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comments5.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6.xml" ContentType="application/vnd.openxmlformats-officedocument.spreadsheetml.comments+xml"/>
  <Override PartName="/xl/drawings/drawing13.xml" ContentType="application/vnd.openxmlformats-officedocument.drawing+xml"/>
  <Override PartName="/xl/comments7.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현재_통합_문서" defaultThemeVersion="124226"/>
  <mc:AlternateContent xmlns:mc="http://schemas.openxmlformats.org/markup-compatibility/2006">
    <mc:Choice Requires="x15">
      <x15ac:absPath xmlns:x15ac="http://schemas.microsoft.com/office/spreadsheetml/2010/11/ac" url="https://d.docs.live.net/96b87accf8f4d6f3/문서/카카오톡 받은 파일/엑셀 자동화툴/샘플파일/"/>
    </mc:Choice>
  </mc:AlternateContent>
  <xr:revisionPtr revIDLastSave="78" documentId="13_ncr:1_{02AFA4C8-987E-4619-B46E-24B2429CBE8D}" xr6:coauthVersionLast="47" xr6:coauthVersionMax="47" xr10:uidLastSave="{74DD6862-FB9F-4D22-8B9A-267E60B711A2}"/>
  <bookViews>
    <workbookView xWindow="11265" yWindow="4305" windowWidth="20025" windowHeight="15555" tabRatio="866" firstSheet="4" activeTab="15" xr2:uid="{00000000-000D-0000-FFFF-FFFF00000000}"/>
  </bookViews>
  <sheets>
    <sheet name="공통사항" sheetId="2" state="hidden" r:id="rId1"/>
    <sheet name="1월변동사항 " sheetId="26" state="hidden" r:id="rId2"/>
    <sheet name="표지" sheetId="1" r:id="rId3"/>
    <sheet name="KB손해" sheetId="41" r:id="rId4"/>
    <sheet name="MG손해" sheetId="38" r:id="rId5"/>
    <sheet name="DB손해" sheetId="33" r:id="rId6"/>
    <sheet name="롯데손해" sheetId="28" r:id="rId7"/>
    <sheet name="메리츠화재" sheetId="8" r:id="rId8"/>
    <sheet name="삼성화재" sheetId="42" r:id="rId9"/>
    <sheet name="현대해상" sheetId="32" r:id="rId10"/>
    <sheet name="흥국화재" sheetId="40" r:id="rId11"/>
    <sheet name="AIG손해" sheetId="31" r:id="rId12"/>
    <sheet name="NH손해" sheetId="29" r:id="rId13"/>
    <sheet name="한화손해" sheetId="36" r:id="rId14"/>
    <sheet name="하나손해" sheetId="43" r:id="rId15"/>
    <sheet name="시뮬레이션" sheetId="44" r:id="rId16"/>
    <sheet name="실손상품" sheetId="13"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_________gbp2">[1]Global!$C$17</definedName>
    <definedName name="________gbp2">[1]Global!$C$17</definedName>
    <definedName name="_______gbp2">[1]Global!$C$17</definedName>
    <definedName name="______gbp2">[1]Global!$C$17</definedName>
    <definedName name="_____gbp2">[2]Global!$C$17</definedName>
    <definedName name="____gbp2">[1]Global!$C$17</definedName>
    <definedName name="___gbp2">[1]Global!$C$17</definedName>
    <definedName name="__123Graph_D" localSheetId="1" hidden="1">'[3]MON-1000'!#REF!</definedName>
    <definedName name="__123Graph_D" localSheetId="11" hidden="1">'[3]MON-1000'!#REF!</definedName>
    <definedName name="__123Graph_D" localSheetId="5" hidden="1">'[3]MON-1000'!#REF!</definedName>
    <definedName name="__123Graph_D" localSheetId="3" hidden="1">'[3]MON-1000'!#REF!</definedName>
    <definedName name="__123Graph_D" localSheetId="12" hidden="1">'[3]MON-1000'!#REF!</definedName>
    <definedName name="__123Graph_D" localSheetId="8" hidden="1">'[3]MON-1000'!#REF!</definedName>
    <definedName name="__123Graph_D" localSheetId="14" hidden="1">'[3]MON-1000'!#REF!</definedName>
    <definedName name="__123Graph_D" localSheetId="13" hidden="1">'[3]MON-1000'!#REF!</definedName>
    <definedName name="__123Graph_D" localSheetId="9" hidden="1">'[3]MON-1000'!#REF!</definedName>
    <definedName name="__123Graph_D" localSheetId="10" hidden="1">'[3]MON-1000'!#REF!</definedName>
    <definedName name="__123Graph_D" hidden="1">'[3]MON-1000'!#REF!</definedName>
    <definedName name="__gbp2">[1]Global!$C$17</definedName>
    <definedName name="_Dist_Values" localSheetId="1" hidden="1">'[4]0800CUR'!#REF!</definedName>
    <definedName name="_Dist_Values" localSheetId="11" hidden="1">'[4]0800CUR'!#REF!</definedName>
    <definedName name="_Dist_Values" localSheetId="5" hidden="1">'[4]0800CUR'!#REF!</definedName>
    <definedName name="_Dist_Values" localSheetId="3" hidden="1">'[4]0800CUR'!#REF!</definedName>
    <definedName name="_Dist_Values" localSheetId="12" hidden="1">'[4]0800CUR'!#REF!</definedName>
    <definedName name="_Dist_Values" localSheetId="8" hidden="1">'[4]0800CUR'!#REF!</definedName>
    <definedName name="_Dist_Values" localSheetId="14" hidden="1">'[4]0800CUR'!#REF!</definedName>
    <definedName name="_Dist_Values" localSheetId="13" hidden="1">'[4]0800CUR'!#REF!</definedName>
    <definedName name="_Dist_Values" localSheetId="9" hidden="1">'[4]0800CUR'!#REF!</definedName>
    <definedName name="_Dist_Values" localSheetId="10" hidden="1">'[4]0800CUR'!#REF!</definedName>
    <definedName name="_Dist_Values" hidden="1">'[4]0800CUR'!#REF!</definedName>
    <definedName name="_Fill" localSheetId="1" hidden="1">#REF!</definedName>
    <definedName name="_Fill" localSheetId="11" hidden="1">#REF!</definedName>
    <definedName name="_Fill" localSheetId="5" hidden="1">#REF!</definedName>
    <definedName name="_Fill" localSheetId="3" hidden="1">#REF!</definedName>
    <definedName name="_Fill" localSheetId="12" hidden="1">#REF!</definedName>
    <definedName name="_Fill" localSheetId="8" hidden="1">#REF!</definedName>
    <definedName name="_Fill" localSheetId="14" hidden="1">#REF!</definedName>
    <definedName name="_Fill" localSheetId="10" hidden="1">#REF!</definedName>
    <definedName name="_Fill" hidden="1">#REF!</definedName>
    <definedName name="_xlnm._FilterDatabase" localSheetId="1">#REF!</definedName>
    <definedName name="_xlnm._FilterDatabase" localSheetId="11">#REF!</definedName>
    <definedName name="_xlnm._FilterDatabase" localSheetId="5">#REF!</definedName>
    <definedName name="_xlnm._FilterDatabase" localSheetId="3">#REF!</definedName>
    <definedName name="_xlnm._FilterDatabase" localSheetId="12">#REF!</definedName>
    <definedName name="_xlnm._FilterDatabase" localSheetId="8">#REF!</definedName>
    <definedName name="_xlnm._FilterDatabase" localSheetId="14">#REF!</definedName>
    <definedName name="_xlnm._FilterDatabase" localSheetId="10">#REF!</definedName>
    <definedName name="_xlnm._FilterDatabase">#REF!</definedName>
    <definedName name="_gbp2">[1]Global!$C$17</definedName>
    <definedName name="_Gross_Commission">[5]Assumptions!$B$14:$J$49</definedName>
    <definedName name="_Key1" localSheetId="1" hidden="1">#REF!</definedName>
    <definedName name="_Key1" localSheetId="11" hidden="1">#REF!</definedName>
    <definedName name="_Key1" localSheetId="5" hidden="1">#REF!</definedName>
    <definedName name="_Key1" localSheetId="3" hidden="1">#REF!</definedName>
    <definedName name="_Key1" localSheetId="12" hidden="1">#REF!</definedName>
    <definedName name="_Key1" localSheetId="8" hidden="1">#REF!</definedName>
    <definedName name="_Key1" localSheetId="14" hidden="1">#REF!</definedName>
    <definedName name="_Key1" localSheetId="10" hidden="1">#REF!</definedName>
    <definedName name="_Key1" hidden="1">#REF!</definedName>
    <definedName name="_Key2" localSheetId="11" hidden="1">#REF!</definedName>
    <definedName name="_Key2" localSheetId="5" hidden="1">#REF!</definedName>
    <definedName name="_Key2" localSheetId="3" hidden="1">#REF!</definedName>
    <definedName name="_Key2" localSheetId="12" hidden="1">#REF!</definedName>
    <definedName name="_Key2" localSheetId="8" hidden="1">#REF!</definedName>
    <definedName name="_Key2" localSheetId="14" hidden="1">#REF!</definedName>
    <definedName name="_Key2" localSheetId="10" hidden="1">#REF!</definedName>
    <definedName name="_Key2" hidden="1">#REF!</definedName>
    <definedName name="_OA_Allowance">[5]Assumptions!$B$89:$C$93</definedName>
    <definedName name="_Order1" hidden="1">255</definedName>
    <definedName name="_Order2" hidden="1">255</definedName>
    <definedName name="_Partner_현황">[5]Assumptions!$B$3:$H$8</definedName>
    <definedName name="_PnP_Bonus_13_IQA">[5]Assumptions!$C$64:$F$68</definedName>
    <definedName name="_PnP_Bonus_18_IQA">[5]Assumptions!$D$64:$F$68</definedName>
    <definedName name="_PnP_Bonus_7_IQA">[5]Assumptions!$B$64:$F$68</definedName>
    <definedName name="_PnP_Bonus_IQA_보장_지급율">[5]Assumptions!$I$63:$N$65</definedName>
    <definedName name="_PnP_Bonus_IQA_적용차월">[5]Assumptions!$B$62:$D$62</definedName>
    <definedName name="_PnP_Bonus_보장_지급율">[5]Assumptions!$I$54:$N$56</definedName>
    <definedName name="_PnP_Bonus_분급_최저_MMP">[5]Assumptions!$E$55</definedName>
    <definedName name="_PnP_Bonus_분급_회차별_지급율">[5]Assumptions!$B$71:$D$83</definedName>
    <definedName name="_PnP_Bonus_적용유지율">[5]Assumptions!$B$62:$D$63</definedName>
    <definedName name="_PnP_Bonus_지급율">[5]Assumptions!$B$55:$C$59</definedName>
    <definedName name="_PnP_Bonus_최고_지급율">[5]Assumptions!$C$59</definedName>
    <definedName name="_Sort" localSheetId="1" hidden="1">#REF!</definedName>
    <definedName name="_Sort" localSheetId="11" hidden="1">#REF!</definedName>
    <definedName name="_Sort" localSheetId="5" hidden="1">#REF!</definedName>
    <definedName name="_Sort" localSheetId="3" hidden="1">#REF!</definedName>
    <definedName name="_Sort" localSheetId="12" hidden="1">#REF!</definedName>
    <definedName name="_Sort" localSheetId="8" hidden="1">#REF!</definedName>
    <definedName name="_Sort" localSheetId="14" hidden="1">#REF!</definedName>
    <definedName name="_Sort" localSheetId="10" hidden="1">#REF!</definedName>
    <definedName name="_Sort" hidden="1">#REF!</definedName>
    <definedName name="_납입주기">[5]Assumptions!$E$99:$F$100</definedName>
    <definedName name="_상태코드명">[5]Assumptions!$B$99:$C$102</definedName>
    <definedName name="_승환구분">[5]Assumptions!$H$99:$I$100</definedName>
    <definedName name="¿uAE" localSheetId="1">#REF!</definedName>
    <definedName name="¿uAE" localSheetId="11">#REF!</definedName>
    <definedName name="¿uAE" localSheetId="5">#REF!</definedName>
    <definedName name="¿uAE" localSheetId="3">#REF!</definedName>
    <definedName name="¿uAE" localSheetId="12">#REF!</definedName>
    <definedName name="¿uAE" localSheetId="8">#REF!</definedName>
    <definedName name="¿uAE" localSheetId="14">#REF!</definedName>
    <definedName name="¿uAE" localSheetId="10">#REF!</definedName>
    <definedName name="¿uAE">#REF!</definedName>
    <definedName name="\a" localSheetId="11">#REF!</definedName>
    <definedName name="\a" localSheetId="5">#REF!</definedName>
    <definedName name="\a" localSheetId="3">#REF!</definedName>
    <definedName name="\a" localSheetId="12">#REF!</definedName>
    <definedName name="\a" localSheetId="8">#REF!</definedName>
    <definedName name="\a" localSheetId="14">#REF!</definedName>
    <definedName name="\a" localSheetId="10">#REF!</definedName>
    <definedName name="\a">#REF!</definedName>
    <definedName name="a" localSheetId="11">#REF!</definedName>
    <definedName name="a" localSheetId="5">#REF!</definedName>
    <definedName name="a" localSheetId="3">#REF!</definedName>
    <definedName name="a" localSheetId="12">#REF!</definedName>
    <definedName name="a" localSheetId="8">#REF!</definedName>
    <definedName name="a" localSheetId="14">#REF!</definedName>
    <definedName name="a" localSheetId="10">#REF!</definedName>
    <definedName name="a">#REF!</definedName>
    <definedName name="a_v" localSheetId="11">#REF!</definedName>
    <definedName name="a_v" localSheetId="5">#REF!</definedName>
    <definedName name="a_v" localSheetId="3">#REF!</definedName>
    <definedName name="a_v" localSheetId="12">#REF!</definedName>
    <definedName name="a_v" localSheetId="8">#REF!</definedName>
    <definedName name="a_v" localSheetId="14">#REF!</definedName>
    <definedName name="a_v" localSheetId="10">#REF!</definedName>
    <definedName name="a_v">#REF!</definedName>
    <definedName name="ALAP" localSheetId="11">#REF!</definedName>
    <definedName name="ALAP" localSheetId="5">#REF!</definedName>
    <definedName name="ALAP" localSheetId="3">#REF!</definedName>
    <definedName name="ALAP" localSheetId="12">#REF!</definedName>
    <definedName name="ALAP" localSheetId="8">#REF!</definedName>
    <definedName name="ALAP" localSheetId="14">#REF!</definedName>
    <definedName name="ALAP" localSheetId="10">#REF!</definedName>
    <definedName name="ALAP">#REF!</definedName>
    <definedName name="ANEW" localSheetId="11">#REF!</definedName>
    <definedName name="ANEW" localSheetId="5">#REF!</definedName>
    <definedName name="ANEW" localSheetId="3">#REF!</definedName>
    <definedName name="ANEW" localSheetId="12">#REF!</definedName>
    <definedName name="ANEW" localSheetId="8">#REF!</definedName>
    <definedName name="ANEW" localSheetId="14">#REF!</definedName>
    <definedName name="ANEW" localSheetId="10">#REF!</definedName>
    <definedName name="ANEW">#REF!</definedName>
    <definedName name="APOL" localSheetId="11">#REF!</definedName>
    <definedName name="APOL" localSheetId="5">#REF!</definedName>
    <definedName name="APOL" localSheetId="3">#REF!</definedName>
    <definedName name="APOL" localSheetId="12">#REF!</definedName>
    <definedName name="APOL" localSheetId="8">#REF!</definedName>
    <definedName name="APOL" localSheetId="14">#REF!</definedName>
    <definedName name="APOL" localSheetId="10">#REF!</definedName>
    <definedName name="APOL">#REF!</definedName>
    <definedName name="asssssssssssss" localSheetId="1" hidden="1">'[3]MON-1000'!#REF!</definedName>
    <definedName name="asssssssssssss" localSheetId="11" hidden="1">'[3]MON-1000'!#REF!</definedName>
    <definedName name="asssssssssssss" localSheetId="5" hidden="1">'[3]MON-1000'!#REF!</definedName>
    <definedName name="asssssssssssss" localSheetId="3" hidden="1">'[3]MON-1000'!#REF!</definedName>
    <definedName name="asssssssssssss" localSheetId="12" hidden="1">'[3]MON-1000'!#REF!</definedName>
    <definedName name="asssssssssssss" localSheetId="8" hidden="1">'[3]MON-1000'!#REF!</definedName>
    <definedName name="asssssssssssss" localSheetId="14" hidden="1">'[3]MON-1000'!#REF!</definedName>
    <definedName name="asssssssssssss" localSheetId="13" hidden="1">'[3]MON-1000'!#REF!</definedName>
    <definedName name="asssssssssssss" localSheetId="9" hidden="1">'[3]MON-1000'!#REF!</definedName>
    <definedName name="asssssssssssss" localSheetId="10" hidden="1">'[3]MON-1000'!#REF!</definedName>
    <definedName name="asssssssssssss" hidden="1">'[3]MON-1000'!#REF!</definedName>
    <definedName name="b" localSheetId="1">#REF!</definedName>
    <definedName name="b" localSheetId="11">#REF!</definedName>
    <definedName name="b" localSheetId="5">#REF!</definedName>
    <definedName name="b" localSheetId="3">#REF!</definedName>
    <definedName name="b" localSheetId="12">#REF!</definedName>
    <definedName name="b" localSheetId="8">#REF!</definedName>
    <definedName name="b" localSheetId="14">#REF!</definedName>
    <definedName name="b" localSheetId="10">#REF!</definedName>
    <definedName name="b">#REF!</definedName>
    <definedName name="_xlnm.Criteria" localSheetId="11">#REF!</definedName>
    <definedName name="_xlnm.Criteria" localSheetId="5">#REF!</definedName>
    <definedName name="_xlnm.Criteria" localSheetId="3">#REF!</definedName>
    <definedName name="_xlnm.Criteria" localSheetId="12">#REF!</definedName>
    <definedName name="_xlnm.Criteria" localSheetId="8">#REF!</definedName>
    <definedName name="_xlnm.Criteria" localSheetId="14">#REF!</definedName>
    <definedName name="_xlnm.Criteria" localSheetId="10">#REF!</definedName>
    <definedName name="_xlnm.Criteria">#REF!</definedName>
    <definedName name="D" localSheetId="11">#REF!</definedName>
    <definedName name="D" localSheetId="5">#REF!</definedName>
    <definedName name="D" localSheetId="3">#REF!</definedName>
    <definedName name="D" localSheetId="12">#REF!</definedName>
    <definedName name="D" localSheetId="8">#REF!</definedName>
    <definedName name="D" localSheetId="14">#REF!</definedName>
    <definedName name="D" localSheetId="10">#REF!</definedName>
    <definedName name="D">#REF!</definedName>
    <definedName name="_xlnm.Database" localSheetId="11">#REF!</definedName>
    <definedName name="_xlnm.Database" localSheetId="5">#REF!</definedName>
    <definedName name="_xlnm.Database" localSheetId="3">#REF!</definedName>
    <definedName name="_xlnm.Database" localSheetId="12">#REF!</definedName>
    <definedName name="_xlnm.Database" localSheetId="8">#REF!</definedName>
    <definedName name="_xlnm.Database" localSheetId="14">#REF!</definedName>
    <definedName name="_xlnm.Database" localSheetId="10">#REF!</definedName>
    <definedName name="_xlnm.Database">#REF!</definedName>
    <definedName name="DD">[6]Main!$B$9</definedName>
    <definedName name="dec" localSheetId="1">[7]업적!#REF!</definedName>
    <definedName name="dec" localSheetId="11">[7]업적!#REF!</definedName>
    <definedName name="dec" localSheetId="5">[7]업적!#REF!</definedName>
    <definedName name="dec" localSheetId="3">[7]업적!#REF!</definedName>
    <definedName name="dec" localSheetId="12">[7]업적!#REF!</definedName>
    <definedName name="dec" localSheetId="8">[7]업적!#REF!</definedName>
    <definedName name="dec" localSheetId="14">[7]업적!#REF!</definedName>
    <definedName name="dec" localSheetId="13">[7]업적!#REF!</definedName>
    <definedName name="dec" localSheetId="9">[7]업적!#REF!</definedName>
    <definedName name="dec" localSheetId="10">[7]업적!#REF!</definedName>
    <definedName name="dec">[7]업적!#REF!</definedName>
    <definedName name="e" localSheetId="1">#REF!</definedName>
    <definedName name="e" localSheetId="11">#REF!</definedName>
    <definedName name="e" localSheetId="5">#REF!</definedName>
    <definedName name="e" localSheetId="3">#REF!</definedName>
    <definedName name="e" localSheetId="12">#REF!</definedName>
    <definedName name="e" localSheetId="8">#REF!</definedName>
    <definedName name="e" localSheetId="14">#REF!</definedName>
    <definedName name="e" localSheetId="10">#REF!</definedName>
    <definedName name="e">#REF!</definedName>
    <definedName name="_xlnm.Extract" localSheetId="11">#REF!</definedName>
    <definedName name="_xlnm.Extract" localSheetId="5">#REF!</definedName>
    <definedName name="_xlnm.Extract" localSheetId="3">#REF!</definedName>
    <definedName name="_xlnm.Extract" localSheetId="12">#REF!</definedName>
    <definedName name="_xlnm.Extract" localSheetId="8">#REF!</definedName>
    <definedName name="_xlnm.Extract" localSheetId="14">#REF!</definedName>
    <definedName name="_xlnm.Extract" localSheetId="10">#REF!</definedName>
    <definedName name="_xlnm.Extract">#REF!</definedName>
    <definedName name="f" localSheetId="11">#REF!</definedName>
    <definedName name="f" localSheetId="5">#REF!</definedName>
    <definedName name="f" localSheetId="3">#REF!</definedName>
    <definedName name="f" localSheetId="12">#REF!</definedName>
    <definedName name="f" localSheetId="8">#REF!</definedName>
    <definedName name="f" localSheetId="14">#REF!</definedName>
    <definedName name="f" localSheetId="10">#REF!</definedName>
    <definedName name="f">#REF!</definedName>
    <definedName name="MM">[6]Main!$B$8</definedName>
    <definedName name="PLAP" localSheetId="1">#REF!</definedName>
    <definedName name="PLAP" localSheetId="11">#REF!</definedName>
    <definedName name="PLAP" localSheetId="5">#REF!</definedName>
    <definedName name="PLAP" localSheetId="3">#REF!</definedName>
    <definedName name="PLAP" localSheetId="12">#REF!</definedName>
    <definedName name="PLAP" localSheetId="8">#REF!</definedName>
    <definedName name="PLAP" localSheetId="14">#REF!</definedName>
    <definedName name="PLAP" localSheetId="10">#REF!</definedName>
    <definedName name="PLAP">#REF!</definedName>
    <definedName name="PNEW" localSheetId="11">#REF!</definedName>
    <definedName name="PNEW" localSheetId="5">#REF!</definedName>
    <definedName name="PNEW" localSheetId="3">#REF!</definedName>
    <definedName name="PNEW" localSheetId="12">#REF!</definedName>
    <definedName name="PNEW" localSheetId="8">#REF!</definedName>
    <definedName name="PNEW" localSheetId="14">#REF!</definedName>
    <definedName name="PNEW" localSheetId="10">#REF!</definedName>
    <definedName name="PNEW">#REF!</definedName>
    <definedName name="PPOL" localSheetId="11">#REF!</definedName>
    <definedName name="PPOL" localSheetId="5">#REF!</definedName>
    <definedName name="PPOL" localSheetId="3">#REF!</definedName>
    <definedName name="PPOL" localSheetId="12">#REF!</definedName>
    <definedName name="PPOL" localSheetId="8">#REF!</definedName>
    <definedName name="PPOL" localSheetId="14">#REF!</definedName>
    <definedName name="PPOL" localSheetId="10">#REF!</definedName>
    <definedName name="PPOL">#REF!</definedName>
    <definedName name="_xlnm.Print_Area" localSheetId="1">#REF!</definedName>
    <definedName name="_xlnm.Print_Area" localSheetId="11">#REF!</definedName>
    <definedName name="_xlnm.Print_Area" localSheetId="5">#REF!</definedName>
    <definedName name="_xlnm.Print_Area" localSheetId="3">#REF!</definedName>
    <definedName name="_xlnm.Print_Area" localSheetId="12">#REF!</definedName>
    <definedName name="_xlnm.Print_Area" localSheetId="8">#REF!</definedName>
    <definedName name="_xlnm.Print_Area" localSheetId="16">실손상품!$B$1:$K$26</definedName>
    <definedName name="_xlnm.Print_Area" localSheetId="14">#REF!</definedName>
    <definedName name="_xlnm.Print_Area" localSheetId="10">#REF!</definedName>
    <definedName name="_xlnm.Print_Area">#REF!</definedName>
    <definedName name="PRINT_AREA_MI" localSheetId="11">#REF!</definedName>
    <definedName name="PRINT_AREA_MI" localSheetId="5">#REF!</definedName>
    <definedName name="PRINT_AREA_MI" localSheetId="3">#REF!</definedName>
    <definedName name="PRINT_AREA_MI" localSheetId="12">#REF!</definedName>
    <definedName name="PRINT_AREA_MI" localSheetId="8">#REF!</definedName>
    <definedName name="PRINT_AREA_MI" localSheetId="14">#REF!</definedName>
    <definedName name="PRINT_AREA_MI" localSheetId="10">#REF!</definedName>
    <definedName name="PRINT_AREA_MI">#REF!</definedName>
    <definedName name="YYYY">[6]Main!$B$7</definedName>
    <definedName name="계보" localSheetId="1">#REF!</definedName>
    <definedName name="계보" localSheetId="11">#REF!</definedName>
    <definedName name="계보" localSheetId="5">#REF!</definedName>
    <definedName name="계보" localSheetId="3">#REF!</definedName>
    <definedName name="계보" localSheetId="12">#REF!</definedName>
    <definedName name="계보" localSheetId="8">#REF!</definedName>
    <definedName name="계보" localSheetId="14">#REF!</definedName>
    <definedName name="계보" localSheetId="10">#REF!</definedName>
    <definedName name="계보">#REF!</definedName>
    <definedName name="기초" localSheetId="11">#REF!</definedName>
    <definedName name="기초" localSheetId="5">#REF!</definedName>
    <definedName name="기초" localSheetId="3">#REF!</definedName>
    <definedName name="기초" localSheetId="12">#REF!</definedName>
    <definedName name="기초" localSheetId="8">#REF!</definedName>
    <definedName name="기초" localSheetId="14">#REF!</definedName>
    <definedName name="기초" localSheetId="10">#REF!</definedName>
    <definedName name="기초">#REF!</definedName>
    <definedName name="ㄴㅇㅎㄴㅇㅎ" hidden="1">#N/A</definedName>
    <definedName name="대출12" localSheetId="1">[8]기업1031!#REF!</definedName>
    <definedName name="대출12" localSheetId="11">[8]기업1031!#REF!</definedName>
    <definedName name="대출12" localSheetId="5">[8]기업1031!#REF!</definedName>
    <definedName name="대출12" localSheetId="3">[8]기업1031!#REF!</definedName>
    <definedName name="대출12" localSheetId="12">[8]기업1031!#REF!</definedName>
    <definedName name="대출12" localSheetId="8">[8]기업1031!#REF!</definedName>
    <definedName name="대출12" localSheetId="14">[8]기업1031!#REF!</definedName>
    <definedName name="대출12" localSheetId="13">[8]기업1031!#REF!</definedName>
    <definedName name="대출12" localSheetId="9">[8]기업1031!#REF!</definedName>
    <definedName name="대출12" localSheetId="10">[8]기업1031!#REF!</definedName>
    <definedName name="대출12">[8]기업1031!#REF!</definedName>
    <definedName name="동">[9]Sheet1!$F$132:$U$171</definedName>
    <definedName name="동부">[9]Sheet1!$F$132:$Q$171</definedName>
    <definedName name="라이나환수2" localSheetId="1">#REF!</definedName>
    <definedName name="라이나환수2" localSheetId="11">#REF!</definedName>
    <definedName name="라이나환수2" localSheetId="5">#REF!</definedName>
    <definedName name="라이나환수2" localSheetId="3">#REF!</definedName>
    <definedName name="라이나환수2" localSheetId="12">#REF!</definedName>
    <definedName name="라이나환수2" localSheetId="8">#REF!</definedName>
    <definedName name="라이나환수2" localSheetId="14">#REF!</definedName>
    <definedName name="라이나환수2" localSheetId="10">#REF!</definedName>
    <definedName name="라이나환수2">#REF!</definedName>
    <definedName name="ㅁ" hidden="1">#N/A</definedName>
    <definedName name="ㅂ" hidden="1">#N/A</definedName>
    <definedName name="박대리" localSheetId="1">#REF!</definedName>
    <definedName name="박대리" localSheetId="11">#REF!</definedName>
    <definedName name="박대리" localSheetId="5">#REF!</definedName>
    <definedName name="박대리" localSheetId="3">#REF!</definedName>
    <definedName name="박대리" localSheetId="12">#REF!</definedName>
    <definedName name="박대리" localSheetId="8">#REF!</definedName>
    <definedName name="박대리" localSheetId="14">#REF!</definedName>
    <definedName name="박대리" localSheetId="10">#REF!</definedName>
    <definedName name="박대리">#REF!</definedName>
    <definedName name="베스트" hidden="1">#N/A</definedName>
    <definedName name="보고용" localSheetId="1">#REF!</definedName>
    <definedName name="보고용" localSheetId="11">#REF!</definedName>
    <definedName name="보고용" localSheetId="5">#REF!</definedName>
    <definedName name="보고용" localSheetId="3">#REF!</definedName>
    <definedName name="보고용" localSheetId="12">#REF!</definedName>
    <definedName name="보고용" localSheetId="8">#REF!</definedName>
    <definedName name="보고용" localSheetId="14">#REF!</definedName>
    <definedName name="보고용" localSheetId="10">#REF!</definedName>
    <definedName name="보고용">#REF!</definedName>
    <definedName name="본부" localSheetId="1">[7]지점구분!#REF!</definedName>
    <definedName name="본부" localSheetId="11">[7]지점구분!#REF!</definedName>
    <definedName name="본부" localSheetId="5">[7]지점구분!#REF!</definedName>
    <definedName name="본부" localSheetId="3">[7]지점구분!#REF!</definedName>
    <definedName name="본부" localSheetId="12">[7]지점구분!#REF!</definedName>
    <definedName name="본부" localSheetId="8">[7]지점구분!#REF!</definedName>
    <definedName name="본부" localSheetId="14">[7]지점구분!#REF!</definedName>
    <definedName name="본부" localSheetId="13">[7]지점구분!#REF!</definedName>
    <definedName name="본부" localSheetId="9">[7]지점구분!#REF!</definedName>
    <definedName name="본부" localSheetId="10">[7]지점구분!#REF!</definedName>
    <definedName name="본부">[7]지점구분!#REF!</definedName>
    <definedName name="사업비율" localSheetId="1">#REF!</definedName>
    <definedName name="사업비율" localSheetId="11">#REF!</definedName>
    <definedName name="사업비율" localSheetId="5">#REF!</definedName>
    <definedName name="사업비율" localSheetId="3">#REF!</definedName>
    <definedName name="사업비율" localSheetId="12">#REF!</definedName>
    <definedName name="사업비율" localSheetId="8">#REF!</definedName>
    <definedName name="사업비율" localSheetId="14">#REF!</definedName>
    <definedName name="사업비율" localSheetId="10">#REF!</definedName>
    <definedName name="사업비율">#REF!</definedName>
    <definedName name="상여INDEX">[10]수당data!$I$35:$K$41</definedName>
    <definedName name="서">[9]Sheet1!$F$175:$U$206</definedName>
    <definedName name="서부">[9]Sheet1!$F$175:$Q$206</definedName>
    <definedName name="성과index">[10]수당data!$A$35:$C$43</definedName>
    <definedName name="소유지율" localSheetId="1">#REF!</definedName>
    <definedName name="소유지율" localSheetId="11">#REF!</definedName>
    <definedName name="소유지율" localSheetId="5">#REF!</definedName>
    <definedName name="소유지율" localSheetId="3">#REF!</definedName>
    <definedName name="소유지율" localSheetId="12">#REF!</definedName>
    <definedName name="소유지율" localSheetId="8">#REF!</definedName>
    <definedName name="소유지율" localSheetId="14">#REF!</definedName>
    <definedName name="소유지율" localSheetId="10">#REF!</definedName>
    <definedName name="소유지율">#REF!</definedName>
    <definedName name="수당" localSheetId="11">#REF!</definedName>
    <definedName name="수당" localSheetId="5">#REF!</definedName>
    <definedName name="수당" localSheetId="3">#REF!</definedName>
    <definedName name="수당" localSheetId="12">#REF!</definedName>
    <definedName name="수당" localSheetId="8">#REF!</definedName>
    <definedName name="수당" localSheetId="14">#REF!</definedName>
    <definedName name="수당" localSheetId="10">#REF!</definedName>
    <definedName name="수당">#REF!</definedName>
    <definedName name="수당인원" localSheetId="11">#REF!</definedName>
    <definedName name="수당인원" localSheetId="5">#REF!</definedName>
    <definedName name="수당인원" localSheetId="3">#REF!</definedName>
    <definedName name="수당인원" localSheetId="12">#REF!</definedName>
    <definedName name="수당인원" localSheetId="8">#REF!</definedName>
    <definedName name="수당인원" localSheetId="14">#REF!</definedName>
    <definedName name="수당인원" localSheetId="10">#REF!</definedName>
    <definedName name="수당인원">#REF!</definedName>
    <definedName name="수수료" localSheetId="11">#REF!</definedName>
    <definedName name="수수료" localSheetId="5">#REF!</definedName>
    <definedName name="수수료" localSheetId="3">#REF!</definedName>
    <definedName name="수수료" localSheetId="12">#REF!</definedName>
    <definedName name="수수료" localSheetId="8">#REF!</definedName>
    <definedName name="수수료" localSheetId="14">#REF!</definedName>
    <definedName name="수수료" localSheetId="10">#REF!</definedName>
    <definedName name="수수료">#REF!</definedName>
    <definedName name="시트" localSheetId="1" hidden="1">'[4]0800CUR'!#REF!</definedName>
    <definedName name="시트" localSheetId="11" hidden="1">'[4]0800CUR'!#REF!</definedName>
    <definedName name="시트" localSheetId="5" hidden="1">'[4]0800CUR'!#REF!</definedName>
    <definedName name="시트" localSheetId="3" hidden="1">'[4]0800CUR'!#REF!</definedName>
    <definedName name="시트" localSheetId="12" hidden="1">'[4]0800CUR'!#REF!</definedName>
    <definedName name="시트" localSheetId="8" hidden="1">'[4]0800CUR'!#REF!</definedName>
    <definedName name="시트" localSheetId="14" hidden="1">'[4]0800CUR'!#REF!</definedName>
    <definedName name="시트" localSheetId="13" hidden="1">'[4]0800CUR'!#REF!</definedName>
    <definedName name="시트" localSheetId="9" hidden="1">'[4]0800CUR'!#REF!</definedName>
    <definedName name="시트" localSheetId="10" hidden="1">'[4]0800CUR'!#REF!</definedName>
    <definedName name="시트" hidden="1">'[4]0800CUR'!#REF!</definedName>
    <definedName name="신영업" localSheetId="1">#REF!</definedName>
    <definedName name="신영업" localSheetId="11">#REF!</definedName>
    <definedName name="신영업" localSheetId="5">#REF!</definedName>
    <definedName name="신영업" localSheetId="3">#REF!</definedName>
    <definedName name="신영업" localSheetId="12">#REF!</definedName>
    <definedName name="신영업" localSheetId="8">#REF!</definedName>
    <definedName name="신영업" localSheetId="14">#REF!</definedName>
    <definedName name="신영업" localSheetId="10">#REF!</definedName>
    <definedName name="신영업">#REF!</definedName>
    <definedName name="실적" localSheetId="11">#REF!</definedName>
    <definedName name="실적" localSheetId="5">#REF!</definedName>
    <definedName name="실적" localSheetId="3">#REF!</definedName>
    <definedName name="실적" localSheetId="12">#REF!</definedName>
    <definedName name="실적" localSheetId="8">#REF!</definedName>
    <definedName name="실적" localSheetId="14">#REF!</definedName>
    <definedName name="실적" localSheetId="10">#REF!</definedName>
    <definedName name="실적">#REF!</definedName>
    <definedName name="ㅇㄶㄹㄴㅇㅎ" hidden="1">#N/A</definedName>
    <definedName name="업적" localSheetId="1">#REF!</definedName>
    <definedName name="업적" localSheetId="11">#REF!</definedName>
    <definedName name="업적" localSheetId="5">#REF!</definedName>
    <definedName name="업적" localSheetId="3">#REF!</definedName>
    <definedName name="업적" localSheetId="12">#REF!</definedName>
    <definedName name="업적" localSheetId="8">#REF!</definedName>
    <definedName name="업적" localSheetId="14">#REF!</definedName>
    <definedName name="업적" localSheetId="10">#REF!</definedName>
    <definedName name="업적">#REF!</definedName>
    <definedName name="업적index">[10]data!$A$15:$B$26</definedName>
    <definedName name="예산총괄최종2007" localSheetId="1">#REF!</definedName>
    <definedName name="예산총괄최종2007" localSheetId="11">#REF!</definedName>
    <definedName name="예산총괄최종2007" localSheetId="5">#REF!</definedName>
    <definedName name="예산총괄최종2007" localSheetId="3">#REF!</definedName>
    <definedName name="예산총괄최종2007" localSheetId="12">#REF!</definedName>
    <definedName name="예산총괄최종2007" localSheetId="8">#REF!</definedName>
    <definedName name="예산총괄최종2007" localSheetId="14">#REF!</definedName>
    <definedName name="예산총괄최종2007" localSheetId="10">#REF!</definedName>
    <definedName name="예산총괄최종2007">#REF!</definedName>
    <definedName name="우리" localSheetId="11">#REF!</definedName>
    <definedName name="우리" localSheetId="5">#REF!</definedName>
    <definedName name="우리" localSheetId="3">#REF!</definedName>
    <definedName name="우리" localSheetId="12">#REF!</definedName>
    <definedName name="우리" localSheetId="8">#REF!</definedName>
    <definedName name="우리" localSheetId="14">#REF!</definedName>
    <definedName name="우리" localSheetId="10">#REF!</definedName>
    <definedName name="우리">#REF!</definedName>
    <definedName name="원가비교" localSheetId="11">#REF!</definedName>
    <definedName name="원가비교" localSheetId="5">#REF!</definedName>
    <definedName name="원가비교" localSheetId="3">#REF!</definedName>
    <definedName name="원가비교" localSheetId="12">#REF!</definedName>
    <definedName name="원가비교" localSheetId="8">#REF!</definedName>
    <definedName name="원가비교" localSheetId="14">#REF!</definedName>
    <definedName name="원가비교" localSheetId="10">#REF!</definedName>
    <definedName name="원가비교">#REF!</definedName>
    <definedName name="월" localSheetId="11">#REF!</definedName>
    <definedName name="월" localSheetId="5">#REF!</definedName>
    <definedName name="월" localSheetId="3">#REF!</definedName>
    <definedName name="월" localSheetId="12">#REF!</definedName>
    <definedName name="월" localSheetId="8">#REF!</definedName>
    <definedName name="월" localSheetId="14">#REF!</definedName>
    <definedName name="월" localSheetId="10">#REF!</definedName>
    <definedName name="월">#REF!</definedName>
    <definedName name="월초" localSheetId="11">#REF!</definedName>
    <definedName name="월초" localSheetId="5">#REF!</definedName>
    <definedName name="월초" localSheetId="3">#REF!</definedName>
    <definedName name="월초" localSheetId="12">#REF!</definedName>
    <definedName name="월초" localSheetId="8">#REF!</definedName>
    <definedName name="월초" localSheetId="14">#REF!</definedName>
    <definedName name="월초" localSheetId="10">#REF!</definedName>
    <definedName name="월초">#REF!</definedName>
    <definedName name="유속" localSheetId="11">#REF!</definedName>
    <definedName name="유속" localSheetId="5">#REF!</definedName>
    <definedName name="유속" localSheetId="3">#REF!</definedName>
    <definedName name="유속" localSheetId="12">#REF!</definedName>
    <definedName name="유속" localSheetId="8">#REF!</definedName>
    <definedName name="유속" localSheetId="14">#REF!</definedName>
    <definedName name="유속" localSheetId="10">#REF!</definedName>
    <definedName name="유속">#REF!</definedName>
    <definedName name="유지속보" localSheetId="11">#REF!</definedName>
    <definedName name="유지속보" localSheetId="5">#REF!</definedName>
    <definedName name="유지속보" localSheetId="3">#REF!</definedName>
    <definedName name="유지속보" localSheetId="12">#REF!</definedName>
    <definedName name="유지속보" localSheetId="8">#REF!</definedName>
    <definedName name="유지속보" localSheetId="14">#REF!</definedName>
    <definedName name="유지속보" localSheetId="10">#REF!</definedName>
    <definedName name="유지속보">#REF!</definedName>
    <definedName name="육성" localSheetId="11">#REF!</definedName>
    <definedName name="육성" localSheetId="5">#REF!</definedName>
    <definedName name="육성" localSheetId="3">#REF!</definedName>
    <definedName name="육성" localSheetId="12">#REF!</definedName>
    <definedName name="육성" localSheetId="8">#REF!</definedName>
    <definedName name="육성" localSheetId="14">#REF!</definedName>
    <definedName name="육성" localSheetId="10">#REF!</definedName>
    <definedName name="육성">#REF!</definedName>
    <definedName name="육성대상" localSheetId="11">#REF!</definedName>
    <definedName name="육성대상" localSheetId="5">#REF!</definedName>
    <definedName name="육성대상" localSheetId="3">#REF!</definedName>
    <definedName name="육성대상" localSheetId="12">#REF!</definedName>
    <definedName name="육성대상" localSheetId="8">#REF!</definedName>
    <definedName name="육성대상" localSheetId="14">#REF!</definedName>
    <definedName name="육성대상" localSheetId="10">#REF!</definedName>
    <definedName name="육성대상">#REF!</definedName>
    <definedName name="육성수당" localSheetId="11">#REF!</definedName>
    <definedName name="육성수당" localSheetId="5">#REF!</definedName>
    <definedName name="육성수당" localSheetId="3">#REF!</definedName>
    <definedName name="육성수당" localSheetId="12">#REF!</definedName>
    <definedName name="육성수당" localSheetId="8">#REF!</definedName>
    <definedName name="육성수당" localSheetId="14">#REF!</definedName>
    <definedName name="육성수당" localSheetId="10">#REF!</definedName>
    <definedName name="육성수당">#REF!</definedName>
    <definedName name="은행">'[11]7월수금 진도'!$A$31:$G$49</definedName>
    <definedName name="인쇄" localSheetId="11">[12]!인쇄</definedName>
    <definedName name="인쇄" localSheetId="14">[12]!인쇄</definedName>
    <definedName name="인쇄">[12]!인쇄</definedName>
    <definedName name="일보" localSheetId="1">#REF!</definedName>
    <definedName name="일보" localSheetId="11">#REF!</definedName>
    <definedName name="일보" localSheetId="5">#REF!</definedName>
    <definedName name="일보" localSheetId="3">#REF!</definedName>
    <definedName name="일보" localSheetId="12">#REF!</definedName>
    <definedName name="일보" localSheetId="8">#REF!</definedName>
    <definedName name="일보" localSheetId="14">#REF!</definedName>
    <definedName name="일보" localSheetId="10">#REF!</definedName>
    <definedName name="일보">#REF!</definedName>
    <definedName name="적용이율" localSheetId="11">#REF!</definedName>
    <definedName name="적용이율" localSheetId="5">#REF!</definedName>
    <definedName name="적용이율" localSheetId="3">#REF!</definedName>
    <definedName name="적용이율" localSheetId="12">#REF!</definedName>
    <definedName name="적용이율" localSheetId="8">#REF!</definedName>
    <definedName name="적용이율" localSheetId="14">#REF!</definedName>
    <definedName name="적용이율" localSheetId="10">#REF!</definedName>
    <definedName name="적용이율">#REF!</definedName>
    <definedName name="전략채널월별" localSheetId="11">#REF!</definedName>
    <definedName name="전략채널월별" localSheetId="5">#REF!</definedName>
    <definedName name="전략채널월별" localSheetId="3">#REF!</definedName>
    <definedName name="전략채널월별" localSheetId="12">#REF!</definedName>
    <definedName name="전략채널월별" localSheetId="8">#REF!</definedName>
    <definedName name="전략채널월별" localSheetId="14">#REF!</definedName>
    <definedName name="전략채널월별" localSheetId="10">#REF!</definedName>
    <definedName name="전략채널월별">#REF!</definedName>
    <definedName name="정예15달성">[10]수당data!$A$20:$I$32</definedName>
    <definedName name="정예15미달">[10]수당data!$A$4:$I$16</definedName>
    <definedName name="정착index">[10]수당data!$E$35:$G$40</definedName>
    <definedName name="조직index">[10]수당data!$G$46:$H$50</definedName>
    <definedName name="주력상품비교표" localSheetId="1">#REF!</definedName>
    <definedName name="주력상품비교표" localSheetId="11">#REF!</definedName>
    <definedName name="주력상품비교표" localSheetId="5">#REF!</definedName>
    <definedName name="주력상품비교표" localSheetId="3">#REF!</definedName>
    <definedName name="주력상품비교표" localSheetId="12">#REF!</definedName>
    <definedName name="주력상품비교표" localSheetId="8">#REF!</definedName>
    <definedName name="주력상품비교표" localSheetId="14">#REF!</definedName>
    <definedName name="주력상품비교표" localSheetId="10">#REF!</definedName>
    <definedName name="주력상품비교표">#REF!</definedName>
    <definedName name="중부소옥보">'[13]7월수금 진도'!$A$31:$G$49</definedName>
    <definedName name="중장기속보" localSheetId="1">#REF!</definedName>
    <definedName name="중장기속보" localSheetId="11">#REF!</definedName>
    <definedName name="중장기속보" localSheetId="5">#REF!</definedName>
    <definedName name="중장기속보" localSheetId="3">#REF!</definedName>
    <definedName name="중장기속보" localSheetId="12">#REF!</definedName>
    <definedName name="중장기속보" localSheetId="8">#REF!</definedName>
    <definedName name="중장기속보" localSheetId="14">#REF!</definedName>
    <definedName name="중장기속보" localSheetId="10">#REF!</definedName>
    <definedName name="중장기속보">#REF!</definedName>
    <definedName name="증원" localSheetId="11">#REF!</definedName>
    <definedName name="증원" localSheetId="5">#REF!</definedName>
    <definedName name="증원" localSheetId="3">#REF!</definedName>
    <definedName name="증원" localSheetId="12">#REF!</definedName>
    <definedName name="증원" localSheetId="8">#REF!</definedName>
    <definedName name="증원" localSheetId="14">#REF!</definedName>
    <definedName name="증원" localSheetId="10">#REF!</definedName>
    <definedName name="증원">#REF!</definedName>
    <definedName name="지유지율" localSheetId="11">#REF!</definedName>
    <definedName name="지유지율" localSheetId="5">#REF!</definedName>
    <definedName name="지유지율" localSheetId="3">#REF!</definedName>
    <definedName name="지유지율" localSheetId="12">#REF!</definedName>
    <definedName name="지유지율" localSheetId="8">#REF!</definedName>
    <definedName name="지유지율" localSheetId="14">#REF!</definedName>
    <definedName name="지유지율" localSheetId="10">#REF!</definedName>
    <definedName name="지유지율">#REF!</definedName>
    <definedName name="지점" localSheetId="11">#REF!</definedName>
    <definedName name="지점" localSheetId="5">#REF!</definedName>
    <definedName name="지점" localSheetId="3">#REF!</definedName>
    <definedName name="지점" localSheetId="12">#REF!</definedName>
    <definedName name="지점" localSheetId="8">#REF!</definedName>
    <definedName name="지점" localSheetId="14">#REF!</definedName>
    <definedName name="지점" localSheetId="10">#REF!</definedName>
    <definedName name="지점">#REF!</definedName>
    <definedName name="지점인쇄" localSheetId="11">#REF!</definedName>
    <definedName name="지점인쇄" localSheetId="5">#REF!</definedName>
    <definedName name="지점인쇄" localSheetId="3">#REF!</definedName>
    <definedName name="지점인쇄" localSheetId="12">#REF!</definedName>
    <definedName name="지점인쇄" localSheetId="8">#REF!</definedName>
    <definedName name="지점인쇄" localSheetId="14">#REF!</definedName>
    <definedName name="지점인쇄" localSheetId="10">#REF!</definedName>
    <definedName name="지점인쇄">#REF!</definedName>
    <definedName name="지점코드">[14]지점코드!$A$1:$B$11</definedName>
    <definedName name="직위">[15]조견표!$A$3:$A$15</definedName>
    <definedName name="진짜" localSheetId="1">#REF!</definedName>
    <definedName name="진짜" localSheetId="11">#REF!</definedName>
    <definedName name="진짜" localSheetId="5">#REF!</definedName>
    <definedName name="진짜" localSheetId="3">#REF!</definedName>
    <definedName name="진짜" localSheetId="12">#REF!</definedName>
    <definedName name="진짜" localSheetId="8">#REF!</definedName>
    <definedName name="진짜" localSheetId="14">#REF!</definedName>
    <definedName name="진짜" localSheetId="10">#REF!</definedName>
    <definedName name="진짜">#REF!</definedName>
    <definedName name="총괄" localSheetId="11">#REF!</definedName>
    <definedName name="총괄" localSheetId="5">#REF!</definedName>
    <definedName name="총괄" localSheetId="3">#REF!</definedName>
    <definedName name="총괄" localSheetId="12">#REF!</definedName>
    <definedName name="총괄" localSheetId="8">#REF!</definedName>
    <definedName name="총괄" localSheetId="14">#REF!</definedName>
    <definedName name="총괄" localSheetId="10">#REF!</definedName>
    <definedName name="총괄">#REF!</definedName>
    <definedName name="출근" localSheetId="11">#REF!</definedName>
    <definedName name="출근" localSheetId="5">#REF!</definedName>
    <definedName name="출근" localSheetId="3">#REF!</definedName>
    <definedName name="출근" localSheetId="12">#REF!</definedName>
    <definedName name="출근" localSheetId="8">#REF!</definedName>
    <definedName name="출근" localSheetId="14">#REF!</definedName>
    <definedName name="출근" localSheetId="10">#REF!</definedName>
    <definedName name="출근">#REF!</definedName>
    <definedName name="취합_V2" localSheetId="11" hidden="1">#REF!</definedName>
    <definedName name="취합_V2" localSheetId="5" hidden="1">#REF!</definedName>
    <definedName name="취합_V2" localSheetId="3" hidden="1">#REF!</definedName>
    <definedName name="취합_V2" localSheetId="12" hidden="1">#REF!</definedName>
    <definedName name="취합_V2" localSheetId="8" hidden="1">#REF!</definedName>
    <definedName name="취합_V2" localSheetId="14" hidden="1">#REF!</definedName>
    <definedName name="취합_V2" localSheetId="10" hidden="1">#REF!</definedName>
    <definedName name="취합_V2" hidden="1">#REF!</definedName>
    <definedName name="취합최신" localSheetId="11" hidden="1">#REF!</definedName>
    <definedName name="취합최신" localSheetId="5" hidden="1">#REF!</definedName>
    <definedName name="취합최신" localSheetId="3" hidden="1">#REF!</definedName>
    <definedName name="취합최신" localSheetId="12" hidden="1">#REF!</definedName>
    <definedName name="취합최신" localSheetId="8" hidden="1">#REF!</definedName>
    <definedName name="취합최신" localSheetId="14" hidden="1">#REF!</definedName>
    <definedName name="취합최신" localSheetId="10" hidden="1">#REF!</definedName>
    <definedName name="취합최신" hidden="1">#REF!</definedName>
    <definedName name="테이블1" localSheetId="11">#REF!</definedName>
    <definedName name="테이블1" localSheetId="5">#REF!</definedName>
    <definedName name="테이블1" localSheetId="3">#REF!</definedName>
    <definedName name="테이블1" localSheetId="12">#REF!</definedName>
    <definedName name="테이블1" localSheetId="8">#REF!</definedName>
    <definedName name="테이블1" localSheetId="14">#REF!</definedName>
    <definedName name="테이블1" localSheetId="10">#REF!</definedName>
    <definedName name="테이블1">#REF!</definedName>
    <definedName name="ㅍ" localSheetId="11">#REF!</definedName>
    <definedName name="ㅍ" localSheetId="5">#REF!</definedName>
    <definedName name="ㅍ" localSheetId="3">#REF!</definedName>
    <definedName name="ㅍ" localSheetId="12">#REF!</definedName>
    <definedName name="ㅍ" localSheetId="8">#REF!</definedName>
    <definedName name="ㅍ" localSheetId="14">#REF!</definedName>
    <definedName name="ㅍ" localSheetId="10">#REF!</definedName>
    <definedName name="ㅍ">#REF!</definedName>
    <definedName name="ㅍㅎㅀ" localSheetId="11">#REF!</definedName>
    <definedName name="ㅍㅎㅀ" localSheetId="5">#REF!</definedName>
    <definedName name="ㅍㅎㅀ" localSheetId="3">#REF!</definedName>
    <definedName name="ㅍㅎㅀ" localSheetId="12">#REF!</definedName>
    <definedName name="ㅍㅎㅀ" localSheetId="8">#REF!</definedName>
    <definedName name="ㅍㅎㅀ" localSheetId="14">#REF!</definedName>
    <definedName name="ㅍㅎㅀ" localSheetId="10">#REF!</definedName>
    <definedName name="ㅍㅎㅀ">#REF!</definedName>
    <definedName name="프로" localSheetId="11">#REF!</definedName>
    <definedName name="프로" localSheetId="5">#REF!</definedName>
    <definedName name="프로" localSheetId="3">#REF!</definedName>
    <definedName name="프로" localSheetId="12">#REF!</definedName>
    <definedName name="프로" localSheetId="8">#REF!</definedName>
    <definedName name="프로" localSheetId="14">#REF!</definedName>
    <definedName name="프로" localSheetId="10">#REF!</definedName>
    <definedName name="프로">#REF!</definedName>
    <definedName name="행복한재테크환산율" localSheetId="11">#REF!</definedName>
    <definedName name="행복한재테크환산율" localSheetId="5">#REF!</definedName>
    <definedName name="행복한재테크환산율" localSheetId="3">#REF!</definedName>
    <definedName name="행복한재테크환산율" localSheetId="12">#REF!</definedName>
    <definedName name="행복한재테크환산율" localSheetId="8">#REF!</definedName>
    <definedName name="행복한재테크환산율" localSheetId="14">#REF!</definedName>
    <definedName name="행복한재테크환산율" localSheetId="10">#REF!</definedName>
    <definedName name="행복한재테크환산율">#REF!</definedName>
    <definedName name="현실적" localSheetId="11">#REF!</definedName>
    <definedName name="현실적" localSheetId="5">#REF!</definedName>
    <definedName name="현실적" localSheetId="3">#REF!</definedName>
    <definedName name="현실적" localSheetId="12">#REF!</definedName>
    <definedName name="현실적" localSheetId="8">#REF!</definedName>
    <definedName name="현실적" localSheetId="14">#REF!</definedName>
    <definedName name="현실적" localSheetId="10">#REF!</definedName>
    <definedName name="현실적">#REF!</definedName>
    <definedName name="환수" localSheetId="11" hidden="1">#REF!</definedName>
    <definedName name="환수" localSheetId="5" hidden="1">#REF!</definedName>
    <definedName name="환수" localSheetId="3" hidden="1">#REF!</definedName>
    <definedName name="환수" localSheetId="12" hidden="1">#REF!</definedName>
    <definedName name="환수" localSheetId="8" hidden="1">#REF!</definedName>
    <definedName name="환수" localSheetId="14" hidden="1">#REF!</definedName>
    <definedName name="환수" localSheetId="10" hidden="1">#REF!</definedName>
    <definedName name="환수" hidden="1">#REF!</definedName>
    <definedName name="활동비교" localSheetId="11">#REF!</definedName>
    <definedName name="활동비교" localSheetId="5">#REF!</definedName>
    <definedName name="활동비교" localSheetId="3">#REF!</definedName>
    <definedName name="활동비교" localSheetId="12">#REF!</definedName>
    <definedName name="활동비교" localSheetId="8">#REF!</definedName>
    <definedName name="활동비교" localSheetId="14">#REF!</definedName>
    <definedName name="활동비교" localSheetId="10">#REF!</definedName>
    <definedName name="활동비교">#REF!</definedName>
    <definedName name="ㅓㅗㄹ욧ㄹ" localSheetId="11">#REF!</definedName>
    <definedName name="ㅓㅗㄹ욧ㄹ" localSheetId="5">#REF!</definedName>
    <definedName name="ㅓㅗㄹ욧ㄹ" localSheetId="3">#REF!</definedName>
    <definedName name="ㅓㅗㄹ욧ㄹ" localSheetId="12">#REF!</definedName>
    <definedName name="ㅓㅗㄹ욧ㄹ" localSheetId="8">#REF!</definedName>
    <definedName name="ㅓㅗㄹ욧ㄹ" localSheetId="14">#REF!</definedName>
    <definedName name="ㅓㅗㄹ욧ㄹ" localSheetId="10">#REF!</definedName>
    <definedName name="ㅓㅗㄹ욧ㄹ">#REF!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44" l="1"/>
  <c r="J8" i="44"/>
  <c r="J9" i="44"/>
  <c r="J10" i="44"/>
  <c r="J11" i="44"/>
  <c r="J12" i="44"/>
  <c r="J13" i="44"/>
  <c r="J14" i="44"/>
  <c r="J15" i="44"/>
  <c r="J16" i="44"/>
  <c r="K7" i="44"/>
  <c r="K8" i="44"/>
  <c r="K9" i="44"/>
  <c r="K10" i="44"/>
  <c r="K11" i="44"/>
  <c r="K12" i="44"/>
  <c r="K13" i="44"/>
  <c r="K14" i="44"/>
  <c r="K15" i="44"/>
  <c r="K16" i="44"/>
  <c r="L7" i="44"/>
  <c r="L8" i="44"/>
  <c r="L9" i="44"/>
  <c r="L10" i="44"/>
  <c r="L11" i="44"/>
  <c r="L12" i="44"/>
  <c r="L13" i="44"/>
  <c r="L14" i="44"/>
  <c r="L15" i="44"/>
  <c r="L16" i="44"/>
  <c r="M7" i="44"/>
  <c r="M8" i="44"/>
  <c r="M9" i="44"/>
  <c r="M10" i="44"/>
  <c r="M11" i="44"/>
  <c r="M12" i="44"/>
  <c r="M13" i="44"/>
  <c r="M14" i="44"/>
  <c r="M15" i="44"/>
  <c r="M16" i="44"/>
  <c r="N7" i="44"/>
  <c r="N8" i="44"/>
  <c r="N9" i="44"/>
  <c r="N10" i="44"/>
  <c r="N11" i="44"/>
  <c r="N12" i="44"/>
  <c r="N13" i="44"/>
  <c r="N14" i="44"/>
  <c r="N15" i="44"/>
  <c r="N16" i="44"/>
  <c r="O7" i="44"/>
  <c r="O8" i="44"/>
  <c r="O9" i="44"/>
  <c r="O10" i="44"/>
  <c r="O11" i="44"/>
  <c r="O12" i="44"/>
  <c r="O13" i="44"/>
  <c r="O14" i="44"/>
  <c r="O15" i="44"/>
  <c r="O16" i="44"/>
  <c r="P7" i="44"/>
  <c r="P8" i="44"/>
  <c r="P9" i="44"/>
  <c r="P10" i="44"/>
  <c r="P11" i="44"/>
  <c r="P12" i="44"/>
  <c r="P13" i="44"/>
  <c r="P14" i="44"/>
  <c r="P15" i="44"/>
  <c r="P16" i="44"/>
  <c r="Q7" i="44"/>
  <c r="Q8" i="44"/>
  <c r="Q9" i="44"/>
  <c r="Q10" i="44"/>
  <c r="Q11" i="44"/>
  <c r="Q12" i="44"/>
  <c r="Q13" i="44"/>
  <c r="Q14" i="44"/>
  <c r="Q15" i="44"/>
  <c r="Q16" i="44"/>
  <c r="R7" i="44"/>
  <c r="R8" i="44"/>
  <c r="R9" i="44"/>
  <c r="R10" i="44"/>
  <c r="R11" i="44"/>
  <c r="R12" i="44"/>
  <c r="R13" i="44"/>
  <c r="R14" i="44"/>
  <c r="R15" i="44"/>
  <c r="R16" i="44"/>
  <c r="R6" i="44"/>
  <c r="Q6" i="44"/>
  <c r="P6" i="44"/>
  <c r="O6" i="44"/>
  <c r="N6" i="44"/>
  <c r="M6" i="44"/>
  <c r="L6" i="44"/>
  <c r="K6" i="44"/>
  <c r="J6" i="44"/>
  <c r="D6" i="44"/>
  <c r="D15" i="44"/>
  <c r="D7" i="44"/>
  <c r="D8" i="44"/>
  <c r="D9" i="44"/>
  <c r="D10" i="44"/>
  <c r="D11" i="44"/>
  <c r="D12" i="44"/>
  <c r="D13" i="44"/>
  <c r="D14" i="44"/>
  <c r="D16" i="44"/>
  <c r="L22" i="36" l="1"/>
  <c r="L24" i="36"/>
  <c r="L26" i="36"/>
  <c r="L28" i="36"/>
  <c r="L30" i="36"/>
  <c r="L32" i="36"/>
  <c r="L20" i="36"/>
  <c r="K22" i="36"/>
  <c r="K24" i="36"/>
  <c r="K26" i="36"/>
  <c r="K28" i="36"/>
  <c r="K30" i="36"/>
  <c r="K32" i="36"/>
  <c r="J22" i="36"/>
  <c r="J24" i="36"/>
  <c r="J26" i="36"/>
  <c r="J28" i="36"/>
  <c r="J30" i="36"/>
  <c r="J32" i="36"/>
  <c r="K20" i="36"/>
  <c r="J20" i="36"/>
  <c r="U22" i="44"/>
  <c r="T22" i="44"/>
  <c r="S22" i="44"/>
  <c r="U33" i="44"/>
  <c r="V33" i="44" s="1"/>
  <c r="T33" i="44"/>
  <c r="S33" i="44"/>
  <c r="U32" i="44"/>
  <c r="T32" i="44"/>
  <c r="S32" i="44"/>
  <c r="U31" i="44"/>
  <c r="T31" i="44"/>
  <c r="S31" i="44"/>
  <c r="U30" i="44"/>
  <c r="T30" i="44"/>
  <c r="S30" i="44"/>
  <c r="U29" i="44"/>
  <c r="V29" i="44" s="1"/>
  <c r="T29" i="44"/>
  <c r="S29" i="44"/>
  <c r="U28" i="44"/>
  <c r="T28" i="44"/>
  <c r="S28" i="44"/>
  <c r="U27" i="44"/>
  <c r="V27" i="44" s="1"/>
  <c r="T27" i="44"/>
  <c r="S27" i="44"/>
  <c r="U26" i="44"/>
  <c r="T26" i="44"/>
  <c r="S26" i="44"/>
  <c r="U25" i="44"/>
  <c r="T25" i="44"/>
  <c r="S25" i="44"/>
  <c r="U24" i="44"/>
  <c r="T24" i="44"/>
  <c r="S24" i="44"/>
  <c r="U23" i="44"/>
  <c r="V23" i="44" s="1"/>
  <c r="T23" i="44"/>
  <c r="S23" i="44"/>
  <c r="V17" i="44"/>
  <c r="U7" i="44"/>
  <c r="U8" i="44"/>
  <c r="U9" i="44"/>
  <c r="U10" i="44"/>
  <c r="U11" i="44"/>
  <c r="U12" i="44"/>
  <c r="U13" i="44"/>
  <c r="U14" i="44"/>
  <c r="U15" i="44"/>
  <c r="U16" i="44"/>
  <c r="U17" i="44"/>
  <c r="U6" i="44"/>
  <c r="T7" i="44"/>
  <c r="V7" i="44" s="1"/>
  <c r="T8" i="44"/>
  <c r="V8" i="44" s="1"/>
  <c r="T9" i="44"/>
  <c r="V9" i="44" s="1"/>
  <c r="T10" i="44"/>
  <c r="V10" i="44" s="1"/>
  <c r="T11" i="44"/>
  <c r="V11" i="44" s="1"/>
  <c r="T12" i="44"/>
  <c r="V12" i="44" s="1"/>
  <c r="T13" i="44"/>
  <c r="V13" i="44" s="1"/>
  <c r="T14" i="44"/>
  <c r="T15" i="44"/>
  <c r="V15" i="44" s="1"/>
  <c r="T16" i="44"/>
  <c r="V16" i="44" s="1"/>
  <c r="T17" i="44"/>
  <c r="T6" i="44"/>
  <c r="S14" i="44"/>
  <c r="S8" i="44"/>
  <c r="S9" i="44"/>
  <c r="S10" i="44"/>
  <c r="S11" i="44"/>
  <c r="S12" i="44"/>
  <c r="S13" i="44"/>
  <c r="S15" i="44"/>
  <c r="S16" i="44"/>
  <c r="S17" i="44"/>
  <c r="S7" i="44"/>
  <c r="S6" i="44"/>
  <c r="H20" i="28"/>
  <c r="H22" i="28"/>
  <c r="M34" i="36"/>
  <c r="K20" i="31"/>
  <c r="K22" i="31"/>
  <c r="K24" i="31"/>
  <c r="K26" i="31"/>
  <c r="K28" i="31"/>
  <c r="K30" i="31"/>
  <c r="J20" i="31"/>
  <c r="J22" i="31"/>
  <c r="J24" i="31"/>
  <c r="J26" i="31"/>
  <c r="J28" i="31"/>
  <c r="J30" i="31"/>
  <c r="I20" i="31"/>
  <c r="I22" i="31"/>
  <c r="I24" i="31"/>
  <c r="I26" i="31"/>
  <c r="I28" i="31"/>
  <c r="I30" i="31"/>
  <c r="K18" i="31"/>
  <c r="J18" i="31"/>
  <c r="I18" i="31"/>
  <c r="L26" i="40"/>
  <c r="L28" i="40"/>
  <c r="L30" i="40"/>
  <c r="L32" i="40"/>
  <c r="L34" i="40"/>
  <c r="K26" i="40"/>
  <c r="K28" i="40"/>
  <c r="K30" i="40"/>
  <c r="K32" i="40"/>
  <c r="K34" i="40"/>
  <c r="K24" i="40"/>
  <c r="L24" i="40"/>
  <c r="J26" i="40"/>
  <c r="J28" i="40"/>
  <c r="J30" i="40"/>
  <c r="J32" i="40"/>
  <c r="J34" i="40"/>
  <c r="J24" i="40"/>
  <c r="V6" i="44" l="1"/>
  <c r="V31" i="44"/>
  <c r="V14" i="44"/>
  <c r="V32" i="44"/>
  <c r="V30" i="44"/>
  <c r="V28" i="44"/>
  <c r="V26" i="44"/>
  <c r="V25" i="44"/>
  <c r="V24" i="44"/>
  <c r="V22" i="44"/>
  <c r="J20" i="28"/>
  <c r="M21" i="33"/>
  <c r="M23" i="33"/>
  <c r="M25" i="33"/>
  <c r="M27" i="33"/>
  <c r="M29" i="33"/>
  <c r="L21" i="33"/>
  <c r="L23" i="33"/>
  <c r="L25" i="33"/>
  <c r="L27" i="33"/>
  <c r="L29" i="33"/>
  <c r="K21" i="33"/>
  <c r="K23" i="33"/>
  <c r="K25" i="33"/>
  <c r="K27" i="33"/>
  <c r="K29" i="33"/>
  <c r="M19" i="33"/>
  <c r="L19" i="33"/>
  <c r="K19" i="33"/>
  <c r="L19" i="38"/>
  <c r="L21" i="38"/>
  <c r="L23" i="38"/>
  <c r="L25" i="38"/>
  <c r="K19" i="38"/>
  <c r="K21" i="38"/>
  <c r="K23" i="38"/>
  <c r="K25" i="38"/>
  <c r="L17" i="38"/>
  <c r="K17" i="38"/>
  <c r="J19" i="38"/>
  <c r="J21" i="38"/>
  <c r="J23" i="38"/>
  <c r="J25" i="38"/>
  <c r="J17" i="38"/>
  <c r="I31" i="38"/>
  <c r="H31" i="38"/>
  <c r="H25" i="38"/>
  <c r="H21" i="38"/>
  <c r="M21" i="38" s="1"/>
  <c r="H23" i="38"/>
  <c r="H19" i="38"/>
  <c r="H17" i="38"/>
  <c r="M22" i="41"/>
  <c r="M24" i="41"/>
  <c r="M26" i="41"/>
  <c r="M28" i="41"/>
  <c r="M30" i="41"/>
  <c r="M32" i="41"/>
  <c r="M34" i="41"/>
  <c r="L22" i="41"/>
  <c r="L24" i="41"/>
  <c r="L26" i="41"/>
  <c r="L28" i="41"/>
  <c r="L30" i="41"/>
  <c r="L32" i="41"/>
  <c r="L34" i="41"/>
  <c r="M20" i="41"/>
  <c r="L20" i="41"/>
  <c r="K22" i="41"/>
  <c r="K24" i="41"/>
  <c r="K26" i="41"/>
  <c r="K28" i="41"/>
  <c r="K30" i="41"/>
  <c r="K32" i="41"/>
  <c r="K34" i="41"/>
  <c r="K20" i="41"/>
  <c r="G17" i="38"/>
  <c r="G19" i="38"/>
  <c r="G21" i="38"/>
  <c r="G23" i="38"/>
  <c r="G25" i="38"/>
  <c r="G20" i="41"/>
  <c r="I20" i="41" s="1"/>
  <c r="G22" i="41"/>
  <c r="G24" i="41"/>
  <c r="G26" i="41"/>
  <c r="I26" i="41" s="1"/>
  <c r="Q26" i="41" s="1"/>
  <c r="G28" i="41"/>
  <c r="I28" i="41" s="1"/>
  <c r="G30" i="41"/>
  <c r="G32" i="41"/>
  <c r="N32" i="41"/>
  <c r="G34" i="41"/>
  <c r="I34" i="41" s="1"/>
  <c r="G36" i="41"/>
  <c r="I36" i="41" s="1"/>
  <c r="H36" i="41"/>
  <c r="P36" i="41" s="1"/>
  <c r="G38" i="41"/>
  <c r="I38" i="41" s="1"/>
  <c r="H38" i="41"/>
  <c r="O38" i="41" s="1"/>
  <c r="P38" i="41"/>
  <c r="G40" i="41"/>
  <c r="I40" i="41" s="1"/>
  <c r="G42" i="41"/>
  <c r="I42" i="41" s="1"/>
  <c r="Q42" i="41" s="1"/>
  <c r="K22" i="32"/>
  <c r="J20" i="29"/>
  <c r="J28" i="29"/>
  <c r="J18" i="43"/>
  <c r="J20" i="43"/>
  <c r="J22" i="43"/>
  <c r="J24" i="43"/>
  <c r="J26" i="43"/>
  <c r="J28" i="43"/>
  <c r="J30" i="43"/>
  <c r="J32" i="43"/>
  <c r="J34" i="43"/>
  <c r="L36" i="40"/>
  <c r="L38" i="40"/>
  <c r="K36" i="40"/>
  <c r="K38" i="40"/>
  <c r="J36" i="40"/>
  <c r="J38" i="40"/>
  <c r="K30" i="32"/>
  <c r="K36" i="32"/>
  <c r="J30" i="32"/>
  <c r="J36" i="32"/>
  <c r="J22" i="32"/>
  <c r="G18" i="31"/>
  <c r="L34" i="36"/>
  <c r="L36" i="36"/>
  <c r="L38" i="36"/>
  <c r="K34" i="36"/>
  <c r="K36" i="36"/>
  <c r="K38" i="36"/>
  <c r="J34" i="36"/>
  <c r="J36" i="36"/>
  <c r="J38" i="36"/>
  <c r="N21" i="33"/>
  <c r="N31" i="33"/>
  <c r="N33" i="33"/>
  <c r="M31" i="33"/>
  <c r="M33" i="33"/>
  <c r="L31" i="33"/>
  <c r="L33" i="33"/>
  <c r="K31" i="33"/>
  <c r="K33" i="33"/>
  <c r="N19" i="33"/>
  <c r="I20" i="29"/>
  <c r="I28" i="29"/>
  <c r="I30" i="29"/>
  <c r="AK38" i="43"/>
  <c r="AK39" i="43" s="1"/>
  <c r="AJ38" i="43"/>
  <c r="AJ39" i="43" s="1"/>
  <c r="AF38" i="43"/>
  <c r="AF39" i="43" s="1"/>
  <c r="AE38" i="43"/>
  <c r="AE39" i="43" s="1"/>
  <c r="AD38" i="43"/>
  <c r="AD39" i="43" s="1"/>
  <c r="Z38" i="43"/>
  <c r="Z39" i="43" s="1"/>
  <c r="Y38" i="43"/>
  <c r="Y39" i="43" s="1"/>
  <c r="X38" i="43"/>
  <c r="X39" i="43" s="1"/>
  <c r="T38" i="43"/>
  <c r="T39" i="43" s="1"/>
  <c r="S38" i="43"/>
  <c r="S39" i="43" s="1"/>
  <c r="R38" i="43"/>
  <c r="R39" i="43" s="1"/>
  <c r="AM36" i="40"/>
  <c r="AM37" i="40" s="1"/>
  <c r="AM38" i="40"/>
  <c r="AM39" i="40"/>
  <c r="AM40" i="40"/>
  <c r="AN40" i="40"/>
  <c r="AO40" i="40"/>
  <c r="AM41" i="40"/>
  <c r="AN41" i="40"/>
  <c r="AO41" i="40"/>
  <c r="AG36" i="40"/>
  <c r="AG37" i="40" s="1"/>
  <c r="AG38" i="40"/>
  <c r="AG39" i="40"/>
  <c r="AG40" i="40"/>
  <c r="AH40" i="40"/>
  <c r="AI40" i="40"/>
  <c r="AG41" i="40"/>
  <c r="AH41" i="40"/>
  <c r="AI41" i="40"/>
  <c r="AA36" i="40"/>
  <c r="AA37" i="40" s="1"/>
  <c r="AA38" i="40"/>
  <c r="AA39" i="40" s="1"/>
  <c r="AA40" i="40"/>
  <c r="AB40" i="40"/>
  <c r="AC40" i="40"/>
  <c r="AA41" i="40"/>
  <c r="AB41" i="40"/>
  <c r="AC41" i="40"/>
  <c r="U36" i="40"/>
  <c r="U37" i="40" s="1"/>
  <c r="U38" i="40"/>
  <c r="U39" i="40" s="1"/>
  <c r="U40" i="40"/>
  <c r="V40" i="40"/>
  <c r="W40" i="40"/>
  <c r="U41" i="40"/>
  <c r="V41" i="40"/>
  <c r="W41" i="40"/>
  <c r="AL44" i="32"/>
  <c r="AM44" i="32"/>
  <c r="AM45" i="32" s="1"/>
  <c r="AN44" i="32"/>
  <c r="AN45" i="32" s="1"/>
  <c r="AL45" i="32"/>
  <c r="AL46" i="32"/>
  <c r="AM46" i="32"/>
  <c r="AN46" i="32"/>
  <c r="AL47" i="32"/>
  <c r="AM47" i="32"/>
  <c r="AN47" i="32"/>
  <c r="AF44" i="32"/>
  <c r="AG44" i="32"/>
  <c r="AG45" i="32" s="1"/>
  <c r="AH44" i="32"/>
  <c r="AH45" i="32" s="1"/>
  <c r="AF45" i="32"/>
  <c r="Z44" i="32"/>
  <c r="AA44" i="32"/>
  <c r="AA45" i="32" s="1"/>
  <c r="AB44" i="32"/>
  <c r="AB45" i="32" s="1"/>
  <c r="Z45" i="32"/>
  <c r="T44" i="32"/>
  <c r="U44" i="32"/>
  <c r="U45" i="32" s="1"/>
  <c r="V44" i="32"/>
  <c r="V45" i="32" s="1"/>
  <c r="T45" i="32"/>
  <c r="AH46" i="32"/>
  <c r="AH47" i="32" s="1"/>
  <c r="AG46" i="32"/>
  <c r="AG47" i="32" s="1"/>
  <c r="AF46" i="32"/>
  <c r="AF47" i="32" s="1"/>
  <c r="AB46" i="32"/>
  <c r="AB47" i="32" s="1"/>
  <c r="AA46" i="32"/>
  <c r="AA47" i="32" s="1"/>
  <c r="Z46" i="32"/>
  <c r="Z47" i="32" s="1"/>
  <c r="V46" i="32"/>
  <c r="V47" i="32" s="1"/>
  <c r="U46" i="32"/>
  <c r="U47" i="32" s="1"/>
  <c r="T46" i="32"/>
  <c r="T47" i="32" s="1"/>
  <c r="AM40" i="36"/>
  <c r="AN40" i="36"/>
  <c r="AO40" i="36"/>
  <c r="AM41" i="36"/>
  <c r="AN41" i="36"/>
  <c r="AO41" i="36"/>
  <c r="AA40" i="36"/>
  <c r="AA41" i="36" s="1"/>
  <c r="AB40" i="36"/>
  <c r="AC40" i="36"/>
  <c r="AB41" i="36"/>
  <c r="AC41" i="36"/>
  <c r="X40" i="36"/>
  <c r="Y40" i="36"/>
  <c r="Z40" i="36"/>
  <c r="X41" i="36"/>
  <c r="Y41" i="36"/>
  <c r="Z41" i="36"/>
  <c r="U40" i="36"/>
  <c r="V40" i="36"/>
  <c r="W40" i="36"/>
  <c r="W41" i="36" s="1"/>
  <c r="U41" i="36"/>
  <c r="V41" i="36"/>
  <c r="AI40" i="36"/>
  <c r="AI41" i="36" s="1"/>
  <c r="AH40" i="36"/>
  <c r="AH41" i="36" s="1"/>
  <c r="AG40" i="36"/>
  <c r="AG41" i="36" s="1"/>
  <c r="AD40" i="36"/>
  <c r="AE40" i="36"/>
  <c r="AE41" i="36" s="1"/>
  <c r="AF40" i="36"/>
  <c r="AF41" i="36" s="1"/>
  <c r="AD41" i="36"/>
  <c r="AP36" i="28"/>
  <c r="AQ36" i="28"/>
  <c r="AR36" i="28"/>
  <c r="AP37" i="28"/>
  <c r="AQ37" i="28"/>
  <c r="AR37" i="28"/>
  <c r="AP38" i="28"/>
  <c r="AQ38" i="28"/>
  <c r="AR38" i="28"/>
  <c r="AP39" i="28"/>
  <c r="AQ39" i="28"/>
  <c r="AR39" i="28"/>
  <c r="AJ36" i="28"/>
  <c r="AK36" i="28"/>
  <c r="AL36" i="28"/>
  <c r="AJ37" i="28"/>
  <c r="AK37" i="28"/>
  <c r="AL37" i="28"/>
  <c r="AJ38" i="28"/>
  <c r="AK38" i="28"/>
  <c r="AL38" i="28"/>
  <c r="AJ39" i="28"/>
  <c r="AK39" i="28"/>
  <c r="AL39" i="28"/>
  <c r="AD36" i="28"/>
  <c r="AE36" i="28"/>
  <c r="AF36" i="28"/>
  <c r="AD37" i="28"/>
  <c r="AE37" i="28"/>
  <c r="AF37" i="28"/>
  <c r="AD38" i="28"/>
  <c r="AE38" i="28"/>
  <c r="AF38" i="28"/>
  <c r="AD39" i="28"/>
  <c r="AE39" i="28"/>
  <c r="AF39" i="28"/>
  <c r="X36" i="28"/>
  <c r="Y36" i="28"/>
  <c r="Y37" i="28" s="1"/>
  <c r="Z36" i="28"/>
  <c r="Z37" i="28" s="1"/>
  <c r="X37" i="28"/>
  <c r="X38" i="28"/>
  <c r="Y38" i="28"/>
  <c r="Z38" i="28"/>
  <c r="Z39" i="28" s="1"/>
  <c r="X39" i="28"/>
  <c r="Y39" i="28"/>
  <c r="AN35" i="33"/>
  <c r="AO35" i="33"/>
  <c r="AP35" i="33"/>
  <c r="AN36" i="33"/>
  <c r="AO36" i="33"/>
  <c r="AP36" i="33"/>
  <c r="AH35" i="33"/>
  <c r="AI35" i="33"/>
  <c r="AJ35" i="33"/>
  <c r="AH36" i="33"/>
  <c r="AI36" i="33"/>
  <c r="AJ36" i="33"/>
  <c r="AB35" i="33"/>
  <c r="AC35" i="33"/>
  <c r="AD35" i="33"/>
  <c r="AB36" i="33"/>
  <c r="AC36" i="33"/>
  <c r="AD36" i="33"/>
  <c r="V35" i="33"/>
  <c r="W35" i="33"/>
  <c r="X35" i="33"/>
  <c r="V36" i="33"/>
  <c r="W36" i="33"/>
  <c r="X36" i="33"/>
  <c r="N26" i="41" l="1"/>
  <c r="L36" i="41"/>
  <c r="K36" i="41"/>
  <c r="R36" i="41" s="1"/>
  <c r="R37" i="41" s="1"/>
  <c r="O36" i="41"/>
  <c r="Q36" i="41" s="1"/>
  <c r="N36" i="41"/>
  <c r="R26" i="41"/>
  <c r="R27" i="41" s="1"/>
  <c r="M36" i="41"/>
  <c r="S36" i="41" s="1"/>
  <c r="S37" i="41" s="1"/>
  <c r="M25" i="38"/>
  <c r="P25" i="38" s="1"/>
  <c r="P26" i="38" s="1"/>
  <c r="M23" i="38"/>
  <c r="P23" i="38" s="1"/>
  <c r="P24" i="38" s="1"/>
  <c r="P21" i="38"/>
  <c r="P22" i="38" s="1"/>
  <c r="M22" i="38"/>
  <c r="M19" i="38"/>
  <c r="M17" i="38"/>
  <c r="N17" i="38"/>
  <c r="O17" i="38"/>
  <c r="O18" i="38" s="1"/>
  <c r="O21" i="38"/>
  <c r="O22" i="38" s="1"/>
  <c r="O23" i="38"/>
  <c r="O24" i="38" s="1"/>
  <c r="N21" i="38"/>
  <c r="O25" i="38"/>
  <c r="O26" i="38" s="1"/>
  <c r="N23" i="38"/>
  <c r="N25" i="38"/>
  <c r="O19" i="38"/>
  <c r="O20" i="38" s="1"/>
  <c r="N19" i="38"/>
  <c r="I30" i="41"/>
  <c r="I32" i="41"/>
  <c r="Q32" i="41" s="1"/>
  <c r="T32" i="41" s="1"/>
  <c r="T33" i="41" s="1"/>
  <c r="N30" i="41"/>
  <c r="N34" i="41"/>
  <c r="S34" i="41" s="1"/>
  <c r="S35" i="41" s="1"/>
  <c r="R34" i="41"/>
  <c r="R35" i="41" s="1"/>
  <c r="Q34" i="41"/>
  <c r="T34" i="41" s="1"/>
  <c r="T35" i="41" s="1"/>
  <c r="I24" i="41"/>
  <c r="Q24" i="41" s="1"/>
  <c r="T24" i="41" s="1"/>
  <c r="T25" i="41" s="1"/>
  <c r="N20" i="41"/>
  <c r="Q38" i="41"/>
  <c r="Q28" i="41"/>
  <c r="T28" i="41" s="1"/>
  <c r="T29" i="41" s="1"/>
  <c r="N38" i="41"/>
  <c r="M38" i="41"/>
  <c r="N28" i="41"/>
  <c r="L38" i="41"/>
  <c r="K42" i="41"/>
  <c r="K38" i="41"/>
  <c r="R38" i="41" s="1"/>
  <c r="R39" i="41" s="1"/>
  <c r="J42" i="41"/>
  <c r="R28" i="41"/>
  <c r="R29" i="41" s="1"/>
  <c r="T26" i="41"/>
  <c r="T27" i="41" s="1"/>
  <c r="Q27" i="41"/>
  <c r="Q40" i="41"/>
  <c r="R40" i="41"/>
  <c r="R41" i="41" s="1"/>
  <c r="S40" i="41"/>
  <c r="S41" i="41" s="1"/>
  <c r="T42" i="41"/>
  <c r="T43" i="41" s="1"/>
  <c r="Q43" i="41"/>
  <c r="Q20" i="41"/>
  <c r="I22" i="41"/>
  <c r="N22" i="41"/>
  <c r="N24" i="41"/>
  <c r="F34" i="43"/>
  <c r="I34" i="43" s="1"/>
  <c r="F32" i="43"/>
  <c r="M24" i="38" l="1"/>
  <c r="M26" i="38"/>
  <c r="Q33" i="41"/>
  <c r="S26" i="41"/>
  <c r="S27" i="41" s="1"/>
  <c r="S32" i="41"/>
  <c r="S33" i="41" s="1"/>
  <c r="R32" i="41"/>
  <c r="R33" i="41" s="1"/>
  <c r="R24" i="41"/>
  <c r="R25" i="41" s="1"/>
  <c r="Q19" i="38"/>
  <c r="Q20" i="38" s="1"/>
  <c r="N20" i="38"/>
  <c r="Q17" i="38"/>
  <c r="Q18" i="38" s="1"/>
  <c r="N18" i="38"/>
  <c r="P17" i="38"/>
  <c r="P18" i="38" s="1"/>
  <c r="M18" i="38"/>
  <c r="P19" i="38"/>
  <c r="P20" i="38" s="1"/>
  <c r="M20" i="38"/>
  <c r="Q21" i="38"/>
  <c r="Q22" i="38" s="1"/>
  <c r="N22" i="38"/>
  <c r="Q25" i="38"/>
  <c r="Q26" i="38" s="1"/>
  <c r="N26" i="38"/>
  <c r="Q23" i="38"/>
  <c r="Q24" i="38" s="1"/>
  <c r="N24" i="38"/>
  <c r="Q35" i="41"/>
  <c r="S20" i="41"/>
  <c r="S21" i="41" s="1"/>
  <c r="S30" i="41"/>
  <c r="S31" i="41" s="1"/>
  <c r="Q25" i="41"/>
  <c r="S24" i="41"/>
  <c r="S25" i="41" s="1"/>
  <c r="Q29" i="41"/>
  <c r="Q30" i="41"/>
  <c r="R30" i="41"/>
  <c r="R31" i="41" s="1"/>
  <c r="S28" i="41"/>
  <c r="S29" i="41" s="1"/>
  <c r="S42" i="41"/>
  <c r="S43" i="41" s="1"/>
  <c r="R42" i="41"/>
  <c r="R43" i="41" s="1"/>
  <c r="R20" i="41"/>
  <c r="R21" i="41" s="1"/>
  <c r="S38" i="41"/>
  <c r="S39" i="41" s="1"/>
  <c r="Q39" i="41"/>
  <c r="T38" i="41"/>
  <c r="T39" i="41" s="1"/>
  <c r="T20" i="41"/>
  <c r="T21" i="41" s="1"/>
  <c r="Q21" i="41"/>
  <c r="T40" i="41"/>
  <c r="T41" i="41" s="1"/>
  <c r="Q41" i="41"/>
  <c r="Q37" i="41"/>
  <c r="T36" i="41"/>
  <c r="T37" i="41" s="1"/>
  <c r="Q22" i="41"/>
  <c r="R22" i="41"/>
  <c r="R23" i="41" s="1"/>
  <c r="S22" i="41"/>
  <c r="S23" i="41" s="1"/>
  <c r="K34" i="43"/>
  <c r="G32" i="43"/>
  <c r="H32" i="43"/>
  <c r="I32" i="43"/>
  <c r="K32" i="43"/>
  <c r="G34" i="43"/>
  <c r="H34" i="43"/>
  <c r="Q31" i="41" l="1"/>
  <c r="T30" i="41"/>
  <c r="T31" i="41" s="1"/>
  <c r="T22" i="41"/>
  <c r="T23" i="41" s="1"/>
  <c r="Q23" i="41"/>
  <c r="M34" i="43"/>
  <c r="L34" i="43"/>
  <c r="M32" i="43"/>
  <c r="L32" i="43"/>
  <c r="AJ32" i="43" l="1"/>
  <c r="AJ33" i="43" s="1"/>
  <c r="R32" i="43"/>
  <c r="R33" i="43" s="1"/>
  <c r="AD32" i="43"/>
  <c r="AD33" i="43" s="1"/>
  <c r="X32" i="43"/>
  <c r="X33" i="43" s="1"/>
  <c r="AJ34" i="43"/>
  <c r="AJ35" i="43" s="1"/>
  <c r="R34" i="43"/>
  <c r="R35" i="43" s="1"/>
  <c r="AD34" i="43"/>
  <c r="AD35" i="43" s="1"/>
  <c r="X34" i="43"/>
  <c r="X35" i="43" s="1"/>
  <c r="AK32" i="43"/>
  <c r="AK33" i="43" s="1"/>
  <c r="S32" i="43"/>
  <c r="S33" i="43" s="1"/>
  <c r="AE32" i="43"/>
  <c r="AE33" i="43" s="1"/>
  <c r="Y32" i="43"/>
  <c r="Y33" i="43" s="1"/>
  <c r="AK34" i="43"/>
  <c r="AK35" i="43" s="1"/>
  <c r="S34" i="43"/>
  <c r="S35" i="43" s="1"/>
  <c r="AE34" i="43"/>
  <c r="AE35" i="43" s="1"/>
  <c r="Y34" i="43"/>
  <c r="Y35" i="43" s="1"/>
  <c r="M33" i="43"/>
  <c r="V32" i="43"/>
  <c r="V33" i="43" s="1"/>
  <c r="N32" i="43"/>
  <c r="AB32" i="43"/>
  <c r="AB33" i="43" s="1"/>
  <c r="P32" i="43"/>
  <c r="P33" i="43" s="1"/>
  <c r="AH32" i="43"/>
  <c r="AH33" i="43" s="1"/>
  <c r="O34" i="43"/>
  <c r="O35" i="43" s="1"/>
  <c r="AG34" i="43"/>
  <c r="AG35" i="43" s="1"/>
  <c r="AA34" i="43"/>
  <c r="AA35" i="43" s="1"/>
  <c r="U34" i="43"/>
  <c r="U35" i="43" s="1"/>
  <c r="L35" i="43"/>
  <c r="O32" i="43"/>
  <c r="O33" i="43" s="1"/>
  <c r="L33" i="43"/>
  <c r="AA32" i="43"/>
  <c r="AA33" i="43" s="1"/>
  <c r="AG32" i="43"/>
  <c r="AG33" i="43" s="1"/>
  <c r="U32" i="43"/>
  <c r="U33" i="43" s="1"/>
  <c r="AH34" i="43"/>
  <c r="AH35" i="43" s="1"/>
  <c r="V34" i="43"/>
  <c r="V35" i="43" s="1"/>
  <c r="M35" i="43"/>
  <c r="AB34" i="43"/>
  <c r="AB35" i="43" s="1"/>
  <c r="N34" i="43"/>
  <c r="P34" i="43"/>
  <c r="P35" i="43" s="1"/>
  <c r="AL32" i="43" l="1"/>
  <c r="AL33" i="43" s="1"/>
  <c r="T32" i="43"/>
  <c r="T33" i="43" s="1"/>
  <c r="AF32" i="43"/>
  <c r="AF33" i="43" s="1"/>
  <c r="Z32" i="43"/>
  <c r="Z33" i="43" s="1"/>
  <c r="Z34" i="43"/>
  <c r="Z35" i="43" s="1"/>
  <c r="AL34" i="43"/>
  <c r="AL35" i="43" s="1"/>
  <c r="T34" i="43"/>
  <c r="T35" i="43" s="1"/>
  <c r="AF34" i="43"/>
  <c r="AF35" i="43" s="1"/>
  <c r="N33" i="43"/>
  <c r="AI32" i="43"/>
  <c r="AI33" i="43" s="1"/>
  <c r="AC32" i="43"/>
  <c r="AC33" i="43" s="1"/>
  <c r="W32" i="43"/>
  <c r="W33" i="43" s="1"/>
  <c r="Q32" i="43"/>
  <c r="Q33" i="43" s="1"/>
  <c r="Q34" i="43"/>
  <c r="Q35" i="43" s="1"/>
  <c r="N35" i="43"/>
  <c r="AC34" i="43"/>
  <c r="AC35" i="43" s="1"/>
  <c r="AI34" i="43"/>
  <c r="AI35" i="43" s="1"/>
  <c r="W34" i="43"/>
  <c r="W35" i="43" s="1"/>
  <c r="G38" i="43" l="1"/>
  <c r="L38" i="43" s="1"/>
  <c r="F36" i="43"/>
  <c r="F30" i="43"/>
  <c r="F28" i="43"/>
  <c r="F26" i="43"/>
  <c r="F24" i="43"/>
  <c r="F22" i="43"/>
  <c r="F20" i="43"/>
  <c r="F18" i="43"/>
  <c r="K30" i="43" l="1"/>
  <c r="H36" i="43"/>
  <c r="K18" i="43"/>
  <c r="K24" i="43"/>
  <c r="K26" i="43"/>
  <c r="I36" i="43"/>
  <c r="H20" i="43"/>
  <c r="K20" i="43"/>
  <c r="I28" i="43"/>
  <c r="K28" i="43"/>
  <c r="J36" i="43"/>
  <c r="K36" i="43"/>
  <c r="H22" i="43"/>
  <c r="K22" i="43"/>
  <c r="I20" i="43"/>
  <c r="I30" i="43"/>
  <c r="G30" i="43"/>
  <c r="L30" i="43" s="1"/>
  <c r="G26" i="43"/>
  <c r="G18" i="43"/>
  <c r="L18" i="43" s="1"/>
  <c r="H26" i="43"/>
  <c r="I26" i="43"/>
  <c r="G20" i="43"/>
  <c r="G36" i="43"/>
  <c r="AG38" i="43"/>
  <c r="AG39" i="43" s="1"/>
  <c r="AA38" i="43"/>
  <c r="AA39" i="43" s="1"/>
  <c r="U38" i="43"/>
  <c r="U39" i="43" s="1"/>
  <c r="O38" i="43"/>
  <c r="O39" i="43" s="1"/>
  <c r="M38" i="43"/>
  <c r="L39" i="43"/>
  <c r="H28" i="43"/>
  <c r="G22" i="43"/>
  <c r="I22" i="43"/>
  <c r="G24" i="43"/>
  <c r="H30" i="43"/>
  <c r="G28" i="43"/>
  <c r="H18" i="43"/>
  <c r="I24" i="43"/>
  <c r="I18" i="43"/>
  <c r="H24" i="43"/>
  <c r="U18" i="43" l="1"/>
  <c r="U19" i="43" s="1"/>
  <c r="AJ18" i="43"/>
  <c r="AJ19" i="43" s="1"/>
  <c r="AD18" i="43"/>
  <c r="AD19" i="43" s="1"/>
  <c r="X18" i="43"/>
  <c r="X19" i="43" s="1"/>
  <c r="R18" i="43"/>
  <c r="R19" i="43" s="1"/>
  <c r="AD30" i="43"/>
  <c r="AD31" i="43" s="1"/>
  <c r="R30" i="43"/>
  <c r="R31" i="43" s="1"/>
  <c r="X30" i="43"/>
  <c r="X31" i="43" s="1"/>
  <c r="AJ30" i="43"/>
  <c r="AJ31" i="43" s="1"/>
  <c r="AG18" i="43"/>
  <c r="AG19" i="43" s="1"/>
  <c r="M36" i="43"/>
  <c r="AA18" i="43"/>
  <c r="AA19" i="43" s="1"/>
  <c r="M30" i="43"/>
  <c r="V36" i="43"/>
  <c r="V37" i="43" s="1"/>
  <c r="M26" i="43"/>
  <c r="L26" i="43"/>
  <c r="O18" i="43"/>
  <c r="O19" i="43" s="1"/>
  <c r="L19" i="43"/>
  <c r="M20" i="43"/>
  <c r="L20" i="43"/>
  <c r="L36" i="43"/>
  <c r="M18" i="43"/>
  <c r="O30" i="43"/>
  <c r="O31" i="43" s="1"/>
  <c r="L31" i="43"/>
  <c r="AG30" i="43"/>
  <c r="AG31" i="43" s="1"/>
  <c r="AA30" i="43"/>
  <c r="AA31" i="43" s="1"/>
  <c r="U30" i="43"/>
  <c r="U31" i="43" s="1"/>
  <c r="AC38" i="43"/>
  <c r="AC39" i="43" s="1"/>
  <c r="W38" i="43"/>
  <c r="W39" i="43" s="1"/>
  <c r="Q38" i="43"/>
  <c r="Q39" i="43" s="1"/>
  <c r="N38" i="43"/>
  <c r="N39" i="43" s="1"/>
  <c r="AB38" i="43"/>
  <c r="AB39" i="43" s="1"/>
  <c r="AH38" i="43"/>
  <c r="AH39" i="43" s="1"/>
  <c r="V38" i="43"/>
  <c r="V39" i="43" s="1"/>
  <c r="P38" i="43"/>
  <c r="P39" i="43" s="1"/>
  <c r="M39" i="43"/>
  <c r="M22" i="43"/>
  <c r="L22" i="43"/>
  <c r="M24" i="43"/>
  <c r="L24" i="43"/>
  <c r="M28" i="43"/>
  <c r="L28" i="43"/>
  <c r="N26" i="43" l="1"/>
  <c r="AK26" i="43"/>
  <c r="AK27" i="43" s="1"/>
  <c r="AE26" i="43"/>
  <c r="AE27" i="43" s="1"/>
  <c r="Y26" i="43"/>
  <c r="Y27" i="43" s="1"/>
  <c r="S26" i="43"/>
  <c r="S27" i="43" s="1"/>
  <c r="AK30" i="43"/>
  <c r="AK31" i="43" s="1"/>
  <c r="AE30" i="43"/>
  <c r="AE31" i="43" s="1"/>
  <c r="S30" i="43"/>
  <c r="S31" i="43" s="1"/>
  <c r="Y30" i="43"/>
  <c r="Y31" i="43" s="1"/>
  <c r="N28" i="43"/>
  <c r="AK28" i="43"/>
  <c r="AK29" i="43" s="1"/>
  <c r="AE28" i="43"/>
  <c r="AE29" i="43" s="1"/>
  <c r="S28" i="43"/>
  <c r="S29" i="43" s="1"/>
  <c r="Y28" i="43"/>
  <c r="Y29" i="43" s="1"/>
  <c r="N36" i="43"/>
  <c r="AE36" i="43"/>
  <c r="AE37" i="43" s="1"/>
  <c r="Y36" i="43"/>
  <c r="Y37" i="43" s="1"/>
  <c r="AK36" i="43"/>
  <c r="AK37" i="43" s="1"/>
  <c r="S36" i="43"/>
  <c r="S37" i="43" s="1"/>
  <c r="AJ24" i="43"/>
  <c r="AJ25" i="43" s="1"/>
  <c r="AD24" i="43"/>
  <c r="AD25" i="43" s="1"/>
  <c r="X24" i="43"/>
  <c r="X25" i="43" s="1"/>
  <c r="R24" i="43"/>
  <c r="R25" i="43" s="1"/>
  <c r="N24" i="43"/>
  <c r="AK24" i="43"/>
  <c r="AK25" i="43" s="1"/>
  <c r="AE24" i="43"/>
  <c r="AE25" i="43" s="1"/>
  <c r="Y24" i="43"/>
  <c r="Y25" i="43" s="1"/>
  <c r="S24" i="43"/>
  <c r="S25" i="43" s="1"/>
  <c r="N22" i="43"/>
  <c r="S22" i="43"/>
  <c r="S23" i="43" s="1"/>
  <c r="AK22" i="43"/>
  <c r="AK23" i="43" s="1"/>
  <c r="AE22" i="43"/>
  <c r="AE23" i="43" s="1"/>
  <c r="Y22" i="43"/>
  <c r="Y23" i="43" s="1"/>
  <c r="AJ26" i="43"/>
  <c r="AJ27" i="43" s="1"/>
  <c r="AD26" i="43"/>
  <c r="AD27" i="43" s="1"/>
  <c r="X26" i="43"/>
  <c r="X27" i="43" s="1"/>
  <c r="R26" i="43"/>
  <c r="R27" i="43" s="1"/>
  <c r="AJ22" i="43"/>
  <c r="AJ23" i="43" s="1"/>
  <c r="AD22" i="43"/>
  <c r="AD23" i="43" s="1"/>
  <c r="X22" i="43"/>
  <c r="X23" i="43" s="1"/>
  <c r="R22" i="43"/>
  <c r="R23" i="43" s="1"/>
  <c r="AH36" i="43"/>
  <c r="AH37" i="43" s="1"/>
  <c r="O36" i="43"/>
  <c r="O37" i="43" s="1"/>
  <c r="AD36" i="43"/>
  <c r="AD37" i="43" s="1"/>
  <c r="X36" i="43"/>
  <c r="X37" i="43" s="1"/>
  <c r="AJ36" i="43"/>
  <c r="AJ37" i="43" s="1"/>
  <c r="R36" i="43"/>
  <c r="R37" i="43" s="1"/>
  <c r="AB36" i="43"/>
  <c r="AB37" i="43" s="1"/>
  <c r="N20" i="43"/>
  <c r="AK20" i="43"/>
  <c r="AK21" i="43" s="1"/>
  <c r="AE20" i="43"/>
  <c r="AE21" i="43" s="1"/>
  <c r="Y20" i="43"/>
  <c r="Y21" i="43" s="1"/>
  <c r="S20" i="43"/>
  <c r="S21" i="43" s="1"/>
  <c r="AJ28" i="43"/>
  <c r="AJ29" i="43" s="1"/>
  <c r="AD28" i="43"/>
  <c r="AD29" i="43" s="1"/>
  <c r="R28" i="43"/>
  <c r="R29" i="43" s="1"/>
  <c r="X28" i="43"/>
  <c r="X29" i="43" s="1"/>
  <c r="AH18" i="43"/>
  <c r="AH19" i="43" s="1"/>
  <c r="AK18" i="43"/>
  <c r="AK19" i="43" s="1"/>
  <c r="AE18" i="43"/>
  <c r="AE19" i="43" s="1"/>
  <c r="Y18" i="43"/>
  <c r="Y19" i="43" s="1"/>
  <c r="S18" i="43"/>
  <c r="S19" i="43" s="1"/>
  <c r="AJ20" i="43"/>
  <c r="AJ21" i="43" s="1"/>
  <c r="AD20" i="43"/>
  <c r="AD21" i="43" s="1"/>
  <c r="X20" i="43"/>
  <c r="X21" i="43" s="1"/>
  <c r="R20" i="43"/>
  <c r="R21" i="43" s="1"/>
  <c r="M19" i="43"/>
  <c r="V18" i="43"/>
  <c r="V19" i="43" s="1"/>
  <c r="AB18" i="43"/>
  <c r="AB19" i="43" s="1"/>
  <c r="P18" i="43"/>
  <c r="P19" i="43" s="1"/>
  <c r="N18" i="43"/>
  <c r="AH30" i="43"/>
  <c r="AH31" i="43" s="1"/>
  <c r="N30" i="43"/>
  <c r="W30" i="43" s="1"/>
  <c r="W31" i="43" s="1"/>
  <c r="M37" i="43"/>
  <c r="AB30" i="43"/>
  <c r="AB31" i="43" s="1"/>
  <c r="V30" i="43"/>
  <c r="V31" i="43" s="1"/>
  <c r="AC30" i="43"/>
  <c r="AC31" i="43" s="1"/>
  <c r="P36" i="43"/>
  <c r="P37" i="43" s="1"/>
  <c r="M31" i="43"/>
  <c r="P30" i="43"/>
  <c r="P31" i="43" s="1"/>
  <c r="AG36" i="43"/>
  <c r="AG37" i="43" s="1"/>
  <c r="AB20" i="43"/>
  <c r="AB21" i="43" s="1"/>
  <c r="M21" i="43"/>
  <c r="P20" i="43"/>
  <c r="P21" i="43" s="1"/>
  <c r="V20" i="43"/>
  <c r="V21" i="43" s="1"/>
  <c r="AH20" i="43"/>
  <c r="AH21" i="43" s="1"/>
  <c r="AA36" i="43"/>
  <c r="AA37" i="43" s="1"/>
  <c r="M27" i="43"/>
  <c r="AH26" i="43"/>
  <c r="AH27" i="43" s="1"/>
  <c r="V26" i="43"/>
  <c r="V27" i="43" s="1"/>
  <c r="P26" i="43"/>
  <c r="P27" i="43" s="1"/>
  <c r="AB26" i="43"/>
  <c r="AB27" i="43" s="1"/>
  <c r="L37" i="43"/>
  <c r="AG20" i="43"/>
  <c r="AG21" i="43" s="1"/>
  <c r="L21" i="43"/>
  <c r="AA20" i="43"/>
  <c r="AA21" i="43" s="1"/>
  <c r="U20" i="43"/>
  <c r="U21" i="43" s="1"/>
  <c r="O20" i="43"/>
  <c r="O21" i="43" s="1"/>
  <c r="U36" i="43"/>
  <c r="U37" i="43" s="1"/>
  <c r="AG26" i="43"/>
  <c r="AG27" i="43" s="1"/>
  <c r="AA26" i="43"/>
  <c r="AA27" i="43" s="1"/>
  <c r="U26" i="43"/>
  <c r="U27" i="43" s="1"/>
  <c r="O26" i="43"/>
  <c r="O27" i="43" s="1"/>
  <c r="L27" i="43"/>
  <c r="L25" i="43"/>
  <c r="O24" i="43"/>
  <c r="O25" i="43" s="1"/>
  <c r="AG24" i="43"/>
  <c r="AG25" i="43" s="1"/>
  <c r="AA24" i="43"/>
  <c r="AA25" i="43" s="1"/>
  <c r="U24" i="43"/>
  <c r="U25" i="43" s="1"/>
  <c r="M25" i="43"/>
  <c r="P24" i="43"/>
  <c r="P25" i="43" s="1"/>
  <c r="AH24" i="43"/>
  <c r="AH25" i="43" s="1"/>
  <c r="AB24" i="43"/>
  <c r="AB25" i="43" s="1"/>
  <c r="V24" i="43"/>
  <c r="V25" i="43" s="1"/>
  <c r="U28" i="43"/>
  <c r="U29" i="43" s="1"/>
  <c r="O28" i="43"/>
  <c r="O29" i="43" s="1"/>
  <c r="AG28" i="43"/>
  <c r="AG29" i="43" s="1"/>
  <c r="L29" i="43"/>
  <c r="AA28" i="43"/>
  <c r="AA29" i="43" s="1"/>
  <c r="V22" i="43"/>
  <c r="V23" i="43" s="1"/>
  <c r="P22" i="43"/>
  <c r="P23" i="43" s="1"/>
  <c r="M23" i="43"/>
  <c r="AB22" i="43"/>
  <c r="AB23" i="43" s="1"/>
  <c r="AH22" i="43"/>
  <c r="AH23" i="43" s="1"/>
  <c r="N19" i="43"/>
  <c r="AI18" i="43"/>
  <c r="AI19" i="43" s="1"/>
  <c r="W18" i="43"/>
  <c r="W19" i="43" s="1"/>
  <c r="Q18" i="43"/>
  <c r="Q19" i="43" s="1"/>
  <c r="U22" i="43"/>
  <c r="U23" i="43" s="1"/>
  <c r="O22" i="43"/>
  <c r="O23" i="43" s="1"/>
  <c r="AA22" i="43"/>
  <c r="AA23" i="43" s="1"/>
  <c r="L23" i="43"/>
  <c r="AG22" i="43"/>
  <c r="AG23" i="43" s="1"/>
  <c r="V28" i="43"/>
  <c r="V29" i="43" s="1"/>
  <c r="P28" i="43"/>
  <c r="P29" i="43" s="1"/>
  <c r="M29" i="43"/>
  <c r="AH28" i="43"/>
  <c r="AH29" i="43" s="1"/>
  <c r="AB28" i="43"/>
  <c r="AB29" i="43" s="1"/>
  <c r="T22" i="43" l="1"/>
  <c r="T23" i="43" s="1"/>
  <c r="Z22" i="43"/>
  <c r="Z23" i="43" s="1"/>
  <c r="AL22" i="43"/>
  <c r="AL23" i="43" s="1"/>
  <c r="AF22" i="43"/>
  <c r="AF23" i="43" s="1"/>
  <c r="AL28" i="43"/>
  <c r="AL29" i="43" s="1"/>
  <c r="Z28" i="43"/>
  <c r="Z29" i="43" s="1"/>
  <c r="AF28" i="43"/>
  <c r="AF29" i="43" s="1"/>
  <c r="T28" i="43"/>
  <c r="T29" i="43" s="1"/>
  <c r="AL24" i="43"/>
  <c r="AL25" i="43" s="1"/>
  <c r="AF24" i="43"/>
  <c r="AF25" i="43" s="1"/>
  <c r="Z24" i="43"/>
  <c r="Z25" i="43" s="1"/>
  <c r="T24" i="43"/>
  <c r="T25" i="43" s="1"/>
  <c r="AL18" i="43"/>
  <c r="AL19" i="43" s="1"/>
  <c r="AF18" i="43"/>
  <c r="AF19" i="43" s="1"/>
  <c r="Z18" i="43"/>
  <c r="Z19" i="43" s="1"/>
  <c r="T18" i="43"/>
  <c r="T19" i="43" s="1"/>
  <c r="AL36" i="43"/>
  <c r="AL37" i="43" s="1"/>
  <c r="T36" i="43"/>
  <c r="T37" i="43" s="1"/>
  <c r="AF36" i="43"/>
  <c r="AF37" i="43" s="1"/>
  <c r="Z36" i="43"/>
  <c r="Z37" i="43" s="1"/>
  <c r="Q30" i="43"/>
  <c r="Q31" i="43" s="1"/>
  <c r="AL30" i="43"/>
  <c r="AL31" i="43" s="1"/>
  <c r="AF30" i="43"/>
  <c r="AF31" i="43" s="1"/>
  <c r="T30" i="43"/>
  <c r="T31" i="43" s="1"/>
  <c r="Z30" i="43"/>
  <c r="Z31" i="43" s="1"/>
  <c r="AC18" i="43"/>
  <c r="AC19" i="43" s="1"/>
  <c r="AL20" i="43"/>
  <c r="AL21" i="43" s="1"/>
  <c r="AF20" i="43"/>
  <c r="AF21" i="43" s="1"/>
  <c r="Z20" i="43"/>
  <c r="Z21" i="43" s="1"/>
  <c r="T20" i="43"/>
  <c r="T21" i="43" s="1"/>
  <c r="AL26" i="43"/>
  <c r="AL27" i="43" s="1"/>
  <c r="AF26" i="43"/>
  <c r="AF27" i="43" s="1"/>
  <c r="Z26" i="43"/>
  <c r="Z27" i="43" s="1"/>
  <c r="T26" i="43"/>
  <c r="T27" i="43" s="1"/>
  <c r="AI30" i="43"/>
  <c r="AI31" i="43" s="1"/>
  <c r="N31" i="43"/>
  <c r="AI36" i="43"/>
  <c r="AI37" i="43" s="1"/>
  <c r="N37" i="43"/>
  <c r="W36" i="43"/>
  <c r="W37" i="43" s="1"/>
  <c r="Q36" i="43"/>
  <c r="Q37" i="43" s="1"/>
  <c r="AC36" i="43"/>
  <c r="AC37" i="43" s="1"/>
  <c r="AC20" i="43"/>
  <c r="AC21" i="43" s="1"/>
  <c r="Q20" i="43"/>
  <c r="Q21" i="43" s="1"/>
  <c r="N21" i="43"/>
  <c r="W20" i="43"/>
  <c r="W21" i="43" s="1"/>
  <c r="AI20" i="43"/>
  <c r="AI21" i="43" s="1"/>
  <c r="Q26" i="43"/>
  <c r="Q27" i="43" s="1"/>
  <c r="W26" i="43"/>
  <c r="W27" i="43" s="1"/>
  <c r="AI26" i="43"/>
  <c r="AI27" i="43" s="1"/>
  <c r="AC26" i="43"/>
  <c r="AC27" i="43" s="1"/>
  <c r="N27" i="43"/>
  <c r="Q22" i="43"/>
  <c r="Q23" i="43" s="1"/>
  <c r="AC22" i="43"/>
  <c r="AC23" i="43" s="1"/>
  <c r="N23" i="43"/>
  <c r="AI22" i="43"/>
  <c r="AI23" i="43" s="1"/>
  <c r="W22" i="43"/>
  <c r="W23" i="43" s="1"/>
  <c r="W28" i="43"/>
  <c r="W29" i="43" s="1"/>
  <c r="Q28" i="43"/>
  <c r="Q29" i="43" s="1"/>
  <c r="N29" i="43"/>
  <c r="AI28" i="43"/>
  <c r="AI29" i="43" s="1"/>
  <c r="AC28" i="43"/>
  <c r="AC29" i="43" s="1"/>
  <c r="N25" i="43"/>
  <c r="AC24" i="43"/>
  <c r="AC25" i="43" s="1"/>
  <c r="Q24" i="43"/>
  <c r="Q25" i="43" s="1"/>
  <c r="AI24" i="43"/>
  <c r="AI25" i="43" s="1"/>
  <c r="W24" i="43"/>
  <c r="W25" i="43" s="1"/>
  <c r="L42" i="42"/>
  <c r="J44" i="42"/>
  <c r="G44" i="42"/>
  <c r="I44" i="42" s="1"/>
  <c r="N42" i="42"/>
  <c r="G42" i="42"/>
  <c r="H42" i="42" s="1"/>
  <c r="N40" i="42"/>
  <c r="Q40" i="42" s="1"/>
  <c r="G40" i="42"/>
  <c r="G38" i="42"/>
  <c r="G36" i="42"/>
  <c r="G34" i="42"/>
  <c r="G32" i="42"/>
  <c r="M32" i="42" s="1"/>
  <c r="G30" i="42"/>
  <c r="G28" i="42"/>
  <c r="G26" i="42"/>
  <c r="M30" i="42" l="1"/>
  <c r="K30" i="42"/>
  <c r="J30" i="42"/>
  <c r="L30" i="42"/>
  <c r="L40" i="42"/>
  <c r="K40" i="42"/>
  <c r="J40" i="42"/>
  <c r="M26" i="42"/>
  <c r="L26" i="42"/>
  <c r="K26" i="42"/>
  <c r="H34" i="42"/>
  <c r="R34" i="42" s="1"/>
  <c r="AE34" i="42" s="1"/>
  <c r="AE35" i="42" s="1"/>
  <c r="L34" i="42"/>
  <c r="K34" i="42"/>
  <c r="J34" i="42"/>
  <c r="H44" i="42"/>
  <c r="T44" i="42" s="1"/>
  <c r="M34" i="42"/>
  <c r="M40" i="42"/>
  <c r="L32" i="42"/>
  <c r="J32" i="42"/>
  <c r="K32" i="42"/>
  <c r="H28" i="42"/>
  <c r="R28" i="42" s="1"/>
  <c r="L28" i="42"/>
  <c r="J28" i="42"/>
  <c r="K28" i="42"/>
  <c r="L38" i="42"/>
  <c r="J38" i="42"/>
  <c r="K38" i="42"/>
  <c r="M38" i="42"/>
  <c r="L36" i="42"/>
  <c r="J36" i="42"/>
  <c r="K36" i="42"/>
  <c r="R42" i="42"/>
  <c r="R43" i="42" s="1"/>
  <c r="H36" i="42"/>
  <c r="M36" i="42"/>
  <c r="I36" i="42"/>
  <c r="M42" i="42"/>
  <c r="H30" i="42"/>
  <c r="O40" i="42"/>
  <c r="M28" i="42"/>
  <c r="I34" i="42"/>
  <c r="I38" i="42"/>
  <c r="O42" i="42"/>
  <c r="Q42" i="42"/>
  <c r="P42" i="42"/>
  <c r="H38" i="42"/>
  <c r="H40" i="42"/>
  <c r="I40" i="42"/>
  <c r="S44" i="42"/>
  <c r="R44" i="42"/>
  <c r="H26" i="42"/>
  <c r="I32" i="42"/>
  <c r="H32" i="42"/>
  <c r="I26" i="42"/>
  <c r="J26" i="42"/>
  <c r="I28" i="42"/>
  <c r="I42" i="42"/>
  <c r="J42" i="42"/>
  <c r="K42" i="42"/>
  <c r="I30" i="42"/>
  <c r="P40" i="42"/>
  <c r="AJ34" i="42" l="1"/>
  <c r="AJ35" i="42" s="1"/>
  <c r="U34" i="42"/>
  <c r="R35" i="42"/>
  <c r="AD34" i="42"/>
  <c r="AD35" i="42" s="1"/>
  <c r="AA34" i="42"/>
  <c r="AA35" i="42" s="1"/>
  <c r="AM34" i="42"/>
  <c r="AM35" i="42" s="1"/>
  <c r="AP34" i="42"/>
  <c r="AP35" i="42" s="1"/>
  <c r="AG34" i="42"/>
  <c r="AG35" i="42" s="1"/>
  <c r="X34" i="42"/>
  <c r="X35" i="42" s="1"/>
  <c r="U42" i="42"/>
  <c r="AG42" i="42"/>
  <c r="AG43" i="42" s="1"/>
  <c r="AL44" i="42"/>
  <c r="AL45" i="42" s="1"/>
  <c r="Z44" i="42"/>
  <c r="Z45" i="42" s="1"/>
  <c r="AR44" i="42"/>
  <c r="AR45" i="42" s="1"/>
  <c r="AF44" i="42"/>
  <c r="AF45" i="42" s="1"/>
  <c r="AM42" i="42"/>
  <c r="AM43" i="42" s="1"/>
  <c r="AP44" i="42"/>
  <c r="AP45" i="42" s="1"/>
  <c r="AD44" i="42"/>
  <c r="AD45" i="42" s="1"/>
  <c r="AE44" i="42"/>
  <c r="AE45" i="42" s="1"/>
  <c r="AJ44" i="42"/>
  <c r="AJ45" i="42" s="1"/>
  <c r="X44" i="42"/>
  <c r="X45" i="42" s="1"/>
  <c r="S42" i="42"/>
  <c r="AK44" i="42"/>
  <c r="AK45" i="42" s="1"/>
  <c r="Y44" i="42"/>
  <c r="Y45" i="42" s="1"/>
  <c r="AQ44" i="42"/>
  <c r="AQ45" i="42" s="1"/>
  <c r="AA42" i="42"/>
  <c r="AA43" i="42" s="1"/>
  <c r="AJ42" i="42"/>
  <c r="AJ43" i="42" s="1"/>
  <c r="AP42" i="42"/>
  <c r="AP43" i="42" s="1"/>
  <c r="AD42" i="42"/>
  <c r="AD43" i="42" s="1"/>
  <c r="X42" i="42"/>
  <c r="X43" i="42" s="1"/>
  <c r="AE42" i="42"/>
  <c r="AE43" i="42" s="1"/>
  <c r="T26" i="42"/>
  <c r="T27" i="42" s="1"/>
  <c r="T32" i="42"/>
  <c r="AF32" i="42" s="1"/>
  <c r="AF33" i="42" s="1"/>
  <c r="T28" i="42"/>
  <c r="AO28" i="42" s="1"/>
  <c r="AO29" i="42" s="1"/>
  <c r="T34" i="42"/>
  <c r="AC34" i="42" s="1"/>
  <c r="AC35" i="42" s="1"/>
  <c r="AJ28" i="42"/>
  <c r="AJ29" i="42" s="1"/>
  <c r="AD28" i="42"/>
  <c r="AD29" i="42" s="1"/>
  <c r="AE28" i="42"/>
  <c r="AE29" i="42" s="1"/>
  <c r="AP28" i="42"/>
  <c r="AP29" i="42" s="1"/>
  <c r="X28" i="42"/>
  <c r="X29" i="42" s="1"/>
  <c r="U35" i="42"/>
  <c r="U43" i="42"/>
  <c r="S34" i="42"/>
  <c r="R30" i="42"/>
  <c r="T30" i="42"/>
  <c r="AI30" i="42" s="1"/>
  <c r="AI31" i="42" s="1"/>
  <c r="S36" i="42"/>
  <c r="R36" i="42"/>
  <c r="T36" i="42"/>
  <c r="S28" i="42"/>
  <c r="AH28" i="42" s="1"/>
  <c r="AH29" i="42" s="1"/>
  <c r="T40" i="42"/>
  <c r="T42" i="42"/>
  <c r="S30" i="42"/>
  <c r="AB30" i="42" s="1"/>
  <c r="AB31" i="42" s="1"/>
  <c r="T38" i="42"/>
  <c r="S43" i="42"/>
  <c r="V42" i="42"/>
  <c r="AH42" i="42"/>
  <c r="AH43" i="42" s="1"/>
  <c r="AB42" i="42"/>
  <c r="AB43" i="42" s="1"/>
  <c r="AN42" i="42"/>
  <c r="AN43" i="42" s="1"/>
  <c r="T45" i="42"/>
  <c r="AI44" i="42"/>
  <c r="AI45" i="42" s="1"/>
  <c r="W44" i="42"/>
  <c r="W45" i="42" s="1"/>
  <c r="AO44" i="42"/>
  <c r="AO45" i="42" s="1"/>
  <c r="AC44" i="42"/>
  <c r="AC45" i="42" s="1"/>
  <c r="S32" i="42"/>
  <c r="R32" i="42"/>
  <c r="S26" i="42"/>
  <c r="R26" i="42"/>
  <c r="AM44" i="42"/>
  <c r="AM45" i="42" s="1"/>
  <c r="AA44" i="42"/>
  <c r="AA45" i="42" s="1"/>
  <c r="U44" i="42"/>
  <c r="R45" i="42"/>
  <c r="AG44" i="42"/>
  <c r="AG45" i="42" s="1"/>
  <c r="S40" i="42"/>
  <c r="R40" i="42"/>
  <c r="AN44" i="42"/>
  <c r="AN45" i="42" s="1"/>
  <c r="AB44" i="42"/>
  <c r="AB45" i="42" s="1"/>
  <c r="V44" i="42"/>
  <c r="S45" i="42"/>
  <c r="AH44" i="42"/>
  <c r="AH45" i="42" s="1"/>
  <c r="S38" i="42"/>
  <c r="R38" i="42"/>
  <c r="R29" i="42"/>
  <c r="AG28" i="42"/>
  <c r="AG29" i="42" s="1"/>
  <c r="U28" i="42"/>
  <c r="AA28" i="42"/>
  <c r="AA29" i="42" s="1"/>
  <c r="AM28" i="42"/>
  <c r="AM29" i="42" s="1"/>
  <c r="AR42" i="42" l="1"/>
  <c r="AR43" i="42" s="1"/>
  <c r="AF42" i="42"/>
  <c r="AF43" i="42" s="1"/>
  <c r="Z42" i="42"/>
  <c r="Z43" i="42" s="1"/>
  <c r="AL42" i="42"/>
  <c r="AL43" i="42" s="1"/>
  <c r="AK42" i="42"/>
  <c r="AK43" i="42" s="1"/>
  <c r="AQ42" i="42"/>
  <c r="AQ43" i="42" s="1"/>
  <c r="Y42" i="42"/>
  <c r="Y43" i="42" s="1"/>
  <c r="T29" i="42"/>
  <c r="AO34" i="42"/>
  <c r="AO35" i="42" s="1"/>
  <c r="W34" i="42"/>
  <c r="W35" i="42" s="1"/>
  <c r="AI34" i="42"/>
  <c r="AI35" i="42" s="1"/>
  <c r="Z28" i="42"/>
  <c r="Z29" i="42" s="1"/>
  <c r="AR28" i="42"/>
  <c r="AR29" i="42" s="1"/>
  <c r="AF28" i="42"/>
  <c r="AF29" i="42" s="1"/>
  <c r="AL28" i="42"/>
  <c r="AL29" i="42" s="1"/>
  <c r="AR26" i="42"/>
  <c r="AR27" i="42" s="1"/>
  <c r="AL26" i="42"/>
  <c r="AL27" i="42" s="1"/>
  <c r="AF26" i="42"/>
  <c r="AF27" i="42" s="1"/>
  <c r="Z26" i="42"/>
  <c r="Z27" i="42" s="1"/>
  <c r="AN30" i="42"/>
  <c r="AN31" i="42" s="1"/>
  <c r="AF34" i="42"/>
  <c r="AF35" i="42" s="1"/>
  <c r="T35" i="42"/>
  <c r="V30" i="42"/>
  <c r="V31" i="42" s="1"/>
  <c r="S31" i="42"/>
  <c r="AR34" i="42"/>
  <c r="AR35" i="42" s="1"/>
  <c r="AH30" i="42"/>
  <c r="AH31" i="42" s="1"/>
  <c r="Z34" i="42"/>
  <c r="Z35" i="42" s="1"/>
  <c r="AL34" i="42"/>
  <c r="AL35" i="42" s="1"/>
  <c r="AL32" i="42"/>
  <c r="AL33" i="42" s="1"/>
  <c r="AR32" i="42"/>
  <c r="AR33" i="42" s="1"/>
  <c r="Z32" i="42"/>
  <c r="Z33" i="42" s="1"/>
  <c r="AI28" i="42"/>
  <c r="AI29" i="42" s="1"/>
  <c r="W28" i="42"/>
  <c r="W29" i="42" s="1"/>
  <c r="AC28" i="42"/>
  <c r="AC29" i="42" s="1"/>
  <c r="AO30" i="42"/>
  <c r="AO31" i="42" s="1"/>
  <c r="W30" i="42"/>
  <c r="W31" i="42" s="1"/>
  <c r="AK40" i="42"/>
  <c r="AK41" i="42" s="1"/>
  <c r="Y40" i="42"/>
  <c r="Y41" i="42" s="1"/>
  <c r="AQ40" i="42"/>
  <c r="AQ41" i="42" s="1"/>
  <c r="AJ36" i="42"/>
  <c r="AJ37" i="42" s="1"/>
  <c r="AD36" i="42"/>
  <c r="AD37" i="42" s="1"/>
  <c r="AE36" i="42"/>
  <c r="AE37" i="42" s="1"/>
  <c r="X36" i="42"/>
  <c r="X37" i="42" s="1"/>
  <c r="AP36" i="42"/>
  <c r="AP37" i="42" s="1"/>
  <c r="AL40" i="42"/>
  <c r="AL41" i="42" s="1"/>
  <c r="AF40" i="42"/>
  <c r="AF41" i="42" s="1"/>
  <c r="Z40" i="42"/>
  <c r="Z41" i="42" s="1"/>
  <c r="AR40" i="42"/>
  <c r="AR41" i="42" s="1"/>
  <c r="AR30" i="42"/>
  <c r="AR31" i="42" s="1"/>
  <c r="AL30" i="42"/>
  <c r="AL31" i="42" s="1"/>
  <c r="AF30" i="42"/>
  <c r="AF31" i="42" s="1"/>
  <c r="Z30" i="42"/>
  <c r="Z31" i="42" s="1"/>
  <c r="AL36" i="42"/>
  <c r="AL37" i="42" s="1"/>
  <c r="AF36" i="42"/>
  <c r="AF37" i="42" s="1"/>
  <c r="Z36" i="42"/>
  <c r="Z37" i="42" s="1"/>
  <c r="AR36" i="42"/>
  <c r="AR37" i="42" s="1"/>
  <c r="Y38" i="42"/>
  <c r="Y39" i="42" s="1"/>
  <c r="AQ38" i="42"/>
  <c r="AQ39" i="42" s="1"/>
  <c r="AK38" i="42"/>
  <c r="AK39" i="42" s="1"/>
  <c r="AE32" i="42"/>
  <c r="AE33" i="42" s="1"/>
  <c r="X32" i="42"/>
  <c r="X33" i="42" s="1"/>
  <c r="AP32" i="42"/>
  <c r="AP33" i="42" s="1"/>
  <c r="AJ32" i="42"/>
  <c r="AJ33" i="42" s="1"/>
  <c r="AD32" i="42"/>
  <c r="AD33" i="42" s="1"/>
  <c r="W36" i="42"/>
  <c r="W37" i="42" s="1"/>
  <c r="AB28" i="42"/>
  <c r="AB29" i="42" s="1"/>
  <c r="T37" i="42"/>
  <c r="X38" i="42"/>
  <c r="X39" i="42" s="1"/>
  <c r="AP38" i="42"/>
  <c r="AP39" i="42" s="1"/>
  <c r="AE38" i="42"/>
  <c r="AE39" i="42" s="1"/>
  <c r="AJ38" i="42"/>
  <c r="AJ39" i="42" s="1"/>
  <c r="AD38" i="42"/>
  <c r="AD39" i="42" s="1"/>
  <c r="T31" i="42"/>
  <c r="AK26" i="42"/>
  <c r="AK27" i="42" s="1"/>
  <c r="Y26" i="42"/>
  <c r="Y27" i="42" s="1"/>
  <c r="AQ26" i="42"/>
  <c r="AQ27" i="42" s="1"/>
  <c r="AC36" i="42"/>
  <c r="AC37" i="42" s="1"/>
  <c r="AK28" i="42"/>
  <c r="AK29" i="42" s="1"/>
  <c r="AQ28" i="42"/>
  <c r="AQ29" i="42" s="1"/>
  <c r="Y28" i="42"/>
  <c r="Y29" i="42" s="1"/>
  <c r="AK36" i="42"/>
  <c r="AK37" i="42" s="1"/>
  <c r="Y36" i="42"/>
  <c r="Y37" i="42" s="1"/>
  <c r="AQ36" i="42"/>
  <c r="AQ37" i="42" s="1"/>
  <c r="AJ26" i="42"/>
  <c r="AJ27" i="42" s="1"/>
  <c r="AE26" i="42"/>
  <c r="AE27" i="42" s="1"/>
  <c r="X26" i="42"/>
  <c r="X27" i="42" s="1"/>
  <c r="AD26" i="42"/>
  <c r="AD27" i="42" s="1"/>
  <c r="AP26" i="42"/>
  <c r="AP27" i="42" s="1"/>
  <c r="AO36" i="42"/>
  <c r="AO37" i="42" s="1"/>
  <c r="Z38" i="42"/>
  <c r="Z39" i="42" s="1"/>
  <c r="AL38" i="42"/>
  <c r="AL39" i="42" s="1"/>
  <c r="AR38" i="42"/>
  <c r="AR39" i="42" s="1"/>
  <c r="AF38" i="42"/>
  <c r="AF39" i="42" s="1"/>
  <c r="AJ30" i="42"/>
  <c r="AJ31" i="42" s="1"/>
  <c r="AD30" i="42"/>
  <c r="AD31" i="42" s="1"/>
  <c r="AE30" i="42"/>
  <c r="AE31" i="42" s="1"/>
  <c r="X30" i="42"/>
  <c r="X31" i="42" s="1"/>
  <c r="AP30" i="42"/>
  <c r="AP31" i="42" s="1"/>
  <c r="V28" i="42"/>
  <c r="V29" i="42" s="1"/>
  <c r="AK30" i="42"/>
  <c r="AK31" i="42" s="1"/>
  <c r="Y30" i="42"/>
  <c r="Y31" i="42" s="1"/>
  <c r="AQ30" i="42"/>
  <c r="AQ31" i="42" s="1"/>
  <c r="AK34" i="42"/>
  <c r="AK35" i="42" s="1"/>
  <c r="Y34" i="42"/>
  <c r="Y35" i="42" s="1"/>
  <c r="AQ34" i="42"/>
  <c r="AQ35" i="42" s="1"/>
  <c r="AK32" i="42"/>
  <c r="AK33" i="42" s="1"/>
  <c r="Y32" i="42"/>
  <c r="Y33" i="42" s="1"/>
  <c r="AQ32" i="42"/>
  <c r="AQ33" i="42" s="1"/>
  <c r="S29" i="42"/>
  <c r="AI36" i="42"/>
  <c r="AI37" i="42" s="1"/>
  <c r="AN28" i="42"/>
  <c r="AN29" i="42" s="1"/>
  <c r="AD40" i="42"/>
  <c r="AD41" i="42" s="1"/>
  <c r="AE40" i="42"/>
  <c r="AE41" i="42" s="1"/>
  <c r="X40" i="42"/>
  <c r="X41" i="42" s="1"/>
  <c r="AP40" i="42"/>
  <c r="AP41" i="42" s="1"/>
  <c r="AJ40" i="42"/>
  <c r="AJ41" i="42" s="1"/>
  <c r="AC30" i="42"/>
  <c r="AC31" i="42" s="1"/>
  <c r="U45" i="42"/>
  <c r="V45" i="42"/>
  <c r="V43" i="42"/>
  <c r="U29" i="42"/>
  <c r="AM36" i="42"/>
  <c r="AM37" i="42" s="1"/>
  <c r="AG36" i="42"/>
  <c r="AG37" i="42" s="1"/>
  <c r="AA36" i="42"/>
  <c r="AA37" i="42" s="1"/>
  <c r="U36" i="42"/>
  <c r="R37" i="42"/>
  <c r="AN36" i="42"/>
  <c r="AN37" i="42" s="1"/>
  <c r="S37" i="42"/>
  <c r="V36" i="42"/>
  <c r="AH36" i="42"/>
  <c r="AH37" i="42" s="1"/>
  <c r="AB36" i="42"/>
  <c r="AB37" i="42" s="1"/>
  <c r="AA30" i="42"/>
  <c r="AA31" i="42" s="1"/>
  <c r="R31" i="42"/>
  <c r="AG30" i="42"/>
  <c r="AG31" i="42" s="1"/>
  <c r="AM30" i="42"/>
  <c r="AM31" i="42" s="1"/>
  <c r="U30" i="42"/>
  <c r="AN34" i="42"/>
  <c r="AN35" i="42" s="1"/>
  <c r="S35" i="42"/>
  <c r="AH34" i="42"/>
  <c r="AH35" i="42" s="1"/>
  <c r="AB34" i="42"/>
  <c r="AB35" i="42" s="1"/>
  <c r="V34" i="42"/>
  <c r="S41" i="42"/>
  <c r="AH40" i="42"/>
  <c r="AH41" i="42" s="1"/>
  <c r="V40" i="42"/>
  <c r="AN40" i="42"/>
  <c r="AN41" i="42" s="1"/>
  <c r="AB40" i="42"/>
  <c r="AB41" i="42" s="1"/>
  <c r="AM32" i="42"/>
  <c r="AM33" i="42" s="1"/>
  <c r="AA32" i="42"/>
  <c r="AA33" i="42" s="1"/>
  <c r="AG32" i="42"/>
  <c r="AG33" i="42" s="1"/>
  <c r="U32" i="42"/>
  <c r="R33" i="42"/>
  <c r="T43" i="42"/>
  <c r="AI42" i="42"/>
  <c r="AI43" i="42" s="1"/>
  <c r="W42" i="42"/>
  <c r="W43" i="42" s="1"/>
  <c r="AC42" i="42"/>
  <c r="AC43" i="42" s="1"/>
  <c r="AO42" i="42"/>
  <c r="AO43" i="42" s="1"/>
  <c r="AO26" i="42"/>
  <c r="AO27" i="42" s="1"/>
  <c r="W26" i="42"/>
  <c r="W27" i="42" s="1"/>
  <c r="AI26" i="42"/>
  <c r="AI27" i="42" s="1"/>
  <c r="AC26" i="42"/>
  <c r="AC27" i="42" s="1"/>
  <c r="AN38" i="42"/>
  <c r="AN39" i="42" s="1"/>
  <c r="AB38" i="42"/>
  <c r="AB39" i="42" s="1"/>
  <c r="S39" i="42"/>
  <c r="AH38" i="42"/>
  <c r="AH39" i="42" s="1"/>
  <c r="V38" i="42"/>
  <c r="AO40" i="42"/>
  <c r="AO41" i="42" s="1"/>
  <c r="AC40" i="42"/>
  <c r="AC41" i="42" s="1"/>
  <c r="T41" i="42"/>
  <c r="AI40" i="42"/>
  <c r="AI41" i="42" s="1"/>
  <c r="W40" i="42"/>
  <c r="W41" i="42" s="1"/>
  <c r="S33" i="42"/>
  <c r="AH32" i="42"/>
  <c r="AH33" i="42" s="1"/>
  <c r="V32" i="42"/>
  <c r="AN32" i="42"/>
  <c r="AN33" i="42" s="1"/>
  <c r="AB32" i="42"/>
  <c r="AB33" i="42" s="1"/>
  <c r="R27" i="42"/>
  <c r="AG26" i="42"/>
  <c r="AG27" i="42" s="1"/>
  <c r="U26" i="42"/>
  <c r="U27" i="42" s="1"/>
  <c r="AA26" i="42"/>
  <c r="AA27" i="42" s="1"/>
  <c r="AM26" i="42"/>
  <c r="AM27" i="42" s="1"/>
  <c r="R39" i="42"/>
  <c r="AG38" i="42"/>
  <c r="AG39" i="42" s="1"/>
  <c r="U38" i="42"/>
  <c r="AA38" i="42"/>
  <c r="AA39" i="42" s="1"/>
  <c r="AM38" i="42"/>
  <c r="AM39" i="42" s="1"/>
  <c r="S27" i="42"/>
  <c r="AH26" i="42"/>
  <c r="AH27" i="42" s="1"/>
  <c r="V26" i="42"/>
  <c r="V27" i="42" s="1"/>
  <c r="AN26" i="42"/>
  <c r="AN27" i="42" s="1"/>
  <c r="AB26" i="42"/>
  <c r="AB27" i="42" s="1"/>
  <c r="AO38" i="42"/>
  <c r="AO39" i="42" s="1"/>
  <c r="AC38" i="42"/>
  <c r="AC39" i="42" s="1"/>
  <c r="W38" i="42"/>
  <c r="W39" i="42" s="1"/>
  <c r="T39" i="42"/>
  <c r="AI38" i="42"/>
  <c r="AI39" i="42" s="1"/>
  <c r="AG40" i="42"/>
  <c r="AG41" i="42" s="1"/>
  <c r="R41" i="42"/>
  <c r="U40" i="42"/>
  <c r="AM40" i="42"/>
  <c r="AM41" i="42" s="1"/>
  <c r="AA40" i="42"/>
  <c r="AA41" i="42" s="1"/>
  <c r="T33" i="42"/>
  <c r="W32" i="42"/>
  <c r="W33" i="42" s="1"/>
  <c r="AC32" i="42"/>
  <c r="AC33" i="42" s="1"/>
  <c r="AO32" i="42"/>
  <c r="AO33" i="42" s="1"/>
  <c r="AI32" i="42"/>
  <c r="AI33" i="42" s="1"/>
  <c r="V33" i="42" l="1"/>
  <c r="U37" i="42"/>
  <c r="U31" i="42"/>
  <c r="U33" i="42"/>
  <c r="V37" i="42"/>
  <c r="U39" i="42"/>
  <c r="V41" i="42"/>
  <c r="U41" i="42"/>
  <c r="V35" i="42"/>
  <c r="V39" i="42"/>
  <c r="AD40" i="41" l="1"/>
  <c r="AD41" i="41" s="1"/>
  <c r="AI36" i="41"/>
  <c r="AI37" i="41" s="1"/>
  <c r="AC36" i="41"/>
  <c r="AC37" i="41" s="1"/>
  <c r="AJ40" i="41" l="1"/>
  <c r="AJ41" i="41" s="1"/>
  <c r="U40" i="41"/>
  <c r="U41" i="41" s="1"/>
  <c r="W42" i="41"/>
  <c r="W43" i="41" s="1"/>
  <c r="AL42" i="41"/>
  <c r="AL43" i="41" s="1"/>
  <c r="Z42" i="41"/>
  <c r="Z43" i="41" s="1"/>
  <c r="AF42" i="41"/>
  <c r="AF43" i="41" s="1"/>
  <c r="AP40" i="41"/>
  <c r="AP41" i="41" s="1"/>
  <c r="AA40" i="41"/>
  <c r="AA41" i="41" s="1"/>
  <c r="AG40" i="41"/>
  <c r="AG41" i="41" s="1"/>
  <c r="X40" i="41"/>
  <c r="X41" i="41" s="1"/>
  <c r="AM40" i="41"/>
  <c r="AM41" i="41" s="1"/>
  <c r="W40" i="41"/>
  <c r="W41" i="41" s="1"/>
  <c r="Z40" i="41"/>
  <c r="Z41" i="41" s="1"/>
  <c r="AF40" i="41"/>
  <c r="AF41" i="41" s="1"/>
  <c r="AL40" i="41"/>
  <c r="AL41" i="41" s="1"/>
  <c r="V40" i="41"/>
  <c r="V41" i="41" s="1"/>
  <c r="AB40" i="41"/>
  <c r="AB41" i="41" s="1"/>
  <c r="AN40" i="41"/>
  <c r="AN41" i="41" s="1"/>
  <c r="AH40" i="41"/>
  <c r="AH41" i="41" s="1"/>
  <c r="Y40" i="41"/>
  <c r="Y41" i="41" s="1"/>
  <c r="AO36" i="41"/>
  <c r="AO37" i="41" s="1"/>
  <c r="Z36" i="41"/>
  <c r="Z37" i="41" s="1"/>
  <c r="AL36" i="41"/>
  <c r="AL37" i="41" s="1"/>
  <c r="AF36" i="41"/>
  <c r="AF37" i="41" s="1"/>
  <c r="W36" i="41"/>
  <c r="W37" i="41" s="1"/>
  <c r="AO40" i="41"/>
  <c r="AO41" i="41" s="1"/>
  <c r="AK38" i="41"/>
  <c r="AK39" i="41" s="1"/>
  <c r="AD42" i="41"/>
  <c r="AD43" i="41" s="1"/>
  <c r="AK40" i="41"/>
  <c r="AK41" i="41" s="1"/>
  <c r="AC40" i="41"/>
  <c r="AC41" i="41" s="1"/>
  <c r="AE40" i="41"/>
  <c r="AE41" i="41" s="1"/>
  <c r="AQ40" i="41"/>
  <c r="AQ41" i="41" s="1"/>
  <c r="AI40" i="41"/>
  <c r="AI41" i="41" s="1"/>
  <c r="AO42" i="41"/>
  <c r="AO43" i="41" s="1"/>
  <c r="AI42" i="41"/>
  <c r="AI43" i="41" s="1"/>
  <c r="AC42" i="41"/>
  <c r="AC43" i="41" s="1"/>
  <c r="V20" i="41"/>
  <c r="AP42" i="41" l="1"/>
  <c r="AP43" i="41" s="1"/>
  <c r="Y42" i="41"/>
  <c r="Y43" i="41" s="1"/>
  <c r="AN42" i="41"/>
  <c r="AN43" i="41" s="1"/>
  <c r="AB42" i="41"/>
  <c r="AB43" i="41" s="1"/>
  <c r="AH42" i="41"/>
  <c r="AH43" i="41" s="1"/>
  <c r="AE42" i="41"/>
  <c r="AE43" i="41" s="1"/>
  <c r="AQ42" i="41"/>
  <c r="AQ43" i="41" s="1"/>
  <c r="V42" i="41"/>
  <c r="V43" i="41" s="1"/>
  <c r="AK42" i="41"/>
  <c r="AK43" i="41" s="1"/>
  <c r="AM42" i="41"/>
  <c r="AM43" i="41" s="1"/>
  <c r="X42" i="41"/>
  <c r="X43" i="41" s="1"/>
  <c r="AA42" i="41"/>
  <c r="AA43" i="41" s="1"/>
  <c r="AG42" i="41"/>
  <c r="AG43" i="41" s="1"/>
  <c r="AQ38" i="41"/>
  <c r="AQ39" i="41" s="1"/>
  <c r="U42" i="41"/>
  <c r="U43" i="41" s="1"/>
  <c r="V38" i="41"/>
  <c r="V39" i="41" s="1"/>
  <c r="AJ42" i="41"/>
  <c r="AJ43" i="41" s="1"/>
  <c r="AL34" i="41"/>
  <c r="AL35" i="41" s="1"/>
  <c r="AF34" i="41"/>
  <c r="AF35" i="41" s="1"/>
  <c r="W34" i="41"/>
  <c r="W35" i="41" s="1"/>
  <c r="Z34" i="41"/>
  <c r="Z35" i="41" s="1"/>
  <c r="AA34" i="41"/>
  <c r="AA35" i="41" s="1"/>
  <c r="AM34" i="41"/>
  <c r="AM35" i="41" s="1"/>
  <c r="AG34" i="41"/>
  <c r="AG35" i="41" s="1"/>
  <c r="X34" i="41"/>
  <c r="X35" i="41" s="1"/>
  <c r="Y22" i="41"/>
  <c r="Y23" i="41" s="1"/>
  <c r="AB22" i="41"/>
  <c r="AB23" i="41" s="1"/>
  <c r="V22" i="41"/>
  <c r="V23" i="41" s="1"/>
  <c r="AN22" i="41"/>
  <c r="AN23" i="41" s="1"/>
  <c r="AH22" i="41"/>
  <c r="AH23" i="41" s="1"/>
  <c r="W24" i="41"/>
  <c r="W25" i="41" s="1"/>
  <c r="AL24" i="41"/>
  <c r="AL25" i="41" s="1"/>
  <c r="AF24" i="41"/>
  <c r="AF25" i="41" s="1"/>
  <c r="Z24" i="41"/>
  <c r="Z25" i="41" s="1"/>
  <c r="AN38" i="41"/>
  <c r="AN39" i="41" s="1"/>
  <c r="AH38" i="41"/>
  <c r="AH39" i="41" s="1"/>
  <c r="Y38" i="41"/>
  <c r="Y39" i="41" s="1"/>
  <c r="AB38" i="41"/>
  <c r="AB39" i="41" s="1"/>
  <c r="AP36" i="41"/>
  <c r="AP37" i="41" s="1"/>
  <c r="X36" i="41"/>
  <c r="X37" i="41" s="1"/>
  <c r="AA36" i="41"/>
  <c r="AA37" i="41" s="1"/>
  <c r="AM36" i="41"/>
  <c r="AM37" i="41" s="1"/>
  <c r="AG36" i="41"/>
  <c r="AG37" i="41" s="1"/>
  <c r="AM22" i="41"/>
  <c r="AM23" i="41" s="1"/>
  <c r="AG22" i="41"/>
  <c r="AG23" i="41" s="1"/>
  <c r="AA22" i="41"/>
  <c r="AA23" i="41" s="1"/>
  <c r="X22" i="41"/>
  <c r="X23" i="41" s="1"/>
  <c r="W26" i="41"/>
  <c r="W27" i="41" s="1"/>
  <c r="AL26" i="41"/>
  <c r="AL27" i="41" s="1"/>
  <c r="AF26" i="41"/>
  <c r="AF27" i="41" s="1"/>
  <c r="Z26" i="41"/>
  <c r="Z27" i="41" s="1"/>
  <c r="Y36" i="41"/>
  <c r="Y37" i="41" s="1"/>
  <c r="AB36" i="41"/>
  <c r="AB37" i="41" s="1"/>
  <c r="AN36" i="41"/>
  <c r="AN37" i="41" s="1"/>
  <c r="AH36" i="41"/>
  <c r="AH37" i="41" s="1"/>
  <c r="AG26" i="41"/>
  <c r="AG27" i="41" s="1"/>
  <c r="AA26" i="41"/>
  <c r="AA27" i="41" s="1"/>
  <c r="X26" i="41"/>
  <c r="X27" i="41" s="1"/>
  <c r="AM26" i="41"/>
  <c r="AM27" i="41" s="1"/>
  <c r="AF20" i="41"/>
  <c r="AF21" i="41" s="1"/>
  <c r="Z20" i="41"/>
  <c r="Z21" i="41" s="1"/>
  <c r="W20" i="41"/>
  <c r="W21" i="41" s="1"/>
  <c r="AC20" i="41"/>
  <c r="AC21" i="41" s="1"/>
  <c r="AL20" i="41"/>
  <c r="AL21" i="41" s="1"/>
  <c r="AN26" i="41"/>
  <c r="AN27" i="41" s="1"/>
  <c r="AH26" i="41"/>
  <c r="AH27" i="41" s="1"/>
  <c r="AB26" i="41"/>
  <c r="AB27" i="41" s="1"/>
  <c r="Y26" i="41"/>
  <c r="Y27" i="41" s="1"/>
  <c r="W30" i="41"/>
  <c r="W31" i="41" s="1"/>
  <c r="Z30" i="41"/>
  <c r="Z31" i="41" s="1"/>
  <c r="AL30" i="41"/>
  <c r="AL31" i="41" s="1"/>
  <c r="AF30" i="41"/>
  <c r="AF31" i="41" s="1"/>
  <c r="W38" i="41"/>
  <c r="W39" i="41" s="1"/>
  <c r="Z38" i="41"/>
  <c r="Z39" i="41" s="1"/>
  <c r="AL38" i="41"/>
  <c r="AL39" i="41" s="1"/>
  <c r="AF38" i="41"/>
  <c r="AF39" i="41" s="1"/>
  <c r="AG20" i="41"/>
  <c r="AG21" i="41" s="1"/>
  <c r="AA20" i="41"/>
  <c r="AA21" i="41" s="1"/>
  <c r="X20" i="41"/>
  <c r="X21" i="41" s="1"/>
  <c r="AM20" i="41"/>
  <c r="AM21" i="41" s="1"/>
  <c r="X30" i="41"/>
  <c r="X31" i="41" s="1"/>
  <c r="AA30" i="41"/>
  <c r="AA31" i="41" s="1"/>
  <c r="AM30" i="41"/>
  <c r="AM31" i="41" s="1"/>
  <c r="AG30" i="41"/>
  <c r="AG31" i="41" s="1"/>
  <c r="X38" i="41"/>
  <c r="X39" i="41" s="1"/>
  <c r="AA38" i="41"/>
  <c r="AA39" i="41" s="1"/>
  <c r="AM38" i="41"/>
  <c r="AM39" i="41" s="1"/>
  <c r="AG38" i="41"/>
  <c r="AG39" i="41" s="1"/>
  <c r="AL22" i="41"/>
  <c r="AL23" i="41" s="1"/>
  <c r="Z22" i="41"/>
  <c r="Z23" i="41" s="1"/>
  <c r="AF22" i="41"/>
  <c r="AF23" i="41" s="1"/>
  <c r="W22" i="41"/>
  <c r="W23" i="41" s="1"/>
  <c r="AH24" i="41"/>
  <c r="AH25" i="41" s="1"/>
  <c r="Y24" i="41"/>
  <c r="Y25" i="41" s="1"/>
  <c r="AN24" i="41"/>
  <c r="AN25" i="41" s="1"/>
  <c r="AB24" i="41"/>
  <c r="AB25" i="41" s="1"/>
  <c r="Y30" i="41"/>
  <c r="Y31" i="41" s="1"/>
  <c r="AB30" i="41"/>
  <c r="AB31" i="41" s="1"/>
  <c r="AN30" i="41"/>
  <c r="AN31" i="41" s="1"/>
  <c r="AH30" i="41"/>
  <c r="AH31" i="41" s="1"/>
  <c r="X32" i="41"/>
  <c r="X33" i="41" s="1"/>
  <c r="AA32" i="41"/>
  <c r="AA33" i="41" s="1"/>
  <c r="AM32" i="41"/>
  <c r="AM33" i="41" s="1"/>
  <c r="AG32" i="41"/>
  <c r="AG33" i="41" s="1"/>
  <c r="AB34" i="41"/>
  <c r="AB35" i="41" s="1"/>
  <c r="AN34" i="41"/>
  <c r="AN35" i="41" s="1"/>
  <c r="AH34" i="41"/>
  <c r="AH35" i="41" s="1"/>
  <c r="Y34" i="41"/>
  <c r="Y35" i="41" s="1"/>
  <c r="AH20" i="41"/>
  <c r="AH21" i="41" s="1"/>
  <c r="AB20" i="41"/>
  <c r="AB21" i="41" s="1"/>
  <c r="Y20" i="41"/>
  <c r="Y21" i="41" s="1"/>
  <c r="AN20" i="41"/>
  <c r="AN21" i="41" s="1"/>
  <c r="X24" i="41"/>
  <c r="X25" i="41" s="1"/>
  <c r="AM24" i="41"/>
  <c r="AM25" i="41" s="1"/>
  <c r="AG24" i="41"/>
  <c r="AG25" i="41" s="1"/>
  <c r="AA24" i="41"/>
  <c r="AA25" i="41" s="1"/>
  <c r="AL28" i="41"/>
  <c r="AL29" i="41" s="1"/>
  <c r="AF28" i="41"/>
  <c r="AF29" i="41" s="1"/>
  <c r="Z28" i="41"/>
  <c r="Z29" i="41" s="1"/>
  <c r="W28" i="41"/>
  <c r="W29" i="41" s="1"/>
  <c r="AM28" i="41"/>
  <c r="AM29" i="41" s="1"/>
  <c r="AG28" i="41"/>
  <c r="AG29" i="41" s="1"/>
  <c r="AA28" i="41"/>
  <c r="AA29" i="41" s="1"/>
  <c r="X28" i="41"/>
  <c r="X29" i="41" s="1"/>
  <c r="AN28" i="41"/>
  <c r="AN29" i="41" s="1"/>
  <c r="AH28" i="41"/>
  <c r="AH29" i="41" s="1"/>
  <c r="AB28" i="41"/>
  <c r="AB29" i="41" s="1"/>
  <c r="Y28" i="41"/>
  <c r="Y29" i="41" s="1"/>
  <c r="W32" i="41"/>
  <c r="W33" i="41" s="1"/>
  <c r="Z32" i="41"/>
  <c r="Z33" i="41" s="1"/>
  <c r="AL32" i="41"/>
  <c r="AL33" i="41" s="1"/>
  <c r="AF32" i="41"/>
  <c r="AF33" i="41" s="1"/>
  <c r="AE38" i="41"/>
  <c r="AE39" i="41" s="1"/>
  <c r="AN32" i="41"/>
  <c r="AN33" i="41" s="1"/>
  <c r="AH32" i="41"/>
  <c r="AH33" i="41" s="1"/>
  <c r="Y32" i="41"/>
  <c r="Y33" i="41" s="1"/>
  <c r="AB32" i="41"/>
  <c r="AB33" i="41" s="1"/>
  <c r="U36" i="41"/>
  <c r="U37" i="41" s="1"/>
  <c r="AJ36" i="41"/>
  <c r="AJ37" i="41" s="1"/>
  <c r="AD36" i="41"/>
  <c r="AD37" i="41" s="1"/>
  <c r="AQ36" i="41"/>
  <c r="AQ37" i="41" s="1"/>
  <c r="V36" i="41"/>
  <c r="V37" i="41" s="1"/>
  <c r="AE36" i="41"/>
  <c r="AE37" i="41" s="1"/>
  <c r="AK36" i="41"/>
  <c r="AK37" i="41" s="1"/>
  <c r="AI24" i="41"/>
  <c r="AI25" i="41" s="1"/>
  <c r="AC24" i="41"/>
  <c r="AC25" i="41" s="1"/>
  <c r="AO24" i="41"/>
  <c r="AO25" i="41" s="1"/>
  <c r="AC32" i="41"/>
  <c r="AC33" i="41" s="1"/>
  <c r="AO32" i="41"/>
  <c r="AO33" i="41" s="1"/>
  <c r="AI32" i="41"/>
  <c r="AI33" i="41" s="1"/>
  <c r="AI22" i="41"/>
  <c r="AI23" i="41" s="1"/>
  <c r="AC22" i="41"/>
  <c r="AC23" i="41" s="1"/>
  <c r="AO22" i="41"/>
  <c r="AO23" i="41" s="1"/>
  <c r="AC30" i="41"/>
  <c r="AC31" i="41" s="1"/>
  <c r="AO30" i="41"/>
  <c r="AO31" i="41" s="1"/>
  <c r="AI30" i="41"/>
  <c r="AI31" i="41" s="1"/>
  <c r="AP24" i="41"/>
  <c r="AP25" i="41" s="1"/>
  <c r="AD24" i="41"/>
  <c r="AD25" i="41" s="1"/>
  <c r="AJ24" i="41"/>
  <c r="AJ25" i="41" s="1"/>
  <c r="U24" i="41"/>
  <c r="U25" i="41" s="1"/>
  <c r="AP32" i="41"/>
  <c r="AP33" i="41" s="1"/>
  <c r="AD32" i="41"/>
  <c r="AD33" i="41" s="1"/>
  <c r="AJ32" i="41"/>
  <c r="AJ33" i="41" s="1"/>
  <c r="U32" i="41"/>
  <c r="U33" i="41" s="1"/>
  <c r="AP22" i="41"/>
  <c r="AP23" i="41" s="1"/>
  <c r="AD22" i="41"/>
  <c r="AD23" i="41" s="1"/>
  <c r="AJ22" i="41"/>
  <c r="AJ23" i="41" s="1"/>
  <c r="U22" i="41"/>
  <c r="U23" i="41" s="1"/>
  <c r="AP30" i="41"/>
  <c r="AP31" i="41" s="1"/>
  <c r="AD30" i="41"/>
  <c r="AD31" i="41" s="1"/>
  <c r="AJ30" i="41"/>
  <c r="AJ31" i="41" s="1"/>
  <c r="U30" i="41"/>
  <c r="U31" i="41" s="1"/>
  <c r="AK24" i="41"/>
  <c r="AK25" i="41" s="1"/>
  <c r="V24" i="41"/>
  <c r="V25" i="41" s="1"/>
  <c r="AQ24" i="41"/>
  <c r="AQ25" i="41" s="1"/>
  <c r="AE24" i="41"/>
  <c r="AE25" i="41" s="1"/>
  <c r="AK32" i="41"/>
  <c r="AK33" i="41" s="1"/>
  <c r="V32" i="41"/>
  <c r="V33" i="41" s="1"/>
  <c r="AQ32" i="41"/>
  <c r="AQ33" i="41" s="1"/>
  <c r="AE32" i="41"/>
  <c r="AE33" i="41" s="1"/>
  <c r="AK22" i="41"/>
  <c r="AK23" i="41" s="1"/>
  <c r="AQ22" i="41"/>
  <c r="AQ23" i="41" s="1"/>
  <c r="AE22" i="41"/>
  <c r="AE23" i="41" s="1"/>
  <c r="AK30" i="41"/>
  <c r="AK31" i="41" s="1"/>
  <c r="V30" i="41"/>
  <c r="V31" i="41" s="1"/>
  <c r="AQ30" i="41"/>
  <c r="AQ31" i="41" s="1"/>
  <c r="AE30" i="41"/>
  <c r="AE31" i="41" s="1"/>
  <c r="AC38" i="41"/>
  <c r="AC39" i="41" s="1"/>
  <c r="AO38" i="41"/>
  <c r="AO39" i="41" s="1"/>
  <c r="AI38" i="41"/>
  <c r="AI39" i="41" s="1"/>
  <c r="AI20" i="41"/>
  <c r="AI21" i="41" s="1"/>
  <c r="AO20" i="41"/>
  <c r="AO21" i="41" s="1"/>
  <c r="AI28" i="41"/>
  <c r="AI29" i="41" s="1"/>
  <c r="AC28" i="41"/>
  <c r="AC29" i="41" s="1"/>
  <c r="AO28" i="41"/>
  <c r="AO29" i="41" s="1"/>
  <c r="AP34" i="41"/>
  <c r="AP35" i="41" s="1"/>
  <c r="AD34" i="41"/>
  <c r="AD35" i="41" s="1"/>
  <c r="AJ34" i="41"/>
  <c r="AJ35" i="41" s="1"/>
  <c r="U34" i="41"/>
  <c r="U35" i="41" s="1"/>
  <c r="AI26" i="41"/>
  <c r="AI27" i="41" s="1"/>
  <c r="AC26" i="41"/>
  <c r="AC27" i="41" s="1"/>
  <c r="AO26" i="41"/>
  <c r="AO27" i="41" s="1"/>
  <c r="AJ38" i="41"/>
  <c r="AJ39" i="41" s="1"/>
  <c r="U38" i="41"/>
  <c r="U39" i="41" s="1"/>
  <c r="AP38" i="41"/>
  <c r="AP39" i="41" s="1"/>
  <c r="AD38" i="41"/>
  <c r="AD39" i="41" s="1"/>
  <c r="AP20" i="41"/>
  <c r="AP21" i="41" s="1"/>
  <c r="AD20" i="41"/>
  <c r="AD21" i="41" s="1"/>
  <c r="AJ20" i="41"/>
  <c r="AJ21" i="41" s="1"/>
  <c r="U20" i="41"/>
  <c r="U21" i="41" s="1"/>
  <c r="AP28" i="41"/>
  <c r="AP29" i="41" s="1"/>
  <c r="AD28" i="41"/>
  <c r="AD29" i="41" s="1"/>
  <c r="AJ28" i="41"/>
  <c r="AJ29" i="41" s="1"/>
  <c r="U28" i="41"/>
  <c r="U29" i="41" s="1"/>
  <c r="AO34" i="41"/>
  <c r="AO35" i="41" s="1"/>
  <c r="AC34" i="41"/>
  <c r="AC35" i="41" s="1"/>
  <c r="AI34" i="41"/>
  <c r="AI35" i="41" s="1"/>
  <c r="AP26" i="41"/>
  <c r="AP27" i="41" s="1"/>
  <c r="AD26" i="41"/>
  <c r="AD27" i="41" s="1"/>
  <c r="AJ26" i="41"/>
  <c r="AJ27" i="41" s="1"/>
  <c r="U26" i="41"/>
  <c r="U27" i="41" s="1"/>
  <c r="AK20" i="41"/>
  <c r="AK21" i="41" s="1"/>
  <c r="V21" i="41"/>
  <c r="AQ20" i="41"/>
  <c r="AQ21" i="41" s="1"/>
  <c r="AE20" i="41"/>
  <c r="AE21" i="41" s="1"/>
  <c r="AK28" i="41"/>
  <c r="AK29" i="41" s="1"/>
  <c r="V28" i="41"/>
  <c r="V29" i="41" s="1"/>
  <c r="AQ28" i="41"/>
  <c r="AQ29" i="41" s="1"/>
  <c r="AE28" i="41"/>
  <c r="AE29" i="41" s="1"/>
  <c r="AK34" i="41"/>
  <c r="AK35" i="41" s="1"/>
  <c r="V34" i="41"/>
  <c r="V35" i="41" s="1"/>
  <c r="AQ34" i="41"/>
  <c r="AQ35" i="41" s="1"/>
  <c r="AE34" i="41"/>
  <c r="AE35" i="41" s="1"/>
  <c r="AK26" i="41"/>
  <c r="AK27" i="41" s="1"/>
  <c r="V26" i="41"/>
  <c r="V27" i="41" s="1"/>
  <c r="AQ26" i="41"/>
  <c r="AQ27" i="41" s="1"/>
  <c r="AE26" i="41"/>
  <c r="AE27" i="41" s="1"/>
  <c r="G46" i="32" l="1"/>
  <c r="N46" i="32" s="1"/>
  <c r="F44" i="32"/>
  <c r="I44" i="32" s="1"/>
  <c r="F42" i="32"/>
  <c r="K42" i="32" s="1"/>
  <c r="F40" i="32"/>
  <c r="H40" i="32" s="1"/>
  <c r="F38" i="32"/>
  <c r="F36" i="32"/>
  <c r="F34" i="32"/>
  <c r="F32" i="32"/>
  <c r="F30" i="32"/>
  <c r="F28" i="32"/>
  <c r="F26" i="32"/>
  <c r="F24" i="32"/>
  <c r="F22" i="32"/>
  <c r="G38" i="32" l="1"/>
  <c r="N38" i="32" s="1"/>
  <c r="K38" i="32"/>
  <c r="J38" i="32"/>
  <c r="L34" i="32"/>
  <c r="J34" i="32"/>
  <c r="K34" i="32"/>
  <c r="L32" i="32"/>
  <c r="K32" i="32"/>
  <c r="J32" i="32"/>
  <c r="I28" i="32"/>
  <c r="K28" i="32"/>
  <c r="J28" i="32"/>
  <c r="G26" i="32"/>
  <c r="N26" i="32" s="1"/>
  <c r="K26" i="32"/>
  <c r="J26" i="32"/>
  <c r="I24" i="32"/>
  <c r="K24" i="32"/>
  <c r="J24" i="32"/>
  <c r="I32" i="32"/>
  <c r="L26" i="32"/>
  <c r="I38" i="32"/>
  <c r="I40" i="32"/>
  <c r="J40" i="32"/>
  <c r="I26" i="32"/>
  <c r="M40" i="32"/>
  <c r="AI46" i="32"/>
  <c r="AI47" i="32" s="1"/>
  <c r="W46" i="32"/>
  <c r="W47" i="32" s="1"/>
  <c r="Q46" i="32"/>
  <c r="Q47" i="32" s="1"/>
  <c r="G34" i="32"/>
  <c r="N34" i="32" s="1"/>
  <c r="AC34" i="32" s="1"/>
  <c r="AC35" i="32" s="1"/>
  <c r="K40" i="32"/>
  <c r="H34" i="32"/>
  <c r="L40" i="32"/>
  <c r="G32" i="32"/>
  <c r="G44" i="32"/>
  <c r="M46" i="32"/>
  <c r="M47" i="32" s="1"/>
  <c r="I34" i="32"/>
  <c r="H32" i="32"/>
  <c r="H38" i="32"/>
  <c r="L38" i="32"/>
  <c r="G40" i="32"/>
  <c r="H26" i="32"/>
  <c r="G22" i="32"/>
  <c r="L28" i="32"/>
  <c r="H36" i="32"/>
  <c r="I42" i="32"/>
  <c r="L36" i="32"/>
  <c r="L42" i="32"/>
  <c r="G28" i="32"/>
  <c r="L30" i="32"/>
  <c r="M42" i="32"/>
  <c r="I22" i="32"/>
  <c r="G36" i="32"/>
  <c r="G30" i="32"/>
  <c r="L22" i="32"/>
  <c r="L24" i="32"/>
  <c r="N47" i="32"/>
  <c r="H28" i="32"/>
  <c r="H22" i="32"/>
  <c r="O46" i="32"/>
  <c r="AC46" i="32"/>
  <c r="AC47" i="32" s="1"/>
  <c r="H30" i="32"/>
  <c r="H24" i="32"/>
  <c r="I30" i="32"/>
  <c r="J42" i="32"/>
  <c r="G42" i="32"/>
  <c r="H42" i="32"/>
  <c r="G24" i="32"/>
  <c r="I36" i="32"/>
  <c r="O40" i="32" l="1"/>
  <c r="AG40" i="32" s="1"/>
  <c r="AG41" i="32" s="1"/>
  <c r="O38" i="32"/>
  <c r="U38" i="32" s="1"/>
  <c r="U39" i="32" s="1"/>
  <c r="O26" i="32"/>
  <c r="U26" i="32" s="1"/>
  <c r="U27" i="32" s="1"/>
  <c r="W34" i="32"/>
  <c r="W35" i="32" s="1"/>
  <c r="AL34" i="32"/>
  <c r="AL35" i="32" s="1"/>
  <c r="AF34" i="32"/>
  <c r="AF35" i="32" s="1"/>
  <c r="T34" i="32"/>
  <c r="T35" i="32" s="1"/>
  <c r="Z34" i="32"/>
  <c r="Z35" i="32" s="1"/>
  <c r="R40" i="32"/>
  <c r="R41" i="32" s="1"/>
  <c r="AG38" i="32"/>
  <c r="AG39" i="32" s="1"/>
  <c r="T26" i="32"/>
  <c r="T27" i="32" s="1"/>
  <c r="Z26" i="32"/>
  <c r="Z27" i="32" s="1"/>
  <c r="AL26" i="32"/>
  <c r="AL27" i="32" s="1"/>
  <c r="AF26" i="32"/>
  <c r="AF27" i="32" s="1"/>
  <c r="AI34" i="32"/>
  <c r="AI35" i="32" s="1"/>
  <c r="T38" i="32"/>
  <c r="T39" i="32" s="1"/>
  <c r="Z38" i="32"/>
  <c r="Z39" i="32" s="1"/>
  <c r="AL38" i="32"/>
  <c r="AL39" i="32" s="1"/>
  <c r="AF38" i="32"/>
  <c r="AF39" i="32" s="1"/>
  <c r="N40" i="32"/>
  <c r="N35" i="32"/>
  <c r="Q34" i="32"/>
  <c r="Q35" i="32" s="1"/>
  <c r="X40" i="32"/>
  <c r="X41" i="32" s="1"/>
  <c r="O34" i="32"/>
  <c r="P40" i="32"/>
  <c r="AE40" i="32" s="1"/>
  <c r="AE41" i="32" s="1"/>
  <c r="AD40" i="32"/>
  <c r="AD41" i="32" s="1"/>
  <c r="AE46" i="32"/>
  <c r="AE47" i="32" s="1"/>
  <c r="Y46" i="32"/>
  <c r="Y47" i="32" s="1"/>
  <c r="S46" i="32"/>
  <c r="S47" i="32" s="1"/>
  <c r="P46" i="32"/>
  <c r="P47" i="32" s="1"/>
  <c r="O44" i="32"/>
  <c r="N44" i="32"/>
  <c r="O32" i="32"/>
  <c r="N32" i="32"/>
  <c r="O28" i="32"/>
  <c r="N28" i="32"/>
  <c r="W26" i="32"/>
  <c r="W27" i="32" s="1"/>
  <c r="AI26" i="32"/>
  <c r="AI27" i="32" s="1"/>
  <c r="Q26" i="32"/>
  <c r="Q27" i="32" s="1"/>
  <c r="AC26" i="32"/>
  <c r="AC27" i="32" s="1"/>
  <c r="N27" i="32"/>
  <c r="O22" i="32"/>
  <c r="N22" i="32"/>
  <c r="O30" i="32"/>
  <c r="N30" i="32"/>
  <c r="O36" i="32"/>
  <c r="N36" i="32"/>
  <c r="AC38" i="32"/>
  <c r="AC39" i="32" s="1"/>
  <c r="W38" i="32"/>
  <c r="W39" i="32" s="1"/>
  <c r="N39" i="32"/>
  <c r="AI38" i="32"/>
  <c r="AI39" i="32" s="1"/>
  <c r="Q38" i="32"/>
  <c r="Q39" i="32" s="1"/>
  <c r="O42" i="32"/>
  <c r="N42" i="32"/>
  <c r="P38" i="32"/>
  <c r="O39" i="32"/>
  <c r="R46" i="32"/>
  <c r="R47" i="32" s="1"/>
  <c r="O47" i="32"/>
  <c r="AJ46" i="32"/>
  <c r="AJ47" i="32" s="1"/>
  <c r="AD46" i="32"/>
  <c r="AD47" i="32" s="1"/>
  <c r="X46" i="32"/>
  <c r="X47" i="32" s="1"/>
  <c r="O24" i="32"/>
  <c r="N24" i="32"/>
  <c r="X38" i="32" l="1"/>
  <c r="X39" i="32" s="1"/>
  <c r="AD26" i="32"/>
  <c r="AD27" i="32" s="1"/>
  <c r="AD38" i="32"/>
  <c r="AD39" i="32" s="1"/>
  <c r="O27" i="32"/>
  <c r="AJ38" i="32"/>
  <c r="AJ39" i="32" s="1"/>
  <c r="X26" i="32"/>
  <c r="X27" i="32" s="1"/>
  <c r="AJ26" i="32"/>
  <c r="AJ27" i="32" s="1"/>
  <c r="P26" i="32"/>
  <c r="V26" i="32" s="1"/>
  <c r="V27" i="32" s="1"/>
  <c r="R26" i="32"/>
  <c r="R27" i="32" s="1"/>
  <c r="O41" i="32"/>
  <c r="AJ40" i="32"/>
  <c r="AJ41" i="32" s="1"/>
  <c r="AA40" i="32"/>
  <c r="AA41" i="32" s="1"/>
  <c r="AM40" i="32"/>
  <c r="AM41" i="32" s="1"/>
  <c r="AA38" i="32"/>
  <c r="AA39" i="32" s="1"/>
  <c r="AM38" i="32"/>
  <c r="AM39" i="32" s="1"/>
  <c r="U40" i="32"/>
  <c r="U41" i="32" s="1"/>
  <c r="R38" i="32"/>
  <c r="R39" i="32" s="1"/>
  <c r="AK40" i="32"/>
  <c r="AK41" i="32" s="1"/>
  <c r="S40" i="32"/>
  <c r="S41" i="32" s="1"/>
  <c r="P41" i="32"/>
  <c r="Y40" i="32"/>
  <c r="Y41" i="32" s="1"/>
  <c r="AG26" i="32"/>
  <c r="AG27" i="32" s="1"/>
  <c r="AM26" i="32"/>
  <c r="AM27" i="32" s="1"/>
  <c r="AA26" i="32"/>
  <c r="AA27" i="32" s="1"/>
  <c r="AA24" i="32"/>
  <c r="AA25" i="32" s="1"/>
  <c r="AM24" i="32"/>
  <c r="AM25" i="32" s="1"/>
  <c r="AG24" i="32"/>
  <c r="AG25" i="32" s="1"/>
  <c r="U24" i="32"/>
  <c r="U25" i="32" s="1"/>
  <c r="AA36" i="32"/>
  <c r="AA37" i="32" s="1"/>
  <c r="AM36" i="32"/>
  <c r="AM37" i="32" s="1"/>
  <c r="AG36" i="32"/>
  <c r="AG37" i="32" s="1"/>
  <c r="U36" i="32"/>
  <c r="U37" i="32" s="1"/>
  <c r="AL40" i="32"/>
  <c r="AL41" i="32" s="1"/>
  <c r="AF40" i="32"/>
  <c r="AF41" i="32" s="1"/>
  <c r="T40" i="32"/>
  <c r="T41" i="32" s="1"/>
  <c r="Z40" i="32"/>
  <c r="Z41" i="32" s="1"/>
  <c r="Z36" i="32"/>
  <c r="Z37" i="32" s="1"/>
  <c r="AL36" i="32"/>
  <c r="AL37" i="32" s="1"/>
  <c r="AF36" i="32"/>
  <c r="AF37" i="32" s="1"/>
  <c r="T36" i="32"/>
  <c r="T37" i="32" s="1"/>
  <c r="T32" i="32"/>
  <c r="T33" i="32" s="1"/>
  <c r="Z32" i="32"/>
  <c r="Z33" i="32" s="1"/>
  <c r="AL32" i="32"/>
  <c r="AL33" i="32" s="1"/>
  <c r="AF32" i="32"/>
  <c r="AF33" i="32" s="1"/>
  <c r="AL28" i="32"/>
  <c r="AL29" i="32" s="1"/>
  <c r="AF28" i="32"/>
  <c r="AF29" i="32" s="1"/>
  <c r="T28" i="32"/>
  <c r="T29" i="32" s="1"/>
  <c r="Z28" i="32"/>
  <c r="Z29" i="32" s="1"/>
  <c r="V38" i="32"/>
  <c r="V39" i="32" s="1"/>
  <c r="AH38" i="32"/>
  <c r="AH39" i="32" s="1"/>
  <c r="AB38" i="32"/>
  <c r="AB39" i="32" s="1"/>
  <c r="AN38" i="32"/>
  <c r="AN39" i="32" s="1"/>
  <c r="N41" i="32"/>
  <c r="Z30" i="32"/>
  <c r="Z31" i="32" s="1"/>
  <c r="AL30" i="32"/>
  <c r="AL31" i="32" s="1"/>
  <c r="AF30" i="32"/>
  <c r="AF31" i="32" s="1"/>
  <c r="T30" i="32"/>
  <c r="T31" i="32" s="1"/>
  <c r="Z42" i="32"/>
  <c r="Z43" i="32" s="1"/>
  <c r="AL42" i="32"/>
  <c r="AL43" i="32" s="1"/>
  <c r="T42" i="32"/>
  <c r="T43" i="32" s="1"/>
  <c r="AF42" i="32"/>
  <c r="AF43" i="32" s="1"/>
  <c r="AA28" i="32"/>
  <c r="AA29" i="32" s="1"/>
  <c r="AM28" i="32"/>
  <c r="AM29" i="32" s="1"/>
  <c r="AG28" i="32"/>
  <c r="AG29" i="32" s="1"/>
  <c r="U28" i="32"/>
  <c r="U29" i="32" s="1"/>
  <c r="AI40" i="32"/>
  <c r="AI41" i="32" s="1"/>
  <c r="AA42" i="32"/>
  <c r="AA43" i="32" s="1"/>
  <c r="AM42" i="32"/>
  <c r="AM43" i="32" s="1"/>
  <c r="U42" i="32"/>
  <c r="U43" i="32" s="1"/>
  <c r="AG42" i="32"/>
  <c r="AG43" i="32" s="1"/>
  <c r="T22" i="32"/>
  <c r="T23" i="32" s="1"/>
  <c r="AL22" i="32"/>
  <c r="AL23" i="32" s="1"/>
  <c r="AF22" i="32"/>
  <c r="AF23" i="32" s="1"/>
  <c r="Z22" i="32"/>
  <c r="Z23" i="32" s="1"/>
  <c r="U32" i="32"/>
  <c r="U33" i="32" s="1"/>
  <c r="AA32" i="32"/>
  <c r="AA33" i="32" s="1"/>
  <c r="AM32" i="32"/>
  <c r="AM33" i="32" s="1"/>
  <c r="AG32" i="32"/>
  <c r="AG33" i="32" s="1"/>
  <c r="AC40" i="32"/>
  <c r="AC41" i="32" s="1"/>
  <c r="U22" i="32"/>
  <c r="U23" i="32" s="1"/>
  <c r="AM22" i="32"/>
  <c r="AM23" i="32" s="1"/>
  <c r="AG22" i="32"/>
  <c r="AG23" i="32" s="1"/>
  <c r="AA22" i="32"/>
  <c r="AA23" i="32" s="1"/>
  <c r="Z24" i="32"/>
  <c r="Z25" i="32" s="1"/>
  <c r="AL24" i="32"/>
  <c r="AL25" i="32" s="1"/>
  <c r="AF24" i="32"/>
  <c r="AF25" i="32" s="1"/>
  <c r="T24" i="32"/>
  <c r="T25" i="32" s="1"/>
  <c r="Q40" i="32"/>
  <c r="Q41" i="32" s="1"/>
  <c r="AB40" i="32"/>
  <c r="AB41" i="32" s="1"/>
  <c r="AN40" i="32"/>
  <c r="AN41" i="32" s="1"/>
  <c r="AH40" i="32"/>
  <c r="AH41" i="32" s="1"/>
  <c r="V40" i="32"/>
  <c r="V41" i="32" s="1"/>
  <c r="AA30" i="32"/>
  <c r="AA31" i="32" s="1"/>
  <c r="AM30" i="32"/>
  <c r="AM31" i="32" s="1"/>
  <c r="AG30" i="32"/>
  <c r="AG31" i="32" s="1"/>
  <c r="U30" i="32"/>
  <c r="U31" i="32" s="1"/>
  <c r="P34" i="32"/>
  <c r="P35" i="32" s="1"/>
  <c r="AA34" i="32"/>
  <c r="AA35" i="32" s="1"/>
  <c r="AM34" i="32"/>
  <c r="AM35" i="32" s="1"/>
  <c r="AG34" i="32"/>
  <c r="AG35" i="32" s="1"/>
  <c r="U34" i="32"/>
  <c r="U35" i="32" s="1"/>
  <c r="W40" i="32"/>
  <c r="W41" i="32" s="1"/>
  <c r="AJ34" i="32"/>
  <c r="AJ35" i="32" s="1"/>
  <c r="AD34" i="32"/>
  <c r="AD35" i="32" s="1"/>
  <c r="O35" i="32"/>
  <c r="R34" i="32"/>
  <c r="R35" i="32" s="1"/>
  <c r="X34" i="32"/>
  <c r="X35" i="32" s="1"/>
  <c r="W32" i="32"/>
  <c r="W33" i="32" s="1"/>
  <c r="N33" i="32"/>
  <c r="AI32" i="32"/>
  <c r="AI33" i="32" s="1"/>
  <c r="Q32" i="32"/>
  <c r="Q33" i="32" s="1"/>
  <c r="AC32" i="32"/>
  <c r="AC33" i="32" s="1"/>
  <c r="AI44" i="32"/>
  <c r="AI45" i="32" s="1"/>
  <c r="W44" i="32"/>
  <c r="W45" i="32" s="1"/>
  <c r="Q44" i="32"/>
  <c r="Q45" i="32" s="1"/>
  <c r="AC44" i="32"/>
  <c r="AC45" i="32" s="1"/>
  <c r="N45" i="32"/>
  <c r="X32" i="32"/>
  <c r="X33" i="32" s="1"/>
  <c r="O33" i="32"/>
  <c r="R32" i="32"/>
  <c r="R33" i="32" s="1"/>
  <c r="AJ32" i="32"/>
  <c r="AJ33" i="32" s="1"/>
  <c r="P32" i="32"/>
  <c r="AD32" i="32"/>
  <c r="AD33" i="32" s="1"/>
  <c r="AD44" i="32"/>
  <c r="AD45" i="32" s="1"/>
  <c r="R44" i="32"/>
  <c r="R45" i="32" s="1"/>
  <c r="X44" i="32"/>
  <c r="X45" i="32" s="1"/>
  <c r="P44" i="32"/>
  <c r="O45" i="32"/>
  <c r="AJ44" i="32"/>
  <c r="AJ45" i="32" s="1"/>
  <c r="AJ30" i="32"/>
  <c r="AJ31" i="32" s="1"/>
  <c r="AD30" i="32"/>
  <c r="AD31" i="32" s="1"/>
  <c r="R30" i="32"/>
  <c r="R31" i="32" s="1"/>
  <c r="X30" i="32"/>
  <c r="X31" i="32" s="1"/>
  <c r="P30" i="32"/>
  <c r="O31" i="32"/>
  <c r="X24" i="32"/>
  <c r="X25" i="32" s="1"/>
  <c r="P24" i="32"/>
  <c r="R24" i="32"/>
  <c r="R25" i="32" s="1"/>
  <c r="O25" i="32"/>
  <c r="AJ24" i="32"/>
  <c r="AJ25" i="32" s="1"/>
  <c r="AD24" i="32"/>
  <c r="AD25" i="32" s="1"/>
  <c r="AI42" i="32"/>
  <c r="AI43" i="32" s="1"/>
  <c r="Q42" i="32"/>
  <c r="Q43" i="32" s="1"/>
  <c r="AC42" i="32"/>
  <c r="AC43" i="32" s="1"/>
  <c r="N43" i="32"/>
  <c r="W42" i="32"/>
  <c r="W43" i="32" s="1"/>
  <c r="O23" i="32"/>
  <c r="X22" i="32"/>
  <c r="X23" i="32" s="1"/>
  <c r="R22" i="32"/>
  <c r="R23" i="32" s="1"/>
  <c r="AD22" i="32"/>
  <c r="AD23" i="32" s="1"/>
  <c r="P22" i="32"/>
  <c r="AJ22" i="32"/>
  <c r="AJ23" i="32" s="1"/>
  <c r="AI24" i="32"/>
  <c r="AI25" i="32" s="1"/>
  <c r="AC24" i="32"/>
  <c r="AC25" i="32" s="1"/>
  <c r="W24" i="32"/>
  <c r="W25" i="32" s="1"/>
  <c r="Q24" i="32"/>
  <c r="Q25" i="32" s="1"/>
  <c r="N25" i="32"/>
  <c r="AI22" i="32"/>
  <c r="AI23" i="32" s="1"/>
  <c r="N23" i="32"/>
  <c r="AC22" i="32"/>
  <c r="AC23" i="32" s="1"/>
  <c r="W22" i="32"/>
  <c r="W23" i="32" s="1"/>
  <c r="Q22" i="32"/>
  <c r="Q23" i="32" s="1"/>
  <c r="AJ42" i="32"/>
  <c r="AJ43" i="32" s="1"/>
  <c r="AD42" i="32"/>
  <c r="AD43" i="32" s="1"/>
  <c r="X42" i="32"/>
  <c r="X43" i="32" s="1"/>
  <c r="R42" i="32"/>
  <c r="R43" i="32" s="1"/>
  <c r="P42" i="32"/>
  <c r="O43" i="32"/>
  <c r="AI36" i="32"/>
  <c r="AI37" i="32" s="1"/>
  <c r="Q36" i="32"/>
  <c r="Q37" i="32" s="1"/>
  <c r="W36" i="32"/>
  <c r="W37" i="32" s="1"/>
  <c r="N37" i="32"/>
  <c r="AC36" i="32"/>
  <c r="AC37" i="32" s="1"/>
  <c r="Y38" i="32"/>
  <c r="Y39" i="32" s="1"/>
  <c r="AK38" i="32"/>
  <c r="AK39" i="32" s="1"/>
  <c r="AE38" i="32"/>
  <c r="AE39" i="32" s="1"/>
  <c r="S38" i="32"/>
  <c r="S39" i="32" s="1"/>
  <c r="P39" i="32"/>
  <c r="AD36" i="32"/>
  <c r="AD37" i="32" s="1"/>
  <c r="X36" i="32"/>
  <c r="X37" i="32" s="1"/>
  <c r="AJ36" i="32"/>
  <c r="AJ37" i="32" s="1"/>
  <c r="R36" i="32"/>
  <c r="R37" i="32" s="1"/>
  <c r="P36" i="32"/>
  <c r="O37" i="32"/>
  <c r="N29" i="32"/>
  <c r="W28" i="32"/>
  <c r="W29" i="32" s="1"/>
  <c r="AI28" i="32"/>
  <c r="AI29" i="32" s="1"/>
  <c r="AC28" i="32"/>
  <c r="AC29" i="32" s="1"/>
  <c r="Q28" i="32"/>
  <c r="Q29" i="32" s="1"/>
  <c r="W30" i="32"/>
  <c r="W31" i="32" s="1"/>
  <c r="AI30" i="32"/>
  <c r="AI31" i="32" s="1"/>
  <c r="Q30" i="32"/>
  <c r="Q31" i="32" s="1"/>
  <c r="N31" i="32"/>
  <c r="AC30" i="32"/>
  <c r="AC31" i="32" s="1"/>
  <c r="P28" i="32"/>
  <c r="O29" i="32"/>
  <c r="AJ28" i="32"/>
  <c r="AJ29" i="32" s="1"/>
  <c r="AD28" i="32"/>
  <c r="AD29" i="32" s="1"/>
  <c r="X28" i="32"/>
  <c r="X29" i="32" s="1"/>
  <c r="R28" i="32"/>
  <c r="R29" i="32" s="1"/>
  <c r="AE26" i="32" l="1"/>
  <c r="AE27" i="32" s="1"/>
  <c r="AK26" i="32"/>
  <c r="AK27" i="32" s="1"/>
  <c r="S26" i="32"/>
  <c r="S27" i="32" s="1"/>
  <c r="AN26" i="32"/>
  <c r="AN27" i="32" s="1"/>
  <c r="P27" i="32"/>
  <c r="AH26" i="32"/>
  <c r="AH27" i="32" s="1"/>
  <c r="Y26" i="32"/>
  <c r="Y27" i="32" s="1"/>
  <c r="AB26" i="32"/>
  <c r="AB27" i="32" s="1"/>
  <c r="S34" i="32"/>
  <c r="S35" i="32" s="1"/>
  <c r="AE34" i="32"/>
  <c r="AE35" i="32" s="1"/>
  <c r="AK34" i="32"/>
  <c r="AK35" i="32" s="1"/>
  <c r="Y34" i="32"/>
  <c r="Y35" i="32" s="1"/>
  <c r="AB34" i="32"/>
  <c r="AB35" i="32" s="1"/>
  <c r="AN34" i="32"/>
  <c r="AN35" i="32" s="1"/>
  <c r="AH34" i="32"/>
  <c r="AH35" i="32" s="1"/>
  <c r="V34" i="32"/>
  <c r="V35" i="32" s="1"/>
  <c r="AB28" i="32"/>
  <c r="AB29" i="32" s="1"/>
  <c r="AN28" i="32"/>
  <c r="AN29" i="32" s="1"/>
  <c r="AH28" i="32"/>
  <c r="AH29" i="32" s="1"/>
  <c r="V28" i="32"/>
  <c r="V29" i="32" s="1"/>
  <c r="AB42" i="32"/>
  <c r="AB43" i="32" s="1"/>
  <c r="AN42" i="32"/>
  <c r="AN43" i="32" s="1"/>
  <c r="V42" i="32"/>
  <c r="V43" i="32" s="1"/>
  <c r="AH42" i="32"/>
  <c r="AH43" i="32" s="1"/>
  <c r="V32" i="32"/>
  <c r="V33" i="32" s="1"/>
  <c r="AB32" i="32"/>
  <c r="AB33" i="32" s="1"/>
  <c r="AH32" i="32"/>
  <c r="AH33" i="32" s="1"/>
  <c r="AN32" i="32"/>
  <c r="AN33" i="32" s="1"/>
  <c r="V24" i="32"/>
  <c r="V25" i="32" s="1"/>
  <c r="AB24" i="32"/>
  <c r="AB25" i="32" s="1"/>
  <c r="AN24" i="32"/>
  <c r="AN25" i="32" s="1"/>
  <c r="AH24" i="32"/>
  <c r="AH25" i="32" s="1"/>
  <c r="AB36" i="32"/>
  <c r="AB37" i="32" s="1"/>
  <c r="AN36" i="32"/>
  <c r="AN37" i="32" s="1"/>
  <c r="AH36" i="32"/>
  <c r="AH37" i="32" s="1"/>
  <c r="V36" i="32"/>
  <c r="V37" i="32" s="1"/>
  <c r="AN22" i="32"/>
  <c r="AN23" i="32" s="1"/>
  <c r="AH22" i="32"/>
  <c r="AH23" i="32" s="1"/>
  <c r="AB22" i="32"/>
  <c r="AB23" i="32" s="1"/>
  <c r="V22" i="32"/>
  <c r="V23" i="32" s="1"/>
  <c r="AB30" i="32"/>
  <c r="AB31" i="32" s="1"/>
  <c r="AN30" i="32"/>
  <c r="AN31" i="32" s="1"/>
  <c r="AH30" i="32"/>
  <c r="AH31" i="32" s="1"/>
  <c r="V30" i="32"/>
  <c r="V31" i="32" s="1"/>
  <c r="AE44" i="32"/>
  <c r="AE45" i="32" s="1"/>
  <c r="S44" i="32"/>
  <c r="S45" i="32" s="1"/>
  <c r="Y44" i="32"/>
  <c r="Y45" i="32" s="1"/>
  <c r="AK44" i="32"/>
  <c r="AK45" i="32" s="1"/>
  <c r="P45" i="32"/>
  <c r="Y32" i="32"/>
  <c r="Y33" i="32" s="1"/>
  <c r="S32" i="32"/>
  <c r="S33" i="32" s="1"/>
  <c r="P33" i="32"/>
  <c r="AK32" i="32"/>
  <c r="AK33" i="32" s="1"/>
  <c r="AE32" i="32"/>
  <c r="AE33" i="32" s="1"/>
  <c r="AK36" i="32"/>
  <c r="AK37" i="32" s="1"/>
  <c r="AE36" i="32"/>
  <c r="AE37" i="32" s="1"/>
  <c r="Y36" i="32"/>
  <c r="Y37" i="32" s="1"/>
  <c r="S36" i="32"/>
  <c r="S37" i="32" s="1"/>
  <c r="P37" i="32"/>
  <c r="AE42" i="32"/>
  <c r="AE43" i="32" s="1"/>
  <c r="Y42" i="32"/>
  <c r="Y43" i="32" s="1"/>
  <c r="P43" i="32"/>
  <c r="S42" i="32"/>
  <c r="S43" i="32" s="1"/>
  <c r="AK42" i="32"/>
  <c r="AK43" i="32" s="1"/>
  <c r="S24" i="32"/>
  <c r="S25" i="32" s="1"/>
  <c r="AE24" i="32"/>
  <c r="AE25" i="32" s="1"/>
  <c r="P25" i="32"/>
  <c r="Y24" i="32"/>
  <c r="Y25" i="32" s="1"/>
  <c r="AK24" i="32"/>
  <c r="AK25" i="32" s="1"/>
  <c r="P23" i="32"/>
  <c r="AE22" i="32"/>
  <c r="AE23" i="32" s="1"/>
  <c r="AK22" i="32"/>
  <c r="AK23" i="32" s="1"/>
  <c r="S22" i="32"/>
  <c r="S23" i="32" s="1"/>
  <c r="Y22" i="32"/>
  <c r="Y23" i="32" s="1"/>
  <c r="AK28" i="32"/>
  <c r="AK29" i="32" s="1"/>
  <c r="P29" i="32"/>
  <c r="Y28" i="32"/>
  <c r="Y29" i="32" s="1"/>
  <c r="S28" i="32"/>
  <c r="S29" i="32" s="1"/>
  <c r="AE28" i="32"/>
  <c r="AE29" i="32" s="1"/>
  <c r="S30" i="32"/>
  <c r="S31" i="32" s="1"/>
  <c r="P31" i="32"/>
  <c r="Y30" i="32"/>
  <c r="Y31" i="32" s="1"/>
  <c r="AK30" i="32"/>
  <c r="AK31" i="32" s="1"/>
  <c r="AE30" i="32"/>
  <c r="AE31" i="32" s="1"/>
  <c r="G40" i="40" l="1"/>
  <c r="H40" i="40" s="1"/>
  <c r="N38" i="40"/>
  <c r="M38" i="40"/>
  <c r="G38" i="40"/>
  <c r="H38" i="40" s="1"/>
  <c r="N36" i="40"/>
  <c r="M36" i="40"/>
  <c r="G36" i="40"/>
  <c r="H36" i="40" s="1"/>
  <c r="G34" i="40"/>
  <c r="G32" i="40"/>
  <c r="G30" i="40"/>
  <c r="G28" i="40"/>
  <c r="G26" i="40"/>
  <c r="G24" i="40"/>
  <c r="H24" i="40" s="1"/>
  <c r="I36" i="40" l="1"/>
  <c r="P36" i="40"/>
  <c r="I38" i="40"/>
  <c r="Q38" i="40"/>
  <c r="H34" i="40"/>
  <c r="O34" i="40" s="1"/>
  <c r="I40" i="40"/>
  <c r="J40" i="40"/>
  <c r="P40" i="40" s="1"/>
  <c r="Q24" i="40"/>
  <c r="O36" i="40"/>
  <c r="H28" i="40"/>
  <c r="O38" i="40"/>
  <c r="O24" i="40"/>
  <c r="P24" i="40"/>
  <c r="H32" i="40"/>
  <c r="O40" i="40"/>
  <c r="H30" i="40"/>
  <c r="H26" i="40"/>
  <c r="W38" i="40" l="1"/>
  <c r="W39" i="40" s="1"/>
  <c r="AO38" i="40"/>
  <c r="AO39" i="40" s="1"/>
  <c r="AI38" i="40"/>
  <c r="AI39" i="40" s="1"/>
  <c r="AC38" i="40"/>
  <c r="AC39" i="40" s="1"/>
  <c r="V36" i="40"/>
  <c r="V37" i="40" s="1"/>
  <c r="AN36" i="40"/>
  <c r="AN37" i="40" s="1"/>
  <c r="AB36" i="40"/>
  <c r="AB37" i="40" s="1"/>
  <c r="AH36" i="40"/>
  <c r="AH37" i="40" s="1"/>
  <c r="Q34" i="40"/>
  <c r="AF34" i="40" s="1"/>
  <c r="AF35" i="40" s="1"/>
  <c r="AO24" i="40"/>
  <c r="AO25" i="40" s="1"/>
  <c r="AI24" i="40"/>
  <c r="AI25" i="40" s="1"/>
  <c r="AC24" i="40"/>
  <c r="AC25" i="40" s="1"/>
  <c r="W24" i="40"/>
  <c r="W25" i="40" s="1"/>
  <c r="AN24" i="40"/>
  <c r="AN25" i="40" s="1"/>
  <c r="AH24" i="40"/>
  <c r="AH25" i="40" s="1"/>
  <c r="AB24" i="40"/>
  <c r="AB25" i="40" s="1"/>
  <c r="V24" i="40"/>
  <c r="V25" i="40" s="1"/>
  <c r="AA34" i="40"/>
  <c r="AA35" i="40" s="1"/>
  <c r="AG34" i="40"/>
  <c r="AG35" i="40" s="1"/>
  <c r="AM34" i="40"/>
  <c r="AM35" i="40" s="1"/>
  <c r="U34" i="40"/>
  <c r="U35" i="40" s="1"/>
  <c r="P34" i="40"/>
  <c r="AM24" i="40"/>
  <c r="AM25" i="40" s="1"/>
  <c r="U24" i="40"/>
  <c r="U25" i="40" s="1"/>
  <c r="AG24" i="40"/>
  <c r="AG25" i="40" s="1"/>
  <c r="AA24" i="40"/>
  <c r="AA25" i="40" s="1"/>
  <c r="AL38" i="40"/>
  <c r="AL39" i="40" s="1"/>
  <c r="Q40" i="40"/>
  <c r="Q36" i="40"/>
  <c r="T38" i="40"/>
  <c r="T39" i="40" s="1"/>
  <c r="Q39" i="40"/>
  <c r="AF38" i="40"/>
  <c r="AF39" i="40" s="1"/>
  <c r="Z38" i="40"/>
  <c r="Z39" i="40" s="1"/>
  <c r="P38" i="40"/>
  <c r="AK36" i="40"/>
  <c r="AK37" i="40" s="1"/>
  <c r="Y36" i="40"/>
  <c r="Y37" i="40" s="1"/>
  <c r="AE36" i="40"/>
  <c r="AE37" i="40" s="1"/>
  <c r="P37" i="40"/>
  <c r="S36" i="40"/>
  <c r="S37" i="40" s="1"/>
  <c r="Y38" i="40"/>
  <c r="Y39" i="40" s="1"/>
  <c r="P39" i="40"/>
  <c r="AJ24" i="40"/>
  <c r="AJ25" i="40" s="1"/>
  <c r="X24" i="40"/>
  <c r="X25" i="40" s="1"/>
  <c r="O25" i="40"/>
  <c r="R24" i="40"/>
  <c r="R25" i="40" s="1"/>
  <c r="AD24" i="40"/>
  <c r="AD25" i="40" s="1"/>
  <c r="AL24" i="40"/>
  <c r="AL25" i="40" s="1"/>
  <c r="Z24" i="40"/>
  <c r="Z25" i="40" s="1"/>
  <c r="Q25" i="40"/>
  <c r="AF24" i="40"/>
  <c r="AF25" i="40" s="1"/>
  <c r="T24" i="40"/>
  <c r="T25" i="40" s="1"/>
  <c r="Q26" i="40"/>
  <c r="P26" i="40"/>
  <c r="O26" i="40"/>
  <c r="AK24" i="40"/>
  <c r="AK25" i="40" s="1"/>
  <c r="Y24" i="40"/>
  <c r="Y25" i="40" s="1"/>
  <c r="AE24" i="40"/>
  <c r="AE25" i="40" s="1"/>
  <c r="P25" i="40"/>
  <c r="S24" i="40"/>
  <c r="S25" i="40" s="1"/>
  <c r="Y40" i="40"/>
  <c r="Y41" i="40" s="1"/>
  <c r="AK40" i="40"/>
  <c r="AK41" i="40" s="1"/>
  <c r="P41" i="40"/>
  <c r="S40" i="40"/>
  <c r="S41" i="40" s="1"/>
  <c r="AE40" i="40"/>
  <c r="AE41" i="40" s="1"/>
  <c r="AL40" i="40"/>
  <c r="AL41" i="40" s="1"/>
  <c r="Z40" i="40"/>
  <c r="Z41" i="40" s="1"/>
  <c r="T40" i="40"/>
  <c r="T41" i="40" s="1"/>
  <c r="Q41" i="40"/>
  <c r="AF40" i="40"/>
  <c r="AF41" i="40" s="1"/>
  <c r="AJ34" i="40"/>
  <c r="AJ35" i="40" s="1"/>
  <c r="X34" i="40"/>
  <c r="X35" i="40" s="1"/>
  <c r="O35" i="40"/>
  <c r="AD34" i="40"/>
  <c r="AD35" i="40" s="1"/>
  <c r="R34" i="40"/>
  <c r="R35" i="40" s="1"/>
  <c r="Q28" i="40"/>
  <c r="P28" i="40"/>
  <c r="O28" i="40"/>
  <c r="O41" i="40"/>
  <c r="AD40" i="40"/>
  <c r="AD41" i="40" s="1"/>
  <c r="R40" i="40"/>
  <c r="R41" i="40" s="1"/>
  <c r="AJ40" i="40"/>
  <c r="AJ41" i="40" s="1"/>
  <c r="X40" i="40"/>
  <c r="X41" i="40" s="1"/>
  <c r="Q30" i="40"/>
  <c r="P30" i="40"/>
  <c r="O30" i="40"/>
  <c r="O32" i="40"/>
  <c r="P32" i="40"/>
  <c r="Q32" i="40"/>
  <c r="AJ38" i="40"/>
  <c r="AJ39" i="40" s="1"/>
  <c r="X38" i="40"/>
  <c r="X39" i="40" s="1"/>
  <c r="AD38" i="40"/>
  <c r="AD39" i="40" s="1"/>
  <c r="O39" i="40"/>
  <c r="R38" i="40"/>
  <c r="R39" i="40" s="1"/>
  <c r="AJ36" i="40"/>
  <c r="AJ37" i="40" s="1"/>
  <c r="X36" i="40"/>
  <c r="X37" i="40" s="1"/>
  <c r="O37" i="40"/>
  <c r="R36" i="40"/>
  <c r="R37" i="40" s="1"/>
  <c r="AD36" i="40"/>
  <c r="AD37" i="40" s="1"/>
  <c r="AO36" i="40" l="1"/>
  <c r="AO37" i="40" s="1"/>
  <c r="AI36" i="40"/>
  <c r="AI37" i="40" s="1"/>
  <c r="AC36" i="40"/>
  <c r="AC37" i="40" s="1"/>
  <c r="W36" i="40"/>
  <c r="W37" i="40" s="1"/>
  <c r="Z34" i="40"/>
  <c r="Z35" i="40" s="1"/>
  <c r="T34" i="40"/>
  <c r="T35" i="40" s="1"/>
  <c r="Q35" i="40"/>
  <c r="AL34" i="40"/>
  <c r="AL35" i="40" s="1"/>
  <c r="V38" i="40"/>
  <c r="V39" i="40" s="1"/>
  <c r="AN38" i="40"/>
  <c r="AN39" i="40" s="1"/>
  <c r="AH38" i="40"/>
  <c r="AH39" i="40" s="1"/>
  <c r="AB38" i="40"/>
  <c r="AB39" i="40" s="1"/>
  <c r="AB26" i="40"/>
  <c r="AB27" i="40" s="1"/>
  <c r="AH26" i="40"/>
  <c r="AH27" i="40" s="1"/>
  <c r="V26" i="40"/>
  <c r="V27" i="40" s="1"/>
  <c r="AN26" i="40"/>
  <c r="AN27" i="40" s="1"/>
  <c r="AN34" i="40"/>
  <c r="AN35" i="40" s="1"/>
  <c r="AB34" i="40"/>
  <c r="AB35" i="40" s="1"/>
  <c r="V34" i="40"/>
  <c r="V35" i="40" s="1"/>
  <c r="AH34" i="40"/>
  <c r="AH35" i="40" s="1"/>
  <c r="AB32" i="40"/>
  <c r="AB33" i="40" s="1"/>
  <c r="AH32" i="40"/>
  <c r="AH33" i="40" s="1"/>
  <c r="V32" i="40"/>
  <c r="V33" i="40" s="1"/>
  <c r="AN32" i="40"/>
  <c r="AN33" i="40" s="1"/>
  <c r="AA32" i="40"/>
  <c r="AA33" i="40" s="1"/>
  <c r="AG32" i="40"/>
  <c r="AG33" i="40" s="1"/>
  <c r="U32" i="40"/>
  <c r="U33" i="40" s="1"/>
  <c r="AM32" i="40"/>
  <c r="AM33" i="40" s="1"/>
  <c r="AH30" i="40"/>
  <c r="AH31" i="40" s="1"/>
  <c r="V30" i="40"/>
  <c r="V31" i="40" s="1"/>
  <c r="AN30" i="40"/>
  <c r="AN31" i="40" s="1"/>
  <c r="AB30" i="40"/>
  <c r="AB31" i="40" s="1"/>
  <c r="AI30" i="40"/>
  <c r="AI31" i="40" s="1"/>
  <c r="W30" i="40"/>
  <c r="W31" i="40" s="1"/>
  <c r="AO30" i="40"/>
  <c r="AO31" i="40" s="1"/>
  <c r="AC30" i="40"/>
  <c r="AC31" i="40" s="1"/>
  <c r="AM28" i="40"/>
  <c r="AM29" i="40" s="1"/>
  <c r="AA28" i="40"/>
  <c r="AA29" i="40" s="1"/>
  <c r="AG28" i="40"/>
  <c r="AG29" i="40" s="1"/>
  <c r="U28" i="40"/>
  <c r="U29" i="40" s="1"/>
  <c r="S34" i="40"/>
  <c r="S35" i="40" s="1"/>
  <c r="AN28" i="40"/>
  <c r="AN29" i="40" s="1"/>
  <c r="V28" i="40"/>
  <c r="V29" i="40" s="1"/>
  <c r="AB28" i="40"/>
  <c r="AB29" i="40" s="1"/>
  <c r="AH28" i="40"/>
  <c r="AH29" i="40" s="1"/>
  <c r="AG30" i="40"/>
  <c r="AG31" i="40" s="1"/>
  <c r="U30" i="40"/>
  <c r="U31" i="40" s="1"/>
  <c r="AM30" i="40"/>
  <c r="AM31" i="40" s="1"/>
  <c r="AA30" i="40"/>
  <c r="AA31" i="40" s="1"/>
  <c r="Y34" i="40"/>
  <c r="Y35" i="40" s="1"/>
  <c r="AE34" i="40"/>
  <c r="AE35" i="40" s="1"/>
  <c r="AA26" i="40"/>
  <c r="AA27" i="40" s="1"/>
  <c r="AG26" i="40"/>
  <c r="AG27" i="40" s="1"/>
  <c r="U26" i="40"/>
  <c r="U27" i="40" s="1"/>
  <c r="AM26" i="40"/>
  <c r="AM27" i="40" s="1"/>
  <c r="AC26" i="40"/>
  <c r="AC27" i="40" s="1"/>
  <c r="AI26" i="40"/>
  <c r="AI27" i="40" s="1"/>
  <c r="W26" i="40"/>
  <c r="W27" i="40" s="1"/>
  <c r="AO26" i="40"/>
  <c r="AO27" i="40" s="1"/>
  <c r="AC32" i="40"/>
  <c r="AC33" i="40" s="1"/>
  <c r="AI32" i="40"/>
  <c r="AI33" i="40" s="1"/>
  <c r="W32" i="40"/>
  <c r="W33" i="40" s="1"/>
  <c r="AO32" i="40"/>
  <c r="AO33" i="40" s="1"/>
  <c r="W28" i="40"/>
  <c r="W29" i="40" s="1"/>
  <c r="AO28" i="40"/>
  <c r="AO29" i="40" s="1"/>
  <c r="AC28" i="40"/>
  <c r="AC29" i="40" s="1"/>
  <c r="AI28" i="40"/>
  <c r="AI29" i="40" s="1"/>
  <c r="P35" i="40"/>
  <c r="AK34" i="40"/>
  <c r="AK35" i="40" s="1"/>
  <c r="AO34" i="40"/>
  <c r="AO35" i="40" s="1"/>
  <c r="W34" i="40"/>
  <c r="W35" i="40" s="1"/>
  <c r="AC34" i="40"/>
  <c r="AC35" i="40" s="1"/>
  <c r="AI34" i="40"/>
  <c r="AI35" i="40" s="1"/>
  <c r="AK38" i="40"/>
  <c r="AK39" i="40" s="1"/>
  <c r="AE38" i="40"/>
  <c r="AE39" i="40" s="1"/>
  <c r="S38" i="40"/>
  <c r="S39" i="40" s="1"/>
  <c r="AL36" i="40"/>
  <c r="AL37" i="40" s="1"/>
  <c r="Z36" i="40"/>
  <c r="Z37" i="40" s="1"/>
  <c r="AF36" i="40"/>
  <c r="AF37" i="40" s="1"/>
  <c r="T36" i="40"/>
  <c r="T37" i="40" s="1"/>
  <c r="Q37" i="40"/>
  <c r="P33" i="40"/>
  <c r="AE32" i="40"/>
  <c r="AE33" i="40" s="1"/>
  <c r="S32" i="40"/>
  <c r="S33" i="40" s="1"/>
  <c r="Y32" i="40"/>
  <c r="Y33" i="40" s="1"/>
  <c r="AK32" i="40"/>
  <c r="AK33" i="40" s="1"/>
  <c r="O27" i="40"/>
  <c r="AD26" i="40"/>
  <c r="AD27" i="40" s="1"/>
  <c r="R26" i="40"/>
  <c r="R27" i="40" s="1"/>
  <c r="AJ26" i="40"/>
  <c r="AJ27" i="40" s="1"/>
  <c r="X26" i="40"/>
  <c r="X27" i="40" s="1"/>
  <c r="O31" i="40"/>
  <c r="AD30" i="40"/>
  <c r="AD31" i="40" s="1"/>
  <c r="R30" i="40"/>
  <c r="R31" i="40" s="1"/>
  <c r="AJ30" i="40"/>
  <c r="AJ31" i="40" s="1"/>
  <c r="X30" i="40"/>
  <c r="X31" i="40" s="1"/>
  <c r="O29" i="40"/>
  <c r="AD28" i="40"/>
  <c r="AD29" i="40" s="1"/>
  <c r="R28" i="40"/>
  <c r="R29" i="40" s="1"/>
  <c r="AJ28" i="40"/>
  <c r="AJ29" i="40" s="1"/>
  <c r="X28" i="40"/>
  <c r="X29" i="40" s="1"/>
  <c r="Y26" i="40"/>
  <c r="Y27" i="40" s="1"/>
  <c r="AK26" i="40"/>
  <c r="AK27" i="40" s="1"/>
  <c r="P27" i="40"/>
  <c r="AE26" i="40"/>
  <c r="AE27" i="40" s="1"/>
  <c r="S26" i="40"/>
  <c r="S27" i="40" s="1"/>
  <c r="AJ32" i="40"/>
  <c r="AJ33" i="40" s="1"/>
  <c r="X32" i="40"/>
  <c r="X33" i="40" s="1"/>
  <c r="O33" i="40"/>
  <c r="R32" i="40"/>
  <c r="R33" i="40" s="1"/>
  <c r="AD32" i="40"/>
  <c r="AD33" i="40" s="1"/>
  <c r="P29" i="40"/>
  <c r="AE28" i="40"/>
  <c r="AE29" i="40" s="1"/>
  <c r="S28" i="40"/>
  <c r="S29" i="40" s="1"/>
  <c r="AK28" i="40"/>
  <c r="AK29" i="40" s="1"/>
  <c r="Y28" i="40"/>
  <c r="Y29" i="40" s="1"/>
  <c r="AL26" i="40"/>
  <c r="AL27" i="40" s="1"/>
  <c r="Z26" i="40"/>
  <c r="Z27" i="40" s="1"/>
  <c r="AF26" i="40"/>
  <c r="AF27" i="40" s="1"/>
  <c r="T26" i="40"/>
  <c r="T27" i="40" s="1"/>
  <c r="Q27" i="40"/>
  <c r="Q31" i="40"/>
  <c r="AF30" i="40"/>
  <c r="AF31" i="40" s="1"/>
  <c r="T30" i="40"/>
  <c r="T31" i="40" s="1"/>
  <c r="AL30" i="40"/>
  <c r="AL31" i="40" s="1"/>
  <c r="Z30" i="40"/>
  <c r="Z31" i="40" s="1"/>
  <c r="Z28" i="40"/>
  <c r="Z29" i="40" s="1"/>
  <c r="AL28" i="40"/>
  <c r="AL29" i="40" s="1"/>
  <c r="Q29" i="40"/>
  <c r="T28" i="40"/>
  <c r="T29" i="40" s="1"/>
  <c r="AF28" i="40"/>
  <c r="AF29" i="40" s="1"/>
  <c r="P31" i="40"/>
  <c r="AE30" i="40"/>
  <c r="AE31" i="40" s="1"/>
  <c r="S30" i="40"/>
  <c r="S31" i="40" s="1"/>
  <c r="Y30" i="40"/>
  <c r="Y31" i="40" s="1"/>
  <c r="AK30" i="40"/>
  <c r="AK31" i="40" s="1"/>
  <c r="Q33" i="40"/>
  <c r="AF32" i="40"/>
  <c r="AF33" i="40" s="1"/>
  <c r="T32" i="40"/>
  <c r="T33" i="40" s="1"/>
  <c r="AL32" i="40"/>
  <c r="AL33" i="40" s="1"/>
  <c r="Z32" i="40"/>
  <c r="Z33" i="40" s="1"/>
  <c r="F24" i="31" l="1"/>
  <c r="G24" i="31" l="1"/>
  <c r="H24" i="31"/>
  <c r="F22" i="31"/>
  <c r="G22" i="31" l="1"/>
  <c r="N24" i="31"/>
  <c r="L24" i="31"/>
  <c r="H22" i="31"/>
  <c r="R24" i="31" l="1"/>
  <c r="R25" i="31" s="1"/>
  <c r="AJ24" i="31"/>
  <c r="AJ25" i="31" s="1"/>
  <c r="AD24" i="31"/>
  <c r="AD25" i="31" s="1"/>
  <c r="X24" i="31"/>
  <c r="X25" i="31" s="1"/>
  <c r="T24" i="31"/>
  <c r="T25" i="31" s="1"/>
  <c r="AL24" i="31"/>
  <c r="AL25" i="31" s="1"/>
  <c r="AF24" i="31"/>
  <c r="AF25" i="31" s="1"/>
  <c r="Z24" i="31"/>
  <c r="Z25" i="31" s="1"/>
  <c r="AA24" i="31"/>
  <c r="AA25" i="31" s="1"/>
  <c r="U24" i="31"/>
  <c r="U25" i="31" s="1"/>
  <c r="O24" i="31"/>
  <c r="O25" i="31" s="1"/>
  <c r="M24" i="31"/>
  <c r="AG24" i="31"/>
  <c r="AG25" i="31" s="1"/>
  <c r="L25" i="31"/>
  <c r="AC24" i="31"/>
  <c r="AC25" i="31" s="1"/>
  <c r="AI24" i="31"/>
  <c r="AI25" i="31" s="1"/>
  <c r="W24" i="31"/>
  <c r="W25" i="31" s="1"/>
  <c r="Q24" i="31"/>
  <c r="Q25" i="31" s="1"/>
  <c r="N25" i="31"/>
  <c r="N22" i="31"/>
  <c r="L22" i="31"/>
  <c r="S24" i="31" l="1"/>
  <c r="S25" i="31" s="1"/>
  <c r="AK24" i="31"/>
  <c r="AK25" i="31" s="1"/>
  <c r="AE24" i="31"/>
  <c r="AE25" i="31" s="1"/>
  <c r="Y24" i="31"/>
  <c r="Y25" i="31" s="1"/>
  <c r="T22" i="31"/>
  <c r="T23" i="31" s="1"/>
  <c r="AL22" i="31"/>
  <c r="AL23" i="31" s="1"/>
  <c r="AF22" i="31"/>
  <c r="AF23" i="31" s="1"/>
  <c r="Z22" i="31"/>
  <c r="Z23" i="31" s="1"/>
  <c r="R22" i="31"/>
  <c r="R23" i="31" s="1"/>
  <c r="AJ22" i="31"/>
  <c r="AJ23" i="31" s="1"/>
  <c r="AD22" i="31"/>
  <c r="AD23" i="31" s="1"/>
  <c r="X22" i="31"/>
  <c r="X23" i="31" s="1"/>
  <c r="AH24" i="31"/>
  <c r="AH25" i="31" s="1"/>
  <c r="AB24" i="31"/>
  <c r="AB25" i="31" s="1"/>
  <c r="V24" i="31"/>
  <c r="V25" i="31" s="1"/>
  <c r="P24" i="31"/>
  <c r="P25" i="31" s="1"/>
  <c r="M25" i="31"/>
  <c r="U22" i="31"/>
  <c r="U23" i="31" s="1"/>
  <c r="O22" i="31"/>
  <c r="O23" i="31" s="1"/>
  <c r="AG22" i="31"/>
  <c r="AG23" i="31" s="1"/>
  <c r="AA22" i="31"/>
  <c r="AA23" i="31" s="1"/>
  <c r="L23" i="31"/>
  <c r="M22" i="31"/>
  <c r="AC22" i="31"/>
  <c r="AC23" i="31" s="1"/>
  <c r="W22" i="31"/>
  <c r="W23" i="31" s="1"/>
  <c r="Q22" i="31"/>
  <c r="Q23" i="31" s="1"/>
  <c r="N23" i="31"/>
  <c r="AI22" i="31"/>
  <c r="AI23" i="31" s="1"/>
  <c r="S22" i="31" l="1"/>
  <c r="S23" i="31" s="1"/>
  <c r="AK22" i="31"/>
  <c r="AK23" i="31" s="1"/>
  <c r="AE22" i="31"/>
  <c r="AE23" i="31" s="1"/>
  <c r="Y22" i="31"/>
  <c r="Y23" i="31" s="1"/>
  <c r="AH22" i="31"/>
  <c r="AH23" i="31" s="1"/>
  <c r="V22" i="31"/>
  <c r="V23" i="31" s="1"/>
  <c r="AB22" i="31"/>
  <c r="AB23" i="31" s="1"/>
  <c r="P22" i="31"/>
  <c r="P23" i="31" s="1"/>
  <c r="M23" i="31"/>
  <c r="O43" i="8" l="1"/>
  <c r="N43" i="8"/>
  <c r="O41" i="8"/>
  <c r="N41" i="8"/>
  <c r="G33" i="38" l="1"/>
  <c r="H33" i="38" s="1"/>
  <c r="N33" i="38" s="1"/>
  <c r="AC33" i="38" s="1"/>
  <c r="AC34" i="38" s="1"/>
  <c r="G31" i="38"/>
  <c r="G29" i="38"/>
  <c r="G27" i="38"/>
  <c r="I27" i="38" s="1"/>
  <c r="H29" i="38" l="1"/>
  <c r="K29" i="38"/>
  <c r="J31" i="38"/>
  <c r="K31" i="38"/>
  <c r="J27" i="38"/>
  <c r="AI33" i="38"/>
  <c r="AI34" i="38" s="1"/>
  <c r="N34" i="38"/>
  <c r="Q33" i="38"/>
  <c r="W33" i="38"/>
  <c r="W34" i="38" s="1"/>
  <c r="O33" i="38"/>
  <c r="AD33" i="38" s="1"/>
  <c r="AD34" i="38" s="1"/>
  <c r="H27" i="38"/>
  <c r="M33" i="38"/>
  <c r="AB33" i="38" s="1"/>
  <c r="AB34" i="38" s="1"/>
  <c r="N29" i="38" l="1"/>
  <c r="Q34" i="38"/>
  <c r="AL33" i="38"/>
  <c r="AL34" i="38" s="1"/>
  <c r="T33" i="38"/>
  <c r="T34" i="38" s="1"/>
  <c r="AF33" i="38"/>
  <c r="AF34" i="38" s="1"/>
  <c r="Z33" i="38"/>
  <c r="Z34" i="38" s="1"/>
  <c r="M29" i="38"/>
  <c r="T29" i="38"/>
  <c r="T30" i="38" s="1"/>
  <c r="Z29" i="38"/>
  <c r="Z30" i="38" s="1"/>
  <c r="AC29" i="38"/>
  <c r="AC30" i="38" s="1"/>
  <c r="AF29" i="38"/>
  <c r="AF30" i="38" s="1"/>
  <c r="AL29" i="38"/>
  <c r="AL30" i="38" s="1"/>
  <c r="AD19" i="38"/>
  <c r="AD20" i="38" s="1"/>
  <c r="U19" i="38"/>
  <c r="U20" i="38" s="1"/>
  <c r="AG19" i="38"/>
  <c r="AG20" i="38" s="1"/>
  <c r="AM19" i="38"/>
  <c r="AM20" i="38" s="1"/>
  <c r="AA19" i="38"/>
  <c r="AA20" i="38" s="1"/>
  <c r="S25" i="38"/>
  <c r="S26" i="38" s="1"/>
  <c r="AK25" i="38"/>
  <c r="AK26" i="38" s="1"/>
  <c r="Y25" i="38"/>
  <c r="Y26" i="38" s="1"/>
  <c r="AB25" i="38"/>
  <c r="AB26" i="38" s="1"/>
  <c r="AE25" i="38"/>
  <c r="AE26" i="38" s="1"/>
  <c r="X17" i="38"/>
  <c r="X18" i="38" s="1"/>
  <c r="X23" i="38"/>
  <c r="X24" i="38" s="1"/>
  <c r="AI29" i="38"/>
  <c r="AI30" i="38" s="1"/>
  <c r="N30" i="38"/>
  <c r="Q29" i="38"/>
  <c r="Q30" i="38" s="1"/>
  <c r="W29" i="38"/>
  <c r="W30" i="38" s="1"/>
  <c r="M30" i="38"/>
  <c r="P29" i="38"/>
  <c r="P30" i="38" s="1"/>
  <c r="V29" i="38"/>
  <c r="V30" i="38" s="1"/>
  <c r="O27" i="38"/>
  <c r="N27" i="38"/>
  <c r="M27" i="38"/>
  <c r="O34" i="38"/>
  <c r="R33" i="38"/>
  <c r="X33" i="38"/>
  <c r="X34" i="38" s="1"/>
  <c r="AJ33" i="38"/>
  <c r="AJ34" i="38" s="1"/>
  <c r="AH33" i="38"/>
  <c r="AH34" i="38" s="1"/>
  <c r="M34" i="38"/>
  <c r="P33" i="38"/>
  <c r="V33" i="38"/>
  <c r="V34" i="38" s="1"/>
  <c r="O29" i="38"/>
  <c r="AH25" i="38"/>
  <c r="AH26" i="38" s="1"/>
  <c r="V25" i="38"/>
  <c r="V26" i="38" s="1"/>
  <c r="O31" i="38"/>
  <c r="N31" i="38"/>
  <c r="M31" i="38"/>
  <c r="AK27" i="38" l="1"/>
  <c r="AK28" i="38" s="1"/>
  <c r="S27" i="38"/>
  <c r="S28" i="38" s="1"/>
  <c r="AE27" i="38"/>
  <c r="AE28" i="38" s="1"/>
  <c r="Y27" i="38"/>
  <c r="Y28" i="38" s="1"/>
  <c r="AB27" i="38"/>
  <c r="AB28" i="38" s="1"/>
  <c r="R34" i="38"/>
  <c r="AM33" i="38"/>
  <c r="AM34" i="38" s="1"/>
  <c r="U33" i="38"/>
  <c r="U34" i="38" s="1"/>
  <c r="AG33" i="38"/>
  <c r="AG34" i="38" s="1"/>
  <c r="AA33" i="38"/>
  <c r="AA34" i="38" s="1"/>
  <c r="Y29" i="38"/>
  <c r="Y30" i="38" s="1"/>
  <c r="S29" i="38"/>
  <c r="S30" i="38" s="1"/>
  <c r="AB29" i="38"/>
  <c r="AB30" i="38" s="1"/>
  <c r="AK29" i="38"/>
  <c r="AK30" i="38" s="1"/>
  <c r="AE29" i="38"/>
  <c r="AE30" i="38" s="1"/>
  <c r="T27" i="38"/>
  <c r="T28" i="38" s="1"/>
  <c r="AL27" i="38"/>
  <c r="AL28" i="38" s="1"/>
  <c r="AF27" i="38"/>
  <c r="AF28" i="38" s="1"/>
  <c r="AC27" i="38"/>
  <c r="AC28" i="38" s="1"/>
  <c r="Z27" i="38"/>
  <c r="Z28" i="38" s="1"/>
  <c r="AH29" i="38"/>
  <c r="AH30" i="38" s="1"/>
  <c r="P34" i="38"/>
  <c r="AK33" i="38"/>
  <c r="AK34" i="38" s="1"/>
  <c r="S33" i="38"/>
  <c r="S34" i="38" s="1"/>
  <c r="AE33" i="38"/>
  <c r="AE34" i="38" s="1"/>
  <c r="Y33" i="38"/>
  <c r="Y34" i="38" s="1"/>
  <c r="T31" i="38"/>
  <c r="T32" i="38" s="1"/>
  <c r="AF31" i="38"/>
  <c r="AF32" i="38" s="1"/>
  <c r="Z31" i="38"/>
  <c r="Z32" i="38" s="1"/>
  <c r="AL31" i="38"/>
  <c r="AL32" i="38" s="1"/>
  <c r="AC31" i="38"/>
  <c r="AC32" i="38" s="1"/>
  <c r="AB31" i="38"/>
  <c r="AB32" i="38" s="1"/>
  <c r="S31" i="38"/>
  <c r="S32" i="38" s="1"/>
  <c r="AE31" i="38"/>
  <c r="AE32" i="38" s="1"/>
  <c r="Y31" i="38"/>
  <c r="Y32" i="38" s="1"/>
  <c r="AK31" i="38"/>
  <c r="AK32" i="38" s="1"/>
  <c r="AA31" i="38"/>
  <c r="AA32" i="38" s="1"/>
  <c r="U31" i="38"/>
  <c r="U32" i="38" s="1"/>
  <c r="AG31" i="38"/>
  <c r="AG32" i="38" s="1"/>
  <c r="AD31" i="38"/>
  <c r="AD32" i="38" s="1"/>
  <c r="AM31" i="38"/>
  <c r="AM32" i="38" s="1"/>
  <c r="U29" i="38"/>
  <c r="U30" i="38" s="1"/>
  <c r="AA29" i="38"/>
  <c r="AA30" i="38" s="1"/>
  <c r="AD29" i="38"/>
  <c r="AD30" i="38" s="1"/>
  <c r="AG29" i="38"/>
  <c r="AG30" i="38" s="1"/>
  <c r="AM29" i="38"/>
  <c r="AM30" i="38" s="1"/>
  <c r="AG27" i="38"/>
  <c r="AG28" i="38" s="1"/>
  <c r="AD27" i="38"/>
  <c r="AD28" i="38" s="1"/>
  <c r="AA27" i="38"/>
  <c r="AA28" i="38" s="1"/>
  <c r="AM27" i="38"/>
  <c r="AM28" i="38" s="1"/>
  <c r="U27" i="38"/>
  <c r="U28" i="38" s="1"/>
  <c r="AD21" i="38"/>
  <c r="AD22" i="38" s="1"/>
  <c r="AG21" i="38"/>
  <c r="AG22" i="38" s="1"/>
  <c r="AA21" i="38"/>
  <c r="AA22" i="38" s="1"/>
  <c r="U21" i="38"/>
  <c r="U22" i="38" s="1"/>
  <c r="AM21" i="38"/>
  <c r="AM22" i="38" s="1"/>
  <c r="AA25" i="38"/>
  <c r="AA26" i="38" s="1"/>
  <c r="U25" i="38"/>
  <c r="U26" i="38" s="1"/>
  <c r="AG25" i="38"/>
  <c r="AG26" i="38" s="1"/>
  <c r="AM25" i="38"/>
  <c r="AM26" i="38" s="1"/>
  <c r="AD25" i="38"/>
  <c r="AD26" i="38" s="1"/>
  <c r="AH23" i="38"/>
  <c r="AH24" i="38" s="1"/>
  <c r="AB21" i="38"/>
  <c r="AB22" i="38" s="1"/>
  <c r="AE21" i="38"/>
  <c r="AE22" i="38" s="1"/>
  <c r="Y21" i="38"/>
  <c r="Y22" i="38" s="1"/>
  <c r="AK21" i="38"/>
  <c r="AK22" i="38" s="1"/>
  <c r="S21" i="38"/>
  <c r="S22" i="38" s="1"/>
  <c r="AC21" i="38"/>
  <c r="AC22" i="38" s="1"/>
  <c r="AF21" i="38"/>
  <c r="AF22" i="38" s="1"/>
  <c r="Z21" i="38"/>
  <c r="Z22" i="38" s="1"/>
  <c r="T21" i="38"/>
  <c r="T22" i="38" s="1"/>
  <c r="AL21" i="38"/>
  <c r="AL22" i="38" s="1"/>
  <c r="U23" i="38"/>
  <c r="U24" i="38" s="1"/>
  <c r="AM23" i="38"/>
  <c r="AM24" i="38" s="1"/>
  <c r="AD23" i="38"/>
  <c r="AD24" i="38" s="1"/>
  <c r="AG23" i="38"/>
  <c r="AG24" i="38" s="1"/>
  <c r="AA23" i="38"/>
  <c r="AA24" i="38" s="1"/>
  <c r="S19" i="38"/>
  <c r="S20" i="38" s="1"/>
  <c r="Y19" i="38"/>
  <c r="Y20" i="38" s="1"/>
  <c r="AK19" i="38"/>
  <c r="AK20" i="38" s="1"/>
  <c r="AE19" i="38"/>
  <c r="AE20" i="38" s="1"/>
  <c r="AB19" i="38"/>
  <c r="AB20" i="38" s="1"/>
  <c r="AK23" i="38"/>
  <c r="AK24" i="38" s="1"/>
  <c r="AB23" i="38"/>
  <c r="AB24" i="38" s="1"/>
  <c r="AE23" i="38"/>
  <c r="AE24" i="38" s="1"/>
  <c r="Y23" i="38"/>
  <c r="Y24" i="38" s="1"/>
  <c r="S23" i="38"/>
  <c r="S24" i="38" s="1"/>
  <c r="V23" i="38"/>
  <c r="V24" i="38" s="1"/>
  <c r="T19" i="38"/>
  <c r="T20" i="38" s="1"/>
  <c r="AL19" i="38"/>
  <c r="AL20" i="38" s="1"/>
  <c r="AF19" i="38"/>
  <c r="AF20" i="38" s="1"/>
  <c r="AC19" i="38"/>
  <c r="AC20" i="38" s="1"/>
  <c r="Z19" i="38"/>
  <c r="Z20" i="38" s="1"/>
  <c r="AL23" i="38"/>
  <c r="AL24" i="38" s="1"/>
  <c r="AC23" i="38"/>
  <c r="AC24" i="38" s="1"/>
  <c r="AF23" i="38"/>
  <c r="AF24" i="38" s="1"/>
  <c r="Z23" i="38"/>
  <c r="Z24" i="38" s="1"/>
  <c r="T23" i="38"/>
  <c r="T24" i="38" s="1"/>
  <c r="T25" i="38"/>
  <c r="T26" i="38" s="1"/>
  <c r="AL25" i="38"/>
  <c r="AL26" i="38" s="1"/>
  <c r="AC25" i="38"/>
  <c r="AC26" i="38" s="1"/>
  <c r="AF25" i="38"/>
  <c r="AF26" i="38" s="1"/>
  <c r="Z25" i="38"/>
  <c r="Z26" i="38" s="1"/>
  <c r="W17" i="38"/>
  <c r="W18" i="38" s="1"/>
  <c r="AC17" i="38"/>
  <c r="AC18" i="38" s="1"/>
  <c r="AL17" i="38"/>
  <c r="AL18" i="38" s="1"/>
  <c r="Z17" i="38"/>
  <c r="Z18" i="38" s="1"/>
  <c r="T17" i="38"/>
  <c r="T18" i="38" s="1"/>
  <c r="AF17" i="38"/>
  <c r="AF18" i="38" s="1"/>
  <c r="AB17" i="38"/>
  <c r="AB18" i="38" s="1"/>
  <c r="Y17" i="38"/>
  <c r="Y18" i="38" s="1"/>
  <c r="AK17" i="38"/>
  <c r="AK18" i="38" s="1"/>
  <c r="AH17" i="38"/>
  <c r="AH18" i="38" s="1"/>
  <c r="V17" i="38"/>
  <c r="V18" i="38" s="1"/>
  <c r="S17" i="38"/>
  <c r="S18" i="38" s="1"/>
  <c r="AE17" i="38"/>
  <c r="AE18" i="38" s="1"/>
  <c r="AD17" i="38"/>
  <c r="AD18" i="38" s="1"/>
  <c r="AM17" i="38"/>
  <c r="AM18" i="38" s="1"/>
  <c r="AA17" i="38"/>
  <c r="AA18" i="38" s="1"/>
  <c r="U17" i="38"/>
  <c r="U18" i="38" s="1"/>
  <c r="AG17" i="38"/>
  <c r="AG18" i="38" s="1"/>
  <c r="AI17" i="38"/>
  <c r="AI18" i="38" s="1"/>
  <c r="W25" i="38"/>
  <c r="W26" i="38" s="1"/>
  <c r="AI25" i="38"/>
  <c r="AI26" i="38" s="1"/>
  <c r="AI23" i="38"/>
  <c r="AI24" i="38" s="1"/>
  <c r="R23" i="38"/>
  <c r="R24" i="38" s="1"/>
  <c r="AJ23" i="38"/>
  <c r="AJ24" i="38" s="1"/>
  <c r="W23" i="38"/>
  <c r="W24" i="38" s="1"/>
  <c r="AJ17" i="38"/>
  <c r="AJ18" i="38" s="1"/>
  <c r="R17" i="38"/>
  <c r="R18" i="38" s="1"/>
  <c r="R25" i="38"/>
  <c r="R26" i="38" s="1"/>
  <c r="X25" i="38"/>
  <c r="X26" i="38" s="1"/>
  <c r="AJ25" i="38"/>
  <c r="AJ26" i="38" s="1"/>
  <c r="AI19" i="38"/>
  <c r="AI20" i="38" s="1"/>
  <c r="W19" i="38"/>
  <c r="W20" i="38" s="1"/>
  <c r="V21" i="38"/>
  <c r="V22" i="38" s="1"/>
  <c r="AH21" i="38"/>
  <c r="AH22" i="38" s="1"/>
  <c r="V27" i="38"/>
  <c r="V28" i="38" s="1"/>
  <c r="AH27" i="38"/>
  <c r="AH28" i="38" s="1"/>
  <c r="M28" i="38"/>
  <c r="P27" i="38"/>
  <c r="P28" i="38" s="1"/>
  <c r="AI21" i="38"/>
  <c r="AI22" i="38" s="1"/>
  <c r="W21" i="38"/>
  <c r="W22" i="38" s="1"/>
  <c r="AI27" i="38"/>
  <c r="AI28" i="38" s="1"/>
  <c r="N28" i="38"/>
  <c r="Q27" i="38"/>
  <c r="Q28" i="38" s="1"/>
  <c r="W27" i="38"/>
  <c r="W28" i="38" s="1"/>
  <c r="AI31" i="38"/>
  <c r="AI32" i="38" s="1"/>
  <c r="N32" i="38"/>
  <c r="Q31" i="38"/>
  <c r="Q32" i="38" s="1"/>
  <c r="W31" i="38"/>
  <c r="W32" i="38" s="1"/>
  <c r="O30" i="38"/>
  <c r="R29" i="38"/>
  <c r="R30" i="38" s="1"/>
  <c r="X29" i="38"/>
  <c r="X30" i="38" s="1"/>
  <c r="AJ29" i="38"/>
  <c r="AJ30" i="38" s="1"/>
  <c r="AJ21" i="38"/>
  <c r="AJ22" i="38" s="1"/>
  <c r="R21" i="38"/>
  <c r="R22" i="38" s="1"/>
  <c r="X21" i="38"/>
  <c r="X22" i="38" s="1"/>
  <c r="AJ27" i="38"/>
  <c r="AJ28" i="38" s="1"/>
  <c r="O28" i="38"/>
  <c r="R27" i="38"/>
  <c r="R28" i="38" s="1"/>
  <c r="X27" i="38"/>
  <c r="X28" i="38" s="1"/>
  <c r="V31" i="38"/>
  <c r="V32" i="38" s="1"/>
  <c r="P31" i="38"/>
  <c r="P32" i="38" s="1"/>
  <c r="AH31" i="38"/>
  <c r="AH32" i="38" s="1"/>
  <c r="M32" i="38"/>
  <c r="R19" i="38"/>
  <c r="R20" i="38" s="1"/>
  <c r="X19" i="38"/>
  <c r="X20" i="38" s="1"/>
  <c r="AJ19" i="38"/>
  <c r="AJ20" i="38" s="1"/>
  <c r="AH19" i="38"/>
  <c r="AH20" i="38" s="1"/>
  <c r="V19" i="38"/>
  <c r="V20" i="38" s="1"/>
  <c r="AJ31" i="38"/>
  <c r="AJ32" i="38" s="1"/>
  <c r="O32" i="38"/>
  <c r="R31" i="38"/>
  <c r="R32" i="38" s="1"/>
  <c r="X31" i="38"/>
  <c r="X32" i="38" s="1"/>
  <c r="G40" i="36" l="1"/>
  <c r="I40" i="36" l="1"/>
  <c r="J40" i="36"/>
  <c r="H40" i="36"/>
  <c r="O40" i="36" s="1"/>
  <c r="G38" i="36"/>
  <c r="G36" i="36"/>
  <c r="G34" i="36"/>
  <c r="G32" i="36"/>
  <c r="G30" i="36"/>
  <c r="G28" i="36"/>
  <c r="G26" i="36"/>
  <c r="G24" i="36"/>
  <c r="G22" i="36"/>
  <c r="G20" i="36"/>
  <c r="I20" i="36" l="1"/>
  <c r="N36" i="36"/>
  <c r="I26" i="36"/>
  <c r="I28" i="36"/>
  <c r="H36" i="36"/>
  <c r="M36" i="36"/>
  <c r="H22" i="36"/>
  <c r="I22" i="36"/>
  <c r="H32" i="36"/>
  <c r="H30" i="36"/>
  <c r="I30" i="36"/>
  <c r="I32" i="36"/>
  <c r="H34" i="36"/>
  <c r="H26" i="36"/>
  <c r="H28" i="36"/>
  <c r="N34" i="36"/>
  <c r="M38" i="36"/>
  <c r="N38" i="36"/>
  <c r="Q40" i="36"/>
  <c r="H24" i="36"/>
  <c r="I24" i="36"/>
  <c r="P40" i="36"/>
  <c r="H20" i="36"/>
  <c r="H38" i="36"/>
  <c r="P26" i="36" l="1"/>
  <c r="O26" i="36"/>
  <c r="AJ26" i="36" s="1"/>
  <c r="AJ27" i="36" s="1"/>
  <c r="P22" i="36"/>
  <c r="O32" i="36"/>
  <c r="O38" i="36"/>
  <c r="Q38" i="36"/>
  <c r="P38" i="36"/>
  <c r="P28" i="36"/>
  <c r="O36" i="36"/>
  <c r="P36" i="36"/>
  <c r="Q36" i="36"/>
  <c r="O34" i="36"/>
  <c r="P34" i="36"/>
  <c r="Q34" i="36"/>
  <c r="O24" i="36"/>
  <c r="Q24" i="36"/>
  <c r="Q32" i="36"/>
  <c r="Q30" i="36"/>
  <c r="P32" i="36"/>
  <c r="Q22" i="36"/>
  <c r="Q26" i="36"/>
  <c r="O22" i="36"/>
  <c r="O30" i="36"/>
  <c r="P30" i="36"/>
  <c r="O28" i="36"/>
  <c r="R28" i="36" s="1"/>
  <c r="AG28" i="36" s="1"/>
  <c r="AG29" i="36" s="1"/>
  <c r="Q28" i="36"/>
  <c r="P24" i="36"/>
  <c r="AL40" i="36"/>
  <c r="AL41" i="36" s="1"/>
  <c r="Q41" i="36"/>
  <c r="T40" i="36"/>
  <c r="O41" i="36"/>
  <c r="R40" i="36"/>
  <c r="AJ40" i="36"/>
  <c r="AJ41" i="36" s="1"/>
  <c r="P41" i="36"/>
  <c r="AK40" i="36"/>
  <c r="AK41" i="36" s="1"/>
  <c r="S40" i="36"/>
  <c r="P20" i="36"/>
  <c r="Q20" i="36"/>
  <c r="O20" i="36"/>
  <c r="P27" i="36"/>
  <c r="O27" i="36" l="1"/>
  <c r="O25" i="36"/>
  <c r="U24" i="36"/>
  <c r="U25" i="36" s="1"/>
  <c r="AD24" i="36"/>
  <c r="AD25" i="36" s="1"/>
  <c r="AM24" i="36"/>
  <c r="AM25" i="36" s="1"/>
  <c r="X24" i="36"/>
  <c r="X25" i="36" s="1"/>
  <c r="AA24" i="36"/>
  <c r="AA25" i="36" s="1"/>
  <c r="AO24" i="36"/>
  <c r="AO25" i="36" s="1"/>
  <c r="AC24" i="36"/>
  <c r="AC25" i="36" s="1"/>
  <c r="W24" i="36"/>
  <c r="W25" i="36" s="1"/>
  <c r="AF24" i="36"/>
  <c r="AF25" i="36" s="1"/>
  <c r="Z24" i="36"/>
  <c r="Z25" i="36" s="1"/>
  <c r="X20" i="36"/>
  <c r="X21" i="36" s="1"/>
  <c r="AM20" i="36"/>
  <c r="AM21" i="36" s="1"/>
  <c r="AJ20" i="36"/>
  <c r="AJ21" i="36" s="1"/>
  <c r="AD20" i="36"/>
  <c r="AD21" i="36" s="1"/>
  <c r="U20" i="36"/>
  <c r="U21" i="36" s="1"/>
  <c r="AA20" i="36"/>
  <c r="AA21" i="36" s="1"/>
  <c r="AN20" i="36"/>
  <c r="AN21" i="36" s="1"/>
  <c r="Y20" i="36"/>
  <c r="Y21" i="36" s="1"/>
  <c r="AK20" i="36"/>
  <c r="AK21" i="36" s="1"/>
  <c r="AE20" i="36"/>
  <c r="AE21" i="36" s="1"/>
  <c r="V20" i="36"/>
  <c r="V21" i="36" s="1"/>
  <c r="AB20" i="36"/>
  <c r="AB21" i="36" s="1"/>
  <c r="AC38" i="36"/>
  <c r="AC39" i="36" s="1"/>
  <c r="AF38" i="36"/>
  <c r="AF39" i="36" s="1"/>
  <c r="AO38" i="36"/>
  <c r="AO39" i="36" s="1"/>
  <c r="W38" i="36"/>
  <c r="W39" i="36" s="1"/>
  <c r="Z38" i="36"/>
  <c r="Z39" i="36" s="1"/>
  <c r="AF28" i="36"/>
  <c r="AF29" i="36" s="1"/>
  <c r="Z28" i="36"/>
  <c r="Z29" i="36" s="1"/>
  <c r="W28" i="36"/>
  <c r="W29" i="36" s="1"/>
  <c r="AO28" i="36"/>
  <c r="AO29" i="36" s="1"/>
  <c r="AC28" i="36"/>
  <c r="AC29" i="36" s="1"/>
  <c r="AF36" i="36"/>
  <c r="AF37" i="36" s="1"/>
  <c r="Z36" i="36"/>
  <c r="Z37" i="36" s="1"/>
  <c r="W36" i="36"/>
  <c r="W37" i="36" s="1"/>
  <c r="AO36" i="36"/>
  <c r="AO37" i="36" s="1"/>
  <c r="AC36" i="36"/>
  <c r="AC37" i="36" s="1"/>
  <c r="X28" i="36"/>
  <c r="X29" i="36" s="1"/>
  <c r="U28" i="36"/>
  <c r="U29" i="36" s="1"/>
  <c r="AM28" i="36"/>
  <c r="AM29" i="36" s="1"/>
  <c r="AA28" i="36"/>
  <c r="AA29" i="36" s="1"/>
  <c r="AD28" i="36"/>
  <c r="AD29" i="36" s="1"/>
  <c r="AN30" i="36"/>
  <c r="AN31" i="36" s="1"/>
  <c r="AE30" i="36"/>
  <c r="AE31" i="36" s="1"/>
  <c r="Y30" i="36"/>
  <c r="Y31" i="36" s="1"/>
  <c r="AB30" i="36"/>
  <c r="AB31" i="36" s="1"/>
  <c r="V30" i="36"/>
  <c r="V31" i="36" s="1"/>
  <c r="AM32" i="36"/>
  <c r="AM33" i="36" s="1"/>
  <c r="AA32" i="36"/>
  <c r="AA33" i="36" s="1"/>
  <c r="U32" i="36"/>
  <c r="U33" i="36" s="1"/>
  <c r="AD32" i="36"/>
  <c r="AD33" i="36" s="1"/>
  <c r="X32" i="36"/>
  <c r="X33" i="36" s="1"/>
  <c r="S34" i="36"/>
  <c r="AH34" i="36" s="1"/>
  <c r="AH35" i="36" s="1"/>
  <c r="Y34" i="36"/>
  <c r="Y35" i="36" s="1"/>
  <c r="V34" i="36"/>
  <c r="V35" i="36" s="1"/>
  <c r="AN34" i="36"/>
  <c r="AN35" i="36" s="1"/>
  <c r="AB34" i="36"/>
  <c r="AB35" i="36" s="1"/>
  <c r="AE34" i="36"/>
  <c r="AE35" i="36" s="1"/>
  <c r="AK36" i="36"/>
  <c r="AK37" i="36" s="1"/>
  <c r="Y36" i="36"/>
  <c r="Y37" i="36" s="1"/>
  <c r="V36" i="36"/>
  <c r="V37" i="36" s="1"/>
  <c r="AB36" i="36"/>
  <c r="AB37" i="36" s="1"/>
  <c r="AN36" i="36"/>
  <c r="AN37" i="36" s="1"/>
  <c r="AE36" i="36"/>
  <c r="AE37" i="36" s="1"/>
  <c r="AB38" i="36"/>
  <c r="AB39" i="36" s="1"/>
  <c r="AE38" i="36"/>
  <c r="AE39" i="36" s="1"/>
  <c r="AN38" i="36"/>
  <c r="AN39" i="36" s="1"/>
  <c r="V38" i="36"/>
  <c r="V39" i="36" s="1"/>
  <c r="Y38" i="36"/>
  <c r="Y39" i="36" s="1"/>
  <c r="U22" i="36"/>
  <c r="U23" i="36" s="1"/>
  <c r="X22" i="36"/>
  <c r="X23" i="36" s="1"/>
  <c r="AD22" i="36"/>
  <c r="AD23" i="36" s="1"/>
  <c r="AM22" i="36"/>
  <c r="AM23" i="36" s="1"/>
  <c r="AA22" i="36"/>
  <c r="AA23" i="36" s="1"/>
  <c r="V22" i="36"/>
  <c r="V23" i="36" s="1"/>
  <c r="Y22" i="36"/>
  <c r="Y23" i="36" s="1"/>
  <c r="AE22" i="36"/>
  <c r="AE23" i="36" s="1"/>
  <c r="AN22" i="36"/>
  <c r="AN23" i="36" s="1"/>
  <c r="AB22" i="36"/>
  <c r="AB23" i="36" s="1"/>
  <c r="R34" i="36"/>
  <c r="AG34" i="36" s="1"/>
  <c r="AG35" i="36" s="1"/>
  <c r="X34" i="36"/>
  <c r="X35" i="36" s="1"/>
  <c r="U34" i="36"/>
  <c r="U35" i="36" s="1"/>
  <c r="AM34" i="36"/>
  <c r="AM35" i="36" s="1"/>
  <c r="AA34" i="36"/>
  <c r="AA35" i="36" s="1"/>
  <c r="AD34" i="36"/>
  <c r="AD35" i="36" s="1"/>
  <c r="X36" i="36"/>
  <c r="X37" i="36" s="1"/>
  <c r="U36" i="36"/>
  <c r="U37" i="36" s="1"/>
  <c r="AA36" i="36"/>
  <c r="AA37" i="36" s="1"/>
  <c r="AM36" i="36"/>
  <c r="AM37" i="36" s="1"/>
  <c r="AD36" i="36"/>
  <c r="AD37" i="36" s="1"/>
  <c r="AA30" i="36"/>
  <c r="AA31" i="36" s="1"/>
  <c r="AD30" i="36"/>
  <c r="AD31" i="36" s="1"/>
  <c r="X30" i="36"/>
  <c r="X31" i="36" s="1"/>
  <c r="U30" i="36"/>
  <c r="U31" i="36" s="1"/>
  <c r="AM30" i="36"/>
  <c r="AM31" i="36" s="1"/>
  <c r="AD38" i="36"/>
  <c r="AD39" i="36" s="1"/>
  <c r="AM38" i="36"/>
  <c r="AM39" i="36" s="1"/>
  <c r="U38" i="36"/>
  <c r="U39" i="36" s="1"/>
  <c r="X38" i="36"/>
  <c r="X39" i="36" s="1"/>
  <c r="AA38" i="36"/>
  <c r="AA39" i="36" s="1"/>
  <c r="AF22" i="36"/>
  <c r="AF23" i="36" s="1"/>
  <c r="W22" i="36"/>
  <c r="W23" i="36" s="1"/>
  <c r="Z22" i="36"/>
  <c r="Z23" i="36" s="1"/>
  <c r="AO22" i="36"/>
  <c r="AO23" i="36" s="1"/>
  <c r="AC22" i="36"/>
  <c r="AC23" i="36" s="1"/>
  <c r="AC30" i="36"/>
  <c r="AC31" i="36" s="1"/>
  <c r="AO30" i="36"/>
  <c r="AO31" i="36" s="1"/>
  <c r="AF30" i="36"/>
  <c r="AF31" i="36" s="1"/>
  <c r="Z30" i="36"/>
  <c r="Z31" i="36" s="1"/>
  <c r="W30" i="36"/>
  <c r="W31" i="36" s="1"/>
  <c r="AM26" i="36"/>
  <c r="AM27" i="36" s="1"/>
  <c r="AA26" i="36"/>
  <c r="AA27" i="36" s="1"/>
  <c r="U26" i="36"/>
  <c r="U27" i="36" s="1"/>
  <c r="AD26" i="36"/>
  <c r="AD27" i="36" s="1"/>
  <c r="X26" i="36"/>
  <c r="X27" i="36" s="1"/>
  <c r="Z34" i="36"/>
  <c r="Z35" i="36" s="1"/>
  <c r="W34" i="36"/>
  <c r="W35" i="36" s="1"/>
  <c r="AO34" i="36"/>
  <c r="AO35" i="36" s="1"/>
  <c r="AC34" i="36"/>
  <c r="AC35" i="36" s="1"/>
  <c r="AF34" i="36"/>
  <c r="AF35" i="36" s="1"/>
  <c r="AB24" i="36"/>
  <c r="AB25" i="36" s="1"/>
  <c r="V24" i="36"/>
  <c r="V25" i="36" s="1"/>
  <c r="AE24" i="36"/>
  <c r="AE25" i="36" s="1"/>
  <c r="Y24" i="36"/>
  <c r="Y25" i="36" s="1"/>
  <c r="AN24" i="36"/>
  <c r="AN25" i="36" s="1"/>
  <c r="AO20" i="36"/>
  <c r="AO21" i="36" s="1"/>
  <c r="AL20" i="36"/>
  <c r="AL21" i="36" s="1"/>
  <c r="W20" i="36"/>
  <c r="W21" i="36" s="1"/>
  <c r="AF20" i="36"/>
  <c r="AF21" i="36" s="1"/>
  <c r="AC20" i="36"/>
  <c r="AC21" i="36" s="1"/>
  <c r="Z20" i="36"/>
  <c r="Z21" i="36" s="1"/>
  <c r="Y28" i="36"/>
  <c r="Y29" i="36" s="1"/>
  <c r="V28" i="36"/>
  <c r="V29" i="36" s="1"/>
  <c r="AN28" i="36"/>
  <c r="AN29" i="36" s="1"/>
  <c r="AB28" i="36"/>
  <c r="AB29" i="36" s="1"/>
  <c r="AE28" i="36"/>
  <c r="AE29" i="36" s="1"/>
  <c r="Q27" i="36"/>
  <c r="Z26" i="36"/>
  <c r="Z27" i="36" s="1"/>
  <c r="AO26" i="36"/>
  <c r="AO27" i="36" s="1"/>
  <c r="AC26" i="36"/>
  <c r="AC27" i="36" s="1"/>
  <c r="AF26" i="36"/>
  <c r="AF27" i="36" s="1"/>
  <c r="W26" i="36"/>
  <c r="W27" i="36" s="1"/>
  <c r="S32" i="36"/>
  <c r="AH32" i="36" s="1"/>
  <c r="AH33" i="36" s="1"/>
  <c r="V32" i="36"/>
  <c r="V33" i="36" s="1"/>
  <c r="AN32" i="36"/>
  <c r="AN33" i="36" s="1"/>
  <c r="AB32" i="36"/>
  <c r="AB33" i="36" s="1"/>
  <c r="AE32" i="36"/>
  <c r="AE33" i="36" s="1"/>
  <c r="Y32" i="36"/>
  <c r="Y33" i="36" s="1"/>
  <c r="W32" i="36"/>
  <c r="W33" i="36" s="1"/>
  <c r="AO32" i="36"/>
  <c r="AO33" i="36" s="1"/>
  <c r="AC32" i="36"/>
  <c r="AC33" i="36" s="1"/>
  <c r="AF32" i="36"/>
  <c r="AF33" i="36" s="1"/>
  <c r="Z32" i="36"/>
  <c r="Z33" i="36" s="1"/>
  <c r="AK26" i="36"/>
  <c r="AK27" i="36" s="1"/>
  <c r="Y26" i="36"/>
  <c r="Y27" i="36" s="1"/>
  <c r="AN26" i="36"/>
  <c r="AN27" i="36" s="1"/>
  <c r="AB26" i="36"/>
  <c r="AB27" i="36" s="1"/>
  <c r="V26" i="36"/>
  <c r="V27" i="36" s="1"/>
  <c r="AE26" i="36"/>
  <c r="AE27" i="36" s="1"/>
  <c r="R35" i="36"/>
  <c r="S41" i="36"/>
  <c r="R41" i="36"/>
  <c r="R29" i="36"/>
  <c r="T41" i="36"/>
  <c r="R36" i="36"/>
  <c r="AG36" i="36" s="1"/>
  <c r="AG37" i="36" s="1"/>
  <c r="AJ36" i="36"/>
  <c r="AJ37" i="36" s="1"/>
  <c r="R32" i="36"/>
  <c r="AG32" i="36" s="1"/>
  <c r="AG33" i="36" s="1"/>
  <c r="AJ32" i="36"/>
  <c r="AJ33" i="36" s="1"/>
  <c r="S26" i="36"/>
  <c r="AH26" i="36" s="1"/>
  <c r="AH27" i="36" s="1"/>
  <c r="AJ34" i="36"/>
  <c r="AJ35" i="36" s="1"/>
  <c r="R24" i="36"/>
  <c r="AG24" i="36" s="1"/>
  <c r="AG25" i="36" s="1"/>
  <c r="AL32" i="36"/>
  <c r="AL33" i="36" s="1"/>
  <c r="O37" i="36"/>
  <c r="AJ24" i="36"/>
  <c r="AJ25" i="36" s="1"/>
  <c r="R30" i="36"/>
  <c r="AG30" i="36" s="1"/>
  <c r="AG31" i="36" s="1"/>
  <c r="P23" i="36"/>
  <c r="R26" i="36"/>
  <c r="AG26" i="36" s="1"/>
  <c r="AG27" i="36" s="1"/>
  <c r="AK22" i="36"/>
  <c r="AK23" i="36" s="1"/>
  <c r="O35" i="36"/>
  <c r="AL36" i="36"/>
  <c r="AL37" i="36" s="1"/>
  <c r="Q25" i="36"/>
  <c r="P37" i="36"/>
  <c r="AL24" i="36"/>
  <c r="AL25" i="36" s="1"/>
  <c r="O31" i="36"/>
  <c r="O33" i="36"/>
  <c r="AJ30" i="36"/>
  <c r="AJ31" i="36" s="1"/>
  <c r="Q37" i="36"/>
  <c r="S22" i="36"/>
  <c r="AH22" i="36" s="1"/>
  <c r="AH23" i="36" s="1"/>
  <c r="T36" i="36"/>
  <c r="AI36" i="36" s="1"/>
  <c r="AI37" i="36" s="1"/>
  <c r="P35" i="36"/>
  <c r="P33" i="36"/>
  <c r="T32" i="36"/>
  <c r="AI32" i="36" s="1"/>
  <c r="AI33" i="36" s="1"/>
  <c r="Q33" i="36"/>
  <c r="AK32" i="36"/>
  <c r="AK33" i="36" s="1"/>
  <c r="P29" i="36"/>
  <c r="Q23" i="36"/>
  <c r="T22" i="36"/>
  <c r="AI22" i="36" s="1"/>
  <c r="AI23" i="36" s="1"/>
  <c r="AL22" i="36"/>
  <c r="AL23" i="36" s="1"/>
  <c r="T24" i="36"/>
  <c r="AI24" i="36" s="1"/>
  <c r="AI25" i="36" s="1"/>
  <c r="AJ22" i="36"/>
  <c r="AJ23" i="36" s="1"/>
  <c r="AK34" i="36"/>
  <c r="AK35" i="36" s="1"/>
  <c r="S28" i="36"/>
  <c r="AH28" i="36" s="1"/>
  <c r="AH29" i="36" s="1"/>
  <c r="T28" i="36"/>
  <c r="AI28" i="36" s="1"/>
  <c r="AI29" i="36" s="1"/>
  <c r="AL26" i="36"/>
  <c r="AL27" i="36" s="1"/>
  <c r="AK28" i="36"/>
  <c r="AK29" i="36" s="1"/>
  <c r="S36" i="36"/>
  <c r="AH36" i="36" s="1"/>
  <c r="AH37" i="36" s="1"/>
  <c r="AL28" i="36"/>
  <c r="AL29" i="36" s="1"/>
  <c r="T30" i="36"/>
  <c r="AI30" i="36" s="1"/>
  <c r="AI31" i="36" s="1"/>
  <c r="AL30" i="36"/>
  <c r="AL31" i="36" s="1"/>
  <c r="R22" i="36"/>
  <c r="AG22" i="36" s="1"/>
  <c r="AG23" i="36" s="1"/>
  <c r="Q31" i="36"/>
  <c r="O23" i="36"/>
  <c r="Q29" i="36"/>
  <c r="T26" i="36"/>
  <c r="AI26" i="36" s="1"/>
  <c r="AI27" i="36" s="1"/>
  <c r="O29" i="36"/>
  <c r="Q35" i="36"/>
  <c r="AL34" i="36"/>
  <c r="AL35" i="36" s="1"/>
  <c r="T34" i="36"/>
  <c r="AI34" i="36" s="1"/>
  <c r="AI35" i="36" s="1"/>
  <c r="AJ28" i="36"/>
  <c r="AJ29" i="36" s="1"/>
  <c r="P31" i="36"/>
  <c r="S30" i="36"/>
  <c r="AH30" i="36" s="1"/>
  <c r="AH31" i="36" s="1"/>
  <c r="AK30" i="36"/>
  <c r="AK31" i="36" s="1"/>
  <c r="AK24" i="36"/>
  <c r="AK25" i="36" s="1"/>
  <c r="S24" i="36"/>
  <c r="AH24" i="36" s="1"/>
  <c r="AH25" i="36" s="1"/>
  <c r="P25" i="36"/>
  <c r="O21" i="36"/>
  <c r="R20" i="36"/>
  <c r="AG20" i="36" s="1"/>
  <c r="AG21" i="36" s="1"/>
  <c r="P39" i="36"/>
  <c r="S38" i="36"/>
  <c r="AH38" i="36" s="1"/>
  <c r="AH39" i="36" s="1"/>
  <c r="AK38" i="36"/>
  <c r="AK39" i="36" s="1"/>
  <c r="Q21" i="36"/>
  <c r="T20" i="36"/>
  <c r="AI20" i="36" s="1"/>
  <c r="AI21" i="36" s="1"/>
  <c r="AL38" i="36"/>
  <c r="AL39" i="36" s="1"/>
  <c r="T38" i="36"/>
  <c r="AI38" i="36" s="1"/>
  <c r="AI39" i="36" s="1"/>
  <c r="Q39" i="36"/>
  <c r="S20" i="36"/>
  <c r="AH20" i="36" s="1"/>
  <c r="AH21" i="36" s="1"/>
  <c r="P21" i="36"/>
  <c r="O39" i="36"/>
  <c r="R38" i="36"/>
  <c r="AG38" i="36" s="1"/>
  <c r="AG39" i="36" s="1"/>
  <c r="AJ38" i="36"/>
  <c r="AJ39" i="36" s="1"/>
  <c r="S35" i="36" l="1"/>
  <c r="S33" i="36"/>
  <c r="R37" i="36"/>
  <c r="R31" i="36"/>
  <c r="R23" i="36"/>
  <c r="T35" i="36"/>
  <c r="T31" i="36"/>
  <c r="S37" i="36"/>
  <c r="T27" i="36"/>
  <c r="T29" i="36"/>
  <c r="T33" i="36"/>
  <c r="R25" i="36"/>
  <c r="S29" i="36"/>
  <c r="T39" i="36"/>
  <c r="R39" i="36"/>
  <c r="T23" i="36"/>
  <c r="S27" i="36"/>
  <c r="S25" i="36"/>
  <c r="T25" i="36"/>
  <c r="T37" i="36"/>
  <c r="R33" i="36"/>
  <c r="R21" i="36"/>
  <c r="T21" i="36"/>
  <c r="S21" i="36"/>
  <c r="S39" i="36"/>
  <c r="S31" i="36"/>
  <c r="S23" i="36"/>
  <c r="R27" i="36"/>
  <c r="G35" i="33" l="1"/>
  <c r="H33" i="33"/>
  <c r="O33" i="33" s="1"/>
  <c r="G33" i="33"/>
  <c r="H31" i="33"/>
  <c r="O31" i="33" s="1"/>
  <c r="G31" i="33"/>
  <c r="G29" i="33"/>
  <c r="G27" i="33"/>
  <c r="G25" i="33"/>
  <c r="G23" i="33"/>
  <c r="G21" i="33"/>
  <c r="G19" i="33"/>
  <c r="N29" i="33" l="1"/>
  <c r="N27" i="33"/>
  <c r="N25" i="33"/>
  <c r="N23" i="33"/>
  <c r="K35" i="33"/>
  <c r="J35" i="33"/>
  <c r="I33" i="33"/>
  <c r="I35" i="33"/>
  <c r="I23" i="33"/>
  <c r="I19" i="33"/>
  <c r="I27" i="33"/>
  <c r="I31" i="33"/>
  <c r="I21" i="33"/>
  <c r="I25" i="33"/>
  <c r="I29" i="33"/>
  <c r="R33" i="33" l="1"/>
  <c r="U33" i="33" s="1"/>
  <c r="R29" i="33"/>
  <c r="R25" i="33"/>
  <c r="R21" i="33"/>
  <c r="R23" i="33"/>
  <c r="P19" i="33"/>
  <c r="R19" i="33"/>
  <c r="R31" i="33"/>
  <c r="P27" i="33"/>
  <c r="AK27" i="33" s="1"/>
  <c r="AK28" i="33" s="1"/>
  <c r="R27" i="33"/>
  <c r="R35" i="33"/>
  <c r="AG35" i="33" s="1"/>
  <c r="AG36" i="33" s="1"/>
  <c r="Q35" i="33"/>
  <c r="AL35" i="33" s="1"/>
  <c r="AL36" i="33" s="1"/>
  <c r="Q19" i="33"/>
  <c r="Q23" i="33"/>
  <c r="P31" i="33"/>
  <c r="Q33" i="33"/>
  <c r="P33" i="33"/>
  <c r="Q31" i="33"/>
  <c r="Q27" i="33"/>
  <c r="P23" i="33"/>
  <c r="P35" i="33"/>
  <c r="AK35" i="33" s="1"/>
  <c r="AK36" i="33" s="1"/>
  <c r="Q21" i="33"/>
  <c r="P21" i="33"/>
  <c r="Q29" i="33"/>
  <c r="P29" i="33"/>
  <c r="Q25" i="33"/>
  <c r="P25" i="33"/>
  <c r="S27" i="33" l="1"/>
  <c r="AE27" i="33"/>
  <c r="AE28" i="33" s="1"/>
  <c r="P28" i="33"/>
  <c r="S31" i="33"/>
  <c r="S32" i="33" s="1"/>
  <c r="AN31" i="33"/>
  <c r="AN32" i="33" s="1"/>
  <c r="AH31" i="33"/>
  <c r="AH32" i="33" s="1"/>
  <c r="AB31" i="33"/>
  <c r="AB32" i="33" s="1"/>
  <c r="V31" i="33"/>
  <c r="V32" i="33" s="1"/>
  <c r="AA27" i="33"/>
  <c r="AA28" i="33" s="1"/>
  <c r="X27" i="33"/>
  <c r="X28" i="33" s="1"/>
  <c r="AD27" i="33"/>
  <c r="AD28" i="33" s="1"/>
  <c r="AP27" i="33"/>
  <c r="AP28" i="33" s="1"/>
  <c r="AJ27" i="33"/>
  <c r="AJ28" i="33" s="1"/>
  <c r="AA31" i="33"/>
  <c r="AA32" i="33" s="1"/>
  <c r="X31" i="33"/>
  <c r="X32" i="33" s="1"/>
  <c r="AP31" i="33"/>
  <c r="AP32" i="33" s="1"/>
  <c r="AJ31" i="33"/>
  <c r="AJ32" i="33" s="1"/>
  <c r="AD31" i="33"/>
  <c r="AD32" i="33" s="1"/>
  <c r="AH29" i="33"/>
  <c r="AH30" i="33" s="1"/>
  <c r="AB29" i="33"/>
  <c r="AB30" i="33" s="1"/>
  <c r="V29" i="33"/>
  <c r="V30" i="33" s="1"/>
  <c r="AN29" i="33"/>
  <c r="AN30" i="33" s="1"/>
  <c r="AD21" i="33"/>
  <c r="AD22" i="33" s="1"/>
  <c r="X21" i="33"/>
  <c r="X22" i="33" s="1"/>
  <c r="AP21" i="33"/>
  <c r="AP22" i="33" s="1"/>
  <c r="AJ21" i="33"/>
  <c r="AJ22" i="33" s="1"/>
  <c r="AN25" i="33"/>
  <c r="AN26" i="33" s="1"/>
  <c r="AH25" i="33"/>
  <c r="AH26" i="33" s="1"/>
  <c r="AB25" i="33"/>
  <c r="AB26" i="33" s="1"/>
  <c r="V25" i="33"/>
  <c r="V26" i="33" s="1"/>
  <c r="AI29" i="33"/>
  <c r="AI30" i="33" s="1"/>
  <c r="AC29" i="33"/>
  <c r="AC30" i="33" s="1"/>
  <c r="W29" i="33"/>
  <c r="W30" i="33" s="1"/>
  <c r="AO29" i="33"/>
  <c r="AO30" i="33" s="1"/>
  <c r="U19" i="33"/>
  <c r="U20" i="33" s="1"/>
  <c r="X19" i="33"/>
  <c r="X20" i="33" s="1"/>
  <c r="AP19" i="33"/>
  <c r="AP20" i="33" s="1"/>
  <c r="AA19" i="33"/>
  <c r="AA20" i="33" s="1"/>
  <c r="AJ19" i="33"/>
  <c r="AJ20" i="33" s="1"/>
  <c r="AD19" i="33"/>
  <c r="AD20" i="33" s="1"/>
  <c r="AP25" i="33"/>
  <c r="AP26" i="33" s="1"/>
  <c r="X25" i="33"/>
  <c r="X26" i="33" s="1"/>
  <c r="AJ25" i="33"/>
  <c r="AJ26" i="33" s="1"/>
  <c r="AD25" i="33"/>
  <c r="AD26" i="33" s="1"/>
  <c r="AO25" i="33"/>
  <c r="AO26" i="33" s="1"/>
  <c r="AI25" i="33"/>
  <c r="AI26" i="33" s="1"/>
  <c r="W25" i="33"/>
  <c r="W26" i="33" s="1"/>
  <c r="AC25" i="33"/>
  <c r="AC26" i="33" s="1"/>
  <c r="AF19" i="33"/>
  <c r="AF20" i="33" s="1"/>
  <c r="W19" i="33"/>
  <c r="W20" i="33" s="1"/>
  <c r="AO19" i="33"/>
  <c r="AO20" i="33" s="1"/>
  <c r="Z19" i="33"/>
  <c r="Z20" i="33" s="1"/>
  <c r="AL19" i="33"/>
  <c r="AI19" i="33"/>
  <c r="AI20" i="33" s="1"/>
  <c r="AC19" i="33"/>
  <c r="AC20" i="33" s="1"/>
  <c r="Y27" i="33"/>
  <c r="Y28" i="33" s="1"/>
  <c r="V27" i="33"/>
  <c r="V28" i="33" s="1"/>
  <c r="AN27" i="33"/>
  <c r="AN28" i="33" s="1"/>
  <c r="AH27" i="33"/>
  <c r="AH28" i="33" s="1"/>
  <c r="AB27" i="33"/>
  <c r="AB28" i="33" s="1"/>
  <c r="V21" i="33"/>
  <c r="V22" i="33" s="1"/>
  <c r="AN21" i="33"/>
  <c r="AN22" i="33" s="1"/>
  <c r="AH21" i="33"/>
  <c r="AH22" i="33" s="1"/>
  <c r="AB21" i="33"/>
  <c r="AB22" i="33" s="1"/>
  <c r="AC21" i="33"/>
  <c r="AC22" i="33" s="1"/>
  <c r="W21" i="33"/>
  <c r="W22" i="33" s="1"/>
  <c r="AO21" i="33"/>
  <c r="AO22" i="33" s="1"/>
  <c r="AI21" i="33"/>
  <c r="AI22" i="33" s="1"/>
  <c r="AG23" i="33"/>
  <c r="AG24" i="33" s="1"/>
  <c r="AJ23" i="33"/>
  <c r="AJ24" i="33" s="1"/>
  <c r="AD23" i="33"/>
  <c r="AD24" i="33" s="1"/>
  <c r="AP23" i="33"/>
  <c r="AP24" i="33" s="1"/>
  <c r="X23" i="33"/>
  <c r="X24" i="33" s="1"/>
  <c r="AJ29" i="33"/>
  <c r="AJ30" i="33" s="1"/>
  <c r="AP29" i="33"/>
  <c r="AP30" i="33" s="1"/>
  <c r="AD29" i="33"/>
  <c r="AD30" i="33" s="1"/>
  <c r="X29" i="33"/>
  <c r="X30" i="33" s="1"/>
  <c r="Z23" i="33"/>
  <c r="Z24" i="33" s="1"/>
  <c r="AI23" i="33"/>
  <c r="AI24" i="33" s="1"/>
  <c r="AC23" i="33"/>
  <c r="AC24" i="33" s="1"/>
  <c r="AO23" i="33"/>
  <c r="AO24" i="33" s="1"/>
  <c r="W23" i="33"/>
  <c r="W24" i="33" s="1"/>
  <c r="P20" i="33"/>
  <c r="Y19" i="33"/>
  <c r="Y20" i="33" s="1"/>
  <c r="V19" i="33"/>
  <c r="V20" i="33" s="1"/>
  <c r="S19" i="33"/>
  <c r="S20" i="33" s="1"/>
  <c r="AN19" i="33"/>
  <c r="AN20" i="33" s="1"/>
  <c r="AK19" i="33"/>
  <c r="AK20" i="33" s="1"/>
  <c r="AH19" i="33"/>
  <c r="AH20" i="33" s="1"/>
  <c r="AE19" i="33"/>
  <c r="AE20" i="33" s="1"/>
  <c r="AB19" i="33"/>
  <c r="AB20" i="33" s="1"/>
  <c r="AK23" i="33"/>
  <c r="AK24" i="33" s="1"/>
  <c r="AH23" i="33"/>
  <c r="AH24" i="33" s="1"/>
  <c r="AB23" i="33"/>
  <c r="AB24" i="33" s="1"/>
  <c r="V23" i="33"/>
  <c r="V24" i="33" s="1"/>
  <c r="AN23" i="33"/>
  <c r="AN24" i="33" s="1"/>
  <c r="Q28" i="33"/>
  <c r="W27" i="33"/>
  <c r="W28" i="33" s="1"/>
  <c r="AC27" i="33"/>
  <c r="AC28" i="33" s="1"/>
  <c r="AO27" i="33"/>
  <c r="AO28" i="33" s="1"/>
  <c r="AI27" i="33"/>
  <c r="AI28" i="33" s="1"/>
  <c r="T31" i="33"/>
  <c r="AO31" i="33"/>
  <c r="AO32" i="33" s="1"/>
  <c r="W31" i="33"/>
  <c r="W32" i="33" s="1"/>
  <c r="AI31" i="33"/>
  <c r="AI32" i="33" s="1"/>
  <c r="AC31" i="33"/>
  <c r="AC32" i="33" s="1"/>
  <c r="AK33" i="33"/>
  <c r="AK34" i="33" s="1"/>
  <c r="V33" i="33"/>
  <c r="V34" i="33" s="1"/>
  <c r="AN33" i="33"/>
  <c r="AN34" i="33" s="1"/>
  <c r="AH33" i="33"/>
  <c r="AH34" i="33" s="1"/>
  <c r="AB33" i="33"/>
  <c r="AB34" i="33" s="1"/>
  <c r="AL33" i="33"/>
  <c r="AL34" i="33" s="1"/>
  <c r="W33" i="33"/>
  <c r="W34" i="33" s="1"/>
  <c r="AC33" i="33"/>
  <c r="AC34" i="33" s="1"/>
  <c r="AO33" i="33"/>
  <c r="AO34" i="33" s="1"/>
  <c r="AI33" i="33"/>
  <c r="AI34" i="33" s="1"/>
  <c r="AD33" i="33"/>
  <c r="AD34" i="33" s="1"/>
  <c r="X33" i="33"/>
  <c r="X34" i="33" s="1"/>
  <c r="AP33" i="33"/>
  <c r="AP34" i="33" s="1"/>
  <c r="AJ33" i="33"/>
  <c r="AJ34" i="33" s="1"/>
  <c r="S28" i="33"/>
  <c r="U34" i="33"/>
  <c r="T32" i="33"/>
  <c r="T23" i="33"/>
  <c r="Q36" i="33"/>
  <c r="AE33" i="33"/>
  <c r="AE34" i="33" s="1"/>
  <c r="R20" i="33"/>
  <c r="Z35" i="33"/>
  <c r="Z36" i="33" s="1"/>
  <c r="T35" i="33"/>
  <c r="AF35" i="33"/>
  <c r="AF36" i="33" s="1"/>
  <c r="T33" i="33"/>
  <c r="Z33" i="33"/>
  <c r="Z34" i="33" s="1"/>
  <c r="Q34" i="33"/>
  <c r="S23" i="33"/>
  <c r="AF33" i="33"/>
  <c r="AF34" i="33" s="1"/>
  <c r="AA23" i="33"/>
  <c r="AA24" i="33" s="1"/>
  <c r="Y35" i="33"/>
  <c r="Y36" i="33" s="1"/>
  <c r="T19" i="33"/>
  <c r="Q24" i="33"/>
  <c r="Q20" i="33"/>
  <c r="AL20" i="33"/>
  <c r="AL23" i="33"/>
  <c r="AL24" i="33" s="1"/>
  <c r="AM35" i="33"/>
  <c r="AM36" i="33" s="1"/>
  <c r="AF23" i="33"/>
  <c r="AF24" i="33" s="1"/>
  <c r="AE35" i="33"/>
  <c r="AE36" i="33" s="1"/>
  <c r="AG33" i="33"/>
  <c r="AG34" i="33" s="1"/>
  <c r="AE31" i="33"/>
  <c r="AE32" i="33" s="1"/>
  <c r="AM33" i="33"/>
  <c r="AM34" i="33" s="1"/>
  <c r="AM27" i="33"/>
  <c r="AM28" i="33" s="1"/>
  <c r="AM19" i="33"/>
  <c r="AM20" i="33" s="1"/>
  <c r="U35" i="33"/>
  <c r="P34" i="33"/>
  <c r="AG19" i="33"/>
  <c r="AG20" i="33" s="1"/>
  <c r="AG31" i="33"/>
  <c r="AG32" i="33" s="1"/>
  <c r="AA35" i="33"/>
  <c r="AA36" i="33" s="1"/>
  <c r="Y33" i="33"/>
  <c r="Y34" i="33" s="1"/>
  <c r="R34" i="33"/>
  <c r="P24" i="33"/>
  <c r="AF27" i="33"/>
  <c r="AF28" i="33" s="1"/>
  <c r="U23" i="33"/>
  <c r="P32" i="33"/>
  <c r="R24" i="33"/>
  <c r="AK31" i="33"/>
  <c r="AK32" i="33" s="1"/>
  <c r="Y31" i="33"/>
  <c r="Y32" i="33" s="1"/>
  <c r="U27" i="33"/>
  <c r="Z27" i="33"/>
  <c r="Z28" i="33" s="1"/>
  <c r="AA33" i="33"/>
  <c r="AA34" i="33" s="1"/>
  <c r="AM23" i="33"/>
  <c r="AM24" i="33" s="1"/>
  <c r="R28" i="33"/>
  <c r="AL27" i="33"/>
  <c r="AL28" i="33" s="1"/>
  <c r="AE23" i="33"/>
  <c r="AE24" i="33" s="1"/>
  <c r="AG27" i="33"/>
  <c r="AG28" i="33" s="1"/>
  <c r="Y23" i="33"/>
  <c r="Y24" i="33" s="1"/>
  <c r="S33" i="33"/>
  <c r="S35" i="33"/>
  <c r="T27" i="33"/>
  <c r="P36" i="33"/>
  <c r="Q32" i="33"/>
  <c r="R36" i="33"/>
  <c r="Z31" i="33"/>
  <c r="Z32" i="33" s="1"/>
  <c r="R32" i="33"/>
  <c r="AL31" i="33"/>
  <c r="AL32" i="33" s="1"/>
  <c r="U31" i="33"/>
  <c r="AF31" i="33"/>
  <c r="AF32" i="33" s="1"/>
  <c r="AM31" i="33"/>
  <c r="AM32" i="33" s="1"/>
  <c r="AM29" i="33"/>
  <c r="AM30" i="33" s="1"/>
  <c r="R30" i="33"/>
  <c r="U29" i="33"/>
  <c r="AA29" i="33"/>
  <c r="AA30" i="33" s="1"/>
  <c r="AG29" i="33"/>
  <c r="AG30" i="33" s="1"/>
  <c r="AF25" i="33"/>
  <c r="AF26" i="33" s="1"/>
  <c r="AL25" i="33"/>
  <c r="AL26" i="33" s="1"/>
  <c r="Q26" i="33"/>
  <c r="T25" i="33"/>
  <c r="Z25" i="33"/>
  <c r="Z26" i="33" s="1"/>
  <c r="AM21" i="33"/>
  <c r="AM22" i="33" s="1"/>
  <c r="R22" i="33"/>
  <c r="U21" i="33"/>
  <c r="AA21" i="33"/>
  <c r="AA22" i="33" s="1"/>
  <c r="AG21" i="33"/>
  <c r="AG22" i="33" s="1"/>
  <c r="Y25" i="33"/>
  <c r="Y26" i="33" s="1"/>
  <c r="AE25" i="33"/>
  <c r="AE26" i="33" s="1"/>
  <c r="AK25" i="33"/>
  <c r="AK26" i="33" s="1"/>
  <c r="S25" i="33"/>
  <c r="P26" i="33"/>
  <c r="AF21" i="33"/>
  <c r="AF22" i="33" s="1"/>
  <c r="AL21" i="33"/>
  <c r="AL22" i="33" s="1"/>
  <c r="Q22" i="33"/>
  <c r="T21" i="33"/>
  <c r="Z21" i="33"/>
  <c r="Z22" i="33" s="1"/>
  <c r="AM25" i="33"/>
  <c r="AM26" i="33" s="1"/>
  <c r="R26" i="33"/>
  <c r="U25" i="33"/>
  <c r="AA25" i="33"/>
  <c r="AA26" i="33" s="1"/>
  <c r="AG25" i="33"/>
  <c r="AG26" i="33" s="1"/>
  <c r="Y29" i="33"/>
  <c r="Y30" i="33" s="1"/>
  <c r="S29" i="33"/>
  <c r="AE29" i="33"/>
  <c r="AE30" i="33" s="1"/>
  <c r="AK29" i="33"/>
  <c r="AK30" i="33" s="1"/>
  <c r="P30" i="33"/>
  <c r="AF29" i="33"/>
  <c r="AF30" i="33" s="1"/>
  <c r="AL29" i="33"/>
  <c r="AL30" i="33" s="1"/>
  <c r="Z29" i="33"/>
  <c r="Z30" i="33" s="1"/>
  <c r="Q30" i="33"/>
  <c r="T29" i="33"/>
  <c r="Y21" i="33"/>
  <c r="Y22" i="33" s="1"/>
  <c r="AE21" i="33"/>
  <c r="AE22" i="33" s="1"/>
  <c r="AK21" i="33"/>
  <c r="AK22" i="33" s="1"/>
  <c r="S21" i="33"/>
  <c r="P22" i="33"/>
  <c r="T24" i="33" l="1"/>
  <c r="S24" i="33"/>
  <c r="T20" i="33"/>
  <c r="U36" i="33"/>
  <c r="S22" i="33"/>
  <c r="S26" i="33"/>
  <c r="U22" i="33"/>
  <c r="T22" i="33"/>
  <c r="T34" i="33"/>
  <c r="S30" i="33"/>
  <c r="U32" i="33"/>
  <c r="U26" i="33"/>
  <c r="T28" i="33"/>
  <c r="U24" i="33"/>
  <c r="U28" i="33"/>
  <c r="S36" i="33"/>
  <c r="T36" i="33"/>
  <c r="T30" i="33"/>
  <c r="S34" i="33"/>
  <c r="U30" i="33"/>
  <c r="T26" i="33"/>
  <c r="H45" i="8"/>
  <c r="R45" i="8" s="1"/>
  <c r="G43" i="8"/>
  <c r="G41" i="8"/>
  <c r="O39" i="8"/>
  <c r="N39" i="8"/>
  <c r="G39" i="8"/>
  <c r="G37" i="8"/>
  <c r="G35" i="8"/>
  <c r="G33" i="8"/>
  <c r="G31" i="8"/>
  <c r="G29" i="8"/>
  <c r="G27" i="8"/>
  <c r="G25" i="8"/>
  <c r="G23" i="8"/>
  <c r="G21" i="8"/>
  <c r="K21" i="8" l="1"/>
  <c r="J21" i="8"/>
  <c r="H21" i="8"/>
  <c r="L21" i="8"/>
  <c r="M21" i="8"/>
  <c r="L37" i="8"/>
  <c r="K37" i="8"/>
  <c r="J37" i="8"/>
  <c r="L29" i="8"/>
  <c r="K29" i="8"/>
  <c r="J29" i="8"/>
  <c r="M29" i="8"/>
  <c r="K23" i="8"/>
  <c r="J23" i="8"/>
  <c r="L23" i="8"/>
  <c r="M23" i="8"/>
  <c r="K31" i="8"/>
  <c r="J31" i="8"/>
  <c r="L31" i="8"/>
  <c r="AP45" i="8"/>
  <c r="AJ45" i="8"/>
  <c r="AD45" i="8"/>
  <c r="X45" i="8"/>
  <c r="L25" i="8"/>
  <c r="K25" i="8"/>
  <c r="J25" i="8"/>
  <c r="M25" i="8"/>
  <c r="L33" i="8"/>
  <c r="K33" i="8"/>
  <c r="J33" i="8"/>
  <c r="L27" i="8"/>
  <c r="K27" i="8"/>
  <c r="L35" i="8"/>
  <c r="K35" i="8"/>
  <c r="J35" i="8"/>
  <c r="J27" i="8"/>
  <c r="M27" i="8"/>
  <c r="M37" i="8"/>
  <c r="M35" i="8"/>
  <c r="M33" i="8"/>
  <c r="M31" i="8"/>
  <c r="K43" i="8"/>
  <c r="M43" i="8"/>
  <c r="L43" i="8"/>
  <c r="M41" i="8"/>
  <c r="L41" i="8"/>
  <c r="J39" i="8"/>
  <c r="I39" i="8"/>
  <c r="H39" i="8"/>
  <c r="H33" i="8"/>
  <c r="H37" i="8"/>
  <c r="H25" i="8"/>
  <c r="H29" i="8"/>
  <c r="H43" i="8"/>
  <c r="J43" i="8"/>
  <c r="H35" i="8"/>
  <c r="Q45" i="8"/>
  <c r="P45" i="8"/>
  <c r="H23" i="8"/>
  <c r="H27" i="8"/>
  <c r="J41" i="8"/>
  <c r="H41" i="8"/>
  <c r="H31" i="8"/>
  <c r="K41" i="8"/>
  <c r="F30" i="31"/>
  <c r="F20" i="31"/>
  <c r="F28" i="31"/>
  <c r="F26" i="31"/>
  <c r="F18" i="31"/>
  <c r="R35" i="8" l="1"/>
  <c r="X35" i="8" s="1"/>
  <c r="R25" i="8"/>
  <c r="AJ25" i="8" s="1"/>
  <c r="R31" i="8"/>
  <c r="AP31" i="8" s="1"/>
  <c r="R23" i="8"/>
  <c r="AP23" i="8" s="1"/>
  <c r="R29" i="8"/>
  <c r="X29" i="8" s="1"/>
  <c r="AN45" i="8"/>
  <c r="AH45" i="8"/>
  <c r="AB45" i="8"/>
  <c r="V45" i="8"/>
  <c r="AO45" i="8"/>
  <c r="AI45" i="8"/>
  <c r="AC45" i="8"/>
  <c r="W45" i="8"/>
  <c r="G30" i="31"/>
  <c r="G28" i="31"/>
  <c r="G26" i="31"/>
  <c r="G20" i="31"/>
  <c r="AP35" i="8"/>
  <c r="AJ35" i="8"/>
  <c r="R41" i="8"/>
  <c r="P37" i="8"/>
  <c r="AK37" i="8" s="1"/>
  <c r="R37" i="8"/>
  <c r="AA37" i="8" s="1"/>
  <c r="P43" i="8"/>
  <c r="AK43" i="8" s="1"/>
  <c r="R43" i="8"/>
  <c r="AG43" i="8" s="1"/>
  <c r="R27" i="8"/>
  <c r="P33" i="8"/>
  <c r="R33" i="8"/>
  <c r="R39" i="8"/>
  <c r="P21" i="8"/>
  <c r="R21" i="8"/>
  <c r="H26" i="31"/>
  <c r="Q21" i="8"/>
  <c r="Q29" i="8"/>
  <c r="Q25" i="8"/>
  <c r="P29" i="8"/>
  <c r="P25" i="8"/>
  <c r="Q37" i="8"/>
  <c r="Q33" i="8"/>
  <c r="Q43" i="8"/>
  <c r="H20" i="31"/>
  <c r="H28" i="31"/>
  <c r="AE45" i="8"/>
  <c r="AK45" i="8"/>
  <c r="S45" i="8"/>
  <c r="P46" i="8"/>
  <c r="Y45" i="8"/>
  <c r="Q35" i="8"/>
  <c r="P35" i="8"/>
  <c r="Q31" i="8"/>
  <c r="P31" i="8"/>
  <c r="AL45" i="8"/>
  <c r="Q46" i="8"/>
  <c r="T45" i="8"/>
  <c r="AF45" i="8"/>
  <c r="Z45" i="8"/>
  <c r="Q27" i="8"/>
  <c r="P27" i="8"/>
  <c r="P39" i="8"/>
  <c r="Q39" i="8"/>
  <c r="Q41" i="8"/>
  <c r="P41" i="8"/>
  <c r="R46" i="8"/>
  <c r="U45" i="8"/>
  <c r="AA45" i="8"/>
  <c r="AG45" i="8"/>
  <c r="AM45" i="8"/>
  <c r="P23" i="8"/>
  <c r="Q23" i="8"/>
  <c r="H18" i="31"/>
  <c r="L30" i="31"/>
  <c r="H30" i="31"/>
  <c r="AJ29" i="8" l="1"/>
  <c r="AP29" i="8"/>
  <c r="AA29" i="8"/>
  <c r="AD35" i="8"/>
  <c r="AD29" i="8"/>
  <c r="AD31" i="8"/>
  <c r="X31" i="8"/>
  <c r="X25" i="8"/>
  <c r="AG25" i="8"/>
  <c r="AD23" i="8"/>
  <c r="X23" i="8"/>
  <c r="AJ23" i="8"/>
  <c r="AJ31" i="8"/>
  <c r="AP25" i="8"/>
  <c r="AD25" i="8"/>
  <c r="AN46" i="8"/>
  <c r="AH46" i="8"/>
  <c r="AB46" i="8"/>
  <c r="V46" i="8"/>
  <c r="AO46" i="8"/>
  <c r="AI46" i="8"/>
  <c r="AC46" i="8"/>
  <c r="W46" i="8"/>
  <c r="AO39" i="8"/>
  <c r="AI39" i="8"/>
  <c r="AC39" i="8"/>
  <c r="W39" i="8"/>
  <c r="AP46" i="8"/>
  <c r="AJ46" i="8"/>
  <c r="AD46" i="8"/>
  <c r="X46" i="8"/>
  <c r="AN39" i="8"/>
  <c r="AH39" i="8"/>
  <c r="AB39" i="8"/>
  <c r="V39" i="8"/>
  <c r="AP39" i="8"/>
  <c r="AJ39" i="8"/>
  <c r="AD39" i="8"/>
  <c r="X39" i="8"/>
  <c r="S43" i="8"/>
  <c r="AE43" i="8"/>
  <c r="P44" i="8"/>
  <c r="AH44" i="8" s="1"/>
  <c r="P38" i="8"/>
  <c r="AH38" i="8" s="1"/>
  <c r="S37" i="8"/>
  <c r="Y37" i="8"/>
  <c r="L31" i="31"/>
  <c r="R30" i="31"/>
  <c r="R31" i="31" s="1"/>
  <c r="AD30" i="31"/>
  <c r="AD31" i="31" s="1"/>
  <c r="AJ30" i="31"/>
  <c r="AJ31" i="31" s="1"/>
  <c r="X30" i="31"/>
  <c r="X31" i="31" s="1"/>
  <c r="X21" i="8"/>
  <c r="AJ21" i="8"/>
  <c r="AD21" i="8"/>
  <c r="AP21" i="8"/>
  <c r="AK21" i="8"/>
  <c r="AN21" i="8"/>
  <c r="V21" i="8"/>
  <c r="AE21" i="8"/>
  <c r="AH21" i="8"/>
  <c r="AB21" i="8"/>
  <c r="W25" i="8"/>
  <c r="AC25" i="8"/>
  <c r="AO25" i="8"/>
  <c r="AI25" i="8"/>
  <c r="V31" i="8"/>
  <c r="AB31" i="8"/>
  <c r="AN31" i="8"/>
  <c r="AH31" i="8"/>
  <c r="V35" i="8"/>
  <c r="AB35" i="8"/>
  <c r="AN35" i="8"/>
  <c r="AH35" i="8"/>
  <c r="Q30" i="8"/>
  <c r="AL30" i="8" s="1"/>
  <c r="W29" i="8"/>
  <c r="AC29" i="8"/>
  <c r="AO29" i="8"/>
  <c r="AI29" i="8"/>
  <c r="AH43" i="8"/>
  <c r="V43" i="8"/>
  <c r="AN43" i="8"/>
  <c r="AB43" i="8"/>
  <c r="AE29" i="8"/>
  <c r="V29" i="8"/>
  <c r="AB29" i="8"/>
  <c r="AN29" i="8"/>
  <c r="AH29" i="8"/>
  <c r="S33" i="8"/>
  <c r="AN33" i="8"/>
  <c r="AH33" i="8"/>
  <c r="V33" i="8"/>
  <c r="AB33" i="8"/>
  <c r="W31" i="8"/>
  <c r="AC31" i="8"/>
  <c r="AO31" i="8"/>
  <c r="AI31" i="8"/>
  <c r="AE37" i="8"/>
  <c r="V37" i="8"/>
  <c r="AB37" i="8"/>
  <c r="AN37" i="8"/>
  <c r="AH37" i="8"/>
  <c r="AP27" i="8"/>
  <c r="AJ27" i="8"/>
  <c r="AD27" i="8"/>
  <c r="X27" i="8"/>
  <c r="X41" i="8"/>
  <c r="AD41" i="8"/>
  <c r="AP41" i="8"/>
  <c r="AJ41" i="8"/>
  <c r="AG33" i="8"/>
  <c r="AD33" i="8"/>
  <c r="AP33" i="8"/>
  <c r="AJ33" i="8"/>
  <c r="X33" i="8"/>
  <c r="Q34" i="8"/>
  <c r="AL34" i="8" s="1"/>
  <c r="AC33" i="8"/>
  <c r="AO33" i="8"/>
  <c r="AI33" i="8"/>
  <c r="W33" i="8"/>
  <c r="Z21" i="8"/>
  <c r="W21" i="8"/>
  <c r="AO21" i="8"/>
  <c r="AI21" i="8"/>
  <c r="AC21" i="8"/>
  <c r="V41" i="8"/>
  <c r="AB41" i="8"/>
  <c r="AN41" i="8"/>
  <c r="AH41" i="8"/>
  <c r="Y25" i="8"/>
  <c r="AB25" i="8"/>
  <c r="AN25" i="8"/>
  <c r="AH25" i="8"/>
  <c r="V25" i="8"/>
  <c r="AJ37" i="8"/>
  <c r="AP37" i="8"/>
  <c r="X37" i="8"/>
  <c r="AD37" i="8"/>
  <c r="Z37" i="8"/>
  <c r="AI37" i="8"/>
  <c r="W37" i="8"/>
  <c r="AC37" i="8"/>
  <c r="AO37" i="8"/>
  <c r="AO27" i="8"/>
  <c r="AI27" i="8"/>
  <c r="W27" i="8"/>
  <c r="AC27" i="8"/>
  <c r="W23" i="8"/>
  <c r="AC23" i="8"/>
  <c r="AO23" i="8"/>
  <c r="AI23" i="8"/>
  <c r="V23" i="8"/>
  <c r="AB23" i="8"/>
  <c r="AN23" i="8"/>
  <c r="AH23" i="8"/>
  <c r="AP43" i="8"/>
  <c r="AJ43" i="8"/>
  <c r="AD43" i="8"/>
  <c r="X43" i="8"/>
  <c r="W35" i="8"/>
  <c r="AC35" i="8"/>
  <c r="AO35" i="8"/>
  <c r="AI35" i="8"/>
  <c r="Z43" i="8"/>
  <c r="AO43" i="8"/>
  <c r="AI43" i="8"/>
  <c r="W43" i="8"/>
  <c r="AC43" i="8"/>
  <c r="W41" i="8"/>
  <c r="AC41" i="8"/>
  <c r="AO41" i="8"/>
  <c r="AI41" i="8"/>
  <c r="Y43" i="8"/>
  <c r="AN27" i="8"/>
  <c r="AH27" i="8"/>
  <c r="V27" i="8"/>
  <c r="AB27" i="8"/>
  <c r="AM21" i="8"/>
  <c r="AA33" i="8"/>
  <c r="P22" i="8"/>
  <c r="AK22" i="8" s="1"/>
  <c r="R34" i="8"/>
  <c r="AG34" i="8" s="1"/>
  <c r="AE33" i="8"/>
  <c r="AK33" i="8"/>
  <c r="Y21" i="8"/>
  <c r="S21" i="8"/>
  <c r="AM33" i="8"/>
  <c r="U33" i="8"/>
  <c r="Y33" i="8"/>
  <c r="P34" i="8"/>
  <c r="Y34" i="8" s="1"/>
  <c r="AM25" i="8"/>
  <c r="S29" i="8"/>
  <c r="U29" i="8"/>
  <c r="R30" i="8"/>
  <c r="AM29" i="8"/>
  <c r="AG29" i="8"/>
  <c r="AA43" i="8"/>
  <c r="AA21" i="8"/>
  <c r="R22" i="8"/>
  <c r="T21" i="8"/>
  <c r="U21" i="8"/>
  <c r="Q22" i="8"/>
  <c r="AF33" i="8"/>
  <c r="AL29" i="8"/>
  <c r="AF29" i="8"/>
  <c r="Z29" i="8"/>
  <c r="T37" i="8"/>
  <c r="T29" i="8"/>
  <c r="P30" i="8"/>
  <c r="AL21" i="8"/>
  <c r="AF21" i="8"/>
  <c r="Y29" i="8"/>
  <c r="AK29" i="8"/>
  <c r="AL43" i="8"/>
  <c r="AG21" i="8"/>
  <c r="Z33" i="8"/>
  <c r="U37" i="8"/>
  <c r="S25" i="8"/>
  <c r="T33" i="8"/>
  <c r="AL33" i="8"/>
  <c r="AE25" i="8"/>
  <c r="AK25" i="8"/>
  <c r="U43" i="8"/>
  <c r="P26" i="8"/>
  <c r="AM43" i="8"/>
  <c r="R44" i="8"/>
  <c r="N30" i="31"/>
  <c r="M30" i="31"/>
  <c r="T25" i="8"/>
  <c r="Z25" i="8"/>
  <c r="Q26" i="8"/>
  <c r="L20" i="31"/>
  <c r="N20" i="31"/>
  <c r="AF25" i="8"/>
  <c r="N26" i="31"/>
  <c r="L26" i="31"/>
  <c r="AL25" i="8"/>
  <c r="N28" i="31"/>
  <c r="L28" i="31"/>
  <c r="AA25" i="8"/>
  <c r="Q38" i="8"/>
  <c r="R26" i="8"/>
  <c r="AF43" i="8"/>
  <c r="AF37" i="8"/>
  <c r="U25" i="8"/>
  <c r="T43" i="8"/>
  <c r="AL37" i="8"/>
  <c r="R38" i="8"/>
  <c r="AM37" i="8"/>
  <c r="AG37" i="8"/>
  <c r="Q44" i="8"/>
  <c r="AM23" i="8"/>
  <c r="AA23" i="8"/>
  <c r="R24" i="8"/>
  <c r="U23" i="8"/>
  <c r="AG23" i="8"/>
  <c r="AM46" i="8"/>
  <c r="U46" i="8"/>
  <c r="AG46" i="8"/>
  <c r="AA46" i="8"/>
  <c r="AM41" i="8"/>
  <c r="R42" i="8"/>
  <c r="U41" i="8"/>
  <c r="AG41" i="8"/>
  <c r="AA41" i="8"/>
  <c r="AA39" i="8"/>
  <c r="AG39" i="8"/>
  <c r="R40" i="8"/>
  <c r="U39" i="8"/>
  <c r="AM39" i="8"/>
  <c r="AF27" i="8"/>
  <c r="AL27" i="8"/>
  <c r="Z27" i="8"/>
  <c r="T27" i="8"/>
  <c r="Q28" i="8"/>
  <c r="Y31" i="8"/>
  <c r="AE31" i="8"/>
  <c r="AK31" i="8"/>
  <c r="P32" i="8"/>
  <c r="S31" i="8"/>
  <c r="AF35" i="8"/>
  <c r="AL35" i="8"/>
  <c r="Q36" i="8"/>
  <c r="Z35" i="8"/>
  <c r="T35" i="8"/>
  <c r="AF41" i="8"/>
  <c r="AL41" i="8"/>
  <c r="Z41" i="8"/>
  <c r="T41" i="8"/>
  <c r="Q42" i="8"/>
  <c r="Y27" i="8"/>
  <c r="AE27" i="8"/>
  <c r="P28" i="8"/>
  <c r="AK27" i="8"/>
  <c r="S27" i="8"/>
  <c r="Y35" i="8"/>
  <c r="AE35" i="8"/>
  <c r="S35" i="8"/>
  <c r="P36" i="8"/>
  <c r="AK35" i="8"/>
  <c r="AF23" i="8"/>
  <c r="AL23" i="8"/>
  <c r="T23" i="8"/>
  <c r="Q24" i="8"/>
  <c r="Z23" i="8"/>
  <c r="Q40" i="8"/>
  <c r="T39" i="8"/>
  <c r="Z39" i="8"/>
  <c r="AL39" i="8"/>
  <c r="AF39" i="8"/>
  <c r="AM27" i="8"/>
  <c r="R28" i="8"/>
  <c r="U27" i="8"/>
  <c r="AG27" i="8"/>
  <c r="AA27" i="8"/>
  <c r="AF31" i="8"/>
  <c r="AL31" i="8"/>
  <c r="Q32" i="8"/>
  <c r="Z31" i="8"/>
  <c r="T31" i="8"/>
  <c r="AM35" i="8"/>
  <c r="R36" i="8"/>
  <c r="U35" i="8"/>
  <c r="AG35" i="8"/>
  <c r="AA35" i="8"/>
  <c r="Y46" i="8"/>
  <c r="AE46" i="8"/>
  <c r="AK46" i="8"/>
  <c r="S46" i="8"/>
  <c r="S44" i="8"/>
  <c r="Y23" i="8"/>
  <c r="AE23" i="8"/>
  <c r="AK23" i="8"/>
  <c r="P24" i="8"/>
  <c r="S23" i="8"/>
  <c r="Y41" i="8"/>
  <c r="AE41" i="8"/>
  <c r="P42" i="8"/>
  <c r="AK41" i="8"/>
  <c r="S41" i="8"/>
  <c r="AK39" i="8"/>
  <c r="P40" i="8"/>
  <c r="S39" i="8"/>
  <c r="AE39" i="8"/>
  <c r="Y39" i="8"/>
  <c r="AF46" i="8"/>
  <c r="AL46" i="8"/>
  <c r="T46" i="8"/>
  <c r="Z46" i="8"/>
  <c r="AM31" i="8"/>
  <c r="R32" i="8"/>
  <c r="U31" i="8"/>
  <c r="AA31" i="8"/>
  <c r="AG31" i="8"/>
  <c r="N18" i="31"/>
  <c r="L18" i="31"/>
  <c r="AN44" i="8" l="1"/>
  <c r="AK44" i="8"/>
  <c r="AB44" i="8"/>
  <c r="AP40" i="8"/>
  <c r="AJ40" i="8"/>
  <c r="AD40" i="8"/>
  <c r="X40" i="8"/>
  <c r="AN40" i="8"/>
  <c r="AH40" i="8"/>
  <c r="AB40" i="8"/>
  <c r="V40" i="8"/>
  <c r="AO40" i="8"/>
  <c r="AI40" i="8"/>
  <c r="AC40" i="8"/>
  <c r="W40" i="8"/>
  <c r="AN38" i="8"/>
  <c r="Y22" i="8"/>
  <c r="AK38" i="8"/>
  <c r="AE44" i="8"/>
  <c r="S38" i="8"/>
  <c r="AE38" i="8"/>
  <c r="V44" i="8"/>
  <c r="V38" i="8"/>
  <c r="AB38" i="8"/>
  <c r="Y44" i="8"/>
  <c r="Y38" i="8"/>
  <c r="Z34" i="8"/>
  <c r="AF34" i="8"/>
  <c r="T34" i="8"/>
  <c r="T30" i="8"/>
  <c r="Z30" i="8"/>
  <c r="AF30" i="8"/>
  <c r="AA34" i="8"/>
  <c r="U34" i="8"/>
  <c r="AD28" i="31"/>
  <c r="AD29" i="31" s="1"/>
  <c r="AJ28" i="31"/>
  <c r="AJ29" i="31" s="1"/>
  <c r="X28" i="31"/>
  <c r="X29" i="31" s="1"/>
  <c r="R28" i="31"/>
  <c r="R29" i="31" s="1"/>
  <c r="AF28" i="31"/>
  <c r="AF29" i="31" s="1"/>
  <c r="T28" i="31"/>
  <c r="T29" i="31" s="1"/>
  <c r="AL28" i="31"/>
  <c r="AL29" i="31" s="1"/>
  <c r="Z28" i="31"/>
  <c r="Z29" i="31" s="1"/>
  <c r="M26" i="31"/>
  <c r="X26" i="31"/>
  <c r="X27" i="31" s="1"/>
  <c r="R26" i="31"/>
  <c r="R27" i="31" s="1"/>
  <c r="AJ26" i="31"/>
  <c r="AJ27" i="31" s="1"/>
  <c r="AD26" i="31"/>
  <c r="AD27" i="31" s="1"/>
  <c r="AL26" i="31"/>
  <c r="AL27" i="31" s="1"/>
  <c r="AF26" i="31"/>
  <c r="AF27" i="31" s="1"/>
  <c r="Z26" i="31"/>
  <c r="Z27" i="31" s="1"/>
  <c r="T26" i="31"/>
  <c r="T27" i="31" s="1"/>
  <c r="T30" i="31"/>
  <c r="T31" i="31" s="1"/>
  <c r="AF30" i="31"/>
  <c r="AF31" i="31" s="1"/>
  <c r="AL30" i="31"/>
  <c r="AL31" i="31" s="1"/>
  <c r="Z30" i="31"/>
  <c r="Z31" i="31" s="1"/>
  <c r="N21" i="31"/>
  <c r="AF20" i="31"/>
  <c r="AF21" i="31" s="1"/>
  <c r="AL20" i="31"/>
  <c r="AL21" i="31" s="1"/>
  <c r="Z20" i="31"/>
  <c r="Z21" i="31" s="1"/>
  <c r="T20" i="31"/>
  <c r="T21" i="31" s="1"/>
  <c r="M20" i="31"/>
  <c r="AH20" i="31" s="1"/>
  <c r="AH21" i="31" s="1"/>
  <c r="R20" i="31"/>
  <c r="R21" i="31" s="1"/>
  <c r="X20" i="31"/>
  <c r="X21" i="31" s="1"/>
  <c r="AJ20" i="31"/>
  <c r="AJ21" i="31" s="1"/>
  <c r="AD20" i="31"/>
  <c r="AD21" i="31" s="1"/>
  <c r="S30" i="31"/>
  <c r="S31" i="31" s="1"/>
  <c r="AE30" i="31"/>
  <c r="AE31" i="31" s="1"/>
  <c r="AK30" i="31"/>
  <c r="AK31" i="31" s="1"/>
  <c r="Y30" i="31"/>
  <c r="Y31" i="31" s="1"/>
  <c r="M18" i="31"/>
  <c r="AD18" i="31"/>
  <c r="AD19" i="31" s="1"/>
  <c r="O18" i="31"/>
  <c r="R18" i="31"/>
  <c r="R19" i="31" s="1"/>
  <c r="X18" i="31"/>
  <c r="X19" i="31" s="1"/>
  <c r="AJ18" i="31"/>
  <c r="AJ19" i="31" s="1"/>
  <c r="AF18" i="31"/>
  <c r="AF19" i="31" s="1"/>
  <c r="Z18" i="31"/>
  <c r="Z19" i="31" s="1"/>
  <c r="T18" i="31"/>
  <c r="T19" i="31" s="1"/>
  <c r="AL18" i="31"/>
  <c r="AL19" i="31" s="1"/>
  <c r="X36" i="8"/>
  <c r="AD36" i="8"/>
  <c r="AP36" i="8"/>
  <c r="AJ36" i="8"/>
  <c r="AI42" i="8"/>
  <c r="W42" i="8"/>
  <c r="AC42" i="8"/>
  <c r="AO42" i="8"/>
  <c r="AA22" i="8"/>
  <c r="X22" i="8"/>
  <c r="U22" i="8"/>
  <c r="AD22" i="8"/>
  <c r="AP22" i="8"/>
  <c r="AJ22" i="8"/>
  <c r="AF22" i="8"/>
  <c r="W22" i="8"/>
  <c r="T22" i="8"/>
  <c r="AC22" i="8"/>
  <c r="AO22" i="8"/>
  <c r="AI22" i="8"/>
  <c r="W24" i="8"/>
  <c r="AF24" i="8"/>
  <c r="AI24" i="8"/>
  <c r="AC24" i="8"/>
  <c r="AO24" i="8"/>
  <c r="AD38" i="8"/>
  <c r="AP38" i="8"/>
  <c r="AJ38" i="8"/>
  <c r="X38" i="8"/>
  <c r="W26" i="8"/>
  <c r="AC26" i="8"/>
  <c r="AO26" i="8"/>
  <c r="AI26" i="8"/>
  <c r="U26" i="8"/>
  <c r="AJ26" i="8"/>
  <c r="X26" i="8"/>
  <c r="AD26" i="8"/>
  <c r="AP26" i="8"/>
  <c r="U44" i="8"/>
  <c r="AD44" i="8"/>
  <c r="AP44" i="8"/>
  <c r="AJ44" i="8"/>
  <c r="X44" i="8"/>
  <c r="X34" i="8"/>
  <c r="AD34" i="8"/>
  <c r="AP34" i="8"/>
  <c r="AJ34" i="8"/>
  <c r="AL38" i="8"/>
  <c r="AO38" i="8"/>
  <c r="AI38" i="8"/>
  <c r="AC38" i="8"/>
  <c r="W38" i="8"/>
  <c r="AH22" i="8"/>
  <c r="AE22" i="8"/>
  <c r="V22" i="8"/>
  <c r="S22" i="8"/>
  <c r="AB22" i="8"/>
  <c r="AN22" i="8"/>
  <c r="AP32" i="8"/>
  <c r="AJ32" i="8"/>
  <c r="X32" i="8"/>
  <c r="AD32" i="8"/>
  <c r="S26" i="8"/>
  <c r="V26" i="8"/>
  <c r="AB26" i="8"/>
  <c r="AN26" i="8"/>
  <c r="AH26" i="8"/>
  <c r="AA30" i="8"/>
  <c r="X30" i="8"/>
  <c r="AD30" i="8"/>
  <c r="AP30" i="8"/>
  <c r="AJ30" i="8"/>
  <c r="AB24" i="8"/>
  <c r="AN24" i="8"/>
  <c r="AH24" i="8"/>
  <c r="V24" i="8"/>
  <c r="AK30" i="8"/>
  <c r="V30" i="8"/>
  <c r="AB30" i="8"/>
  <c r="AN30" i="8"/>
  <c r="AH30" i="8"/>
  <c r="W30" i="8"/>
  <c r="AC30" i="8"/>
  <c r="AO30" i="8"/>
  <c r="AI30" i="8"/>
  <c r="X24" i="8"/>
  <c r="AD24" i="8"/>
  <c r="AP24" i="8"/>
  <c r="AJ24" i="8"/>
  <c r="AC28" i="8"/>
  <c r="AO28" i="8"/>
  <c r="AI28" i="8"/>
  <c r="W28" i="8"/>
  <c r="AC34" i="8"/>
  <c r="W34" i="8"/>
  <c r="AO34" i="8"/>
  <c r="AI34" i="8"/>
  <c r="AI32" i="8"/>
  <c r="AO32" i="8"/>
  <c r="W32" i="8"/>
  <c r="AC32" i="8"/>
  <c r="W36" i="8"/>
  <c r="AC36" i="8"/>
  <c r="AO36" i="8"/>
  <c r="AI36" i="8"/>
  <c r="AD28" i="8"/>
  <c r="AP28" i="8"/>
  <c r="AJ28" i="8"/>
  <c r="X28" i="8"/>
  <c r="AH32" i="8"/>
  <c r="V32" i="8"/>
  <c r="AB32" i="8"/>
  <c r="AN32" i="8"/>
  <c r="Z44" i="8"/>
  <c r="AC44" i="8"/>
  <c r="AO44" i="8"/>
  <c r="AI44" i="8"/>
  <c r="W44" i="8"/>
  <c r="V42" i="8"/>
  <c r="AB42" i="8"/>
  <c r="AN42" i="8"/>
  <c r="AH42" i="8"/>
  <c r="AJ42" i="8"/>
  <c r="X42" i="8"/>
  <c r="AD42" i="8"/>
  <c r="AP42" i="8"/>
  <c r="S34" i="8"/>
  <c r="AB34" i="8"/>
  <c r="AN34" i="8"/>
  <c r="AH34" i="8"/>
  <c r="V34" i="8"/>
  <c r="V36" i="8"/>
  <c r="AB36" i="8"/>
  <c r="AN36" i="8"/>
  <c r="AH36" i="8"/>
  <c r="AM34" i="8"/>
  <c r="AB28" i="8"/>
  <c r="AN28" i="8"/>
  <c r="AH28" i="8"/>
  <c r="V28" i="8"/>
  <c r="AE34" i="8"/>
  <c r="AK34" i="8"/>
  <c r="U30" i="8"/>
  <c r="AM30" i="8"/>
  <c r="AG30" i="8"/>
  <c r="AA20" i="31"/>
  <c r="AA21" i="31" s="1"/>
  <c r="U20" i="31"/>
  <c r="U21" i="31" s="1"/>
  <c r="AG20" i="31"/>
  <c r="AG21" i="31" s="1"/>
  <c r="AM44" i="8"/>
  <c r="W20" i="31"/>
  <c r="W21" i="31" s="1"/>
  <c r="AM22" i="8"/>
  <c r="AL22" i="8"/>
  <c r="AE30" i="8"/>
  <c r="AG22" i="8"/>
  <c r="AG26" i="8"/>
  <c r="Z22" i="8"/>
  <c r="AA26" i="8"/>
  <c r="AM26" i="8"/>
  <c r="U26" i="31"/>
  <c r="U27" i="31" s="1"/>
  <c r="S30" i="8"/>
  <c r="Y30" i="8"/>
  <c r="L21" i="31"/>
  <c r="O20" i="31"/>
  <c r="O26" i="31"/>
  <c r="AF38" i="8"/>
  <c r="AK26" i="8"/>
  <c r="AE26" i="8"/>
  <c r="Y26" i="8"/>
  <c r="AA26" i="31"/>
  <c r="AA27" i="31" s="1"/>
  <c r="AG26" i="31"/>
  <c r="AG27" i="31" s="1"/>
  <c r="T38" i="8"/>
  <c r="L27" i="31"/>
  <c r="AA44" i="8"/>
  <c r="AG44" i="8"/>
  <c r="Z26" i="8"/>
  <c r="AL26" i="8"/>
  <c r="AF26" i="8"/>
  <c r="T26" i="8"/>
  <c r="M28" i="31"/>
  <c r="U28" i="31"/>
  <c r="U29" i="31" s="1"/>
  <c r="AG28" i="31"/>
  <c r="AG29" i="31" s="1"/>
  <c r="O28" i="31"/>
  <c r="AA28" i="31"/>
  <c r="AA29" i="31" s="1"/>
  <c r="AF44" i="8"/>
  <c r="L29" i="31"/>
  <c r="T44" i="8"/>
  <c r="AL44" i="8"/>
  <c r="U38" i="8"/>
  <c r="AA38" i="8"/>
  <c r="AG38" i="8"/>
  <c r="AM38" i="8"/>
  <c r="Z38" i="8"/>
  <c r="AI20" i="31"/>
  <c r="AI21" i="31" s="1"/>
  <c r="Q20" i="31"/>
  <c r="M21" i="31"/>
  <c r="AC20" i="31"/>
  <c r="AC21" i="31" s="1"/>
  <c r="AI26" i="31"/>
  <c r="AI27" i="31" s="1"/>
  <c r="Q26" i="31"/>
  <c r="W26" i="31"/>
  <c r="W27" i="31" s="1"/>
  <c r="N27" i="31"/>
  <c r="AC26" i="31"/>
  <c r="AC27" i="31" s="1"/>
  <c r="AH26" i="31"/>
  <c r="AH27" i="31" s="1"/>
  <c r="M27" i="31"/>
  <c r="AB26" i="31"/>
  <c r="AB27" i="31" s="1"/>
  <c r="V26" i="31"/>
  <c r="V27" i="31" s="1"/>
  <c r="P26" i="31"/>
  <c r="W28" i="31"/>
  <c r="W29" i="31" s="1"/>
  <c r="N29" i="31"/>
  <c r="AC28" i="31"/>
  <c r="AC29" i="31" s="1"/>
  <c r="Q28" i="31"/>
  <c r="AI28" i="31"/>
  <c r="AI29" i="31" s="1"/>
  <c r="S36" i="8"/>
  <c r="Y36" i="8"/>
  <c r="AK36" i="8"/>
  <c r="AE36" i="8"/>
  <c r="Z36" i="8"/>
  <c r="AF36" i="8"/>
  <c r="T36" i="8"/>
  <c r="AL36" i="8"/>
  <c r="Z28" i="8"/>
  <c r="AF28" i="8"/>
  <c r="AL28" i="8"/>
  <c r="T28" i="8"/>
  <c r="AG32" i="8"/>
  <c r="AM32" i="8"/>
  <c r="AA32" i="8"/>
  <c r="U32" i="8"/>
  <c r="AG36" i="8"/>
  <c r="AM36" i="8"/>
  <c r="AA36" i="8"/>
  <c r="U36" i="8"/>
  <c r="Z42" i="8"/>
  <c r="AF42" i="8"/>
  <c r="AL42" i="8"/>
  <c r="T42" i="8"/>
  <c r="AG24" i="8"/>
  <c r="U24" i="8"/>
  <c r="AM24" i="8"/>
  <c r="AA24" i="8"/>
  <c r="S42" i="8"/>
  <c r="Y42" i="8"/>
  <c r="AK42" i="8"/>
  <c r="AE42" i="8"/>
  <c r="S28" i="8"/>
  <c r="Y28" i="8"/>
  <c r="AK28" i="8"/>
  <c r="AE28" i="8"/>
  <c r="S32" i="8"/>
  <c r="Y32" i="8"/>
  <c r="AE32" i="8"/>
  <c r="AK32" i="8"/>
  <c r="Z32" i="8"/>
  <c r="AF32" i="8"/>
  <c r="AL32" i="8"/>
  <c r="T32" i="8"/>
  <c r="AL40" i="8"/>
  <c r="T40" i="8"/>
  <c r="AF40" i="8"/>
  <c r="Z40" i="8"/>
  <c r="AG42" i="8"/>
  <c r="AM42" i="8"/>
  <c r="AA42" i="8"/>
  <c r="U42" i="8"/>
  <c r="AE40" i="8"/>
  <c r="AK40" i="8"/>
  <c r="Y40" i="8"/>
  <c r="S40" i="8"/>
  <c r="S24" i="8"/>
  <c r="AE24" i="8"/>
  <c r="Y24" i="8"/>
  <c r="AK24" i="8"/>
  <c r="AG28" i="8"/>
  <c r="AM28" i="8"/>
  <c r="AA28" i="8"/>
  <c r="U28" i="8"/>
  <c r="Z24" i="8"/>
  <c r="AL24" i="8"/>
  <c r="T24" i="8"/>
  <c r="U40" i="8"/>
  <c r="AA40" i="8"/>
  <c r="AM40" i="8"/>
  <c r="AG40" i="8"/>
  <c r="AA18" i="31"/>
  <c r="AA19" i="31" s="1"/>
  <c r="U18" i="31"/>
  <c r="U19" i="31" s="1"/>
  <c r="O19" i="31"/>
  <c r="L19" i="31"/>
  <c r="AG18" i="31"/>
  <c r="AG19" i="31" s="1"/>
  <c r="N31" i="31"/>
  <c r="AC30" i="31"/>
  <c r="AC31" i="31" s="1"/>
  <c r="Q30" i="31"/>
  <c r="AI30" i="31"/>
  <c r="AI31" i="31" s="1"/>
  <c r="W30" i="31"/>
  <c r="W31" i="31" s="1"/>
  <c r="N19" i="31"/>
  <c r="AC18" i="31"/>
  <c r="AC19" i="31" s="1"/>
  <c r="Q18" i="31"/>
  <c r="Q19" i="31" s="1"/>
  <c r="AI18" i="31"/>
  <c r="AI19" i="31" s="1"/>
  <c r="W18" i="31"/>
  <c r="W19" i="31" s="1"/>
  <c r="AA30" i="31"/>
  <c r="AA31" i="31" s="1"/>
  <c r="O30" i="31"/>
  <c r="AG30" i="31"/>
  <c r="AG31" i="31" s="1"/>
  <c r="U30" i="31"/>
  <c r="U31" i="31" s="1"/>
  <c r="P20" i="31" l="1"/>
  <c r="V20" i="31"/>
  <c r="V21" i="31" s="1"/>
  <c r="AB20" i="31"/>
  <c r="AB21" i="31" s="1"/>
  <c r="AK20" i="31"/>
  <c r="AK21" i="31" s="1"/>
  <c r="Y20" i="31"/>
  <c r="Y21" i="31" s="1"/>
  <c r="S20" i="31"/>
  <c r="S21" i="31" s="1"/>
  <c r="AE20" i="31"/>
  <c r="AE21" i="31" s="1"/>
  <c r="Y26" i="31"/>
  <c r="Y27" i="31" s="1"/>
  <c r="AK26" i="31"/>
  <c r="AK27" i="31" s="1"/>
  <c r="AE26" i="31"/>
  <c r="AE27" i="31" s="1"/>
  <c r="S26" i="31"/>
  <c r="S27" i="31" s="1"/>
  <c r="AB28" i="31"/>
  <c r="AB29" i="31" s="1"/>
  <c r="AE28" i="31"/>
  <c r="AE29" i="31" s="1"/>
  <c r="AK28" i="31"/>
  <c r="AK29" i="31" s="1"/>
  <c r="Y28" i="31"/>
  <c r="Y29" i="31" s="1"/>
  <c r="S28" i="31"/>
  <c r="S29" i="31" s="1"/>
  <c r="AE18" i="31"/>
  <c r="AE19" i="31" s="1"/>
  <c r="Y18" i="31"/>
  <c r="Y19" i="31" s="1"/>
  <c r="S18" i="31"/>
  <c r="S19" i="31" s="1"/>
  <c r="AK18" i="31"/>
  <c r="AK19" i="31" s="1"/>
  <c r="P21" i="31"/>
  <c r="Q27" i="31"/>
  <c r="Q31" i="31"/>
  <c r="Q29" i="31"/>
  <c r="O27" i="31"/>
  <c r="Q21" i="31"/>
  <c r="P27" i="31"/>
  <c r="O29" i="31"/>
  <c r="O21" i="31"/>
  <c r="O31" i="31"/>
  <c r="AH28" i="31"/>
  <c r="AH29" i="31" s="1"/>
  <c r="M29" i="31"/>
  <c r="V28" i="31"/>
  <c r="V29" i="31" s="1"/>
  <c r="P28" i="31"/>
  <c r="M31" i="31"/>
  <c r="AB30" i="31"/>
  <c r="AB31" i="31" s="1"/>
  <c r="P30" i="31"/>
  <c r="AH30" i="31"/>
  <c r="AH31" i="31" s="1"/>
  <c r="V30" i="31"/>
  <c r="V31" i="31" s="1"/>
  <c r="M19" i="31"/>
  <c r="AB18" i="31"/>
  <c r="AB19" i="31" s="1"/>
  <c r="P18" i="31"/>
  <c r="P19" i="31" s="1"/>
  <c r="AH18" i="31"/>
  <c r="AH19" i="31" s="1"/>
  <c r="V18" i="31"/>
  <c r="V19" i="31" s="1"/>
  <c r="P31" i="31" l="1"/>
  <c r="P29" i="31"/>
  <c r="F34" i="29"/>
  <c r="F32" i="29"/>
  <c r="F30" i="29"/>
  <c r="F28" i="29"/>
  <c r="F26" i="29"/>
  <c r="F24" i="29"/>
  <c r="F22" i="29"/>
  <c r="F20" i="29"/>
  <c r="F18" i="29"/>
  <c r="I26" i="29" l="1"/>
  <c r="J26" i="29"/>
  <c r="I24" i="29"/>
  <c r="J24" i="29"/>
  <c r="I22" i="29"/>
  <c r="J22" i="29"/>
  <c r="J18" i="29"/>
  <c r="I18" i="29"/>
  <c r="K24" i="29"/>
  <c r="K20" i="29"/>
  <c r="K22" i="29"/>
  <c r="J32" i="29"/>
  <c r="K32" i="29"/>
  <c r="K18" i="29"/>
  <c r="K26" i="29"/>
  <c r="K28" i="29"/>
  <c r="G30" i="29"/>
  <c r="L30" i="29" s="1"/>
  <c r="K30" i="29"/>
  <c r="J30" i="29"/>
  <c r="H22" i="29"/>
  <c r="G22" i="29"/>
  <c r="I32" i="29"/>
  <c r="H32" i="29"/>
  <c r="G32" i="29"/>
  <c r="I34" i="29"/>
  <c r="G34" i="29"/>
  <c r="H34" i="29"/>
  <c r="G24" i="29"/>
  <c r="L24" i="29" s="1"/>
  <c r="H24" i="29"/>
  <c r="H26" i="29"/>
  <c r="G26" i="29"/>
  <c r="G18" i="29"/>
  <c r="L18" i="29" s="1"/>
  <c r="G28" i="29"/>
  <c r="H28" i="29"/>
  <c r="G20" i="29"/>
  <c r="H20" i="29"/>
  <c r="H18" i="29"/>
  <c r="H30" i="29"/>
  <c r="G38" i="28"/>
  <c r="Q36" i="28"/>
  <c r="P36" i="28"/>
  <c r="G36" i="28"/>
  <c r="H36" i="28" s="1"/>
  <c r="Q34" i="28"/>
  <c r="P34" i="28"/>
  <c r="G34" i="28"/>
  <c r="Q32" i="28"/>
  <c r="P32" i="28"/>
  <c r="G32" i="28"/>
  <c r="G30" i="28"/>
  <c r="G28" i="28"/>
  <c r="G26" i="28"/>
  <c r="G24" i="28"/>
  <c r="G22" i="28"/>
  <c r="G20" i="28"/>
  <c r="AA30" i="29" l="1"/>
  <c r="AA31" i="29" s="1"/>
  <c r="U30" i="29"/>
  <c r="U31" i="29" s="1"/>
  <c r="R30" i="29"/>
  <c r="R31" i="29" s="1"/>
  <c r="R24" i="29"/>
  <c r="R25" i="29" s="1"/>
  <c r="U24" i="29"/>
  <c r="U25" i="29" s="1"/>
  <c r="AA24" i="29"/>
  <c r="AA25" i="29" s="1"/>
  <c r="L19" i="29"/>
  <c r="U18" i="29"/>
  <c r="U19" i="29" s="1"/>
  <c r="X18" i="29"/>
  <c r="X19" i="29" s="1"/>
  <c r="R18" i="29"/>
  <c r="R19" i="29" s="1"/>
  <c r="O18" i="29"/>
  <c r="O19" i="29" s="1"/>
  <c r="AA18" i="29"/>
  <c r="AA19" i="29" s="1"/>
  <c r="AD18" i="29"/>
  <c r="AD19" i="29" s="1"/>
  <c r="N22" i="28"/>
  <c r="O22" i="28"/>
  <c r="M24" i="28"/>
  <c r="O24" i="28"/>
  <c r="N24" i="28"/>
  <c r="M28" i="28"/>
  <c r="O28" i="28"/>
  <c r="N28" i="28"/>
  <c r="L26" i="28"/>
  <c r="O26" i="28"/>
  <c r="N26" i="28"/>
  <c r="O30" i="28"/>
  <c r="N30" i="28"/>
  <c r="L20" i="28"/>
  <c r="N20" i="28"/>
  <c r="O20" i="28"/>
  <c r="M34" i="28"/>
  <c r="O34" i="28"/>
  <c r="N34" i="28"/>
  <c r="M32" i="28"/>
  <c r="O32" i="28"/>
  <c r="N32" i="28"/>
  <c r="N18" i="29"/>
  <c r="N34" i="29"/>
  <c r="N24" i="29"/>
  <c r="N32" i="29"/>
  <c r="N26" i="29"/>
  <c r="N22" i="29"/>
  <c r="M18" i="29"/>
  <c r="N28" i="29"/>
  <c r="N20" i="29"/>
  <c r="H38" i="28"/>
  <c r="R38" i="28" s="1"/>
  <c r="J38" i="28"/>
  <c r="I38" i="28"/>
  <c r="K20" i="28"/>
  <c r="M20" i="28"/>
  <c r="L32" i="28"/>
  <c r="R36" i="28"/>
  <c r="AA36" i="28" s="1"/>
  <c r="AA37" i="28" s="1"/>
  <c r="L24" i="28"/>
  <c r="R20" i="28"/>
  <c r="M28" i="29"/>
  <c r="N30" i="29"/>
  <c r="K34" i="28"/>
  <c r="K38" i="28"/>
  <c r="J34" i="28"/>
  <c r="L28" i="28"/>
  <c r="L28" i="29"/>
  <c r="M24" i="29"/>
  <c r="M34" i="29"/>
  <c r="L34" i="29"/>
  <c r="AG30" i="29"/>
  <c r="AG31" i="29" s="1"/>
  <c r="X30" i="29"/>
  <c r="X31" i="29" s="1"/>
  <c r="L31" i="29"/>
  <c r="AD30" i="29"/>
  <c r="AD31" i="29" s="1"/>
  <c r="O30" i="29"/>
  <c r="AJ30" i="29" s="1"/>
  <c r="AJ31" i="29" s="1"/>
  <c r="L22" i="29"/>
  <c r="M22" i="29"/>
  <c r="L20" i="29"/>
  <c r="M20" i="29"/>
  <c r="L25" i="29"/>
  <c r="AD24" i="29"/>
  <c r="AD25" i="29" s="1"/>
  <c r="O24" i="29"/>
  <c r="AJ24" i="29" s="1"/>
  <c r="AJ25" i="29" s="1"/>
  <c r="AG24" i="29"/>
  <c r="AG25" i="29" s="1"/>
  <c r="X24" i="29"/>
  <c r="X25" i="29" s="1"/>
  <c r="M32" i="29"/>
  <c r="L32" i="29"/>
  <c r="L26" i="29"/>
  <c r="M26" i="29"/>
  <c r="AG18" i="29"/>
  <c r="AG19" i="29" s="1"/>
  <c r="M30" i="29"/>
  <c r="AG36" i="28"/>
  <c r="AG37" i="28" s="1"/>
  <c r="K22" i="28"/>
  <c r="J22" i="28"/>
  <c r="K30" i="28"/>
  <c r="J30" i="28"/>
  <c r="S36" i="28"/>
  <c r="H30" i="28"/>
  <c r="R30" i="28" s="1"/>
  <c r="L22" i="28"/>
  <c r="K24" i="28"/>
  <c r="J24" i="28"/>
  <c r="K28" i="28"/>
  <c r="J28" i="28"/>
  <c r="L30" i="28"/>
  <c r="K32" i="28"/>
  <c r="J32" i="28"/>
  <c r="K26" i="28"/>
  <c r="J26" i="28"/>
  <c r="R22" i="28"/>
  <c r="H26" i="28"/>
  <c r="R26" i="28" s="1"/>
  <c r="M22" i="28"/>
  <c r="H24" i="28"/>
  <c r="R24" i="28" s="1"/>
  <c r="M26" i="28"/>
  <c r="H28" i="28"/>
  <c r="R28" i="28" s="1"/>
  <c r="M30" i="28"/>
  <c r="H32" i="28"/>
  <c r="L34" i="28"/>
  <c r="H34" i="28"/>
  <c r="U34" i="29" l="1"/>
  <c r="U35" i="29" s="1"/>
  <c r="R34" i="29"/>
  <c r="R35" i="29" s="1"/>
  <c r="AA34" i="29"/>
  <c r="AA35" i="29" s="1"/>
  <c r="AK34" i="29"/>
  <c r="AK35" i="29" s="1"/>
  <c r="V34" i="29"/>
  <c r="V35" i="29" s="1"/>
  <c r="S34" i="29"/>
  <c r="S35" i="29" s="1"/>
  <c r="AB34" i="29"/>
  <c r="AB35" i="29" s="1"/>
  <c r="AL34" i="29"/>
  <c r="AL35" i="29" s="1"/>
  <c r="AC34" i="29"/>
  <c r="AC35" i="29" s="1"/>
  <c r="W34" i="29"/>
  <c r="W35" i="29" s="1"/>
  <c r="T34" i="29"/>
  <c r="T35" i="29" s="1"/>
  <c r="AJ30" i="28"/>
  <c r="AJ31" i="28" s="1"/>
  <c r="AD30" i="28"/>
  <c r="AD31" i="28" s="1"/>
  <c r="AP30" i="28"/>
  <c r="AP31" i="28" s="1"/>
  <c r="X30" i="28"/>
  <c r="X31" i="28" s="1"/>
  <c r="AP28" i="28"/>
  <c r="AP29" i="28" s="1"/>
  <c r="AD28" i="28"/>
  <c r="AD29" i="28" s="1"/>
  <c r="X28" i="28"/>
  <c r="X29" i="28" s="1"/>
  <c r="AJ28" i="28"/>
  <c r="AJ29" i="28" s="1"/>
  <c r="AJ20" i="28"/>
  <c r="AJ21" i="28" s="1"/>
  <c r="AG20" i="28"/>
  <c r="X20" i="28"/>
  <c r="X21" i="28" s="1"/>
  <c r="U20" i="28"/>
  <c r="U21" i="28" s="1"/>
  <c r="AD20" i="28"/>
  <c r="AD21" i="28" s="1"/>
  <c r="AA20" i="28"/>
  <c r="AA21" i="28" s="1"/>
  <c r="AP20" i="28"/>
  <c r="AP21" i="28" s="1"/>
  <c r="AP24" i="28"/>
  <c r="AP25" i="28" s="1"/>
  <c r="AD24" i="28"/>
  <c r="AD25" i="28" s="1"/>
  <c r="X24" i="28"/>
  <c r="X25" i="28" s="1"/>
  <c r="AJ24" i="28"/>
  <c r="AJ25" i="28" s="1"/>
  <c r="X26" i="28"/>
  <c r="X27" i="28" s="1"/>
  <c r="AJ26" i="28"/>
  <c r="AJ27" i="28" s="1"/>
  <c r="AP26" i="28"/>
  <c r="AP27" i="28" s="1"/>
  <c r="AD26" i="28"/>
  <c r="AD27" i="28" s="1"/>
  <c r="AP22" i="28"/>
  <c r="AP23" i="28" s="1"/>
  <c r="AD22" i="28"/>
  <c r="AD23" i="28" s="1"/>
  <c r="X22" i="28"/>
  <c r="X23" i="28" s="1"/>
  <c r="AJ22" i="28"/>
  <c r="AJ23" i="28" s="1"/>
  <c r="X28" i="29"/>
  <c r="X29" i="29" s="1"/>
  <c r="AA28" i="29"/>
  <c r="AA29" i="29" s="1"/>
  <c r="O28" i="29"/>
  <c r="AJ28" i="29" s="1"/>
  <c r="AJ29" i="29" s="1"/>
  <c r="U28" i="29"/>
  <c r="U29" i="29" s="1"/>
  <c r="AD28" i="29"/>
  <c r="AD29" i="29" s="1"/>
  <c r="R28" i="29"/>
  <c r="R29" i="29" s="1"/>
  <c r="U32" i="29"/>
  <c r="U33" i="29" s="1"/>
  <c r="R32" i="29"/>
  <c r="R33" i="29" s="1"/>
  <c r="AA32" i="29"/>
  <c r="AA33" i="29" s="1"/>
  <c r="AC28" i="29"/>
  <c r="AC29" i="29" s="1"/>
  <c r="W28" i="29"/>
  <c r="W29" i="29" s="1"/>
  <c r="T28" i="29"/>
  <c r="T29" i="29" s="1"/>
  <c r="AK32" i="29"/>
  <c r="AK33" i="29" s="1"/>
  <c r="V32" i="29"/>
  <c r="V33" i="29" s="1"/>
  <c r="S32" i="29"/>
  <c r="S33" i="29" s="1"/>
  <c r="AB32" i="29"/>
  <c r="AB33" i="29" s="1"/>
  <c r="S24" i="29"/>
  <c r="S25" i="29" s="1"/>
  <c r="V24" i="29"/>
  <c r="V25" i="29" s="1"/>
  <c r="AB24" i="29"/>
  <c r="AB25" i="29" s="1"/>
  <c r="S18" i="29"/>
  <c r="S19" i="29" s="1"/>
  <c r="AB18" i="29"/>
  <c r="AB19" i="29" s="1"/>
  <c r="V18" i="29"/>
  <c r="V19" i="29" s="1"/>
  <c r="AL26" i="29"/>
  <c r="AL27" i="29" s="1"/>
  <c r="T26" i="29"/>
  <c r="T27" i="29" s="1"/>
  <c r="W26" i="29"/>
  <c r="W27" i="29" s="1"/>
  <c r="AC26" i="29"/>
  <c r="AC27" i="29" s="1"/>
  <c r="AL32" i="29"/>
  <c r="AL33" i="29" s="1"/>
  <c r="W32" i="29"/>
  <c r="W33" i="29" s="1"/>
  <c r="T32" i="29"/>
  <c r="T33" i="29" s="1"/>
  <c r="AC32" i="29"/>
  <c r="AC33" i="29" s="1"/>
  <c r="AA22" i="29"/>
  <c r="AA23" i="29" s="1"/>
  <c r="R22" i="29"/>
  <c r="R23" i="29" s="1"/>
  <c r="U22" i="29"/>
  <c r="U23" i="29" s="1"/>
  <c r="AK30" i="29"/>
  <c r="AK31" i="29" s="1"/>
  <c r="S30" i="29"/>
  <c r="S31" i="29" s="1"/>
  <c r="AB30" i="29"/>
  <c r="AB31" i="29" s="1"/>
  <c r="V30" i="29"/>
  <c r="V31" i="29" s="1"/>
  <c r="AK20" i="29"/>
  <c r="AK21" i="29" s="1"/>
  <c r="S20" i="29"/>
  <c r="S21" i="29" s="1"/>
  <c r="V20" i="29"/>
  <c r="V21" i="29" s="1"/>
  <c r="AB20" i="29"/>
  <c r="AB21" i="29" s="1"/>
  <c r="T30" i="29"/>
  <c r="T31" i="29" s="1"/>
  <c r="W30" i="29"/>
  <c r="W31" i="29" s="1"/>
  <c r="AC30" i="29"/>
  <c r="AC31" i="29" s="1"/>
  <c r="AJ18" i="29"/>
  <c r="AJ19" i="29" s="1"/>
  <c r="W18" i="29"/>
  <c r="W19" i="29" s="1"/>
  <c r="T18" i="29"/>
  <c r="T19" i="29" s="1"/>
  <c r="AC18" i="29"/>
  <c r="AC19" i="29" s="1"/>
  <c r="AL24" i="29"/>
  <c r="AL25" i="29" s="1"/>
  <c r="T24" i="29"/>
  <c r="T25" i="29" s="1"/>
  <c r="W24" i="29"/>
  <c r="W25" i="29" s="1"/>
  <c r="AC24" i="29"/>
  <c r="AC25" i="29" s="1"/>
  <c r="R20" i="29"/>
  <c r="R21" i="29" s="1"/>
  <c r="U20" i="29"/>
  <c r="U21" i="29" s="1"/>
  <c r="AA20" i="29"/>
  <c r="AA21" i="29" s="1"/>
  <c r="AK26" i="29"/>
  <c r="AK27" i="29" s="1"/>
  <c r="S26" i="29"/>
  <c r="S27" i="29" s="1"/>
  <c r="V26" i="29"/>
  <c r="V27" i="29" s="1"/>
  <c r="AB26" i="29"/>
  <c r="AB27" i="29" s="1"/>
  <c r="AL20" i="29"/>
  <c r="AL21" i="29" s="1"/>
  <c r="T20" i="29"/>
  <c r="T21" i="29" s="1"/>
  <c r="W20" i="29"/>
  <c r="W21" i="29" s="1"/>
  <c r="AC20" i="29"/>
  <c r="AC21" i="29" s="1"/>
  <c r="AL22" i="29"/>
  <c r="AL23" i="29" s="1"/>
  <c r="AC22" i="29"/>
  <c r="AC23" i="29" s="1"/>
  <c r="T22" i="29"/>
  <c r="T23" i="29" s="1"/>
  <c r="W22" i="29"/>
  <c r="W23" i="29" s="1"/>
  <c r="AK22" i="29"/>
  <c r="AK23" i="29" s="1"/>
  <c r="AB22" i="29"/>
  <c r="AB23" i="29" s="1"/>
  <c r="S22" i="29"/>
  <c r="S23" i="29" s="1"/>
  <c r="V22" i="29"/>
  <c r="V23" i="29" s="1"/>
  <c r="AK28" i="29"/>
  <c r="AK29" i="29" s="1"/>
  <c r="AB28" i="29"/>
  <c r="AB29" i="29" s="1"/>
  <c r="V28" i="29"/>
  <c r="V29" i="29" s="1"/>
  <c r="S28" i="29"/>
  <c r="S29" i="29" s="1"/>
  <c r="R26" i="29"/>
  <c r="R27" i="29" s="1"/>
  <c r="U26" i="29"/>
  <c r="U27" i="29" s="1"/>
  <c r="AA26" i="29"/>
  <c r="AA27" i="29" s="1"/>
  <c r="AE18" i="29"/>
  <c r="AE19" i="29" s="1"/>
  <c r="AH18" i="29"/>
  <c r="AH19" i="29" s="1"/>
  <c r="Y18" i="29"/>
  <c r="Y19" i="29" s="1"/>
  <c r="AK18" i="29"/>
  <c r="AI18" i="29"/>
  <c r="AI19" i="29" s="1"/>
  <c r="Z18" i="29"/>
  <c r="Z19" i="29" s="1"/>
  <c r="AL18" i="29"/>
  <c r="AL19" i="29" s="1"/>
  <c r="Z30" i="29"/>
  <c r="Z31" i="29" s="1"/>
  <c r="AL30" i="29"/>
  <c r="AL31" i="29" s="1"/>
  <c r="N29" i="29"/>
  <c r="AL28" i="29"/>
  <c r="AL29" i="29" s="1"/>
  <c r="AH24" i="29"/>
  <c r="AH25" i="29" s="1"/>
  <c r="AK24" i="29"/>
  <c r="AK25" i="29" s="1"/>
  <c r="O25" i="29"/>
  <c r="O31" i="29"/>
  <c r="P18" i="29"/>
  <c r="P19" i="29" s="1"/>
  <c r="AM36" i="28"/>
  <c r="AM37" i="28" s="1"/>
  <c r="M25" i="29"/>
  <c r="U36" i="28"/>
  <c r="U37" i="28" s="1"/>
  <c r="R37" i="28"/>
  <c r="M19" i="29"/>
  <c r="P28" i="29"/>
  <c r="AF18" i="29"/>
  <c r="AF19" i="29" s="1"/>
  <c r="N31" i="29"/>
  <c r="N19" i="29"/>
  <c r="Q30" i="29"/>
  <c r="Q18" i="29"/>
  <c r="AI30" i="29"/>
  <c r="AI31" i="29" s="1"/>
  <c r="Y28" i="29"/>
  <c r="Y29" i="29" s="1"/>
  <c r="AF30" i="29"/>
  <c r="AF31" i="29" s="1"/>
  <c r="S38" i="28"/>
  <c r="AN38" i="28" s="1"/>
  <c r="AN39" i="28" s="1"/>
  <c r="AH28" i="29"/>
  <c r="AH29" i="29" s="1"/>
  <c r="M29" i="29"/>
  <c r="AI28" i="29"/>
  <c r="AI29" i="29" s="1"/>
  <c r="AE28" i="29"/>
  <c r="AE29" i="29" s="1"/>
  <c r="AM20" i="28"/>
  <c r="AM21" i="28" s="1"/>
  <c r="AF28" i="29"/>
  <c r="AF29" i="29" s="1"/>
  <c r="P24" i="29"/>
  <c r="AG21" i="28"/>
  <c r="R21" i="28"/>
  <c r="AG28" i="29"/>
  <c r="AG29" i="29" s="1"/>
  <c r="Z28" i="29"/>
  <c r="Z29" i="29" s="1"/>
  <c r="S20" i="28"/>
  <c r="Q28" i="29"/>
  <c r="L29" i="29"/>
  <c r="AE24" i="29"/>
  <c r="AE25" i="29" s="1"/>
  <c r="Y24" i="29"/>
  <c r="Y25" i="29" s="1"/>
  <c r="L33" i="29"/>
  <c r="AD32" i="29"/>
  <c r="AD33" i="29" s="1"/>
  <c r="O32" i="29"/>
  <c r="AJ32" i="29" s="1"/>
  <c r="AJ33" i="29" s="1"/>
  <c r="AG32" i="29"/>
  <c r="AG33" i="29" s="1"/>
  <c r="X32" i="29"/>
  <c r="X33" i="29" s="1"/>
  <c r="L23" i="29"/>
  <c r="AD22" i="29"/>
  <c r="AD23" i="29" s="1"/>
  <c r="O22" i="29"/>
  <c r="AJ22" i="29" s="1"/>
  <c r="AJ23" i="29" s="1"/>
  <c r="AG22" i="29"/>
  <c r="AG23" i="29" s="1"/>
  <c r="X22" i="29"/>
  <c r="X23" i="29" s="1"/>
  <c r="AH32" i="29"/>
  <c r="AH33" i="29" s="1"/>
  <c r="Y32" i="29"/>
  <c r="Y33" i="29" s="1"/>
  <c r="M33" i="29"/>
  <c r="AE32" i="29"/>
  <c r="AE33" i="29" s="1"/>
  <c r="P32" i="29"/>
  <c r="AI22" i="29"/>
  <c r="AI23" i="29" s="1"/>
  <c r="Z22" i="29"/>
  <c r="Z23" i="29" s="1"/>
  <c r="N23" i="29"/>
  <c r="AF22" i="29"/>
  <c r="AF23" i="29" s="1"/>
  <c r="Q22" i="29"/>
  <c r="L35" i="29"/>
  <c r="AD34" i="29"/>
  <c r="AD35" i="29" s="1"/>
  <c r="O34" i="29"/>
  <c r="AJ34" i="29" s="1"/>
  <c r="AJ35" i="29" s="1"/>
  <c r="AG34" i="29"/>
  <c r="AG35" i="29" s="1"/>
  <c r="X34" i="29"/>
  <c r="X35" i="29" s="1"/>
  <c r="AH20" i="29"/>
  <c r="AH21" i="29" s="1"/>
  <c r="Y20" i="29"/>
  <c r="Y21" i="29" s="1"/>
  <c r="M21" i="29"/>
  <c r="AE20" i="29"/>
  <c r="AE21" i="29" s="1"/>
  <c r="P20" i="29"/>
  <c r="AH30" i="29"/>
  <c r="AH31" i="29" s="1"/>
  <c r="Y30" i="29"/>
  <c r="Y31" i="29" s="1"/>
  <c r="M31" i="29"/>
  <c r="AE30" i="29"/>
  <c r="AE31" i="29" s="1"/>
  <c r="P30" i="29"/>
  <c r="M27" i="29"/>
  <c r="AE26" i="29"/>
  <c r="AE27" i="29" s="1"/>
  <c r="P26" i="29"/>
  <c r="AH26" i="29"/>
  <c r="AH27" i="29" s="1"/>
  <c r="Y26" i="29"/>
  <c r="Y27" i="29" s="1"/>
  <c r="AI20" i="29"/>
  <c r="AI21" i="29" s="1"/>
  <c r="Z20" i="29"/>
  <c r="Z21" i="29" s="1"/>
  <c r="N21" i="29"/>
  <c r="AF20" i="29"/>
  <c r="AF21" i="29" s="1"/>
  <c r="Q20" i="29"/>
  <c r="M35" i="29"/>
  <c r="AE34" i="29"/>
  <c r="AE35" i="29" s="1"/>
  <c r="P34" i="29"/>
  <c r="AH34" i="29"/>
  <c r="AH35" i="29" s="1"/>
  <c r="Y34" i="29"/>
  <c r="Y35" i="29" s="1"/>
  <c r="AI32" i="29"/>
  <c r="AI33" i="29" s="1"/>
  <c r="Z32" i="29"/>
  <c r="Z33" i="29" s="1"/>
  <c r="N33" i="29"/>
  <c r="AF32" i="29"/>
  <c r="AF33" i="29" s="1"/>
  <c r="Q32" i="29"/>
  <c r="N35" i="29"/>
  <c r="AF34" i="29"/>
  <c r="AF35" i="29" s="1"/>
  <c r="Q34" i="29"/>
  <c r="AI34" i="29"/>
  <c r="AI35" i="29" s="1"/>
  <c r="Z34" i="29"/>
  <c r="Z35" i="29" s="1"/>
  <c r="N27" i="29"/>
  <c r="AF26" i="29"/>
  <c r="AF27" i="29" s="1"/>
  <c r="Q26" i="29"/>
  <c r="AI26" i="29"/>
  <c r="AI27" i="29" s="1"/>
  <c r="Z26" i="29"/>
  <c r="Z27" i="29" s="1"/>
  <c r="L21" i="29"/>
  <c r="AD20" i="29"/>
  <c r="AD21" i="29" s="1"/>
  <c r="O20" i="29"/>
  <c r="AJ20" i="29" s="1"/>
  <c r="AJ21" i="29" s="1"/>
  <c r="X20" i="29"/>
  <c r="X21" i="29" s="1"/>
  <c r="AG20" i="29"/>
  <c r="AG21" i="29" s="1"/>
  <c r="N25" i="29"/>
  <c r="AF24" i="29"/>
  <c r="AF25" i="29" s="1"/>
  <c r="Q24" i="29"/>
  <c r="AI24" i="29"/>
  <c r="AI25" i="29" s="1"/>
  <c r="Z24" i="29"/>
  <c r="Z25" i="29" s="1"/>
  <c r="AG26" i="29"/>
  <c r="AG27" i="29" s="1"/>
  <c r="X26" i="29"/>
  <c r="X27" i="29" s="1"/>
  <c r="L27" i="29"/>
  <c r="O26" i="29"/>
  <c r="AJ26" i="29" s="1"/>
  <c r="AJ27" i="29" s="1"/>
  <c r="AD26" i="29"/>
  <c r="AD27" i="29" s="1"/>
  <c r="M23" i="29"/>
  <c r="AE22" i="29"/>
  <c r="AE23" i="29" s="1"/>
  <c r="P22" i="29"/>
  <c r="AH22" i="29"/>
  <c r="AH23" i="29" s="1"/>
  <c r="Y22" i="29"/>
  <c r="Y23" i="29" s="1"/>
  <c r="AG22" i="28"/>
  <c r="AG23" i="28" s="1"/>
  <c r="S22" i="28"/>
  <c r="AM22" i="28"/>
  <c r="AM23" i="28" s="1"/>
  <c r="R23" i="28"/>
  <c r="AA22" i="28"/>
  <c r="AA23" i="28" s="1"/>
  <c r="U22" i="28"/>
  <c r="U23" i="28" s="1"/>
  <c r="AG24" i="28"/>
  <c r="AG25" i="28" s="1"/>
  <c r="S24" i="28"/>
  <c r="AM24" i="28"/>
  <c r="AM25" i="28" s="1"/>
  <c r="U24" i="28"/>
  <c r="U25" i="28" s="1"/>
  <c r="R25" i="28"/>
  <c r="AA24" i="28"/>
  <c r="AA25" i="28" s="1"/>
  <c r="AB36" i="28"/>
  <c r="AB37" i="28" s="1"/>
  <c r="AH36" i="28"/>
  <c r="AH37" i="28" s="1"/>
  <c r="T36" i="28"/>
  <c r="S37" i="28"/>
  <c r="AN36" i="28"/>
  <c r="AN37" i="28" s="1"/>
  <c r="V36" i="28"/>
  <c r="V37" i="28" s="1"/>
  <c r="S34" i="28"/>
  <c r="R34" i="28"/>
  <c r="R32" i="28"/>
  <c r="S32" i="28"/>
  <c r="AG38" i="28"/>
  <c r="AG39" i="28" s="1"/>
  <c r="AM38" i="28"/>
  <c r="AM39" i="28" s="1"/>
  <c r="U38" i="28"/>
  <c r="U39" i="28" s="1"/>
  <c r="R39" i="28"/>
  <c r="AA38" i="28"/>
  <c r="AA39" i="28" s="1"/>
  <c r="AG28" i="28"/>
  <c r="AG29" i="28" s="1"/>
  <c r="S28" i="28"/>
  <c r="AM28" i="28"/>
  <c r="AM29" i="28" s="1"/>
  <c r="U28" i="28"/>
  <c r="U29" i="28" s="1"/>
  <c r="AA28" i="28"/>
  <c r="AA29" i="28" s="1"/>
  <c r="R29" i="28"/>
  <c r="AG26" i="28"/>
  <c r="AG27" i="28" s="1"/>
  <c r="S26" i="28"/>
  <c r="AM26" i="28"/>
  <c r="AM27" i="28" s="1"/>
  <c r="R27" i="28"/>
  <c r="AA26" i="28"/>
  <c r="AA27" i="28" s="1"/>
  <c r="U26" i="28"/>
  <c r="U27" i="28" s="1"/>
  <c r="AG30" i="28"/>
  <c r="AG31" i="28" s="1"/>
  <c r="S30" i="28"/>
  <c r="AM30" i="28"/>
  <c r="AM31" i="28" s="1"/>
  <c r="R31" i="28"/>
  <c r="U30" i="28"/>
  <c r="U31" i="28" s="1"/>
  <c r="AA30" i="28"/>
  <c r="AA31" i="28" s="1"/>
  <c r="T28" i="28" l="1"/>
  <c r="AQ28" i="28"/>
  <c r="AQ29" i="28" s="1"/>
  <c r="AE28" i="28"/>
  <c r="AE29" i="28" s="1"/>
  <c r="Y28" i="28"/>
  <c r="Y29" i="28" s="1"/>
  <c r="AK28" i="28"/>
  <c r="AK29" i="28" s="1"/>
  <c r="T30" i="28"/>
  <c r="AK30" i="28"/>
  <c r="AK31" i="28" s="1"/>
  <c r="AE30" i="28"/>
  <c r="AE31" i="28" s="1"/>
  <c r="AQ30" i="28"/>
  <c r="AQ31" i="28" s="1"/>
  <c r="Y30" i="28"/>
  <c r="Y31" i="28" s="1"/>
  <c r="T24" i="28"/>
  <c r="AK24" i="28"/>
  <c r="AK25" i="28" s="1"/>
  <c r="Y24" i="28"/>
  <c r="Y25" i="28" s="1"/>
  <c r="AQ24" i="28"/>
  <c r="AQ25" i="28" s="1"/>
  <c r="AE24" i="28"/>
  <c r="AE25" i="28" s="1"/>
  <c r="T32" i="28"/>
  <c r="Y32" i="28"/>
  <c r="Y33" i="28" s="1"/>
  <c r="AQ32" i="28"/>
  <c r="AQ33" i="28" s="1"/>
  <c r="AK32" i="28"/>
  <c r="AK33" i="28" s="1"/>
  <c r="AE32" i="28"/>
  <c r="AE33" i="28" s="1"/>
  <c r="X32" i="28"/>
  <c r="X33" i="28" s="1"/>
  <c r="AJ32" i="28"/>
  <c r="AJ33" i="28" s="1"/>
  <c r="AD32" i="28"/>
  <c r="AD33" i="28" s="1"/>
  <c r="AP32" i="28"/>
  <c r="AP33" i="28" s="1"/>
  <c r="AK20" i="28"/>
  <c r="AK21" i="28" s="1"/>
  <c r="Y20" i="28"/>
  <c r="Y21" i="28" s="1"/>
  <c r="AE20" i="28"/>
  <c r="AE21" i="28" s="1"/>
  <c r="AQ20" i="28"/>
  <c r="AQ21" i="28" s="1"/>
  <c r="AD34" i="28"/>
  <c r="AD35" i="28" s="1"/>
  <c r="AP34" i="28"/>
  <c r="AP35" i="28" s="1"/>
  <c r="X34" i="28"/>
  <c r="X35" i="28" s="1"/>
  <c r="AJ34" i="28"/>
  <c r="AJ35" i="28" s="1"/>
  <c r="T26" i="28"/>
  <c r="AE26" i="28"/>
  <c r="AE27" i="28" s="1"/>
  <c r="Y26" i="28"/>
  <c r="Y27" i="28" s="1"/>
  <c r="AK26" i="28"/>
  <c r="AK27" i="28" s="1"/>
  <c r="AQ26" i="28"/>
  <c r="AQ27" i="28" s="1"/>
  <c r="T34" i="28"/>
  <c r="AE34" i="28"/>
  <c r="AE35" i="28" s="1"/>
  <c r="AQ34" i="28"/>
  <c r="AQ35" i="28" s="1"/>
  <c r="Y34" i="28"/>
  <c r="Y35" i="28" s="1"/>
  <c r="AK34" i="28"/>
  <c r="AK35" i="28" s="1"/>
  <c r="T22" i="28"/>
  <c r="AQ22" i="28"/>
  <c r="AQ23" i="28" s="1"/>
  <c r="AE22" i="28"/>
  <c r="AE23" i="28" s="1"/>
  <c r="Y22" i="28"/>
  <c r="Y23" i="28" s="1"/>
  <c r="AK22" i="28"/>
  <c r="AK23" i="28" s="1"/>
  <c r="AK19" i="29"/>
  <c r="P33" i="29"/>
  <c r="O33" i="29"/>
  <c r="P21" i="29"/>
  <c r="P23" i="29"/>
  <c r="Q21" i="29"/>
  <c r="Q23" i="29"/>
  <c r="P35" i="29"/>
  <c r="O29" i="29"/>
  <c r="Q29" i="29"/>
  <c r="Q35" i="29"/>
  <c r="O21" i="29"/>
  <c r="Q25" i="29"/>
  <c r="Q19" i="29"/>
  <c r="P31" i="29"/>
  <c r="O23" i="29"/>
  <c r="Q31" i="29"/>
  <c r="Q27" i="29"/>
  <c r="Q33" i="29"/>
  <c r="O35" i="29"/>
  <c r="P29" i="29"/>
  <c r="P27" i="29"/>
  <c r="O27" i="29"/>
  <c r="P25" i="29"/>
  <c r="AB20" i="28"/>
  <c r="AB21" i="28" s="1"/>
  <c r="T20" i="28"/>
  <c r="T21" i="28" s="1"/>
  <c r="V38" i="28"/>
  <c r="V39" i="28" s="1"/>
  <c r="T38" i="28"/>
  <c r="AC38" i="28" s="1"/>
  <c r="AC39" i="28" s="1"/>
  <c r="AH38" i="28"/>
  <c r="AH39" i="28" s="1"/>
  <c r="AB38" i="28"/>
  <c r="AB39" i="28" s="1"/>
  <c r="S21" i="28"/>
  <c r="AH20" i="28"/>
  <c r="AH21" i="28" s="1"/>
  <c r="V20" i="28"/>
  <c r="V21" i="28" s="1"/>
  <c r="S39" i="28"/>
  <c r="T39" i="28" s="1"/>
  <c r="AN20" i="28"/>
  <c r="AN21" i="28" s="1"/>
  <c r="AG34" i="28"/>
  <c r="AG35" i="28" s="1"/>
  <c r="AM34" i="28"/>
  <c r="AM35" i="28" s="1"/>
  <c r="AA34" i="28"/>
  <c r="AA35" i="28" s="1"/>
  <c r="U34" i="28"/>
  <c r="U35" i="28" s="1"/>
  <c r="R35" i="28"/>
  <c r="AN22" i="28"/>
  <c r="AN23" i="28" s="1"/>
  <c r="S23" i="28"/>
  <c r="V22" i="28"/>
  <c r="V23" i="28" s="1"/>
  <c r="AB22" i="28"/>
  <c r="AB23" i="28" s="1"/>
  <c r="AH22" i="28"/>
  <c r="AH23" i="28" s="1"/>
  <c r="AI36" i="28"/>
  <c r="AI37" i="28" s="1"/>
  <c r="AO36" i="28"/>
  <c r="AO37" i="28" s="1"/>
  <c r="AC36" i="28"/>
  <c r="AC37" i="28" s="1"/>
  <c r="W36" i="28"/>
  <c r="W37" i="28" s="1"/>
  <c r="T37" i="28"/>
  <c r="AB32" i="28"/>
  <c r="AB33" i="28" s="1"/>
  <c r="AH32" i="28"/>
  <c r="AH33" i="28" s="1"/>
  <c r="AN32" i="28"/>
  <c r="AN33" i="28" s="1"/>
  <c r="S33" i="28"/>
  <c r="V32" i="28"/>
  <c r="V33" i="28" s="1"/>
  <c r="AN24" i="28"/>
  <c r="AN25" i="28" s="1"/>
  <c r="S25" i="28"/>
  <c r="V24" i="28"/>
  <c r="V25" i="28" s="1"/>
  <c r="AH24" i="28"/>
  <c r="AH25" i="28" s="1"/>
  <c r="AB24" i="28"/>
  <c r="AB25" i="28" s="1"/>
  <c r="AN26" i="28"/>
  <c r="AN27" i="28" s="1"/>
  <c r="S27" i="28"/>
  <c r="V26" i="28"/>
  <c r="V27" i="28" s="1"/>
  <c r="AB26" i="28"/>
  <c r="AB27" i="28" s="1"/>
  <c r="AH26" i="28"/>
  <c r="AH27" i="28" s="1"/>
  <c r="AN34" i="28"/>
  <c r="AN35" i="28" s="1"/>
  <c r="S35" i="28"/>
  <c r="V34" i="28"/>
  <c r="V35" i="28" s="1"/>
  <c r="AB34" i="28"/>
  <c r="AB35" i="28" s="1"/>
  <c r="AH34" i="28"/>
  <c r="AH35" i="28" s="1"/>
  <c r="AN30" i="28"/>
  <c r="AN31" i="28" s="1"/>
  <c r="S31" i="28"/>
  <c r="V30" i="28"/>
  <c r="V31" i="28" s="1"/>
  <c r="AB30" i="28"/>
  <c r="AB31" i="28" s="1"/>
  <c r="AH30" i="28"/>
  <c r="AH31" i="28" s="1"/>
  <c r="AN28" i="28"/>
  <c r="AN29" i="28" s="1"/>
  <c r="S29" i="28"/>
  <c r="V28" i="28"/>
  <c r="V29" i="28" s="1"/>
  <c r="AB28" i="28"/>
  <c r="AB29" i="28" s="1"/>
  <c r="AH28" i="28"/>
  <c r="AH29" i="28" s="1"/>
  <c r="R33" i="28"/>
  <c r="U32" i="28"/>
  <c r="U33" i="28" s="1"/>
  <c r="AA32" i="28"/>
  <c r="AA33" i="28" s="1"/>
  <c r="AG32" i="28"/>
  <c r="AG33" i="28" s="1"/>
  <c r="AM32" i="28"/>
  <c r="AM33" i="28" s="1"/>
  <c r="AL24" i="28" l="1"/>
  <c r="AL25" i="28" s="1"/>
  <c r="Z24" i="28"/>
  <c r="Z25" i="28" s="1"/>
  <c r="AR24" i="28"/>
  <c r="AR25" i="28" s="1"/>
  <c r="AF24" i="28"/>
  <c r="AF25" i="28" s="1"/>
  <c r="Z20" i="28"/>
  <c r="Z21" i="28" s="1"/>
  <c r="AF20" i="28"/>
  <c r="AF21" i="28" s="1"/>
  <c r="AR20" i="28"/>
  <c r="AR21" i="28" s="1"/>
  <c r="AL20" i="28"/>
  <c r="AL21" i="28" s="1"/>
  <c r="AF34" i="28"/>
  <c r="AF35" i="28" s="1"/>
  <c r="AR34" i="28"/>
  <c r="AR35" i="28" s="1"/>
  <c r="Z34" i="28"/>
  <c r="Z35" i="28" s="1"/>
  <c r="AL34" i="28"/>
  <c r="AL35" i="28" s="1"/>
  <c r="AL30" i="28"/>
  <c r="AL31" i="28" s="1"/>
  <c r="AF30" i="28"/>
  <c r="AF31" i="28" s="1"/>
  <c r="AR30" i="28"/>
  <c r="AR31" i="28" s="1"/>
  <c r="Z30" i="28"/>
  <c r="Z31" i="28" s="1"/>
  <c r="AR32" i="28"/>
  <c r="AR33" i="28" s="1"/>
  <c r="Z32" i="28"/>
  <c r="Z33" i="28" s="1"/>
  <c r="AL32" i="28"/>
  <c r="AL33" i="28" s="1"/>
  <c r="AF32" i="28"/>
  <c r="AF33" i="28" s="1"/>
  <c r="AR22" i="28"/>
  <c r="AR23" i="28" s="1"/>
  <c r="AF22" i="28"/>
  <c r="AF23" i="28" s="1"/>
  <c r="Z22" i="28"/>
  <c r="Z23" i="28" s="1"/>
  <c r="AL22" i="28"/>
  <c r="AL23" i="28" s="1"/>
  <c r="AR26" i="28"/>
  <c r="AR27" i="28" s="1"/>
  <c r="AF26" i="28"/>
  <c r="AF27" i="28" s="1"/>
  <c r="Z26" i="28"/>
  <c r="Z27" i="28" s="1"/>
  <c r="AL26" i="28"/>
  <c r="AL27" i="28" s="1"/>
  <c r="AR28" i="28"/>
  <c r="AR29" i="28" s="1"/>
  <c r="AF28" i="28"/>
  <c r="AF29" i="28" s="1"/>
  <c r="Z28" i="28"/>
  <c r="Z29" i="28" s="1"/>
  <c r="AL28" i="28"/>
  <c r="AL29" i="28" s="1"/>
  <c r="AO38" i="28"/>
  <c r="AO39" i="28" s="1"/>
  <c r="W38" i="28"/>
  <c r="W39" i="28" s="1"/>
  <c r="AO20" i="28"/>
  <c r="AO21" i="28" s="1"/>
  <c r="W20" i="28"/>
  <c r="W21" i="28" s="1"/>
  <c r="AI20" i="28"/>
  <c r="AI21" i="28" s="1"/>
  <c r="AI38" i="28"/>
  <c r="AI39" i="28" s="1"/>
  <c r="AC20" i="28"/>
  <c r="AC21" i="28" s="1"/>
  <c r="AI32" i="28"/>
  <c r="AI33" i="28" s="1"/>
  <c r="AO32" i="28"/>
  <c r="AO33" i="28" s="1"/>
  <c r="W32" i="28"/>
  <c r="W33" i="28" s="1"/>
  <c r="T33" i="28"/>
  <c r="AC32" i="28"/>
  <c r="AC33" i="28" s="1"/>
  <c r="T31" i="28"/>
  <c r="W30" i="28"/>
  <c r="W31" i="28" s="1"/>
  <c r="AC30" i="28"/>
  <c r="AC31" i="28" s="1"/>
  <c r="AO30" i="28"/>
  <c r="AO31" i="28" s="1"/>
  <c r="AI30" i="28"/>
  <c r="AI31" i="28" s="1"/>
  <c r="T35" i="28"/>
  <c r="W34" i="28"/>
  <c r="W35" i="28" s="1"/>
  <c r="AC34" i="28"/>
  <c r="AC35" i="28" s="1"/>
  <c r="AO34" i="28"/>
  <c r="AO35" i="28" s="1"/>
  <c r="AI34" i="28"/>
  <c r="AI35" i="28" s="1"/>
  <c r="T27" i="28"/>
  <c r="W26" i="28"/>
  <c r="W27" i="28" s="1"/>
  <c r="AC26" i="28"/>
  <c r="AC27" i="28" s="1"/>
  <c r="AI26" i="28"/>
  <c r="AI27" i="28" s="1"/>
  <c r="AO26" i="28"/>
  <c r="AO27" i="28" s="1"/>
  <c r="T23" i="28"/>
  <c r="W22" i="28"/>
  <c r="W23" i="28" s="1"/>
  <c r="AC22" i="28"/>
  <c r="AC23" i="28" s="1"/>
  <c r="AI22" i="28"/>
  <c r="AI23" i="28" s="1"/>
  <c r="AO22" i="28"/>
  <c r="AO23" i="28" s="1"/>
  <c r="T25" i="28"/>
  <c r="W24" i="28"/>
  <c r="W25" i="28" s="1"/>
  <c r="AC24" i="28"/>
  <c r="AC25" i="28" s="1"/>
  <c r="AI24" i="28"/>
  <c r="AI25" i="28" s="1"/>
  <c r="AO24" i="28"/>
  <c r="AO25" i="28" s="1"/>
  <c r="T29" i="28"/>
  <c r="W28" i="28"/>
  <c r="W29" i="28" s="1"/>
  <c r="AC28" i="28"/>
  <c r="AC29" i="28" s="1"/>
  <c r="AI28" i="28"/>
  <c r="AI29" i="28" s="1"/>
  <c r="AO28" i="28"/>
  <c r="AO29" i="2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조하나</author>
    <author>user</author>
  </authors>
  <commentList>
    <comment ref="C21" authorId="0" shapeId="0" xr:uid="{00000000-0006-0000-0700-000001000000}">
      <text>
        <r>
          <rPr>
            <sz val="9"/>
            <color indexed="81"/>
            <rFont val="돋움"/>
            <family val="3"/>
            <charset val="129"/>
          </rPr>
          <t>평생보장</t>
        </r>
        <r>
          <rPr>
            <sz val="9"/>
            <color indexed="81"/>
            <rFont val="Tahoma"/>
            <family val="2"/>
          </rPr>
          <t xml:space="preserve">, </t>
        </r>
        <r>
          <rPr>
            <sz val="9"/>
            <color indexed="81"/>
            <rFont val="돋움"/>
            <family val="3"/>
            <charset val="129"/>
          </rPr>
          <t>골드클래스
납입후</t>
        </r>
        <r>
          <rPr>
            <sz val="9"/>
            <color indexed="81"/>
            <rFont val="Tahoma"/>
            <family val="2"/>
          </rPr>
          <t>50%</t>
        </r>
        <r>
          <rPr>
            <sz val="9"/>
            <color indexed="81"/>
            <rFont val="돋움"/>
            <family val="3"/>
            <charset val="129"/>
          </rPr>
          <t xml:space="preserve">지급
</t>
        </r>
        <r>
          <rPr>
            <sz val="9"/>
            <color indexed="81"/>
            <rFont val="Tahoma"/>
            <family val="2"/>
          </rPr>
          <t>(13,14</t>
        </r>
        <r>
          <rPr>
            <sz val="9"/>
            <color indexed="81"/>
            <rFont val="돋움"/>
            <family val="3"/>
            <charset val="129"/>
          </rPr>
          <t>종</t>
        </r>
        <r>
          <rPr>
            <sz val="9"/>
            <color indexed="81"/>
            <rFont val="Tahoma"/>
            <family val="2"/>
          </rPr>
          <t xml:space="preserve">)
</t>
        </r>
      </text>
    </comment>
    <comment ref="C23" authorId="1" shapeId="0" xr:uid="{00000000-0006-0000-0700-000002000000}">
      <text>
        <r>
          <rPr>
            <sz val="9"/>
            <color indexed="81"/>
            <rFont val="Tahoma"/>
            <family val="2"/>
          </rPr>
          <t>DB</t>
        </r>
        <r>
          <rPr>
            <sz val="9"/>
            <color indexed="81"/>
            <rFont val="돋움"/>
            <family val="3"/>
            <charset val="129"/>
          </rPr>
          <t>손보</t>
        </r>
        <r>
          <rPr>
            <sz val="9"/>
            <color indexed="81"/>
            <rFont val="Tahoma"/>
            <family val="2"/>
          </rPr>
          <t xml:space="preserve"> </t>
        </r>
        <r>
          <rPr>
            <sz val="9"/>
            <color indexed="81"/>
            <rFont val="돋움"/>
            <family val="3"/>
            <charset val="129"/>
          </rPr>
          <t>자동차보험</t>
        </r>
        <r>
          <rPr>
            <sz val="9"/>
            <color indexed="81"/>
            <rFont val="Tahoma"/>
            <family val="2"/>
          </rPr>
          <t xml:space="preserve"> </t>
        </r>
        <r>
          <rPr>
            <sz val="9"/>
            <color indexed="81"/>
            <rFont val="돋움"/>
            <family val="3"/>
            <charset val="129"/>
          </rPr>
          <t>기가입자</t>
        </r>
        <r>
          <rPr>
            <sz val="9"/>
            <color indexed="81"/>
            <rFont val="Tahoma"/>
            <family val="2"/>
          </rPr>
          <t xml:space="preserve"> 2</t>
        </r>
        <r>
          <rPr>
            <sz val="9"/>
            <color indexed="81"/>
            <rFont val="돋움"/>
            <family val="3"/>
            <charset val="129"/>
          </rPr>
          <t>회차</t>
        </r>
        <r>
          <rPr>
            <sz val="9"/>
            <color indexed="81"/>
            <rFont val="Tahoma"/>
            <family val="2"/>
          </rPr>
          <t xml:space="preserve"> </t>
        </r>
        <r>
          <rPr>
            <sz val="9"/>
            <color indexed="81"/>
            <rFont val="돋움"/>
            <family val="3"/>
            <charset val="129"/>
          </rPr>
          <t>보험료</t>
        </r>
        <r>
          <rPr>
            <sz val="9"/>
            <color indexed="81"/>
            <rFont val="Tahoma"/>
            <family val="2"/>
          </rPr>
          <t xml:space="preserve"> 20%</t>
        </r>
        <r>
          <rPr>
            <sz val="9"/>
            <color indexed="81"/>
            <rFont val="돋움"/>
            <family val="3"/>
            <charset val="129"/>
          </rPr>
          <t xml:space="preserve">할인
</t>
        </r>
        <r>
          <rPr>
            <sz val="9"/>
            <color indexed="81"/>
            <rFont val="Tahoma"/>
            <family val="2"/>
          </rPr>
          <t>-&gt; 2</t>
        </r>
        <r>
          <rPr>
            <sz val="9"/>
            <color indexed="81"/>
            <rFont val="돋움"/>
            <family val="3"/>
            <charset val="129"/>
          </rPr>
          <t>회차</t>
        </r>
        <r>
          <rPr>
            <sz val="9"/>
            <color indexed="81"/>
            <rFont val="Tahoma"/>
            <family val="2"/>
          </rPr>
          <t xml:space="preserve"> </t>
        </r>
        <r>
          <rPr>
            <sz val="9"/>
            <color indexed="81"/>
            <rFont val="돋움"/>
            <family val="3"/>
            <charset val="129"/>
          </rPr>
          <t>계속분</t>
        </r>
        <r>
          <rPr>
            <sz val="9"/>
            <color indexed="81"/>
            <rFont val="Tahoma"/>
            <family val="2"/>
          </rPr>
          <t xml:space="preserve"> </t>
        </r>
        <r>
          <rPr>
            <sz val="9"/>
            <color indexed="81"/>
            <rFont val="돋움"/>
            <family val="3"/>
            <charset val="129"/>
          </rPr>
          <t>수수료</t>
        </r>
        <r>
          <rPr>
            <sz val="9"/>
            <color indexed="81"/>
            <rFont val="Tahoma"/>
            <family val="2"/>
          </rPr>
          <t xml:space="preserve"> </t>
        </r>
        <r>
          <rPr>
            <sz val="9"/>
            <color indexed="81"/>
            <rFont val="돋움"/>
            <family val="3"/>
            <charset val="129"/>
          </rPr>
          <t>보험사와</t>
        </r>
        <r>
          <rPr>
            <sz val="9"/>
            <color indexed="81"/>
            <rFont val="Tahoma"/>
            <family val="2"/>
          </rPr>
          <t xml:space="preserve"> </t>
        </r>
        <r>
          <rPr>
            <sz val="9"/>
            <color indexed="81"/>
            <rFont val="돋움"/>
            <family val="3"/>
            <charset val="129"/>
          </rPr>
          <t>연동하여</t>
        </r>
        <r>
          <rPr>
            <sz val="9"/>
            <color indexed="81"/>
            <rFont val="Tahoma"/>
            <family val="2"/>
          </rPr>
          <t xml:space="preserve"> </t>
        </r>
        <r>
          <rPr>
            <sz val="9"/>
            <color indexed="81"/>
            <rFont val="돋움"/>
            <family val="3"/>
            <charset val="129"/>
          </rPr>
          <t>차감함</t>
        </r>
        <r>
          <rPr>
            <sz val="9"/>
            <color indexed="81"/>
            <rFont val="돋움"/>
            <family val="3"/>
            <charset val="129"/>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user01</author>
  </authors>
  <commentList>
    <comment ref="C38" authorId="0" shapeId="0" xr:uid="{00000000-0006-0000-0800-000001000000}">
      <text>
        <r>
          <rPr>
            <b/>
            <sz val="9"/>
            <color indexed="81"/>
            <rFont val="돋움"/>
            <family val="3"/>
            <charset val="129"/>
          </rPr>
          <t>상해</t>
        </r>
        <r>
          <rPr>
            <b/>
            <sz val="9"/>
            <color indexed="81"/>
            <rFont val="Tahoma"/>
            <family val="2"/>
          </rPr>
          <t>/</t>
        </r>
        <r>
          <rPr>
            <b/>
            <sz val="9"/>
            <color indexed="81"/>
            <rFont val="돋움"/>
            <family val="3"/>
            <charset val="129"/>
          </rPr>
          <t>질병</t>
        </r>
        <r>
          <rPr>
            <b/>
            <sz val="9"/>
            <color indexed="81"/>
            <rFont val="Tahoma"/>
            <family val="2"/>
          </rPr>
          <t xml:space="preserve"> </t>
        </r>
        <r>
          <rPr>
            <b/>
            <sz val="9"/>
            <color indexed="81"/>
            <rFont val="돋움"/>
            <family val="3"/>
            <charset val="129"/>
          </rPr>
          <t xml:space="preserve">입원의료비
</t>
        </r>
        <r>
          <rPr>
            <b/>
            <sz val="9"/>
            <color indexed="81"/>
            <rFont val="Tahoma"/>
            <family val="2"/>
          </rPr>
          <t xml:space="preserve"> </t>
        </r>
        <r>
          <rPr>
            <b/>
            <sz val="9"/>
            <color indexed="81"/>
            <rFont val="돋움"/>
            <family val="3"/>
            <charset val="129"/>
          </rPr>
          <t>질병</t>
        </r>
        <r>
          <rPr>
            <b/>
            <sz val="9"/>
            <color indexed="81"/>
            <rFont val="Tahoma"/>
            <family val="2"/>
          </rPr>
          <t xml:space="preserve"> </t>
        </r>
        <r>
          <rPr>
            <b/>
            <sz val="9"/>
            <color indexed="81"/>
            <rFont val="돋움"/>
            <family val="3"/>
            <charset val="129"/>
          </rPr>
          <t>통원의료비</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user01</author>
    <author>강수진</author>
  </authors>
  <commentList>
    <comment ref="F15" authorId="0" shapeId="0" xr:uid="{00000000-0006-0000-0A00-000001000000}">
      <text>
        <r>
          <rPr>
            <b/>
            <sz val="9"/>
            <color indexed="81"/>
            <rFont val="Tahoma"/>
            <family val="2"/>
          </rPr>
          <t>5</t>
        </r>
        <r>
          <rPr>
            <b/>
            <sz val="9"/>
            <color indexed="81"/>
            <rFont val="돋움"/>
            <family val="3"/>
            <charset val="129"/>
          </rPr>
          <t>년</t>
        </r>
        <r>
          <rPr>
            <b/>
            <sz val="9"/>
            <color indexed="81"/>
            <rFont val="Tahoma"/>
            <family val="2"/>
          </rPr>
          <t xml:space="preserve"> 0.33%</t>
        </r>
        <r>
          <rPr>
            <b/>
            <sz val="9"/>
            <color indexed="81"/>
            <rFont val="돋움"/>
            <family val="3"/>
            <charset val="129"/>
          </rPr>
          <t xml:space="preserve">
</t>
        </r>
        <r>
          <rPr>
            <b/>
            <sz val="9"/>
            <color indexed="81"/>
            <rFont val="Tahoma"/>
            <family val="2"/>
          </rPr>
          <t>7</t>
        </r>
        <r>
          <rPr>
            <b/>
            <sz val="9"/>
            <color indexed="81"/>
            <rFont val="돋움"/>
            <family val="3"/>
            <charset val="129"/>
          </rPr>
          <t>년</t>
        </r>
        <r>
          <rPr>
            <b/>
            <sz val="9"/>
            <color indexed="81"/>
            <rFont val="Tahoma"/>
            <family val="2"/>
          </rPr>
          <t xml:space="preserve"> 0.41%</t>
        </r>
        <r>
          <rPr>
            <b/>
            <sz val="9"/>
            <color indexed="81"/>
            <rFont val="돋움"/>
            <family val="3"/>
            <charset val="129"/>
          </rPr>
          <t xml:space="preserve">
</t>
        </r>
        <r>
          <rPr>
            <b/>
            <sz val="9"/>
            <color indexed="81"/>
            <rFont val="Tahoma"/>
            <family val="2"/>
          </rPr>
          <t>10</t>
        </r>
        <r>
          <rPr>
            <b/>
            <sz val="9"/>
            <color indexed="81"/>
            <rFont val="돋움"/>
            <family val="3"/>
            <charset val="129"/>
          </rPr>
          <t>년이상</t>
        </r>
        <r>
          <rPr>
            <b/>
            <sz val="9"/>
            <color indexed="81"/>
            <rFont val="Tahoma"/>
            <family val="2"/>
          </rPr>
          <t xml:space="preserve"> 0.51%</t>
        </r>
      </text>
    </comment>
    <comment ref="G15" authorId="0" shapeId="0" xr:uid="{00000000-0006-0000-0A00-000002000000}">
      <text>
        <r>
          <rPr>
            <b/>
            <sz val="9"/>
            <color indexed="81"/>
            <rFont val="Tahoma"/>
            <family val="2"/>
          </rPr>
          <t>5</t>
        </r>
        <r>
          <rPr>
            <b/>
            <sz val="9"/>
            <color indexed="81"/>
            <rFont val="돋움"/>
            <family val="3"/>
            <charset val="129"/>
          </rPr>
          <t>년</t>
        </r>
        <r>
          <rPr>
            <b/>
            <sz val="9"/>
            <color indexed="81"/>
            <rFont val="Tahoma"/>
            <family val="2"/>
          </rPr>
          <t xml:space="preserve"> 0.65%</t>
        </r>
        <r>
          <rPr>
            <b/>
            <sz val="9"/>
            <color indexed="81"/>
            <rFont val="돋움"/>
            <family val="3"/>
            <charset val="129"/>
          </rPr>
          <t xml:space="preserve">
</t>
        </r>
        <r>
          <rPr>
            <b/>
            <sz val="9"/>
            <color indexed="81"/>
            <rFont val="Tahoma"/>
            <family val="2"/>
          </rPr>
          <t>7</t>
        </r>
        <r>
          <rPr>
            <b/>
            <sz val="9"/>
            <color indexed="81"/>
            <rFont val="돋움"/>
            <family val="3"/>
            <charset val="129"/>
          </rPr>
          <t>년</t>
        </r>
        <r>
          <rPr>
            <b/>
            <sz val="9"/>
            <color indexed="81"/>
            <rFont val="Tahoma"/>
            <family val="2"/>
          </rPr>
          <t xml:space="preserve"> 0.79%</t>
        </r>
        <r>
          <rPr>
            <b/>
            <sz val="9"/>
            <color indexed="81"/>
            <rFont val="돋움"/>
            <family val="3"/>
            <charset val="129"/>
          </rPr>
          <t xml:space="preserve">
</t>
        </r>
        <r>
          <rPr>
            <b/>
            <sz val="9"/>
            <color indexed="81"/>
            <rFont val="Tahoma"/>
            <family val="2"/>
          </rPr>
          <t>10</t>
        </r>
        <r>
          <rPr>
            <b/>
            <sz val="9"/>
            <color indexed="81"/>
            <rFont val="돋움"/>
            <family val="3"/>
            <charset val="129"/>
          </rPr>
          <t>년이상</t>
        </r>
        <r>
          <rPr>
            <b/>
            <sz val="9"/>
            <color indexed="81"/>
            <rFont val="Tahoma"/>
            <family val="2"/>
          </rPr>
          <t xml:space="preserve"> 1.10%</t>
        </r>
      </text>
    </comment>
    <comment ref="H15" authorId="0" shapeId="0" xr:uid="{00000000-0006-0000-0A00-000003000000}">
      <text>
        <r>
          <rPr>
            <b/>
            <sz val="9"/>
            <color indexed="81"/>
            <rFont val="Tahoma"/>
            <family val="2"/>
          </rPr>
          <t>7</t>
        </r>
        <r>
          <rPr>
            <b/>
            <sz val="9"/>
            <color indexed="81"/>
            <rFont val="돋움"/>
            <family val="3"/>
            <charset val="129"/>
          </rPr>
          <t>년</t>
        </r>
        <r>
          <rPr>
            <b/>
            <sz val="9"/>
            <color indexed="81"/>
            <rFont val="Tahoma"/>
            <family val="2"/>
          </rPr>
          <t xml:space="preserve"> 1.07%</t>
        </r>
        <r>
          <rPr>
            <b/>
            <sz val="9"/>
            <color indexed="81"/>
            <rFont val="돋움"/>
            <family val="3"/>
            <charset val="129"/>
          </rPr>
          <t xml:space="preserve">
</t>
        </r>
        <r>
          <rPr>
            <b/>
            <sz val="9"/>
            <color indexed="81"/>
            <rFont val="Tahoma"/>
            <family val="2"/>
          </rPr>
          <t>10</t>
        </r>
        <r>
          <rPr>
            <b/>
            <sz val="9"/>
            <color indexed="81"/>
            <rFont val="돋움"/>
            <family val="3"/>
            <charset val="129"/>
          </rPr>
          <t>년이상</t>
        </r>
        <r>
          <rPr>
            <b/>
            <sz val="9"/>
            <color indexed="81"/>
            <rFont val="Tahoma"/>
            <family val="2"/>
          </rPr>
          <t xml:space="preserve"> 1.70%</t>
        </r>
      </text>
    </comment>
    <comment ref="D31" authorId="1" shapeId="0" xr:uid="{00000000-0006-0000-0A00-000004000000}">
      <text>
        <r>
          <rPr>
            <b/>
            <sz val="9"/>
            <color indexed="81"/>
            <rFont val="돋움"/>
            <family val="3"/>
            <charset val="129"/>
          </rPr>
          <t>태아(1년) 26%</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user</author>
    <author>prime</author>
  </authors>
  <commentList>
    <comment ref="C24" authorId="0" shapeId="0" xr:uid="{00000000-0006-0000-0D00-000001000000}">
      <text>
        <r>
          <rPr>
            <b/>
            <sz val="9"/>
            <color indexed="81"/>
            <rFont val="돋움"/>
            <family val="3"/>
            <charset val="129"/>
          </rPr>
          <t>태아계약</t>
        </r>
        <r>
          <rPr>
            <b/>
            <sz val="9"/>
            <color indexed="81"/>
            <rFont val="Tahoma"/>
            <family val="2"/>
          </rPr>
          <t xml:space="preserve"> </t>
        </r>
        <r>
          <rPr>
            <b/>
            <sz val="9"/>
            <color indexed="81"/>
            <rFont val="돋움"/>
            <family val="3"/>
            <charset val="129"/>
          </rPr>
          <t>수수료</t>
        </r>
        <r>
          <rPr>
            <b/>
            <sz val="9"/>
            <color indexed="81"/>
            <rFont val="Tahoma"/>
            <family val="2"/>
          </rPr>
          <t xml:space="preserve"> </t>
        </r>
        <r>
          <rPr>
            <b/>
            <sz val="9"/>
            <color indexed="81"/>
            <rFont val="돋움"/>
            <family val="3"/>
            <charset val="129"/>
          </rPr>
          <t>지급</t>
        </r>
        <r>
          <rPr>
            <b/>
            <sz val="9"/>
            <color indexed="81"/>
            <rFont val="Tahoma"/>
            <family val="2"/>
          </rPr>
          <t xml:space="preserve"> </t>
        </r>
        <r>
          <rPr>
            <b/>
            <sz val="9"/>
            <color indexed="81"/>
            <rFont val="돋움"/>
            <family val="3"/>
            <charset val="129"/>
          </rPr>
          <t>시점
기본플랜</t>
        </r>
        <r>
          <rPr>
            <b/>
            <sz val="9"/>
            <color indexed="81"/>
            <rFont val="Tahoma"/>
            <family val="2"/>
          </rPr>
          <t xml:space="preserve"> &gt; </t>
        </r>
        <r>
          <rPr>
            <b/>
            <sz val="9"/>
            <color indexed="81"/>
            <rFont val="돋움"/>
            <family val="3"/>
            <charset val="129"/>
          </rPr>
          <t>익월</t>
        </r>
        <r>
          <rPr>
            <b/>
            <sz val="9"/>
            <color indexed="81"/>
            <rFont val="Tahoma"/>
            <family val="2"/>
          </rPr>
          <t xml:space="preserve"> </t>
        </r>
        <r>
          <rPr>
            <b/>
            <sz val="9"/>
            <color indexed="81"/>
            <rFont val="돋움"/>
            <family val="3"/>
            <charset val="129"/>
          </rPr>
          <t>지급
실속플랜</t>
        </r>
        <r>
          <rPr>
            <b/>
            <sz val="9"/>
            <color indexed="81"/>
            <rFont val="Tahoma"/>
            <family val="2"/>
          </rPr>
          <t xml:space="preserve"> &gt; </t>
        </r>
        <r>
          <rPr>
            <b/>
            <sz val="9"/>
            <color indexed="81"/>
            <rFont val="돋움"/>
            <family val="3"/>
            <charset val="129"/>
          </rPr>
          <t>출생예정월</t>
        </r>
        <r>
          <rPr>
            <b/>
            <sz val="9"/>
            <color indexed="81"/>
            <rFont val="Tahoma"/>
            <family val="2"/>
          </rPr>
          <t xml:space="preserve"> </t>
        </r>
        <r>
          <rPr>
            <b/>
            <sz val="9"/>
            <color indexed="81"/>
            <rFont val="돋움"/>
            <family val="3"/>
            <charset val="129"/>
          </rPr>
          <t>기준</t>
        </r>
        <r>
          <rPr>
            <b/>
            <sz val="9"/>
            <color indexed="81"/>
            <rFont val="Tahoma"/>
            <family val="2"/>
          </rPr>
          <t xml:space="preserve"> </t>
        </r>
        <r>
          <rPr>
            <b/>
            <sz val="9"/>
            <color indexed="81"/>
            <rFont val="돋움"/>
            <family val="3"/>
            <charset val="129"/>
          </rPr>
          <t>지급</t>
        </r>
        <r>
          <rPr>
            <b/>
            <sz val="9"/>
            <color indexed="81"/>
            <rFont val="Tahoma"/>
            <family val="2"/>
          </rPr>
          <t xml:space="preserve">
</t>
        </r>
      </text>
    </comment>
    <comment ref="D45" authorId="1" shapeId="0" xr:uid="{00000000-0006-0000-0D00-000002000000}">
      <text>
        <r>
          <rPr>
            <b/>
            <sz val="9"/>
            <color indexed="81"/>
            <rFont val="돋움"/>
            <family val="3"/>
            <charset val="129"/>
          </rPr>
          <t>태아</t>
        </r>
        <r>
          <rPr>
            <b/>
            <sz val="9"/>
            <color indexed="81"/>
            <rFont val="Tahoma"/>
            <family val="2"/>
          </rPr>
          <t xml:space="preserve"> 30%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user01</author>
  </authors>
  <commentList>
    <comment ref="F14" authorId="0" shapeId="0" xr:uid="{00000000-0006-0000-0E00-000001000000}">
      <text>
        <r>
          <rPr>
            <b/>
            <sz val="9"/>
            <color indexed="81"/>
            <rFont val="Tahoma"/>
            <family val="2"/>
          </rPr>
          <t>4</t>
        </r>
        <r>
          <rPr>
            <b/>
            <sz val="9"/>
            <color indexed="81"/>
            <rFont val="돋움"/>
            <family val="3"/>
            <charset val="129"/>
          </rPr>
          <t>년납</t>
        </r>
        <r>
          <rPr>
            <b/>
            <sz val="9"/>
            <color indexed="81"/>
            <rFont val="Tahoma"/>
            <family val="2"/>
          </rPr>
          <t xml:space="preserve"> : 2.5%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prime190515</author>
  </authors>
  <commentList>
    <comment ref="D33" authorId="0" shapeId="0" xr:uid="{00000000-0006-0000-0B00-000003000000}">
      <text>
        <r>
          <rPr>
            <b/>
            <sz val="9"/>
            <color indexed="81"/>
            <rFont val="돋움"/>
            <family val="3"/>
            <charset val="129"/>
          </rPr>
          <t>보장</t>
        </r>
        <r>
          <rPr>
            <b/>
            <sz val="9"/>
            <color indexed="81"/>
            <rFont val="Tahoma"/>
            <family val="2"/>
          </rPr>
          <t xml:space="preserve"> 115%
</t>
        </r>
        <r>
          <rPr>
            <b/>
            <sz val="9"/>
            <color indexed="81"/>
            <rFont val="돋움"/>
            <family val="3"/>
            <charset val="129"/>
          </rPr>
          <t>적립</t>
        </r>
        <r>
          <rPr>
            <b/>
            <sz val="9"/>
            <color indexed="81"/>
            <rFont val="Tahoma"/>
            <family val="2"/>
          </rPr>
          <t xml:space="preserve"> 50%</t>
        </r>
      </text>
    </comment>
    <comment ref="D41" authorId="0" shapeId="0" xr:uid="{00000000-0006-0000-0B00-000004000000}">
      <text>
        <r>
          <rPr>
            <b/>
            <sz val="9"/>
            <color indexed="81"/>
            <rFont val="돋움"/>
            <family val="3"/>
            <charset val="129"/>
          </rPr>
          <t>갱신시</t>
        </r>
        <r>
          <rPr>
            <b/>
            <sz val="9"/>
            <color indexed="81"/>
            <rFont val="Tahoma"/>
            <family val="2"/>
          </rPr>
          <t xml:space="preserve"> 4%</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D21" authorId="0" shapeId="0" xr:uid="{00000000-0006-0000-0F00-000001000000}">
      <text>
        <r>
          <rPr>
            <sz val="9"/>
            <color indexed="81"/>
            <rFont val="Tahoma"/>
            <family val="2"/>
          </rPr>
          <t>20</t>
        </r>
        <r>
          <rPr>
            <sz val="9"/>
            <color indexed="81"/>
            <rFont val="돋움"/>
            <family val="3"/>
            <charset val="129"/>
          </rPr>
          <t>년납</t>
        </r>
        <r>
          <rPr>
            <sz val="9"/>
            <color indexed="81"/>
            <rFont val="Tahoma"/>
            <family val="2"/>
          </rPr>
          <t xml:space="preserve"> </t>
        </r>
        <r>
          <rPr>
            <sz val="9"/>
            <color indexed="81"/>
            <rFont val="돋움"/>
            <family val="3"/>
            <charset val="129"/>
          </rPr>
          <t>적립</t>
        </r>
        <r>
          <rPr>
            <sz val="9"/>
            <color indexed="81"/>
            <rFont val="Tahoma"/>
            <family val="2"/>
          </rPr>
          <t>P 140%</t>
        </r>
      </text>
    </comment>
    <comment ref="D23" authorId="0" shapeId="0" xr:uid="{00000000-0006-0000-0F00-000002000000}">
      <text>
        <r>
          <rPr>
            <sz val="9"/>
            <color indexed="81"/>
            <rFont val="Tahoma"/>
            <family val="2"/>
          </rPr>
          <t>20</t>
        </r>
        <r>
          <rPr>
            <sz val="9"/>
            <color indexed="81"/>
            <rFont val="돋움"/>
            <family val="3"/>
            <charset val="129"/>
          </rPr>
          <t>년갱신</t>
        </r>
        <r>
          <rPr>
            <sz val="9"/>
            <color indexed="81"/>
            <rFont val="Tahoma"/>
            <family val="2"/>
          </rPr>
          <t xml:space="preserve"> </t>
        </r>
        <r>
          <rPr>
            <sz val="9"/>
            <color indexed="81"/>
            <rFont val="돋움"/>
            <family val="3"/>
            <charset val="129"/>
          </rPr>
          <t>적립</t>
        </r>
        <r>
          <rPr>
            <sz val="9"/>
            <color indexed="81"/>
            <rFont val="Tahoma"/>
            <family val="2"/>
          </rPr>
          <t>P 140%</t>
        </r>
      </text>
    </comment>
    <comment ref="D29" authorId="0" shapeId="0" xr:uid="{00000000-0006-0000-0F00-000003000000}">
      <text>
        <r>
          <rPr>
            <sz val="9"/>
            <color indexed="81"/>
            <rFont val="Tahoma"/>
            <family val="2"/>
          </rPr>
          <t>20</t>
        </r>
        <r>
          <rPr>
            <sz val="9"/>
            <color indexed="81"/>
            <rFont val="돋움"/>
            <family val="3"/>
            <charset val="129"/>
          </rPr>
          <t>년납</t>
        </r>
        <r>
          <rPr>
            <sz val="9"/>
            <color indexed="81"/>
            <rFont val="Tahoma"/>
            <family val="2"/>
          </rPr>
          <t xml:space="preserve"> </t>
        </r>
        <r>
          <rPr>
            <sz val="9"/>
            <color indexed="81"/>
            <rFont val="돋움"/>
            <family val="3"/>
            <charset val="129"/>
          </rPr>
          <t>적립</t>
        </r>
        <r>
          <rPr>
            <sz val="9"/>
            <color indexed="81"/>
            <rFont val="Tahoma"/>
            <family val="2"/>
          </rPr>
          <t xml:space="preserve">P 160%, </t>
        </r>
        <r>
          <rPr>
            <sz val="9"/>
            <color indexed="81"/>
            <rFont val="돋움"/>
            <family val="3"/>
            <charset val="129"/>
          </rPr>
          <t>환급</t>
        </r>
        <r>
          <rPr>
            <sz val="9"/>
            <color indexed="81"/>
            <rFont val="Tahoma"/>
            <family val="2"/>
          </rPr>
          <t>P 150%</t>
        </r>
      </text>
    </comment>
    <comment ref="D31" authorId="0" shapeId="0" xr:uid="{00000000-0006-0000-0F00-000004000000}">
      <text>
        <r>
          <rPr>
            <sz val="9"/>
            <color indexed="81"/>
            <rFont val="Tahoma"/>
            <family val="2"/>
          </rPr>
          <t>20</t>
        </r>
        <r>
          <rPr>
            <sz val="9"/>
            <color indexed="81"/>
            <rFont val="돋움"/>
            <family val="3"/>
            <charset val="129"/>
          </rPr>
          <t>년납</t>
        </r>
        <r>
          <rPr>
            <sz val="9"/>
            <color indexed="81"/>
            <rFont val="Tahoma"/>
            <family val="2"/>
          </rPr>
          <t xml:space="preserve"> </t>
        </r>
        <r>
          <rPr>
            <sz val="9"/>
            <color indexed="81"/>
            <rFont val="돋움"/>
            <family val="3"/>
            <charset val="129"/>
          </rPr>
          <t>적립</t>
        </r>
        <r>
          <rPr>
            <sz val="9"/>
            <color indexed="81"/>
            <rFont val="Tahoma"/>
            <family val="2"/>
          </rPr>
          <t>P 130%</t>
        </r>
      </text>
    </comment>
    <comment ref="D33" authorId="0" shapeId="0" xr:uid="{00000000-0006-0000-0F00-000005000000}">
      <text>
        <r>
          <rPr>
            <sz val="9"/>
            <color indexed="81"/>
            <rFont val="Tahoma"/>
            <family val="2"/>
          </rPr>
          <t>20</t>
        </r>
        <r>
          <rPr>
            <sz val="9"/>
            <color indexed="81"/>
            <rFont val="돋움"/>
            <family val="3"/>
            <charset val="129"/>
          </rPr>
          <t>년납</t>
        </r>
        <r>
          <rPr>
            <sz val="9"/>
            <color indexed="81"/>
            <rFont val="Tahoma"/>
            <family val="2"/>
          </rPr>
          <t xml:space="preserve"> </t>
        </r>
        <r>
          <rPr>
            <sz val="9"/>
            <color indexed="81"/>
            <rFont val="돋움"/>
            <family val="3"/>
            <charset val="129"/>
          </rPr>
          <t>적립</t>
        </r>
        <r>
          <rPr>
            <sz val="9"/>
            <color indexed="81"/>
            <rFont val="Tahoma"/>
            <family val="2"/>
          </rPr>
          <t>P 150%</t>
        </r>
      </text>
    </comment>
    <comment ref="D37" authorId="0" shapeId="0" xr:uid="{00000000-0006-0000-0F00-000006000000}">
      <text>
        <r>
          <rPr>
            <sz val="9"/>
            <color indexed="81"/>
            <rFont val="Tahoma"/>
            <family val="2"/>
          </rPr>
          <t>5</t>
        </r>
        <r>
          <rPr>
            <sz val="9"/>
            <color indexed="81"/>
            <rFont val="돋움"/>
            <family val="3"/>
            <charset val="129"/>
          </rPr>
          <t>년만기</t>
        </r>
        <r>
          <rPr>
            <sz val="9"/>
            <color indexed="81"/>
            <rFont val="Tahoma"/>
            <family val="2"/>
          </rPr>
          <t xml:space="preserve"> </t>
        </r>
        <r>
          <rPr>
            <sz val="9"/>
            <color indexed="81"/>
            <rFont val="돋움"/>
            <family val="3"/>
            <charset val="129"/>
          </rPr>
          <t>적립</t>
        </r>
        <r>
          <rPr>
            <sz val="9"/>
            <color indexed="81"/>
            <rFont val="Tahoma"/>
            <family val="2"/>
          </rPr>
          <t>P 40%</t>
        </r>
      </text>
    </comment>
  </commentList>
</comments>
</file>

<file path=xl/sharedStrings.xml><?xml version="1.0" encoding="utf-8"?>
<sst xmlns="http://schemas.openxmlformats.org/spreadsheetml/2006/main" count="1526" uniqueCount="855">
  <si>
    <t>손해 보험 수수료 지급 기준</t>
    <phoneticPr fontId="7" type="noConversion"/>
  </si>
  <si>
    <t>4회차</t>
  </si>
  <si>
    <t>5회차</t>
  </si>
  <si>
    <t>6회차</t>
  </si>
  <si>
    <t>7회차</t>
  </si>
  <si>
    <t>8회차</t>
  </si>
  <si>
    <t>9회차</t>
  </si>
  <si>
    <t>10회차</t>
  </si>
  <si>
    <t>11회차</t>
  </si>
  <si>
    <t>12회차</t>
  </si>
  <si>
    <t>13회차</t>
  </si>
  <si>
    <t>16회차</t>
  </si>
  <si>
    <t>17회차</t>
  </si>
  <si>
    <t>18회차</t>
  </si>
  <si>
    <t>1. 보험회사 연동방식</t>
    <phoneticPr fontId="13" type="noConversion"/>
  </si>
  <si>
    <r>
      <t xml:space="preserve">보험사 연동정산 방식이란 </t>
    </r>
    <r>
      <rPr>
        <b/>
        <sz val="11"/>
        <color indexed="60"/>
        <rFont val="맑은 고딕"/>
        <family val="3"/>
        <charset val="129"/>
      </rPr>
      <t>회사가 영업조직에게 지급하는 수수료를 보험회사와 연동하여 정산</t>
    </r>
    <r>
      <rPr>
        <b/>
        <sz val="11"/>
        <color indexed="8"/>
        <rFont val="맑은 고딕"/>
        <family val="3"/>
        <charset val="129"/>
      </rPr>
      <t>하는 것을 의미함. 즉, 회사가 보험회사로부터 받는 수수료를 기초로 각 직급별 지급율을 곱하여 계산한 금액을 지급하는 방식임. 이때, 보험회사와 연동되는 항목은 업적구간별</t>
    </r>
    <r>
      <rPr>
        <b/>
        <sz val="11"/>
        <color indexed="8"/>
        <rFont val="맑은 고딕"/>
        <family val="3"/>
        <charset val="129"/>
      </rPr>
      <t>·</t>
    </r>
    <r>
      <rPr>
        <b/>
        <sz val="11"/>
        <color indexed="8"/>
        <rFont val="맑은 고딕"/>
        <family val="3"/>
        <charset val="129"/>
      </rPr>
      <t>유지율구간별 지급율, 개별 계약의 수정P, 회차별 지급방식 등 보험회사와 연동하지 않는 것으로 별도 정한 사항을 제외한 모든 항목이 해당됨.</t>
    </r>
    <phoneticPr fontId="13" type="noConversion"/>
  </si>
  <si>
    <t>2. 보험회사 비연동방식</t>
    <phoneticPr fontId="13" type="noConversion"/>
  </si>
  <si>
    <t>아래의 각 항목에 대해서는 상기의 보험회사 연동방식을 적용하지 않고, 당사가 별도로 정한 방법에 따른다.</t>
    <phoneticPr fontId="13" type="noConversion"/>
  </si>
  <si>
    <t>⑴ 프라임 선지급형</t>
    <phoneticPr fontId="13" type="noConversion"/>
  </si>
  <si>
    <t>⑵ 최저보장제도</t>
    <phoneticPr fontId="13" type="noConversion"/>
  </si>
  <si>
    <t>최저보장제도란 수수료 제도의 안정성 확보를 위해 최저보장되는 항목(업적구간, 유지율 또는 개별 수수료항목)에 대해서는 최저보장 아래의 구간에 해당되더라도 최저보장 수준의 수수료를 지급하는 제도를 의미함. 이때, 보험회사가 최저보장하는 경우와 당사가 자체적으로 최저보장하는 경우 모두 동일하게 적용됨.</t>
    <phoneticPr fontId="13" type="noConversion"/>
  </si>
  <si>
    <t>⑶ 환수제도</t>
    <phoneticPr fontId="13" type="noConversion"/>
  </si>
  <si>
    <t>수수료 환수는 당사가 별도로 정한 아래의 미유지 회차별 환수기준에 따름. 이때 미유지 회차별 환수는 총지급수수료에 대해 적용하고 별도로 정하지 않는 한 기존계약에 대해서도 일괄 반영하고 환수시점의 지급율에 따라 환수함.</t>
    <phoneticPr fontId="13" type="noConversion"/>
  </si>
  <si>
    <t>구분</t>
    <phoneticPr fontId="13" type="noConversion"/>
  </si>
  <si>
    <t>2회차</t>
    <phoneticPr fontId="13" type="noConversion"/>
  </si>
  <si>
    <t>3회차</t>
    <phoneticPr fontId="13" type="noConversion"/>
  </si>
  <si>
    <t>Group A/B</t>
    <phoneticPr fontId="13" type="noConversion"/>
  </si>
  <si>
    <t>14회차</t>
    <phoneticPr fontId="13" type="noConversion"/>
  </si>
  <si>
    <t>15회차</t>
    <phoneticPr fontId="13" type="noConversion"/>
  </si>
  <si>
    <t>Group A</t>
    <phoneticPr fontId="13" type="noConversion"/>
  </si>
  <si>
    <t>Group B</t>
    <phoneticPr fontId="13" type="noConversion"/>
  </si>
  <si>
    <t xml:space="preserve">   상기 미유지 회차별 환수율은 손해보험에 한하며, 생명보험은 생보수수료 테이블 안내자료 참고</t>
    <phoneticPr fontId="13" type="noConversion"/>
  </si>
  <si>
    <t>3. 수수료 예측</t>
    <phoneticPr fontId="13" type="noConversion"/>
  </si>
  <si>
    <t>본 안내자료는 각사별 대표 상품별 표준 수정율에 따라 예시 형태로 작성되었으며, 구체적인 설계 내용에 따라 실제 지급액과는 차이가 발생할 수 있습니다. 예시한 상품 또는 예시되지 않은 상품의 가입설계 후 실제 수정P를 본 자료에 기입하여 계약별 수수료를 확인하시기 바라며 수수료 테이블 관련 문의는 경영관리팀의 각사별 담당자에게 문의하시기 바랍니다.</t>
    <phoneticPr fontId="13" type="noConversion"/>
  </si>
  <si>
    <t>-</t>
  </si>
  <si>
    <t>지급률</t>
  </si>
  <si>
    <t>총계</t>
  </si>
  <si>
    <t>▶ 유지보수수수료 = 영수P * 13~24회차, 13~36회차 해당 납기별 지급률</t>
  </si>
  <si>
    <t>연금/저축/상조보험중 2차년도이후 유지보수수수료 지급률이 
있는 상품만 해당</t>
  </si>
  <si>
    <t>수정P</t>
  </si>
  <si>
    <t>1~12회</t>
  </si>
  <si>
    <t>2차년이후</t>
  </si>
  <si>
    <t>1차년
(익월포함)</t>
    <phoneticPr fontId="13" type="noConversion"/>
  </si>
  <si>
    <r>
      <t>전 손보사 최저보장제도 적용</t>
    </r>
    <r>
      <rPr>
        <b/>
        <sz val="11"/>
        <color indexed="18"/>
        <rFont val="맑은 고딕"/>
        <family val="3"/>
        <charset val="129"/>
      </rPr>
      <t xml:space="preserve"> </t>
    </r>
    <r>
      <rPr>
        <sz val="11"/>
        <rFont val="맑은 고딕"/>
        <family val="3"/>
        <charset val="129"/>
      </rPr>
      <t>(각사별 최저보장되는 구체적인 항목은 해당 회사의 수수료 안내자료 참고)</t>
    </r>
    <phoneticPr fontId="13" type="noConversion"/>
  </si>
  <si>
    <t xml:space="preserve">* 지급기준 : 실손단독상품 기준 </t>
    <phoneticPr fontId="13" type="noConversion"/>
  </si>
  <si>
    <t xml:space="preserve">※ 실손단독상품 및 실손특약의 경우 全손보사  보험사 연동으로 지급합니다. </t>
    <phoneticPr fontId="13" type="noConversion"/>
  </si>
  <si>
    <t>회사</t>
    <phoneticPr fontId="13" type="noConversion"/>
  </si>
  <si>
    <t>영수P</t>
    <phoneticPr fontId="13" type="noConversion"/>
  </si>
  <si>
    <t>수정P</t>
    <phoneticPr fontId="4" type="noConversion"/>
  </si>
  <si>
    <t>1차년
(익월포함)</t>
    <phoneticPr fontId="4" type="noConversion"/>
  </si>
  <si>
    <t>익월</t>
    <phoneticPr fontId="13" type="noConversion"/>
  </si>
  <si>
    <t>2~12회</t>
    <phoneticPr fontId="13" type="noConversion"/>
  </si>
  <si>
    <t>메리츠화재</t>
    <phoneticPr fontId="13" type="noConversion"/>
  </si>
  <si>
    <t>한화손해</t>
    <phoneticPr fontId="13" type="noConversion"/>
  </si>
  <si>
    <t>-</t>
    <phoneticPr fontId="4" type="noConversion"/>
  </si>
  <si>
    <t>본부장</t>
    <phoneticPr fontId="7" type="noConversion"/>
  </si>
  <si>
    <t>항  목</t>
    <phoneticPr fontId="7" type="noConversion"/>
  </si>
  <si>
    <t>유지수수료</t>
    <phoneticPr fontId="7" type="noConversion"/>
  </si>
  <si>
    <t>※ 납기별, 상품별 지급률은 수정율표 참조</t>
    <phoneticPr fontId="13" type="noConversion"/>
  </si>
  <si>
    <t>(단, 납입기간7년 미만은 납입기간 종료시까지 지급)</t>
    <phoneticPr fontId="13" type="noConversion"/>
  </si>
  <si>
    <t>2. 수수료 지급 예시</t>
    <phoneticPr fontId="7" type="noConversion"/>
  </si>
  <si>
    <t>상품명</t>
    <phoneticPr fontId="7" type="noConversion"/>
  </si>
  <si>
    <t>계약관리수수료</t>
    <phoneticPr fontId="7" type="noConversion"/>
  </si>
  <si>
    <t>본사수수료</t>
    <phoneticPr fontId="7" type="noConversion"/>
  </si>
  <si>
    <t>상품군</t>
    <phoneticPr fontId="13" type="noConversion"/>
  </si>
  <si>
    <t>기준</t>
    <phoneticPr fontId="31" type="noConversion"/>
  </si>
  <si>
    <t>익월</t>
    <phoneticPr fontId="13" type="noConversion"/>
  </si>
  <si>
    <t>익월</t>
    <phoneticPr fontId="7" type="noConversion"/>
  </si>
  <si>
    <t>총계</t>
    <phoneticPr fontId="7" type="noConversion"/>
  </si>
  <si>
    <t>-</t>
    <phoneticPr fontId="13" type="noConversion"/>
  </si>
  <si>
    <t>20년납</t>
    <phoneticPr fontId="7" type="noConversion"/>
  </si>
  <si>
    <t>5년납</t>
    <phoneticPr fontId="7" type="noConversion"/>
  </si>
  <si>
    <t>5년납</t>
  </si>
  <si>
    <t>6년납</t>
  </si>
  <si>
    <t>7년납</t>
  </si>
  <si>
    <t>프라임 선지급형 적용대상 보험회사: 全 손보사</t>
    <phoneticPr fontId="13" type="noConversion"/>
  </si>
  <si>
    <t>비  고</t>
    <phoneticPr fontId="7" type="noConversion"/>
  </si>
  <si>
    <t>수정P</t>
    <phoneticPr fontId="7" type="noConversion"/>
  </si>
  <si>
    <t>실손
단독</t>
    <phoneticPr fontId="4" type="noConversion"/>
  </si>
  <si>
    <t>1. 수수료 항목 및 지급 기준</t>
    <phoneticPr fontId="7" type="noConversion"/>
  </si>
  <si>
    <t>성과수수료</t>
    <phoneticPr fontId="7" type="noConversion"/>
  </si>
  <si>
    <t>익월</t>
    <phoneticPr fontId="7" type="noConversion"/>
  </si>
  <si>
    <t>재물</t>
    <phoneticPr fontId="4" type="noConversion"/>
  </si>
  <si>
    <t>일시납</t>
    <phoneticPr fontId="4" type="noConversion"/>
  </si>
  <si>
    <t>※ 아래 보장성상품의 경우 실손담보는 미포함된 예시입니다. 실손담보가 들어갈 경우 수수료율이 하향되오니 반드시 실손담보 수정율을 확인 후 계산하여 주시기 바랍니다.</t>
  </si>
  <si>
    <t>수정율</t>
  </si>
  <si>
    <t>모집수수료</t>
    <phoneticPr fontId="7" type="noConversion"/>
  </si>
  <si>
    <t>저축</t>
    <phoneticPr fontId="4" type="noConversion"/>
  </si>
  <si>
    <t>본사수수료</t>
    <phoneticPr fontId="7" type="noConversion"/>
  </si>
  <si>
    <t>1년납</t>
    <phoneticPr fontId="7" type="noConversion"/>
  </si>
  <si>
    <t>3년납</t>
    <phoneticPr fontId="7" type="noConversion"/>
  </si>
  <si>
    <t>재물</t>
    <phoneticPr fontId="13" type="noConversion"/>
  </si>
  <si>
    <t>-</t>
    <phoneticPr fontId="13" type="noConversion"/>
  </si>
  <si>
    <t>상상플러스</t>
    <phoneticPr fontId="7" type="noConversion"/>
  </si>
  <si>
    <t>일시납</t>
    <phoneticPr fontId="7" type="noConversion"/>
  </si>
  <si>
    <t>유지보수수수료</t>
    <phoneticPr fontId="7" type="noConversion"/>
  </si>
  <si>
    <t>수정P</t>
    <phoneticPr fontId="7" type="noConversion"/>
  </si>
  <si>
    <t>상품군</t>
    <phoneticPr fontId="31" type="noConversion"/>
  </si>
  <si>
    <t>-</t>
    <phoneticPr fontId="31" type="noConversion"/>
  </si>
  <si>
    <t>우리집보험M-House</t>
    <phoneticPr fontId="7" type="noConversion"/>
  </si>
  <si>
    <t>1년만기</t>
    <phoneticPr fontId="7" type="noConversion"/>
  </si>
  <si>
    <t>보장</t>
    <phoneticPr fontId="13" type="noConversion"/>
  </si>
  <si>
    <t>※ 아래 예시 외 상품(또는 납기 등 다른 기준)은 첨부파일 수정율자료를 참조하여 확인바랍니다.</t>
  </si>
  <si>
    <t>롯데손해</t>
    <phoneticPr fontId="13" type="noConversion"/>
  </si>
  <si>
    <t>MG손해</t>
    <phoneticPr fontId="13" type="noConversion"/>
  </si>
  <si>
    <t>삼성화재</t>
    <phoneticPr fontId="13" type="noConversion"/>
  </si>
  <si>
    <t>KB손해</t>
    <phoneticPr fontId="13" type="noConversion"/>
  </si>
  <si>
    <t>현대해상</t>
    <phoneticPr fontId="13" type="noConversion"/>
  </si>
  <si>
    <t>흥국화재</t>
    <phoneticPr fontId="13" type="noConversion"/>
  </si>
  <si>
    <t>NH손해</t>
    <phoneticPr fontId="13" type="noConversion"/>
  </si>
  <si>
    <t>13~36회</t>
  </si>
  <si>
    <t>5년납/5년만기/적립</t>
  </si>
  <si>
    <t>20년납</t>
    <phoneticPr fontId="13" type="noConversion"/>
  </si>
  <si>
    <t>홈앤비즈케어종합</t>
  </si>
  <si>
    <t>실손의료비보험(1차년도지급예시)</t>
  </si>
  <si>
    <t>DB손해</t>
  </si>
  <si>
    <t>20년납 이상</t>
    <phoneticPr fontId="13" type="noConversion"/>
  </si>
  <si>
    <t>프라임 선지급형이란 수수료 경쟁력 확보를 위해 수수료 정산을 보험사와 연동하지 않고 당사에서 확보한 재원으로 우선 선지급하되, 2013년 4월 손해보험 제도 변경 전 수수료테이블에 준하는 수수료테이블을 목표로 함. 프라임 선지급제도는 많은 재원을 필요로 하는 데다 수수료 수령 및 지급의 시차가 존재하므로 보험사 연동정산 방식을 적용하지 않으며, 별도의 환수제도(아래의 환수제도에서 Group A)가 적용됨.</t>
    <phoneticPr fontId="4" type="noConversion"/>
  </si>
  <si>
    <t>재물보험 성공메이트</t>
    <phoneticPr fontId="59" type="noConversion"/>
  </si>
  <si>
    <t>메리츠 치아보험 이목구비</t>
    <phoneticPr fontId="4" type="noConversion"/>
  </si>
  <si>
    <t xml:space="preserve">   Group A: 프라임 선지급형(DB, 한화, 롯데, MG, 메리츠, KB, 현대, 흥국, 삼성, AIG) /  Group B: 기타 연동형(全손보사 실손단독상품 , MG손해 보장성外상품, 흥국화재 연금,저축상품 등)</t>
    <phoneticPr fontId="4" type="noConversion"/>
  </si>
  <si>
    <t>알파Plus보장보험</t>
    <phoneticPr fontId="7" type="noConversion"/>
  </si>
  <si>
    <t>보험사</t>
    <phoneticPr fontId="230" type="noConversion"/>
  </si>
  <si>
    <t>변동 항목</t>
    <phoneticPr fontId="230" type="noConversion"/>
  </si>
  <si>
    <t>구분</t>
    <phoneticPr fontId="230" type="noConversion"/>
  </si>
  <si>
    <t>변동 전</t>
    <phoneticPr fontId="230" type="noConversion"/>
  </si>
  <si>
    <t>변동 후</t>
    <phoneticPr fontId="230" type="noConversion"/>
  </si>
  <si>
    <t>** 수수료 규정이나 테이블 예시구간 변경 외에도, 상품의 수정률이 변경될 시 테이블 금액 및 수수료 실제 지급액은 달라질 수 있으니 이점 참고하시어 활용 바랍니다.</t>
    <phoneticPr fontId="230" type="noConversion"/>
  </si>
  <si>
    <t>1~36회 (2년납은 1~24회)</t>
  </si>
  <si>
    <t>최초 20년납</t>
    <phoneticPr fontId="7" type="noConversion"/>
  </si>
  <si>
    <t>20년납이상</t>
    <phoneticPr fontId="7" type="noConversion"/>
  </si>
  <si>
    <t xml:space="preserve">         미유지 계약과 동일하게 회차별 환수율이 적용되어 환수됨을 안내드립니다. ※프라임선지급제도 시행사 :손보 전회사, DB생명,NH농협생명</t>
    <phoneticPr fontId="13" type="noConversion"/>
  </si>
  <si>
    <t xml:space="preserve"> 비고:  프라임선지급 제도를 통해 수수료가 지급된 계약의 경우, 보험사로부터 유지수수료 지급이 종료되는 사유 발생 시 (사망해약,납입면제 등),</t>
    <phoneticPr fontId="13" type="noConversion"/>
  </si>
  <si>
    <t>손보사별 수수료 테이블 공통 사항 안내 (21년 01월 기준)</t>
  </si>
  <si>
    <t>21년 01월 손보사별수수료테이블 변동사항(전월대비)</t>
  </si>
  <si>
    <t>The좋은 닥터플러스보험</t>
    <phoneticPr fontId="7" type="noConversion"/>
  </si>
  <si>
    <t>간편건강보험과건강하게사는이야기</t>
    <phoneticPr fontId="4" type="noConversion"/>
  </si>
  <si>
    <t>1. 수수료 항목 및 지급 기준</t>
    <phoneticPr fontId="7" type="noConversion"/>
  </si>
  <si>
    <t>항  목</t>
    <phoneticPr fontId="7" type="noConversion"/>
  </si>
  <si>
    <t>세 부 사 항</t>
    <phoneticPr fontId="7" type="noConversion"/>
  </si>
  <si>
    <t>비고</t>
    <phoneticPr fontId="7" type="noConversion"/>
  </si>
  <si>
    <t>모집수수료</t>
    <phoneticPr fontId="7" type="noConversion"/>
  </si>
  <si>
    <t>▶ 실손의료보험: 수정P * 25%</t>
    <phoneticPr fontId="13" type="noConversion"/>
  </si>
  <si>
    <t>▶ 실손의료보험: 수정P * 25% * 11(2회~12회)</t>
    <phoneticPr fontId="13" type="noConversion"/>
  </si>
  <si>
    <t>계약관리수수료</t>
    <phoneticPr fontId="13" type="noConversion"/>
  </si>
  <si>
    <t>▶  저축 및 연금 : 영수보험료 *지급률 * 최대84회</t>
    <phoneticPr fontId="13" type="noConversion"/>
  </si>
  <si>
    <t>신계약
수정P</t>
    <phoneticPr fontId="7" type="noConversion"/>
  </si>
  <si>
    <t>7~9회</t>
    <phoneticPr fontId="13" type="noConversion"/>
  </si>
  <si>
    <t>10~12회</t>
    <phoneticPr fontId="13" type="noConversion"/>
  </si>
  <si>
    <t>13~14회</t>
    <phoneticPr fontId="31" type="noConversion"/>
  </si>
  <si>
    <t>15회</t>
    <phoneticPr fontId="13" type="noConversion"/>
  </si>
  <si>
    <t>let : smile종합건강보험(더끌림 프리미엄)&lt;일반형/보장담보&gt;</t>
    <phoneticPr fontId="13" type="noConversion"/>
  </si>
  <si>
    <t>-</t>
    <phoneticPr fontId="4" type="noConversion"/>
  </si>
  <si>
    <t>20년납</t>
    <phoneticPr fontId="4" type="noConversion"/>
  </si>
  <si>
    <t>-</t>
    <phoneticPr fontId="13" type="noConversion"/>
  </si>
  <si>
    <t>let : play자녀보험(일반형/보장담보)</t>
    <phoneticPr fontId="4" type="noConversion"/>
  </si>
  <si>
    <t>20년납</t>
    <phoneticPr fontId="4" type="noConversion"/>
  </si>
  <si>
    <t>let : drive운전자보험(세만기/보장담보)</t>
    <phoneticPr fontId="13" type="noConversion"/>
  </si>
  <si>
    <t>-</t>
    <phoneticPr fontId="4" type="noConversion"/>
  </si>
  <si>
    <t>20년납</t>
    <phoneticPr fontId="7" type="noConversion"/>
  </si>
  <si>
    <t>-</t>
    <phoneticPr fontId="13" type="noConversion"/>
  </si>
  <si>
    <t>재물</t>
    <phoneticPr fontId="13" type="noConversion"/>
  </si>
  <si>
    <t>let : care재물종합보험(보장담보)</t>
    <phoneticPr fontId="7" type="noConversion"/>
  </si>
  <si>
    <t>5년납</t>
    <phoneticPr fontId="7" type="noConversion"/>
  </si>
  <si>
    <t>연금
저축</t>
    <phoneticPr fontId="13" type="noConversion"/>
  </si>
  <si>
    <t>10년납↑</t>
    <phoneticPr fontId="4" type="noConversion"/>
  </si>
  <si>
    <t>일시납</t>
    <phoneticPr fontId="4" type="noConversion"/>
  </si>
  <si>
    <t>베리굿 저축보험</t>
    <phoneticPr fontId="4" type="noConversion"/>
  </si>
  <si>
    <t xml:space="preserve">일시납 </t>
    <phoneticPr fontId="7" type="noConversion"/>
  </si>
  <si>
    <t>실손
단독</t>
    <phoneticPr fontId="13" type="noConversion"/>
  </si>
  <si>
    <t>-</t>
    <phoneticPr fontId="4" type="noConversion"/>
  </si>
  <si>
    <t>1년납</t>
    <phoneticPr fontId="7" type="noConversion"/>
  </si>
  <si>
    <t>항  목</t>
    <phoneticPr fontId="7" type="noConversion"/>
  </si>
  <si>
    <t>세  부  사  항</t>
    <phoneticPr fontId="7" type="noConversion"/>
  </si>
  <si>
    <t>비  고</t>
    <phoneticPr fontId="7" type="noConversion"/>
  </si>
  <si>
    <t>모집수수료</t>
    <phoneticPr fontId="7" type="noConversion"/>
  </si>
  <si>
    <t>계약관리수수료</t>
    <phoneticPr fontId="7" type="noConversion"/>
  </si>
  <si>
    <t>비월납,선납의 경우에도 응당회차 도래시 지급</t>
    <phoneticPr fontId="13" type="noConversion"/>
  </si>
  <si>
    <t>본부장</t>
    <phoneticPr fontId="7" type="noConversion"/>
  </si>
  <si>
    <t>상품군</t>
    <phoneticPr fontId="13" type="noConversion"/>
  </si>
  <si>
    <t>기준</t>
    <phoneticPr fontId="13" type="noConversion"/>
  </si>
  <si>
    <t>익월</t>
    <phoneticPr fontId="7" type="noConversion"/>
  </si>
  <si>
    <t>1차년
(익월포함)</t>
    <phoneticPr fontId="13" type="noConversion"/>
  </si>
  <si>
    <t>총계</t>
    <phoneticPr fontId="7" type="noConversion"/>
  </si>
  <si>
    <t>보장</t>
    <phoneticPr fontId="4" type="noConversion"/>
  </si>
  <si>
    <t>(무) NH다솜플러스종합보험 [보장부 기준]</t>
    <phoneticPr fontId="7" type="noConversion"/>
  </si>
  <si>
    <t>20년납 이상</t>
    <phoneticPr fontId="13" type="noConversion"/>
  </si>
  <si>
    <t>(무)가성비굿건강보험</t>
    <phoneticPr fontId="4" type="noConversion"/>
  </si>
  <si>
    <t>(무)계속지켜주는암보험(비갱신형) [보장부 기준]</t>
    <phoneticPr fontId="4" type="noConversion"/>
  </si>
  <si>
    <t>(무) 투패스초간편건강보험(1종) [보장부 기준]</t>
    <phoneticPr fontId="4" type="noConversion"/>
  </si>
  <si>
    <t>20년납</t>
    <phoneticPr fontId="13" type="noConversion"/>
  </si>
  <si>
    <t>(무) 헤아림시니어암보험 [보장부 기준]</t>
    <phoneticPr fontId="7" type="noConversion"/>
  </si>
  <si>
    <r>
      <t xml:space="preserve">(무)NH가성비굿플러스어린이보험(1종)
</t>
    </r>
    <r>
      <rPr>
        <b/>
        <sz val="9"/>
        <color rgb="FFFF0000"/>
        <rFont val="맑은 고딕"/>
        <family val="3"/>
        <charset val="129"/>
      </rPr>
      <t xml:space="preserve"> (출생후보장)</t>
    </r>
    <phoneticPr fontId="7" type="noConversion"/>
  </si>
  <si>
    <r>
      <t>(무) 꿈모아어린이보험</t>
    </r>
    <r>
      <rPr>
        <b/>
        <sz val="9"/>
        <color rgb="FFFF0000"/>
        <rFont val="맑은 고딕"/>
        <family val="3"/>
        <charset val="129"/>
      </rPr>
      <t>(출생후보장)</t>
    </r>
    <phoneticPr fontId="7" type="noConversion"/>
  </si>
  <si>
    <t>20년납</t>
    <phoneticPr fontId="13" type="noConversion"/>
  </si>
  <si>
    <t>재물</t>
    <phoneticPr fontId="4" type="noConversion"/>
  </si>
  <si>
    <t>(무) NEW리치하우스가정종합보험 [보장부 기준]</t>
    <phoneticPr fontId="4" type="noConversion"/>
  </si>
  <si>
    <t>5년납/5년만기</t>
    <phoneticPr fontId="13" type="noConversion"/>
  </si>
  <si>
    <t>실손
단독</t>
    <phoneticPr fontId="4" type="noConversion"/>
  </si>
  <si>
    <t>(무)헤아림실손의료비보험 (1차년도 지급예시)</t>
    <phoneticPr fontId="7" type="noConversion"/>
  </si>
  <si>
    <t>1년납</t>
    <phoneticPr fontId="13" type="noConversion"/>
  </si>
  <si>
    <t>1차년</t>
    <phoneticPr fontId="7" type="noConversion"/>
  </si>
  <si>
    <t>1. 수수료 항목 및 지급 기준</t>
    <phoneticPr fontId="7" type="noConversion"/>
  </si>
  <si>
    <t>항  목</t>
    <phoneticPr fontId="7" type="noConversion"/>
  </si>
  <si>
    <t>세 부  사 항</t>
    <phoneticPr fontId="7" type="noConversion"/>
  </si>
  <si>
    <t>비  고</t>
    <phoneticPr fontId="7" type="noConversion"/>
  </si>
  <si>
    <t>모집수수료</t>
    <phoneticPr fontId="7" type="noConversion"/>
  </si>
  <si>
    <t>-</t>
    <phoneticPr fontId="4" type="noConversion"/>
  </si>
  <si>
    <t>계약관리수수료</t>
    <phoneticPr fontId="7" type="noConversion"/>
  </si>
  <si>
    <t>※ 월정산 수정P = 신계약월납수정P - 당월 총 차감(취소,무효,인수거절 등) 월납수정P</t>
    <phoneticPr fontId="4" type="noConversion"/>
  </si>
  <si>
    <t>2. 수수료 지급 예시</t>
    <phoneticPr fontId="7" type="noConversion"/>
  </si>
  <si>
    <t>※ 아래 예시 외 상품(또는 납기 등 다른 기준)은 첨부파일 수정율자료를 참조하여 확인바랍니다.</t>
    <phoneticPr fontId="4" type="noConversion"/>
  </si>
  <si>
    <t>※ 아래 보장성상품의 경우 담보는 미포함된 예시입니다. 담보가 들어갈 경우 수수료율이 하향되오니 반드시 실손담보 수정율을 확인 후 계산하여 주시기 바랍니다.</t>
    <phoneticPr fontId="4" type="noConversion"/>
  </si>
  <si>
    <t>상품명</t>
    <phoneticPr fontId="7" type="noConversion"/>
  </si>
  <si>
    <t>기준</t>
    <phoneticPr fontId="7" type="noConversion"/>
  </si>
  <si>
    <t>모집수수료</t>
    <phoneticPr fontId="4" type="noConversion"/>
  </si>
  <si>
    <t>계약관리수수료</t>
    <phoneticPr fontId="4" type="noConversion"/>
  </si>
  <si>
    <t>본사수수료</t>
    <phoneticPr fontId="7" type="noConversion"/>
  </si>
  <si>
    <t>본부장</t>
    <phoneticPr fontId="7" type="noConversion"/>
  </si>
  <si>
    <t>상품군</t>
    <phoneticPr fontId="7" type="noConversion"/>
  </si>
  <si>
    <t>납기</t>
    <phoneticPr fontId="7" type="noConversion"/>
  </si>
  <si>
    <t>수정P</t>
    <phoneticPr fontId="7" type="noConversion"/>
  </si>
  <si>
    <t>익월</t>
    <phoneticPr fontId="7" type="noConversion"/>
  </si>
  <si>
    <t>1차년
(익월포함)</t>
    <phoneticPr fontId="13" type="noConversion"/>
  </si>
  <si>
    <t>총계</t>
    <phoneticPr fontId="7" type="noConversion"/>
  </si>
  <si>
    <t>총계</t>
    <phoneticPr fontId="7" type="noConversion"/>
  </si>
  <si>
    <t>익월</t>
    <phoneticPr fontId="7" type="noConversion"/>
  </si>
  <si>
    <t>보장</t>
    <phoneticPr fontId="7" type="noConversion"/>
  </si>
  <si>
    <t>(무)AIG 소문난 NEW 암보험</t>
    <phoneticPr fontId="4" type="noConversion"/>
  </si>
  <si>
    <t>10년갱신</t>
    <phoneticPr fontId="4" type="noConversion"/>
  </si>
  <si>
    <t>(무)AIG 소문난 3대 큰 보장보험</t>
    <phoneticPr fontId="4" type="noConversion"/>
  </si>
  <si>
    <t>세 부  사 항</t>
    <phoneticPr fontId="7" type="noConversion"/>
  </si>
  <si>
    <t>성과수수료</t>
    <phoneticPr fontId="7" type="noConversion"/>
  </si>
  <si>
    <t>월납환산 보험료(수정P) 100만원 초과건은 신계약 성과 수수료 不지급 
(단, 수정률 150%이하 계약은 월납환산보험료 500만원이하까지 인정)</t>
    <phoneticPr fontId="4" type="noConversion"/>
  </si>
  <si>
    <t>※ 실손단독상품 비월납건 : 1~12회차  수정P대비 29% 지급</t>
    <phoneticPr fontId="4" type="noConversion"/>
  </si>
  <si>
    <t>구분</t>
    <phoneticPr fontId="7" type="noConversion"/>
  </si>
  <si>
    <t>2년납</t>
    <phoneticPr fontId="31" type="noConversion"/>
  </si>
  <si>
    <t>3년납이상</t>
    <phoneticPr fontId="31" type="noConversion"/>
  </si>
  <si>
    <t>1.1%~4.9%</t>
    <phoneticPr fontId="31" type="noConversion"/>
  </si>
  <si>
    <t>지급기간</t>
    <phoneticPr fontId="31" type="noConversion"/>
  </si>
  <si>
    <t>13~24회차 지급</t>
    <phoneticPr fontId="31" type="noConversion"/>
  </si>
  <si>
    <t>13~36회차 지급</t>
    <phoneticPr fontId="31" type="noConversion"/>
  </si>
  <si>
    <t>2. 수수료 지급 예시</t>
    <phoneticPr fontId="7" type="noConversion"/>
  </si>
  <si>
    <t>상품명</t>
    <phoneticPr fontId="7" type="noConversion"/>
  </si>
  <si>
    <t>유지보수 수수료</t>
    <phoneticPr fontId="31" type="noConversion"/>
  </si>
  <si>
    <t>기준</t>
    <phoneticPr fontId="31" type="noConversion"/>
  </si>
  <si>
    <t>2~6회</t>
    <phoneticPr fontId="7" type="noConversion"/>
  </si>
  <si>
    <t>7~12회</t>
    <phoneticPr fontId="7" type="noConversion"/>
  </si>
  <si>
    <t>13~14회</t>
    <phoneticPr fontId="7" type="noConversion"/>
  </si>
  <si>
    <t>13회~24회</t>
    <phoneticPr fontId="31" type="noConversion"/>
  </si>
  <si>
    <t>25회~36회</t>
    <phoneticPr fontId="31" type="noConversion"/>
  </si>
  <si>
    <t>총계</t>
    <phoneticPr fontId="7" type="noConversion"/>
  </si>
  <si>
    <t>익월</t>
    <phoneticPr fontId="7" type="noConversion"/>
  </si>
  <si>
    <t>1차년
(익월포함)</t>
    <phoneticPr fontId="13" type="noConversion"/>
  </si>
  <si>
    <t>보장</t>
    <phoneticPr fontId="4" type="noConversion"/>
  </si>
  <si>
    <t>-</t>
    <phoneticPr fontId="31" type="noConversion"/>
  </si>
  <si>
    <t>운전자보험 M-Drive</t>
    <phoneticPr fontId="4" type="noConversion"/>
  </si>
  <si>
    <t>20년납</t>
    <phoneticPr fontId="7" type="noConversion"/>
  </si>
  <si>
    <t>5년납</t>
    <phoneticPr fontId="7" type="noConversion"/>
  </si>
  <si>
    <t>펫퍼민트 Puppy&amp;Dog보험</t>
    <phoneticPr fontId="59" type="noConversion"/>
  </si>
  <si>
    <t>3년</t>
    <phoneticPr fontId="7" type="noConversion"/>
  </si>
  <si>
    <t>실손
단독</t>
    <phoneticPr fontId="4" type="noConversion"/>
  </si>
  <si>
    <t>연금
저축</t>
    <phoneticPr fontId="4" type="noConversion"/>
  </si>
  <si>
    <t>연금저축 노후생활지킴이보험</t>
    <phoneticPr fontId="7" type="noConversion"/>
  </si>
  <si>
    <t>10년납</t>
    <phoneticPr fontId="4" type="noConversion"/>
  </si>
  <si>
    <t>모아Rich보험</t>
    <phoneticPr fontId="7" type="noConversion"/>
  </si>
  <si>
    <t>3년납 10년만기</t>
    <phoneticPr fontId="7" type="noConversion"/>
  </si>
  <si>
    <r>
      <t>무배당 모아Rich보험</t>
    </r>
    <r>
      <rPr>
        <b/>
        <sz val="9"/>
        <color rgb="FF0000FF"/>
        <rFont val="맑은 고딕"/>
        <family val="3"/>
        <charset val="129"/>
      </rPr>
      <t xml:space="preserve"> (일시납)</t>
    </r>
    <phoneticPr fontId="4" type="noConversion"/>
  </si>
  <si>
    <t>-</t>
    <phoneticPr fontId="4" type="noConversion"/>
  </si>
  <si>
    <t>let : simple간편건강보험&lt;연만기 갱신형/보장담보&gt;</t>
    <phoneticPr fontId="13" type="noConversion"/>
  </si>
  <si>
    <t>1. 수수료 항목 및 지급 기준</t>
    <phoneticPr fontId="7" type="noConversion"/>
  </si>
  <si>
    <t>항  목</t>
    <phoneticPr fontId="7" type="noConversion"/>
  </si>
  <si>
    <t>세 부  사 항</t>
    <phoneticPr fontId="7" type="noConversion"/>
  </si>
  <si>
    <t>비  고</t>
    <phoneticPr fontId="7" type="noConversion"/>
  </si>
  <si>
    <t>모집수수료</t>
    <phoneticPr fontId="7" type="noConversion"/>
  </si>
  <si>
    <t>실손의료비보험 : 수정P * 47.3%</t>
    <phoneticPr fontId="4" type="noConversion"/>
  </si>
  <si>
    <t>관리수수료</t>
    <phoneticPr fontId="7" type="noConversion"/>
  </si>
  <si>
    <t>1차년도</t>
    <phoneticPr fontId="13" type="noConversion"/>
  </si>
  <si>
    <r>
      <t xml:space="preserve">수납 실적월 기준으로 지급되며, 비월납,선납의 경우에도 응당회차 도래시 지급됨
</t>
    </r>
    <r>
      <rPr>
        <b/>
        <u/>
        <sz val="9"/>
        <color rgb="FFFF0000"/>
        <rFont val="맑은 고딕"/>
        <family val="3"/>
        <charset val="129"/>
      </rPr>
      <t>단, 운전자보험에 한하여 DB손보 자동차보험 기가입자 2회차 보험료 20%할인
-&gt; 2회차 계속분 수수료 보험사와 연동하여 차감함</t>
    </r>
    <phoneticPr fontId="13" type="noConversion"/>
  </si>
  <si>
    <r>
      <t xml:space="preserve">                 </t>
    </r>
    <r>
      <rPr>
        <b/>
        <sz val="9"/>
        <rFont val="맑은 고딕"/>
        <family val="3"/>
        <charset val="129"/>
      </rPr>
      <t>실손의료비보험</t>
    </r>
    <r>
      <rPr>
        <sz val="9"/>
        <rFont val="맑은 고딕"/>
        <family val="3"/>
        <charset val="129"/>
      </rPr>
      <t xml:space="preserve"> :</t>
    </r>
    <r>
      <rPr>
        <b/>
        <sz val="9"/>
        <rFont val="맑은 고딕"/>
        <family val="3"/>
        <charset val="129"/>
      </rPr>
      <t xml:space="preserve"> [2~11회]</t>
    </r>
    <r>
      <rPr>
        <sz val="9"/>
        <rFont val="맑은 고딕"/>
        <family val="3"/>
        <charset val="129"/>
      </rPr>
      <t xml:space="preserve"> 수정P * 32% * 10회  /</t>
    </r>
    <r>
      <rPr>
        <b/>
        <sz val="9"/>
        <rFont val="맑은 고딕"/>
        <family val="3"/>
        <charset val="129"/>
      </rPr>
      <t xml:space="preserve">  [12회] </t>
    </r>
    <r>
      <rPr>
        <sz val="9"/>
        <rFont val="맑은 고딕"/>
        <family val="3"/>
        <charset val="129"/>
      </rPr>
      <t>수정P * 54.5%</t>
    </r>
    <phoneticPr fontId="4" type="noConversion"/>
  </si>
  <si>
    <t>2차년도</t>
    <phoneticPr fontId="13" type="noConversion"/>
  </si>
  <si>
    <r>
      <t>저축성유지수수료</t>
    </r>
    <r>
      <rPr>
        <sz val="9"/>
        <rFont val="맑은 고딕"/>
        <family val="3"/>
        <charset val="129"/>
      </rPr>
      <t xml:space="preserve"> / 저축,연금군</t>
    </r>
    <phoneticPr fontId="7" type="noConversion"/>
  </si>
  <si>
    <r>
      <t>▶ 지급 방식 : 수납 실적월 기준으로 응당월에 지급 (</t>
    </r>
    <r>
      <rPr>
        <b/>
        <sz val="9"/>
        <rFont val="맑은 고딕"/>
        <family val="3"/>
        <charset val="129"/>
      </rPr>
      <t>1회~최대36회</t>
    </r>
    <r>
      <rPr>
        <sz val="9"/>
        <rFont val="맑은 고딕"/>
        <family val="3"/>
        <charset val="129"/>
      </rPr>
      <t>) / 지급액 : 유지수정P * 20% * 최대36회</t>
    </r>
    <phoneticPr fontId="13" type="noConversion"/>
  </si>
  <si>
    <t>수납 실적월 기준으로 지급되며, 비월납,선납의 경우에도 응당회차 도래시 지급됨</t>
    <phoneticPr fontId="13" type="noConversion"/>
  </si>
  <si>
    <t>2. 수수료 지급 예시</t>
    <phoneticPr fontId="7" type="noConversion"/>
  </si>
  <si>
    <t>상품명</t>
    <phoneticPr fontId="7" type="noConversion"/>
  </si>
  <si>
    <t>수정P</t>
    <phoneticPr fontId="13" type="noConversion"/>
  </si>
  <si>
    <t>저축성유지</t>
    <phoneticPr fontId="7" type="noConversion"/>
  </si>
  <si>
    <t>본사수수료</t>
    <phoneticPr fontId="7" type="noConversion"/>
  </si>
  <si>
    <t>본부장</t>
    <phoneticPr fontId="7" type="noConversion"/>
  </si>
  <si>
    <t>상품군</t>
    <phoneticPr fontId="13" type="noConversion"/>
  </si>
  <si>
    <t>기준</t>
    <phoneticPr fontId="13" type="noConversion"/>
  </si>
  <si>
    <t>1차년도</t>
    <phoneticPr fontId="7" type="noConversion"/>
  </si>
  <si>
    <t>유지(저축)</t>
    <phoneticPr fontId="7" type="noConversion"/>
  </si>
  <si>
    <t>7~12회</t>
    <phoneticPr fontId="13" type="noConversion"/>
  </si>
  <si>
    <t>13~15회</t>
    <phoneticPr fontId="4" type="noConversion"/>
  </si>
  <si>
    <t>익월</t>
    <phoneticPr fontId="7" type="noConversion"/>
  </si>
  <si>
    <t>1차년
(익월포함)</t>
    <phoneticPr fontId="13" type="noConversion"/>
  </si>
  <si>
    <t>총계</t>
    <phoneticPr fontId="7" type="noConversion"/>
  </si>
  <si>
    <t>보장</t>
    <phoneticPr fontId="13" type="noConversion"/>
  </si>
  <si>
    <t>-</t>
    <phoneticPr fontId="13" type="noConversion"/>
  </si>
  <si>
    <t>20년납 이상</t>
    <phoneticPr fontId="13" type="noConversion"/>
  </si>
  <si>
    <t>20년납 이상</t>
    <phoneticPr fontId="13" type="noConversion"/>
  </si>
  <si>
    <t>-</t>
    <phoneticPr fontId="13" type="noConversion"/>
  </si>
  <si>
    <t>20년납100세만기</t>
    <phoneticPr fontId="13" type="noConversion"/>
  </si>
  <si>
    <t>참좋은간편건강보험 (갱신형)</t>
    <phoneticPr fontId="4" type="noConversion"/>
  </si>
  <si>
    <t>-</t>
    <phoneticPr fontId="13" type="noConversion"/>
  </si>
  <si>
    <t>20년납</t>
    <phoneticPr fontId="4" type="noConversion"/>
  </si>
  <si>
    <t>재물</t>
    <phoneticPr fontId="13" type="noConversion"/>
  </si>
  <si>
    <t>참좋은화재플러스보장</t>
    <phoneticPr fontId="13" type="noConversion"/>
  </si>
  <si>
    <t>5년납5년만기</t>
    <phoneticPr fontId="13" type="noConversion"/>
  </si>
  <si>
    <t>연금
저축</t>
    <phoneticPr fontId="13" type="noConversion"/>
  </si>
  <si>
    <t>골드플러스저축보험</t>
    <phoneticPr fontId="13" type="noConversion"/>
  </si>
  <si>
    <t>5년납10년만기</t>
    <phoneticPr fontId="13" type="noConversion"/>
  </si>
  <si>
    <t>스마트연금보험</t>
    <phoneticPr fontId="13" type="noConversion"/>
  </si>
  <si>
    <t>10년납 이상</t>
    <phoneticPr fontId="13" type="noConversion"/>
  </si>
  <si>
    <t>실손
단독</t>
    <phoneticPr fontId="13" type="noConversion"/>
  </si>
  <si>
    <t>1년만기</t>
    <phoneticPr fontId="13" type="noConversion"/>
  </si>
  <si>
    <t>1. 수수료 항목 및 지급 기준</t>
    <phoneticPr fontId="7" type="noConversion"/>
  </si>
  <si>
    <t>항  목</t>
    <phoneticPr fontId="7" type="noConversion"/>
  </si>
  <si>
    <t>세  부  사  항</t>
    <phoneticPr fontId="7" type="noConversion"/>
  </si>
  <si>
    <t>비  고</t>
    <phoneticPr fontId="7" type="noConversion"/>
  </si>
  <si>
    <t>모집수수료</t>
    <phoneticPr fontId="7" type="noConversion"/>
  </si>
  <si>
    <t>계약관리수수료</t>
    <phoneticPr fontId="7" type="noConversion"/>
  </si>
  <si>
    <t>비월납,선납의 경우에도 응당회차 도래시 지급</t>
    <phoneticPr fontId="13" type="noConversion"/>
  </si>
  <si>
    <t>저축계약관리수수료</t>
    <phoneticPr fontId="13" type="noConversion"/>
  </si>
  <si>
    <r>
      <t xml:space="preserve">지급 방식 : 저축상품에 한하여 수납 실적월 기준으로 지급
 지급액 : 수정P * 납기구간별지급률 * 최대47회(2~최대48회차)
</t>
    </r>
    <r>
      <rPr>
        <b/>
        <sz val="9"/>
        <color rgb="FF0000FF"/>
        <rFont val="맑은 고딕"/>
        <family val="3"/>
        <charset val="129"/>
      </rPr>
      <t>2020.01월 이후 계약 : 수정P * 납기구간별지급율 * 최대83회(2~최대84회차)</t>
    </r>
    <phoneticPr fontId="4" type="noConversion"/>
  </si>
  <si>
    <t>납기</t>
    <phoneticPr fontId="13" type="noConversion"/>
  </si>
  <si>
    <t>2년납</t>
    <phoneticPr fontId="13" type="noConversion"/>
  </si>
  <si>
    <t>3년납</t>
    <phoneticPr fontId="13" type="noConversion"/>
  </si>
  <si>
    <t>4년납이상</t>
    <phoneticPr fontId="13" type="noConversion"/>
  </si>
  <si>
    <t>5년납</t>
    <phoneticPr fontId="13" type="noConversion"/>
  </si>
  <si>
    <t>6년납</t>
    <phoneticPr fontId="13" type="noConversion"/>
  </si>
  <si>
    <t>7년납이상</t>
    <phoneticPr fontId="13" type="noConversion"/>
  </si>
  <si>
    <t>비월납,선납의 경우에도
응당회차 도래시 지급</t>
    <phoneticPr fontId="13" type="noConversion"/>
  </si>
  <si>
    <t>지급회차</t>
    <phoneticPr fontId="13" type="noConversion"/>
  </si>
  <si>
    <t>2~24회차</t>
    <phoneticPr fontId="13" type="noConversion"/>
  </si>
  <si>
    <t>2~36회차</t>
    <phoneticPr fontId="13" type="noConversion"/>
  </si>
  <si>
    <t>2~48회차</t>
    <phoneticPr fontId="13" type="noConversion"/>
  </si>
  <si>
    <t>2~60회차</t>
    <phoneticPr fontId="13" type="noConversion"/>
  </si>
  <si>
    <t>2~72회차</t>
    <phoneticPr fontId="13" type="noConversion"/>
  </si>
  <si>
    <t>2~84회차</t>
    <phoneticPr fontId="13" type="noConversion"/>
  </si>
  <si>
    <t>2. 수수료 지급 예시</t>
    <phoneticPr fontId="7" type="noConversion"/>
  </si>
  <si>
    <t>※ 아래 예시 외 상품(또는 납기 등 다른 기준)은 첨부파일 수정율자료를 참조하여 확인바랍니다.</t>
    <phoneticPr fontId="4" type="noConversion"/>
  </si>
  <si>
    <t>상품명</t>
    <phoneticPr fontId="7" type="noConversion"/>
  </si>
  <si>
    <t>수정P</t>
    <phoneticPr fontId="7" type="noConversion"/>
  </si>
  <si>
    <t>계약관리수수료</t>
    <phoneticPr fontId="7" type="noConversion"/>
  </si>
  <si>
    <t>저축계약관리</t>
    <phoneticPr fontId="13" type="noConversion"/>
  </si>
  <si>
    <t>본사수수료</t>
    <phoneticPr fontId="7" type="noConversion"/>
  </si>
  <si>
    <t>본부장</t>
    <phoneticPr fontId="7" type="noConversion"/>
  </si>
  <si>
    <t>상품군</t>
    <phoneticPr fontId="13" type="noConversion"/>
  </si>
  <si>
    <t>기준</t>
    <phoneticPr fontId="13" type="noConversion"/>
  </si>
  <si>
    <t>저축관리
지급율</t>
    <phoneticPr fontId="13" type="noConversion"/>
  </si>
  <si>
    <t>2~6회차
(익월선지급)</t>
    <phoneticPr fontId="4" type="noConversion"/>
  </si>
  <si>
    <t>7~12회차</t>
    <phoneticPr fontId="4" type="noConversion"/>
  </si>
  <si>
    <t>1차년</t>
    <phoneticPr fontId="13" type="noConversion"/>
  </si>
  <si>
    <t>총</t>
    <phoneticPr fontId="13" type="noConversion"/>
  </si>
  <si>
    <t>익월</t>
    <phoneticPr fontId="7" type="noConversion"/>
  </si>
  <si>
    <t>1차년
(익월포함)</t>
    <phoneticPr fontId="13" type="noConversion"/>
  </si>
  <si>
    <t>총계</t>
    <phoneticPr fontId="7" type="noConversion"/>
  </si>
  <si>
    <t>익월</t>
    <phoneticPr fontId="7" type="noConversion"/>
  </si>
  <si>
    <t>총계</t>
    <phoneticPr fontId="7" type="noConversion"/>
  </si>
  <si>
    <t>총계</t>
    <phoneticPr fontId="7" type="noConversion"/>
  </si>
  <si>
    <t>보장</t>
    <phoneticPr fontId="4" type="noConversion"/>
  </si>
  <si>
    <t xml:space="preserve"> 마이라이프한아름종합보험(1,2종)</t>
    <phoneticPr fontId="4" type="noConversion"/>
  </si>
  <si>
    <t>-</t>
    <phoneticPr fontId="13" type="noConversion"/>
  </si>
  <si>
    <t>20년납이상</t>
    <phoneticPr fontId="13" type="noConversion"/>
  </si>
  <si>
    <t>-</t>
    <phoneticPr fontId="13" type="noConversion"/>
  </si>
  <si>
    <t>-</t>
    <phoneticPr fontId="13" type="noConversion"/>
  </si>
  <si>
    <t>20년납</t>
    <phoneticPr fontId="13" type="noConversion"/>
  </si>
  <si>
    <t>차도리 운전자보험(보장)</t>
    <phoneticPr fontId="7" type="noConversion"/>
  </si>
  <si>
    <t>20년납</t>
    <phoneticPr fontId="13" type="noConversion"/>
  </si>
  <si>
    <t>실속더한든든암보험</t>
    <phoneticPr fontId="7" type="noConversion"/>
  </si>
  <si>
    <t>20년납이상</t>
    <phoneticPr fontId="13" type="noConversion"/>
  </si>
  <si>
    <t>재물</t>
    <phoneticPr fontId="4" type="noConversion"/>
  </si>
  <si>
    <t>Big Plus 재산종합보험</t>
    <phoneticPr fontId="7" type="noConversion"/>
  </si>
  <si>
    <t>5년납</t>
    <phoneticPr fontId="13" type="noConversion"/>
  </si>
  <si>
    <t>저축
연금</t>
    <phoneticPr fontId="4" type="noConversion"/>
  </si>
  <si>
    <t>프리미엄저축보험</t>
    <phoneticPr fontId="7" type="noConversion"/>
  </si>
  <si>
    <t>3년납</t>
    <phoneticPr fontId="13" type="noConversion"/>
  </si>
  <si>
    <t>드림모아저축보험</t>
    <phoneticPr fontId="7" type="noConversion"/>
  </si>
  <si>
    <t>골드연금보험</t>
    <phoneticPr fontId="7" type="noConversion"/>
  </si>
  <si>
    <t>10년납이상</t>
    <phoneticPr fontId="13" type="noConversion"/>
  </si>
  <si>
    <t>실손
단독</t>
    <phoneticPr fontId="4" type="noConversion"/>
  </si>
  <si>
    <t>1년납</t>
    <phoneticPr fontId="13" type="noConversion"/>
  </si>
  <si>
    <t>한화실손의료보험(1차년도 지급예시)</t>
    <phoneticPr fontId="7" type="noConversion"/>
  </si>
  <si>
    <t>5년납 이상</t>
    <phoneticPr fontId="13" type="noConversion"/>
  </si>
  <si>
    <t>(무)하얀미소플러스치아보험Ⅱ(치아담보)</t>
    <phoneticPr fontId="7" type="noConversion"/>
  </si>
  <si>
    <t>(무) AIG 올인원 간편보험</t>
    <phoneticPr fontId="4" type="noConversion"/>
  </si>
  <si>
    <t>총계</t>
    <phoneticPr fontId="4" type="noConversion"/>
  </si>
  <si>
    <t>지급 규정</t>
    <phoneticPr fontId="13" type="noConversion"/>
  </si>
  <si>
    <t>13~24회</t>
  </si>
  <si>
    <t>1. 수수료 항목 및 지급기준</t>
    <phoneticPr fontId="7" type="noConversion"/>
  </si>
  <si>
    <t>항  목</t>
    <phoneticPr fontId="7" type="noConversion"/>
  </si>
  <si>
    <t>세 부 사 항</t>
    <phoneticPr fontId="7" type="noConversion"/>
  </si>
  <si>
    <t>비고</t>
    <phoneticPr fontId="7" type="noConversion"/>
  </si>
  <si>
    <t>모집수수료</t>
    <phoneticPr fontId="7" type="noConversion"/>
  </si>
  <si>
    <r>
      <t xml:space="preserve">    </t>
    </r>
    <r>
      <rPr>
        <b/>
        <sz val="9"/>
        <color rgb="FF0000FF"/>
        <rFont val="맑은 고딕"/>
        <family val="3"/>
        <charset val="129"/>
      </rPr>
      <t xml:space="preserve"> 보험사연동 :</t>
    </r>
    <r>
      <rPr>
        <sz val="9"/>
        <rFont val="맑은 고딕"/>
        <family val="3"/>
        <charset val="129"/>
      </rPr>
      <t xml:space="preserve">   &lt;실손&gt; 수정P * 23.5% / &lt;재물&gt; 수정P * 25%</t>
    </r>
    <phoneticPr fontId="4" type="noConversion"/>
  </si>
  <si>
    <t>비례수수료</t>
    <phoneticPr fontId="7" type="noConversion"/>
  </si>
  <si>
    <r>
      <rPr>
        <b/>
        <sz val="9"/>
        <color rgb="FF0000FF"/>
        <rFont val="맑은 고딕"/>
        <family val="3"/>
        <charset val="129"/>
      </rPr>
      <t xml:space="preserve">     
     보험사연동 :</t>
    </r>
    <r>
      <rPr>
        <sz val="9"/>
        <rFont val="맑은 고딕"/>
        <family val="3"/>
        <charset val="129"/>
      </rPr>
      <t xml:space="preserve">   &lt;실손&gt; [2~12회] 수정P * 23.5% * 11회  / &lt;재물&gt; [2~12회] 수정P * 25% * 11회, [13~15회] * 20% * 3회          
  </t>
    </r>
    <phoneticPr fontId="4" type="noConversion"/>
  </si>
  <si>
    <t>2. 수수료 지급 예시</t>
    <phoneticPr fontId="7" type="noConversion"/>
  </si>
  <si>
    <t>※ 아래 예시 외 상품(또는 납기 등 다른 기준)은 첨부파일 수정율자료를 참조하여 확인바랍니다.</t>
    <phoneticPr fontId="4" type="noConversion"/>
  </si>
  <si>
    <t>상품명</t>
    <phoneticPr fontId="7" type="noConversion"/>
  </si>
  <si>
    <t>기준</t>
    <phoneticPr fontId="7" type="noConversion"/>
  </si>
  <si>
    <t>비례수수료</t>
    <phoneticPr fontId="31" type="noConversion"/>
  </si>
  <si>
    <t>본사수수료</t>
    <phoneticPr fontId="7" type="noConversion"/>
  </si>
  <si>
    <t>본부장</t>
    <phoneticPr fontId="7" type="noConversion"/>
  </si>
  <si>
    <t>상품군</t>
    <phoneticPr fontId="13" type="noConversion"/>
  </si>
  <si>
    <t>기준</t>
    <phoneticPr fontId="13" type="noConversion"/>
  </si>
  <si>
    <t>수정P</t>
    <phoneticPr fontId="7" type="noConversion"/>
  </si>
  <si>
    <t>1회</t>
    <phoneticPr fontId="7" type="noConversion"/>
  </si>
  <si>
    <t>2~6회</t>
    <phoneticPr fontId="4" type="noConversion"/>
  </si>
  <si>
    <t>7~12회</t>
    <phoneticPr fontId="4" type="noConversion"/>
  </si>
  <si>
    <t>익월</t>
    <phoneticPr fontId="7" type="noConversion"/>
  </si>
  <si>
    <t>1차년
(익월포함)</t>
    <phoneticPr fontId="13" type="noConversion"/>
  </si>
  <si>
    <t>총계</t>
    <phoneticPr fontId="7" type="noConversion"/>
  </si>
  <si>
    <t>보장</t>
    <phoneticPr fontId="13" type="noConversion"/>
  </si>
  <si>
    <t>20년납</t>
    <phoneticPr fontId="7" type="noConversion"/>
  </si>
  <si>
    <t>-</t>
    <phoneticPr fontId="4" type="noConversion"/>
  </si>
  <si>
    <t>20년납</t>
    <phoneticPr fontId="7" type="noConversion"/>
  </si>
  <si>
    <t>(무)착한실손의료비 보장보험Ⅱ(1차년 예시)</t>
    <phoneticPr fontId="7" type="noConversion"/>
  </si>
  <si>
    <t>-</t>
    <phoneticPr fontId="4" type="noConversion"/>
  </si>
  <si>
    <t>(무)성공드림 재산종합보험(보장담보)</t>
    <phoneticPr fontId="4" type="noConversion"/>
  </si>
  <si>
    <t>-</t>
    <phoneticPr fontId="4" type="noConversion"/>
  </si>
  <si>
    <t>let : care간병보험(1종/보장담보)</t>
    <phoneticPr fontId="4" type="noConversion"/>
  </si>
  <si>
    <r>
      <rPr>
        <b/>
        <sz val="9"/>
        <color indexed="10"/>
        <rFont val="맑은 고딕"/>
        <family val="3"/>
        <charset val="129"/>
      </rPr>
      <t>2~6회 유지수수료 익월 선지급</t>
    </r>
    <r>
      <rPr>
        <sz val="9"/>
        <color indexed="10"/>
        <rFont val="맑은 고딕"/>
        <family val="3"/>
        <charset val="129"/>
      </rPr>
      <t xml:space="preserve"> </t>
    </r>
    <r>
      <rPr>
        <sz val="9"/>
        <rFont val="맑은 고딕"/>
        <family val="3"/>
        <charset val="129"/>
      </rPr>
      <t>/ 자동이체 및 응당월입금 기준 /
카드납: 카드수납시 보험료 -2% 차감</t>
    </r>
    <phoneticPr fontId="13" type="noConversion"/>
  </si>
  <si>
    <t>2~6회</t>
    <phoneticPr fontId="4" type="noConversion"/>
  </si>
  <si>
    <t>-</t>
    <phoneticPr fontId="4" type="noConversion"/>
  </si>
  <si>
    <r>
      <t xml:space="preserve">
※ 비월납/선납의 경우 응당차월에 지급
</t>
    </r>
    <r>
      <rPr>
        <sz val="9"/>
        <color rgb="FFFF0000"/>
        <rFont val="맑은 고딕"/>
        <family val="3"/>
        <charset val="129"/>
      </rPr>
      <t xml:space="preserve">※ 카드수납시 수납보험료의 -2%를 수수료에서 차감하여 지급
</t>
    </r>
    <r>
      <rPr>
        <sz val="9"/>
        <rFont val="맑은 고딕"/>
        <family val="3"/>
        <charset val="129"/>
      </rPr>
      <t xml:space="preserve">※ 하이패스운전자보험에 한하여 13회차 무사고 보험료 할인 
(할인율 상품코드별 및 납기별 상이 / 2.5~15%)
-&gt; 13회차 계속분수수료 보험사 연동 차감 
</t>
    </r>
    <phoneticPr fontId="7" type="noConversion"/>
  </si>
  <si>
    <t>1회</t>
  </si>
  <si>
    <t>▶ 실손단독상품 : 2~6회 : 수정P * 25% / 7~12 수정P * 43% (총 383%)</t>
    <phoneticPr fontId="7" type="noConversion"/>
  </si>
  <si>
    <r>
      <t>(실손의료보험 :</t>
    </r>
    <r>
      <rPr>
        <b/>
        <sz val="9"/>
        <rFont val="맑은 고딕"/>
        <family val="3"/>
        <charset val="129"/>
      </rPr>
      <t xml:space="preserve"> </t>
    </r>
    <r>
      <rPr>
        <b/>
        <u/>
        <sz val="9"/>
        <rFont val="맑은 고딕"/>
        <family val="3"/>
        <charset val="129"/>
      </rPr>
      <t>수정P * 26.4%</t>
    </r>
    <r>
      <rPr>
        <sz val="9"/>
        <rFont val="맑은 고딕"/>
        <family val="3"/>
        <charset val="129"/>
      </rPr>
      <t>)</t>
    </r>
    <phoneticPr fontId="4" type="noConversion"/>
  </si>
  <si>
    <r>
      <t xml:space="preserve">(실손의료보험 : </t>
    </r>
    <r>
      <rPr>
        <b/>
        <u/>
        <sz val="9"/>
        <rFont val="맑은 고딕"/>
        <family val="3"/>
        <charset val="129"/>
      </rPr>
      <t>2~12회 수정P * 26.4%</t>
    </r>
    <r>
      <rPr>
        <sz val="9"/>
        <rFont val="맑은 고딕"/>
        <family val="3"/>
        <charset val="129"/>
      </rPr>
      <t>)</t>
    </r>
    <phoneticPr fontId="4" type="noConversion"/>
  </si>
  <si>
    <t>2. 수수료 지급 예시</t>
    <phoneticPr fontId="7" type="noConversion"/>
  </si>
  <si>
    <t>20년납 이상</t>
    <phoneticPr fontId="13" type="noConversion"/>
  </si>
  <si>
    <t>▶ 실손의료비보험 : 수정P * 44%</t>
    <phoneticPr fontId="13" type="noConversion"/>
  </si>
  <si>
    <t>▶ 실손의료비보험 : [2~12회차]  수정P * 26%</t>
    <phoneticPr fontId="13" type="noConversion"/>
  </si>
  <si>
    <r>
      <rPr>
        <b/>
        <sz val="9"/>
        <rFont val="맑은 고딕"/>
        <family val="3"/>
        <charset val="129"/>
      </rPr>
      <t>처음부터함께하는자녀보험</t>
    </r>
    <r>
      <rPr>
        <b/>
        <sz val="9"/>
        <color rgb="FFFF0000"/>
        <rFont val="맑은 고딕"/>
        <family val="3"/>
        <charset val="129"/>
      </rPr>
      <t>(출생후보장)</t>
    </r>
    <phoneticPr fontId="7" type="noConversion"/>
  </si>
  <si>
    <t>참좋은 훼밀리더블플러스종합보험</t>
    <phoneticPr fontId="4" type="noConversion"/>
  </si>
  <si>
    <t>(무)AIG 튼튼한 치아보험</t>
    <phoneticPr fontId="4" type="noConversion"/>
  </si>
  <si>
    <t>(무)AIG 마음든든 입원비 보험</t>
    <phoneticPr fontId="4" type="noConversion"/>
  </si>
  <si>
    <t>(무)AIG 올인원 건강보험</t>
    <phoneticPr fontId="4" type="noConversion"/>
  </si>
  <si>
    <r>
      <t>내Mom 같은 어린이보험</t>
    </r>
    <r>
      <rPr>
        <b/>
        <sz val="9"/>
        <color rgb="FFFF0000"/>
        <rFont val="맑은 고딕"/>
        <family val="3"/>
        <charset val="129"/>
      </rPr>
      <t>(출생후보장)</t>
    </r>
    <phoneticPr fontId="7" type="noConversion"/>
  </si>
  <si>
    <t>let : care실손의료보험 IV</t>
    <phoneticPr fontId="13" type="noConversion"/>
  </si>
  <si>
    <t>참편한실속건강보험(치매/간병)</t>
    <phoneticPr fontId="7" type="noConversion"/>
  </si>
  <si>
    <r>
      <t xml:space="preserve">실손의료비보험 (1차년도 지급예시, </t>
    </r>
    <r>
      <rPr>
        <b/>
        <sz val="9"/>
        <color rgb="FFFF0000"/>
        <rFont val="맑은 고딕"/>
        <family val="3"/>
        <charset val="129"/>
      </rPr>
      <t>계약전환용X</t>
    </r>
    <r>
      <rPr>
        <sz val="9"/>
        <rFont val="맑은 고딕"/>
        <family val="3"/>
        <charset val="129"/>
      </rPr>
      <t>)</t>
    </r>
    <phoneticPr fontId="4" type="noConversion"/>
  </si>
  <si>
    <t>2~6회</t>
    <phoneticPr fontId="4" type="noConversion"/>
  </si>
  <si>
    <t>10년갱신</t>
    <phoneticPr fontId="4" type="noConversion"/>
  </si>
  <si>
    <t>메리츠 The간편한건강보험(Ⅰ)(일반심사형)</t>
    <phoneticPr fontId="4" type="noConversion"/>
  </si>
  <si>
    <t>13~15회차</t>
    <phoneticPr fontId="4" type="noConversion"/>
  </si>
  <si>
    <t>16~18회차</t>
    <phoneticPr fontId="4" type="noConversion"/>
  </si>
  <si>
    <t>(무)AIG 올인원 (간편)암보험</t>
    <phoneticPr fontId="4" type="noConversion"/>
  </si>
  <si>
    <t>1. 수수료 항목 및 지급 기준</t>
    <phoneticPr fontId="7" type="noConversion"/>
  </si>
  <si>
    <t>항  목</t>
    <phoneticPr fontId="7" type="noConversion"/>
  </si>
  <si>
    <t>세 부  사 항</t>
    <phoneticPr fontId="7" type="noConversion"/>
  </si>
  <si>
    <t>비  고</t>
    <phoneticPr fontId="7" type="noConversion"/>
  </si>
  <si>
    <t>지급회차</t>
    <phoneticPr fontId="7" type="noConversion"/>
  </si>
  <si>
    <t>성과수수료</t>
    <phoneticPr fontId="7" type="noConversion"/>
  </si>
  <si>
    <t>1회</t>
    <phoneticPr fontId="7" type="noConversion"/>
  </si>
  <si>
    <t>▶ 연금∙저축성 : 신규수정P * 100%</t>
    <phoneticPr fontId="4" type="noConversion"/>
  </si>
  <si>
    <t>▶ 실손단독상품 : 수정P * 50%</t>
    <phoneticPr fontId="13" type="noConversion"/>
  </si>
  <si>
    <t>계약관리수수료</t>
    <phoneticPr fontId="7" type="noConversion"/>
  </si>
  <si>
    <t>보장 17회
저축 11회</t>
    <phoneticPr fontId="7" type="noConversion"/>
  </si>
  <si>
    <t>▶ 연금∙저축성 : 2~12회 수정P * 8%   (총 88%)</t>
    <phoneticPr fontId="4" type="noConversion"/>
  </si>
  <si>
    <t>▶ 실손단독상품 : 2~12회 : 수정P * 24.5% *11회</t>
    <phoneticPr fontId="7" type="noConversion"/>
  </si>
  <si>
    <t>유지보수수수료</t>
    <phoneticPr fontId="7" type="noConversion"/>
  </si>
  <si>
    <t>▶ 유지보수수수료 = 영수P * 해당납기별 지급률</t>
    <phoneticPr fontId="31" type="noConversion"/>
  </si>
  <si>
    <t>유지보수수수료 산정시 
추가적립보험료는 제외</t>
    <phoneticPr fontId="31" type="noConversion"/>
  </si>
  <si>
    <t>24회/36회</t>
    <phoneticPr fontId="7" type="noConversion"/>
  </si>
  <si>
    <t>지급회차</t>
    <phoneticPr fontId="7" type="noConversion"/>
  </si>
  <si>
    <r>
      <t>1</t>
    </r>
    <r>
      <rPr>
        <sz val="9"/>
        <rFont val="맑은 고딕"/>
        <family val="3"/>
        <charset val="129"/>
      </rPr>
      <t>~12회</t>
    </r>
    <phoneticPr fontId="31" type="noConversion"/>
  </si>
  <si>
    <t>1~36회 (2년납은 13~24회)</t>
    <phoneticPr fontId="4" type="noConversion"/>
  </si>
  <si>
    <t>납기</t>
    <phoneticPr fontId="7" type="noConversion"/>
  </si>
  <si>
    <t>2~4년납</t>
    <phoneticPr fontId="31" type="noConversion"/>
  </si>
  <si>
    <t>5년납</t>
    <phoneticPr fontId="31" type="noConversion"/>
  </si>
  <si>
    <t>6년납</t>
    <phoneticPr fontId="4" type="noConversion"/>
  </si>
  <si>
    <t>7년납</t>
    <phoneticPr fontId="31" type="noConversion"/>
  </si>
  <si>
    <t>8년납</t>
    <phoneticPr fontId="4" type="noConversion"/>
  </si>
  <si>
    <t>9년납</t>
    <phoneticPr fontId="31" type="noConversion"/>
  </si>
  <si>
    <t>10년납</t>
    <phoneticPr fontId="31" type="noConversion"/>
  </si>
  <si>
    <t>12/15/20년납/전기납</t>
    <phoneticPr fontId="31" type="noConversion"/>
  </si>
  <si>
    <t>저축</t>
    <phoneticPr fontId="13" type="noConversion"/>
  </si>
  <si>
    <t>-</t>
    <phoneticPr fontId="4" type="noConversion"/>
  </si>
  <si>
    <t>-</t>
    <phoneticPr fontId="4" type="noConversion"/>
  </si>
  <si>
    <t>-</t>
    <phoneticPr fontId="4" type="noConversion"/>
  </si>
  <si>
    <t>연금</t>
    <phoneticPr fontId="31" type="noConversion"/>
  </si>
  <si>
    <t>-</t>
    <phoneticPr fontId="4" type="noConversion"/>
  </si>
  <si>
    <t>2. 수수료 지급 예시</t>
    <phoneticPr fontId="7" type="noConversion"/>
  </si>
  <si>
    <t>※ 아래 예시 외 상품(또는 납기 등 다른 기준)은 첨부파일 수정율자료를 참조하여 확인바랍니다.</t>
    <phoneticPr fontId="4" type="noConversion"/>
  </si>
  <si>
    <t>상품명</t>
    <phoneticPr fontId="7" type="noConversion"/>
  </si>
  <si>
    <t>수정P</t>
    <phoneticPr fontId="7" type="noConversion"/>
  </si>
  <si>
    <t>계약관리수수료</t>
    <phoneticPr fontId="31" type="noConversion"/>
  </si>
  <si>
    <t>유지보수수수료</t>
    <phoneticPr fontId="31" type="noConversion"/>
  </si>
  <si>
    <t>본사수수료</t>
    <phoneticPr fontId="7" type="noConversion"/>
  </si>
  <si>
    <t>본부장</t>
    <phoneticPr fontId="7" type="noConversion"/>
  </si>
  <si>
    <t>상품군</t>
    <phoneticPr fontId="13" type="noConversion"/>
  </si>
  <si>
    <t>기준</t>
    <phoneticPr fontId="31" type="noConversion"/>
  </si>
  <si>
    <t>유지보수</t>
    <phoneticPr fontId="31" type="noConversion"/>
  </si>
  <si>
    <t>2회~6회
(익월선지급)</t>
    <phoneticPr fontId="4" type="noConversion"/>
  </si>
  <si>
    <t>7~12회</t>
    <phoneticPr fontId="4" type="noConversion"/>
  </si>
  <si>
    <t>16~18회</t>
    <phoneticPr fontId="4" type="noConversion"/>
  </si>
  <si>
    <t>익월</t>
    <phoneticPr fontId="7" type="noConversion"/>
  </si>
  <si>
    <t>1차년
(익월포함)</t>
    <phoneticPr fontId="13" type="noConversion"/>
  </si>
  <si>
    <t>총계</t>
    <phoneticPr fontId="7" type="noConversion"/>
  </si>
  <si>
    <t>1차년
(익월포함)</t>
    <phoneticPr fontId="13" type="noConversion"/>
  </si>
  <si>
    <t>익월</t>
    <phoneticPr fontId="7" type="noConversion"/>
  </si>
  <si>
    <t>총계</t>
    <phoneticPr fontId="7" type="noConversion"/>
  </si>
  <si>
    <t>익월</t>
    <phoneticPr fontId="7" type="noConversion"/>
  </si>
  <si>
    <t>보장</t>
    <phoneticPr fontId="13" type="noConversion"/>
  </si>
  <si>
    <t>행복을다주는가족사랑종합(1종)</t>
    <phoneticPr fontId="4" type="noConversion"/>
  </si>
  <si>
    <t>20년납</t>
    <phoneticPr fontId="31" type="noConversion"/>
  </si>
  <si>
    <r>
      <t xml:space="preserve">맘편한 착한가격 자녀사랑 </t>
    </r>
    <r>
      <rPr>
        <b/>
        <sz val="9"/>
        <color rgb="FFFF0000"/>
        <rFont val="맑은 고딕"/>
        <family val="3"/>
        <charset val="129"/>
      </rPr>
      <t>(출생후보장)</t>
    </r>
    <phoneticPr fontId="4" type="noConversion"/>
  </si>
  <si>
    <t>20년납</t>
    <phoneticPr fontId="31" type="noConversion"/>
  </si>
  <si>
    <t>행복한 인생 간병보험 (일반형)</t>
    <phoneticPr fontId="4" type="noConversion"/>
  </si>
  <si>
    <t>20년납</t>
    <phoneticPr fontId="31" type="noConversion"/>
  </si>
  <si>
    <t>든든한 SMILE 운전자보험 (보장형)</t>
    <phoneticPr fontId="4" type="noConversion"/>
  </si>
  <si>
    <t>20년납/100세만기</t>
    <phoneticPr fontId="4" type="noConversion"/>
  </si>
  <si>
    <t>재물</t>
    <phoneticPr fontId="13" type="noConversion"/>
  </si>
  <si>
    <t>행복재산종합보험</t>
    <phoneticPr fontId="4" type="noConversion"/>
  </si>
  <si>
    <t>5년만기</t>
    <phoneticPr fontId="31" type="noConversion"/>
  </si>
  <si>
    <t>행복든든종합보험</t>
    <phoneticPr fontId="31" type="noConversion"/>
  </si>
  <si>
    <t>연금
저축</t>
    <phoneticPr fontId="13" type="noConversion"/>
  </si>
  <si>
    <t>연금저축행복디딤돌보험</t>
    <phoneticPr fontId="31" type="noConversion"/>
  </si>
  <si>
    <t>10년납</t>
    <phoneticPr fontId="13" type="noConversion"/>
  </si>
  <si>
    <t>행복자산만들기저축보험</t>
    <phoneticPr fontId="4" type="noConversion"/>
  </si>
  <si>
    <t>실손
단독</t>
    <phoneticPr fontId="4" type="noConversion"/>
  </si>
  <si>
    <t>실손의료보험 (1차년도 지급예시)</t>
    <phoneticPr fontId="4" type="noConversion"/>
  </si>
  <si>
    <t>1년납/1년만기</t>
    <phoneticPr fontId="4" type="noConversion"/>
  </si>
  <si>
    <t>1. 수수료 항목 및 지급 기준</t>
    <phoneticPr fontId="7" type="noConversion"/>
  </si>
  <si>
    <t>항  목</t>
    <phoneticPr fontId="7" type="noConversion"/>
  </si>
  <si>
    <t>세부 사항</t>
    <phoneticPr fontId="7" type="noConversion"/>
  </si>
  <si>
    <t>비 고</t>
    <phoneticPr fontId="31" type="noConversion"/>
  </si>
  <si>
    <t>모집수수료</t>
    <phoneticPr fontId="13" type="noConversion"/>
  </si>
  <si>
    <t>모집수수료</t>
    <phoneticPr fontId="13" type="noConversion"/>
  </si>
  <si>
    <t xml:space="preserve">       ▶ 실손의료비 외 기준 : 수정P * 지급률</t>
    <phoneticPr fontId="13" type="noConversion"/>
  </si>
  <si>
    <t>※ 2~6회차 선지급
※ 실손의료보험 수수료율은 원수사 연동 지급</t>
    <phoneticPr fontId="13" type="noConversion"/>
  </si>
  <si>
    <t>지급회차</t>
    <phoneticPr fontId="7" type="noConversion"/>
  </si>
  <si>
    <t>1회</t>
    <phoneticPr fontId="7" type="noConversion"/>
  </si>
  <si>
    <t>2~6회</t>
    <phoneticPr fontId="7" type="noConversion"/>
  </si>
  <si>
    <t>2~6회</t>
    <phoneticPr fontId="7" type="noConversion"/>
  </si>
  <si>
    <t>7~12회</t>
    <phoneticPr fontId="7" type="noConversion"/>
  </si>
  <si>
    <t>지급률</t>
    <phoneticPr fontId="7" type="noConversion"/>
  </si>
  <si>
    <t>7회~12회</t>
    <phoneticPr fontId="7" type="noConversion"/>
  </si>
  <si>
    <t>유지보수수수료</t>
    <phoneticPr fontId="13" type="noConversion"/>
  </si>
  <si>
    <t xml:space="preserve">      ▶ 기준 : 수정P * 11.8% (1~36회 지급/ 2년납은 24회까지 지급)</t>
    <phoneticPr fontId="13" type="noConversion"/>
  </si>
  <si>
    <r>
      <t xml:space="preserve">저축,연금 상품만 해당
</t>
    </r>
    <r>
      <rPr>
        <sz val="9"/>
        <color rgb="FFFF0000"/>
        <rFont val="맑은 고딕"/>
        <family val="3"/>
        <charset val="129"/>
      </rPr>
      <t>(1회차로 부활시 부활수수료 발생 안함)</t>
    </r>
    <phoneticPr fontId="13" type="noConversion"/>
  </si>
  <si>
    <t>※ 아래 예시 외 상품(또는 납기 등 다른 기준)은 첨부파일 수정율자료를 참조하여 확인바랍니다.</t>
    <phoneticPr fontId="4" type="noConversion"/>
  </si>
  <si>
    <t>상품명</t>
    <phoneticPr fontId="7" type="noConversion"/>
  </si>
  <si>
    <t>유지보수</t>
    <phoneticPr fontId="31" type="noConversion"/>
  </si>
  <si>
    <t>본사수수료</t>
    <phoneticPr fontId="7" type="noConversion"/>
  </si>
  <si>
    <t>본부장</t>
    <phoneticPr fontId="7" type="noConversion"/>
  </si>
  <si>
    <t>상품군</t>
    <phoneticPr fontId="13" type="noConversion"/>
  </si>
  <si>
    <t>기준</t>
    <phoneticPr fontId="13" type="noConversion"/>
  </si>
  <si>
    <t>1회</t>
    <phoneticPr fontId="31" type="noConversion"/>
  </si>
  <si>
    <t>2~6회</t>
    <phoneticPr fontId="13" type="noConversion"/>
  </si>
  <si>
    <t>7~12회</t>
    <phoneticPr fontId="4" type="noConversion"/>
  </si>
  <si>
    <t>13~15회</t>
    <phoneticPr fontId="31" type="noConversion"/>
  </si>
  <si>
    <t>18회</t>
    <phoneticPr fontId="31" type="noConversion"/>
  </si>
  <si>
    <t>1~36회</t>
    <phoneticPr fontId="13" type="noConversion"/>
  </si>
  <si>
    <t>익월</t>
    <phoneticPr fontId="7" type="noConversion"/>
  </si>
  <si>
    <t>1차년
(익월포함)</t>
    <phoneticPr fontId="13" type="noConversion"/>
  </si>
  <si>
    <t>총계</t>
    <phoneticPr fontId="7" type="noConversion"/>
  </si>
  <si>
    <t>1차년
(익월포함)</t>
    <phoneticPr fontId="13" type="noConversion"/>
  </si>
  <si>
    <t>총계</t>
    <phoneticPr fontId="7" type="noConversion"/>
  </si>
  <si>
    <t>익월</t>
    <phoneticPr fontId="7" type="noConversion"/>
  </si>
  <si>
    <t>보장</t>
    <phoneticPr fontId="13" type="noConversion"/>
  </si>
  <si>
    <t>퍼펙트플러스 종합보험(세만기형)</t>
    <phoneticPr fontId="31" type="noConversion"/>
  </si>
  <si>
    <t>20년납(80/90/100세)</t>
    <phoneticPr fontId="13" type="noConversion"/>
  </si>
  <si>
    <r>
      <t>굿앤굿어린이종합보험</t>
    </r>
    <r>
      <rPr>
        <b/>
        <sz val="9"/>
        <color rgb="FFFF0000"/>
        <rFont val="맑은 고딕"/>
        <family val="3"/>
        <charset val="129"/>
      </rPr>
      <t>(출생후보장)</t>
    </r>
    <phoneticPr fontId="7" type="noConversion"/>
  </si>
  <si>
    <t>20년납↑(80/90/100세/표준형)</t>
    <phoneticPr fontId="13" type="noConversion"/>
  </si>
  <si>
    <t>계속받는암보험</t>
    <phoneticPr fontId="4" type="noConversion"/>
  </si>
  <si>
    <t>2종/20년납↑</t>
    <phoneticPr fontId="4" type="noConversion"/>
  </si>
  <si>
    <t>뉴하이카운전자상해보험</t>
    <phoneticPr fontId="4" type="noConversion"/>
  </si>
  <si>
    <t>전기납/20년만기</t>
    <phoneticPr fontId="4" type="noConversion"/>
  </si>
  <si>
    <t>뉴간편플러스 종합보험(연만기갱신형)</t>
    <phoneticPr fontId="4" type="noConversion"/>
  </si>
  <si>
    <t>20년만기</t>
    <phoneticPr fontId="4" type="noConversion"/>
  </si>
  <si>
    <t>사랑드림상해보험</t>
    <phoneticPr fontId="4" type="noConversion"/>
  </si>
  <si>
    <t>10년납</t>
    <phoneticPr fontId="4" type="noConversion"/>
  </si>
  <si>
    <t>행복가득생활보장보험</t>
    <phoneticPr fontId="4" type="noConversion"/>
  </si>
  <si>
    <t>20년/전기납</t>
    <phoneticPr fontId="4" type="noConversion"/>
  </si>
  <si>
    <t>무배당퍼펙트치아보험</t>
    <phoneticPr fontId="4" type="noConversion"/>
  </si>
  <si>
    <t>10년/15년만기</t>
    <phoneticPr fontId="4" type="noConversion"/>
  </si>
  <si>
    <t>재물</t>
    <phoneticPr fontId="13" type="noConversion"/>
  </si>
  <si>
    <t>성공마스터재산종합보험</t>
    <phoneticPr fontId="13" type="noConversion"/>
  </si>
  <si>
    <t>5년납/5년만기</t>
    <phoneticPr fontId="13" type="noConversion"/>
  </si>
  <si>
    <t>연금
저축</t>
    <phoneticPr fontId="13" type="noConversion"/>
  </si>
  <si>
    <t>연금저축노후웰스(개인계약)</t>
    <phoneticPr fontId="7" type="noConversion"/>
  </si>
  <si>
    <t>10년납</t>
    <phoneticPr fontId="13" type="noConversion"/>
  </si>
  <si>
    <t>리치웨이저축</t>
    <phoneticPr fontId="7" type="noConversion"/>
  </si>
  <si>
    <t>3년납/5년만기</t>
    <phoneticPr fontId="13" type="noConversion"/>
  </si>
  <si>
    <t>실손
단독</t>
    <phoneticPr fontId="4" type="noConversion"/>
  </si>
  <si>
    <t>실손의료보장보험</t>
    <phoneticPr fontId="7" type="noConversion"/>
  </si>
  <si>
    <t>성인(비태아)</t>
    <phoneticPr fontId="13" type="noConversion"/>
  </si>
  <si>
    <t>일시납</t>
    <phoneticPr fontId="4" type="noConversion"/>
  </si>
  <si>
    <t>리치웨이저축</t>
    <phoneticPr fontId="4" type="noConversion"/>
  </si>
  <si>
    <t>3~15년</t>
    <phoneticPr fontId="4" type="noConversion"/>
  </si>
  <si>
    <t>1. 수수료 항목 및 지급기준</t>
    <phoneticPr fontId="7" type="noConversion"/>
  </si>
  <si>
    <t>상품명</t>
    <phoneticPr fontId="7" type="noConversion"/>
  </si>
  <si>
    <t>기준</t>
    <phoneticPr fontId="7" type="noConversion"/>
  </si>
  <si>
    <t>성과수수료
(1회차)</t>
    <phoneticPr fontId="31" type="noConversion"/>
  </si>
  <si>
    <t>비례수수료</t>
    <phoneticPr fontId="4" type="noConversion"/>
  </si>
  <si>
    <t>유지관리수수료</t>
    <phoneticPr fontId="31" type="noConversion"/>
  </si>
  <si>
    <t>본사수수료</t>
    <phoneticPr fontId="7" type="noConversion"/>
  </si>
  <si>
    <t>본부장</t>
    <phoneticPr fontId="7" type="noConversion"/>
  </si>
  <si>
    <t>상품군</t>
    <phoneticPr fontId="13" type="noConversion"/>
  </si>
  <si>
    <t>기준</t>
    <phoneticPr fontId="13" type="noConversion"/>
  </si>
  <si>
    <t>수정P</t>
    <phoneticPr fontId="7" type="noConversion"/>
  </si>
  <si>
    <t>유지수정P</t>
    <phoneticPr fontId="7" type="noConversion"/>
  </si>
  <si>
    <t>2~6회차</t>
    <phoneticPr fontId="4" type="noConversion"/>
  </si>
  <si>
    <t>7~12회차</t>
    <phoneticPr fontId="13" type="noConversion"/>
  </si>
  <si>
    <t>1차월</t>
    <phoneticPr fontId="13" type="noConversion"/>
  </si>
  <si>
    <t>총(36차월)</t>
    <phoneticPr fontId="13" type="noConversion"/>
  </si>
  <si>
    <t>익월</t>
    <phoneticPr fontId="7" type="noConversion"/>
  </si>
  <si>
    <t>1차년
(익월포함)</t>
    <phoneticPr fontId="13" type="noConversion"/>
  </si>
  <si>
    <t>총계</t>
    <phoneticPr fontId="7" type="noConversion"/>
  </si>
  <si>
    <t>보장</t>
    <phoneticPr fontId="4" type="noConversion"/>
  </si>
  <si>
    <t>닥터플러스건강보험</t>
    <phoneticPr fontId="4" type="noConversion"/>
  </si>
  <si>
    <t>-</t>
    <phoneticPr fontId="13" type="noConversion"/>
  </si>
  <si>
    <t>-</t>
    <phoneticPr fontId="13" type="noConversion"/>
  </si>
  <si>
    <t>20년납</t>
    <phoneticPr fontId="13" type="noConversion"/>
  </si>
  <si>
    <t>-</t>
    <phoneticPr fontId="13" type="noConversion"/>
  </si>
  <si>
    <t>운전자보험과안전하게사는이야기(운전자)</t>
    <phoneticPr fontId="4" type="noConversion"/>
  </si>
  <si>
    <t>-</t>
    <phoneticPr fontId="13" type="noConversion"/>
  </si>
  <si>
    <t>2종/20년납</t>
    <phoneticPr fontId="13" type="noConversion"/>
  </si>
  <si>
    <t>-</t>
    <phoneticPr fontId="13" type="noConversion"/>
  </si>
  <si>
    <t>암보험과건강하게사는이야기 (1종 세만기)</t>
    <phoneticPr fontId="4" type="noConversion"/>
  </si>
  <si>
    <t>-</t>
    <phoneticPr fontId="13" type="noConversion"/>
  </si>
  <si>
    <t>20년납</t>
    <phoneticPr fontId="13" type="noConversion"/>
  </si>
  <si>
    <t>The건강한치아보험</t>
    <phoneticPr fontId="4" type="noConversion"/>
  </si>
  <si>
    <t>-</t>
    <phoneticPr fontId="13" type="noConversion"/>
  </si>
  <si>
    <t>-</t>
    <phoneticPr fontId="13" type="noConversion"/>
  </si>
  <si>
    <t>20년납</t>
    <phoneticPr fontId="13" type="noConversion"/>
  </si>
  <si>
    <t>재물</t>
    <phoneticPr fontId="4" type="noConversion"/>
  </si>
  <si>
    <t>5년납</t>
    <phoneticPr fontId="13" type="noConversion"/>
  </si>
  <si>
    <t>연금</t>
    <phoneticPr fontId="4" type="noConversion"/>
  </si>
  <si>
    <t>멀티플러스 연금보험(연금)</t>
    <phoneticPr fontId="7" type="noConversion"/>
  </si>
  <si>
    <t>10년납</t>
    <phoneticPr fontId="4" type="noConversion"/>
  </si>
  <si>
    <t>저축</t>
    <phoneticPr fontId="4" type="noConversion"/>
  </si>
  <si>
    <t>빅플러스 저축보험(저축)</t>
    <phoneticPr fontId="7" type="noConversion"/>
  </si>
  <si>
    <t>3년납</t>
    <phoneticPr fontId="13" type="noConversion"/>
  </si>
  <si>
    <t>일시납</t>
    <phoneticPr fontId="4" type="noConversion"/>
  </si>
  <si>
    <r>
      <rPr>
        <b/>
        <sz val="9"/>
        <color indexed="12"/>
        <rFont val="맑은 고딕"/>
        <family val="3"/>
        <charset val="129"/>
      </rPr>
      <t xml:space="preserve">일시납 </t>
    </r>
    <r>
      <rPr>
        <b/>
        <sz val="9"/>
        <rFont val="맑은 고딕"/>
        <family val="3"/>
        <charset val="129"/>
      </rPr>
      <t xml:space="preserve">/ 빅플러스 저축보험 </t>
    </r>
    <phoneticPr fontId="7" type="noConversion"/>
  </si>
  <si>
    <t>일시납</t>
    <phoneticPr fontId="13" type="noConversion"/>
  </si>
  <si>
    <t>실손</t>
    <phoneticPr fontId="4" type="noConversion"/>
  </si>
  <si>
    <r>
      <t xml:space="preserve">실손의료비보장보험(1차년도 지급예시)
</t>
    </r>
    <r>
      <rPr>
        <b/>
        <sz val="9"/>
        <color rgb="FFFF0000"/>
        <rFont val="맑은 고딕"/>
        <family val="3"/>
        <charset val="129"/>
      </rPr>
      <t>(태아보장제외)</t>
    </r>
    <phoneticPr fontId="7" type="noConversion"/>
  </si>
  <si>
    <t>-</t>
    <phoneticPr fontId="13" type="noConversion"/>
  </si>
  <si>
    <t>-</t>
    <phoneticPr fontId="4" type="noConversion"/>
  </si>
  <si>
    <t>계약관리수수료</t>
    <phoneticPr fontId="7" type="noConversion"/>
  </si>
  <si>
    <t>유지수수료</t>
    <phoneticPr fontId="7" type="noConversion"/>
  </si>
  <si>
    <t>16~17회</t>
    <phoneticPr fontId="7" type="noConversion"/>
  </si>
  <si>
    <t>18회</t>
    <phoneticPr fontId="7" type="noConversion"/>
  </si>
  <si>
    <t>-</t>
    <phoneticPr fontId="7" type="noConversion"/>
  </si>
  <si>
    <t>1. 수수료 항목 및 지급 기준</t>
    <phoneticPr fontId="7" type="noConversion"/>
  </si>
  <si>
    <t>항  목</t>
    <phoneticPr fontId="7" type="noConversion"/>
  </si>
  <si>
    <t>세 부  사 항</t>
    <phoneticPr fontId="7" type="noConversion"/>
  </si>
  <si>
    <t>비  고</t>
    <phoneticPr fontId="7" type="noConversion"/>
  </si>
  <si>
    <t>▶저축성 상품 : 신규수정P * 28%</t>
    <phoneticPr fontId="4" type="noConversion"/>
  </si>
  <si>
    <t>▶ 실손단독상품 : 신규수정P * 25%</t>
    <phoneticPr fontId="4" type="noConversion"/>
  </si>
  <si>
    <t>계약관리수수료</t>
    <phoneticPr fontId="7" type="noConversion"/>
  </si>
  <si>
    <t>▶ 저축성 상품 : 2~12회 수정P * 28% / 13~18회 수정P * 17% (총 410%)</t>
    <phoneticPr fontId="4" type="noConversion"/>
  </si>
  <si>
    <t>유지보수수수료</t>
    <phoneticPr fontId="7" type="noConversion"/>
  </si>
  <si>
    <t>▶ 유지보수수수료 = 영수P * 해당납기별 지급률</t>
    <phoneticPr fontId="31" type="noConversion"/>
  </si>
  <si>
    <t>저축,연금 상품만 해당</t>
    <phoneticPr fontId="4" type="noConversion"/>
  </si>
  <si>
    <t>지급회차</t>
    <phoneticPr fontId="7" type="noConversion"/>
  </si>
  <si>
    <t>납기</t>
    <phoneticPr fontId="7" type="noConversion"/>
  </si>
  <si>
    <t>3년납</t>
    <phoneticPr fontId="4" type="noConversion"/>
  </si>
  <si>
    <t>5년납</t>
    <phoneticPr fontId="4" type="noConversion"/>
  </si>
  <si>
    <t>7년납</t>
    <phoneticPr fontId="4" type="noConversion"/>
  </si>
  <si>
    <t>10년납</t>
    <phoneticPr fontId="4" type="noConversion"/>
  </si>
  <si>
    <t>12년납</t>
    <phoneticPr fontId="4" type="noConversion"/>
  </si>
  <si>
    <t>15년납</t>
    <phoneticPr fontId="4" type="noConversion"/>
  </si>
  <si>
    <t>저축</t>
    <phoneticPr fontId="13" type="noConversion"/>
  </si>
  <si>
    <t>8년납</t>
    <phoneticPr fontId="4" type="noConversion"/>
  </si>
  <si>
    <t>9년납</t>
    <phoneticPr fontId="4" type="noConversion"/>
  </si>
  <si>
    <t>10년납이상</t>
    <phoneticPr fontId="4" type="noConversion"/>
  </si>
  <si>
    <t>연금</t>
    <phoneticPr fontId="31" type="noConversion"/>
  </si>
  <si>
    <t>2. 수수료 지급 예시</t>
    <phoneticPr fontId="7" type="noConversion"/>
  </si>
  <si>
    <t>상품명</t>
    <phoneticPr fontId="7" type="noConversion"/>
  </si>
  <si>
    <t>기준</t>
    <phoneticPr fontId="7" type="noConversion"/>
  </si>
  <si>
    <t>모집수수료
(1회)</t>
    <phoneticPr fontId="4" type="noConversion"/>
  </si>
  <si>
    <t>유지보수 수수료(영수P*지급률)</t>
    <phoneticPr fontId="4" type="noConversion"/>
  </si>
  <si>
    <t>본사수수료</t>
    <phoneticPr fontId="7" type="noConversion"/>
  </si>
  <si>
    <t>본부장</t>
    <phoneticPr fontId="7" type="noConversion"/>
  </si>
  <si>
    <t>상품군</t>
    <phoneticPr fontId="7" type="noConversion"/>
  </si>
  <si>
    <t>2차년</t>
    <phoneticPr fontId="7" type="noConversion"/>
  </si>
  <si>
    <t>3차년</t>
    <phoneticPr fontId="7" type="noConversion"/>
  </si>
  <si>
    <t>익월</t>
    <phoneticPr fontId="7" type="noConversion"/>
  </si>
  <si>
    <t>1차년
(익월포함)</t>
    <phoneticPr fontId="13" type="noConversion"/>
  </si>
  <si>
    <t>총계</t>
    <phoneticPr fontId="7" type="noConversion"/>
  </si>
  <si>
    <t>총계</t>
    <phoneticPr fontId="7" type="noConversion"/>
  </si>
  <si>
    <t>익월</t>
    <phoneticPr fontId="7" type="noConversion"/>
  </si>
  <si>
    <t>보장</t>
    <phoneticPr fontId="7" type="noConversion"/>
  </si>
  <si>
    <t>마이헬스파트너 / 마이헬스주니어(비갱신)</t>
    <phoneticPr fontId="7" type="noConversion"/>
  </si>
  <si>
    <t>20년납이상</t>
    <phoneticPr fontId="7" type="noConversion"/>
  </si>
  <si>
    <t>20년납</t>
    <phoneticPr fontId="7" type="noConversion"/>
  </si>
  <si>
    <r>
      <t xml:space="preserve">마이리틀파트너(갱신) </t>
    </r>
    <r>
      <rPr>
        <b/>
        <sz val="9"/>
        <color rgb="FFFF0000"/>
        <rFont val="맑은 고딕"/>
        <family val="3"/>
        <charset val="129"/>
      </rPr>
      <t>(출생후보장)</t>
    </r>
    <phoneticPr fontId="4" type="noConversion"/>
  </si>
  <si>
    <t>안심동행 플러스(1,2,3종) / 덴탈파트너</t>
    <phoneticPr fontId="4" type="noConversion"/>
  </si>
  <si>
    <t>20년납</t>
    <phoneticPr fontId="7" type="noConversion"/>
  </si>
  <si>
    <t>천만안심 / 325.1유병장수(1,3종) / 335.1유병장수</t>
    <phoneticPr fontId="4" type="noConversion"/>
  </si>
  <si>
    <t>20년납</t>
    <phoneticPr fontId="7" type="noConversion"/>
  </si>
  <si>
    <t>재물</t>
    <phoneticPr fontId="4" type="noConversion"/>
  </si>
  <si>
    <t>성공예감 / 비즈앤안전 파트너</t>
    <phoneticPr fontId="7" type="noConversion"/>
  </si>
  <si>
    <t>5년납</t>
    <phoneticPr fontId="7" type="noConversion"/>
  </si>
  <si>
    <t>수퍼비즈니스(BOP)</t>
    <phoneticPr fontId="7" type="noConversion"/>
  </si>
  <si>
    <t>연금</t>
    <phoneticPr fontId="4" type="noConversion"/>
  </si>
  <si>
    <t>아름다운생활연금</t>
    <phoneticPr fontId="7" type="noConversion"/>
  </si>
  <si>
    <t>10년납이상</t>
    <phoneticPr fontId="4" type="noConversion"/>
  </si>
  <si>
    <t>저축</t>
    <phoneticPr fontId="4" type="noConversion"/>
  </si>
  <si>
    <t>수퍼세이브</t>
    <phoneticPr fontId="7" type="noConversion"/>
  </si>
  <si>
    <t>3년납5년</t>
    <phoneticPr fontId="7" type="noConversion"/>
  </si>
  <si>
    <t>실손
단독</t>
    <phoneticPr fontId="4" type="noConversion"/>
  </si>
  <si>
    <t>실손의료비보험 (1차년도 지급예시)</t>
    <phoneticPr fontId="4" type="noConversion"/>
  </si>
  <si>
    <t>1년납</t>
    <phoneticPr fontId="7" type="noConversion"/>
  </si>
  <si>
    <t>(무) 메리츠 듬뿍담은 암보험(Ⅰ)(일반심사형)</t>
    <phoneticPr fontId="4" type="noConversion"/>
  </si>
  <si>
    <t>1회</t>
    <phoneticPr fontId="4" type="noConversion"/>
  </si>
  <si>
    <t>2~6회</t>
    <phoneticPr fontId="4" type="noConversion"/>
  </si>
  <si>
    <t>계약관리수수료</t>
    <phoneticPr fontId="4" type="noConversion"/>
  </si>
  <si>
    <t>모집수수료</t>
    <phoneticPr fontId="4" type="noConversion"/>
  </si>
  <si>
    <t>집인생활보장종합보험</t>
    <phoneticPr fontId="4" type="noConversion"/>
  </si>
  <si>
    <r>
      <t xml:space="preserve">지급 방식 : 수납 실적월 기준으로 지급
지급액 : </t>
    </r>
    <r>
      <rPr>
        <b/>
        <u/>
        <sz val="9"/>
        <rFont val="맑은 고딕"/>
        <family val="3"/>
        <charset val="129"/>
      </rPr>
      <t>2~6회 수정P * 0% / 7~15회 수정P * 16% / 16~18회 8.5%</t>
    </r>
    <phoneticPr fontId="13" type="noConversion"/>
  </si>
  <si>
    <t xml:space="preserve">▶ 실손 외 : 수정P * 0%(2회~6회), 11% * 3회(7회~9회), * 11.5% * 3회(10회~12회), * 10% * 2회(13~14회), * 16.6% * 1회(15회),
 * 6.9% * 2회(16~17회), * 7% * 1회(18회) </t>
    <phoneticPr fontId="7" type="noConversion"/>
  </si>
  <si>
    <r>
      <t xml:space="preserve">아이러브플러스건강보험 (평생보장2,7종)
</t>
    </r>
    <r>
      <rPr>
        <b/>
        <sz val="8"/>
        <rFont val="맑은 고딕"/>
        <family val="3"/>
        <charset val="129"/>
      </rPr>
      <t xml:space="preserve">(선지급태아플랜 </t>
    </r>
    <r>
      <rPr>
        <b/>
        <sz val="8"/>
        <color rgb="FFFF0000"/>
        <rFont val="맑은 고딕"/>
        <family val="3"/>
        <charset val="129"/>
      </rPr>
      <t>태아보장제외</t>
    </r>
    <r>
      <rPr>
        <b/>
        <sz val="8"/>
        <rFont val="맑은 고딕"/>
        <family val="3"/>
        <charset val="129"/>
      </rPr>
      <t xml:space="preserve">/기타태아플랜 </t>
    </r>
    <r>
      <rPr>
        <b/>
        <sz val="8"/>
        <color rgb="FFFF0000"/>
        <rFont val="맑은 고딕"/>
        <family val="3"/>
        <charset val="129"/>
      </rPr>
      <t>출생후보장</t>
    </r>
    <r>
      <rPr>
        <b/>
        <sz val="8"/>
        <rFont val="맑은 고딕"/>
        <family val="3"/>
        <charset val="129"/>
      </rPr>
      <t>)</t>
    </r>
    <phoneticPr fontId="4" type="noConversion"/>
  </si>
  <si>
    <t>(무)하이패스운전자상해보험_2종(세만기형)</t>
    <phoneticPr fontId="7" type="noConversion"/>
  </si>
  <si>
    <t>(무)스마트건강종합보험 (세만기_표준형)</t>
    <phoneticPr fontId="7" type="noConversion"/>
  </si>
  <si>
    <t>(무)아이조아 어린이보험
(1종, 해지환급금미지급형/출생후)</t>
    <phoneticPr fontId="7" type="noConversion"/>
  </si>
  <si>
    <t>(무)원더풀 간편건강보험
(1종 간편고지_해지환급금미지급형)</t>
    <phoneticPr fontId="7" type="noConversion"/>
  </si>
  <si>
    <t>(무)처음부터올케어 암보험 (2종, 세만기형)</t>
    <phoneticPr fontId="7" type="noConversion"/>
  </si>
  <si>
    <t>16~18회</t>
    <phoneticPr fontId="31" type="noConversion"/>
  </si>
  <si>
    <t>비월납 및 선납계약은 응당회차 익월에 지급</t>
    <phoneticPr fontId="4" type="noConversion"/>
  </si>
  <si>
    <t>(무) 하나 가득담은 생활보장보험</t>
    <phoneticPr fontId="4" type="noConversion"/>
  </si>
  <si>
    <t>(무) 하나 가득담은 건강보험</t>
    <phoneticPr fontId="4" type="noConversion"/>
  </si>
  <si>
    <t>(무) 하나 가득담은 3Q건강보험</t>
    <phoneticPr fontId="4" type="noConversion"/>
  </si>
  <si>
    <t>(무) 하나 가득담은 운전자보험</t>
    <phoneticPr fontId="4" type="noConversion"/>
  </si>
  <si>
    <t>(무) 하나 가득담은 화재보험</t>
    <phoneticPr fontId="13" type="noConversion"/>
  </si>
  <si>
    <t>(무) 하나 가득담은 어린이보험</t>
    <phoneticPr fontId="4" type="noConversion"/>
  </si>
  <si>
    <t>(무)하나 가득담은 암보험</t>
    <phoneticPr fontId="4" type="noConversion"/>
  </si>
  <si>
    <t>(무)하나 가득담은 치아보험</t>
    <phoneticPr fontId="4" type="noConversion"/>
  </si>
  <si>
    <t>(무) 하나 GRADE 건강보험</t>
    <phoneticPr fontId="4" type="noConversion"/>
  </si>
  <si>
    <t>(무)하나 가득담은 종합건강보험</t>
    <phoneticPr fontId="31" type="noConversion"/>
  </si>
  <si>
    <t>20년납(2/3/4종)</t>
    <phoneticPr fontId="4" type="noConversion"/>
  </si>
  <si>
    <t>20년납(1/2종)</t>
    <phoneticPr fontId="4" type="noConversion"/>
  </si>
  <si>
    <t>20년납(세만기)</t>
    <phoneticPr fontId="4" type="noConversion"/>
  </si>
  <si>
    <t>20년납(보장P)</t>
    <phoneticPr fontId="4" type="noConversion"/>
  </si>
  <si>
    <t>20년갱신(보장P)</t>
    <phoneticPr fontId="4" type="noConversion"/>
  </si>
  <si>
    <t>5년만기(보장P)</t>
    <phoneticPr fontId="13" type="noConversion"/>
  </si>
  <si>
    <t>20년납(보장P)</t>
    <phoneticPr fontId="4" type="noConversion"/>
  </si>
  <si>
    <t>20년납(1/2종,보장P)</t>
    <phoneticPr fontId="4" type="noConversion"/>
  </si>
  <si>
    <t>20년납(2종)</t>
    <phoneticPr fontId="4" type="noConversion"/>
  </si>
  <si>
    <t>▶ 각 회차 수납 익월 지급 : 7~12회 수정P * 12%  
/ 13~15회 수정P * 12.5% / 16~18회 수정P * 5.5% (총 427%)</t>
    <phoneticPr fontId="4" type="noConversion"/>
  </si>
  <si>
    <t>let : care연금저축손해보험Ⅰ</t>
    <phoneticPr fontId="4" type="noConversion"/>
  </si>
  <si>
    <t>5년납</t>
    <phoneticPr fontId="4" type="noConversion"/>
  </si>
  <si>
    <t>let : care연금저축손해보험Ⅰ</t>
    <phoneticPr fontId="4" type="noConversion"/>
  </si>
  <si>
    <t>2. 수수료 지급예시</t>
    <phoneticPr fontId="7" type="noConversion"/>
  </si>
  <si>
    <t>2. 수수료 지급예시</t>
    <phoneticPr fontId="7" type="noConversion"/>
  </si>
  <si>
    <r>
      <t>희망플러스자녀보험_3종</t>
    </r>
    <r>
      <rPr>
        <b/>
        <sz val="9"/>
        <color rgb="FFFF0000"/>
        <rFont val="맑은 고딕"/>
        <family val="3"/>
        <charset val="129"/>
      </rPr>
      <t>(태아보장제외)</t>
    </r>
    <phoneticPr fontId="7" type="noConversion"/>
  </si>
  <si>
    <t>슬기로운 가정생활</t>
    <phoneticPr fontId="4" type="noConversion"/>
  </si>
  <si>
    <t>참좋은운전자상해보험</t>
    <phoneticPr fontId="4" type="noConversion"/>
  </si>
  <si>
    <t>팀장</t>
    <phoneticPr fontId="4" type="noConversion"/>
  </si>
  <si>
    <t>FC</t>
    <phoneticPr fontId="4" type="noConversion"/>
  </si>
  <si>
    <t>지점장</t>
    <phoneticPr fontId="4" type="noConversion"/>
  </si>
  <si>
    <t>지점장</t>
    <phoneticPr fontId="7" type="noConversion"/>
  </si>
  <si>
    <t>팀장</t>
    <phoneticPr fontId="7" type="noConversion"/>
  </si>
  <si>
    <t>FC</t>
    <phoneticPr fontId="7" type="noConversion"/>
  </si>
  <si>
    <t>13~14회</t>
    <phoneticPr fontId="13" type="noConversion"/>
  </si>
  <si>
    <t>16~18회</t>
    <phoneticPr fontId="13" type="noConversion"/>
  </si>
  <si>
    <t xml:space="preserve">※ 수수료관련하여 미표기된 본부장 (97% ~ 96%)과 지점장(92%~91%) 은 본사수수료(100%)에서 각각의 백분율로 나눠주시기바랍니다. 예시-본부장 (97%) = 본사수수료 총계 10,642 일때, 10,642*97/100 = 10,322 </t>
    <phoneticPr fontId="4" type="noConversion"/>
  </si>
  <si>
    <t>15회</t>
    <phoneticPr fontId="7" type="noConversion"/>
  </si>
  <si>
    <t>15회</t>
    <phoneticPr fontId="4" type="noConversion"/>
  </si>
  <si>
    <t>15회</t>
    <phoneticPr fontId="31" type="noConversion"/>
  </si>
  <si>
    <t>13~14회</t>
    <phoneticPr fontId="4" type="noConversion"/>
  </si>
  <si>
    <t>▶ 익월 지급 : 초회수정P * 285.70%</t>
    <phoneticPr fontId="4" type="noConversion"/>
  </si>
  <si>
    <t>▶ 지급 방식 : 실손 외 : 익월 先지급 (1회 지급) : 신규수정P * 297.6%</t>
    <phoneticPr fontId="13" type="noConversion"/>
  </si>
  <si>
    <r>
      <t xml:space="preserve">     </t>
    </r>
    <r>
      <rPr>
        <b/>
        <sz val="9"/>
        <color rgb="FF0000FF"/>
        <rFont val="맑은 고딕"/>
        <family val="3"/>
        <charset val="129"/>
      </rPr>
      <t xml:space="preserve">프라임선지급 : </t>
    </r>
    <r>
      <rPr>
        <b/>
        <sz val="9"/>
        <rFont val="맑은 고딕"/>
        <family val="3"/>
        <charset val="129"/>
      </rPr>
      <t>&lt;일반 보장성</t>
    </r>
    <r>
      <rPr>
        <sz val="9"/>
        <rFont val="맑은 고딕"/>
        <family val="3"/>
        <charset val="129"/>
      </rPr>
      <t>(실손제외)&gt; 수정P * 297.6%</t>
    </r>
    <phoneticPr fontId="4" type="noConversion"/>
  </si>
  <si>
    <r>
      <t xml:space="preserve">     </t>
    </r>
    <r>
      <rPr>
        <b/>
        <sz val="9"/>
        <color rgb="FF0000FF"/>
        <rFont val="맑은 고딕"/>
        <family val="3"/>
        <charset val="129"/>
      </rPr>
      <t>프라임선지급 : &lt;일반 보장성(실손제외)&gt; [2~6회] 수정P *0% * 5회, [7~12회] 수정P * 13.2% * 6회, [13~14회] 수정P * 13.2% * 2회, [15회] 수정P * 13.5% * 1회</t>
    </r>
    <phoneticPr fontId="4" type="noConversion"/>
  </si>
  <si>
    <r>
      <t xml:space="preserve">▶ 지급방식 및 지급액 : </t>
    </r>
    <r>
      <rPr>
        <b/>
        <sz val="9"/>
        <rFont val="맑은 고딕"/>
        <family val="3"/>
        <charset val="129"/>
      </rPr>
      <t xml:space="preserve">  실손 외 :  [7~12회]</t>
    </r>
    <r>
      <rPr>
        <sz val="9"/>
        <rFont val="맑은 고딕"/>
        <family val="3"/>
        <charset val="129"/>
      </rPr>
      <t xml:space="preserve"> 초년도수정P * 13.2% * 6회</t>
    </r>
    <phoneticPr fontId="13" type="noConversion"/>
  </si>
  <si>
    <r>
      <t xml:space="preserve">▶ 지급방식 및 지급액 : </t>
    </r>
    <r>
      <rPr>
        <b/>
        <sz val="9"/>
        <rFont val="맑은 고딕"/>
        <family val="3"/>
        <charset val="129"/>
      </rPr>
      <t xml:space="preserve">  실손 외 :  [13~14회]</t>
    </r>
    <r>
      <rPr>
        <sz val="9"/>
        <rFont val="맑은 고딕"/>
        <family val="3"/>
        <charset val="129"/>
      </rPr>
      <t xml:space="preserve"> 초년도수정P * 13.2% * 2회 / </t>
    </r>
    <r>
      <rPr>
        <b/>
        <sz val="9"/>
        <rFont val="맑은 고딕"/>
        <family val="3"/>
        <charset val="129"/>
      </rPr>
      <t>[15회]</t>
    </r>
    <r>
      <rPr>
        <sz val="9"/>
        <rFont val="맑은 고딕"/>
        <family val="3"/>
        <charset val="129"/>
      </rPr>
      <t xml:space="preserve"> 초년도수정P * 13.5% * 1회 / </t>
    </r>
    <r>
      <rPr>
        <b/>
        <sz val="9"/>
        <rFont val="맑은 고딕"/>
        <family val="3"/>
        <charset val="129"/>
      </rPr>
      <t>[16~18회]</t>
    </r>
    <r>
      <rPr>
        <sz val="9"/>
        <rFont val="맑은 고딕"/>
        <family val="3"/>
        <charset val="129"/>
      </rPr>
      <t xml:space="preserve"> 초년도수정P * 0%</t>
    </r>
    <phoneticPr fontId="13" type="noConversion"/>
  </si>
  <si>
    <t>▶ 실손 외 : 수정P * 297.6%</t>
    <phoneticPr fontId="7" type="noConversion"/>
  </si>
  <si>
    <t>▶ 실손 외 : [2~6회차]  수정P *  0%
▶ 실손 외 : [7~12회차]  수정P *  13.2%
▶ 실손 외 : [13~14회차]  수정P *  13.2%
▶ 실손 외 : [15회차]  수정P *  13.5%
▶ 실손 외 : [16~17회차]  수정P *  0%</t>
    <phoneticPr fontId="13" type="noConversion"/>
  </si>
  <si>
    <t xml:space="preserve">▶ 기준 : 2~6회 수정P * 0% / 7~12회 수정P * 13.2% / 13~14회  수정P * 13.2% / </t>
    <phoneticPr fontId="4" type="noConversion"/>
  </si>
  <si>
    <t>15회 수정P * 13.5% / 16~18회 수정P * 0%  (총 141.4%)</t>
    <phoneticPr fontId="4" type="noConversion"/>
  </si>
  <si>
    <t>▶ 기준 : 보장성 : 2회~6회 수정P * 0% (익월선지급) /  7~12회  수정P * 13.2% / 13~14회 수정P *13.2% / 15회 수정P * 13.5%</t>
    <phoneticPr fontId="4" type="noConversion"/>
  </si>
  <si>
    <r>
      <t xml:space="preserve">지급 방식 : 수납 실적월 기준으로 지급
지급액 : 2~6회 : </t>
    </r>
    <r>
      <rPr>
        <b/>
        <u/>
        <sz val="9"/>
        <rFont val="맑은 고딕"/>
        <family val="3"/>
        <charset val="129"/>
      </rPr>
      <t xml:space="preserve">수정P * 0% (익월선지급)
</t>
    </r>
    <r>
      <rPr>
        <sz val="9"/>
        <rFont val="맑은 고딕"/>
        <family val="3"/>
        <charset val="129"/>
      </rPr>
      <t xml:space="preserve">7~12회 : </t>
    </r>
    <r>
      <rPr>
        <b/>
        <u/>
        <sz val="9"/>
        <rFont val="맑은 고딕"/>
        <family val="3"/>
        <charset val="129"/>
      </rPr>
      <t>수정P * 12.7% * 6회</t>
    </r>
    <r>
      <rPr>
        <sz val="9"/>
        <rFont val="맑은 고딕"/>
        <family val="3"/>
        <charset val="129"/>
      </rPr>
      <t xml:space="preserve">
13~15회 : </t>
    </r>
    <r>
      <rPr>
        <b/>
        <u/>
        <sz val="9"/>
        <rFont val="맑은 고딕"/>
        <family val="3"/>
        <charset val="129"/>
      </rPr>
      <t>수정P * 12.7% * 3회</t>
    </r>
    <r>
      <rPr>
        <sz val="9"/>
        <rFont val="맑은 고딕"/>
        <family val="3"/>
        <charset val="129"/>
      </rPr>
      <t xml:space="preserve">
16~18회 : </t>
    </r>
    <r>
      <rPr>
        <b/>
        <u/>
        <sz val="9"/>
        <rFont val="맑은 고딕"/>
        <family val="3"/>
        <charset val="129"/>
      </rPr>
      <t xml:space="preserve">수정P * 0% * 3회
</t>
    </r>
    <r>
      <rPr>
        <sz val="9"/>
        <rFont val="맑은 고딕"/>
        <family val="3"/>
        <charset val="129"/>
      </rPr>
      <t xml:space="preserve">실손단독 2~12회 : </t>
    </r>
    <r>
      <rPr>
        <b/>
        <u/>
        <sz val="9"/>
        <rFont val="맑은 고딕"/>
        <family val="3"/>
        <charset val="129"/>
      </rPr>
      <t>수정P * 23.7% * 11회</t>
    </r>
    <phoneticPr fontId="13" type="noConversion"/>
  </si>
  <si>
    <t>▶ 익월 지급 : 초회수정P * 324.7%</t>
    <phoneticPr fontId="4" type="noConversion"/>
  </si>
  <si>
    <t>▶ 기준 : 2~회 수정P * 0%  / 7~12회 수정P * 14.4%
 / 13~14회 수정P * 14.4% / 15회 수정P * 14.7% (총 454.6%)</t>
    <phoneticPr fontId="4" type="noConversion"/>
  </si>
  <si>
    <r>
      <rPr>
        <sz val="9"/>
        <color indexed="10"/>
        <rFont val="HY헤드라인M"/>
        <family val="1"/>
        <charset val="129"/>
      </rPr>
      <t>주계약</t>
    </r>
    <r>
      <rPr>
        <sz val="9"/>
        <rFont val="HY헤드라인M"/>
        <family val="1"/>
        <charset val="129"/>
      </rPr>
      <t xml:space="preserve">
월납P</t>
    </r>
    <phoneticPr fontId="7" type="noConversion"/>
  </si>
  <si>
    <r>
      <rPr>
        <b/>
        <sz val="9"/>
        <color indexed="10"/>
        <rFont val="HY헤드라인M"/>
        <family val="1"/>
        <charset val="129"/>
      </rPr>
      <t xml:space="preserve">주계약
</t>
    </r>
    <r>
      <rPr>
        <b/>
        <sz val="9"/>
        <rFont val="HY헤드라인M"/>
        <family val="1"/>
        <charset val="129"/>
      </rPr>
      <t>월납P</t>
    </r>
    <phoneticPr fontId="13" type="noConversion"/>
  </si>
  <si>
    <r>
      <rPr>
        <sz val="9"/>
        <color indexed="10"/>
        <rFont val="HY헤드라인M"/>
        <family val="1"/>
        <charset val="129"/>
      </rPr>
      <t xml:space="preserve">주계약
</t>
    </r>
    <r>
      <rPr>
        <sz val="9"/>
        <rFont val="HY헤드라인M"/>
        <family val="1"/>
        <charset val="129"/>
      </rPr>
      <t>월납P</t>
    </r>
    <phoneticPr fontId="13" type="noConversion"/>
  </si>
  <si>
    <t xml:space="preserve">※ 수수료관련하여 미표기된 본부장 (97% ~ 96%)과 지점장(92%~91%) 은 본사수수료(100%)에서 각각의 백분율로 나눠주시기바랍니다. 예시-본부장 (97%) = 본사수수료 총계 10,642 일때, 10,642*97/100 = 10,322 </t>
  </si>
  <si>
    <t xml:space="preserve">※ 수수료관련하여 미표기된 본부장 (97% ~ 96%)과 지점장(92%~91%) 은 본사수수료(100%)에서 각각의 백분율로 나눠주시기바랍니다. 예시-본부장 (97%) = 본사수수료 총계 10,642 일때, 10,642*97/100 = 10,322 </t>
    <phoneticPr fontId="7" type="noConversion"/>
  </si>
  <si>
    <t>계약관리수수료 
(2~6회)  (7~12회)  (13~14회)     (15회)    (16~18회)</t>
    <phoneticPr fontId="4" type="noConversion"/>
  </si>
  <si>
    <t xml:space="preserve">MG손해 (프라임선지급 적용) 수수료 지급 기준 </t>
    <phoneticPr fontId="4" type="noConversion"/>
  </si>
  <si>
    <t xml:space="preserve">KB손해 (프라임선지급 적용) 수수료 지급 기준 </t>
    <phoneticPr fontId="4" type="noConversion"/>
  </si>
  <si>
    <t xml:space="preserve">DB손해 (프라임선지급 적용) 수수료 지급 기준 </t>
    <phoneticPr fontId="4" type="noConversion"/>
  </si>
  <si>
    <t xml:space="preserve">롯데손해 (프라임선지급 적용) 수수료 지급 기준 </t>
    <phoneticPr fontId="7" type="noConversion"/>
  </si>
  <si>
    <t xml:space="preserve">메리츠손해 (프라임선지급 적용) 수수료 지급 기준 </t>
    <phoneticPr fontId="7" type="noConversion"/>
  </si>
  <si>
    <t xml:space="preserve">현대해상 (프라임선지급 적용) 수수료 지급 기준 </t>
    <phoneticPr fontId="4" type="noConversion"/>
  </si>
  <si>
    <t xml:space="preserve">흥국화재 (프라임선지급 적용) 수수료 지급 기준 </t>
    <phoneticPr fontId="4" type="noConversion"/>
  </si>
  <si>
    <t xml:space="preserve">AIG손해 (프라임선지급 적용) 수수료 지급 기준 </t>
    <phoneticPr fontId="4" type="noConversion"/>
  </si>
  <si>
    <t xml:space="preserve">NH손해 (프라임선지급 적용) 수수료 지급 기준 </t>
    <phoneticPr fontId="4" type="noConversion"/>
  </si>
  <si>
    <t xml:space="preserve">한화손해 (프라임선지급 적용) 수수료 지급 기준 </t>
    <phoneticPr fontId="4" type="noConversion"/>
  </si>
  <si>
    <t xml:space="preserve">하나손해 (프라임선지급 적용) 수수료 지급 기준 </t>
    <phoneticPr fontId="4" type="noConversion"/>
  </si>
  <si>
    <t>유지관리
수정율</t>
    <phoneticPr fontId="4" type="noConversion"/>
  </si>
  <si>
    <t>유지관리
수정율</t>
    <phoneticPr fontId="13" type="noConversion"/>
  </si>
  <si>
    <t>유지관리
수정율</t>
    <phoneticPr fontId="31" type="noConversion"/>
  </si>
  <si>
    <t>유지관리
수정율</t>
    <phoneticPr fontId="7" type="noConversion"/>
  </si>
  <si>
    <t>손보사별  실손단독상품  수수료규정</t>
    <phoneticPr fontId="13" type="noConversion"/>
  </si>
  <si>
    <t xml:space="preserve">※ 2~6회차 1회차로 선지급
</t>
    <phoneticPr fontId="13" type="noConversion"/>
  </si>
  <si>
    <t xml:space="preserve">저축,연금 상품만 해당
</t>
    <phoneticPr fontId="13" type="noConversion"/>
  </si>
  <si>
    <t xml:space="preserve">                                      ▶ 실손의료비 기준 : 수정P * 지급률</t>
    <phoneticPr fontId="13" type="noConversion"/>
  </si>
  <si>
    <t>㈜ 지금융 코리아</t>
    <phoneticPr fontId="13" type="noConversion"/>
  </si>
  <si>
    <t>※ 본 자료는 사내 정보제공을 위함으로 정보 유출이 되지않게 주의해주시기 바랍니다.  외부 유출시 제재대상이 될수있습니다.</t>
    <phoneticPr fontId="4" type="noConversion"/>
  </si>
  <si>
    <t>일시납 수수료</t>
    <phoneticPr fontId="7" type="noConversion"/>
  </si>
  <si>
    <t xml:space="preserve">                              ▶ 실손의료비 기준 : 수정P * 지급률</t>
    <phoneticPr fontId="13" type="noConversion"/>
  </si>
  <si>
    <r>
      <rPr>
        <sz val="9"/>
        <color rgb="FFFF0000"/>
        <rFont val="HY헤드라인M"/>
        <family val="1"/>
        <charset val="129"/>
      </rPr>
      <t>주계약</t>
    </r>
    <r>
      <rPr>
        <sz val="9"/>
        <rFont val="HY헤드라인M"/>
        <family val="1"/>
        <charset val="129"/>
      </rPr>
      <t xml:space="preserve">
월납P</t>
    </r>
    <phoneticPr fontId="7" type="noConversion"/>
  </si>
  <si>
    <t xml:space="preserve">삼성화재 (프라임선지급 적용) 수수료 지급 기준 </t>
    <phoneticPr fontId="4" type="noConversion"/>
  </si>
  <si>
    <t>▶ 지급 방식 : 실손 외 : 익월 先지급 (1회 지급) / 지급액 : 초회수정P * 297.6%</t>
    <phoneticPr fontId="13" type="noConversion"/>
  </si>
  <si>
    <t>▶ 기준 : 익월 先지급 (1회 지급) : 신규수정P *  297.6%</t>
    <phoneticPr fontId="4" type="noConversion"/>
  </si>
  <si>
    <t>▶ 일반 보장성 : 익월 先지급 (1회 지급) : 신규수정P * 297.6%</t>
    <phoneticPr fontId="4" type="noConversion"/>
  </si>
  <si>
    <t>GFK 손해보험사별 수수료 시뮬레이션</t>
    <phoneticPr fontId="4" type="noConversion"/>
  </si>
  <si>
    <t>※ 아래 보장성상품의 경우 실손담보는 미포함된 예시입니다. 실손담보가 들어갈 경우 수수료율이 하향되오니 반드시 실손담보 수정율을 확인 후 계산하여 주시기 바랍니다.</t>
    <phoneticPr fontId="4" type="noConversion"/>
  </si>
  <si>
    <t>※손해보험사별 수수료 타입 선택현황 및 지급율(월납P 기준)</t>
    <phoneticPr fontId="4" type="noConversion"/>
  </si>
  <si>
    <t>보험사</t>
    <phoneticPr fontId="4" type="noConversion"/>
  </si>
  <si>
    <t>타입</t>
    <phoneticPr fontId="4" type="noConversion"/>
  </si>
  <si>
    <t>수정률</t>
    <phoneticPr fontId="4" type="noConversion"/>
  </si>
  <si>
    <t>2회</t>
  </si>
  <si>
    <t>3회</t>
  </si>
  <si>
    <t>4회</t>
  </si>
  <si>
    <t>5회</t>
  </si>
  <si>
    <t>6회</t>
  </si>
  <si>
    <t>7회</t>
  </si>
  <si>
    <t>8회</t>
  </si>
  <si>
    <t>9회</t>
  </si>
  <si>
    <t>10회</t>
  </si>
  <si>
    <t>11회</t>
  </si>
  <si>
    <t>12회</t>
  </si>
  <si>
    <t>13회</t>
  </si>
  <si>
    <t>14회</t>
  </si>
  <si>
    <t>15회</t>
  </si>
  <si>
    <t>초회(1회)</t>
    <phoneticPr fontId="4" type="noConversion"/>
  </si>
  <si>
    <t>초년도</t>
    <phoneticPr fontId="4" type="noConversion"/>
  </si>
  <si>
    <t>2차년도</t>
    <phoneticPr fontId="4" type="noConversion"/>
  </si>
  <si>
    <t>삼성화재</t>
    <phoneticPr fontId="4" type="noConversion"/>
  </si>
  <si>
    <t>현대해상</t>
    <phoneticPr fontId="4" type="noConversion"/>
  </si>
  <si>
    <t>메리츠화재</t>
    <phoneticPr fontId="4" type="noConversion"/>
  </si>
  <si>
    <t>흥국화재</t>
    <phoneticPr fontId="4" type="noConversion"/>
  </si>
  <si>
    <t>롯데손보</t>
    <phoneticPr fontId="4" type="noConversion"/>
  </si>
  <si>
    <t>MG손보</t>
    <phoneticPr fontId="4" type="noConversion"/>
  </si>
  <si>
    <t>AIG손보</t>
    <phoneticPr fontId="4" type="noConversion"/>
  </si>
  <si>
    <t>KB손해</t>
    <phoneticPr fontId="4" type="noConversion"/>
  </si>
  <si>
    <t>DB손해</t>
    <phoneticPr fontId="4" type="noConversion"/>
  </si>
  <si>
    <t>NH손해</t>
    <phoneticPr fontId="4" type="noConversion"/>
  </si>
  <si>
    <t>한화손해</t>
    <phoneticPr fontId="4" type="noConversion"/>
  </si>
  <si>
    <t>하나손해</t>
    <phoneticPr fontId="4" type="noConversion"/>
  </si>
  <si>
    <t>※손해보험사별 수수료 타입 선택현황 및 지급율(수정P 기준)</t>
    <phoneticPr fontId="4" type="noConversion"/>
  </si>
  <si>
    <t>지급 방식 : 익월 先지급 (1회 지급) / 지급액 : 수정P * 2.857</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</si>
</sst>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7">
    <numFmt numFmtId="24" formatCode="\$#,##0_);[Red]\(\$#,##0\)"/>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0.0%"/>
    <numFmt numFmtId="181" formatCode="#,##0_ "/>
    <numFmt numFmtId="182" formatCode="#,##0.0_ "/>
    <numFmt numFmtId="183" formatCode="0.00000%"/>
    <numFmt numFmtId="184" formatCode="0_);[Red]\(0\)"/>
    <numFmt numFmtId="185" formatCode="#,##0_);[Red]\(#,##0\)"/>
    <numFmt numFmtId="186" formatCode="_-* #,##0.0_-;\-* #,##0.0_-;_-* &quot;-&quot;_-;_-@_-"/>
    <numFmt numFmtId="187" formatCode="0.0"/>
    <numFmt numFmtId="188" formatCode="_ * #,##0_ ;_ * \-#,##0_ ;_ * &quot;-&quot;_ ;_ @_ "/>
    <numFmt numFmtId="189" formatCode="0.0%;\(0.0%\)"/>
    <numFmt numFmtId="190" formatCode="_-[$€-2]* #,##0.00_-;\-[$€-2]* #,##0.00_-;_-[$€-2]* &quot;-&quot;??_-"/>
    <numFmt numFmtId="191" formatCode="#,##0;\(#,##0\)"/>
    <numFmt numFmtId="192" formatCode="General_)"/>
    <numFmt numFmtId="193" formatCode="&quot;$&quot;#,##0.00_);[Red]\(&quot;$&quot;#,##0.00\)"/>
    <numFmt numFmtId="194" formatCode="0.0000"/>
    <numFmt numFmtId="195" formatCode="&quot;₩&quot;#,##0.00;[Red]&quot;₩&quot;&quot;₩&quot;&quot;₩&quot;&quot;₩&quot;&quot;₩&quot;&quot;₩&quot;\-#,##0.00"/>
    <numFmt numFmtId="196" formatCode="#,##0;&quot;-&quot;#,##0"/>
    <numFmt numFmtId="197" formatCode="_ * #,##0.000_ ;_ * \-#,##0.000_ ;_ * &quot;-&quot;_ ;_ @_ "/>
    <numFmt numFmtId="198" formatCode="000\-000"/>
    <numFmt numFmtId="199" formatCode="0.000000000000000%"/>
    <numFmt numFmtId="200" formatCode="&quot;₩&quot;#,##0;&quot;₩&quot;\-#,##0"/>
    <numFmt numFmtId="201" formatCode="&quot;₩&quot;#,##0;[Red]&quot;₩&quot;&quot;₩&quot;&quot;₩&quot;&quot;₩&quot;&quot;₩&quot;&quot;₩&quot;&quot;₩&quot;&quot;₩&quot;&quot;₩&quot;\-#,##0"/>
    <numFmt numFmtId="202" formatCode="&quot;₩&quot;#,##0.00;[Red]&quot;₩&quot;\-#,##0.00"/>
    <numFmt numFmtId="203" formatCode="#,##0.0_);[Red]\(#,##0.0\)"/>
    <numFmt numFmtId="204" formatCode="&quot;₩&quot;#,##0.00;&quot;₩&quot;\-#,##0.00"/>
    <numFmt numFmtId="205" formatCode="_ &quot;₩&quot;* #,##0_ ;_ &quot;₩&quot;* &quot;₩&quot;&quot;₩&quot;&quot;₩&quot;&quot;₩&quot;&quot;₩&quot;&quot;₩&quot;&quot;₩&quot;\-#,##0_ ;_ &quot;₩&quot;* &quot;-&quot;_ ;_ @_ "/>
    <numFmt numFmtId="206" formatCode="_ * #,##0_ ;_ * &quot;₩&quot;&quot;₩&quot;\-#,##0_ ;_ * &quot;-&quot;_ ;_ @_ "/>
    <numFmt numFmtId="207" formatCode="&quot;Rp&quot;#,##0.00_);\(&quot;Rp&quot;#,##0.00\)"/>
    <numFmt numFmtId="208" formatCode="0.000000"/>
    <numFmt numFmtId="209" formatCode="&quot;₩&quot;#,##0.00;&quot;₩&quot;&quot;₩&quot;&quot;₩&quot;&quot;₩&quot;&quot;₩&quot;&quot;₩&quot;&quot;₩&quot;&quot;₩&quot;&quot;₩&quot;&quot;₩&quot;&quot;₩&quot;&quot;₩&quot;&quot;₩&quot;&quot;₩&quot;\-#,##0.00"/>
    <numFmt numFmtId="210" formatCode="#,##0.0000_ "/>
    <numFmt numFmtId="211" formatCode="_ &quot;₩&quot;* #,##0.00_ ;_ &quot;₩&quot;* \-#,##0.00_ ;_ &quot;₩&quot;* &quot;-&quot;??_ ;_ @_ "/>
    <numFmt numFmtId="212" formatCode="_(&quot;$&quot;* #,##0.00_);_(&quot;$&quot;* \(#,##0.00\);_(&quot;$&quot;* &quot;-&quot;??_);_(@_)"/>
    <numFmt numFmtId="213" formatCode="mmm&quot;-&quot;yy"/>
    <numFmt numFmtId="214" formatCode="#,##0_ ;[Red]\-#,##0\ "/>
    <numFmt numFmtId="215" formatCode="_-* #,##0_-;&quot;₩&quot;\!\-* #,##0_-;_-* &quot;-&quot;_-;_-@_-"/>
    <numFmt numFmtId="216" formatCode="_-* #,##0.00000_-;\-* #,##0.00000_-;_-* &quot;-&quot;_-;_-@_-"/>
    <numFmt numFmtId="217" formatCode="#,##0.00;[Red]&quot;-&quot;#,##0.00"/>
    <numFmt numFmtId="218" formatCode="#,##0\ "/>
    <numFmt numFmtId="219" formatCode="\9\7\-0\7\-0\4"/>
    <numFmt numFmtId="220" formatCode="mm&quot;월&quot;\ dd&quot;일&quot;"/>
    <numFmt numFmtId="221" formatCode="&quot;₩&quot;#,##0;[Red]&quot;₩&quot;&quot;₩&quot;&quot;₩&quot;\-#,##0"/>
    <numFmt numFmtId="222" formatCode="_-* #,##0.0_-;\-* #,##0.0_-;_-* &quot;-&quot;??_-;_-@_-"/>
    <numFmt numFmtId="223" formatCode="#,##0.0_ ;[Red]\-#,##0.0\ "/>
    <numFmt numFmtId="224" formatCode="&quot;Rp&quot;#,##0_);\(&quot;Rp&quot;#,##0\)"/>
    <numFmt numFmtId="225" formatCode="0.000"/>
    <numFmt numFmtId="226" formatCode="h&quot;시&quot;mm&quot;분&quot;"/>
    <numFmt numFmtId="227" formatCode="_ &quot;₩&quot;* #,##0.00_ ;_ &quot;₩&quot;* &quot;₩&quot;&quot;₩&quot;&quot;₩&quot;&quot;₩&quot;&quot;₩&quot;&quot;₩&quot;&quot;₩&quot;&quot;₩&quot;&quot;₩&quot;&quot;₩&quot;\-#,##0.00_ ;_ &quot;₩&quot;* &quot;-&quot;??_ ;_ @_ "/>
    <numFmt numFmtId="228" formatCode="&quot;₩&quot;#,##0.00;[Red]&quot;₩&quot;&quot;₩&quot;&quot;₩&quot;&quot;₩&quot;&quot;₩&quot;&quot;₩&quot;&quot;₩&quot;&quot;₩&quot;&quot;₩&quot;&quot;₩&quot;&quot;₩&quot;\-#,##0.00"/>
    <numFmt numFmtId="229" formatCode="_ &quot;₩&quot;* #,##0.00_ ;_ &quot;₩&quot;* &quot;₩&quot;&quot;₩&quot;&quot;₩&quot;&quot;₩&quot;&quot;₩&quot;&quot;₩&quot;&quot;₩&quot;&quot;₩&quot;\-#,##0.00_ ;_ &quot;₩&quot;* &quot;-&quot;??_ ;_ @_ "/>
    <numFmt numFmtId="230" formatCode="_ &quot;₩&quot;* #,##0_ ;_ &quot;₩&quot;* &quot;₩&quot;&quot;₩&quot;&quot;₩&quot;&quot;₩&quot;&quot;₩&quot;&quot;₩&quot;&quot;₩&quot;&quot;₩&quot;&quot;₩&quot;&quot;₩&quot;\-#,##0_ ;_ &quot;₩&quot;* &quot;-&quot;_ ;_ @_ "/>
    <numFmt numFmtId="231" formatCode="&quot;Rp&quot;#,##0.00_);[Red]\(&quot;Rp&quot;#,##0.00\)"/>
    <numFmt numFmtId="232" formatCode="0.0\ "/>
    <numFmt numFmtId="233" formatCode="0.0_);[Red]\(0.0\)"/>
    <numFmt numFmtId="234" formatCode="d\.m\.yy"/>
    <numFmt numFmtId="235" formatCode="\!\$#,##0_);\!\(\!\$#,##0\!\)"/>
    <numFmt numFmtId="236" formatCode="_ * #,##0.00_ ;_ * \-#,##0.00_ ;_ * &quot;-&quot;??_ ;_ @_ "/>
    <numFmt numFmtId="237" formatCode="[$-412]General"/>
    <numFmt numFmtId="238" formatCode="General&quot;년납&quot;"/>
    <numFmt numFmtId="239" formatCode="0.000%"/>
    <numFmt numFmtId="240" formatCode="0.0000%"/>
    <numFmt numFmtId="241" formatCode="0.00_ "/>
  </numFmts>
  <fonts count="252">
    <font>
      <sz val="11"/>
      <color theme="1"/>
      <name val="맑은 고딕"/>
      <family val="2"/>
      <charset val="129"/>
      <scheme val="minor"/>
    </font>
    <font>
      <sz val="11"/>
      <color theme="1"/>
      <name val="맑은 고딕"/>
      <family val="2"/>
      <charset val="129"/>
      <scheme val="minor"/>
    </font>
    <font>
      <sz val="11"/>
      <color indexed="8"/>
      <name val="맑은 고딕"/>
      <family val="3"/>
      <charset val="129"/>
    </font>
    <font>
      <sz val="16"/>
      <color indexed="8"/>
      <name val="맑은 고딕"/>
      <family val="3"/>
      <charset val="129"/>
    </font>
    <font>
      <sz val="8"/>
      <name val="맑은 고딕"/>
      <family val="2"/>
      <charset val="129"/>
      <scheme val="minor"/>
    </font>
    <font>
      <sz val="11"/>
      <name val="돋움"/>
      <family val="3"/>
      <charset val="129"/>
    </font>
    <font>
      <b/>
      <sz val="20"/>
      <name val="맑은 고딕"/>
      <family val="3"/>
      <charset val="129"/>
    </font>
    <font>
      <sz val="8"/>
      <name val="돋움"/>
      <family val="3"/>
      <charset val="129"/>
    </font>
    <font>
      <sz val="20"/>
      <color indexed="8"/>
      <name val="맑은 고딕"/>
      <family val="3"/>
      <charset val="129"/>
    </font>
    <font>
      <u/>
      <sz val="16"/>
      <color indexed="8"/>
      <name val="맑은 고딕"/>
      <family val="3"/>
      <charset val="129"/>
    </font>
    <font>
      <b/>
      <sz val="11"/>
      <color indexed="8"/>
      <name val="맑은 고딕"/>
      <family val="3"/>
      <charset val="129"/>
    </font>
    <font>
      <b/>
      <u/>
      <sz val="11"/>
      <color indexed="8"/>
      <name val="맑은 고딕"/>
      <family val="3"/>
      <charset val="129"/>
    </font>
    <font>
      <b/>
      <sz val="16"/>
      <color indexed="8"/>
      <name val="맑은 고딕"/>
      <family val="3"/>
      <charset val="129"/>
    </font>
    <font>
      <sz val="8"/>
      <name val="맑은 고딕"/>
      <family val="3"/>
      <charset val="129"/>
    </font>
    <font>
      <b/>
      <sz val="20"/>
      <color indexed="8"/>
      <name val="맑은 고딕"/>
      <family val="3"/>
      <charset val="129"/>
    </font>
    <font>
      <b/>
      <sz val="15"/>
      <name val="맑은 고딕"/>
      <family val="3"/>
      <charset val="129"/>
    </font>
    <font>
      <sz val="15"/>
      <name val="맑은 고딕"/>
      <family val="3"/>
      <charset val="129"/>
    </font>
    <font>
      <b/>
      <sz val="12"/>
      <color indexed="56"/>
      <name val="맑은 고딕"/>
      <family val="3"/>
      <charset val="129"/>
    </font>
    <font>
      <b/>
      <sz val="11"/>
      <color indexed="60"/>
      <name val="맑은 고딕"/>
      <family val="3"/>
      <charset val="129"/>
    </font>
    <font>
      <b/>
      <sz val="11"/>
      <color indexed="16"/>
      <name val="맑은 고딕"/>
      <family val="3"/>
      <charset val="129"/>
    </font>
    <font>
      <b/>
      <u/>
      <sz val="11"/>
      <color indexed="18"/>
      <name val="맑은 고딕"/>
      <family val="3"/>
      <charset val="129"/>
    </font>
    <font>
      <b/>
      <sz val="10"/>
      <color indexed="8"/>
      <name val="맑은 고딕"/>
      <family val="3"/>
      <charset val="129"/>
    </font>
    <font>
      <b/>
      <sz val="10"/>
      <color indexed="60"/>
      <name val="맑은 고딕"/>
      <family val="3"/>
      <charset val="129"/>
    </font>
    <font>
      <sz val="11"/>
      <color theme="1"/>
      <name val="맑은 고딕"/>
      <family val="3"/>
      <charset val="129"/>
      <scheme val="minor"/>
    </font>
    <font>
      <sz val="9"/>
      <color indexed="8"/>
      <name val="맑은 고딕"/>
      <family val="3"/>
      <charset val="129"/>
    </font>
    <font>
      <b/>
      <sz val="9"/>
      <color indexed="8"/>
      <name val="맑은 고딕"/>
      <family val="3"/>
      <charset val="129"/>
    </font>
    <font>
      <b/>
      <sz val="9"/>
      <name val="맑은 고딕"/>
      <family val="3"/>
      <charset val="129"/>
    </font>
    <font>
      <sz val="9"/>
      <name val="맑은 고딕"/>
      <family val="3"/>
      <charset val="129"/>
    </font>
    <font>
      <sz val="10"/>
      <color indexed="8"/>
      <name val="맑은 고딕"/>
      <family val="3"/>
      <charset val="129"/>
    </font>
    <font>
      <sz val="10"/>
      <name val="맑은 고딕"/>
      <family val="3"/>
      <charset val="129"/>
    </font>
    <font>
      <b/>
      <sz val="9"/>
      <color indexed="12"/>
      <name val="맑은 고딕"/>
      <family val="3"/>
      <charset val="129"/>
    </font>
    <font>
      <sz val="8"/>
      <name val="굴림체"/>
      <family val="3"/>
      <charset val="129"/>
    </font>
    <font>
      <b/>
      <sz val="9"/>
      <color indexed="10"/>
      <name val="맑은 고딕"/>
      <family val="3"/>
      <charset val="129"/>
    </font>
    <font>
      <b/>
      <sz val="12"/>
      <color indexed="12"/>
      <name val="맑은 고딕"/>
      <family val="3"/>
      <charset val="129"/>
    </font>
    <font>
      <b/>
      <sz val="11"/>
      <name val="맑은 고딕"/>
      <family val="3"/>
      <charset val="129"/>
    </font>
    <font>
      <sz val="9"/>
      <color theme="1"/>
      <name val="굴림체"/>
      <family val="3"/>
      <charset val="129"/>
    </font>
    <font>
      <sz val="9"/>
      <color indexed="10"/>
      <name val="맑은 고딕"/>
      <family val="3"/>
      <charset val="129"/>
    </font>
    <font>
      <sz val="9"/>
      <color indexed="8"/>
      <name val="굴림체"/>
      <family val="3"/>
      <charset val="129"/>
    </font>
    <font>
      <sz val="9"/>
      <color indexed="30"/>
      <name val="맑은 고딕"/>
      <family val="3"/>
      <charset val="129"/>
    </font>
    <font>
      <b/>
      <sz val="15"/>
      <color indexed="8"/>
      <name val="맑은 고딕"/>
      <family val="3"/>
      <charset val="129"/>
    </font>
    <font>
      <sz val="10"/>
      <color indexed="10"/>
      <name val="맑은 고딕"/>
      <family val="3"/>
      <charset val="129"/>
    </font>
    <font>
      <b/>
      <sz val="9"/>
      <color indexed="81"/>
      <name val="Tahoma"/>
      <family val="2"/>
    </font>
    <font>
      <b/>
      <sz val="9"/>
      <color indexed="81"/>
      <name val="돋움"/>
      <family val="3"/>
      <charset val="129"/>
    </font>
    <font>
      <sz val="9"/>
      <color indexed="81"/>
      <name val="Tahoma"/>
      <family val="2"/>
    </font>
    <font>
      <sz val="9"/>
      <color indexed="12"/>
      <name val="맑은 고딕"/>
      <family val="3"/>
      <charset val="129"/>
    </font>
    <font>
      <sz val="11"/>
      <name val="맑은 고딕"/>
      <family val="3"/>
      <charset val="129"/>
    </font>
    <font>
      <sz val="14"/>
      <name val="맑은 고딕"/>
      <family val="3"/>
      <charset val="129"/>
    </font>
    <font>
      <sz val="9"/>
      <color indexed="81"/>
      <name val="돋움"/>
      <family val="3"/>
      <charset val="129"/>
    </font>
    <font>
      <b/>
      <sz val="9"/>
      <color rgb="FF0000FF"/>
      <name val="맑은 고딕"/>
      <family val="3"/>
      <charset val="129"/>
    </font>
    <font>
      <b/>
      <sz val="9"/>
      <color rgb="FFFF0000"/>
      <name val="맑은 고딕"/>
      <family val="3"/>
      <charset val="129"/>
    </font>
    <font>
      <sz val="9"/>
      <color rgb="FFFF0000"/>
      <name val="맑은 고딕"/>
      <family val="3"/>
      <charset val="129"/>
    </font>
    <font>
      <b/>
      <sz val="17"/>
      <color indexed="8"/>
      <name val="맑은 고딕"/>
      <family val="3"/>
      <charset val="129"/>
    </font>
    <font>
      <b/>
      <sz val="11"/>
      <color indexed="18"/>
      <name val="맑은 고딕"/>
      <family val="3"/>
      <charset val="129"/>
    </font>
    <font>
      <b/>
      <sz val="11"/>
      <color indexed="12"/>
      <name val="맑은 고딕"/>
      <family val="3"/>
      <charset val="129"/>
    </font>
    <font>
      <sz val="9"/>
      <color theme="1"/>
      <name val="맑은 고딕"/>
      <family val="3"/>
      <charset val="129"/>
      <scheme val="minor"/>
    </font>
    <font>
      <sz val="9"/>
      <color theme="1"/>
      <name val="맑은 고딕"/>
      <family val="3"/>
      <charset val="129"/>
      <scheme val="major"/>
    </font>
    <font>
      <b/>
      <sz val="11"/>
      <color indexed="10"/>
      <name val="맑은 고딕"/>
      <family val="3"/>
      <charset val="129"/>
    </font>
    <font>
      <b/>
      <u/>
      <sz val="9"/>
      <name val="맑은 고딕"/>
      <family val="3"/>
      <charset val="129"/>
    </font>
    <font>
      <sz val="9"/>
      <color rgb="FF0000FF"/>
      <name val="맑은 고딕"/>
      <family val="3"/>
      <charset val="129"/>
    </font>
    <font>
      <sz val="8"/>
      <name val="맑은 고딕"/>
      <family val="2"/>
      <charset val="129"/>
    </font>
    <font>
      <b/>
      <sz val="11"/>
      <color rgb="FFFF0000"/>
      <name val="맑은 고딕"/>
      <family val="3"/>
      <charset val="129"/>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2"/>
      <name val="바탕체"/>
      <family val="1"/>
      <charset val="129"/>
    </font>
    <font>
      <sz val="10"/>
      <name val="굴림체"/>
      <family val="3"/>
      <charset val="129"/>
    </font>
    <font>
      <sz val="10"/>
      <name val="MS Sans Serif"/>
      <family val="2"/>
    </font>
    <font>
      <sz val="11"/>
      <name val="돋?o"/>
      <family val="3"/>
      <charset val="129"/>
    </font>
    <font>
      <sz val="10"/>
      <name val="Arial"/>
      <family val="2"/>
    </font>
    <font>
      <sz val="12"/>
      <name val="돋움체"/>
      <family val="3"/>
      <charset val="129"/>
    </font>
    <font>
      <sz val="10"/>
      <name val="Times New Roman"/>
      <family val="1"/>
    </font>
    <font>
      <sz val="10"/>
      <name val="Helv"/>
      <family val="2"/>
    </font>
    <font>
      <sz val="12"/>
      <name val="Times New Roman"/>
      <family val="1"/>
    </font>
    <font>
      <sz val="9"/>
      <color theme="1"/>
      <name val="맑은 고딕"/>
      <family val="2"/>
      <charset val="129"/>
      <scheme val="minor"/>
    </font>
    <font>
      <sz val="11"/>
      <color indexed="9"/>
      <name val="맑은 고딕"/>
      <family val="3"/>
      <charset val="129"/>
    </font>
    <font>
      <sz val="11"/>
      <color theme="0"/>
      <name val="맑은 고딕"/>
      <family val="3"/>
      <charset val="129"/>
      <scheme val="minor"/>
    </font>
    <font>
      <sz val="9"/>
      <color theme="0"/>
      <name val="맑은 고딕"/>
      <family val="2"/>
      <charset val="129"/>
      <scheme val="minor"/>
    </font>
    <font>
      <sz val="12"/>
      <name val="?UAAA?"/>
      <family val="1"/>
    </font>
    <font>
      <sz val="11"/>
      <name val="??o"/>
      <family val="1"/>
    </font>
    <font>
      <sz val="12"/>
      <name val="굴림체"/>
      <family val="3"/>
      <charset val="129"/>
    </font>
    <font>
      <sz val="11"/>
      <name val="￥i￠￢￠?o"/>
      <family val="3"/>
      <charset val="129"/>
    </font>
    <font>
      <sz val="12"/>
      <name val="¹UAAA¼"/>
      <family val="3"/>
      <charset val="129"/>
    </font>
    <font>
      <sz val="12"/>
      <name val="¹ÙÅÁÃ¼"/>
      <family val="3"/>
      <charset val="129"/>
    </font>
    <font>
      <sz val="12"/>
      <name val="¹UAAA¼"/>
      <family val="1"/>
      <charset val="129"/>
    </font>
    <font>
      <sz val="11"/>
      <name val="µ¸¿ò"/>
      <family val="3"/>
      <charset val="129"/>
    </font>
    <font>
      <sz val="10"/>
      <name val="¹UAAA¼"/>
      <family val="3"/>
      <charset val="129"/>
    </font>
    <font>
      <sz val="11"/>
      <name val="μ¸¿o"/>
      <family val="3"/>
      <charset val="129"/>
    </font>
    <font>
      <sz val="12"/>
      <name val="ⓒoUAAA¨u"/>
      <family val="1"/>
      <charset val="129"/>
    </font>
    <font>
      <sz val="10"/>
      <name val="μ¸¿oA¼"/>
      <family val="3"/>
      <charset val="129"/>
    </font>
    <font>
      <sz val="10"/>
      <name val="µ¸¿òÃ¼"/>
      <family val="3"/>
      <charset val="129"/>
    </font>
    <font>
      <sz val="12"/>
      <name val="μ¸¿oA¼"/>
      <family val="3"/>
      <charset val="129"/>
    </font>
    <font>
      <sz val="11"/>
      <color indexed="20"/>
      <name val="맑은 고딕"/>
      <family val="3"/>
      <charset val="129"/>
    </font>
    <font>
      <sz val="12"/>
      <name val="??oA?"/>
      <family val="2"/>
      <charset val="204"/>
    </font>
    <font>
      <sz val="12"/>
      <name val="System"/>
      <family val="2"/>
      <charset val="129"/>
    </font>
    <font>
      <sz val="12"/>
      <name val="±¼¸²A¼"/>
      <family val="3"/>
      <charset val="129"/>
    </font>
    <font>
      <sz val="12"/>
      <name val="±¼¸²Ã¼"/>
      <family val="3"/>
      <charset val="129"/>
    </font>
    <font>
      <sz val="10"/>
      <name val="±¼¸²A¼"/>
      <family val="3"/>
      <charset val="129"/>
    </font>
    <font>
      <sz val="10"/>
      <name val="±¼¸²Ã¼"/>
      <family val="3"/>
      <charset val="129"/>
    </font>
    <font>
      <sz val="10"/>
      <name val="돋움체"/>
      <family val="3"/>
      <charset val="129"/>
    </font>
    <font>
      <b/>
      <sz val="11"/>
      <color indexed="52"/>
      <name val="맑은 고딕"/>
      <family val="3"/>
      <charset val="129"/>
    </font>
    <font>
      <b/>
      <sz val="10"/>
      <name val="Helv"/>
      <family val="2"/>
    </font>
    <font>
      <b/>
      <sz val="11"/>
      <color indexed="9"/>
      <name val="맑은 고딕"/>
      <family val="3"/>
      <charset val="129"/>
    </font>
    <font>
      <u/>
      <sz val="11"/>
      <color indexed="12"/>
      <name val="μ¸¿o"/>
      <family val="3"/>
      <charset val="129"/>
    </font>
    <font>
      <sz val="10"/>
      <name val="MS Serif"/>
      <family val="1"/>
    </font>
    <font>
      <sz val="10"/>
      <color indexed="16"/>
      <name val="MS Serif"/>
      <family val="1"/>
    </font>
    <font>
      <sz val="10"/>
      <name val="돋움"/>
      <family val="3"/>
      <charset val="129"/>
    </font>
    <font>
      <i/>
      <sz val="11"/>
      <color indexed="23"/>
      <name val="맑은 고딕"/>
      <family val="3"/>
      <charset val="129"/>
    </font>
    <font>
      <sz val="11"/>
      <color indexed="17"/>
      <name val="맑은 고딕"/>
      <family val="3"/>
      <charset val="129"/>
    </font>
    <font>
      <sz val="8"/>
      <name val="Arial"/>
      <family val="2"/>
    </font>
    <font>
      <b/>
      <sz val="12"/>
      <name val="Helv"/>
      <family val="2"/>
    </font>
    <font>
      <b/>
      <sz val="12"/>
      <name val="Arial"/>
      <family val="2"/>
    </font>
    <font>
      <b/>
      <sz val="15"/>
      <color indexed="56"/>
      <name val="맑은 고딕"/>
      <family val="3"/>
      <charset val="129"/>
    </font>
    <font>
      <b/>
      <sz val="13"/>
      <color indexed="56"/>
      <name val="맑은 고딕"/>
      <family val="3"/>
      <charset val="129"/>
    </font>
    <font>
      <b/>
      <sz val="11"/>
      <color indexed="56"/>
      <name val="맑은 고딕"/>
      <family val="3"/>
      <charset val="129"/>
    </font>
    <font>
      <b/>
      <sz val="12"/>
      <name val="Tms Rmn"/>
      <family val="1"/>
    </font>
    <font>
      <sz val="11"/>
      <color indexed="62"/>
      <name val="맑은 고딕"/>
      <family val="3"/>
      <charset val="129"/>
    </font>
    <font>
      <sz val="11"/>
      <color indexed="52"/>
      <name val="맑은 고딕"/>
      <family val="3"/>
      <charset val="129"/>
    </font>
    <font>
      <b/>
      <sz val="11"/>
      <name val="Helv"/>
      <family val="2"/>
    </font>
    <font>
      <sz val="12"/>
      <color indexed="8"/>
      <name val="바탕체"/>
      <family val="1"/>
      <charset val="129"/>
    </font>
    <font>
      <b/>
      <sz val="9"/>
      <color indexed="9"/>
      <name val="굴림"/>
      <family val="3"/>
      <charset val="129"/>
    </font>
    <font>
      <sz val="10"/>
      <color indexed="8"/>
      <name val="바탕"/>
      <family val="1"/>
      <charset val="129"/>
    </font>
    <font>
      <b/>
      <sz val="10"/>
      <color indexed="8"/>
      <name val="바탕"/>
      <family val="1"/>
      <charset val="129"/>
    </font>
    <font>
      <b/>
      <sz val="9"/>
      <color indexed="9"/>
      <name val="돋움"/>
      <family val="3"/>
      <charset val="129"/>
    </font>
    <font>
      <sz val="9"/>
      <color indexed="8"/>
      <name val="굴림"/>
      <family val="3"/>
      <charset val="129"/>
    </font>
    <font>
      <sz val="11"/>
      <color indexed="60"/>
      <name val="맑은 고딕"/>
      <family val="3"/>
      <charset val="129"/>
    </font>
    <font>
      <b/>
      <sz val="11"/>
      <color indexed="63"/>
      <name val="맑은 고딕"/>
      <family val="3"/>
      <charset val="129"/>
    </font>
    <font>
      <sz val="8"/>
      <name val="Helv"/>
      <family val="2"/>
    </font>
    <font>
      <b/>
      <sz val="8"/>
      <color indexed="8"/>
      <name val="Helv"/>
      <family val="2"/>
    </font>
    <font>
      <b/>
      <sz val="18"/>
      <color indexed="56"/>
      <name val="맑은 고딕"/>
      <family val="3"/>
      <charset val="129"/>
    </font>
    <font>
      <b/>
      <u/>
      <sz val="13"/>
      <name val="굴림체"/>
      <family val="3"/>
      <charset val="129"/>
    </font>
    <font>
      <sz val="10"/>
      <name val="바탕체"/>
      <family val="1"/>
      <charset val="129"/>
    </font>
    <font>
      <sz val="11"/>
      <color indexed="10"/>
      <name val="맑은 고딕"/>
      <family val="3"/>
      <charset val="129"/>
    </font>
    <font>
      <u/>
      <sz val="11"/>
      <color indexed="36"/>
      <name val="μ¸¿o"/>
      <family val="3"/>
      <charset val="129"/>
    </font>
    <font>
      <sz val="11"/>
      <color rgb="FFFF0000"/>
      <name val="맑은 고딕"/>
      <family val="3"/>
      <charset val="129"/>
      <scheme val="minor"/>
    </font>
    <font>
      <sz val="9"/>
      <color rgb="FFFF0000"/>
      <name val="맑은 고딕"/>
      <family val="2"/>
      <charset val="129"/>
      <scheme val="minor"/>
    </font>
    <font>
      <b/>
      <sz val="11"/>
      <color rgb="FFFA7D00"/>
      <name val="맑은 고딕"/>
      <family val="3"/>
      <charset val="129"/>
      <scheme val="minor"/>
    </font>
    <font>
      <b/>
      <sz val="9"/>
      <color rgb="FFFA7D00"/>
      <name val="맑은 고딕"/>
      <family val="2"/>
      <charset val="129"/>
      <scheme val="minor"/>
    </font>
    <font>
      <sz val="12"/>
      <name val="Courier"/>
      <family val="3"/>
    </font>
    <font>
      <sz val="10"/>
      <name val="PragmaticaCTT"/>
      <family val="1"/>
    </font>
    <font>
      <sz val="11"/>
      <name val="신그래픽체"/>
      <family val="1"/>
      <charset val="129"/>
    </font>
    <font>
      <sz val="11"/>
      <color rgb="FF9C0006"/>
      <name val="맑은 고딕"/>
      <family val="3"/>
      <charset val="129"/>
      <scheme val="minor"/>
    </font>
    <font>
      <sz val="9"/>
      <color rgb="FF9C0006"/>
      <name val="맑은 고딕"/>
      <family val="2"/>
      <charset val="129"/>
      <scheme val="minor"/>
    </font>
    <font>
      <u/>
      <sz val="10"/>
      <color indexed="36"/>
      <name val="가는각진제목체"/>
      <family val="1"/>
      <charset val="129"/>
    </font>
    <font>
      <sz val="14"/>
      <name val="뼻뮝"/>
      <family val="3"/>
      <charset val="129"/>
    </font>
    <font>
      <sz val="10"/>
      <color indexed="8"/>
      <name val="Arial"/>
      <family val="2"/>
    </font>
    <font>
      <sz val="11"/>
      <name val="굴림체"/>
      <family val="3"/>
      <charset val="129"/>
    </font>
    <font>
      <sz val="9"/>
      <color theme="1"/>
      <name val="새굴림"/>
      <family val="2"/>
      <charset val="129"/>
    </font>
    <font>
      <sz val="9"/>
      <color theme="1"/>
      <name val="굴림체"/>
      <family val="2"/>
      <charset val="129"/>
    </font>
    <font>
      <sz val="11"/>
      <color rgb="FF000000"/>
      <name val="맑은 고딕"/>
      <family val="3"/>
      <charset val="129"/>
      <scheme val="minor"/>
    </font>
    <font>
      <sz val="12"/>
      <color theme="1"/>
      <name val="굴림체"/>
      <family val="2"/>
      <charset val="129"/>
    </font>
    <font>
      <sz val="11"/>
      <color theme="1"/>
      <name val="맑은 고딕"/>
      <family val="2"/>
      <scheme val="minor"/>
    </font>
    <font>
      <sz val="11"/>
      <color theme="1"/>
      <name val="굴림체"/>
      <family val="2"/>
      <charset val="129"/>
    </font>
    <font>
      <sz val="12"/>
      <name val="굴림"/>
      <family val="3"/>
      <charset val="129"/>
    </font>
    <font>
      <sz val="11"/>
      <color theme="1"/>
      <name val="맑은 고딕"/>
      <family val="2"/>
      <charset val="129"/>
    </font>
    <font>
      <sz val="9"/>
      <name val="굴림체"/>
      <family val="3"/>
      <charset val="129"/>
    </font>
    <font>
      <sz val="8"/>
      <name val="MS Sans Serif"/>
      <family val="2"/>
    </font>
    <font>
      <sz val="9"/>
      <color theme="1"/>
      <name val="새굴림"/>
      <family val="1"/>
      <charset val="129"/>
    </font>
    <font>
      <sz val="13"/>
      <color theme="1"/>
      <name val="굴림체"/>
      <family val="2"/>
      <charset val="129"/>
    </font>
    <font>
      <sz val="14"/>
      <color theme="1"/>
      <name val="굴림체"/>
      <family val="2"/>
      <charset val="129"/>
    </font>
    <font>
      <sz val="9"/>
      <color theme="1"/>
      <name val="나눔고딕코딩"/>
      <family val="2"/>
      <charset val="129"/>
    </font>
    <font>
      <sz val="10"/>
      <color theme="1"/>
      <name val="맑은 고딕"/>
      <family val="2"/>
      <charset val="129"/>
      <scheme val="minor"/>
    </font>
    <font>
      <sz val="8"/>
      <name val="MS Sans Serif"/>
      <charset val="1"/>
    </font>
    <font>
      <sz val="11"/>
      <color rgb="FF9C6500"/>
      <name val="맑은 고딕"/>
      <family val="3"/>
      <charset val="129"/>
      <scheme val="minor"/>
    </font>
    <font>
      <sz val="9"/>
      <color rgb="FF9C6500"/>
      <name val="맑은 고딕"/>
      <family val="2"/>
      <charset val="129"/>
      <scheme val="minor"/>
    </font>
    <font>
      <sz val="12"/>
      <name val="뼻뮝"/>
      <family val="3"/>
      <charset val="129"/>
    </font>
    <font>
      <i/>
      <sz val="11"/>
      <color rgb="FF7F7F7F"/>
      <name val="맑은 고딕"/>
      <family val="3"/>
      <charset val="129"/>
      <scheme val="minor"/>
    </font>
    <font>
      <i/>
      <sz val="9"/>
      <color rgb="FF7F7F7F"/>
      <name val="맑은 고딕"/>
      <family val="2"/>
      <charset val="129"/>
      <scheme val="minor"/>
    </font>
    <font>
      <b/>
      <sz val="11"/>
      <color theme="0"/>
      <name val="맑은 고딕"/>
      <family val="3"/>
      <charset val="129"/>
      <scheme val="minor"/>
    </font>
    <font>
      <b/>
      <sz val="9"/>
      <color theme="0"/>
      <name val="맑은 고딕"/>
      <family val="2"/>
      <charset val="129"/>
      <scheme val="minor"/>
    </font>
    <font>
      <sz val="10"/>
      <color theme="1"/>
      <name val="맑은 고딕"/>
      <family val="2"/>
      <charset val="129"/>
    </font>
    <font>
      <sz val="9"/>
      <name val="Microsoft Sans Serif"/>
      <family val="2"/>
    </font>
    <font>
      <sz val="11"/>
      <color theme="1"/>
      <name val="돋움"/>
      <family val="2"/>
      <charset val="129"/>
    </font>
    <font>
      <sz val="9"/>
      <color theme="1"/>
      <name val="돋움"/>
      <family val="3"/>
      <charset val="129"/>
    </font>
    <font>
      <sz val="11"/>
      <color indexed="8"/>
      <name val="돋움"/>
      <family val="3"/>
      <charset val="129"/>
    </font>
    <font>
      <sz val="12"/>
      <color theme="1"/>
      <name val="굴림체"/>
      <family val="3"/>
      <charset val="129"/>
    </font>
    <font>
      <sz val="11"/>
      <color theme="1"/>
      <name val="돋움"/>
      <family val="3"/>
      <charset val="129"/>
    </font>
    <font>
      <b/>
      <sz val="10"/>
      <name val="MS Sans Serif"/>
      <family val="2"/>
    </font>
    <font>
      <sz val="11"/>
      <color rgb="FFFA7D00"/>
      <name val="맑은 고딕"/>
      <family val="3"/>
      <charset val="129"/>
      <scheme val="minor"/>
    </font>
    <font>
      <sz val="9"/>
      <color rgb="FFFA7D00"/>
      <name val="맑은 고딕"/>
      <family val="2"/>
      <charset val="129"/>
      <scheme val="minor"/>
    </font>
    <font>
      <b/>
      <u/>
      <sz val="9"/>
      <color rgb="FFEC7C54"/>
      <name val="맑은 고딕"/>
      <family val="3"/>
      <charset val="129"/>
      <scheme val="minor"/>
    </font>
    <font>
      <b/>
      <sz val="11"/>
      <color theme="1"/>
      <name val="맑은 고딕"/>
      <family val="3"/>
      <charset val="129"/>
      <scheme val="minor"/>
    </font>
    <font>
      <b/>
      <sz val="9"/>
      <color theme="1"/>
      <name val="맑은 고딕"/>
      <family val="2"/>
      <charset val="129"/>
      <scheme val="minor"/>
    </font>
    <font>
      <sz val="10"/>
      <name val="궁서(English)"/>
      <family val="3"/>
      <charset val="129"/>
    </font>
    <font>
      <sz val="11"/>
      <name val="굴림"/>
      <family val="3"/>
      <charset val="129"/>
    </font>
    <font>
      <sz val="11"/>
      <name val="가는둥근제목체"/>
      <family val="1"/>
      <charset val="129"/>
    </font>
    <font>
      <sz val="11"/>
      <name val="가는각진제목체"/>
      <family val="1"/>
      <charset val="129"/>
    </font>
    <font>
      <sz val="11"/>
      <color rgb="FF3F3F76"/>
      <name val="맑은 고딕"/>
      <family val="3"/>
      <charset val="129"/>
      <scheme val="minor"/>
    </font>
    <font>
      <sz val="9"/>
      <color rgb="FF3F3F76"/>
      <name val="맑은 고딕"/>
      <family val="2"/>
      <charset val="129"/>
      <scheme val="minor"/>
    </font>
    <font>
      <b/>
      <sz val="15"/>
      <color theme="3"/>
      <name val="맑은 고딕"/>
      <family val="3"/>
      <charset val="129"/>
      <scheme val="minor"/>
    </font>
    <font>
      <b/>
      <sz val="18"/>
      <color theme="3"/>
      <name val="맑은 고딕"/>
      <family val="3"/>
      <charset val="129"/>
      <scheme val="major"/>
    </font>
    <font>
      <b/>
      <sz val="13"/>
      <color theme="3"/>
      <name val="맑은 고딕"/>
      <family val="3"/>
      <charset val="129"/>
      <scheme val="minor"/>
    </font>
    <font>
      <b/>
      <sz val="11"/>
      <color theme="3"/>
      <name val="맑은 고딕"/>
      <family val="3"/>
      <charset val="129"/>
      <scheme val="minor"/>
    </font>
    <font>
      <b/>
      <sz val="18"/>
      <name val="굴림체"/>
      <family val="3"/>
      <charset val="129"/>
    </font>
    <font>
      <b/>
      <sz val="14"/>
      <name val="굴림체"/>
      <family val="3"/>
      <charset val="129"/>
    </font>
    <font>
      <sz val="11"/>
      <color rgb="FF006100"/>
      <name val="맑은 고딕"/>
      <family val="3"/>
      <charset val="129"/>
      <scheme val="minor"/>
    </font>
    <font>
      <sz val="9"/>
      <color rgb="FF006100"/>
      <name val="맑은 고딕"/>
      <family val="2"/>
      <charset val="129"/>
      <scheme val="minor"/>
    </font>
    <font>
      <b/>
      <sz val="11"/>
      <color rgb="FF3F3F3F"/>
      <name val="맑은 고딕"/>
      <family val="3"/>
      <charset val="129"/>
      <scheme val="minor"/>
    </font>
    <font>
      <b/>
      <sz val="9"/>
      <color rgb="FF3F3F3F"/>
      <name val="맑은 고딕"/>
      <family val="2"/>
      <charset val="129"/>
      <scheme val="minor"/>
    </font>
    <font>
      <sz val="11"/>
      <name val="가을체"/>
      <family val="1"/>
      <charset val="129"/>
    </font>
    <font>
      <sz val="9"/>
      <color theme="1"/>
      <name val="현대해상 고딕 Medium"/>
      <family val="2"/>
      <charset val="129"/>
    </font>
    <font>
      <sz val="11"/>
      <name val="돋움"/>
      <family val="3"/>
    </font>
    <font>
      <sz val="9"/>
      <color rgb="FF000000"/>
      <name val="굴림체"/>
      <family val="3"/>
      <charset val="129"/>
    </font>
    <font>
      <sz val="9"/>
      <color rgb="FF000000"/>
      <name val="맑은 고딕"/>
      <family val="2"/>
      <charset val="129"/>
      <scheme val="minor"/>
    </font>
    <font>
      <sz val="11"/>
      <color theme="1"/>
      <name val="맑은 고딕"/>
      <family val="3"/>
      <charset val="129"/>
    </font>
    <font>
      <sz val="1"/>
      <color indexed="8"/>
      <name val="맑은 고딕"/>
      <family val="3"/>
      <charset val="129"/>
    </font>
    <font>
      <sz val="1"/>
      <color theme="1"/>
      <name val="맑은 고딕"/>
      <family val="3"/>
      <charset val="129"/>
      <scheme val="minor"/>
    </font>
    <font>
      <sz val="9"/>
      <name val="돋움"/>
      <family val="3"/>
      <charset val="129"/>
    </font>
    <font>
      <sz val="9"/>
      <name val="굴림"/>
      <family val="3"/>
      <charset val="129"/>
    </font>
    <font>
      <sz val="10"/>
      <color theme="1"/>
      <name val="맑은 고딕"/>
      <family val="3"/>
      <charset val="129"/>
      <scheme val="minor"/>
    </font>
    <font>
      <sz val="10"/>
      <color theme="1"/>
      <name val="굴림"/>
      <family val="3"/>
      <charset val="129"/>
    </font>
    <font>
      <u/>
      <sz val="11"/>
      <color indexed="12"/>
      <name val="돋움"/>
      <family val="3"/>
      <charset val="129"/>
    </font>
    <font>
      <u/>
      <sz val="9"/>
      <color theme="10"/>
      <name val="굴림체"/>
      <family val="2"/>
      <charset val="129"/>
    </font>
    <font>
      <b/>
      <u/>
      <sz val="9"/>
      <color rgb="FFFF0000"/>
      <name val="맑은 고딕"/>
      <family val="3"/>
      <charset val="129"/>
    </font>
    <font>
      <sz val="11"/>
      <name val="바탕체"/>
      <family val="1"/>
      <charset val="129"/>
    </font>
    <font>
      <sz val="9"/>
      <name val="바탕체"/>
      <family val="1"/>
      <charset val="129"/>
    </font>
    <font>
      <sz val="11"/>
      <name val="맑은 고딕"/>
      <family val="3"/>
      <charset val="129"/>
      <scheme val="minor"/>
    </font>
    <font>
      <sz val="11"/>
      <name val="KB금융 본문체 Light"/>
      <family val="3"/>
      <charset val="129"/>
    </font>
    <font>
      <sz val="8"/>
      <name val="맑은 고딕"/>
      <family val="3"/>
      <charset val="129"/>
      <scheme val="minor"/>
    </font>
    <font>
      <b/>
      <sz val="9"/>
      <color rgb="FF0000FF"/>
      <name val="맑은 고딕"/>
      <family val="3"/>
      <charset val="129"/>
      <scheme val="minor"/>
    </font>
    <font>
      <b/>
      <sz val="12"/>
      <color rgb="FFFF0000"/>
      <name val="맑은 고딕"/>
      <family val="3"/>
      <charset val="129"/>
    </font>
    <font>
      <sz val="12"/>
      <color rgb="FF000000"/>
      <name val="맑은 고딕"/>
      <family val="3"/>
      <charset val="129"/>
      <scheme val="minor"/>
    </font>
    <font>
      <b/>
      <sz val="12"/>
      <color rgb="FFFF0000"/>
      <name val="맑은 고딕"/>
      <family val="3"/>
      <charset val="129"/>
      <scheme val="minor"/>
    </font>
    <font>
      <b/>
      <sz val="8"/>
      <name val="맑은 고딕"/>
      <family val="3"/>
      <charset val="129"/>
    </font>
    <font>
      <b/>
      <sz val="8"/>
      <color rgb="FFFF0000"/>
      <name val="맑은 고딕"/>
      <family val="3"/>
      <charset val="129"/>
    </font>
    <font>
      <b/>
      <sz val="9"/>
      <name val="HY헤드라인M"/>
      <family val="1"/>
      <charset val="129"/>
    </font>
    <font>
      <sz val="9"/>
      <name val="HY헤드라인M"/>
      <family val="1"/>
      <charset val="129"/>
    </font>
    <font>
      <sz val="9"/>
      <color indexed="10"/>
      <name val="HY헤드라인M"/>
      <family val="1"/>
      <charset val="129"/>
    </font>
    <font>
      <b/>
      <sz val="15"/>
      <color theme="1"/>
      <name val="맑은 고딕"/>
      <family val="3"/>
      <charset val="129"/>
    </font>
    <font>
      <b/>
      <sz val="9"/>
      <color indexed="10"/>
      <name val="HY헤드라인M"/>
      <family val="1"/>
      <charset val="129"/>
    </font>
    <font>
      <b/>
      <sz val="9"/>
      <color theme="0"/>
      <name val="HY헤드라인M"/>
      <family val="1"/>
      <charset val="129"/>
    </font>
    <font>
      <sz val="9"/>
      <color theme="0"/>
      <name val="HY헤드라인M"/>
      <family val="1"/>
      <charset val="129"/>
    </font>
    <font>
      <b/>
      <sz val="10"/>
      <color theme="0"/>
      <name val="맑은 고딕"/>
      <family val="3"/>
      <charset val="129"/>
    </font>
    <font>
      <b/>
      <sz val="10"/>
      <color theme="0"/>
      <name val="맑은 고딕"/>
      <family val="3"/>
      <charset val="129"/>
      <scheme val="minor"/>
    </font>
    <font>
      <sz val="9"/>
      <color rgb="FFFF0000"/>
      <name val="HY헤드라인M"/>
      <family val="1"/>
      <charset val="129"/>
    </font>
    <font>
      <b/>
      <sz val="18"/>
      <name val="맑은 고딕"/>
      <family val="3"/>
      <charset val="129"/>
      <scheme val="minor"/>
    </font>
    <font>
      <b/>
      <u/>
      <sz val="11"/>
      <color theme="1"/>
      <name val="맑은 고딕"/>
      <family val="3"/>
      <charset val="129"/>
      <scheme val="minor"/>
    </font>
    <font>
      <sz val="12"/>
      <color theme="0"/>
      <name val="HY헤드라인M"/>
      <family val="1"/>
      <charset val="129"/>
    </font>
    <font>
      <sz val="12"/>
      <color theme="1"/>
      <name val="맑은 고딕"/>
      <family val="3"/>
      <charset val="129"/>
      <scheme val="minor"/>
    </font>
    <font>
      <b/>
      <sz val="12"/>
      <color theme="1"/>
      <name val="맑은 고딕"/>
      <family val="3"/>
      <charset val="129"/>
      <scheme val="minor"/>
    </font>
  </fonts>
  <fills count="81">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9"/>
        <bgColor indexed="64"/>
      </patternFill>
    </fill>
    <fill>
      <patternFill patternType="solid">
        <fgColor theme="2" tint="-9.9978637043366805E-2"/>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8"/>
      </patternFill>
    </fill>
    <fill>
      <patternFill patternType="solid">
        <fgColor indexed="56"/>
        <bgColor indexed="9"/>
      </patternFill>
    </fill>
    <fill>
      <patternFill patternType="solid">
        <fgColor indexed="9"/>
        <bgColor indexed="9"/>
      </patternFill>
    </fill>
    <fill>
      <patternFill patternType="solid">
        <fgColor indexed="43"/>
        <bgColor indexed="9"/>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56"/>
        <bgColor indexed="64"/>
      </patternFill>
    </fill>
    <fill>
      <patternFill patternType="solid">
        <fgColor rgb="FFFFFF99"/>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499984740745262"/>
        <bgColor indexed="64"/>
      </patternFill>
    </fill>
    <fill>
      <patternFill patternType="solid">
        <fgColor theme="6"/>
        <bgColor indexed="64"/>
      </patternFill>
    </fill>
    <fill>
      <patternFill patternType="solid">
        <fgColor theme="3"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8" tint="-0.249977111117893"/>
        <bgColor indexed="64"/>
      </patternFill>
    </fill>
  </fills>
  <borders count="292">
    <border>
      <left/>
      <right/>
      <top/>
      <bottom/>
      <diagonal/>
    </border>
    <border>
      <left/>
      <right/>
      <top style="thin">
        <color indexed="64"/>
      </top>
      <bottom style="double">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right/>
      <top style="medium">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medium">
        <color indexed="64"/>
      </left>
      <right/>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dotted">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top/>
      <bottom/>
      <diagonal/>
    </border>
    <border>
      <left/>
      <right/>
      <top/>
      <bottom style="thin">
        <color indexed="22"/>
      </bottom>
      <diagonal/>
    </border>
    <border>
      <left style="thin">
        <color indexed="23"/>
      </left>
      <right/>
      <top/>
      <bottom style="thin">
        <color indexed="23"/>
      </bottom>
      <diagonal/>
    </border>
    <border>
      <left/>
      <right style="thin">
        <color indexed="9"/>
      </right>
      <top/>
      <bottom style="thin">
        <color indexed="9"/>
      </bottom>
      <diagonal/>
    </border>
    <border>
      <left style="thin">
        <color indexed="22"/>
      </left>
      <right/>
      <top/>
      <bottom style="thin">
        <color indexed="22"/>
      </bottom>
      <diagonal/>
    </border>
    <border>
      <left style="thin">
        <color indexed="9"/>
      </left>
      <right/>
      <top/>
      <bottom style="thin">
        <color indexed="9"/>
      </bottom>
      <diagonal/>
    </border>
    <border>
      <left style="thin">
        <color indexed="9"/>
      </left>
      <right/>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Dashed">
        <color rgb="FF0000FF"/>
      </left>
      <right style="thin">
        <color indexed="64"/>
      </right>
      <top style="mediumDashed">
        <color rgb="FF0000FF"/>
      </top>
      <bottom style="thin">
        <color indexed="64"/>
      </bottom>
      <diagonal/>
    </border>
    <border>
      <left style="thin">
        <color indexed="64"/>
      </left>
      <right style="thin">
        <color indexed="64"/>
      </right>
      <top style="mediumDashed">
        <color rgb="FF0000FF"/>
      </top>
      <bottom style="thin">
        <color indexed="64"/>
      </bottom>
      <diagonal/>
    </border>
    <border>
      <left style="thin">
        <color indexed="64"/>
      </left>
      <right style="mediumDashed">
        <color rgb="FF0000FF"/>
      </right>
      <top style="mediumDashed">
        <color rgb="FF0000FF"/>
      </top>
      <bottom style="thin">
        <color indexed="64"/>
      </bottom>
      <diagonal/>
    </border>
    <border>
      <left style="thin">
        <color indexed="64"/>
      </left>
      <right style="mediumDashed">
        <color rgb="FF0000FF"/>
      </right>
      <top/>
      <bottom style="thin">
        <color indexed="64"/>
      </bottom>
      <diagonal/>
    </border>
    <border>
      <left style="mediumDashed">
        <color rgb="FF0000FF"/>
      </left>
      <right style="thin">
        <color indexed="64"/>
      </right>
      <top/>
      <bottom style="mediumDashed">
        <color rgb="FF0000FF"/>
      </bottom>
      <diagonal/>
    </border>
    <border>
      <left style="thin">
        <color indexed="64"/>
      </left>
      <right style="thin">
        <color indexed="64"/>
      </right>
      <top/>
      <bottom style="mediumDashed">
        <color rgb="FF0000FF"/>
      </bottom>
      <diagonal/>
    </border>
    <border>
      <left style="thin">
        <color indexed="64"/>
      </left>
      <right style="mediumDashed">
        <color rgb="FF0000FF"/>
      </right>
      <top/>
      <bottom style="mediumDashed">
        <color rgb="FF0000FF"/>
      </bottom>
      <diagonal/>
    </border>
    <border>
      <left style="thin">
        <color indexed="64"/>
      </left>
      <right style="thin">
        <color indexed="64"/>
      </right>
      <top style="thin">
        <color indexed="64"/>
      </top>
      <bottom style="mediumDashed">
        <color rgb="FF0000FF"/>
      </bottom>
      <diagonal/>
    </border>
    <border>
      <left style="thin">
        <color indexed="64"/>
      </left>
      <right/>
      <top style="mediumDashed">
        <color rgb="FF0000FF"/>
      </top>
      <bottom style="thin">
        <color indexed="64"/>
      </bottom>
      <diagonal/>
    </border>
    <border>
      <left style="mediumDashed">
        <color rgb="FF0000FF"/>
      </left>
      <right style="thin">
        <color indexed="64"/>
      </right>
      <top style="thin">
        <color indexed="64"/>
      </top>
      <bottom style="thin">
        <color indexed="64"/>
      </bottom>
      <diagonal/>
    </border>
    <border>
      <left style="thin">
        <color indexed="64"/>
      </left>
      <right/>
      <top/>
      <bottom style="mediumDashed">
        <color rgb="FF0000FF"/>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dotted">
        <color indexed="64"/>
      </left>
      <right style="medium">
        <color indexed="64"/>
      </right>
      <top/>
      <bottom style="dotted">
        <color indexed="64"/>
      </bottom>
      <diagonal/>
    </border>
    <border>
      <left style="medium">
        <color indexed="64"/>
      </left>
      <right style="thin">
        <color indexed="64"/>
      </right>
      <top style="medium">
        <color indexed="64"/>
      </top>
      <bottom style="dotted">
        <color indexed="64"/>
      </bottom>
      <diagonal/>
    </border>
    <border>
      <left style="medium">
        <color indexed="64"/>
      </left>
      <right style="thin">
        <color indexed="64"/>
      </right>
      <top style="dotted">
        <color indexed="64"/>
      </top>
      <bottom style="dotted">
        <color indexed="64"/>
      </bottom>
      <diagonal/>
    </border>
    <border>
      <left style="medium">
        <color indexed="64"/>
      </left>
      <right style="thin">
        <color indexed="64"/>
      </right>
      <top style="dotted">
        <color indexed="64"/>
      </top>
      <bottom style="medium">
        <color indexed="64"/>
      </bottom>
      <diagonal/>
    </border>
    <border>
      <left style="medium">
        <color indexed="64"/>
      </left>
      <right style="thin">
        <color indexed="64"/>
      </right>
      <top/>
      <bottom style="dotted">
        <color indexed="64"/>
      </bottom>
      <diagonal/>
    </border>
    <border>
      <left/>
      <right style="medium">
        <color indexed="64"/>
      </right>
      <top style="medium">
        <color indexed="64"/>
      </top>
      <bottom style="dotted">
        <color indexed="64"/>
      </bottom>
      <diagonal/>
    </border>
    <border>
      <left/>
      <right style="medium">
        <color indexed="64"/>
      </right>
      <top style="dotted">
        <color indexed="64"/>
      </top>
      <bottom style="dotted">
        <color indexed="64"/>
      </bottom>
      <diagonal/>
    </border>
    <border>
      <left/>
      <right style="medium">
        <color indexed="64"/>
      </right>
      <top style="dotted">
        <color indexed="64"/>
      </top>
      <bottom style="medium">
        <color indexed="64"/>
      </bottom>
      <diagonal/>
    </border>
    <border>
      <left/>
      <right style="medium">
        <color indexed="64"/>
      </right>
      <top/>
      <bottom style="dotted">
        <color indexed="64"/>
      </bottom>
      <diagonal/>
    </border>
    <border>
      <left style="thin">
        <color indexed="64"/>
      </left>
      <right style="thin">
        <color indexed="64"/>
      </right>
      <top style="medium">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medium">
        <color indexed="64"/>
      </bottom>
      <diagonal/>
    </border>
    <border>
      <left style="thin">
        <color indexed="64"/>
      </left>
      <right style="thin">
        <color indexed="64"/>
      </right>
      <top/>
      <bottom style="dotted">
        <color indexed="64"/>
      </bottom>
      <diagonal/>
    </border>
    <border>
      <left style="medium">
        <color indexed="64"/>
      </left>
      <right/>
      <top style="medium">
        <color indexed="64"/>
      </top>
      <bottom style="dotted">
        <color indexed="64"/>
      </bottom>
      <diagonal/>
    </border>
    <border>
      <left style="medium">
        <color indexed="64"/>
      </left>
      <right/>
      <top style="dotted">
        <color indexed="64"/>
      </top>
      <bottom style="dotted">
        <color indexed="64"/>
      </bottom>
      <diagonal/>
    </border>
    <border>
      <left style="medium">
        <color indexed="64"/>
      </left>
      <right/>
      <top style="dotted">
        <color indexed="64"/>
      </top>
      <bottom style="medium">
        <color indexed="64"/>
      </bottom>
      <diagonal/>
    </border>
    <border>
      <left style="medium">
        <color indexed="64"/>
      </left>
      <right/>
      <top/>
      <bottom style="dotted">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right/>
      <top/>
      <bottom style="dotted">
        <color indexed="64"/>
      </bottom>
      <diagonal/>
    </border>
    <border>
      <left/>
      <right/>
      <top style="dotted">
        <color indexed="64"/>
      </top>
      <bottom/>
      <diagonal/>
    </border>
    <border>
      <left style="medium">
        <color indexed="64"/>
      </left>
      <right style="thin">
        <color indexed="64"/>
      </right>
      <top style="dotted">
        <color indexed="64"/>
      </top>
      <bottom/>
      <diagonal/>
    </border>
    <border>
      <left style="thin">
        <color indexed="64"/>
      </left>
      <right style="thin">
        <color indexed="64"/>
      </right>
      <top style="dotted">
        <color indexed="64"/>
      </top>
      <bottom/>
      <diagonal/>
    </border>
    <border>
      <left/>
      <right style="medium">
        <color indexed="64"/>
      </right>
      <top style="dotted">
        <color indexed="64"/>
      </top>
      <bottom/>
      <diagonal/>
    </border>
    <border>
      <left style="medium">
        <color indexed="64"/>
      </left>
      <right/>
      <top style="dotted">
        <color indexed="64"/>
      </top>
      <bottom/>
      <diagonal/>
    </border>
    <border>
      <left style="thin">
        <color indexed="64"/>
      </left>
      <right style="medium">
        <color indexed="64"/>
      </right>
      <top style="medium">
        <color indexed="64"/>
      </top>
      <bottom style="dotted">
        <color indexed="64"/>
      </bottom>
      <diagonal/>
    </border>
    <border>
      <left style="thin">
        <color indexed="64"/>
      </left>
      <right style="medium">
        <color indexed="64"/>
      </right>
      <top style="dotted">
        <color indexed="64"/>
      </top>
      <bottom style="dotted">
        <color indexed="64"/>
      </bottom>
      <diagonal/>
    </border>
    <border>
      <left style="thin">
        <color indexed="64"/>
      </left>
      <right style="medium">
        <color indexed="64"/>
      </right>
      <top style="dotted">
        <color indexed="64"/>
      </top>
      <bottom/>
      <diagonal/>
    </border>
    <border>
      <left style="thin">
        <color indexed="64"/>
      </left>
      <right style="medium">
        <color indexed="64"/>
      </right>
      <top style="dotted">
        <color indexed="64"/>
      </top>
      <bottom style="medium">
        <color indexed="64"/>
      </bottom>
      <diagonal/>
    </border>
    <border>
      <left style="thin">
        <color indexed="64"/>
      </left>
      <right style="medium">
        <color indexed="64"/>
      </right>
      <top/>
      <bottom style="dotted">
        <color indexed="64"/>
      </bottom>
      <diagonal/>
    </border>
    <border>
      <left/>
      <right style="thin">
        <color indexed="64"/>
      </right>
      <top style="medium">
        <color indexed="64"/>
      </top>
      <bottom style="dotted">
        <color indexed="64"/>
      </bottom>
      <diagonal/>
    </border>
    <border>
      <left/>
      <right style="thin">
        <color indexed="64"/>
      </right>
      <top style="dotted">
        <color indexed="64"/>
      </top>
      <bottom style="dotted">
        <color indexed="64"/>
      </bottom>
      <diagonal/>
    </border>
    <border>
      <left/>
      <right style="thin">
        <color indexed="64"/>
      </right>
      <top style="dotted">
        <color indexed="64"/>
      </top>
      <bottom style="medium">
        <color indexed="64"/>
      </bottom>
      <diagonal/>
    </border>
    <border>
      <left/>
      <right style="thin">
        <color indexed="64"/>
      </right>
      <top/>
      <bottom style="dotted">
        <color indexed="64"/>
      </bottom>
      <diagonal/>
    </border>
    <border>
      <left style="thin">
        <color indexed="64"/>
      </left>
      <right/>
      <top style="medium">
        <color indexed="64"/>
      </top>
      <bottom style="dotted">
        <color indexed="64"/>
      </bottom>
      <diagonal/>
    </border>
    <border>
      <left style="thin">
        <color indexed="64"/>
      </left>
      <right/>
      <top style="dotted">
        <color indexed="64"/>
      </top>
      <bottom style="dotted">
        <color indexed="64"/>
      </bottom>
      <diagonal/>
    </border>
    <border>
      <left style="thin">
        <color indexed="64"/>
      </left>
      <right/>
      <top style="dotted">
        <color indexed="64"/>
      </top>
      <bottom/>
      <diagonal/>
    </border>
    <border>
      <left style="thin">
        <color indexed="64"/>
      </left>
      <right/>
      <top style="dotted">
        <color indexed="64"/>
      </top>
      <bottom style="medium">
        <color indexed="64"/>
      </bottom>
      <diagonal/>
    </border>
    <border>
      <left style="thin">
        <color indexed="64"/>
      </left>
      <right/>
      <top/>
      <bottom style="dotted">
        <color indexed="64"/>
      </bottom>
      <diagonal/>
    </border>
    <border>
      <left style="thin">
        <color indexed="64"/>
      </left>
      <right style="thin">
        <color indexed="64"/>
      </right>
      <top style="medium">
        <color theme="1"/>
      </top>
      <bottom style="dotted">
        <color auto="1"/>
      </bottom>
      <diagonal/>
    </border>
    <border>
      <left/>
      <right/>
      <top style="medium">
        <color theme="1"/>
      </top>
      <bottom style="dotted">
        <color auto="1"/>
      </bottom>
      <diagonal/>
    </border>
    <border>
      <left style="thin">
        <color indexed="64"/>
      </left>
      <right style="thin">
        <color indexed="64"/>
      </right>
      <top style="dotted">
        <color indexed="64"/>
      </top>
      <bottom style="thick">
        <color indexed="64"/>
      </bottom>
      <diagonal/>
    </border>
    <border>
      <left/>
      <right style="thin">
        <color indexed="64"/>
      </right>
      <top style="dotted">
        <color indexed="64"/>
      </top>
      <bottom style="thick">
        <color indexed="64"/>
      </bottom>
      <diagonal/>
    </border>
    <border>
      <left/>
      <right style="thin">
        <color indexed="64"/>
      </right>
      <top style="dotted">
        <color indexed="64"/>
      </top>
      <bottom/>
      <diagonal/>
    </border>
    <border>
      <left style="thin">
        <color indexed="64"/>
      </left>
      <right style="thin">
        <color indexed="64"/>
      </right>
      <top style="hair">
        <color indexed="64"/>
      </top>
      <bottom style="dotted">
        <color indexed="64"/>
      </bottom>
      <diagonal/>
    </border>
    <border>
      <left/>
      <right style="thin">
        <color indexed="64"/>
      </right>
      <top style="hair">
        <color indexed="64"/>
      </top>
      <bottom style="dotted">
        <color indexed="64"/>
      </bottom>
      <diagonal/>
    </border>
    <border>
      <left style="thin">
        <color indexed="64"/>
      </left>
      <right style="thin">
        <color indexed="64"/>
      </right>
      <top style="dotted">
        <color indexed="64"/>
      </top>
      <bottom style="hair">
        <color indexed="64"/>
      </bottom>
      <diagonal/>
    </border>
    <border>
      <left/>
      <right style="thin">
        <color indexed="64"/>
      </right>
      <top style="dotted">
        <color indexed="64"/>
      </top>
      <bottom style="hair">
        <color indexed="64"/>
      </bottom>
      <diagonal/>
    </border>
    <border>
      <left style="thick">
        <color theme="1"/>
      </left>
      <right style="thin">
        <color indexed="64"/>
      </right>
      <top style="thick">
        <color theme="1"/>
      </top>
      <bottom style="medium">
        <color theme="1"/>
      </bottom>
      <diagonal/>
    </border>
    <border>
      <left style="thin">
        <color indexed="64"/>
      </left>
      <right style="thin">
        <color indexed="64"/>
      </right>
      <top style="thick">
        <color theme="1"/>
      </top>
      <bottom style="medium">
        <color theme="1"/>
      </bottom>
      <diagonal/>
    </border>
    <border>
      <left style="thin">
        <color indexed="64"/>
      </left>
      <right/>
      <top style="thick">
        <color theme="1"/>
      </top>
      <bottom style="medium">
        <color theme="1"/>
      </bottom>
      <diagonal/>
    </border>
    <border>
      <left style="thin">
        <color indexed="64"/>
      </left>
      <right style="thick">
        <color theme="1"/>
      </right>
      <top style="thick">
        <color theme="1"/>
      </top>
      <bottom style="medium">
        <color theme="1"/>
      </bottom>
      <diagonal/>
    </border>
    <border>
      <left style="thick">
        <color theme="1"/>
      </left>
      <right style="thin">
        <color indexed="64"/>
      </right>
      <top style="medium">
        <color theme="1"/>
      </top>
      <bottom style="dotted">
        <color auto="1"/>
      </bottom>
      <diagonal/>
    </border>
    <border>
      <left/>
      <right style="thick">
        <color theme="1"/>
      </right>
      <top style="medium">
        <color theme="1"/>
      </top>
      <bottom style="dotted">
        <color auto="1"/>
      </bottom>
      <diagonal/>
    </border>
    <border>
      <left style="thick">
        <color theme="1"/>
      </left>
      <right style="thin">
        <color indexed="64"/>
      </right>
      <top style="dotted">
        <color auto="1"/>
      </top>
      <bottom style="dotted">
        <color auto="1"/>
      </bottom>
      <diagonal/>
    </border>
    <border>
      <left/>
      <right style="thick">
        <color theme="1"/>
      </right>
      <top style="dotted">
        <color auto="1"/>
      </top>
      <bottom style="dotted">
        <color auto="1"/>
      </bottom>
      <diagonal/>
    </border>
    <border>
      <left style="thick">
        <color theme="1"/>
      </left>
      <right style="thin">
        <color indexed="64"/>
      </right>
      <top style="dotted">
        <color auto="1"/>
      </top>
      <bottom/>
      <diagonal/>
    </border>
    <border>
      <left/>
      <right style="thick">
        <color theme="1"/>
      </right>
      <top style="dotted">
        <color auto="1"/>
      </top>
      <bottom/>
      <diagonal/>
    </border>
    <border>
      <left style="thick">
        <color theme="1"/>
      </left>
      <right style="thin">
        <color indexed="64"/>
      </right>
      <top style="medium">
        <color auto="1"/>
      </top>
      <bottom style="dotted">
        <color auto="1"/>
      </bottom>
      <diagonal/>
    </border>
    <border>
      <left/>
      <right style="thick">
        <color theme="1"/>
      </right>
      <top style="medium">
        <color auto="1"/>
      </top>
      <bottom style="dotted">
        <color auto="1"/>
      </bottom>
      <diagonal/>
    </border>
    <border>
      <left style="thick">
        <color theme="1"/>
      </left>
      <right style="thin">
        <color indexed="64"/>
      </right>
      <top style="dotted">
        <color auto="1"/>
      </top>
      <bottom style="medium">
        <color auto="1"/>
      </bottom>
      <diagonal/>
    </border>
    <border>
      <left/>
      <right style="thick">
        <color theme="1"/>
      </right>
      <top style="dotted">
        <color auto="1"/>
      </top>
      <bottom style="medium">
        <color auto="1"/>
      </bottom>
      <diagonal/>
    </border>
    <border>
      <left style="thick">
        <color theme="1"/>
      </left>
      <right style="thin">
        <color indexed="64"/>
      </right>
      <top/>
      <bottom style="dotted">
        <color auto="1"/>
      </bottom>
      <diagonal/>
    </border>
    <border>
      <left/>
      <right style="thick">
        <color theme="1"/>
      </right>
      <top/>
      <bottom style="dotted">
        <color auto="1"/>
      </bottom>
      <diagonal/>
    </border>
    <border>
      <left style="thick">
        <color theme="1"/>
      </left>
      <right style="thin">
        <color indexed="64"/>
      </right>
      <top style="dotted">
        <color auto="1"/>
      </top>
      <bottom style="thick">
        <color theme="1"/>
      </bottom>
      <diagonal/>
    </border>
    <border>
      <left style="thin">
        <color indexed="64"/>
      </left>
      <right style="thin">
        <color indexed="64"/>
      </right>
      <top style="dotted">
        <color auto="1"/>
      </top>
      <bottom style="thick">
        <color theme="1"/>
      </bottom>
      <diagonal/>
    </border>
    <border>
      <left/>
      <right/>
      <top style="dotted">
        <color auto="1"/>
      </top>
      <bottom style="thick">
        <color theme="1"/>
      </bottom>
      <diagonal/>
    </border>
    <border>
      <left/>
      <right style="thick">
        <color theme="1"/>
      </right>
      <top style="dotted">
        <color auto="1"/>
      </top>
      <bottom style="thick">
        <color theme="1"/>
      </bottom>
      <diagonal/>
    </border>
    <border>
      <left style="thick">
        <color indexed="64"/>
      </left>
      <right style="thin">
        <color indexed="64"/>
      </right>
      <top style="thick">
        <color indexed="64"/>
      </top>
      <bottom style="dotted">
        <color indexed="64"/>
      </bottom>
      <diagonal/>
    </border>
    <border>
      <left/>
      <right/>
      <top style="thick">
        <color indexed="64"/>
      </top>
      <bottom style="dotted">
        <color indexed="64"/>
      </bottom>
      <diagonal/>
    </border>
    <border>
      <left style="thin">
        <color indexed="64"/>
      </left>
      <right style="thin">
        <color indexed="64"/>
      </right>
      <top style="thick">
        <color indexed="64"/>
      </top>
      <bottom style="dotted">
        <color indexed="64"/>
      </bottom>
      <diagonal/>
    </border>
    <border>
      <left/>
      <right style="thick">
        <color indexed="64"/>
      </right>
      <top style="thick">
        <color indexed="64"/>
      </top>
      <bottom style="dotted">
        <color indexed="64"/>
      </bottom>
      <diagonal/>
    </border>
    <border>
      <left style="thick">
        <color indexed="64"/>
      </left>
      <right style="thin">
        <color indexed="64"/>
      </right>
      <top style="dotted">
        <color indexed="64"/>
      </top>
      <bottom style="dotted">
        <color indexed="64"/>
      </bottom>
      <diagonal/>
    </border>
    <border>
      <left/>
      <right style="thick">
        <color indexed="64"/>
      </right>
      <top style="dotted">
        <color indexed="64"/>
      </top>
      <bottom style="dotted">
        <color indexed="64"/>
      </bottom>
      <diagonal/>
    </border>
    <border>
      <left/>
      <right style="thick">
        <color indexed="64"/>
      </right>
      <top style="medium">
        <color indexed="64"/>
      </top>
      <bottom style="dotted">
        <color indexed="64"/>
      </bottom>
      <diagonal/>
    </border>
    <border>
      <left style="thick">
        <color indexed="64"/>
      </left>
      <right style="thin">
        <color indexed="64"/>
      </right>
      <top style="medium">
        <color indexed="64"/>
      </top>
      <bottom style="dotted">
        <color indexed="64"/>
      </bottom>
      <diagonal/>
    </border>
    <border>
      <left style="thick">
        <color indexed="64"/>
      </left>
      <right style="thin">
        <color indexed="64"/>
      </right>
      <top style="dotted">
        <color indexed="64"/>
      </top>
      <bottom style="thick">
        <color indexed="64"/>
      </bottom>
      <diagonal/>
    </border>
    <border>
      <left/>
      <right/>
      <top style="dotted">
        <color indexed="64"/>
      </top>
      <bottom style="thick">
        <color indexed="64"/>
      </bottom>
      <diagonal/>
    </border>
    <border>
      <left/>
      <right style="thick">
        <color indexed="64"/>
      </right>
      <top style="dotted">
        <color indexed="64"/>
      </top>
      <bottom style="thick">
        <color indexed="64"/>
      </bottom>
      <diagonal/>
    </border>
    <border>
      <left style="thick">
        <color indexed="64"/>
      </left>
      <right style="thin">
        <color indexed="64"/>
      </right>
      <top style="dotted">
        <color indexed="64"/>
      </top>
      <bottom/>
      <diagonal/>
    </border>
    <border>
      <left/>
      <right style="thick">
        <color indexed="64"/>
      </right>
      <top style="dotted">
        <color indexed="64"/>
      </top>
      <bottom/>
      <diagonal/>
    </border>
    <border>
      <left style="thick">
        <color indexed="64"/>
      </left>
      <right/>
      <top style="thick">
        <color indexed="64"/>
      </top>
      <bottom style="dotted">
        <color indexed="64"/>
      </bottom>
      <diagonal/>
    </border>
    <border>
      <left style="thick">
        <color indexed="64"/>
      </left>
      <right/>
      <top style="dotted">
        <color indexed="64"/>
      </top>
      <bottom style="dotted">
        <color indexed="64"/>
      </bottom>
      <diagonal/>
    </border>
    <border>
      <left style="thick">
        <color indexed="64"/>
      </left>
      <right/>
      <top style="medium">
        <color indexed="64"/>
      </top>
      <bottom style="dotted">
        <color indexed="64"/>
      </bottom>
      <diagonal/>
    </border>
    <border>
      <left style="thin">
        <color indexed="64"/>
      </left>
      <right style="thick">
        <color indexed="64"/>
      </right>
      <top style="medium">
        <color indexed="64"/>
      </top>
      <bottom/>
      <diagonal/>
    </border>
    <border>
      <left style="thin">
        <color indexed="64"/>
      </left>
      <right style="thick">
        <color indexed="64"/>
      </right>
      <top/>
      <bottom style="medium">
        <color indexed="64"/>
      </bottom>
      <diagonal/>
    </border>
    <border>
      <left style="thick">
        <color indexed="64"/>
      </left>
      <right/>
      <top style="dotted">
        <color indexed="64"/>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style="thin">
        <color indexed="64"/>
      </left>
      <right style="thick">
        <color indexed="64"/>
      </right>
      <top style="thick">
        <color indexed="64"/>
      </top>
      <bottom style="dotted">
        <color indexed="64"/>
      </bottom>
      <diagonal/>
    </border>
    <border>
      <left style="thin">
        <color indexed="64"/>
      </left>
      <right style="thick">
        <color indexed="64"/>
      </right>
      <top style="dotted">
        <color indexed="64"/>
      </top>
      <bottom style="dotted">
        <color indexed="64"/>
      </bottom>
      <diagonal/>
    </border>
    <border>
      <left style="thin">
        <color indexed="64"/>
      </left>
      <right style="thick">
        <color indexed="64"/>
      </right>
      <top style="dotted">
        <color indexed="64"/>
      </top>
      <bottom/>
      <diagonal/>
    </border>
    <border>
      <left style="thin">
        <color indexed="64"/>
      </left>
      <right style="thick">
        <color indexed="64"/>
      </right>
      <top style="medium">
        <color indexed="64"/>
      </top>
      <bottom style="dotted">
        <color indexed="64"/>
      </bottom>
      <diagonal/>
    </border>
    <border>
      <left style="thin">
        <color indexed="64"/>
      </left>
      <right style="thick">
        <color indexed="64"/>
      </right>
      <top style="dotted">
        <color indexed="64"/>
      </top>
      <bottom style="thick">
        <color indexed="64"/>
      </bottom>
      <diagonal/>
    </border>
    <border>
      <left style="thick">
        <color indexed="64"/>
      </left>
      <right style="thin">
        <color indexed="64"/>
      </right>
      <top/>
      <bottom style="dotted">
        <color indexed="64"/>
      </bottom>
      <diagonal/>
    </border>
    <border>
      <left style="thin">
        <color indexed="64"/>
      </left>
      <right style="thick">
        <color indexed="64"/>
      </right>
      <top/>
      <bottom style="dotted">
        <color indexed="64"/>
      </bottom>
      <diagonal/>
    </border>
    <border>
      <left style="thick">
        <color indexed="64"/>
      </left>
      <right style="thin">
        <color indexed="64"/>
      </right>
      <top style="thick">
        <color indexed="64"/>
      </top>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dotted">
        <color indexed="64"/>
      </top>
      <bottom/>
      <diagonal/>
    </border>
    <border>
      <left style="thin">
        <color indexed="64"/>
      </left>
      <right/>
      <top style="hair">
        <color indexed="64"/>
      </top>
      <bottom style="dotted">
        <color indexed="64"/>
      </bottom>
      <diagonal/>
    </border>
    <border>
      <left style="thin">
        <color indexed="64"/>
      </left>
      <right/>
      <top style="dotted">
        <color indexed="64"/>
      </top>
      <bottom style="hair">
        <color indexed="64"/>
      </bottom>
      <diagonal/>
    </border>
    <border>
      <left/>
      <right style="thick">
        <color indexed="64"/>
      </right>
      <top/>
      <bottom style="dotted">
        <color indexed="64"/>
      </bottom>
      <diagonal/>
    </border>
    <border>
      <left/>
      <right/>
      <top style="thick">
        <color indexed="64"/>
      </top>
      <bottom style="medium">
        <color indexed="64"/>
      </bottom>
      <diagonal/>
    </border>
    <border>
      <left style="thick">
        <color indexed="64"/>
      </left>
      <right style="dotted">
        <color indexed="64"/>
      </right>
      <top style="dotted">
        <color indexed="64"/>
      </top>
      <bottom/>
      <diagonal/>
    </border>
    <border>
      <left style="thick">
        <color indexed="64"/>
      </left>
      <right style="dotted">
        <color indexed="64"/>
      </right>
      <top/>
      <bottom style="dotted">
        <color indexed="64"/>
      </bottom>
      <diagonal/>
    </border>
    <border>
      <left style="thick">
        <color indexed="64"/>
      </left>
      <right style="dotted">
        <color indexed="64"/>
      </right>
      <top style="medium">
        <color indexed="64"/>
      </top>
      <bottom/>
      <diagonal/>
    </border>
    <border>
      <left style="dotted">
        <color indexed="64"/>
      </left>
      <right style="medium">
        <color indexed="64"/>
      </right>
      <top style="medium">
        <color indexed="64"/>
      </top>
      <bottom/>
      <diagonal/>
    </border>
    <border>
      <left style="dotted">
        <color indexed="64"/>
      </left>
      <right style="medium">
        <color indexed="64"/>
      </right>
      <top style="dotted">
        <color indexed="64"/>
      </top>
      <bottom/>
      <diagonal/>
    </border>
    <border>
      <left style="thick">
        <color indexed="64"/>
      </left>
      <right style="dotted">
        <color indexed="64"/>
      </right>
      <top/>
      <bottom style="medium">
        <color indexed="64"/>
      </bottom>
      <diagonal/>
    </border>
    <border>
      <left style="dotted">
        <color indexed="64"/>
      </left>
      <right style="medium">
        <color indexed="64"/>
      </right>
      <top/>
      <bottom style="medium">
        <color indexed="64"/>
      </bottom>
      <diagonal/>
    </border>
    <border>
      <left style="thick">
        <color indexed="64"/>
      </left>
      <right style="thin">
        <color indexed="64"/>
      </right>
      <top/>
      <bottom style="medium">
        <color indexed="64"/>
      </bottom>
      <diagonal/>
    </border>
    <border>
      <left style="thick">
        <color indexed="64"/>
      </left>
      <right style="thin">
        <color indexed="64"/>
      </right>
      <top style="medium">
        <color indexed="64"/>
      </top>
      <bottom/>
      <diagonal/>
    </border>
    <border>
      <left style="thick">
        <color indexed="64"/>
      </left>
      <right style="thin">
        <color indexed="64"/>
      </right>
      <top/>
      <bottom style="thick">
        <color indexed="64"/>
      </bottom>
      <diagonal/>
    </border>
    <border>
      <left style="thin">
        <color indexed="64"/>
      </left>
      <right style="dotted">
        <color indexed="64"/>
      </right>
      <top style="medium">
        <color indexed="64"/>
      </top>
      <bottom/>
      <diagonal/>
    </border>
    <border>
      <left style="thin">
        <color indexed="64"/>
      </left>
      <right style="dotted">
        <color indexed="64"/>
      </right>
      <top/>
      <bottom style="medium">
        <color indexed="64"/>
      </bottom>
      <diagonal/>
    </border>
    <border>
      <left/>
      <right/>
      <top style="thick">
        <color indexed="64"/>
      </top>
      <bottom style="thick">
        <color indexed="64"/>
      </bottom>
      <diagonal/>
    </border>
    <border>
      <left/>
      <right/>
      <top/>
      <bottom style="thick">
        <color indexed="64"/>
      </bottom>
      <diagonal/>
    </border>
    <border>
      <left style="thin">
        <color indexed="64"/>
      </left>
      <right style="thick">
        <color indexed="64"/>
      </right>
      <top style="thin">
        <color indexed="64"/>
      </top>
      <bottom style="medium">
        <color indexed="64"/>
      </bottom>
      <diagonal/>
    </border>
    <border>
      <left style="thin">
        <color indexed="64"/>
      </left>
      <right/>
      <top style="dotted">
        <color indexed="64"/>
      </top>
      <bottom style="thick">
        <color indexed="64"/>
      </bottom>
      <diagonal/>
    </border>
    <border>
      <left/>
      <right style="thin">
        <color indexed="64"/>
      </right>
      <top style="thick">
        <color indexed="64"/>
      </top>
      <bottom style="dotted">
        <color indexed="64"/>
      </bottom>
      <diagonal/>
    </border>
    <border>
      <left style="thin">
        <color indexed="64"/>
      </left>
      <right style="thin">
        <color indexed="64"/>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thick">
        <color indexed="64"/>
      </top>
      <bottom style="dotted">
        <color indexed="64"/>
      </bottom>
      <diagonal/>
    </border>
    <border>
      <left style="thin">
        <color indexed="64"/>
      </left>
      <right/>
      <top style="thin">
        <color indexed="64"/>
      </top>
      <bottom style="dotted">
        <color indexed="64"/>
      </bottom>
      <diagonal/>
    </border>
    <border>
      <left style="thin">
        <color indexed="64"/>
      </left>
      <right/>
      <top style="dotted">
        <color indexed="64"/>
      </top>
      <bottom style="thin">
        <color indexed="64"/>
      </bottom>
      <diagonal/>
    </border>
    <border>
      <left style="thin">
        <color indexed="64"/>
      </left>
      <right/>
      <top style="dashed">
        <color indexed="64"/>
      </top>
      <bottom style="dotted">
        <color indexed="64"/>
      </bottom>
      <diagonal/>
    </border>
    <border>
      <left style="thin">
        <color indexed="64"/>
      </left>
      <right style="thin">
        <color indexed="64"/>
      </right>
      <top style="dashed">
        <color indexed="64"/>
      </top>
      <bottom style="dotted">
        <color indexed="64"/>
      </bottom>
      <diagonal/>
    </border>
    <border>
      <left/>
      <right style="thin">
        <color indexed="64"/>
      </right>
      <top style="dashed">
        <color indexed="64"/>
      </top>
      <bottom style="dotted">
        <color indexed="64"/>
      </bottom>
      <diagonal/>
    </border>
    <border>
      <left style="thin">
        <color indexed="64"/>
      </left>
      <right style="thin">
        <color indexed="64"/>
      </right>
      <top style="dotted">
        <color indexed="64"/>
      </top>
      <bottom style="dashed">
        <color indexed="64"/>
      </bottom>
      <diagonal/>
    </border>
    <border>
      <left/>
      <right/>
      <top style="dashed">
        <color indexed="64"/>
      </top>
      <bottom style="dotted">
        <color indexed="64"/>
      </bottom>
      <diagonal/>
    </border>
    <border>
      <left/>
      <right/>
      <top style="dotted">
        <color indexed="64"/>
      </top>
      <bottom style="dashed">
        <color indexed="64"/>
      </bottom>
      <diagonal/>
    </border>
    <border>
      <left/>
      <right style="thick">
        <color indexed="64"/>
      </right>
      <top style="dashed">
        <color indexed="64"/>
      </top>
      <bottom style="dotted">
        <color indexed="64"/>
      </bottom>
      <diagonal/>
    </border>
    <border>
      <left/>
      <right style="thick">
        <color indexed="64"/>
      </right>
      <top style="dotted">
        <color indexed="64"/>
      </top>
      <bottom style="dashed">
        <color indexed="64"/>
      </bottom>
      <diagonal/>
    </border>
    <border>
      <left style="thin">
        <color indexed="64"/>
      </left>
      <right style="thick">
        <color indexed="64"/>
      </right>
      <top style="dashed">
        <color indexed="64"/>
      </top>
      <bottom style="dotted">
        <color indexed="64"/>
      </bottom>
      <diagonal/>
    </border>
    <border>
      <left style="thin">
        <color indexed="64"/>
      </left>
      <right style="thick">
        <color indexed="64"/>
      </right>
      <top style="dotted">
        <color indexed="64"/>
      </top>
      <bottom style="dashed">
        <color indexed="64"/>
      </bottom>
      <diagonal/>
    </border>
    <border>
      <left style="thin">
        <color indexed="64"/>
      </left>
      <right/>
      <top style="dotted">
        <color indexed="64"/>
      </top>
      <bottom style="dashed">
        <color indexed="64"/>
      </bottom>
      <diagonal/>
    </border>
    <border>
      <left style="thick">
        <color indexed="64"/>
      </left>
      <right/>
      <top/>
      <bottom style="dotted">
        <color indexed="64"/>
      </bottom>
      <diagonal/>
    </border>
    <border>
      <left style="thick">
        <color indexed="64"/>
      </left>
      <right/>
      <top style="dashed">
        <color indexed="64"/>
      </top>
      <bottom style="dotted">
        <color indexed="64"/>
      </bottom>
      <diagonal/>
    </border>
    <border>
      <left style="thick">
        <color indexed="64"/>
      </left>
      <right/>
      <top style="dotted">
        <color indexed="64"/>
      </top>
      <bottom style="dashed">
        <color indexed="64"/>
      </bottom>
      <diagonal/>
    </border>
    <border>
      <left style="thin">
        <color indexed="64"/>
      </left>
      <right style="thick">
        <color indexed="64"/>
      </right>
      <top/>
      <bottom/>
      <diagonal/>
    </border>
    <border>
      <left style="thin">
        <color indexed="64"/>
      </left>
      <right style="thin">
        <color indexed="64"/>
      </right>
      <top style="dashed">
        <color indexed="64"/>
      </top>
      <bottom/>
      <diagonal/>
    </border>
    <border>
      <left style="thin">
        <color indexed="64"/>
      </left>
      <right style="thick">
        <color indexed="64"/>
      </right>
      <top style="dashed">
        <color indexed="64"/>
      </top>
      <bottom/>
      <diagonal/>
    </border>
    <border>
      <left style="thin">
        <color indexed="64"/>
      </left>
      <right style="thin">
        <color indexed="64"/>
      </right>
      <top/>
      <bottom style="dashed">
        <color indexed="64"/>
      </bottom>
      <diagonal/>
    </border>
    <border>
      <left style="thin">
        <color indexed="64"/>
      </left>
      <right style="thick">
        <color indexed="64"/>
      </right>
      <top/>
      <bottom style="dashed">
        <color indexed="64"/>
      </bottom>
      <diagonal/>
    </border>
    <border>
      <left style="medium">
        <color indexed="64"/>
      </left>
      <right style="thick">
        <color indexed="64"/>
      </right>
      <top style="medium">
        <color indexed="64"/>
      </top>
      <bottom style="thick">
        <color indexed="64"/>
      </bottom>
      <diagonal/>
    </border>
    <border>
      <left style="medium">
        <color indexed="64"/>
      </left>
      <right style="thick">
        <color indexed="64"/>
      </right>
      <top style="thick">
        <color indexed="64"/>
      </top>
      <bottom style="thick">
        <color indexed="64"/>
      </bottom>
      <diagonal/>
    </border>
    <border>
      <left style="medium">
        <color indexed="64"/>
      </left>
      <right style="thick">
        <color indexed="64"/>
      </right>
      <top style="thick">
        <color indexed="64"/>
      </top>
      <bottom style="medium">
        <color indexed="64"/>
      </bottom>
      <diagonal/>
    </border>
    <border>
      <left/>
      <right style="thick">
        <color indexed="64"/>
      </right>
      <top style="dotted">
        <color indexed="64"/>
      </top>
      <bottom style="medium">
        <color indexed="64"/>
      </bottom>
      <diagonal/>
    </border>
  </borders>
  <cellStyleXfs count="38469">
    <xf numFmtId="0" fontId="0" fillId="0" borderId="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0" fontId="2" fillId="0" borderId="0">
      <alignment vertical="center"/>
    </xf>
    <xf numFmtId="0" fontId="5" fillId="0" borderId="0"/>
    <xf numFmtId="0" fontId="23" fillId="0" borderId="0">
      <alignment vertical="center"/>
    </xf>
    <xf numFmtId="0" fontId="5" fillId="0" borderId="0">
      <alignment vertical="center"/>
    </xf>
    <xf numFmtId="0" fontId="35" fillId="0" borderId="0">
      <alignment vertical="center"/>
    </xf>
    <xf numFmtId="9" fontId="37" fillId="0" borderId="0" applyFont="0" applyFill="0" applyBorder="0" applyAlignment="0" applyProtection="0">
      <alignment vertical="center"/>
    </xf>
    <xf numFmtId="177" fontId="2" fillId="0" borderId="0" applyFont="0" applyFill="0" applyBorder="0" applyAlignment="0" applyProtection="0">
      <alignment vertical="center"/>
    </xf>
    <xf numFmtId="9" fontId="2" fillId="0" borderId="0" applyFont="0" applyFill="0" applyBorder="0" applyAlignment="0" applyProtection="0">
      <alignment vertical="center"/>
    </xf>
    <xf numFmtId="0" fontId="23"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23" fillId="0" borderId="0">
      <alignment vertical="center"/>
    </xf>
    <xf numFmtId="177"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9" fontId="2" fillId="0" borderId="0" applyFont="0" applyFill="0" applyBorder="0" applyAlignment="0" applyProtection="0">
      <alignment vertical="center"/>
    </xf>
    <xf numFmtId="177" fontId="2" fillId="0" borderId="0" applyFont="0" applyFill="0" applyBorder="0" applyAlignment="0" applyProtection="0">
      <alignment vertical="center"/>
    </xf>
    <xf numFmtId="0" fontId="77" fillId="0" borderId="0"/>
    <xf numFmtId="49" fontId="78" fillId="0" borderId="91">
      <alignment horizontal="center"/>
    </xf>
    <xf numFmtId="49" fontId="78" fillId="0" borderId="91">
      <alignment horizontal="center"/>
    </xf>
    <xf numFmtId="49" fontId="78" fillId="0" borderId="91">
      <alignment horizontal="center"/>
    </xf>
    <xf numFmtId="49" fontId="78" fillId="0" borderId="91">
      <alignment horizontal="center"/>
    </xf>
    <xf numFmtId="24" fontId="79" fillId="0" borderId="0" applyFont="0" applyFill="0" applyBorder="0" applyAlignment="0" applyProtection="0"/>
    <xf numFmtId="0" fontId="79" fillId="0" borderId="0" applyNumberFormat="0" applyFont="0" applyFill="0" applyBorder="0" applyAlignment="0" applyProtection="0"/>
    <xf numFmtId="0" fontId="79" fillId="0" borderId="0" applyNumberFormat="0" applyFont="0" applyFill="0" applyBorder="0" applyAlignment="0" applyProtection="0"/>
    <xf numFmtId="0" fontId="79" fillId="0" borderId="0" applyNumberFormat="0" applyFont="0" applyFill="0" applyBorder="0" applyAlignment="0" applyProtection="0"/>
    <xf numFmtId="0" fontId="7" fillId="0" borderId="49" applyNumberFormat="0" applyFont="0" applyFill="0" applyAlignment="0">
      <alignment horizontal="center" vertical="center"/>
    </xf>
    <xf numFmtId="0" fontId="77" fillId="0" borderId="0"/>
    <xf numFmtId="0" fontId="77" fillId="0" borderId="0"/>
    <xf numFmtId="0" fontId="80" fillId="0" borderId="0" applyFont="0" applyFill="0" applyBorder="0" applyAlignment="0" applyProtection="0"/>
    <xf numFmtId="0" fontId="80" fillId="0" borderId="0" applyFont="0" applyFill="0" applyBorder="0" applyAlignment="0" applyProtection="0"/>
    <xf numFmtId="0" fontId="80" fillId="0" borderId="0"/>
    <xf numFmtId="0" fontId="81" fillId="0" borderId="0"/>
    <xf numFmtId="0" fontId="81" fillId="0" borderId="0"/>
    <xf numFmtId="0" fontId="82" fillId="0" borderId="0"/>
    <xf numFmtId="0" fontId="81" fillId="0" borderId="0"/>
    <xf numFmtId="0" fontId="78" fillId="0" borderId="0" applyFont="0" applyFill="0" applyBorder="0" applyAlignment="0" applyProtection="0"/>
    <xf numFmtId="0" fontId="78" fillId="0" borderId="0" applyFont="0" applyFill="0" applyBorder="0" applyAlignment="0" applyProtection="0"/>
    <xf numFmtId="0" fontId="78" fillId="0" borderId="0" applyFont="0" applyFill="0" applyBorder="0" applyAlignment="0" applyProtection="0"/>
    <xf numFmtId="0" fontId="81" fillId="0" borderId="0"/>
    <xf numFmtId="0" fontId="82" fillId="0" borderId="0"/>
    <xf numFmtId="0" fontId="83" fillId="0" borderId="0"/>
    <xf numFmtId="0" fontId="81" fillId="0" borderId="0"/>
    <xf numFmtId="0" fontId="78" fillId="0" borderId="0" applyFont="0" applyFill="0" applyBorder="0" applyAlignment="0" applyProtection="0"/>
    <xf numFmtId="0" fontId="78" fillId="0" borderId="0" applyFont="0" applyFill="0" applyBorder="0" applyAlignment="0" applyProtection="0"/>
    <xf numFmtId="0" fontId="81" fillId="0" borderId="0"/>
    <xf numFmtId="0" fontId="84" fillId="0" borderId="0"/>
    <xf numFmtId="0" fontId="79" fillId="0" borderId="0"/>
    <xf numFmtId="0" fontId="81" fillId="0" borderId="0"/>
    <xf numFmtId="0" fontId="81" fillId="0" borderId="0"/>
    <xf numFmtId="0" fontId="81" fillId="0" borderId="0"/>
    <xf numFmtId="0" fontId="79" fillId="0" borderId="0"/>
    <xf numFmtId="0" fontId="83" fillId="0" borderId="0"/>
    <xf numFmtId="0" fontId="81" fillId="0" borderId="0"/>
    <xf numFmtId="0" fontId="84" fillId="0" borderId="0"/>
    <xf numFmtId="0" fontId="81" fillId="0" borderId="0"/>
    <xf numFmtId="0" fontId="79" fillId="0" borderId="0"/>
    <xf numFmtId="0" fontId="81" fillId="0" borderId="0"/>
    <xf numFmtId="0" fontId="78" fillId="0" borderId="0" applyFont="0" applyFill="0" applyBorder="0" applyAlignment="0" applyProtection="0"/>
    <xf numFmtId="0" fontId="81" fillId="0" borderId="0"/>
    <xf numFmtId="0" fontId="78" fillId="0" borderId="0" applyFont="0" applyFill="0" applyBorder="0" applyAlignment="0" applyProtection="0"/>
    <xf numFmtId="0" fontId="83" fillId="0" borderId="0"/>
    <xf numFmtId="0" fontId="79" fillId="0" borderId="0"/>
    <xf numFmtId="0" fontId="81" fillId="0" borderId="0"/>
    <xf numFmtId="0" fontId="81" fillId="0" borderId="0"/>
    <xf numFmtId="0" fontId="81" fillId="0" borderId="0"/>
    <xf numFmtId="0" fontId="79" fillId="0" borderId="0"/>
    <xf numFmtId="0" fontId="79" fillId="0" borderId="0"/>
    <xf numFmtId="0" fontId="83" fillId="0" borderId="0"/>
    <xf numFmtId="0" fontId="81" fillId="0" borderId="0"/>
    <xf numFmtId="0" fontId="81" fillId="0" borderId="0"/>
    <xf numFmtId="0" fontId="79" fillId="0" borderId="0"/>
    <xf numFmtId="0" fontId="85" fillId="0" borderId="0"/>
    <xf numFmtId="188" fontId="77" fillId="0" borderId="0" applyNumberFormat="0" applyFont="0" applyFill="0" applyBorder="0" applyAlignment="0" applyProtection="0"/>
    <xf numFmtId="0" fontId="2" fillId="42" borderId="0" applyNumberFormat="0" applyBorder="0" applyAlignment="0" applyProtection="0">
      <alignment vertical="center"/>
    </xf>
    <xf numFmtId="0" fontId="2" fillId="43"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6" borderId="0" applyNumberFormat="0" applyBorder="0" applyAlignment="0" applyProtection="0">
      <alignment vertical="center"/>
    </xf>
    <xf numFmtId="0" fontId="2" fillId="47" borderId="0" applyNumberFormat="0" applyBorder="0" applyAlignment="0" applyProtection="0">
      <alignment vertical="center"/>
    </xf>
    <xf numFmtId="0" fontId="23" fillId="19" borderId="0" applyNumberFormat="0" applyBorder="0" applyAlignment="0" applyProtection="0">
      <alignment vertical="center"/>
    </xf>
    <xf numFmtId="0" fontId="2" fillId="4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1" fillId="19" borderId="0" applyNumberFormat="0" applyBorder="0" applyAlignment="0" applyProtection="0">
      <alignment vertical="center"/>
    </xf>
    <xf numFmtId="0" fontId="2" fillId="42" borderId="0" applyNumberFormat="0" applyBorder="0" applyAlignment="0" applyProtection="0">
      <alignment vertical="center"/>
    </xf>
    <xf numFmtId="0" fontId="23" fillId="19" borderId="0" applyNumberFormat="0" applyBorder="0" applyAlignment="0" applyProtection="0">
      <alignment vertical="center"/>
    </xf>
    <xf numFmtId="0" fontId="2" fillId="42" borderId="0" applyNumberFormat="0" applyBorder="0" applyAlignment="0" applyProtection="0">
      <alignment vertical="center"/>
    </xf>
    <xf numFmtId="0" fontId="23" fillId="19" borderId="0" applyNumberFormat="0" applyBorder="0" applyAlignment="0" applyProtection="0">
      <alignment vertical="center"/>
    </xf>
    <xf numFmtId="0" fontId="2" fillId="42" borderId="0" applyNumberFormat="0" applyBorder="0" applyAlignment="0" applyProtection="0">
      <alignment vertical="center"/>
    </xf>
    <xf numFmtId="0" fontId="23" fillId="19" borderId="0" applyNumberFormat="0" applyBorder="0" applyAlignment="0" applyProtection="0">
      <alignment vertical="center"/>
    </xf>
    <xf numFmtId="0" fontId="2" fillId="42" borderId="0" applyNumberFormat="0" applyBorder="0" applyAlignment="0" applyProtection="0">
      <alignment vertical="center"/>
    </xf>
    <xf numFmtId="0" fontId="23" fillId="19" borderId="0" applyNumberFormat="0" applyBorder="0" applyAlignment="0" applyProtection="0">
      <alignment vertical="center"/>
    </xf>
    <xf numFmtId="0" fontId="2" fillId="42" borderId="0" applyNumberFormat="0" applyBorder="0" applyAlignment="0" applyProtection="0">
      <alignment vertical="center"/>
    </xf>
    <xf numFmtId="0" fontId="23" fillId="19" borderId="0" applyNumberFormat="0" applyBorder="0" applyAlignment="0" applyProtection="0">
      <alignment vertical="center"/>
    </xf>
    <xf numFmtId="0" fontId="2" fillId="42" borderId="0" applyNumberFormat="0" applyBorder="0" applyAlignment="0" applyProtection="0">
      <alignment vertical="center"/>
    </xf>
    <xf numFmtId="0" fontId="23" fillId="19" borderId="0" applyNumberFormat="0" applyBorder="0" applyAlignment="0" applyProtection="0">
      <alignment vertical="center"/>
    </xf>
    <xf numFmtId="0" fontId="2" fillId="42" borderId="0" applyNumberFormat="0" applyBorder="0" applyAlignment="0" applyProtection="0">
      <alignment vertical="center"/>
    </xf>
    <xf numFmtId="0" fontId="23" fillId="19" borderId="0" applyNumberFormat="0" applyBorder="0" applyAlignment="0" applyProtection="0">
      <alignment vertical="center"/>
    </xf>
    <xf numFmtId="0" fontId="2" fillId="42" borderId="0" applyNumberFormat="0" applyBorder="0" applyAlignment="0" applyProtection="0">
      <alignment vertical="center"/>
    </xf>
    <xf numFmtId="0" fontId="23" fillId="19"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86"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2" fillId="42" borderId="0" applyNumberFormat="0" applyBorder="0" applyAlignment="0" applyProtection="0">
      <alignment vertical="center"/>
    </xf>
    <xf numFmtId="0" fontId="23" fillId="19" borderId="0" applyNumberFormat="0" applyBorder="0" applyAlignment="0" applyProtection="0">
      <alignment vertical="center"/>
    </xf>
    <xf numFmtId="0" fontId="86" fillId="19"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3" fillId="19" borderId="0" applyNumberFormat="0" applyBorder="0" applyAlignment="0" applyProtection="0">
      <alignment vertical="center"/>
    </xf>
    <xf numFmtId="0" fontId="1" fillId="19" borderId="0" applyNumberFormat="0" applyBorder="0" applyAlignment="0" applyProtection="0">
      <alignment vertical="center"/>
    </xf>
    <xf numFmtId="0" fontId="23" fillId="19" borderId="0" applyNumberFormat="0" applyBorder="0" applyAlignment="0" applyProtection="0">
      <alignment vertical="center"/>
    </xf>
    <xf numFmtId="0" fontId="2" fillId="42" borderId="0" applyNumberFormat="0" applyBorder="0" applyAlignment="0" applyProtection="0">
      <alignment vertical="center"/>
    </xf>
    <xf numFmtId="0" fontId="23" fillId="19"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3" fillId="23" borderId="0" applyNumberFormat="0" applyBorder="0" applyAlignment="0" applyProtection="0">
      <alignment vertical="center"/>
    </xf>
    <xf numFmtId="0" fontId="2" fillId="4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1" fillId="23" borderId="0" applyNumberFormat="0" applyBorder="0" applyAlignment="0" applyProtection="0">
      <alignment vertical="center"/>
    </xf>
    <xf numFmtId="0" fontId="2" fillId="43" borderId="0" applyNumberFormat="0" applyBorder="0" applyAlignment="0" applyProtection="0">
      <alignment vertical="center"/>
    </xf>
    <xf numFmtId="0" fontId="23" fillId="23" borderId="0" applyNumberFormat="0" applyBorder="0" applyAlignment="0" applyProtection="0">
      <alignment vertical="center"/>
    </xf>
    <xf numFmtId="0" fontId="2" fillId="43" borderId="0" applyNumberFormat="0" applyBorder="0" applyAlignment="0" applyProtection="0">
      <alignment vertical="center"/>
    </xf>
    <xf numFmtId="0" fontId="23" fillId="23" borderId="0" applyNumberFormat="0" applyBorder="0" applyAlignment="0" applyProtection="0">
      <alignment vertical="center"/>
    </xf>
    <xf numFmtId="0" fontId="2" fillId="43" borderId="0" applyNumberFormat="0" applyBorder="0" applyAlignment="0" applyProtection="0">
      <alignment vertical="center"/>
    </xf>
    <xf numFmtId="0" fontId="23" fillId="23" borderId="0" applyNumberFormat="0" applyBorder="0" applyAlignment="0" applyProtection="0">
      <alignment vertical="center"/>
    </xf>
    <xf numFmtId="0" fontId="2" fillId="43" borderId="0" applyNumberFormat="0" applyBorder="0" applyAlignment="0" applyProtection="0">
      <alignment vertical="center"/>
    </xf>
    <xf numFmtId="0" fontId="23" fillId="23" borderId="0" applyNumberFormat="0" applyBorder="0" applyAlignment="0" applyProtection="0">
      <alignment vertical="center"/>
    </xf>
    <xf numFmtId="0" fontId="2" fillId="43" borderId="0" applyNumberFormat="0" applyBorder="0" applyAlignment="0" applyProtection="0">
      <alignment vertical="center"/>
    </xf>
    <xf numFmtId="0" fontId="23" fillId="23" borderId="0" applyNumberFormat="0" applyBorder="0" applyAlignment="0" applyProtection="0">
      <alignment vertical="center"/>
    </xf>
    <xf numFmtId="0" fontId="2" fillId="43" borderId="0" applyNumberFormat="0" applyBorder="0" applyAlignment="0" applyProtection="0">
      <alignment vertical="center"/>
    </xf>
    <xf numFmtId="0" fontId="23" fillId="23" borderId="0" applyNumberFormat="0" applyBorder="0" applyAlignment="0" applyProtection="0">
      <alignment vertical="center"/>
    </xf>
    <xf numFmtId="0" fontId="2" fillId="43" borderId="0" applyNumberFormat="0" applyBorder="0" applyAlignment="0" applyProtection="0">
      <alignment vertical="center"/>
    </xf>
    <xf numFmtId="0" fontId="23" fillId="23" borderId="0" applyNumberFormat="0" applyBorder="0" applyAlignment="0" applyProtection="0">
      <alignment vertical="center"/>
    </xf>
    <xf numFmtId="0" fontId="2" fillId="43" borderId="0" applyNumberFormat="0" applyBorder="0" applyAlignment="0" applyProtection="0">
      <alignment vertical="center"/>
    </xf>
    <xf numFmtId="0" fontId="23" fillId="2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86"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2" fillId="43" borderId="0" applyNumberFormat="0" applyBorder="0" applyAlignment="0" applyProtection="0">
      <alignment vertical="center"/>
    </xf>
    <xf numFmtId="0" fontId="23" fillId="23" borderId="0" applyNumberFormat="0" applyBorder="0" applyAlignment="0" applyProtection="0">
      <alignment vertical="center"/>
    </xf>
    <xf numFmtId="0" fontId="86" fillId="2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3" fillId="23" borderId="0" applyNumberFormat="0" applyBorder="0" applyAlignment="0" applyProtection="0">
      <alignment vertical="center"/>
    </xf>
    <xf numFmtId="0" fontId="1" fillId="23" borderId="0" applyNumberFormat="0" applyBorder="0" applyAlignment="0" applyProtection="0">
      <alignment vertical="center"/>
    </xf>
    <xf numFmtId="0" fontId="23" fillId="23" borderId="0" applyNumberFormat="0" applyBorder="0" applyAlignment="0" applyProtection="0">
      <alignment vertical="center"/>
    </xf>
    <xf numFmtId="0" fontId="2" fillId="43" borderId="0" applyNumberFormat="0" applyBorder="0" applyAlignment="0" applyProtection="0">
      <alignment vertical="center"/>
    </xf>
    <xf numFmtId="0" fontId="23" fillId="2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3" fillId="27" borderId="0" applyNumberFormat="0" applyBorder="0" applyAlignment="0" applyProtection="0">
      <alignment vertical="center"/>
    </xf>
    <xf numFmtId="0" fontId="2" fillId="44"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1" fillId="27" borderId="0" applyNumberFormat="0" applyBorder="0" applyAlignment="0" applyProtection="0">
      <alignment vertical="center"/>
    </xf>
    <xf numFmtId="0" fontId="2" fillId="44" borderId="0" applyNumberFormat="0" applyBorder="0" applyAlignment="0" applyProtection="0">
      <alignment vertical="center"/>
    </xf>
    <xf numFmtId="0" fontId="23" fillId="27" borderId="0" applyNumberFormat="0" applyBorder="0" applyAlignment="0" applyProtection="0">
      <alignment vertical="center"/>
    </xf>
    <xf numFmtId="0" fontId="2" fillId="44" borderId="0" applyNumberFormat="0" applyBorder="0" applyAlignment="0" applyProtection="0">
      <alignment vertical="center"/>
    </xf>
    <xf numFmtId="0" fontId="23" fillId="27" borderId="0" applyNumberFormat="0" applyBorder="0" applyAlignment="0" applyProtection="0">
      <alignment vertical="center"/>
    </xf>
    <xf numFmtId="0" fontId="2" fillId="44" borderId="0" applyNumberFormat="0" applyBorder="0" applyAlignment="0" applyProtection="0">
      <alignment vertical="center"/>
    </xf>
    <xf numFmtId="0" fontId="23" fillId="27" borderId="0" applyNumberFormat="0" applyBorder="0" applyAlignment="0" applyProtection="0">
      <alignment vertical="center"/>
    </xf>
    <xf numFmtId="0" fontId="2" fillId="44" borderId="0" applyNumberFormat="0" applyBorder="0" applyAlignment="0" applyProtection="0">
      <alignment vertical="center"/>
    </xf>
    <xf numFmtId="0" fontId="23" fillId="27" borderId="0" applyNumberFormat="0" applyBorder="0" applyAlignment="0" applyProtection="0">
      <alignment vertical="center"/>
    </xf>
    <xf numFmtId="0" fontId="2" fillId="44" borderId="0" applyNumberFormat="0" applyBorder="0" applyAlignment="0" applyProtection="0">
      <alignment vertical="center"/>
    </xf>
    <xf numFmtId="0" fontId="23" fillId="27" borderId="0" applyNumberFormat="0" applyBorder="0" applyAlignment="0" applyProtection="0">
      <alignment vertical="center"/>
    </xf>
    <xf numFmtId="0" fontId="2" fillId="44" borderId="0" applyNumberFormat="0" applyBorder="0" applyAlignment="0" applyProtection="0">
      <alignment vertical="center"/>
    </xf>
    <xf numFmtId="0" fontId="23" fillId="27" borderId="0" applyNumberFormat="0" applyBorder="0" applyAlignment="0" applyProtection="0">
      <alignment vertical="center"/>
    </xf>
    <xf numFmtId="0" fontId="2" fillId="44" borderId="0" applyNumberFormat="0" applyBorder="0" applyAlignment="0" applyProtection="0">
      <alignment vertical="center"/>
    </xf>
    <xf numFmtId="0" fontId="23" fillId="27" borderId="0" applyNumberFormat="0" applyBorder="0" applyAlignment="0" applyProtection="0">
      <alignment vertical="center"/>
    </xf>
    <xf numFmtId="0" fontId="2" fillId="44" borderId="0" applyNumberFormat="0" applyBorder="0" applyAlignment="0" applyProtection="0">
      <alignment vertical="center"/>
    </xf>
    <xf numFmtId="0" fontId="23" fillId="27"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86"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2" fillId="44" borderId="0" applyNumberFormat="0" applyBorder="0" applyAlignment="0" applyProtection="0">
      <alignment vertical="center"/>
    </xf>
    <xf numFmtId="0" fontId="23" fillId="27" borderId="0" applyNumberFormat="0" applyBorder="0" applyAlignment="0" applyProtection="0">
      <alignment vertical="center"/>
    </xf>
    <xf numFmtId="0" fontId="86" fillId="27"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3" fillId="27" borderId="0" applyNumberFormat="0" applyBorder="0" applyAlignment="0" applyProtection="0">
      <alignment vertical="center"/>
    </xf>
    <xf numFmtId="0" fontId="1" fillId="27" borderId="0" applyNumberFormat="0" applyBorder="0" applyAlignment="0" applyProtection="0">
      <alignment vertical="center"/>
    </xf>
    <xf numFmtId="0" fontId="23" fillId="27" borderId="0" applyNumberFormat="0" applyBorder="0" applyAlignment="0" applyProtection="0">
      <alignment vertical="center"/>
    </xf>
    <xf numFmtId="0" fontId="2" fillId="44" borderId="0" applyNumberFormat="0" applyBorder="0" applyAlignment="0" applyProtection="0">
      <alignment vertical="center"/>
    </xf>
    <xf numFmtId="0" fontId="23" fillId="27"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3" fillId="31" borderId="0" applyNumberFormat="0" applyBorder="0" applyAlignment="0" applyProtection="0">
      <alignment vertical="center"/>
    </xf>
    <xf numFmtId="0" fontId="2" fillId="45"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1" fillId="31" borderId="0" applyNumberFormat="0" applyBorder="0" applyAlignment="0" applyProtection="0">
      <alignment vertical="center"/>
    </xf>
    <xf numFmtId="0" fontId="2" fillId="45" borderId="0" applyNumberFormat="0" applyBorder="0" applyAlignment="0" applyProtection="0">
      <alignment vertical="center"/>
    </xf>
    <xf numFmtId="0" fontId="23" fillId="31" borderId="0" applyNumberFormat="0" applyBorder="0" applyAlignment="0" applyProtection="0">
      <alignment vertical="center"/>
    </xf>
    <xf numFmtId="0" fontId="2" fillId="45" borderId="0" applyNumberFormat="0" applyBorder="0" applyAlignment="0" applyProtection="0">
      <alignment vertical="center"/>
    </xf>
    <xf numFmtId="0" fontId="23" fillId="31" borderId="0" applyNumberFormat="0" applyBorder="0" applyAlignment="0" applyProtection="0">
      <alignment vertical="center"/>
    </xf>
    <xf numFmtId="0" fontId="2" fillId="45" borderId="0" applyNumberFormat="0" applyBorder="0" applyAlignment="0" applyProtection="0">
      <alignment vertical="center"/>
    </xf>
    <xf numFmtId="0" fontId="23" fillId="31" borderId="0" applyNumberFormat="0" applyBorder="0" applyAlignment="0" applyProtection="0">
      <alignment vertical="center"/>
    </xf>
    <xf numFmtId="0" fontId="2" fillId="45" borderId="0" applyNumberFormat="0" applyBorder="0" applyAlignment="0" applyProtection="0">
      <alignment vertical="center"/>
    </xf>
    <xf numFmtId="0" fontId="23" fillId="31" borderId="0" applyNumberFormat="0" applyBorder="0" applyAlignment="0" applyProtection="0">
      <alignment vertical="center"/>
    </xf>
    <xf numFmtId="0" fontId="2" fillId="45" borderId="0" applyNumberFormat="0" applyBorder="0" applyAlignment="0" applyProtection="0">
      <alignment vertical="center"/>
    </xf>
    <xf numFmtId="0" fontId="23" fillId="31" borderId="0" applyNumberFormat="0" applyBorder="0" applyAlignment="0" applyProtection="0">
      <alignment vertical="center"/>
    </xf>
    <xf numFmtId="0" fontId="2" fillId="45" borderId="0" applyNumberFormat="0" applyBorder="0" applyAlignment="0" applyProtection="0">
      <alignment vertical="center"/>
    </xf>
    <xf numFmtId="0" fontId="23" fillId="31" borderId="0" applyNumberFormat="0" applyBorder="0" applyAlignment="0" applyProtection="0">
      <alignment vertical="center"/>
    </xf>
    <xf numFmtId="0" fontId="2" fillId="45" borderId="0" applyNumberFormat="0" applyBorder="0" applyAlignment="0" applyProtection="0">
      <alignment vertical="center"/>
    </xf>
    <xf numFmtId="0" fontId="23" fillId="31" borderId="0" applyNumberFormat="0" applyBorder="0" applyAlignment="0" applyProtection="0">
      <alignment vertical="center"/>
    </xf>
    <xf numFmtId="0" fontId="2" fillId="45" borderId="0" applyNumberFormat="0" applyBorder="0" applyAlignment="0" applyProtection="0">
      <alignment vertical="center"/>
    </xf>
    <xf numFmtId="0" fontId="23" fillId="31"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86"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2" fillId="45" borderId="0" applyNumberFormat="0" applyBorder="0" applyAlignment="0" applyProtection="0">
      <alignment vertical="center"/>
    </xf>
    <xf numFmtId="0" fontId="23" fillId="31" borderId="0" applyNumberFormat="0" applyBorder="0" applyAlignment="0" applyProtection="0">
      <alignment vertical="center"/>
    </xf>
    <xf numFmtId="0" fontId="86" fillId="31"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3" fillId="31" borderId="0" applyNumberFormat="0" applyBorder="0" applyAlignment="0" applyProtection="0">
      <alignment vertical="center"/>
    </xf>
    <xf numFmtId="0" fontId="1" fillId="31" borderId="0" applyNumberFormat="0" applyBorder="0" applyAlignment="0" applyProtection="0">
      <alignment vertical="center"/>
    </xf>
    <xf numFmtId="0" fontId="23" fillId="31" borderId="0" applyNumberFormat="0" applyBorder="0" applyAlignment="0" applyProtection="0">
      <alignment vertical="center"/>
    </xf>
    <xf numFmtId="0" fontId="2" fillId="45" borderId="0" applyNumberFormat="0" applyBorder="0" applyAlignment="0" applyProtection="0">
      <alignment vertical="center"/>
    </xf>
    <xf numFmtId="0" fontId="23" fillId="31"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3" fillId="35" borderId="0" applyNumberFormat="0" applyBorder="0" applyAlignment="0" applyProtection="0">
      <alignment vertical="center"/>
    </xf>
    <xf numFmtId="0" fontId="2" fillId="46"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1" fillId="35" borderId="0" applyNumberFormat="0" applyBorder="0" applyAlignment="0" applyProtection="0">
      <alignment vertical="center"/>
    </xf>
    <xf numFmtId="0" fontId="2" fillId="46" borderId="0" applyNumberFormat="0" applyBorder="0" applyAlignment="0" applyProtection="0">
      <alignment vertical="center"/>
    </xf>
    <xf numFmtId="0" fontId="23" fillId="35" borderId="0" applyNumberFormat="0" applyBorder="0" applyAlignment="0" applyProtection="0">
      <alignment vertical="center"/>
    </xf>
    <xf numFmtId="0" fontId="2" fillId="46" borderId="0" applyNumberFormat="0" applyBorder="0" applyAlignment="0" applyProtection="0">
      <alignment vertical="center"/>
    </xf>
    <xf numFmtId="0" fontId="23" fillId="35" borderId="0" applyNumberFormat="0" applyBorder="0" applyAlignment="0" applyProtection="0">
      <alignment vertical="center"/>
    </xf>
    <xf numFmtId="0" fontId="2" fillId="46" borderId="0" applyNumberFormat="0" applyBorder="0" applyAlignment="0" applyProtection="0">
      <alignment vertical="center"/>
    </xf>
    <xf numFmtId="0" fontId="23" fillId="35" borderId="0" applyNumberFormat="0" applyBorder="0" applyAlignment="0" applyProtection="0">
      <alignment vertical="center"/>
    </xf>
    <xf numFmtId="0" fontId="2" fillId="46" borderId="0" applyNumberFormat="0" applyBorder="0" applyAlignment="0" applyProtection="0">
      <alignment vertical="center"/>
    </xf>
    <xf numFmtId="0" fontId="23" fillId="35" borderId="0" applyNumberFormat="0" applyBorder="0" applyAlignment="0" applyProtection="0">
      <alignment vertical="center"/>
    </xf>
    <xf numFmtId="0" fontId="2" fillId="46" borderId="0" applyNumberFormat="0" applyBorder="0" applyAlignment="0" applyProtection="0">
      <alignment vertical="center"/>
    </xf>
    <xf numFmtId="0" fontId="23" fillId="35" borderId="0" applyNumberFormat="0" applyBorder="0" applyAlignment="0" applyProtection="0">
      <alignment vertical="center"/>
    </xf>
    <xf numFmtId="0" fontId="2" fillId="46" borderId="0" applyNumberFormat="0" applyBorder="0" applyAlignment="0" applyProtection="0">
      <alignment vertical="center"/>
    </xf>
    <xf numFmtId="0" fontId="23" fillId="35" borderId="0" applyNumberFormat="0" applyBorder="0" applyAlignment="0" applyProtection="0">
      <alignment vertical="center"/>
    </xf>
    <xf numFmtId="0" fontId="2" fillId="46" borderId="0" applyNumberFormat="0" applyBorder="0" applyAlignment="0" applyProtection="0">
      <alignment vertical="center"/>
    </xf>
    <xf numFmtId="0" fontId="23" fillId="35" borderId="0" applyNumberFormat="0" applyBorder="0" applyAlignment="0" applyProtection="0">
      <alignment vertical="center"/>
    </xf>
    <xf numFmtId="0" fontId="2" fillId="46" borderId="0" applyNumberFormat="0" applyBorder="0" applyAlignment="0" applyProtection="0">
      <alignment vertical="center"/>
    </xf>
    <xf numFmtId="0" fontId="23" fillId="35"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86"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1" fillId="35" borderId="0" applyNumberFormat="0" applyBorder="0" applyAlignment="0" applyProtection="0">
      <alignment vertical="center"/>
    </xf>
    <xf numFmtId="0" fontId="1" fillId="35" borderId="0" applyNumberFormat="0" applyBorder="0" applyAlignment="0" applyProtection="0">
      <alignment vertical="center"/>
    </xf>
    <xf numFmtId="0" fontId="2" fillId="46" borderId="0" applyNumberFormat="0" applyBorder="0" applyAlignment="0" applyProtection="0">
      <alignment vertical="center"/>
    </xf>
    <xf numFmtId="0" fontId="23" fillId="35" borderId="0" applyNumberFormat="0" applyBorder="0" applyAlignment="0" applyProtection="0">
      <alignment vertical="center"/>
    </xf>
    <xf numFmtId="0" fontId="86" fillId="35"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3" fillId="35" borderId="0" applyNumberFormat="0" applyBorder="0" applyAlignment="0" applyProtection="0">
      <alignment vertical="center"/>
    </xf>
    <xf numFmtId="0" fontId="1" fillId="35" borderId="0" applyNumberFormat="0" applyBorder="0" applyAlignment="0" applyProtection="0">
      <alignment vertical="center"/>
    </xf>
    <xf numFmtId="0" fontId="23" fillId="35" borderId="0" applyNumberFormat="0" applyBorder="0" applyAlignment="0" applyProtection="0">
      <alignment vertical="center"/>
    </xf>
    <xf numFmtId="0" fontId="2" fillId="46" borderId="0" applyNumberFormat="0" applyBorder="0" applyAlignment="0" applyProtection="0">
      <alignment vertical="center"/>
    </xf>
    <xf numFmtId="0" fontId="23" fillId="35"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3" fillId="39" borderId="0" applyNumberFormat="0" applyBorder="0" applyAlignment="0" applyProtection="0">
      <alignment vertical="center"/>
    </xf>
    <xf numFmtId="0" fontId="2" fillId="47"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1" fillId="39" borderId="0" applyNumberFormat="0" applyBorder="0" applyAlignment="0" applyProtection="0">
      <alignment vertical="center"/>
    </xf>
    <xf numFmtId="0" fontId="2" fillId="47" borderId="0" applyNumberFormat="0" applyBorder="0" applyAlignment="0" applyProtection="0">
      <alignment vertical="center"/>
    </xf>
    <xf numFmtId="0" fontId="23" fillId="39" borderId="0" applyNumberFormat="0" applyBorder="0" applyAlignment="0" applyProtection="0">
      <alignment vertical="center"/>
    </xf>
    <xf numFmtId="0" fontId="2" fillId="47" borderId="0" applyNumberFormat="0" applyBorder="0" applyAlignment="0" applyProtection="0">
      <alignment vertical="center"/>
    </xf>
    <xf numFmtId="0" fontId="23" fillId="39" borderId="0" applyNumberFormat="0" applyBorder="0" applyAlignment="0" applyProtection="0">
      <alignment vertical="center"/>
    </xf>
    <xf numFmtId="0" fontId="2" fillId="47" borderId="0" applyNumberFormat="0" applyBorder="0" applyAlignment="0" applyProtection="0">
      <alignment vertical="center"/>
    </xf>
    <xf numFmtId="0" fontId="23" fillId="39" borderId="0" applyNumberFormat="0" applyBorder="0" applyAlignment="0" applyProtection="0">
      <alignment vertical="center"/>
    </xf>
    <xf numFmtId="0" fontId="2" fillId="47" borderId="0" applyNumberFormat="0" applyBorder="0" applyAlignment="0" applyProtection="0">
      <alignment vertical="center"/>
    </xf>
    <xf numFmtId="0" fontId="23" fillId="39" borderId="0" applyNumberFormat="0" applyBorder="0" applyAlignment="0" applyProtection="0">
      <alignment vertical="center"/>
    </xf>
    <xf numFmtId="0" fontId="2" fillId="47" borderId="0" applyNumberFormat="0" applyBorder="0" applyAlignment="0" applyProtection="0">
      <alignment vertical="center"/>
    </xf>
    <xf numFmtId="0" fontId="23" fillId="39" borderId="0" applyNumberFormat="0" applyBorder="0" applyAlignment="0" applyProtection="0">
      <alignment vertical="center"/>
    </xf>
    <xf numFmtId="0" fontId="2" fillId="47" borderId="0" applyNumberFormat="0" applyBorder="0" applyAlignment="0" applyProtection="0">
      <alignment vertical="center"/>
    </xf>
    <xf numFmtId="0" fontId="23" fillId="39" borderId="0" applyNumberFormat="0" applyBorder="0" applyAlignment="0" applyProtection="0">
      <alignment vertical="center"/>
    </xf>
    <xf numFmtId="0" fontId="2" fillId="47" borderId="0" applyNumberFormat="0" applyBorder="0" applyAlignment="0" applyProtection="0">
      <alignment vertical="center"/>
    </xf>
    <xf numFmtId="0" fontId="23" fillId="39" borderId="0" applyNumberFormat="0" applyBorder="0" applyAlignment="0" applyProtection="0">
      <alignment vertical="center"/>
    </xf>
    <xf numFmtId="0" fontId="2" fillId="47" borderId="0" applyNumberFormat="0" applyBorder="0" applyAlignment="0" applyProtection="0">
      <alignment vertical="center"/>
    </xf>
    <xf numFmtId="0" fontId="23" fillId="39" borderId="0" applyNumberFormat="0" applyBorder="0" applyAlignment="0" applyProtection="0">
      <alignment vertical="center"/>
    </xf>
    <xf numFmtId="0" fontId="2" fillId="47" borderId="0" applyNumberFormat="0" applyBorder="0" applyAlignment="0" applyProtection="0">
      <alignment vertical="center"/>
    </xf>
    <xf numFmtId="0" fontId="2" fillId="47" borderId="0" applyNumberFormat="0" applyBorder="0" applyAlignment="0" applyProtection="0">
      <alignment vertical="center"/>
    </xf>
    <xf numFmtId="0" fontId="2" fillId="47" borderId="0" applyNumberFormat="0" applyBorder="0" applyAlignment="0" applyProtection="0">
      <alignment vertical="center"/>
    </xf>
    <xf numFmtId="0" fontId="2" fillId="47" borderId="0" applyNumberFormat="0" applyBorder="0" applyAlignment="0" applyProtection="0">
      <alignment vertical="center"/>
    </xf>
    <xf numFmtId="0" fontId="2" fillId="47"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 fillId="47" borderId="0" applyNumberFormat="0" applyBorder="0" applyAlignment="0" applyProtection="0">
      <alignment vertical="center"/>
    </xf>
    <xf numFmtId="0" fontId="2" fillId="47" borderId="0" applyNumberFormat="0" applyBorder="0" applyAlignment="0" applyProtection="0">
      <alignment vertical="center"/>
    </xf>
    <xf numFmtId="0" fontId="2" fillId="47" borderId="0" applyNumberFormat="0" applyBorder="0" applyAlignment="0" applyProtection="0">
      <alignment vertical="center"/>
    </xf>
    <xf numFmtId="0" fontId="2" fillId="47" borderId="0" applyNumberFormat="0" applyBorder="0" applyAlignment="0" applyProtection="0">
      <alignment vertical="center"/>
    </xf>
    <xf numFmtId="0" fontId="2" fillId="47" borderId="0" applyNumberFormat="0" applyBorder="0" applyAlignment="0" applyProtection="0">
      <alignment vertical="center"/>
    </xf>
    <xf numFmtId="0" fontId="2" fillId="47" borderId="0" applyNumberFormat="0" applyBorder="0" applyAlignment="0" applyProtection="0">
      <alignment vertical="center"/>
    </xf>
    <xf numFmtId="0" fontId="2" fillId="47" borderId="0" applyNumberFormat="0" applyBorder="0" applyAlignment="0" applyProtection="0">
      <alignment vertical="center"/>
    </xf>
    <xf numFmtId="0" fontId="2" fillId="47"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86"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 fillId="47" borderId="0" applyNumberFormat="0" applyBorder="0" applyAlignment="0" applyProtection="0">
      <alignment vertical="center"/>
    </xf>
    <xf numFmtId="0" fontId="2" fillId="47" borderId="0" applyNumberFormat="0" applyBorder="0" applyAlignment="0" applyProtection="0">
      <alignment vertical="center"/>
    </xf>
    <xf numFmtId="0" fontId="2" fillId="47" borderId="0" applyNumberFormat="0" applyBorder="0" applyAlignment="0" applyProtection="0">
      <alignment vertical="center"/>
    </xf>
    <xf numFmtId="0" fontId="2" fillId="47" borderId="0" applyNumberFormat="0" applyBorder="0" applyAlignment="0" applyProtection="0">
      <alignment vertical="center"/>
    </xf>
    <xf numFmtId="0" fontId="1" fillId="39" borderId="0" applyNumberFormat="0" applyBorder="0" applyAlignment="0" applyProtection="0">
      <alignment vertical="center"/>
    </xf>
    <xf numFmtId="0" fontId="1" fillId="39" borderId="0" applyNumberFormat="0" applyBorder="0" applyAlignment="0" applyProtection="0">
      <alignment vertical="center"/>
    </xf>
    <xf numFmtId="0" fontId="2" fillId="47" borderId="0" applyNumberFormat="0" applyBorder="0" applyAlignment="0" applyProtection="0">
      <alignment vertical="center"/>
    </xf>
    <xf numFmtId="0" fontId="23" fillId="39" borderId="0" applyNumberFormat="0" applyBorder="0" applyAlignment="0" applyProtection="0">
      <alignment vertical="center"/>
    </xf>
    <xf numFmtId="0" fontId="86" fillId="39" borderId="0" applyNumberFormat="0" applyBorder="0" applyAlignment="0" applyProtection="0">
      <alignment vertical="center"/>
    </xf>
    <xf numFmtId="0" fontId="2" fillId="47" borderId="0" applyNumberFormat="0" applyBorder="0" applyAlignment="0" applyProtection="0">
      <alignment vertical="center"/>
    </xf>
    <xf numFmtId="0" fontId="2" fillId="47" borderId="0" applyNumberFormat="0" applyBorder="0" applyAlignment="0" applyProtection="0">
      <alignment vertical="center"/>
    </xf>
    <xf numFmtId="0" fontId="23" fillId="39" borderId="0" applyNumberFormat="0" applyBorder="0" applyAlignment="0" applyProtection="0">
      <alignment vertical="center"/>
    </xf>
    <xf numFmtId="0" fontId="1" fillId="39" borderId="0" applyNumberFormat="0" applyBorder="0" applyAlignment="0" applyProtection="0">
      <alignment vertical="center"/>
    </xf>
    <xf numFmtId="0" fontId="23" fillId="39" borderId="0" applyNumberFormat="0" applyBorder="0" applyAlignment="0" applyProtection="0">
      <alignment vertical="center"/>
    </xf>
    <xf numFmtId="0" fontId="2" fillId="47" borderId="0" applyNumberFormat="0" applyBorder="0" applyAlignment="0" applyProtection="0">
      <alignment vertical="center"/>
    </xf>
    <xf numFmtId="0" fontId="23" fillId="39" borderId="0" applyNumberFormat="0" applyBorder="0" applyAlignment="0" applyProtection="0">
      <alignment vertical="center"/>
    </xf>
    <xf numFmtId="0" fontId="2" fillId="47" borderId="0" applyNumberFormat="0" applyBorder="0" applyAlignment="0" applyProtection="0">
      <alignment vertical="center"/>
    </xf>
    <xf numFmtId="0" fontId="2" fillId="47" borderId="0" applyNumberFormat="0" applyBorder="0" applyAlignment="0" applyProtection="0">
      <alignment vertical="center"/>
    </xf>
    <xf numFmtId="0" fontId="2" fillId="47" borderId="0" applyNumberFormat="0" applyBorder="0" applyAlignment="0" applyProtection="0">
      <alignment vertical="center"/>
    </xf>
    <xf numFmtId="0" fontId="2" fillId="47" borderId="0" applyNumberFormat="0" applyBorder="0" applyAlignment="0" applyProtection="0">
      <alignment vertical="center"/>
    </xf>
    <xf numFmtId="0" fontId="2" fillId="48" borderId="0" applyNumberFormat="0" applyBorder="0" applyAlignment="0" applyProtection="0">
      <alignment vertical="center"/>
    </xf>
    <xf numFmtId="0" fontId="2" fillId="49" borderId="0" applyNumberFormat="0" applyBorder="0" applyAlignment="0" applyProtection="0">
      <alignment vertical="center"/>
    </xf>
    <xf numFmtId="0" fontId="2" fillId="50" borderId="0" applyNumberFormat="0" applyBorder="0" applyAlignment="0" applyProtection="0">
      <alignment vertical="center"/>
    </xf>
    <xf numFmtId="0" fontId="2" fillId="45" borderId="0" applyNumberFormat="0" applyBorder="0" applyAlignment="0" applyProtection="0">
      <alignment vertical="center"/>
    </xf>
    <xf numFmtId="0" fontId="2" fillId="48" borderId="0" applyNumberFormat="0" applyBorder="0" applyAlignment="0" applyProtection="0">
      <alignment vertical="center"/>
    </xf>
    <xf numFmtId="0" fontId="2" fillId="51" borderId="0" applyNumberFormat="0" applyBorder="0" applyAlignment="0" applyProtection="0">
      <alignment vertical="center"/>
    </xf>
    <xf numFmtId="0" fontId="23" fillId="20" borderId="0" applyNumberFormat="0" applyBorder="0" applyAlignment="0" applyProtection="0">
      <alignment vertical="center"/>
    </xf>
    <xf numFmtId="0" fontId="2" fillId="4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1" fillId="20" borderId="0" applyNumberFormat="0" applyBorder="0" applyAlignment="0" applyProtection="0">
      <alignment vertical="center"/>
    </xf>
    <xf numFmtId="0" fontId="2" fillId="48" borderId="0" applyNumberFormat="0" applyBorder="0" applyAlignment="0" applyProtection="0">
      <alignment vertical="center"/>
    </xf>
    <xf numFmtId="0" fontId="23" fillId="20" borderId="0" applyNumberFormat="0" applyBorder="0" applyAlignment="0" applyProtection="0">
      <alignment vertical="center"/>
    </xf>
    <xf numFmtId="0" fontId="2" fillId="48" borderId="0" applyNumberFormat="0" applyBorder="0" applyAlignment="0" applyProtection="0">
      <alignment vertical="center"/>
    </xf>
    <xf numFmtId="0" fontId="23" fillId="20" borderId="0" applyNumberFormat="0" applyBorder="0" applyAlignment="0" applyProtection="0">
      <alignment vertical="center"/>
    </xf>
    <xf numFmtId="0" fontId="2" fillId="48" borderId="0" applyNumberFormat="0" applyBorder="0" applyAlignment="0" applyProtection="0">
      <alignment vertical="center"/>
    </xf>
    <xf numFmtId="0" fontId="23" fillId="20" borderId="0" applyNumberFormat="0" applyBorder="0" applyAlignment="0" applyProtection="0">
      <alignment vertical="center"/>
    </xf>
    <xf numFmtId="0" fontId="2" fillId="48" borderId="0" applyNumberFormat="0" applyBorder="0" applyAlignment="0" applyProtection="0">
      <alignment vertical="center"/>
    </xf>
    <xf numFmtId="0" fontId="23" fillId="20" borderId="0" applyNumberFormat="0" applyBorder="0" applyAlignment="0" applyProtection="0">
      <alignment vertical="center"/>
    </xf>
    <xf numFmtId="0" fontId="2" fillId="48" borderId="0" applyNumberFormat="0" applyBorder="0" applyAlignment="0" applyProtection="0">
      <alignment vertical="center"/>
    </xf>
    <xf numFmtId="0" fontId="23" fillId="20" borderId="0" applyNumberFormat="0" applyBorder="0" applyAlignment="0" applyProtection="0">
      <alignment vertical="center"/>
    </xf>
    <xf numFmtId="0" fontId="2" fillId="48" borderId="0" applyNumberFormat="0" applyBorder="0" applyAlignment="0" applyProtection="0">
      <alignment vertical="center"/>
    </xf>
    <xf numFmtId="0" fontId="23" fillId="20" borderId="0" applyNumberFormat="0" applyBorder="0" applyAlignment="0" applyProtection="0">
      <alignment vertical="center"/>
    </xf>
    <xf numFmtId="0" fontId="2" fillId="48" borderId="0" applyNumberFormat="0" applyBorder="0" applyAlignment="0" applyProtection="0">
      <alignment vertical="center"/>
    </xf>
    <xf numFmtId="0" fontId="23" fillId="20" borderId="0" applyNumberFormat="0" applyBorder="0" applyAlignment="0" applyProtection="0">
      <alignment vertical="center"/>
    </xf>
    <xf numFmtId="0" fontId="2" fillId="48" borderId="0" applyNumberFormat="0" applyBorder="0" applyAlignment="0" applyProtection="0">
      <alignment vertical="center"/>
    </xf>
    <xf numFmtId="0" fontId="23" fillId="20"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86"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2" fillId="48" borderId="0" applyNumberFormat="0" applyBorder="0" applyAlignment="0" applyProtection="0">
      <alignment vertical="center"/>
    </xf>
    <xf numFmtId="0" fontId="23" fillId="20" borderId="0" applyNumberFormat="0" applyBorder="0" applyAlignment="0" applyProtection="0">
      <alignment vertical="center"/>
    </xf>
    <xf numFmtId="0" fontId="86" fillId="20"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3" fillId="20" borderId="0" applyNumberFormat="0" applyBorder="0" applyAlignment="0" applyProtection="0">
      <alignment vertical="center"/>
    </xf>
    <xf numFmtId="0" fontId="1" fillId="20" borderId="0" applyNumberFormat="0" applyBorder="0" applyAlignment="0" applyProtection="0">
      <alignment vertical="center"/>
    </xf>
    <xf numFmtId="0" fontId="23" fillId="20" borderId="0" applyNumberFormat="0" applyBorder="0" applyAlignment="0" applyProtection="0">
      <alignment vertical="center"/>
    </xf>
    <xf numFmtId="0" fontId="2" fillId="48" borderId="0" applyNumberFormat="0" applyBorder="0" applyAlignment="0" applyProtection="0">
      <alignment vertical="center"/>
    </xf>
    <xf numFmtId="0" fontId="23" fillId="20"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3" fillId="24" borderId="0" applyNumberFormat="0" applyBorder="0" applyAlignment="0" applyProtection="0">
      <alignment vertical="center"/>
    </xf>
    <xf numFmtId="0" fontId="2" fillId="4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1" fillId="24" borderId="0" applyNumberFormat="0" applyBorder="0" applyAlignment="0" applyProtection="0">
      <alignment vertical="center"/>
    </xf>
    <xf numFmtId="0" fontId="2" fillId="49" borderId="0" applyNumberFormat="0" applyBorder="0" applyAlignment="0" applyProtection="0">
      <alignment vertical="center"/>
    </xf>
    <xf numFmtId="0" fontId="23" fillId="24" borderId="0" applyNumberFormat="0" applyBorder="0" applyAlignment="0" applyProtection="0">
      <alignment vertical="center"/>
    </xf>
    <xf numFmtId="0" fontId="2" fillId="49" borderId="0" applyNumberFormat="0" applyBorder="0" applyAlignment="0" applyProtection="0">
      <alignment vertical="center"/>
    </xf>
    <xf numFmtId="0" fontId="23" fillId="24" borderId="0" applyNumberFormat="0" applyBorder="0" applyAlignment="0" applyProtection="0">
      <alignment vertical="center"/>
    </xf>
    <xf numFmtId="0" fontId="2" fillId="49" borderId="0" applyNumberFormat="0" applyBorder="0" applyAlignment="0" applyProtection="0">
      <alignment vertical="center"/>
    </xf>
    <xf numFmtId="0" fontId="23" fillId="24" borderId="0" applyNumberFormat="0" applyBorder="0" applyAlignment="0" applyProtection="0">
      <alignment vertical="center"/>
    </xf>
    <xf numFmtId="0" fontId="2" fillId="49" borderId="0" applyNumberFormat="0" applyBorder="0" applyAlignment="0" applyProtection="0">
      <alignment vertical="center"/>
    </xf>
    <xf numFmtId="0" fontId="23" fillId="24" borderId="0" applyNumberFormat="0" applyBorder="0" applyAlignment="0" applyProtection="0">
      <alignment vertical="center"/>
    </xf>
    <xf numFmtId="0" fontId="2" fillId="49" borderId="0" applyNumberFormat="0" applyBorder="0" applyAlignment="0" applyProtection="0">
      <alignment vertical="center"/>
    </xf>
    <xf numFmtId="0" fontId="23" fillId="24" borderId="0" applyNumberFormat="0" applyBorder="0" applyAlignment="0" applyProtection="0">
      <alignment vertical="center"/>
    </xf>
    <xf numFmtId="0" fontId="2" fillId="49" borderId="0" applyNumberFormat="0" applyBorder="0" applyAlignment="0" applyProtection="0">
      <alignment vertical="center"/>
    </xf>
    <xf numFmtId="0" fontId="23" fillId="24" borderId="0" applyNumberFormat="0" applyBorder="0" applyAlignment="0" applyProtection="0">
      <alignment vertical="center"/>
    </xf>
    <xf numFmtId="0" fontId="2" fillId="49" borderId="0" applyNumberFormat="0" applyBorder="0" applyAlignment="0" applyProtection="0">
      <alignment vertical="center"/>
    </xf>
    <xf numFmtId="0" fontId="23" fillId="24" borderId="0" applyNumberFormat="0" applyBorder="0" applyAlignment="0" applyProtection="0">
      <alignment vertical="center"/>
    </xf>
    <xf numFmtId="0" fontId="2" fillId="49" borderId="0" applyNumberFormat="0" applyBorder="0" applyAlignment="0" applyProtection="0">
      <alignment vertical="center"/>
    </xf>
    <xf numFmtId="0" fontId="23" fillId="24"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86"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2" fillId="49" borderId="0" applyNumberFormat="0" applyBorder="0" applyAlignment="0" applyProtection="0">
      <alignment vertical="center"/>
    </xf>
    <xf numFmtId="0" fontId="23" fillId="24" borderId="0" applyNumberFormat="0" applyBorder="0" applyAlignment="0" applyProtection="0">
      <alignment vertical="center"/>
    </xf>
    <xf numFmtId="0" fontId="86" fillId="24"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3" fillId="24" borderId="0" applyNumberFormat="0" applyBorder="0" applyAlignment="0" applyProtection="0">
      <alignment vertical="center"/>
    </xf>
    <xf numFmtId="0" fontId="1" fillId="24" borderId="0" applyNumberFormat="0" applyBorder="0" applyAlignment="0" applyProtection="0">
      <alignment vertical="center"/>
    </xf>
    <xf numFmtId="0" fontId="23" fillId="24" borderId="0" applyNumberFormat="0" applyBorder="0" applyAlignment="0" applyProtection="0">
      <alignment vertical="center"/>
    </xf>
    <xf numFmtId="0" fontId="2" fillId="49" borderId="0" applyNumberFormat="0" applyBorder="0" applyAlignment="0" applyProtection="0">
      <alignment vertical="center"/>
    </xf>
    <xf numFmtId="0" fontId="23" fillId="24"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3" fillId="28" borderId="0" applyNumberFormat="0" applyBorder="0" applyAlignment="0" applyProtection="0">
      <alignment vertical="center"/>
    </xf>
    <xf numFmtId="0" fontId="2" fillId="50"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1" fillId="28" borderId="0" applyNumberFormat="0" applyBorder="0" applyAlignment="0" applyProtection="0">
      <alignment vertical="center"/>
    </xf>
    <xf numFmtId="0" fontId="2" fillId="50" borderId="0" applyNumberFormat="0" applyBorder="0" applyAlignment="0" applyProtection="0">
      <alignment vertical="center"/>
    </xf>
    <xf numFmtId="0" fontId="23" fillId="28" borderId="0" applyNumberFormat="0" applyBorder="0" applyAlignment="0" applyProtection="0">
      <alignment vertical="center"/>
    </xf>
    <xf numFmtId="0" fontId="2" fillId="50" borderId="0" applyNumberFormat="0" applyBorder="0" applyAlignment="0" applyProtection="0">
      <alignment vertical="center"/>
    </xf>
    <xf numFmtId="0" fontId="23" fillId="28" borderId="0" applyNumberFormat="0" applyBorder="0" applyAlignment="0" applyProtection="0">
      <alignment vertical="center"/>
    </xf>
    <xf numFmtId="0" fontId="2" fillId="50" borderId="0" applyNumberFormat="0" applyBorder="0" applyAlignment="0" applyProtection="0">
      <alignment vertical="center"/>
    </xf>
    <xf numFmtId="0" fontId="23" fillId="28" borderId="0" applyNumberFormat="0" applyBorder="0" applyAlignment="0" applyProtection="0">
      <alignment vertical="center"/>
    </xf>
    <xf numFmtId="0" fontId="2" fillId="50" borderId="0" applyNumberFormat="0" applyBorder="0" applyAlignment="0" applyProtection="0">
      <alignment vertical="center"/>
    </xf>
    <xf numFmtId="0" fontId="23" fillId="28" borderId="0" applyNumberFormat="0" applyBorder="0" applyAlignment="0" applyProtection="0">
      <alignment vertical="center"/>
    </xf>
    <xf numFmtId="0" fontId="2" fillId="50" borderId="0" applyNumberFormat="0" applyBorder="0" applyAlignment="0" applyProtection="0">
      <alignment vertical="center"/>
    </xf>
    <xf numFmtId="0" fontId="23" fillId="28" borderId="0" applyNumberFormat="0" applyBorder="0" applyAlignment="0" applyProtection="0">
      <alignment vertical="center"/>
    </xf>
    <xf numFmtId="0" fontId="2" fillId="50" borderId="0" applyNumberFormat="0" applyBorder="0" applyAlignment="0" applyProtection="0">
      <alignment vertical="center"/>
    </xf>
    <xf numFmtId="0" fontId="23" fillId="28" borderId="0" applyNumberFormat="0" applyBorder="0" applyAlignment="0" applyProtection="0">
      <alignment vertical="center"/>
    </xf>
    <xf numFmtId="0" fontId="2" fillId="50" borderId="0" applyNumberFormat="0" applyBorder="0" applyAlignment="0" applyProtection="0">
      <alignment vertical="center"/>
    </xf>
    <xf numFmtId="0" fontId="23" fillId="28" borderId="0" applyNumberFormat="0" applyBorder="0" applyAlignment="0" applyProtection="0">
      <alignment vertical="center"/>
    </xf>
    <xf numFmtId="0" fontId="2" fillId="50" borderId="0" applyNumberFormat="0" applyBorder="0" applyAlignment="0" applyProtection="0">
      <alignment vertical="center"/>
    </xf>
    <xf numFmtId="0" fontId="23" fillId="28"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86" fillId="2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2" fillId="50" borderId="0" applyNumberFormat="0" applyBorder="0" applyAlignment="0" applyProtection="0">
      <alignment vertical="center"/>
    </xf>
    <xf numFmtId="0" fontId="23" fillId="28" borderId="0" applyNumberFormat="0" applyBorder="0" applyAlignment="0" applyProtection="0">
      <alignment vertical="center"/>
    </xf>
    <xf numFmtId="0" fontId="86" fillId="28"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3" fillId="28" borderId="0" applyNumberFormat="0" applyBorder="0" applyAlignment="0" applyProtection="0">
      <alignment vertical="center"/>
    </xf>
    <xf numFmtId="0" fontId="1" fillId="28" borderId="0" applyNumberFormat="0" applyBorder="0" applyAlignment="0" applyProtection="0">
      <alignment vertical="center"/>
    </xf>
    <xf numFmtId="0" fontId="23" fillId="28" borderId="0" applyNumberFormat="0" applyBorder="0" applyAlignment="0" applyProtection="0">
      <alignment vertical="center"/>
    </xf>
    <xf numFmtId="0" fontId="2" fillId="50" borderId="0" applyNumberFormat="0" applyBorder="0" applyAlignment="0" applyProtection="0">
      <alignment vertical="center"/>
    </xf>
    <xf numFmtId="0" fontId="23" fillId="28"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3" fillId="32" borderId="0" applyNumberFormat="0" applyBorder="0" applyAlignment="0" applyProtection="0">
      <alignment vertical="center"/>
    </xf>
    <xf numFmtId="0" fontId="2" fillId="45"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1" fillId="32" borderId="0" applyNumberFormat="0" applyBorder="0" applyAlignment="0" applyProtection="0">
      <alignment vertical="center"/>
    </xf>
    <xf numFmtId="0" fontId="2" fillId="45" borderId="0" applyNumberFormat="0" applyBorder="0" applyAlignment="0" applyProtection="0">
      <alignment vertical="center"/>
    </xf>
    <xf numFmtId="0" fontId="23" fillId="32" borderId="0" applyNumberFormat="0" applyBorder="0" applyAlignment="0" applyProtection="0">
      <alignment vertical="center"/>
    </xf>
    <xf numFmtId="0" fontId="2" fillId="45" borderId="0" applyNumberFormat="0" applyBorder="0" applyAlignment="0" applyProtection="0">
      <alignment vertical="center"/>
    </xf>
    <xf numFmtId="0" fontId="23" fillId="32" borderId="0" applyNumberFormat="0" applyBorder="0" applyAlignment="0" applyProtection="0">
      <alignment vertical="center"/>
    </xf>
    <xf numFmtId="0" fontId="2" fillId="45" borderId="0" applyNumberFormat="0" applyBorder="0" applyAlignment="0" applyProtection="0">
      <alignment vertical="center"/>
    </xf>
    <xf numFmtId="0" fontId="23" fillId="32" borderId="0" applyNumberFormat="0" applyBorder="0" applyAlignment="0" applyProtection="0">
      <alignment vertical="center"/>
    </xf>
    <xf numFmtId="0" fontId="2" fillId="45" borderId="0" applyNumberFormat="0" applyBorder="0" applyAlignment="0" applyProtection="0">
      <alignment vertical="center"/>
    </xf>
    <xf numFmtId="0" fontId="23" fillId="32" borderId="0" applyNumberFormat="0" applyBorder="0" applyAlignment="0" applyProtection="0">
      <alignment vertical="center"/>
    </xf>
    <xf numFmtId="0" fontId="2" fillId="45" borderId="0" applyNumberFormat="0" applyBorder="0" applyAlignment="0" applyProtection="0">
      <alignment vertical="center"/>
    </xf>
    <xf numFmtId="0" fontId="23" fillId="32" borderId="0" applyNumberFormat="0" applyBorder="0" applyAlignment="0" applyProtection="0">
      <alignment vertical="center"/>
    </xf>
    <xf numFmtId="0" fontId="2" fillId="45" borderId="0" applyNumberFormat="0" applyBorder="0" applyAlignment="0" applyProtection="0">
      <alignment vertical="center"/>
    </xf>
    <xf numFmtId="0" fontId="23" fillId="32" borderId="0" applyNumberFormat="0" applyBorder="0" applyAlignment="0" applyProtection="0">
      <alignment vertical="center"/>
    </xf>
    <xf numFmtId="0" fontId="2" fillId="45" borderId="0" applyNumberFormat="0" applyBorder="0" applyAlignment="0" applyProtection="0">
      <alignment vertical="center"/>
    </xf>
    <xf numFmtId="0" fontId="23" fillId="32" borderId="0" applyNumberFormat="0" applyBorder="0" applyAlignment="0" applyProtection="0">
      <alignment vertical="center"/>
    </xf>
    <xf numFmtId="0" fontId="2" fillId="45" borderId="0" applyNumberFormat="0" applyBorder="0" applyAlignment="0" applyProtection="0">
      <alignment vertical="center"/>
    </xf>
    <xf numFmtId="0" fontId="23" fillId="32"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86"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2" fillId="45" borderId="0" applyNumberFormat="0" applyBorder="0" applyAlignment="0" applyProtection="0">
      <alignment vertical="center"/>
    </xf>
    <xf numFmtId="0" fontId="23" fillId="32" borderId="0" applyNumberFormat="0" applyBorder="0" applyAlignment="0" applyProtection="0">
      <alignment vertical="center"/>
    </xf>
    <xf numFmtId="0" fontId="86" fillId="32"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3" fillId="32" borderId="0" applyNumberFormat="0" applyBorder="0" applyAlignment="0" applyProtection="0">
      <alignment vertical="center"/>
    </xf>
    <xf numFmtId="0" fontId="1" fillId="32" borderId="0" applyNumberFormat="0" applyBorder="0" applyAlignment="0" applyProtection="0">
      <alignment vertical="center"/>
    </xf>
    <xf numFmtId="0" fontId="23" fillId="32" borderId="0" applyNumberFormat="0" applyBorder="0" applyAlignment="0" applyProtection="0">
      <alignment vertical="center"/>
    </xf>
    <xf numFmtId="0" fontId="2" fillId="45" borderId="0" applyNumberFormat="0" applyBorder="0" applyAlignment="0" applyProtection="0">
      <alignment vertical="center"/>
    </xf>
    <xf numFmtId="0" fontId="23" fillId="32"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3" fillId="36" borderId="0" applyNumberFormat="0" applyBorder="0" applyAlignment="0" applyProtection="0">
      <alignment vertical="center"/>
    </xf>
    <xf numFmtId="0" fontId="2" fillId="48"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1" fillId="36" borderId="0" applyNumberFormat="0" applyBorder="0" applyAlignment="0" applyProtection="0">
      <alignment vertical="center"/>
    </xf>
    <xf numFmtId="0" fontId="2" fillId="48" borderId="0" applyNumberFormat="0" applyBorder="0" applyAlignment="0" applyProtection="0">
      <alignment vertical="center"/>
    </xf>
    <xf numFmtId="0" fontId="23" fillId="36" borderId="0" applyNumberFormat="0" applyBorder="0" applyAlignment="0" applyProtection="0">
      <alignment vertical="center"/>
    </xf>
    <xf numFmtId="0" fontId="2" fillId="48" borderId="0" applyNumberFormat="0" applyBorder="0" applyAlignment="0" applyProtection="0">
      <alignment vertical="center"/>
    </xf>
    <xf numFmtId="0" fontId="23" fillId="36" borderId="0" applyNumberFormat="0" applyBorder="0" applyAlignment="0" applyProtection="0">
      <alignment vertical="center"/>
    </xf>
    <xf numFmtId="0" fontId="2" fillId="48" borderId="0" applyNumberFormat="0" applyBorder="0" applyAlignment="0" applyProtection="0">
      <alignment vertical="center"/>
    </xf>
    <xf numFmtId="0" fontId="23" fillId="36" borderId="0" applyNumberFormat="0" applyBorder="0" applyAlignment="0" applyProtection="0">
      <alignment vertical="center"/>
    </xf>
    <xf numFmtId="0" fontId="2" fillId="48" borderId="0" applyNumberFormat="0" applyBorder="0" applyAlignment="0" applyProtection="0">
      <alignment vertical="center"/>
    </xf>
    <xf numFmtId="0" fontId="23" fillId="36" borderId="0" applyNumberFormat="0" applyBorder="0" applyAlignment="0" applyProtection="0">
      <alignment vertical="center"/>
    </xf>
    <xf numFmtId="0" fontId="2" fillId="48" borderId="0" applyNumberFormat="0" applyBorder="0" applyAlignment="0" applyProtection="0">
      <alignment vertical="center"/>
    </xf>
    <xf numFmtId="0" fontId="23" fillId="36" borderId="0" applyNumberFormat="0" applyBorder="0" applyAlignment="0" applyProtection="0">
      <alignment vertical="center"/>
    </xf>
    <xf numFmtId="0" fontId="2" fillId="48" borderId="0" applyNumberFormat="0" applyBorder="0" applyAlignment="0" applyProtection="0">
      <alignment vertical="center"/>
    </xf>
    <xf numFmtId="0" fontId="23" fillId="36" borderId="0" applyNumberFormat="0" applyBorder="0" applyAlignment="0" applyProtection="0">
      <alignment vertical="center"/>
    </xf>
    <xf numFmtId="0" fontId="2" fillId="48" borderId="0" applyNumberFormat="0" applyBorder="0" applyAlignment="0" applyProtection="0">
      <alignment vertical="center"/>
    </xf>
    <xf numFmtId="0" fontId="23" fillId="36" borderId="0" applyNumberFormat="0" applyBorder="0" applyAlignment="0" applyProtection="0">
      <alignment vertical="center"/>
    </xf>
    <xf numFmtId="0" fontId="2" fillId="48" borderId="0" applyNumberFormat="0" applyBorder="0" applyAlignment="0" applyProtection="0">
      <alignment vertical="center"/>
    </xf>
    <xf numFmtId="0" fontId="23" fillId="36"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86"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2" fillId="48" borderId="0" applyNumberFormat="0" applyBorder="0" applyAlignment="0" applyProtection="0">
      <alignment vertical="center"/>
    </xf>
    <xf numFmtId="0" fontId="23" fillId="36" borderId="0" applyNumberFormat="0" applyBorder="0" applyAlignment="0" applyProtection="0">
      <alignment vertical="center"/>
    </xf>
    <xf numFmtId="0" fontId="86" fillId="36"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3" fillId="36" borderId="0" applyNumberFormat="0" applyBorder="0" applyAlignment="0" applyProtection="0">
      <alignment vertical="center"/>
    </xf>
    <xf numFmtId="0" fontId="1" fillId="36" borderId="0" applyNumberFormat="0" applyBorder="0" applyAlignment="0" applyProtection="0">
      <alignment vertical="center"/>
    </xf>
    <xf numFmtId="0" fontId="23" fillId="36" borderId="0" applyNumberFormat="0" applyBorder="0" applyAlignment="0" applyProtection="0">
      <alignment vertical="center"/>
    </xf>
    <xf numFmtId="0" fontId="2" fillId="48" borderId="0" applyNumberFormat="0" applyBorder="0" applyAlignment="0" applyProtection="0">
      <alignment vertical="center"/>
    </xf>
    <xf numFmtId="0" fontId="23" fillId="36"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 fillId="48" borderId="0" applyNumberFormat="0" applyBorder="0" applyAlignment="0" applyProtection="0">
      <alignment vertical="center"/>
    </xf>
    <xf numFmtId="0" fontId="23" fillId="40" borderId="0" applyNumberFormat="0" applyBorder="0" applyAlignment="0" applyProtection="0">
      <alignment vertical="center"/>
    </xf>
    <xf numFmtId="0" fontId="2" fillId="51" borderId="0" applyNumberFormat="0" applyBorder="0" applyAlignment="0" applyProtection="0">
      <alignment vertical="center"/>
    </xf>
    <xf numFmtId="0" fontId="23" fillId="40" borderId="0" applyNumberFormat="0" applyBorder="0" applyAlignment="0" applyProtection="0">
      <alignment vertical="center"/>
    </xf>
    <xf numFmtId="0" fontId="23" fillId="40" borderId="0" applyNumberFormat="0" applyBorder="0" applyAlignment="0" applyProtection="0">
      <alignment vertical="center"/>
    </xf>
    <xf numFmtId="0" fontId="1" fillId="40" borderId="0" applyNumberFormat="0" applyBorder="0" applyAlignment="0" applyProtection="0">
      <alignment vertical="center"/>
    </xf>
    <xf numFmtId="0" fontId="2" fillId="51" borderId="0" applyNumberFormat="0" applyBorder="0" applyAlignment="0" applyProtection="0">
      <alignment vertical="center"/>
    </xf>
    <xf numFmtId="0" fontId="23" fillId="40" borderId="0" applyNumberFormat="0" applyBorder="0" applyAlignment="0" applyProtection="0">
      <alignment vertical="center"/>
    </xf>
    <xf numFmtId="0" fontId="2" fillId="51" borderId="0" applyNumberFormat="0" applyBorder="0" applyAlignment="0" applyProtection="0">
      <alignment vertical="center"/>
    </xf>
    <xf numFmtId="0" fontId="23" fillId="40" borderId="0" applyNumberFormat="0" applyBorder="0" applyAlignment="0" applyProtection="0">
      <alignment vertical="center"/>
    </xf>
    <xf numFmtId="0" fontId="2" fillId="51" borderId="0" applyNumberFormat="0" applyBorder="0" applyAlignment="0" applyProtection="0">
      <alignment vertical="center"/>
    </xf>
    <xf numFmtId="0" fontId="23" fillId="40" borderId="0" applyNumberFormat="0" applyBorder="0" applyAlignment="0" applyProtection="0">
      <alignment vertical="center"/>
    </xf>
    <xf numFmtId="0" fontId="2" fillId="51" borderId="0" applyNumberFormat="0" applyBorder="0" applyAlignment="0" applyProtection="0">
      <alignment vertical="center"/>
    </xf>
    <xf numFmtId="0" fontId="23" fillId="40" borderId="0" applyNumberFormat="0" applyBorder="0" applyAlignment="0" applyProtection="0">
      <alignment vertical="center"/>
    </xf>
    <xf numFmtId="0" fontId="2" fillId="51" borderId="0" applyNumberFormat="0" applyBorder="0" applyAlignment="0" applyProtection="0">
      <alignment vertical="center"/>
    </xf>
    <xf numFmtId="0" fontId="23" fillId="40" borderId="0" applyNumberFormat="0" applyBorder="0" applyAlignment="0" applyProtection="0">
      <alignment vertical="center"/>
    </xf>
    <xf numFmtId="0" fontId="2" fillId="51" borderId="0" applyNumberFormat="0" applyBorder="0" applyAlignment="0" applyProtection="0">
      <alignment vertical="center"/>
    </xf>
    <xf numFmtId="0" fontId="23" fillId="40" borderId="0" applyNumberFormat="0" applyBorder="0" applyAlignment="0" applyProtection="0">
      <alignment vertical="center"/>
    </xf>
    <xf numFmtId="0" fontId="2" fillId="51" borderId="0" applyNumberFormat="0" applyBorder="0" applyAlignment="0" applyProtection="0">
      <alignment vertical="center"/>
    </xf>
    <xf numFmtId="0" fontId="23" fillId="40" borderId="0" applyNumberFormat="0" applyBorder="0" applyAlignment="0" applyProtection="0">
      <alignment vertical="center"/>
    </xf>
    <xf numFmtId="0" fontId="2" fillId="51" borderId="0" applyNumberFormat="0" applyBorder="0" applyAlignment="0" applyProtection="0">
      <alignment vertical="center"/>
    </xf>
    <xf numFmtId="0" fontId="23" fillId="40" borderId="0" applyNumberFormat="0" applyBorder="0" applyAlignment="0" applyProtection="0">
      <alignment vertical="center"/>
    </xf>
    <xf numFmtId="0" fontId="2" fillId="51" borderId="0" applyNumberFormat="0" applyBorder="0" applyAlignment="0" applyProtection="0">
      <alignment vertical="center"/>
    </xf>
    <xf numFmtId="0" fontId="2" fillId="51" borderId="0" applyNumberFormat="0" applyBorder="0" applyAlignment="0" applyProtection="0">
      <alignment vertical="center"/>
    </xf>
    <xf numFmtId="0" fontId="2" fillId="51" borderId="0" applyNumberFormat="0" applyBorder="0" applyAlignment="0" applyProtection="0">
      <alignment vertical="center"/>
    </xf>
    <xf numFmtId="0" fontId="2" fillId="51" borderId="0" applyNumberFormat="0" applyBorder="0" applyAlignment="0" applyProtection="0">
      <alignment vertical="center"/>
    </xf>
    <xf numFmtId="0" fontId="2" fillId="51" borderId="0" applyNumberFormat="0" applyBorder="0" applyAlignment="0" applyProtection="0">
      <alignment vertical="center"/>
    </xf>
    <xf numFmtId="0" fontId="23" fillId="40" borderId="0" applyNumberFormat="0" applyBorder="0" applyAlignment="0" applyProtection="0">
      <alignment vertical="center"/>
    </xf>
    <xf numFmtId="0" fontId="23" fillId="40" borderId="0" applyNumberFormat="0" applyBorder="0" applyAlignment="0" applyProtection="0">
      <alignment vertical="center"/>
    </xf>
    <xf numFmtId="0" fontId="2" fillId="51" borderId="0" applyNumberFormat="0" applyBorder="0" applyAlignment="0" applyProtection="0">
      <alignment vertical="center"/>
    </xf>
    <xf numFmtId="0" fontId="2" fillId="51" borderId="0" applyNumberFormat="0" applyBorder="0" applyAlignment="0" applyProtection="0">
      <alignment vertical="center"/>
    </xf>
    <xf numFmtId="0" fontId="2" fillId="51" borderId="0" applyNumberFormat="0" applyBorder="0" applyAlignment="0" applyProtection="0">
      <alignment vertical="center"/>
    </xf>
    <xf numFmtId="0" fontId="2" fillId="51" borderId="0" applyNumberFormat="0" applyBorder="0" applyAlignment="0" applyProtection="0">
      <alignment vertical="center"/>
    </xf>
    <xf numFmtId="0" fontId="2" fillId="51" borderId="0" applyNumberFormat="0" applyBorder="0" applyAlignment="0" applyProtection="0">
      <alignment vertical="center"/>
    </xf>
    <xf numFmtId="0" fontId="2" fillId="51" borderId="0" applyNumberFormat="0" applyBorder="0" applyAlignment="0" applyProtection="0">
      <alignment vertical="center"/>
    </xf>
    <xf numFmtId="0" fontId="2" fillId="51" borderId="0" applyNumberFormat="0" applyBorder="0" applyAlignment="0" applyProtection="0">
      <alignment vertical="center"/>
    </xf>
    <xf numFmtId="0" fontId="2" fillId="51" borderId="0" applyNumberFormat="0" applyBorder="0" applyAlignment="0" applyProtection="0">
      <alignment vertical="center"/>
    </xf>
    <xf numFmtId="0" fontId="23" fillId="40" borderId="0" applyNumberFormat="0" applyBorder="0" applyAlignment="0" applyProtection="0">
      <alignment vertical="center"/>
    </xf>
    <xf numFmtId="0" fontId="23" fillId="40" borderId="0" applyNumberFormat="0" applyBorder="0" applyAlignment="0" applyProtection="0">
      <alignment vertical="center"/>
    </xf>
    <xf numFmtId="0" fontId="23" fillId="40" borderId="0" applyNumberFormat="0" applyBorder="0" applyAlignment="0" applyProtection="0">
      <alignment vertical="center"/>
    </xf>
    <xf numFmtId="0" fontId="23" fillId="40" borderId="0" applyNumberFormat="0" applyBorder="0" applyAlignment="0" applyProtection="0">
      <alignment vertical="center"/>
    </xf>
    <xf numFmtId="0" fontId="86" fillId="40" borderId="0" applyNumberFormat="0" applyBorder="0" applyAlignment="0" applyProtection="0">
      <alignment vertical="center"/>
    </xf>
    <xf numFmtId="0" fontId="23" fillId="40" borderId="0" applyNumberFormat="0" applyBorder="0" applyAlignment="0" applyProtection="0">
      <alignment vertical="center"/>
    </xf>
    <xf numFmtId="0" fontId="23" fillId="40" borderId="0" applyNumberFormat="0" applyBorder="0" applyAlignment="0" applyProtection="0">
      <alignment vertical="center"/>
    </xf>
    <xf numFmtId="0" fontId="2" fillId="51" borderId="0" applyNumberFormat="0" applyBorder="0" applyAlignment="0" applyProtection="0">
      <alignment vertical="center"/>
    </xf>
    <xf numFmtId="0" fontId="2" fillId="51" borderId="0" applyNumberFormat="0" applyBorder="0" applyAlignment="0" applyProtection="0">
      <alignment vertical="center"/>
    </xf>
    <xf numFmtId="0" fontId="2" fillId="51" borderId="0" applyNumberFormat="0" applyBorder="0" applyAlignment="0" applyProtection="0">
      <alignment vertical="center"/>
    </xf>
    <xf numFmtId="0" fontId="2" fillId="51"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2" fillId="51" borderId="0" applyNumberFormat="0" applyBorder="0" applyAlignment="0" applyProtection="0">
      <alignment vertical="center"/>
    </xf>
    <xf numFmtId="0" fontId="23" fillId="40" borderId="0" applyNumberFormat="0" applyBorder="0" applyAlignment="0" applyProtection="0">
      <alignment vertical="center"/>
    </xf>
    <xf numFmtId="0" fontId="86" fillId="40" borderId="0" applyNumberFormat="0" applyBorder="0" applyAlignment="0" applyProtection="0">
      <alignment vertical="center"/>
    </xf>
    <xf numFmtId="0" fontId="2" fillId="51" borderId="0" applyNumberFormat="0" applyBorder="0" applyAlignment="0" applyProtection="0">
      <alignment vertical="center"/>
    </xf>
    <xf numFmtId="0" fontId="2" fillId="51" borderId="0" applyNumberFormat="0" applyBorder="0" applyAlignment="0" applyProtection="0">
      <alignment vertical="center"/>
    </xf>
    <xf numFmtId="0" fontId="23" fillId="40" borderId="0" applyNumberFormat="0" applyBorder="0" applyAlignment="0" applyProtection="0">
      <alignment vertical="center"/>
    </xf>
    <xf numFmtId="0" fontId="1" fillId="40" borderId="0" applyNumberFormat="0" applyBorder="0" applyAlignment="0" applyProtection="0">
      <alignment vertical="center"/>
    </xf>
    <xf numFmtId="0" fontId="23" fillId="40" borderId="0" applyNumberFormat="0" applyBorder="0" applyAlignment="0" applyProtection="0">
      <alignment vertical="center"/>
    </xf>
    <xf numFmtId="0" fontId="2" fillId="51" borderId="0" applyNumberFormat="0" applyBorder="0" applyAlignment="0" applyProtection="0">
      <alignment vertical="center"/>
    </xf>
    <xf numFmtId="0" fontId="23" fillId="40" borderId="0" applyNumberFormat="0" applyBorder="0" applyAlignment="0" applyProtection="0">
      <alignment vertical="center"/>
    </xf>
    <xf numFmtId="0" fontId="2" fillId="51" borderId="0" applyNumberFormat="0" applyBorder="0" applyAlignment="0" applyProtection="0">
      <alignment vertical="center"/>
    </xf>
    <xf numFmtId="0" fontId="2" fillId="51" borderId="0" applyNumberFormat="0" applyBorder="0" applyAlignment="0" applyProtection="0">
      <alignment vertical="center"/>
    </xf>
    <xf numFmtId="0" fontId="2" fillId="51" borderId="0" applyNumberFormat="0" applyBorder="0" applyAlignment="0" applyProtection="0">
      <alignment vertical="center"/>
    </xf>
    <xf numFmtId="0" fontId="2" fillId="51" borderId="0" applyNumberFormat="0" applyBorder="0" applyAlignment="0" applyProtection="0">
      <alignment vertical="center"/>
    </xf>
    <xf numFmtId="0" fontId="87" fillId="52" borderId="0" applyNumberFormat="0" applyBorder="0" applyAlignment="0" applyProtection="0">
      <alignment vertical="center"/>
    </xf>
    <xf numFmtId="0" fontId="87" fillId="49" borderId="0" applyNumberFormat="0" applyBorder="0" applyAlignment="0" applyProtection="0">
      <alignment vertical="center"/>
    </xf>
    <xf numFmtId="0" fontId="87" fillId="50" borderId="0" applyNumberFormat="0" applyBorder="0" applyAlignment="0" applyProtection="0">
      <alignment vertical="center"/>
    </xf>
    <xf numFmtId="0" fontId="87" fillId="53" borderId="0" applyNumberFormat="0" applyBorder="0" applyAlignment="0" applyProtection="0">
      <alignment vertical="center"/>
    </xf>
    <xf numFmtId="0" fontId="87" fillId="54" borderId="0" applyNumberFormat="0" applyBorder="0" applyAlignment="0" applyProtection="0">
      <alignment vertical="center"/>
    </xf>
    <xf numFmtId="0" fontId="87" fillId="55" borderId="0" applyNumberFormat="0" applyBorder="0" applyAlignment="0" applyProtection="0">
      <alignment vertical="center"/>
    </xf>
    <xf numFmtId="0" fontId="88" fillId="21" borderId="0" applyNumberFormat="0" applyBorder="0" applyAlignment="0" applyProtection="0">
      <alignment vertical="center"/>
    </xf>
    <xf numFmtId="0" fontId="87" fillId="52" borderId="0" applyNumberFormat="0" applyBorder="0" applyAlignment="0" applyProtection="0">
      <alignment vertical="center"/>
    </xf>
    <xf numFmtId="0" fontId="88" fillId="21" borderId="0" applyNumberFormat="0" applyBorder="0" applyAlignment="0" applyProtection="0">
      <alignment vertical="center"/>
    </xf>
    <xf numFmtId="0" fontId="88" fillId="21" borderId="0" applyNumberFormat="0" applyBorder="0" applyAlignment="0" applyProtection="0">
      <alignment vertical="center"/>
    </xf>
    <xf numFmtId="0" fontId="76" fillId="21" borderId="0" applyNumberFormat="0" applyBorder="0" applyAlignment="0" applyProtection="0">
      <alignment vertical="center"/>
    </xf>
    <xf numFmtId="0" fontId="87" fillId="52" borderId="0" applyNumberFormat="0" applyBorder="0" applyAlignment="0" applyProtection="0">
      <alignment vertical="center"/>
    </xf>
    <xf numFmtId="0" fontId="88" fillId="21" borderId="0" applyNumberFormat="0" applyBorder="0" applyAlignment="0" applyProtection="0">
      <alignment vertical="center"/>
    </xf>
    <xf numFmtId="0" fontId="87" fillId="52" borderId="0" applyNumberFormat="0" applyBorder="0" applyAlignment="0" applyProtection="0">
      <alignment vertical="center"/>
    </xf>
    <xf numFmtId="0" fontId="88" fillId="21" borderId="0" applyNumberFormat="0" applyBorder="0" applyAlignment="0" applyProtection="0">
      <alignment vertical="center"/>
    </xf>
    <xf numFmtId="0" fontId="87" fillId="52" borderId="0" applyNumberFormat="0" applyBorder="0" applyAlignment="0" applyProtection="0">
      <alignment vertical="center"/>
    </xf>
    <xf numFmtId="0" fontId="88" fillId="21" borderId="0" applyNumberFormat="0" applyBorder="0" applyAlignment="0" applyProtection="0">
      <alignment vertical="center"/>
    </xf>
    <xf numFmtId="0" fontId="87" fillId="52" borderId="0" applyNumberFormat="0" applyBorder="0" applyAlignment="0" applyProtection="0">
      <alignment vertical="center"/>
    </xf>
    <xf numFmtId="0" fontId="88" fillId="21" borderId="0" applyNumberFormat="0" applyBorder="0" applyAlignment="0" applyProtection="0">
      <alignment vertical="center"/>
    </xf>
    <xf numFmtId="0" fontId="87" fillId="52" borderId="0" applyNumberFormat="0" applyBorder="0" applyAlignment="0" applyProtection="0">
      <alignment vertical="center"/>
    </xf>
    <xf numFmtId="0" fontId="88" fillId="21" borderId="0" applyNumberFormat="0" applyBorder="0" applyAlignment="0" applyProtection="0">
      <alignment vertical="center"/>
    </xf>
    <xf numFmtId="0" fontId="87" fillId="52" borderId="0" applyNumberFormat="0" applyBorder="0" applyAlignment="0" applyProtection="0">
      <alignment vertical="center"/>
    </xf>
    <xf numFmtId="0" fontId="88" fillId="21" borderId="0" applyNumberFormat="0" applyBorder="0" applyAlignment="0" applyProtection="0">
      <alignment vertical="center"/>
    </xf>
    <xf numFmtId="0" fontId="87" fillId="52" borderId="0" applyNumberFormat="0" applyBorder="0" applyAlignment="0" applyProtection="0">
      <alignment vertical="center"/>
    </xf>
    <xf numFmtId="0" fontId="88" fillId="21" borderId="0" applyNumberFormat="0" applyBorder="0" applyAlignment="0" applyProtection="0">
      <alignment vertical="center"/>
    </xf>
    <xf numFmtId="0" fontId="87" fillId="52" borderId="0" applyNumberFormat="0" applyBorder="0" applyAlignment="0" applyProtection="0">
      <alignment vertical="center"/>
    </xf>
    <xf numFmtId="0" fontId="88" fillId="21" borderId="0" applyNumberFormat="0" applyBorder="0" applyAlignment="0" applyProtection="0">
      <alignment vertical="center"/>
    </xf>
    <xf numFmtId="0" fontId="87" fillId="52" borderId="0" applyNumberFormat="0" applyBorder="0" applyAlignment="0" applyProtection="0">
      <alignment vertical="center"/>
    </xf>
    <xf numFmtId="0" fontId="87" fillId="52" borderId="0" applyNumberFormat="0" applyBorder="0" applyAlignment="0" applyProtection="0">
      <alignment vertical="center"/>
    </xf>
    <xf numFmtId="0" fontId="87" fillId="52" borderId="0" applyNumberFormat="0" applyBorder="0" applyAlignment="0" applyProtection="0">
      <alignment vertical="center"/>
    </xf>
    <xf numFmtId="0" fontId="87" fillId="52" borderId="0" applyNumberFormat="0" applyBorder="0" applyAlignment="0" applyProtection="0">
      <alignment vertical="center"/>
    </xf>
    <xf numFmtId="0" fontId="87" fillId="52" borderId="0" applyNumberFormat="0" applyBorder="0" applyAlignment="0" applyProtection="0">
      <alignment vertical="center"/>
    </xf>
    <xf numFmtId="0" fontId="88" fillId="21" borderId="0" applyNumberFormat="0" applyBorder="0" applyAlignment="0" applyProtection="0">
      <alignment vertical="center"/>
    </xf>
    <xf numFmtId="0" fontId="88" fillId="21" borderId="0" applyNumberFormat="0" applyBorder="0" applyAlignment="0" applyProtection="0">
      <alignment vertical="center"/>
    </xf>
    <xf numFmtId="0" fontId="87" fillId="52" borderId="0" applyNumberFormat="0" applyBorder="0" applyAlignment="0" applyProtection="0">
      <alignment vertical="center"/>
    </xf>
    <xf numFmtId="0" fontId="87" fillId="52" borderId="0" applyNumberFormat="0" applyBorder="0" applyAlignment="0" applyProtection="0">
      <alignment vertical="center"/>
    </xf>
    <xf numFmtId="0" fontId="87" fillId="52" borderId="0" applyNumberFormat="0" applyBorder="0" applyAlignment="0" applyProtection="0">
      <alignment vertical="center"/>
    </xf>
    <xf numFmtId="0" fontId="87" fillId="52" borderId="0" applyNumberFormat="0" applyBorder="0" applyAlignment="0" applyProtection="0">
      <alignment vertical="center"/>
    </xf>
    <xf numFmtId="0" fontId="87" fillId="52" borderId="0" applyNumberFormat="0" applyBorder="0" applyAlignment="0" applyProtection="0">
      <alignment vertical="center"/>
    </xf>
    <xf numFmtId="0" fontId="87" fillId="52" borderId="0" applyNumberFormat="0" applyBorder="0" applyAlignment="0" applyProtection="0">
      <alignment vertical="center"/>
    </xf>
    <xf numFmtId="0" fontId="87" fillId="52" borderId="0" applyNumberFormat="0" applyBorder="0" applyAlignment="0" applyProtection="0">
      <alignment vertical="center"/>
    </xf>
    <xf numFmtId="0" fontId="87" fillId="52" borderId="0" applyNumberFormat="0" applyBorder="0" applyAlignment="0" applyProtection="0">
      <alignment vertical="center"/>
    </xf>
    <xf numFmtId="0" fontId="88" fillId="21" borderId="0" applyNumberFormat="0" applyBorder="0" applyAlignment="0" applyProtection="0">
      <alignment vertical="center"/>
    </xf>
    <xf numFmtId="0" fontId="88" fillId="21" borderId="0" applyNumberFormat="0" applyBorder="0" applyAlignment="0" applyProtection="0">
      <alignment vertical="center"/>
    </xf>
    <xf numFmtId="0" fontId="88" fillId="21" borderId="0" applyNumberFormat="0" applyBorder="0" applyAlignment="0" applyProtection="0">
      <alignment vertical="center"/>
    </xf>
    <xf numFmtId="0" fontId="88" fillId="21" borderId="0" applyNumberFormat="0" applyBorder="0" applyAlignment="0" applyProtection="0">
      <alignment vertical="center"/>
    </xf>
    <xf numFmtId="0" fontId="89" fillId="21" borderId="0" applyNumberFormat="0" applyBorder="0" applyAlignment="0" applyProtection="0">
      <alignment vertical="center"/>
    </xf>
    <xf numFmtId="0" fontId="88" fillId="21" borderId="0" applyNumberFormat="0" applyBorder="0" applyAlignment="0" applyProtection="0">
      <alignment vertical="center"/>
    </xf>
    <xf numFmtId="0" fontId="88" fillId="21" borderId="0" applyNumberFormat="0" applyBorder="0" applyAlignment="0" applyProtection="0">
      <alignment vertical="center"/>
    </xf>
    <xf numFmtId="0" fontId="87" fillId="52" borderId="0" applyNumberFormat="0" applyBorder="0" applyAlignment="0" applyProtection="0">
      <alignment vertical="center"/>
    </xf>
    <xf numFmtId="0" fontId="87" fillId="52" borderId="0" applyNumberFormat="0" applyBorder="0" applyAlignment="0" applyProtection="0">
      <alignment vertical="center"/>
    </xf>
    <xf numFmtId="0" fontId="87" fillId="52" borderId="0" applyNumberFormat="0" applyBorder="0" applyAlignment="0" applyProtection="0">
      <alignment vertical="center"/>
    </xf>
    <xf numFmtId="0" fontId="87" fillId="52" borderId="0" applyNumberFormat="0" applyBorder="0" applyAlignment="0" applyProtection="0">
      <alignment vertical="center"/>
    </xf>
    <xf numFmtId="0" fontId="76" fillId="21" borderId="0" applyNumberFormat="0" applyBorder="0" applyAlignment="0" applyProtection="0">
      <alignment vertical="center"/>
    </xf>
    <xf numFmtId="0" fontId="87" fillId="52" borderId="0" applyNumberFormat="0" applyBorder="0" applyAlignment="0" applyProtection="0">
      <alignment vertical="center"/>
    </xf>
    <xf numFmtId="0" fontId="87" fillId="52" borderId="0" applyNumberFormat="0" applyBorder="0" applyAlignment="0" applyProtection="0">
      <alignment vertical="center"/>
    </xf>
    <xf numFmtId="0" fontId="88" fillId="21" borderId="0" applyNumberFormat="0" applyBorder="0" applyAlignment="0" applyProtection="0">
      <alignment vertical="center"/>
    </xf>
    <xf numFmtId="0" fontId="89" fillId="21" borderId="0" applyNumberFormat="0" applyBorder="0" applyAlignment="0" applyProtection="0">
      <alignment vertical="center"/>
    </xf>
    <xf numFmtId="0" fontId="87" fillId="52" borderId="0" applyNumberFormat="0" applyBorder="0" applyAlignment="0" applyProtection="0">
      <alignment vertical="center"/>
    </xf>
    <xf numFmtId="0" fontId="87" fillId="52" borderId="0" applyNumberFormat="0" applyBorder="0" applyAlignment="0" applyProtection="0">
      <alignment vertical="center"/>
    </xf>
    <xf numFmtId="0" fontId="87" fillId="52" borderId="0" applyNumberFormat="0" applyBorder="0" applyAlignment="0" applyProtection="0">
      <alignment vertical="center"/>
    </xf>
    <xf numFmtId="0" fontId="88" fillId="21" borderId="0" applyNumberFormat="0" applyBorder="0" applyAlignment="0" applyProtection="0">
      <alignment vertical="center"/>
    </xf>
    <xf numFmtId="0" fontId="87" fillId="52" borderId="0" applyNumberFormat="0" applyBorder="0" applyAlignment="0" applyProtection="0">
      <alignment vertical="center"/>
    </xf>
    <xf numFmtId="0" fontId="87" fillId="52" borderId="0" applyNumberFormat="0" applyBorder="0" applyAlignment="0" applyProtection="0">
      <alignment vertical="center"/>
    </xf>
    <xf numFmtId="0" fontId="87" fillId="52" borderId="0" applyNumberFormat="0" applyBorder="0" applyAlignment="0" applyProtection="0">
      <alignment vertical="center"/>
    </xf>
    <xf numFmtId="0" fontId="87" fillId="52" borderId="0" applyNumberFormat="0" applyBorder="0" applyAlignment="0" applyProtection="0">
      <alignment vertical="center"/>
    </xf>
    <xf numFmtId="0" fontId="87" fillId="52" borderId="0" applyNumberFormat="0" applyBorder="0" applyAlignment="0" applyProtection="0">
      <alignment vertical="center"/>
    </xf>
    <xf numFmtId="0" fontId="87" fillId="52" borderId="0" applyNumberFormat="0" applyBorder="0" applyAlignment="0" applyProtection="0">
      <alignment vertical="center"/>
    </xf>
    <xf numFmtId="0" fontId="88" fillId="25" borderId="0" applyNumberFormat="0" applyBorder="0" applyAlignment="0" applyProtection="0">
      <alignment vertical="center"/>
    </xf>
    <xf numFmtId="0" fontId="87" fillId="49" borderId="0" applyNumberFormat="0" applyBorder="0" applyAlignment="0" applyProtection="0">
      <alignment vertical="center"/>
    </xf>
    <xf numFmtId="0" fontId="88" fillId="25" borderId="0" applyNumberFormat="0" applyBorder="0" applyAlignment="0" applyProtection="0">
      <alignment vertical="center"/>
    </xf>
    <xf numFmtId="0" fontId="88" fillId="25" borderId="0" applyNumberFormat="0" applyBorder="0" applyAlignment="0" applyProtection="0">
      <alignment vertical="center"/>
    </xf>
    <xf numFmtId="0" fontId="76" fillId="25" borderId="0" applyNumberFormat="0" applyBorder="0" applyAlignment="0" applyProtection="0">
      <alignment vertical="center"/>
    </xf>
    <xf numFmtId="0" fontId="87" fillId="49" borderId="0" applyNumberFormat="0" applyBorder="0" applyAlignment="0" applyProtection="0">
      <alignment vertical="center"/>
    </xf>
    <xf numFmtId="0" fontId="88" fillId="25" borderId="0" applyNumberFormat="0" applyBorder="0" applyAlignment="0" applyProtection="0">
      <alignment vertical="center"/>
    </xf>
    <xf numFmtId="0" fontId="87" fillId="49" borderId="0" applyNumberFormat="0" applyBorder="0" applyAlignment="0" applyProtection="0">
      <alignment vertical="center"/>
    </xf>
    <xf numFmtId="0" fontId="88" fillId="25" borderId="0" applyNumberFormat="0" applyBorder="0" applyAlignment="0" applyProtection="0">
      <alignment vertical="center"/>
    </xf>
    <xf numFmtId="0" fontId="87" fillId="49" borderId="0" applyNumberFormat="0" applyBorder="0" applyAlignment="0" applyProtection="0">
      <alignment vertical="center"/>
    </xf>
    <xf numFmtId="0" fontId="88" fillId="25" borderId="0" applyNumberFormat="0" applyBorder="0" applyAlignment="0" applyProtection="0">
      <alignment vertical="center"/>
    </xf>
    <xf numFmtId="0" fontId="87" fillId="49" borderId="0" applyNumberFormat="0" applyBorder="0" applyAlignment="0" applyProtection="0">
      <alignment vertical="center"/>
    </xf>
    <xf numFmtId="0" fontId="88" fillId="25" borderId="0" applyNumberFormat="0" applyBorder="0" applyAlignment="0" applyProtection="0">
      <alignment vertical="center"/>
    </xf>
    <xf numFmtId="0" fontId="87" fillId="49" borderId="0" applyNumberFormat="0" applyBorder="0" applyAlignment="0" applyProtection="0">
      <alignment vertical="center"/>
    </xf>
    <xf numFmtId="0" fontId="88" fillId="25" borderId="0" applyNumberFormat="0" applyBorder="0" applyAlignment="0" applyProtection="0">
      <alignment vertical="center"/>
    </xf>
    <xf numFmtId="0" fontId="87" fillId="49" borderId="0" applyNumberFormat="0" applyBorder="0" applyAlignment="0" applyProtection="0">
      <alignment vertical="center"/>
    </xf>
    <xf numFmtId="0" fontId="88" fillId="25" borderId="0" applyNumberFormat="0" applyBorder="0" applyAlignment="0" applyProtection="0">
      <alignment vertical="center"/>
    </xf>
    <xf numFmtId="0" fontId="87" fillId="49" borderId="0" applyNumberFormat="0" applyBorder="0" applyAlignment="0" applyProtection="0">
      <alignment vertical="center"/>
    </xf>
    <xf numFmtId="0" fontId="88" fillId="25" borderId="0" applyNumberFormat="0" applyBorder="0" applyAlignment="0" applyProtection="0">
      <alignment vertical="center"/>
    </xf>
    <xf numFmtId="0" fontId="87" fillId="49" borderId="0" applyNumberFormat="0" applyBorder="0" applyAlignment="0" applyProtection="0">
      <alignment vertical="center"/>
    </xf>
    <xf numFmtId="0" fontId="88" fillId="25" borderId="0" applyNumberFormat="0" applyBorder="0" applyAlignment="0" applyProtection="0">
      <alignment vertical="center"/>
    </xf>
    <xf numFmtId="0" fontId="87" fillId="49" borderId="0" applyNumberFormat="0" applyBorder="0" applyAlignment="0" applyProtection="0">
      <alignment vertical="center"/>
    </xf>
    <xf numFmtId="0" fontId="87" fillId="49" borderId="0" applyNumberFormat="0" applyBorder="0" applyAlignment="0" applyProtection="0">
      <alignment vertical="center"/>
    </xf>
    <xf numFmtId="0" fontId="87" fillId="49" borderId="0" applyNumberFormat="0" applyBorder="0" applyAlignment="0" applyProtection="0">
      <alignment vertical="center"/>
    </xf>
    <xf numFmtId="0" fontId="87" fillId="49" borderId="0" applyNumberFormat="0" applyBorder="0" applyAlignment="0" applyProtection="0">
      <alignment vertical="center"/>
    </xf>
    <xf numFmtId="0" fontId="87" fillId="49" borderId="0" applyNumberFormat="0" applyBorder="0" applyAlignment="0" applyProtection="0">
      <alignment vertical="center"/>
    </xf>
    <xf numFmtId="0" fontId="88" fillId="25" borderId="0" applyNumberFormat="0" applyBorder="0" applyAlignment="0" applyProtection="0">
      <alignment vertical="center"/>
    </xf>
    <xf numFmtId="0" fontId="88" fillId="25" borderId="0" applyNumberFormat="0" applyBorder="0" applyAlignment="0" applyProtection="0">
      <alignment vertical="center"/>
    </xf>
    <xf numFmtId="0" fontId="87" fillId="49" borderId="0" applyNumberFormat="0" applyBorder="0" applyAlignment="0" applyProtection="0">
      <alignment vertical="center"/>
    </xf>
    <xf numFmtId="0" fontId="87" fillId="49" borderId="0" applyNumberFormat="0" applyBorder="0" applyAlignment="0" applyProtection="0">
      <alignment vertical="center"/>
    </xf>
    <xf numFmtId="0" fontId="87" fillId="49" borderId="0" applyNumberFormat="0" applyBorder="0" applyAlignment="0" applyProtection="0">
      <alignment vertical="center"/>
    </xf>
    <xf numFmtId="0" fontId="87" fillId="49" borderId="0" applyNumberFormat="0" applyBorder="0" applyAlignment="0" applyProtection="0">
      <alignment vertical="center"/>
    </xf>
    <xf numFmtId="0" fontId="87" fillId="49" borderId="0" applyNumberFormat="0" applyBorder="0" applyAlignment="0" applyProtection="0">
      <alignment vertical="center"/>
    </xf>
    <xf numFmtId="0" fontId="87" fillId="49" borderId="0" applyNumberFormat="0" applyBorder="0" applyAlignment="0" applyProtection="0">
      <alignment vertical="center"/>
    </xf>
    <xf numFmtId="0" fontId="87" fillId="49" borderId="0" applyNumberFormat="0" applyBorder="0" applyAlignment="0" applyProtection="0">
      <alignment vertical="center"/>
    </xf>
    <xf numFmtId="0" fontId="87" fillId="49" borderId="0" applyNumberFormat="0" applyBorder="0" applyAlignment="0" applyProtection="0">
      <alignment vertical="center"/>
    </xf>
    <xf numFmtId="0" fontId="88" fillId="25" borderId="0" applyNumberFormat="0" applyBorder="0" applyAlignment="0" applyProtection="0">
      <alignment vertical="center"/>
    </xf>
    <xf numFmtId="0" fontId="88" fillId="25" borderId="0" applyNumberFormat="0" applyBorder="0" applyAlignment="0" applyProtection="0">
      <alignment vertical="center"/>
    </xf>
    <xf numFmtId="0" fontId="88" fillId="25" borderId="0" applyNumberFormat="0" applyBorder="0" applyAlignment="0" applyProtection="0">
      <alignment vertical="center"/>
    </xf>
    <xf numFmtId="0" fontId="88" fillId="25" borderId="0" applyNumberFormat="0" applyBorder="0" applyAlignment="0" applyProtection="0">
      <alignment vertical="center"/>
    </xf>
    <xf numFmtId="0" fontId="89" fillId="25" borderId="0" applyNumberFormat="0" applyBorder="0" applyAlignment="0" applyProtection="0">
      <alignment vertical="center"/>
    </xf>
    <xf numFmtId="0" fontId="88" fillId="25" borderId="0" applyNumberFormat="0" applyBorder="0" applyAlignment="0" applyProtection="0">
      <alignment vertical="center"/>
    </xf>
    <xf numFmtId="0" fontId="88" fillId="25" borderId="0" applyNumberFormat="0" applyBorder="0" applyAlignment="0" applyProtection="0">
      <alignment vertical="center"/>
    </xf>
    <xf numFmtId="0" fontId="87" fillId="49" borderId="0" applyNumberFormat="0" applyBorder="0" applyAlignment="0" applyProtection="0">
      <alignment vertical="center"/>
    </xf>
    <xf numFmtId="0" fontId="87" fillId="49" borderId="0" applyNumberFormat="0" applyBorder="0" applyAlignment="0" applyProtection="0">
      <alignment vertical="center"/>
    </xf>
    <xf numFmtId="0" fontId="87" fillId="49" borderId="0" applyNumberFormat="0" applyBorder="0" applyAlignment="0" applyProtection="0">
      <alignment vertical="center"/>
    </xf>
    <xf numFmtId="0" fontId="87" fillId="49" borderId="0" applyNumberFormat="0" applyBorder="0" applyAlignment="0" applyProtection="0">
      <alignment vertical="center"/>
    </xf>
    <xf numFmtId="0" fontId="76" fillId="25" borderId="0" applyNumberFormat="0" applyBorder="0" applyAlignment="0" applyProtection="0">
      <alignment vertical="center"/>
    </xf>
    <xf numFmtId="0" fontId="87" fillId="49" borderId="0" applyNumberFormat="0" applyBorder="0" applyAlignment="0" applyProtection="0">
      <alignment vertical="center"/>
    </xf>
    <xf numFmtId="0" fontId="87" fillId="49" borderId="0" applyNumberFormat="0" applyBorder="0" applyAlignment="0" applyProtection="0">
      <alignment vertical="center"/>
    </xf>
    <xf numFmtId="0" fontId="88" fillId="25" borderId="0" applyNumberFormat="0" applyBorder="0" applyAlignment="0" applyProtection="0">
      <alignment vertical="center"/>
    </xf>
    <xf numFmtId="0" fontId="89" fillId="25" borderId="0" applyNumberFormat="0" applyBorder="0" applyAlignment="0" applyProtection="0">
      <alignment vertical="center"/>
    </xf>
    <xf numFmtId="0" fontId="87" fillId="49" borderId="0" applyNumberFormat="0" applyBorder="0" applyAlignment="0" applyProtection="0">
      <alignment vertical="center"/>
    </xf>
    <xf numFmtId="0" fontId="87" fillId="49" borderId="0" applyNumberFormat="0" applyBorder="0" applyAlignment="0" applyProtection="0">
      <alignment vertical="center"/>
    </xf>
    <xf numFmtId="0" fontId="87" fillId="49" borderId="0" applyNumberFormat="0" applyBorder="0" applyAlignment="0" applyProtection="0">
      <alignment vertical="center"/>
    </xf>
    <xf numFmtId="0" fontId="88" fillId="25" borderId="0" applyNumberFormat="0" applyBorder="0" applyAlignment="0" applyProtection="0">
      <alignment vertical="center"/>
    </xf>
    <xf numFmtId="0" fontId="87" fillId="49" borderId="0" applyNumberFormat="0" applyBorder="0" applyAlignment="0" applyProtection="0">
      <alignment vertical="center"/>
    </xf>
    <xf numFmtId="0" fontId="87" fillId="49" borderId="0" applyNumberFormat="0" applyBorder="0" applyAlignment="0" applyProtection="0">
      <alignment vertical="center"/>
    </xf>
    <xf numFmtId="0" fontId="87" fillId="49" borderId="0" applyNumberFormat="0" applyBorder="0" applyAlignment="0" applyProtection="0">
      <alignment vertical="center"/>
    </xf>
    <xf numFmtId="0" fontId="87" fillId="49" borderId="0" applyNumberFormat="0" applyBorder="0" applyAlignment="0" applyProtection="0">
      <alignment vertical="center"/>
    </xf>
    <xf numFmtId="0" fontId="87" fillId="49" borderId="0" applyNumberFormat="0" applyBorder="0" applyAlignment="0" applyProtection="0">
      <alignment vertical="center"/>
    </xf>
    <xf numFmtId="0" fontId="87" fillId="49" borderId="0" applyNumberFormat="0" applyBorder="0" applyAlignment="0" applyProtection="0">
      <alignment vertical="center"/>
    </xf>
    <xf numFmtId="0" fontId="88" fillId="29" borderId="0" applyNumberFormat="0" applyBorder="0" applyAlignment="0" applyProtection="0">
      <alignment vertical="center"/>
    </xf>
    <xf numFmtId="0" fontId="87" fillId="50" borderId="0" applyNumberFormat="0" applyBorder="0" applyAlignment="0" applyProtection="0">
      <alignment vertical="center"/>
    </xf>
    <xf numFmtId="0" fontId="88" fillId="29" borderId="0" applyNumberFormat="0" applyBorder="0" applyAlignment="0" applyProtection="0">
      <alignment vertical="center"/>
    </xf>
    <xf numFmtId="0" fontId="88" fillId="29" borderId="0" applyNumberFormat="0" applyBorder="0" applyAlignment="0" applyProtection="0">
      <alignment vertical="center"/>
    </xf>
    <xf numFmtId="0" fontId="76" fillId="29" borderId="0" applyNumberFormat="0" applyBorder="0" applyAlignment="0" applyProtection="0">
      <alignment vertical="center"/>
    </xf>
    <xf numFmtId="0" fontId="87" fillId="50" borderId="0" applyNumberFormat="0" applyBorder="0" applyAlignment="0" applyProtection="0">
      <alignment vertical="center"/>
    </xf>
    <xf numFmtId="0" fontId="88" fillId="29" borderId="0" applyNumberFormat="0" applyBorder="0" applyAlignment="0" applyProtection="0">
      <alignment vertical="center"/>
    </xf>
    <xf numFmtId="0" fontId="87" fillId="50" borderId="0" applyNumberFormat="0" applyBorder="0" applyAlignment="0" applyProtection="0">
      <alignment vertical="center"/>
    </xf>
    <xf numFmtId="0" fontId="88" fillId="29" borderId="0" applyNumberFormat="0" applyBorder="0" applyAlignment="0" applyProtection="0">
      <alignment vertical="center"/>
    </xf>
    <xf numFmtId="0" fontId="87" fillId="50" borderId="0" applyNumberFormat="0" applyBorder="0" applyAlignment="0" applyProtection="0">
      <alignment vertical="center"/>
    </xf>
    <xf numFmtId="0" fontId="88" fillId="29" borderId="0" applyNumberFormat="0" applyBorder="0" applyAlignment="0" applyProtection="0">
      <alignment vertical="center"/>
    </xf>
    <xf numFmtId="0" fontId="87" fillId="50" borderId="0" applyNumberFormat="0" applyBorder="0" applyAlignment="0" applyProtection="0">
      <alignment vertical="center"/>
    </xf>
    <xf numFmtId="0" fontId="88" fillId="29" borderId="0" applyNumberFormat="0" applyBorder="0" applyAlignment="0" applyProtection="0">
      <alignment vertical="center"/>
    </xf>
    <xf numFmtId="0" fontId="87" fillId="50" borderId="0" applyNumberFormat="0" applyBorder="0" applyAlignment="0" applyProtection="0">
      <alignment vertical="center"/>
    </xf>
    <xf numFmtId="0" fontId="88" fillId="29" borderId="0" applyNumberFormat="0" applyBorder="0" applyAlignment="0" applyProtection="0">
      <alignment vertical="center"/>
    </xf>
    <xf numFmtId="0" fontId="87" fillId="50" borderId="0" applyNumberFormat="0" applyBorder="0" applyAlignment="0" applyProtection="0">
      <alignment vertical="center"/>
    </xf>
    <xf numFmtId="0" fontId="88" fillId="29" borderId="0" applyNumberFormat="0" applyBorder="0" applyAlignment="0" applyProtection="0">
      <alignment vertical="center"/>
    </xf>
    <xf numFmtId="0" fontId="87" fillId="50" borderId="0" applyNumberFormat="0" applyBorder="0" applyAlignment="0" applyProtection="0">
      <alignment vertical="center"/>
    </xf>
    <xf numFmtId="0" fontId="88" fillId="29" borderId="0" applyNumberFormat="0" applyBorder="0" applyAlignment="0" applyProtection="0">
      <alignment vertical="center"/>
    </xf>
    <xf numFmtId="0" fontId="87" fillId="50" borderId="0" applyNumberFormat="0" applyBorder="0" applyAlignment="0" applyProtection="0">
      <alignment vertical="center"/>
    </xf>
    <xf numFmtId="0" fontId="88" fillId="29" borderId="0" applyNumberFormat="0" applyBorder="0" applyAlignment="0" applyProtection="0">
      <alignment vertical="center"/>
    </xf>
    <xf numFmtId="0" fontId="87" fillId="50" borderId="0" applyNumberFormat="0" applyBorder="0" applyAlignment="0" applyProtection="0">
      <alignment vertical="center"/>
    </xf>
    <xf numFmtId="0" fontId="87" fillId="50" borderId="0" applyNumberFormat="0" applyBorder="0" applyAlignment="0" applyProtection="0">
      <alignment vertical="center"/>
    </xf>
    <xf numFmtId="0" fontId="87" fillId="50" borderId="0" applyNumberFormat="0" applyBorder="0" applyAlignment="0" applyProtection="0">
      <alignment vertical="center"/>
    </xf>
    <xf numFmtId="0" fontId="87" fillId="50" borderId="0" applyNumberFormat="0" applyBorder="0" applyAlignment="0" applyProtection="0">
      <alignment vertical="center"/>
    </xf>
    <xf numFmtId="0" fontId="87" fillId="50" borderId="0" applyNumberFormat="0" applyBorder="0" applyAlignment="0" applyProtection="0">
      <alignment vertical="center"/>
    </xf>
    <xf numFmtId="0" fontId="88" fillId="29" borderId="0" applyNumberFormat="0" applyBorder="0" applyAlignment="0" applyProtection="0">
      <alignment vertical="center"/>
    </xf>
    <xf numFmtId="0" fontId="88" fillId="29" borderId="0" applyNumberFormat="0" applyBorder="0" applyAlignment="0" applyProtection="0">
      <alignment vertical="center"/>
    </xf>
    <xf numFmtId="0" fontId="87" fillId="50" borderId="0" applyNumberFormat="0" applyBorder="0" applyAlignment="0" applyProtection="0">
      <alignment vertical="center"/>
    </xf>
    <xf numFmtId="0" fontId="87" fillId="50" borderId="0" applyNumberFormat="0" applyBorder="0" applyAlignment="0" applyProtection="0">
      <alignment vertical="center"/>
    </xf>
    <xf numFmtId="0" fontId="87" fillId="50" borderId="0" applyNumberFormat="0" applyBorder="0" applyAlignment="0" applyProtection="0">
      <alignment vertical="center"/>
    </xf>
    <xf numFmtId="0" fontId="87" fillId="50" borderId="0" applyNumberFormat="0" applyBorder="0" applyAlignment="0" applyProtection="0">
      <alignment vertical="center"/>
    </xf>
    <xf numFmtId="0" fontId="87" fillId="50" borderId="0" applyNumberFormat="0" applyBorder="0" applyAlignment="0" applyProtection="0">
      <alignment vertical="center"/>
    </xf>
    <xf numFmtId="0" fontId="87" fillId="50" borderId="0" applyNumberFormat="0" applyBorder="0" applyAlignment="0" applyProtection="0">
      <alignment vertical="center"/>
    </xf>
    <xf numFmtId="0" fontId="87" fillId="50" borderId="0" applyNumberFormat="0" applyBorder="0" applyAlignment="0" applyProtection="0">
      <alignment vertical="center"/>
    </xf>
    <xf numFmtId="0" fontId="87" fillId="50" borderId="0" applyNumberFormat="0" applyBorder="0" applyAlignment="0" applyProtection="0">
      <alignment vertical="center"/>
    </xf>
    <xf numFmtId="0" fontId="88" fillId="29" borderId="0" applyNumberFormat="0" applyBorder="0" applyAlignment="0" applyProtection="0">
      <alignment vertical="center"/>
    </xf>
    <xf numFmtId="0" fontId="88" fillId="29" borderId="0" applyNumberFormat="0" applyBorder="0" applyAlignment="0" applyProtection="0">
      <alignment vertical="center"/>
    </xf>
    <xf numFmtId="0" fontId="88" fillId="29" borderId="0" applyNumberFormat="0" applyBorder="0" applyAlignment="0" applyProtection="0">
      <alignment vertical="center"/>
    </xf>
    <xf numFmtId="0" fontId="88" fillId="29" borderId="0" applyNumberFormat="0" applyBorder="0" applyAlignment="0" applyProtection="0">
      <alignment vertical="center"/>
    </xf>
    <xf numFmtId="0" fontId="89" fillId="29" borderId="0" applyNumberFormat="0" applyBorder="0" applyAlignment="0" applyProtection="0">
      <alignment vertical="center"/>
    </xf>
    <xf numFmtId="0" fontId="88" fillId="29" borderId="0" applyNumberFormat="0" applyBorder="0" applyAlignment="0" applyProtection="0">
      <alignment vertical="center"/>
    </xf>
    <xf numFmtId="0" fontId="88" fillId="29" borderId="0" applyNumberFormat="0" applyBorder="0" applyAlignment="0" applyProtection="0">
      <alignment vertical="center"/>
    </xf>
    <xf numFmtId="0" fontId="87" fillId="50" borderId="0" applyNumberFormat="0" applyBorder="0" applyAlignment="0" applyProtection="0">
      <alignment vertical="center"/>
    </xf>
    <xf numFmtId="0" fontId="87" fillId="50" borderId="0" applyNumberFormat="0" applyBorder="0" applyAlignment="0" applyProtection="0">
      <alignment vertical="center"/>
    </xf>
    <xf numFmtId="0" fontId="87" fillId="50" borderId="0" applyNumberFormat="0" applyBorder="0" applyAlignment="0" applyProtection="0">
      <alignment vertical="center"/>
    </xf>
    <xf numFmtId="0" fontId="87" fillId="50" borderId="0" applyNumberFormat="0" applyBorder="0" applyAlignment="0" applyProtection="0">
      <alignment vertical="center"/>
    </xf>
    <xf numFmtId="0" fontId="76" fillId="29" borderId="0" applyNumberFormat="0" applyBorder="0" applyAlignment="0" applyProtection="0">
      <alignment vertical="center"/>
    </xf>
    <xf numFmtId="0" fontId="87" fillId="50" borderId="0" applyNumberFormat="0" applyBorder="0" applyAlignment="0" applyProtection="0">
      <alignment vertical="center"/>
    </xf>
    <xf numFmtId="0" fontId="87" fillId="50" borderId="0" applyNumberFormat="0" applyBorder="0" applyAlignment="0" applyProtection="0">
      <alignment vertical="center"/>
    </xf>
    <xf numFmtId="0" fontId="88" fillId="29" borderId="0" applyNumberFormat="0" applyBorder="0" applyAlignment="0" applyProtection="0">
      <alignment vertical="center"/>
    </xf>
    <xf numFmtId="0" fontId="89" fillId="29" borderId="0" applyNumberFormat="0" applyBorder="0" applyAlignment="0" applyProtection="0">
      <alignment vertical="center"/>
    </xf>
    <xf numFmtId="0" fontId="87" fillId="50" borderId="0" applyNumberFormat="0" applyBorder="0" applyAlignment="0" applyProtection="0">
      <alignment vertical="center"/>
    </xf>
    <xf numFmtId="0" fontId="87" fillId="50" borderId="0" applyNumberFormat="0" applyBorder="0" applyAlignment="0" applyProtection="0">
      <alignment vertical="center"/>
    </xf>
    <xf numFmtId="0" fontId="87" fillId="50" borderId="0" applyNumberFormat="0" applyBorder="0" applyAlignment="0" applyProtection="0">
      <alignment vertical="center"/>
    </xf>
    <xf numFmtId="0" fontId="88" fillId="29" borderId="0" applyNumberFormat="0" applyBorder="0" applyAlignment="0" applyProtection="0">
      <alignment vertical="center"/>
    </xf>
    <xf numFmtId="0" fontId="87" fillId="50" borderId="0" applyNumberFormat="0" applyBorder="0" applyAlignment="0" applyProtection="0">
      <alignment vertical="center"/>
    </xf>
    <xf numFmtId="0" fontId="87" fillId="50" borderId="0" applyNumberFormat="0" applyBorder="0" applyAlignment="0" applyProtection="0">
      <alignment vertical="center"/>
    </xf>
    <xf numFmtId="0" fontId="87" fillId="50" borderId="0" applyNumberFormat="0" applyBorder="0" applyAlignment="0" applyProtection="0">
      <alignment vertical="center"/>
    </xf>
    <xf numFmtId="0" fontId="87" fillId="50" borderId="0" applyNumberFormat="0" applyBorder="0" applyAlignment="0" applyProtection="0">
      <alignment vertical="center"/>
    </xf>
    <xf numFmtId="0" fontId="87" fillId="50" borderId="0" applyNumberFormat="0" applyBorder="0" applyAlignment="0" applyProtection="0">
      <alignment vertical="center"/>
    </xf>
    <xf numFmtId="0" fontId="87" fillId="50" borderId="0" applyNumberFormat="0" applyBorder="0" applyAlignment="0" applyProtection="0">
      <alignment vertical="center"/>
    </xf>
    <xf numFmtId="0" fontId="88" fillId="33" borderId="0" applyNumberFormat="0" applyBorder="0" applyAlignment="0" applyProtection="0">
      <alignment vertical="center"/>
    </xf>
    <xf numFmtId="0" fontId="87" fillId="53" borderId="0" applyNumberFormat="0" applyBorder="0" applyAlignment="0" applyProtection="0">
      <alignment vertical="center"/>
    </xf>
    <xf numFmtId="0" fontId="88" fillId="33" borderId="0" applyNumberFormat="0" applyBorder="0" applyAlignment="0" applyProtection="0">
      <alignment vertical="center"/>
    </xf>
    <xf numFmtId="0" fontId="88" fillId="33" borderId="0" applyNumberFormat="0" applyBorder="0" applyAlignment="0" applyProtection="0">
      <alignment vertical="center"/>
    </xf>
    <xf numFmtId="0" fontId="76" fillId="33" borderId="0" applyNumberFormat="0" applyBorder="0" applyAlignment="0" applyProtection="0">
      <alignment vertical="center"/>
    </xf>
    <xf numFmtId="0" fontId="87" fillId="53" borderId="0" applyNumberFormat="0" applyBorder="0" applyAlignment="0" applyProtection="0">
      <alignment vertical="center"/>
    </xf>
    <xf numFmtId="0" fontId="88" fillId="33" borderId="0" applyNumberFormat="0" applyBorder="0" applyAlignment="0" applyProtection="0">
      <alignment vertical="center"/>
    </xf>
    <xf numFmtId="0" fontId="87" fillId="53" borderId="0" applyNumberFormat="0" applyBorder="0" applyAlignment="0" applyProtection="0">
      <alignment vertical="center"/>
    </xf>
    <xf numFmtId="0" fontId="88" fillId="33" borderId="0" applyNumberFormat="0" applyBorder="0" applyAlignment="0" applyProtection="0">
      <alignment vertical="center"/>
    </xf>
    <xf numFmtId="0" fontId="87" fillId="53" borderId="0" applyNumberFormat="0" applyBorder="0" applyAlignment="0" applyProtection="0">
      <alignment vertical="center"/>
    </xf>
    <xf numFmtId="0" fontId="88" fillId="33" borderId="0" applyNumberFormat="0" applyBorder="0" applyAlignment="0" applyProtection="0">
      <alignment vertical="center"/>
    </xf>
    <xf numFmtId="0" fontId="87" fillId="53" borderId="0" applyNumberFormat="0" applyBorder="0" applyAlignment="0" applyProtection="0">
      <alignment vertical="center"/>
    </xf>
    <xf numFmtId="0" fontId="88" fillId="33" borderId="0" applyNumberFormat="0" applyBorder="0" applyAlignment="0" applyProtection="0">
      <alignment vertical="center"/>
    </xf>
    <xf numFmtId="0" fontId="87" fillId="53" borderId="0" applyNumberFormat="0" applyBorder="0" applyAlignment="0" applyProtection="0">
      <alignment vertical="center"/>
    </xf>
    <xf numFmtId="0" fontId="88" fillId="33" borderId="0" applyNumberFormat="0" applyBorder="0" applyAlignment="0" applyProtection="0">
      <alignment vertical="center"/>
    </xf>
    <xf numFmtId="0" fontId="87" fillId="53" borderId="0" applyNumberFormat="0" applyBorder="0" applyAlignment="0" applyProtection="0">
      <alignment vertical="center"/>
    </xf>
    <xf numFmtId="0" fontId="88" fillId="33" borderId="0" applyNumberFormat="0" applyBorder="0" applyAlignment="0" applyProtection="0">
      <alignment vertical="center"/>
    </xf>
    <xf numFmtId="0" fontId="87" fillId="53" borderId="0" applyNumberFormat="0" applyBorder="0" applyAlignment="0" applyProtection="0">
      <alignment vertical="center"/>
    </xf>
    <xf numFmtId="0" fontId="88" fillId="33" borderId="0" applyNumberFormat="0" applyBorder="0" applyAlignment="0" applyProtection="0">
      <alignment vertical="center"/>
    </xf>
    <xf numFmtId="0" fontId="87" fillId="53" borderId="0" applyNumberFormat="0" applyBorder="0" applyAlignment="0" applyProtection="0">
      <alignment vertical="center"/>
    </xf>
    <xf numFmtId="0" fontId="88" fillId="3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8" fillId="33" borderId="0" applyNumberFormat="0" applyBorder="0" applyAlignment="0" applyProtection="0">
      <alignment vertical="center"/>
    </xf>
    <xf numFmtId="0" fontId="88" fillId="3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8" fillId="33" borderId="0" applyNumberFormat="0" applyBorder="0" applyAlignment="0" applyProtection="0">
      <alignment vertical="center"/>
    </xf>
    <xf numFmtId="0" fontId="88" fillId="33" borderId="0" applyNumberFormat="0" applyBorder="0" applyAlignment="0" applyProtection="0">
      <alignment vertical="center"/>
    </xf>
    <xf numFmtId="0" fontId="88" fillId="33" borderId="0" applyNumberFormat="0" applyBorder="0" applyAlignment="0" applyProtection="0">
      <alignment vertical="center"/>
    </xf>
    <xf numFmtId="0" fontId="88" fillId="33" borderId="0" applyNumberFormat="0" applyBorder="0" applyAlignment="0" applyProtection="0">
      <alignment vertical="center"/>
    </xf>
    <xf numFmtId="0" fontId="89" fillId="33" borderId="0" applyNumberFormat="0" applyBorder="0" applyAlignment="0" applyProtection="0">
      <alignment vertical="center"/>
    </xf>
    <xf numFmtId="0" fontId="88" fillId="33" borderId="0" applyNumberFormat="0" applyBorder="0" applyAlignment="0" applyProtection="0">
      <alignment vertical="center"/>
    </xf>
    <xf numFmtId="0" fontId="88" fillId="3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76" fillId="3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8" fillId="33" borderId="0" applyNumberFormat="0" applyBorder="0" applyAlignment="0" applyProtection="0">
      <alignment vertical="center"/>
    </xf>
    <xf numFmtId="0" fontId="89" fillId="3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8" fillId="3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8" fillId="37" borderId="0" applyNumberFormat="0" applyBorder="0" applyAlignment="0" applyProtection="0">
      <alignment vertical="center"/>
    </xf>
    <xf numFmtId="0" fontId="87" fillId="54" borderId="0" applyNumberFormat="0" applyBorder="0" applyAlignment="0" applyProtection="0">
      <alignment vertical="center"/>
    </xf>
    <xf numFmtId="0" fontId="88" fillId="37" borderId="0" applyNumberFormat="0" applyBorder="0" applyAlignment="0" applyProtection="0">
      <alignment vertical="center"/>
    </xf>
    <xf numFmtId="0" fontId="88" fillId="37" borderId="0" applyNumberFormat="0" applyBorder="0" applyAlignment="0" applyProtection="0">
      <alignment vertical="center"/>
    </xf>
    <xf numFmtId="0" fontId="76" fillId="37" borderId="0" applyNumberFormat="0" applyBorder="0" applyAlignment="0" applyProtection="0">
      <alignment vertical="center"/>
    </xf>
    <xf numFmtId="0" fontId="87" fillId="54" borderId="0" applyNumberFormat="0" applyBorder="0" applyAlignment="0" applyProtection="0">
      <alignment vertical="center"/>
    </xf>
    <xf numFmtId="0" fontId="88" fillId="37" borderId="0" applyNumberFormat="0" applyBorder="0" applyAlignment="0" applyProtection="0">
      <alignment vertical="center"/>
    </xf>
    <xf numFmtId="0" fontId="87" fillId="54" borderId="0" applyNumberFormat="0" applyBorder="0" applyAlignment="0" applyProtection="0">
      <alignment vertical="center"/>
    </xf>
    <xf numFmtId="0" fontId="88" fillId="37" borderId="0" applyNumberFormat="0" applyBorder="0" applyAlignment="0" applyProtection="0">
      <alignment vertical="center"/>
    </xf>
    <xf numFmtId="0" fontId="87" fillId="54" borderId="0" applyNumberFormat="0" applyBorder="0" applyAlignment="0" applyProtection="0">
      <alignment vertical="center"/>
    </xf>
    <xf numFmtId="0" fontId="88" fillId="37" borderId="0" applyNumberFormat="0" applyBorder="0" applyAlignment="0" applyProtection="0">
      <alignment vertical="center"/>
    </xf>
    <xf numFmtId="0" fontId="87" fillId="54" borderId="0" applyNumberFormat="0" applyBorder="0" applyAlignment="0" applyProtection="0">
      <alignment vertical="center"/>
    </xf>
    <xf numFmtId="0" fontId="88" fillId="37" borderId="0" applyNumberFormat="0" applyBorder="0" applyAlignment="0" applyProtection="0">
      <alignment vertical="center"/>
    </xf>
    <xf numFmtId="0" fontId="87" fillId="54" borderId="0" applyNumberFormat="0" applyBorder="0" applyAlignment="0" applyProtection="0">
      <alignment vertical="center"/>
    </xf>
    <xf numFmtId="0" fontId="88" fillId="37" borderId="0" applyNumberFormat="0" applyBorder="0" applyAlignment="0" applyProtection="0">
      <alignment vertical="center"/>
    </xf>
    <xf numFmtId="0" fontId="87" fillId="54" borderId="0" applyNumberFormat="0" applyBorder="0" applyAlignment="0" applyProtection="0">
      <alignment vertical="center"/>
    </xf>
    <xf numFmtId="0" fontId="88" fillId="37" borderId="0" applyNumberFormat="0" applyBorder="0" applyAlignment="0" applyProtection="0">
      <alignment vertical="center"/>
    </xf>
    <xf numFmtId="0" fontId="87" fillId="54" borderId="0" applyNumberFormat="0" applyBorder="0" applyAlignment="0" applyProtection="0">
      <alignment vertical="center"/>
    </xf>
    <xf numFmtId="0" fontId="88" fillId="37" borderId="0" applyNumberFormat="0" applyBorder="0" applyAlignment="0" applyProtection="0">
      <alignment vertical="center"/>
    </xf>
    <xf numFmtId="0" fontId="87" fillId="54" borderId="0" applyNumberFormat="0" applyBorder="0" applyAlignment="0" applyProtection="0">
      <alignment vertical="center"/>
    </xf>
    <xf numFmtId="0" fontId="88" fillId="37"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8" fillId="37" borderId="0" applyNumberFormat="0" applyBorder="0" applyAlignment="0" applyProtection="0">
      <alignment vertical="center"/>
    </xf>
    <xf numFmtId="0" fontId="88" fillId="37"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8" fillId="37" borderId="0" applyNumberFormat="0" applyBorder="0" applyAlignment="0" applyProtection="0">
      <alignment vertical="center"/>
    </xf>
    <xf numFmtId="0" fontId="88" fillId="37" borderId="0" applyNumberFormat="0" applyBorder="0" applyAlignment="0" applyProtection="0">
      <alignment vertical="center"/>
    </xf>
    <xf numFmtId="0" fontId="88" fillId="37" borderId="0" applyNumberFormat="0" applyBorder="0" applyAlignment="0" applyProtection="0">
      <alignment vertical="center"/>
    </xf>
    <xf numFmtId="0" fontId="88" fillId="37" borderId="0" applyNumberFormat="0" applyBorder="0" applyAlignment="0" applyProtection="0">
      <alignment vertical="center"/>
    </xf>
    <xf numFmtId="0" fontId="89" fillId="37" borderId="0" applyNumberFormat="0" applyBorder="0" applyAlignment="0" applyProtection="0">
      <alignment vertical="center"/>
    </xf>
    <xf numFmtId="0" fontId="88" fillId="37" borderId="0" applyNumberFormat="0" applyBorder="0" applyAlignment="0" applyProtection="0">
      <alignment vertical="center"/>
    </xf>
    <xf numFmtId="0" fontId="88" fillId="37"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76" fillId="37"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8" fillId="37" borderId="0" applyNumberFormat="0" applyBorder="0" applyAlignment="0" applyProtection="0">
      <alignment vertical="center"/>
    </xf>
    <xf numFmtId="0" fontId="89" fillId="37"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8" fillId="37"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8" fillId="41" borderId="0" applyNumberFormat="0" applyBorder="0" applyAlignment="0" applyProtection="0">
      <alignment vertical="center"/>
    </xf>
    <xf numFmtId="0" fontId="87" fillId="55" borderId="0" applyNumberFormat="0" applyBorder="0" applyAlignment="0" applyProtection="0">
      <alignment vertical="center"/>
    </xf>
    <xf numFmtId="0" fontId="88" fillId="41" borderId="0" applyNumberFormat="0" applyBorder="0" applyAlignment="0" applyProtection="0">
      <alignment vertical="center"/>
    </xf>
    <xf numFmtId="0" fontId="88" fillId="41" borderId="0" applyNumberFormat="0" applyBorder="0" applyAlignment="0" applyProtection="0">
      <alignment vertical="center"/>
    </xf>
    <xf numFmtId="0" fontId="76" fillId="41" borderId="0" applyNumberFormat="0" applyBorder="0" applyAlignment="0" applyProtection="0">
      <alignment vertical="center"/>
    </xf>
    <xf numFmtId="0" fontId="87" fillId="55" borderId="0" applyNumberFormat="0" applyBorder="0" applyAlignment="0" applyProtection="0">
      <alignment vertical="center"/>
    </xf>
    <xf numFmtId="0" fontId="88" fillId="41" borderId="0" applyNumberFormat="0" applyBorder="0" applyAlignment="0" applyProtection="0">
      <alignment vertical="center"/>
    </xf>
    <xf numFmtId="0" fontId="87" fillId="55" borderId="0" applyNumberFormat="0" applyBorder="0" applyAlignment="0" applyProtection="0">
      <alignment vertical="center"/>
    </xf>
    <xf numFmtId="0" fontId="88" fillId="41" borderId="0" applyNumberFormat="0" applyBorder="0" applyAlignment="0" applyProtection="0">
      <alignment vertical="center"/>
    </xf>
    <xf numFmtId="0" fontId="87" fillId="55" borderId="0" applyNumberFormat="0" applyBorder="0" applyAlignment="0" applyProtection="0">
      <alignment vertical="center"/>
    </xf>
    <xf numFmtId="0" fontId="88" fillId="41" borderId="0" applyNumberFormat="0" applyBorder="0" applyAlignment="0" applyProtection="0">
      <alignment vertical="center"/>
    </xf>
    <xf numFmtId="0" fontId="87" fillId="55" borderId="0" applyNumberFormat="0" applyBorder="0" applyAlignment="0" applyProtection="0">
      <alignment vertical="center"/>
    </xf>
    <xf numFmtId="0" fontId="88" fillId="41" borderId="0" applyNumberFormat="0" applyBorder="0" applyAlignment="0" applyProtection="0">
      <alignment vertical="center"/>
    </xf>
    <xf numFmtId="0" fontId="87" fillId="55" borderId="0" applyNumberFormat="0" applyBorder="0" applyAlignment="0" applyProtection="0">
      <alignment vertical="center"/>
    </xf>
    <xf numFmtId="0" fontId="88" fillId="41" borderId="0" applyNumberFormat="0" applyBorder="0" applyAlignment="0" applyProtection="0">
      <alignment vertical="center"/>
    </xf>
    <xf numFmtId="0" fontId="87" fillId="55" borderId="0" applyNumberFormat="0" applyBorder="0" applyAlignment="0" applyProtection="0">
      <alignment vertical="center"/>
    </xf>
    <xf numFmtId="0" fontId="88" fillId="41" borderId="0" applyNumberFormat="0" applyBorder="0" applyAlignment="0" applyProtection="0">
      <alignment vertical="center"/>
    </xf>
    <xf numFmtId="0" fontId="87" fillId="55" borderId="0" applyNumberFormat="0" applyBorder="0" applyAlignment="0" applyProtection="0">
      <alignment vertical="center"/>
    </xf>
    <xf numFmtId="0" fontId="88" fillId="41" borderId="0" applyNumberFormat="0" applyBorder="0" applyAlignment="0" applyProtection="0">
      <alignment vertical="center"/>
    </xf>
    <xf numFmtId="0" fontId="87" fillId="55" borderId="0" applyNumberFormat="0" applyBorder="0" applyAlignment="0" applyProtection="0">
      <alignment vertical="center"/>
    </xf>
    <xf numFmtId="0" fontId="88" fillId="41" borderId="0" applyNumberFormat="0" applyBorder="0" applyAlignment="0" applyProtection="0">
      <alignment vertical="center"/>
    </xf>
    <xf numFmtId="0" fontId="87" fillId="55" borderId="0" applyNumberFormat="0" applyBorder="0" applyAlignment="0" applyProtection="0">
      <alignment vertical="center"/>
    </xf>
    <xf numFmtId="0" fontId="87" fillId="55" borderId="0" applyNumberFormat="0" applyBorder="0" applyAlignment="0" applyProtection="0">
      <alignment vertical="center"/>
    </xf>
    <xf numFmtId="0" fontId="87" fillId="55" borderId="0" applyNumberFormat="0" applyBorder="0" applyAlignment="0" applyProtection="0">
      <alignment vertical="center"/>
    </xf>
    <xf numFmtId="0" fontId="87" fillId="55" borderId="0" applyNumberFormat="0" applyBorder="0" applyAlignment="0" applyProtection="0">
      <alignment vertical="center"/>
    </xf>
    <xf numFmtId="0" fontId="87" fillId="55" borderId="0" applyNumberFormat="0" applyBorder="0" applyAlignment="0" applyProtection="0">
      <alignment vertical="center"/>
    </xf>
    <xf numFmtId="0" fontId="88" fillId="41" borderId="0" applyNumberFormat="0" applyBorder="0" applyAlignment="0" applyProtection="0">
      <alignment vertical="center"/>
    </xf>
    <xf numFmtId="0" fontId="88" fillId="41" borderId="0" applyNumberFormat="0" applyBorder="0" applyAlignment="0" applyProtection="0">
      <alignment vertical="center"/>
    </xf>
    <xf numFmtId="0" fontId="87" fillId="55" borderId="0" applyNumberFormat="0" applyBorder="0" applyAlignment="0" applyProtection="0">
      <alignment vertical="center"/>
    </xf>
    <xf numFmtId="0" fontId="87" fillId="55" borderId="0" applyNumberFormat="0" applyBorder="0" applyAlignment="0" applyProtection="0">
      <alignment vertical="center"/>
    </xf>
    <xf numFmtId="0" fontId="87" fillId="55" borderId="0" applyNumberFormat="0" applyBorder="0" applyAlignment="0" applyProtection="0">
      <alignment vertical="center"/>
    </xf>
    <xf numFmtId="0" fontId="87" fillId="55" borderId="0" applyNumberFormat="0" applyBorder="0" applyAlignment="0" applyProtection="0">
      <alignment vertical="center"/>
    </xf>
    <xf numFmtId="0" fontId="87" fillId="55" borderId="0" applyNumberFormat="0" applyBorder="0" applyAlignment="0" applyProtection="0">
      <alignment vertical="center"/>
    </xf>
    <xf numFmtId="0" fontId="87" fillId="55" borderId="0" applyNumberFormat="0" applyBorder="0" applyAlignment="0" applyProtection="0">
      <alignment vertical="center"/>
    </xf>
    <xf numFmtId="0" fontId="87" fillId="55" borderId="0" applyNumberFormat="0" applyBorder="0" applyAlignment="0" applyProtection="0">
      <alignment vertical="center"/>
    </xf>
    <xf numFmtId="0" fontId="87" fillId="55" borderId="0" applyNumberFormat="0" applyBorder="0" applyAlignment="0" applyProtection="0">
      <alignment vertical="center"/>
    </xf>
    <xf numFmtId="0" fontId="88" fillId="41" borderId="0" applyNumberFormat="0" applyBorder="0" applyAlignment="0" applyProtection="0">
      <alignment vertical="center"/>
    </xf>
    <xf numFmtId="0" fontId="88" fillId="41" borderId="0" applyNumberFormat="0" applyBorder="0" applyAlignment="0" applyProtection="0">
      <alignment vertical="center"/>
    </xf>
    <xf numFmtId="0" fontId="88" fillId="41" borderId="0" applyNumberFormat="0" applyBorder="0" applyAlignment="0" applyProtection="0">
      <alignment vertical="center"/>
    </xf>
    <xf numFmtId="0" fontId="88" fillId="41" borderId="0" applyNumberFormat="0" applyBorder="0" applyAlignment="0" applyProtection="0">
      <alignment vertical="center"/>
    </xf>
    <xf numFmtId="0" fontId="89" fillId="41" borderId="0" applyNumberFormat="0" applyBorder="0" applyAlignment="0" applyProtection="0">
      <alignment vertical="center"/>
    </xf>
    <xf numFmtId="0" fontId="88" fillId="41" borderId="0" applyNumberFormat="0" applyBorder="0" applyAlignment="0" applyProtection="0">
      <alignment vertical="center"/>
    </xf>
    <xf numFmtId="0" fontId="88" fillId="41" borderId="0" applyNumberFormat="0" applyBorder="0" applyAlignment="0" applyProtection="0">
      <alignment vertical="center"/>
    </xf>
    <xf numFmtId="0" fontId="87" fillId="55" borderId="0" applyNumberFormat="0" applyBorder="0" applyAlignment="0" applyProtection="0">
      <alignment vertical="center"/>
    </xf>
    <xf numFmtId="0" fontId="87" fillId="55" borderId="0" applyNumberFormat="0" applyBorder="0" applyAlignment="0" applyProtection="0">
      <alignment vertical="center"/>
    </xf>
    <xf numFmtId="0" fontId="87" fillId="55" borderId="0" applyNumberFormat="0" applyBorder="0" applyAlignment="0" applyProtection="0">
      <alignment vertical="center"/>
    </xf>
    <xf numFmtId="0" fontId="87" fillId="55" borderId="0" applyNumberFormat="0" applyBorder="0" applyAlignment="0" applyProtection="0">
      <alignment vertical="center"/>
    </xf>
    <xf numFmtId="0" fontId="76" fillId="41" borderId="0" applyNumberFormat="0" applyBorder="0" applyAlignment="0" applyProtection="0">
      <alignment vertical="center"/>
    </xf>
    <xf numFmtId="0" fontId="87" fillId="55" borderId="0" applyNumberFormat="0" applyBorder="0" applyAlignment="0" applyProtection="0">
      <alignment vertical="center"/>
    </xf>
    <xf numFmtId="0" fontId="87" fillId="55" borderId="0" applyNumberFormat="0" applyBorder="0" applyAlignment="0" applyProtection="0">
      <alignment vertical="center"/>
    </xf>
    <xf numFmtId="0" fontId="88" fillId="41" borderId="0" applyNumberFormat="0" applyBorder="0" applyAlignment="0" applyProtection="0">
      <alignment vertical="center"/>
    </xf>
    <xf numFmtId="0" fontId="89" fillId="41" borderId="0" applyNumberFormat="0" applyBorder="0" applyAlignment="0" applyProtection="0">
      <alignment vertical="center"/>
    </xf>
    <xf numFmtId="0" fontId="87" fillId="55" borderId="0" applyNumberFormat="0" applyBorder="0" applyAlignment="0" applyProtection="0">
      <alignment vertical="center"/>
    </xf>
    <xf numFmtId="0" fontId="87" fillId="55" borderId="0" applyNumberFormat="0" applyBorder="0" applyAlignment="0" applyProtection="0">
      <alignment vertical="center"/>
    </xf>
    <xf numFmtId="0" fontId="87" fillId="55" borderId="0" applyNumberFormat="0" applyBorder="0" applyAlignment="0" applyProtection="0">
      <alignment vertical="center"/>
    </xf>
    <xf numFmtId="0" fontId="88" fillId="41" borderId="0" applyNumberFormat="0" applyBorder="0" applyAlignment="0" applyProtection="0">
      <alignment vertical="center"/>
    </xf>
    <xf numFmtId="0" fontId="87" fillId="55" borderId="0" applyNumberFormat="0" applyBorder="0" applyAlignment="0" applyProtection="0">
      <alignment vertical="center"/>
    </xf>
    <xf numFmtId="0" fontId="87" fillId="55" borderId="0" applyNumberFormat="0" applyBorder="0" applyAlignment="0" applyProtection="0">
      <alignment vertical="center"/>
    </xf>
    <xf numFmtId="0" fontId="87" fillId="55" borderId="0" applyNumberFormat="0" applyBorder="0" applyAlignment="0" applyProtection="0">
      <alignment vertical="center"/>
    </xf>
    <xf numFmtId="0" fontId="87" fillId="55" borderId="0" applyNumberFormat="0" applyBorder="0" applyAlignment="0" applyProtection="0">
      <alignment vertical="center"/>
    </xf>
    <xf numFmtId="0" fontId="87" fillId="55" borderId="0" applyNumberFormat="0" applyBorder="0" applyAlignment="0" applyProtection="0">
      <alignment vertical="center"/>
    </xf>
    <xf numFmtId="0" fontId="87" fillId="55" borderId="0" applyNumberFormat="0" applyBorder="0" applyAlignment="0" applyProtection="0">
      <alignment vertical="center"/>
    </xf>
    <xf numFmtId="0" fontId="90"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91" fillId="0" borderId="0" applyFont="0" applyFill="0" applyBorder="0" applyAlignment="0" applyProtection="0"/>
    <xf numFmtId="0" fontId="80" fillId="0" borderId="0" applyFont="0" applyFill="0" applyBorder="0" applyAlignment="0" applyProtection="0"/>
    <xf numFmtId="0" fontId="80" fillId="0" borderId="0" applyFont="0" applyFill="0" applyBorder="0" applyAlignment="0" applyProtection="0"/>
    <xf numFmtId="0" fontId="92" fillId="0" borderId="0" applyFont="0" applyFill="0" applyBorder="0" applyAlignment="0" applyProtection="0"/>
    <xf numFmtId="0" fontId="93" fillId="0" borderId="0" applyFont="0" applyFill="0" applyBorder="0" applyAlignment="0" applyProtection="0"/>
    <xf numFmtId="0" fontId="87" fillId="56" borderId="0" applyNumberFormat="0" applyBorder="0" applyAlignment="0" applyProtection="0">
      <alignment vertical="center"/>
    </xf>
    <xf numFmtId="0" fontId="87" fillId="57" borderId="0" applyNumberFormat="0" applyBorder="0" applyAlignment="0" applyProtection="0">
      <alignment vertical="center"/>
    </xf>
    <xf numFmtId="0" fontId="87" fillId="58" borderId="0" applyNumberFormat="0" applyBorder="0" applyAlignment="0" applyProtection="0">
      <alignment vertical="center"/>
    </xf>
    <xf numFmtId="0" fontId="87" fillId="53" borderId="0" applyNumberFormat="0" applyBorder="0" applyAlignment="0" applyProtection="0">
      <alignment vertical="center"/>
    </xf>
    <xf numFmtId="0" fontId="87" fillId="54" borderId="0" applyNumberFormat="0" applyBorder="0" applyAlignment="0" applyProtection="0">
      <alignment vertical="center"/>
    </xf>
    <xf numFmtId="0" fontId="87" fillId="59" borderId="0" applyNumberFormat="0" applyBorder="0" applyAlignment="0" applyProtection="0">
      <alignment vertical="center"/>
    </xf>
    <xf numFmtId="0" fontId="94" fillId="0" borderId="0" applyFont="0" applyFill="0" applyBorder="0" applyAlignment="0" applyProtection="0"/>
    <xf numFmtId="0" fontId="95" fillId="0" borderId="0" applyFont="0" applyFill="0" applyBorder="0" applyAlignment="0" applyProtection="0"/>
    <xf numFmtId="0" fontId="94"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7" fillId="0" borderId="0" applyFont="0" applyFill="0" applyBorder="0" applyAlignment="0" applyProtection="0"/>
    <xf numFmtId="0" fontId="98" fillId="0" borderId="0" applyFont="0" applyFill="0" applyBorder="0" applyAlignment="0" applyProtection="0"/>
    <xf numFmtId="0" fontId="95" fillId="0" borderId="0" applyFont="0" applyFill="0" applyBorder="0" applyAlignment="0" applyProtection="0"/>
    <xf numFmtId="0" fontId="94" fillId="0" borderId="0" applyFont="0" applyFill="0" applyBorder="0" applyAlignment="0" applyProtection="0"/>
    <xf numFmtId="0" fontId="95" fillId="0" borderId="0" applyFont="0" applyFill="0" applyBorder="0" applyAlignment="0" applyProtection="0"/>
    <xf numFmtId="0" fontId="94" fillId="0" borderId="0" applyFont="0" applyFill="0" applyBorder="0" applyAlignment="0" applyProtection="0"/>
    <xf numFmtId="0" fontId="95" fillId="0" borderId="0" applyFont="0" applyFill="0" applyBorder="0" applyAlignment="0" applyProtection="0"/>
    <xf numFmtId="176" fontId="99" fillId="0" borderId="0" applyFont="0" applyFill="0" applyBorder="0" applyAlignment="0" applyProtection="0"/>
    <xf numFmtId="176" fontId="97" fillId="0" borderId="0" applyFont="0" applyFill="0" applyBorder="0" applyAlignment="0" applyProtection="0"/>
    <xf numFmtId="0" fontId="99" fillId="0" borderId="0" applyFont="0" applyFill="0" applyBorder="0" applyAlignment="0" applyProtection="0"/>
    <xf numFmtId="0" fontId="95" fillId="0" borderId="0" applyFont="0" applyFill="0" applyBorder="0" applyAlignment="0" applyProtection="0"/>
    <xf numFmtId="176" fontId="99" fillId="0" borderId="0" applyFont="0" applyFill="0" applyBorder="0" applyAlignment="0" applyProtection="0"/>
    <xf numFmtId="176" fontId="97" fillId="0" borderId="0" applyFont="0" applyFill="0" applyBorder="0" applyAlignment="0" applyProtection="0"/>
    <xf numFmtId="0" fontId="94" fillId="0" borderId="0" applyFont="0" applyFill="0" applyBorder="0" applyAlignment="0" applyProtection="0"/>
    <xf numFmtId="0" fontId="95" fillId="0" borderId="0" applyFont="0" applyFill="0" applyBorder="0" applyAlignment="0" applyProtection="0"/>
    <xf numFmtId="0" fontId="94" fillId="0" borderId="0" applyFont="0" applyFill="0" applyBorder="0" applyAlignment="0" applyProtection="0"/>
    <xf numFmtId="0" fontId="95" fillId="0" borderId="0" applyFont="0" applyFill="0" applyBorder="0" applyAlignment="0" applyProtection="0"/>
    <xf numFmtId="0" fontId="94" fillId="0" borderId="0" applyFont="0" applyFill="0" applyBorder="0" applyAlignment="0" applyProtection="0"/>
    <xf numFmtId="0" fontId="95" fillId="0" borderId="0" applyFont="0" applyFill="0" applyBorder="0" applyAlignment="0" applyProtection="0"/>
    <xf numFmtId="0" fontId="94" fillId="0" borderId="0" applyFont="0" applyFill="0" applyBorder="0" applyAlignment="0" applyProtection="0"/>
    <xf numFmtId="0" fontId="95" fillId="0" borderId="0" applyFont="0" applyFill="0" applyBorder="0" applyAlignment="0" applyProtection="0"/>
    <xf numFmtId="0" fontId="90" fillId="0" borderId="0" applyFont="0" applyFill="0" applyBorder="0" applyAlignment="0" applyProtection="0"/>
    <xf numFmtId="0" fontId="90" fillId="0" borderId="0" applyFont="0" applyFill="0" applyBorder="0" applyAlignment="0" applyProtection="0"/>
    <xf numFmtId="0" fontId="91" fillId="0" borderId="0" applyFont="0" applyFill="0" applyBorder="0" applyAlignment="0" applyProtection="0"/>
    <xf numFmtId="0" fontId="91" fillId="0" borderId="0" applyFont="0" applyFill="0" applyBorder="0" applyAlignment="0" applyProtection="0"/>
    <xf numFmtId="0" fontId="91" fillId="0" borderId="0" applyFont="0" applyFill="0" applyBorder="0" applyAlignment="0" applyProtection="0"/>
    <xf numFmtId="0" fontId="91" fillId="0" borderId="0" applyFont="0" applyFill="0" applyBorder="0" applyAlignment="0" applyProtection="0"/>
    <xf numFmtId="0" fontId="90" fillId="0" borderId="0" applyFont="0" applyFill="0" applyBorder="0" applyAlignment="0" applyProtection="0"/>
    <xf numFmtId="0" fontId="5" fillId="0" borderId="0" applyFont="0" applyFill="0" applyBorder="0" applyAlignment="0" applyProtection="0"/>
    <xf numFmtId="0" fontId="94" fillId="0" borderId="0" applyFont="0" applyFill="0" applyBorder="0" applyAlignment="0" applyProtection="0"/>
    <xf numFmtId="0" fontId="95" fillId="0" borderId="0" applyFont="0" applyFill="0" applyBorder="0" applyAlignment="0" applyProtection="0"/>
    <xf numFmtId="0" fontId="94"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7" fillId="0" borderId="0" applyFont="0" applyFill="0" applyBorder="0" applyAlignment="0" applyProtection="0"/>
    <xf numFmtId="0" fontId="98" fillId="0" borderId="0" applyFont="0" applyFill="0" applyBorder="0" applyAlignment="0" applyProtection="0"/>
    <xf numFmtId="0" fontId="95" fillId="0" borderId="0" applyFont="0" applyFill="0" applyBorder="0" applyAlignment="0" applyProtection="0"/>
    <xf numFmtId="0" fontId="94" fillId="0" borderId="0" applyFont="0" applyFill="0" applyBorder="0" applyAlignment="0" applyProtection="0"/>
    <xf numFmtId="0" fontId="95" fillId="0" borderId="0" applyFont="0" applyFill="0" applyBorder="0" applyAlignment="0" applyProtection="0"/>
    <xf numFmtId="0" fontId="94" fillId="0" borderId="0" applyFont="0" applyFill="0" applyBorder="0" applyAlignment="0" applyProtection="0"/>
    <xf numFmtId="0" fontId="95" fillId="0" borderId="0" applyFont="0" applyFill="0" applyBorder="0" applyAlignment="0" applyProtection="0"/>
    <xf numFmtId="178" fontId="99" fillId="0" borderId="0" applyFont="0" applyFill="0" applyBorder="0" applyAlignment="0" applyProtection="0"/>
    <xf numFmtId="178" fontId="97" fillId="0" borderId="0" applyFont="0" applyFill="0" applyBorder="0" applyAlignment="0" applyProtection="0"/>
    <xf numFmtId="0" fontId="99" fillId="0" borderId="0" applyFont="0" applyFill="0" applyBorder="0" applyAlignment="0" applyProtection="0"/>
    <xf numFmtId="0" fontId="95" fillId="0" borderId="0" applyFont="0" applyFill="0" applyBorder="0" applyAlignment="0" applyProtection="0"/>
    <xf numFmtId="178" fontId="99" fillId="0" borderId="0" applyFont="0" applyFill="0" applyBorder="0" applyAlignment="0" applyProtection="0"/>
    <xf numFmtId="178" fontId="97" fillId="0" borderId="0" applyFont="0" applyFill="0" applyBorder="0" applyAlignment="0" applyProtection="0"/>
    <xf numFmtId="0" fontId="94" fillId="0" borderId="0" applyFont="0" applyFill="0" applyBorder="0" applyAlignment="0" applyProtection="0"/>
    <xf numFmtId="0" fontId="95" fillId="0" borderId="0" applyFont="0" applyFill="0" applyBorder="0" applyAlignment="0" applyProtection="0"/>
    <xf numFmtId="0" fontId="94" fillId="0" borderId="0" applyFont="0" applyFill="0" applyBorder="0" applyAlignment="0" applyProtection="0"/>
    <xf numFmtId="0" fontId="95" fillId="0" borderId="0" applyFont="0" applyFill="0" applyBorder="0" applyAlignment="0" applyProtection="0"/>
    <xf numFmtId="0" fontId="94" fillId="0" borderId="0" applyFont="0" applyFill="0" applyBorder="0" applyAlignment="0" applyProtection="0"/>
    <xf numFmtId="0" fontId="95" fillId="0" borderId="0" applyFont="0" applyFill="0" applyBorder="0" applyAlignment="0" applyProtection="0"/>
    <xf numFmtId="0" fontId="94" fillId="0" borderId="0" applyFont="0" applyFill="0" applyBorder="0" applyAlignment="0" applyProtection="0"/>
    <xf numFmtId="0" fontId="95" fillId="0" borderId="0" applyFont="0" applyFill="0" applyBorder="0" applyAlignment="0" applyProtection="0"/>
    <xf numFmtId="0" fontId="100" fillId="0" borderId="0" applyFont="0" applyFill="0" applyBorder="0" applyAlignment="0" applyProtection="0"/>
    <xf numFmtId="0" fontId="100" fillId="0" borderId="0" applyFont="0" applyFill="0" applyBorder="0" applyAlignment="0" applyProtection="0"/>
    <xf numFmtId="0" fontId="101" fillId="0" borderId="0" applyFont="0" applyFill="0" applyBorder="0" applyAlignment="0" applyProtection="0"/>
    <xf numFmtId="0" fontId="102" fillId="0" borderId="0" applyFont="0" applyFill="0" applyBorder="0" applyAlignment="0" applyProtection="0"/>
    <xf numFmtId="0" fontId="101" fillId="0" borderId="0" applyFont="0" applyFill="0" applyBorder="0" applyAlignment="0" applyProtection="0"/>
    <xf numFmtId="0" fontId="102" fillId="0" borderId="0" applyFont="0" applyFill="0" applyBorder="0" applyAlignment="0" applyProtection="0"/>
    <xf numFmtId="0" fontId="96" fillId="0" borderId="0" applyFont="0" applyFill="0" applyBorder="0" applyAlignment="0" applyProtection="0"/>
    <xf numFmtId="177" fontId="97" fillId="0" borderId="0" applyFont="0" applyFill="0" applyBorder="0" applyAlignment="0" applyProtection="0"/>
    <xf numFmtId="0" fontId="98" fillId="0" borderId="0" applyFont="0" applyFill="0" applyBorder="0" applyAlignment="0" applyProtection="0"/>
    <xf numFmtId="0" fontId="95" fillId="0" borderId="0" applyFont="0" applyFill="0" applyBorder="0" applyAlignment="0" applyProtection="0"/>
    <xf numFmtId="0" fontId="101" fillId="0" borderId="0" applyFont="0" applyFill="0" applyBorder="0" applyAlignment="0" applyProtection="0"/>
    <xf numFmtId="0" fontId="102" fillId="0" borderId="0" applyFont="0" applyFill="0" applyBorder="0" applyAlignment="0" applyProtection="0"/>
    <xf numFmtId="0" fontId="94" fillId="0" borderId="0" applyFont="0" applyFill="0" applyBorder="0" applyAlignment="0" applyProtection="0"/>
    <xf numFmtId="0" fontId="95" fillId="0" borderId="0" applyFont="0" applyFill="0" applyBorder="0" applyAlignment="0" applyProtection="0"/>
    <xf numFmtId="177" fontId="99" fillId="0" borderId="0" applyFont="0" applyFill="0" applyBorder="0" applyAlignment="0" applyProtection="0"/>
    <xf numFmtId="177" fontId="97" fillId="0" borderId="0" applyFont="0" applyFill="0" applyBorder="0" applyAlignment="0" applyProtection="0"/>
    <xf numFmtId="177" fontId="99" fillId="0" borderId="0" applyFont="0" applyFill="0" applyBorder="0" applyAlignment="0" applyProtection="0"/>
    <xf numFmtId="177" fontId="97" fillId="0" borderId="0" applyFont="0" applyFill="0" applyBorder="0" applyAlignment="0" applyProtection="0"/>
    <xf numFmtId="0" fontId="101" fillId="0" borderId="0" applyFont="0" applyFill="0" applyBorder="0" applyAlignment="0" applyProtection="0"/>
    <xf numFmtId="0" fontId="102" fillId="0" borderId="0" applyFont="0" applyFill="0" applyBorder="0" applyAlignment="0" applyProtection="0"/>
    <xf numFmtId="0" fontId="101" fillId="0" borderId="0" applyFont="0" applyFill="0" applyBorder="0" applyAlignment="0" applyProtection="0"/>
    <xf numFmtId="0" fontId="102" fillId="0" borderId="0" applyFont="0" applyFill="0" applyBorder="0" applyAlignment="0" applyProtection="0"/>
    <xf numFmtId="0" fontId="77" fillId="0" borderId="0" applyFont="0" applyFill="0" applyBorder="0" applyAlignment="0" applyProtection="0"/>
    <xf numFmtId="0" fontId="95" fillId="0" borderId="0" applyFont="0" applyFill="0" applyBorder="0" applyAlignment="0" applyProtection="0"/>
    <xf numFmtId="0" fontId="94" fillId="0" borderId="0" applyFont="0" applyFill="0" applyBorder="0" applyAlignment="0" applyProtection="0"/>
    <xf numFmtId="0" fontId="95" fillId="0" borderId="0" applyFont="0" applyFill="0" applyBorder="0" applyAlignment="0" applyProtection="0"/>
    <xf numFmtId="0" fontId="94"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179" fontId="97" fillId="0" borderId="0" applyFont="0" applyFill="0" applyBorder="0" applyAlignment="0" applyProtection="0"/>
    <xf numFmtId="0" fontId="98" fillId="0" borderId="0" applyFont="0" applyFill="0" applyBorder="0" applyAlignment="0" applyProtection="0"/>
    <xf numFmtId="0" fontId="95" fillId="0" borderId="0" applyFont="0" applyFill="0" applyBorder="0" applyAlignment="0" applyProtection="0"/>
    <xf numFmtId="0" fontId="94" fillId="0" borderId="0" applyFont="0" applyFill="0" applyBorder="0" applyAlignment="0" applyProtection="0"/>
    <xf numFmtId="0" fontId="95" fillId="0" borderId="0" applyFont="0" applyFill="0" applyBorder="0" applyAlignment="0" applyProtection="0"/>
    <xf numFmtId="0" fontId="94" fillId="0" borderId="0" applyFont="0" applyFill="0" applyBorder="0" applyAlignment="0" applyProtection="0"/>
    <xf numFmtId="0" fontId="95" fillId="0" borderId="0" applyFont="0" applyFill="0" applyBorder="0" applyAlignment="0" applyProtection="0"/>
    <xf numFmtId="179" fontId="99" fillId="0" borderId="0" applyFont="0" applyFill="0" applyBorder="0" applyAlignment="0" applyProtection="0"/>
    <xf numFmtId="179" fontId="97" fillId="0" borderId="0" applyFont="0" applyFill="0" applyBorder="0" applyAlignment="0" applyProtection="0"/>
    <xf numFmtId="179" fontId="99" fillId="0" borderId="0" applyFont="0" applyFill="0" applyBorder="0" applyAlignment="0" applyProtection="0"/>
    <xf numFmtId="179" fontId="97" fillId="0" borderId="0" applyFont="0" applyFill="0" applyBorder="0" applyAlignment="0" applyProtection="0"/>
    <xf numFmtId="0" fontId="94" fillId="0" borderId="0" applyFont="0" applyFill="0" applyBorder="0" applyAlignment="0" applyProtection="0"/>
    <xf numFmtId="0" fontId="95" fillId="0" borderId="0" applyFont="0" applyFill="0" applyBorder="0" applyAlignment="0" applyProtection="0"/>
    <xf numFmtId="0" fontId="94" fillId="0" borderId="0" applyFont="0" applyFill="0" applyBorder="0" applyAlignment="0" applyProtection="0"/>
    <xf numFmtId="0" fontId="95" fillId="0" borderId="0" applyFont="0" applyFill="0" applyBorder="0" applyAlignment="0" applyProtection="0"/>
    <xf numFmtId="0" fontId="103" fillId="0" borderId="0" applyFont="0" applyFill="0" applyBorder="0" applyAlignment="0" applyProtection="0"/>
    <xf numFmtId="0" fontId="95" fillId="0" borderId="0" applyFont="0" applyFill="0" applyBorder="0" applyAlignment="0" applyProtection="0"/>
    <xf numFmtId="0" fontId="104" fillId="43" borderId="0" applyNumberFormat="0" applyBorder="0" applyAlignment="0" applyProtection="0">
      <alignment vertical="center"/>
    </xf>
    <xf numFmtId="0" fontId="105" fillId="0" borderId="0"/>
    <xf numFmtId="0" fontId="106" fillId="0" borderId="0"/>
    <xf numFmtId="0" fontId="94" fillId="0" borderId="0"/>
    <xf numFmtId="0" fontId="95" fillId="0" borderId="0"/>
    <xf numFmtId="0" fontId="94" fillId="0" borderId="0"/>
    <xf numFmtId="0" fontId="95" fillId="0" borderId="0"/>
    <xf numFmtId="0" fontId="99" fillId="0" borderId="0"/>
    <xf numFmtId="0" fontId="97" fillId="0" borderId="0"/>
    <xf numFmtId="0" fontId="98" fillId="0" borderId="0"/>
    <xf numFmtId="0" fontId="95" fillId="0" borderId="0"/>
    <xf numFmtId="0" fontId="94" fillId="0" borderId="0"/>
    <xf numFmtId="0" fontId="106" fillId="0" borderId="0"/>
    <xf numFmtId="0" fontId="106" fillId="0" borderId="0"/>
    <xf numFmtId="0" fontId="95" fillId="0" borderId="0"/>
    <xf numFmtId="0" fontId="94" fillId="0" borderId="0"/>
    <xf numFmtId="0" fontId="95" fillId="0" borderId="0"/>
    <xf numFmtId="0" fontId="99" fillId="0" borderId="0"/>
    <xf numFmtId="0" fontId="97" fillId="0" borderId="0"/>
    <xf numFmtId="0" fontId="106" fillId="0" borderId="0" applyNumberFormat="0"/>
    <xf numFmtId="0" fontId="106" fillId="0" borderId="0" applyNumberFormat="0"/>
    <xf numFmtId="0" fontId="99" fillId="0" borderId="0"/>
    <xf numFmtId="0" fontId="97" fillId="0" borderId="0"/>
    <xf numFmtId="0" fontId="94" fillId="0" borderId="0"/>
    <xf numFmtId="0" fontId="95" fillId="0" borderId="0"/>
    <xf numFmtId="0" fontId="94" fillId="0" borderId="0"/>
    <xf numFmtId="0" fontId="95" fillId="0" borderId="0"/>
    <xf numFmtId="0" fontId="99" fillId="0" borderId="0"/>
    <xf numFmtId="0" fontId="97" fillId="0" borderId="0"/>
    <xf numFmtId="0" fontId="94" fillId="0" borderId="0"/>
    <xf numFmtId="0" fontId="95" fillId="0" borderId="0"/>
    <xf numFmtId="0" fontId="94" fillId="0" borderId="0"/>
    <xf numFmtId="0" fontId="95" fillId="0" borderId="0"/>
    <xf numFmtId="0" fontId="107" fillId="0" borderId="0"/>
    <xf numFmtId="0" fontId="108" fillId="0" borderId="0"/>
    <xf numFmtId="0" fontId="107" fillId="0" borderId="0"/>
    <xf numFmtId="0" fontId="108" fillId="0" borderId="0"/>
    <xf numFmtId="0" fontId="109" fillId="0" borderId="0"/>
    <xf numFmtId="0" fontId="110" fillId="0" borderId="0"/>
    <xf numFmtId="0" fontId="94" fillId="0" borderId="0"/>
    <xf numFmtId="0" fontId="95" fillId="0" borderId="0"/>
    <xf numFmtId="0" fontId="94" fillId="0" borderId="0"/>
    <xf numFmtId="0" fontId="95" fillId="0" borderId="0"/>
    <xf numFmtId="0" fontId="94" fillId="0" borderId="0"/>
    <xf numFmtId="0" fontId="95" fillId="0" borderId="0"/>
    <xf numFmtId="0" fontId="94" fillId="0" borderId="0"/>
    <xf numFmtId="0" fontId="95" fillId="0" borderId="0"/>
    <xf numFmtId="189" fontId="111" fillId="0" borderId="0" applyFill="0" applyBorder="0" applyAlignment="0"/>
    <xf numFmtId="0" fontId="112" fillId="60" borderId="92" applyNumberFormat="0" applyAlignment="0" applyProtection="0">
      <alignment vertical="center"/>
    </xf>
    <xf numFmtId="0" fontId="113" fillId="0" borderId="0"/>
    <xf numFmtId="0" fontId="114" fillId="61" borderId="93" applyNumberFormat="0" applyAlignment="0" applyProtection="0">
      <alignment vertical="center"/>
    </xf>
    <xf numFmtId="0" fontId="115" fillId="0" borderId="0" applyNumberFormat="0" applyFill="0" applyBorder="0" applyAlignment="0" applyProtection="0">
      <alignment vertical="top"/>
      <protection locked="0"/>
    </xf>
    <xf numFmtId="3" fontId="79" fillId="0" borderId="0" applyFont="0" applyFill="0" applyBorder="0" applyAlignment="0" applyProtection="0"/>
    <xf numFmtId="0" fontId="5" fillId="0" borderId="0"/>
    <xf numFmtId="0" fontId="81" fillId="0" borderId="0" applyFont="0" applyFill="0" applyBorder="0" applyAlignment="0" applyProtection="0"/>
    <xf numFmtId="0" fontId="116" fillId="0" borderId="0" applyNumberFormat="0" applyAlignment="0">
      <alignment horizontal="left"/>
    </xf>
    <xf numFmtId="0" fontId="78" fillId="0" borderId="0" applyFont="0" applyFill="0" applyBorder="0" applyAlignment="0" applyProtection="0"/>
    <xf numFmtId="0" fontId="79" fillId="0" borderId="0" applyFont="0" applyFill="0" applyBorder="0" applyAlignment="0" applyProtection="0"/>
    <xf numFmtId="0" fontId="81" fillId="0" borderId="0" applyFont="0" applyFill="0" applyBorder="0" applyAlignment="0" applyProtection="0"/>
    <xf numFmtId="0" fontId="5" fillId="0" borderId="0"/>
    <xf numFmtId="0" fontId="5" fillId="0" borderId="0"/>
    <xf numFmtId="0" fontId="117" fillId="0" borderId="0" applyNumberFormat="0" applyAlignment="0">
      <alignment horizontal="left"/>
    </xf>
    <xf numFmtId="190" fontId="118" fillId="0" borderId="0" applyFont="0" applyFill="0" applyBorder="0" applyAlignment="0" applyProtection="0"/>
    <xf numFmtId="0" fontId="2" fillId="0" borderId="0">
      <alignment vertical="center"/>
    </xf>
    <xf numFmtId="0" fontId="119" fillId="0" borderId="0" applyNumberFormat="0" applyFill="0" applyBorder="0" applyAlignment="0" applyProtection="0">
      <alignment vertical="center"/>
    </xf>
    <xf numFmtId="0" fontId="120" fillId="44" borderId="0" applyNumberFormat="0" applyBorder="0" applyAlignment="0" applyProtection="0">
      <alignment vertical="center"/>
    </xf>
    <xf numFmtId="38" fontId="121" fillId="4" borderId="0" applyNumberFormat="0" applyBorder="0" applyAlignment="0" applyProtection="0"/>
    <xf numFmtId="0" fontId="122" fillId="0" borderId="0">
      <alignment horizontal="left"/>
    </xf>
    <xf numFmtId="0" fontId="123" fillId="0" borderId="75" applyNumberFormat="0" applyAlignment="0" applyProtection="0">
      <alignment horizontal="left" vertical="center"/>
    </xf>
    <xf numFmtId="0" fontId="123" fillId="0" borderId="38">
      <alignment horizontal="left" vertical="center"/>
    </xf>
    <xf numFmtId="0" fontId="124" fillId="0" borderId="94" applyNumberFormat="0" applyFill="0" applyAlignment="0" applyProtection="0">
      <alignment vertical="center"/>
    </xf>
    <xf numFmtId="0" fontId="125" fillId="0" borderId="95" applyNumberFormat="0" applyFill="0" applyAlignment="0" applyProtection="0">
      <alignment vertical="center"/>
    </xf>
    <xf numFmtId="0" fontId="126" fillId="0" borderId="96" applyNumberFormat="0" applyFill="0" applyAlignment="0" applyProtection="0">
      <alignment vertical="center"/>
    </xf>
    <xf numFmtId="0" fontId="126" fillId="0" borderId="0" applyNumberFormat="0" applyFill="0" applyBorder="0" applyAlignment="0" applyProtection="0">
      <alignment vertical="center"/>
    </xf>
    <xf numFmtId="0" fontId="127" fillId="0" borderId="0"/>
    <xf numFmtId="0" fontId="128" fillId="47" borderId="92" applyNumberFormat="0" applyAlignment="0" applyProtection="0">
      <alignment vertical="center"/>
    </xf>
    <xf numFmtId="10" fontId="121" fillId="4" borderId="3" applyNumberFormat="0" applyBorder="0" applyAlignment="0" applyProtection="0"/>
    <xf numFmtId="0" fontId="129" fillId="0" borderId="97" applyNumberFormat="0" applyFill="0" applyAlignment="0" applyProtection="0">
      <alignment vertical="center"/>
    </xf>
    <xf numFmtId="0" fontId="130" fillId="0" borderId="55"/>
    <xf numFmtId="0" fontId="131" fillId="62" borderId="0">
      <alignment vertical="center"/>
    </xf>
    <xf numFmtId="0" fontId="77" fillId="0" borderId="0">
      <alignment vertical="center"/>
    </xf>
    <xf numFmtId="0" fontId="132" fillId="63" borderId="0">
      <alignment horizontal="center" wrapText="1"/>
    </xf>
    <xf numFmtId="191" fontId="133" fillId="64" borderId="98">
      <alignment horizontal="right" vertical="center"/>
    </xf>
    <xf numFmtId="191" fontId="77" fillId="0" borderId="0">
      <alignment vertical="center"/>
    </xf>
    <xf numFmtId="0" fontId="77" fillId="0" borderId="0">
      <alignment vertical="center"/>
    </xf>
    <xf numFmtId="0" fontId="132" fillId="63" borderId="0">
      <alignment horizontal="center" wrapText="1"/>
    </xf>
    <xf numFmtId="0" fontId="77" fillId="0" borderId="0">
      <alignment vertical="center"/>
    </xf>
    <xf numFmtId="191" fontId="77" fillId="0" borderId="0">
      <alignment vertical="center"/>
    </xf>
    <xf numFmtId="0" fontId="132" fillId="63" borderId="98">
      <alignment horizontal="center" vertical="center"/>
    </xf>
    <xf numFmtId="0" fontId="134" fillId="64" borderId="99">
      <alignment vertical="center" wrapText="1"/>
    </xf>
    <xf numFmtId="0" fontId="135" fillId="63" borderId="0">
      <alignment horizontal="center" wrapText="1"/>
    </xf>
    <xf numFmtId="0" fontId="77" fillId="0" borderId="0">
      <alignment vertical="center"/>
    </xf>
    <xf numFmtId="191" fontId="136" fillId="65" borderId="100">
      <alignment horizontal="right" vertical="center"/>
    </xf>
    <xf numFmtId="0" fontId="136" fillId="66" borderId="101">
      <alignment horizontal="center" vertical="center" wrapText="1"/>
    </xf>
    <xf numFmtId="0" fontId="136" fillId="66" borderId="101">
      <alignment horizontal="center" vertical="center" wrapText="1"/>
    </xf>
    <xf numFmtId="191" fontId="136" fillId="66" borderId="100">
      <alignment horizontal="right" vertical="center"/>
    </xf>
    <xf numFmtId="191" fontId="136" fillId="65" borderId="100">
      <alignment horizontal="right" vertical="center"/>
    </xf>
    <xf numFmtId="0" fontId="134" fillId="64" borderId="102">
      <alignment horizontal="center" wrapText="1"/>
    </xf>
    <xf numFmtId="0" fontId="133" fillId="64" borderId="102">
      <alignment horizontal="left" vertical="center" wrapText="1"/>
    </xf>
    <xf numFmtId="191" fontId="136" fillId="65" borderId="100">
      <alignment horizontal="right" vertical="center"/>
    </xf>
    <xf numFmtId="0" fontId="135" fillId="63" borderId="0">
      <alignment horizontal="center" wrapText="1"/>
    </xf>
    <xf numFmtId="191" fontId="136" fillId="65" borderId="100">
      <alignment horizontal="right" vertical="center"/>
    </xf>
    <xf numFmtId="0" fontId="135" fillId="63" borderId="0">
      <alignment horizontal="center" wrapText="1"/>
    </xf>
    <xf numFmtId="191" fontId="136" fillId="65" borderId="100">
      <alignment horizontal="right" vertical="center"/>
    </xf>
    <xf numFmtId="0" fontId="136" fillId="66" borderId="101">
      <alignment horizontal="center" vertical="center" wrapText="1"/>
    </xf>
    <xf numFmtId="0" fontId="134" fillId="66" borderId="103">
      <alignment horizontal="left" vertical="center"/>
    </xf>
    <xf numFmtId="0" fontId="136" fillId="66" borderId="101">
      <alignment horizontal="center" vertical="center" wrapText="1"/>
    </xf>
    <xf numFmtId="191" fontId="136" fillId="66" borderId="100">
      <alignment horizontal="right" vertical="center"/>
    </xf>
    <xf numFmtId="191" fontId="136" fillId="66" borderId="100">
      <alignment horizontal="right" vertical="center"/>
    </xf>
    <xf numFmtId="191" fontId="136" fillId="66" borderId="100">
      <alignment horizontal="right" vertical="center"/>
    </xf>
    <xf numFmtId="191" fontId="136" fillId="66" borderId="100">
      <alignment horizontal="right" vertical="center"/>
    </xf>
    <xf numFmtId="0" fontId="77" fillId="0" borderId="0">
      <alignment vertical="center"/>
    </xf>
    <xf numFmtId="0" fontId="132" fillId="63" borderId="104">
      <alignment horizontal="center" vertical="center" wrapText="1"/>
    </xf>
    <xf numFmtId="0" fontId="134" fillId="64" borderId="102">
      <alignment horizontal="center" wrapText="1"/>
    </xf>
    <xf numFmtId="0" fontId="137" fillId="67" borderId="0" applyNumberFormat="0" applyBorder="0" applyAlignment="0" applyProtection="0">
      <alignment vertical="center"/>
    </xf>
    <xf numFmtId="0" fontId="5" fillId="0" borderId="0"/>
    <xf numFmtId="0" fontId="81" fillId="0" borderId="0"/>
    <xf numFmtId="0" fontId="24" fillId="68" borderId="105" applyNumberFormat="0" applyFont="0" applyAlignment="0" applyProtection="0">
      <alignment vertical="center"/>
    </xf>
    <xf numFmtId="0" fontId="138" fillId="60" borderId="106" applyNumberFormat="0" applyAlignment="0" applyProtection="0">
      <alignment vertical="center"/>
    </xf>
    <xf numFmtId="10" fontId="81" fillId="0" borderId="0" applyFont="0" applyFill="0" applyBorder="0" applyAlignment="0" applyProtection="0"/>
    <xf numFmtId="13" fontId="81" fillId="0" borderId="0" applyFont="0" applyFill="0" applyProtection="0"/>
    <xf numFmtId="30" fontId="139" fillId="0" borderId="0" applyNumberFormat="0" applyFill="0" applyBorder="0" applyAlignment="0" applyProtection="0">
      <alignment horizontal="left"/>
    </xf>
    <xf numFmtId="0" fontId="77" fillId="0" borderId="0"/>
    <xf numFmtId="0" fontId="130" fillId="0" borderId="0"/>
    <xf numFmtId="40" fontId="140" fillId="0" borderId="0" applyBorder="0">
      <alignment horizontal="right"/>
    </xf>
    <xf numFmtId="0" fontId="141" fillId="0" borderId="0" applyNumberFormat="0" applyFill="0" applyBorder="0" applyAlignment="0" applyProtection="0">
      <alignment vertical="center"/>
    </xf>
    <xf numFmtId="0" fontId="142" fillId="0" borderId="0" applyFill="0" applyBorder="0" applyProtection="0">
      <alignment horizontal="centerContinuous" vertical="center"/>
    </xf>
    <xf numFmtId="0" fontId="92" fillId="4" borderId="0" applyFill="0" applyBorder="0" applyProtection="0">
      <alignment horizontal="center" vertical="center"/>
    </xf>
    <xf numFmtId="0" fontId="10" fillId="0" borderId="107" applyNumberFormat="0" applyFill="0" applyAlignment="0" applyProtection="0">
      <alignment vertical="center"/>
    </xf>
    <xf numFmtId="0" fontId="143" fillId="4" borderId="0">
      <alignment vertical="center"/>
    </xf>
    <xf numFmtId="0" fontId="144" fillId="0" borderId="0" applyNumberFormat="0" applyFill="0" applyBorder="0" applyAlignment="0" applyProtection="0">
      <alignment vertical="center"/>
    </xf>
    <xf numFmtId="0" fontId="145" fillId="0" borderId="0" applyNumberFormat="0" applyFill="0" applyBorder="0" applyAlignment="0" applyProtection="0">
      <alignment vertical="top"/>
      <protection locked="0"/>
    </xf>
    <xf numFmtId="0" fontId="88" fillId="18" borderId="0" applyNumberFormat="0" applyBorder="0" applyAlignment="0" applyProtection="0">
      <alignment vertical="center"/>
    </xf>
    <xf numFmtId="0" fontId="87" fillId="56" borderId="0" applyNumberFormat="0" applyBorder="0" applyAlignment="0" applyProtection="0">
      <alignment vertical="center"/>
    </xf>
    <xf numFmtId="0" fontId="88" fillId="18" borderId="0" applyNumberFormat="0" applyBorder="0" applyAlignment="0" applyProtection="0">
      <alignment vertical="center"/>
    </xf>
    <xf numFmtId="0" fontId="88" fillId="18" borderId="0" applyNumberFormat="0" applyBorder="0" applyAlignment="0" applyProtection="0">
      <alignment vertical="center"/>
    </xf>
    <xf numFmtId="0" fontId="76" fillId="18" borderId="0" applyNumberFormat="0" applyBorder="0" applyAlignment="0" applyProtection="0">
      <alignment vertical="center"/>
    </xf>
    <xf numFmtId="0" fontId="87" fillId="56" borderId="0" applyNumberFormat="0" applyBorder="0" applyAlignment="0" applyProtection="0">
      <alignment vertical="center"/>
    </xf>
    <xf numFmtId="0" fontId="88" fillId="18" borderId="0" applyNumberFormat="0" applyBorder="0" applyAlignment="0" applyProtection="0">
      <alignment vertical="center"/>
    </xf>
    <xf numFmtId="0" fontId="87" fillId="56" borderId="0" applyNumberFormat="0" applyBorder="0" applyAlignment="0" applyProtection="0">
      <alignment vertical="center"/>
    </xf>
    <xf numFmtId="0" fontId="88" fillId="18" borderId="0" applyNumberFormat="0" applyBorder="0" applyAlignment="0" applyProtection="0">
      <alignment vertical="center"/>
    </xf>
    <xf numFmtId="0" fontId="87" fillId="56" borderId="0" applyNumberFormat="0" applyBorder="0" applyAlignment="0" applyProtection="0">
      <alignment vertical="center"/>
    </xf>
    <xf numFmtId="0" fontId="88" fillId="18" borderId="0" applyNumberFormat="0" applyBorder="0" applyAlignment="0" applyProtection="0">
      <alignment vertical="center"/>
    </xf>
    <xf numFmtId="0" fontId="87" fillId="56" borderId="0" applyNumberFormat="0" applyBorder="0" applyAlignment="0" applyProtection="0">
      <alignment vertical="center"/>
    </xf>
    <xf numFmtId="0" fontId="88" fillId="18" borderId="0" applyNumberFormat="0" applyBorder="0" applyAlignment="0" applyProtection="0">
      <alignment vertical="center"/>
    </xf>
    <xf numFmtId="0" fontId="87" fillId="56" borderId="0" applyNumberFormat="0" applyBorder="0" applyAlignment="0" applyProtection="0">
      <alignment vertical="center"/>
    </xf>
    <xf numFmtId="0" fontId="88" fillId="18" borderId="0" applyNumberFormat="0" applyBorder="0" applyAlignment="0" applyProtection="0">
      <alignment vertical="center"/>
    </xf>
    <xf numFmtId="0" fontId="87" fillId="56" borderId="0" applyNumberFormat="0" applyBorder="0" applyAlignment="0" applyProtection="0">
      <alignment vertical="center"/>
    </xf>
    <xf numFmtId="0" fontId="88" fillId="18" borderId="0" applyNumberFormat="0" applyBorder="0" applyAlignment="0" applyProtection="0">
      <alignment vertical="center"/>
    </xf>
    <xf numFmtId="0" fontId="87" fillId="56" borderId="0" applyNumberFormat="0" applyBorder="0" applyAlignment="0" applyProtection="0">
      <alignment vertical="center"/>
    </xf>
    <xf numFmtId="0" fontId="88" fillId="18" borderId="0" applyNumberFormat="0" applyBorder="0" applyAlignment="0" applyProtection="0">
      <alignment vertical="center"/>
    </xf>
    <xf numFmtId="0" fontId="87" fillId="56" borderId="0" applyNumberFormat="0" applyBorder="0" applyAlignment="0" applyProtection="0">
      <alignment vertical="center"/>
    </xf>
    <xf numFmtId="0" fontId="88" fillId="18" borderId="0" applyNumberFormat="0" applyBorder="0" applyAlignment="0" applyProtection="0">
      <alignment vertical="center"/>
    </xf>
    <xf numFmtId="0" fontId="87" fillId="56" borderId="0" applyNumberFormat="0" applyBorder="0" applyAlignment="0" applyProtection="0">
      <alignment vertical="center"/>
    </xf>
    <xf numFmtId="0" fontId="89" fillId="18" borderId="0" applyNumberFormat="0" applyBorder="0" applyAlignment="0" applyProtection="0">
      <alignment vertical="center"/>
    </xf>
    <xf numFmtId="0" fontId="87" fillId="56" borderId="0" applyNumberFormat="0" applyBorder="0" applyAlignment="0" applyProtection="0">
      <alignment vertical="center"/>
    </xf>
    <xf numFmtId="0" fontId="87" fillId="56" borderId="0" applyNumberFormat="0" applyBorder="0" applyAlignment="0" applyProtection="0">
      <alignment vertical="center"/>
    </xf>
    <xf numFmtId="0" fontId="87" fillId="56" borderId="0" applyNumberFormat="0" applyBorder="0" applyAlignment="0" applyProtection="0">
      <alignment vertical="center"/>
    </xf>
    <xf numFmtId="0" fontId="88" fillId="18" borderId="0" applyNumberFormat="0" applyBorder="0" applyAlignment="0" applyProtection="0">
      <alignment vertical="center"/>
    </xf>
    <xf numFmtId="0" fontId="88" fillId="18" borderId="0" applyNumberFormat="0" applyBorder="0" applyAlignment="0" applyProtection="0">
      <alignment vertical="center"/>
    </xf>
    <xf numFmtId="0" fontId="88" fillId="18" borderId="0" applyNumberFormat="0" applyBorder="0" applyAlignment="0" applyProtection="0">
      <alignment vertical="center"/>
    </xf>
    <xf numFmtId="0" fontId="87" fillId="56" borderId="0" applyNumberFormat="0" applyBorder="0" applyAlignment="0" applyProtection="0">
      <alignment vertical="center"/>
    </xf>
    <xf numFmtId="0" fontId="87" fillId="56" borderId="0" applyNumberFormat="0" applyBorder="0" applyAlignment="0" applyProtection="0">
      <alignment vertical="center"/>
    </xf>
    <xf numFmtId="0" fontId="87" fillId="56" borderId="0" applyNumberFormat="0" applyBorder="0" applyAlignment="0" applyProtection="0">
      <alignment vertical="center"/>
    </xf>
    <xf numFmtId="0" fontId="87" fillId="56" borderId="0" applyNumberFormat="0" applyBorder="0" applyAlignment="0" applyProtection="0">
      <alignment vertical="center"/>
    </xf>
    <xf numFmtId="0" fontId="87" fillId="56" borderId="0" applyNumberFormat="0" applyBorder="0" applyAlignment="0" applyProtection="0">
      <alignment vertical="center"/>
    </xf>
    <xf numFmtId="0" fontId="87" fillId="56" borderId="0" applyNumberFormat="0" applyBorder="0" applyAlignment="0" applyProtection="0">
      <alignment vertical="center"/>
    </xf>
    <xf numFmtId="0" fontId="87" fillId="56" borderId="0" applyNumberFormat="0" applyBorder="0" applyAlignment="0" applyProtection="0">
      <alignment vertical="center"/>
    </xf>
    <xf numFmtId="0" fontId="87" fillId="56" borderId="0" applyNumberFormat="0" applyBorder="0" applyAlignment="0" applyProtection="0">
      <alignment vertical="center"/>
    </xf>
    <xf numFmtId="0" fontId="88" fillId="18" borderId="0" applyNumberFormat="0" applyBorder="0" applyAlignment="0" applyProtection="0">
      <alignment vertical="center"/>
    </xf>
    <xf numFmtId="0" fontId="88" fillId="18" borderId="0" applyNumberFormat="0" applyBorder="0" applyAlignment="0" applyProtection="0">
      <alignment vertical="center"/>
    </xf>
    <xf numFmtId="0" fontId="88" fillId="18" borderId="0" applyNumberFormat="0" applyBorder="0" applyAlignment="0" applyProtection="0">
      <alignment vertical="center"/>
    </xf>
    <xf numFmtId="0" fontId="88" fillId="18" borderId="0" applyNumberFormat="0" applyBorder="0" applyAlignment="0" applyProtection="0">
      <alignment vertical="center"/>
    </xf>
    <xf numFmtId="0" fontId="89" fillId="18" borderId="0" applyNumberFormat="0" applyBorder="0" applyAlignment="0" applyProtection="0">
      <alignment vertical="center"/>
    </xf>
    <xf numFmtId="0" fontId="88" fillId="18" borderId="0" applyNumberFormat="0" applyBorder="0" applyAlignment="0" applyProtection="0">
      <alignment vertical="center"/>
    </xf>
    <xf numFmtId="0" fontId="88" fillId="18" borderId="0" applyNumberFormat="0" applyBorder="0" applyAlignment="0" applyProtection="0">
      <alignment vertical="center"/>
    </xf>
    <xf numFmtId="0" fontId="87" fillId="56" borderId="0" applyNumberFormat="0" applyBorder="0" applyAlignment="0" applyProtection="0">
      <alignment vertical="center"/>
    </xf>
    <xf numFmtId="0" fontId="87" fillId="56" borderId="0" applyNumberFormat="0" applyBorder="0" applyAlignment="0" applyProtection="0">
      <alignment vertical="center"/>
    </xf>
    <xf numFmtId="0" fontId="87" fillId="56" borderId="0" applyNumberFormat="0" applyBorder="0" applyAlignment="0" applyProtection="0">
      <alignment vertical="center"/>
    </xf>
    <xf numFmtId="0" fontId="87" fillId="56" borderId="0" applyNumberFormat="0" applyBorder="0" applyAlignment="0" applyProtection="0">
      <alignment vertical="center"/>
    </xf>
    <xf numFmtId="0" fontId="76" fillId="18" borderId="0" applyNumberFormat="0" applyBorder="0" applyAlignment="0" applyProtection="0">
      <alignment vertical="center"/>
    </xf>
    <xf numFmtId="0" fontId="87" fillId="56" borderId="0" applyNumberFormat="0" applyBorder="0" applyAlignment="0" applyProtection="0">
      <alignment vertical="center"/>
    </xf>
    <xf numFmtId="0" fontId="87" fillId="56" borderId="0" applyNumberFormat="0" applyBorder="0" applyAlignment="0" applyProtection="0">
      <alignment vertical="center"/>
    </xf>
    <xf numFmtId="0" fontId="88" fillId="18" borderId="0" applyNumberFormat="0" applyBorder="0" applyAlignment="0" applyProtection="0">
      <alignment vertical="center"/>
    </xf>
    <xf numFmtId="0" fontId="89" fillId="18" borderId="0" applyNumberFormat="0" applyBorder="0" applyAlignment="0" applyProtection="0">
      <alignment vertical="center"/>
    </xf>
    <xf numFmtId="0" fontId="87" fillId="56" borderId="0" applyNumberFormat="0" applyBorder="0" applyAlignment="0" applyProtection="0">
      <alignment vertical="center"/>
    </xf>
    <xf numFmtId="0" fontId="87" fillId="56" borderId="0" applyNumberFormat="0" applyBorder="0" applyAlignment="0" applyProtection="0">
      <alignment vertical="center"/>
    </xf>
    <xf numFmtId="0" fontId="87" fillId="56" borderId="0" applyNumberFormat="0" applyBorder="0" applyAlignment="0" applyProtection="0">
      <alignment vertical="center"/>
    </xf>
    <xf numFmtId="0" fontId="88" fillId="18" borderId="0" applyNumberFormat="0" applyBorder="0" applyAlignment="0" applyProtection="0">
      <alignment vertical="center"/>
    </xf>
    <xf numFmtId="0" fontId="87" fillId="56" borderId="0" applyNumberFormat="0" applyBorder="0" applyAlignment="0" applyProtection="0">
      <alignment vertical="center"/>
    </xf>
    <xf numFmtId="0" fontId="87" fillId="56" borderId="0" applyNumberFormat="0" applyBorder="0" applyAlignment="0" applyProtection="0">
      <alignment vertical="center"/>
    </xf>
    <xf numFmtId="0" fontId="87" fillId="56" borderId="0" applyNumberFormat="0" applyBorder="0" applyAlignment="0" applyProtection="0">
      <alignment vertical="center"/>
    </xf>
    <xf numFmtId="0" fontId="87" fillId="56" borderId="0" applyNumberFormat="0" applyBorder="0" applyAlignment="0" applyProtection="0">
      <alignment vertical="center"/>
    </xf>
    <xf numFmtId="0" fontId="87" fillId="56" borderId="0" applyNumberFormat="0" applyBorder="0" applyAlignment="0" applyProtection="0">
      <alignment vertical="center"/>
    </xf>
    <xf numFmtId="0" fontId="87" fillId="56" borderId="0" applyNumberFormat="0" applyBorder="0" applyAlignment="0" applyProtection="0">
      <alignment vertical="center"/>
    </xf>
    <xf numFmtId="0" fontId="88" fillId="22" borderId="0" applyNumberFormat="0" applyBorder="0" applyAlignment="0" applyProtection="0">
      <alignment vertical="center"/>
    </xf>
    <xf numFmtId="0" fontId="87" fillId="57" borderId="0" applyNumberFormat="0" applyBorder="0" applyAlignment="0" applyProtection="0">
      <alignment vertical="center"/>
    </xf>
    <xf numFmtId="0" fontId="88" fillId="22" borderId="0" applyNumberFormat="0" applyBorder="0" applyAlignment="0" applyProtection="0">
      <alignment vertical="center"/>
    </xf>
    <xf numFmtId="0" fontId="88" fillId="22" borderId="0" applyNumberFormat="0" applyBorder="0" applyAlignment="0" applyProtection="0">
      <alignment vertical="center"/>
    </xf>
    <xf numFmtId="0" fontId="76" fillId="22" borderId="0" applyNumberFormat="0" applyBorder="0" applyAlignment="0" applyProtection="0">
      <alignment vertical="center"/>
    </xf>
    <xf numFmtId="0" fontId="87" fillId="57" borderId="0" applyNumberFormat="0" applyBorder="0" applyAlignment="0" applyProtection="0">
      <alignment vertical="center"/>
    </xf>
    <xf numFmtId="0" fontId="88" fillId="22" borderId="0" applyNumberFormat="0" applyBorder="0" applyAlignment="0" applyProtection="0">
      <alignment vertical="center"/>
    </xf>
    <xf numFmtId="0" fontId="87" fillId="57" borderId="0" applyNumberFormat="0" applyBorder="0" applyAlignment="0" applyProtection="0">
      <alignment vertical="center"/>
    </xf>
    <xf numFmtId="0" fontId="88" fillId="22" borderId="0" applyNumberFormat="0" applyBorder="0" applyAlignment="0" applyProtection="0">
      <alignment vertical="center"/>
    </xf>
    <xf numFmtId="0" fontId="87" fillId="57" borderId="0" applyNumberFormat="0" applyBorder="0" applyAlignment="0" applyProtection="0">
      <alignment vertical="center"/>
    </xf>
    <xf numFmtId="0" fontId="88" fillId="22" borderId="0" applyNumberFormat="0" applyBorder="0" applyAlignment="0" applyProtection="0">
      <alignment vertical="center"/>
    </xf>
    <xf numFmtId="0" fontId="87" fillId="57" borderId="0" applyNumberFormat="0" applyBorder="0" applyAlignment="0" applyProtection="0">
      <alignment vertical="center"/>
    </xf>
    <xf numFmtId="0" fontId="88" fillId="22" borderId="0" applyNumberFormat="0" applyBorder="0" applyAlignment="0" applyProtection="0">
      <alignment vertical="center"/>
    </xf>
    <xf numFmtId="0" fontId="87" fillId="57" borderId="0" applyNumberFormat="0" applyBorder="0" applyAlignment="0" applyProtection="0">
      <alignment vertical="center"/>
    </xf>
    <xf numFmtId="0" fontId="88" fillId="22" borderId="0" applyNumberFormat="0" applyBorder="0" applyAlignment="0" applyProtection="0">
      <alignment vertical="center"/>
    </xf>
    <xf numFmtId="0" fontId="87" fillId="57" borderId="0" applyNumberFormat="0" applyBorder="0" applyAlignment="0" applyProtection="0">
      <alignment vertical="center"/>
    </xf>
    <xf numFmtId="0" fontId="88" fillId="22" borderId="0" applyNumberFormat="0" applyBorder="0" applyAlignment="0" applyProtection="0">
      <alignment vertical="center"/>
    </xf>
    <xf numFmtId="0" fontId="87" fillId="57" borderId="0" applyNumberFormat="0" applyBorder="0" applyAlignment="0" applyProtection="0">
      <alignment vertical="center"/>
    </xf>
    <xf numFmtId="0" fontId="88" fillId="22" borderId="0" applyNumberFormat="0" applyBorder="0" applyAlignment="0" applyProtection="0">
      <alignment vertical="center"/>
    </xf>
    <xf numFmtId="0" fontId="87" fillId="57" borderId="0" applyNumberFormat="0" applyBorder="0" applyAlignment="0" applyProtection="0">
      <alignment vertical="center"/>
    </xf>
    <xf numFmtId="0" fontId="88" fillId="22" borderId="0" applyNumberFormat="0" applyBorder="0" applyAlignment="0" applyProtection="0">
      <alignment vertical="center"/>
    </xf>
    <xf numFmtId="0" fontId="87" fillId="57" borderId="0" applyNumberFormat="0" applyBorder="0" applyAlignment="0" applyProtection="0">
      <alignment vertical="center"/>
    </xf>
    <xf numFmtId="0" fontId="87" fillId="57" borderId="0" applyNumberFormat="0" applyBorder="0" applyAlignment="0" applyProtection="0">
      <alignment vertical="center"/>
    </xf>
    <xf numFmtId="0" fontId="87" fillId="57" borderId="0" applyNumberFormat="0" applyBorder="0" applyAlignment="0" applyProtection="0">
      <alignment vertical="center"/>
    </xf>
    <xf numFmtId="0" fontId="87" fillId="57" borderId="0" applyNumberFormat="0" applyBorder="0" applyAlignment="0" applyProtection="0">
      <alignment vertical="center"/>
    </xf>
    <xf numFmtId="0" fontId="87" fillId="57" borderId="0" applyNumberFormat="0" applyBorder="0" applyAlignment="0" applyProtection="0">
      <alignment vertical="center"/>
    </xf>
    <xf numFmtId="0" fontId="88" fillId="22" borderId="0" applyNumberFormat="0" applyBorder="0" applyAlignment="0" applyProtection="0">
      <alignment vertical="center"/>
    </xf>
    <xf numFmtId="0" fontId="88" fillId="22" borderId="0" applyNumberFormat="0" applyBorder="0" applyAlignment="0" applyProtection="0">
      <alignment vertical="center"/>
    </xf>
    <xf numFmtId="0" fontId="87" fillId="57" borderId="0" applyNumberFormat="0" applyBorder="0" applyAlignment="0" applyProtection="0">
      <alignment vertical="center"/>
    </xf>
    <xf numFmtId="0" fontId="87" fillId="57" borderId="0" applyNumberFormat="0" applyBorder="0" applyAlignment="0" applyProtection="0">
      <alignment vertical="center"/>
    </xf>
    <xf numFmtId="0" fontId="87" fillId="57" borderId="0" applyNumberFormat="0" applyBorder="0" applyAlignment="0" applyProtection="0">
      <alignment vertical="center"/>
    </xf>
    <xf numFmtId="0" fontId="87" fillId="57" borderId="0" applyNumberFormat="0" applyBorder="0" applyAlignment="0" applyProtection="0">
      <alignment vertical="center"/>
    </xf>
    <xf numFmtId="0" fontId="87" fillId="57" borderId="0" applyNumberFormat="0" applyBorder="0" applyAlignment="0" applyProtection="0">
      <alignment vertical="center"/>
    </xf>
    <xf numFmtId="0" fontId="87" fillId="57" borderId="0" applyNumberFormat="0" applyBorder="0" applyAlignment="0" applyProtection="0">
      <alignment vertical="center"/>
    </xf>
    <xf numFmtId="0" fontId="87" fillId="57" borderId="0" applyNumberFormat="0" applyBorder="0" applyAlignment="0" applyProtection="0">
      <alignment vertical="center"/>
    </xf>
    <xf numFmtId="0" fontId="87" fillId="57" borderId="0" applyNumberFormat="0" applyBorder="0" applyAlignment="0" applyProtection="0">
      <alignment vertical="center"/>
    </xf>
    <xf numFmtId="0" fontId="88" fillId="22" borderId="0" applyNumberFormat="0" applyBorder="0" applyAlignment="0" applyProtection="0">
      <alignment vertical="center"/>
    </xf>
    <xf numFmtId="0" fontId="88" fillId="22" borderId="0" applyNumberFormat="0" applyBorder="0" applyAlignment="0" applyProtection="0">
      <alignment vertical="center"/>
    </xf>
    <xf numFmtId="0" fontId="88" fillId="22" borderId="0" applyNumberFormat="0" applyBorder="0" applyAlignment="0" applyProtection="0">
      <alignment vertical="center"/>
    </xf>
    <xf numFmtId="0" fontId="88" fillId="22" borderId="0" applyNumberFormat="0" applyBorder="0" applyAlignment="0" applyProtection="0">
      <alignment vertical="center"/>
    </xf>
    <xf numFmtId="0" fontId="89" fillId="22" borderId="0" applyNumberFormat="0" applyBorder="0" applyAlignment="0" applyProtection="0">
      <alignment vertical="center"/>
    </xf>
    <xf numFmtId="0" fontId="88" fillId="22" borderId="0" applyNumberFormat="0" applyBorder="0" applyAlignment="0" applyProtection="0">
      <alignment vertical="center"/>
    </xf>
    <xf numFmtId="0" fontId="88" fillId="22" borderId="0" applyNumberFormat="0" applyBorder="0" applyAlignment="0" applyProtection="0">
      <alignment vertical="center"/>
    </xf>
    <xf numFmtId="0" fontId="87" fillId="57" borderId="0" applyNumberFormat="0" applyBorder="0" applyAlignment="0" applyProtection="0">
      <alignment vertical="center"/>
    </xf>
    <xf numFmtId="0" fontId="87" fillId="57" borderId="0" applyNumberFormat="0" applyBorder="0" applyAlignment="0" applyProtection="0">
      <alignment vertical="center"/>
    </xf>
    <xf numFmtId="0" fontId="87" fillId="57" borderId="0" applyNumberFormat="0" applyBorder="0" applyAlignment="0" applyProtection="0">
      <alignment vertical="center"/>
    </xf>
    <xf numFmtId="0" fontId="87" fillId="57" borderId="0" applyNumberFormat="0" applyBorder="0" applyAlignment="0" applyProtection="0">
      <alignment vertical="center"/>
    </xf>
    <xf numFmtId="0" fontId="76" fillId="22" borderId="0" applyNumberFormat="0" applyBorder="0" applyAlignment="0" applyProtection="0">
      <alignment vertical="center"/>
    </xf>
    <xf numFmtId="0" fontId="87" fillId="57" borderId="0" applyNumberFormat="0" applyBorder="0" applyAlignment="0" applyProtection="0">
      <alignment vertical="center"/>
    </xf>
    <xf numFmtId="0" fontId="87" fillId="57" borderId="0" applyNumberFormat="0" applyBorder="0" applyAlignment="0" applyProtection="0">
      <alignment vertical="center"/>
    </xf>
    <xf numFmtId="0" fontId="88" fillId="22" borderId="0" applyNumberFormat="0" applyBorder="0" applyAlignment="0" applyProtection="0">
      <alignment vertical="center"/>
    </xf>
    <xf numFmtId="0" fontId="89" fillId="22" borderId="0" applyNumberFormat="0" applyBorder="0" applyAlignment="0" applyProtection="0">
      <alignment vertical="center"/>
    </xf>
    <xf numFmtId="0" fontId="87" fillId="57" borderId="0" applyNumberFormat="0" applyBorder="0" applyAlignment="0" applyProtection="0">
      <alignment vertical="center"/>
    </xf>
    <xf numFmtId="0" fontId="87" fillId="57" borderId="0" applyNumberFormat="0" applyBorder="0" applyAlignment="0" applyProtection="0">
      <alignment vertical="center"/>
    </xf>
    <xf numFmtId="0" fontId="87" fillId="57" borderId="0" applyNumberFormat="0" applyBorder="0" applyAlignment="0" applyProtection="0">
      <alignment vertical="center"/>
    </xf>
    <xf numFmtId="0" fontId="88" fillId="22" borderId="0" applyNumberFormat="0" applyBorder="0" applyAlignment="0" applyProtection="0">
      <alignment vertical="center"/>
    </xf>
    <xf numFmtId="0" fontId="87" fillId="57" borderId="0" applyNumberFormat="0" applyBorder="0" applyAlignment="0" applyProtection="0">
      <alignment vertical="center"/>
    </xf>
    <xf numFmtId="0" fontId="87" fillId="57" borderId="0" applyNumberFormat="0" applyBorder="0" applyAlignment="0" applyProtection="0">
      <alignment vertical="center"/>
    </xf>
    <xf numFmtId="0" fontId="87" fillId="57" borderId="0" applyNumberFormat="0" applyBorder="0" applyAlignment="0" applyProtection="0">
      <alignment vertical="center"/>
    </xf>
    <xf numFmtId="0" fontId="87" fillId="57" borderId="0" applyNumberFormat="0" applyBorder="0" applyAlignment="0" applyProtection="0">
      <alignment vertical="center"/>
    </xf>
    <xf numFmtId="0" fontId="87" fillId="57" borderId="0" applyNumberFormat="0" applyBorder="0" applyAlignment="0" applyProtection="0">
      <alignment vertical="center"/>
    </xf>
    <xf numFmtId="0" fontId="87" fillId="57" borderId="0" applyNumberFormat="0" applyBorder="0" applyAlignment="0" applyProtection="0">
      <alignment vertical="center"/>
    </xf>
    <xf numFmtId="0" fontId="88" fillId="26" borderId="0" applyNumberFormat="0" applyBorder="0" applyAlignment="0" applyProtection="0">
      <alignment vertical="center"/>
    </xf>
    <xf numFmtId="0" fontId="87" fillId="58" borderId="0" applyNumberFormat="0" applyBorder="0" applyAlignment="0" applyProtection="0">
      <alignment vertical="center"/>
    </xf>
    <xf numFmtId="0" fontId="88" fillId="26" borderId="0" applyNumberFormat="0" applyBorder="0" applyAlignment="0" applyProtection="0">
      <alignment vertical="center"/>
    </xf>
    <xf numFmtId="0" fontId="88" fillId="26" borderId="0" applyNumberFormat="0" applyBorder="0" applyAlignment="0" applyProtection="0">
      <alignment vertical="center"/>
    </xf>
    <xf numFmtId="0" fontId="76" fillId="26" borderId="0" applyNumberFormat="0" applyBorder="0" applyAlignment="0" applyProtection="0">
      <alignment vertical="center"/>
    </xf>
    <xf numFmtId="0" fontId="87" fillId="58" borderId="0" applyNumberFormat="0" applyBorder="0" applyAlignment="0" applyProtection="0">
      <alignment vertical="center"/>
    </xf>
    <xf numFmtId="0" fontId="88" fillId="26" borderId="0" applyNumberFormat="0" applyBorder="0" applyAlignment="0" applyProtection="0">
      <alignment vertical="center"/>
    </xf>
    <xf numFmtId="0" fontId="87" fillId="58" borderId="0" applyNumberFormat="0" applyBorder="0" applyAlignment="0" applyProtection="0">
      <alignment vertical="center"/>
    </xf>
    <xf numFmtId="0" fontId="88" fillId="26" borderId="0" applyNumberFormat="0" applyBorder="0" applyAlignment="0" applyProtection="0">
      <alignment vertical="center"/>
    </xf>
    <xf numFmtId="0" fontId="87" fillId="58" borderId="0" applyNumberFormat="0" applyBorder="0" applyAlignment="0" applyProtection="0">
      <alignment vertical="center"/>
    </xf>
    <xf numFmtId="0" fontId="88" fillId="26" borderId="0" applyNumberFormat="0" applyBorder="0" applyAlignment="0" applyProtection="0">
      <alignment vertical="center"/>
    </xf>
    <xf numFmtId="0" fontId="87" fillId="58" borderId="0" applyNumberFormat="0" applyBorder="0" applyAlignment="0" applyProtection="0">
      <alignment vertical="center"/>
    </xf>
    <xf numFmtId="0" fontId="88" fillId="26" borderId="0" applyNumberFormat="0" applyBorder="0" applyAlignment="0" applyProtection="0">
      <alignment vertical="center"/>
    </xf>
    <xf numFmtId="0" fontId="87" fillId="58" borderId="0" applyNumberFormat="0" applyBorder="0" applyAlignment="0" applyProtection="0">
      <alignment vertical="center"/>
    </xf>
    <xf numFmtId="0" fontId="88" fillId="26" borderId="0" applyNumberFormat="0" applyBorder="0" applyAlignment="0" applyProtection="0">
      <alignment vertical="center"/>
    </xf>
    <xf numFmtId="0" fontId="87" fillId="58" borderId="0" applyNumberFormat="0" applyBorder="0" applyAlignment="0" applyProtection="0">
      <alignment vertical="center"/>
    </xf>
    <xf numFmtId="0" fontId="88" fillId="26" borderId="0" applyNumberFormat="0" applyBorder="0" applyAlignment="0" applyProtection="0">
      <alignment vertical="center"/>
    </xf>
    <xf numFmtId="0" fontId="87" fillId="58" borderId="0" applyNumberFormat="0" applyBorder="0" applyAlignment="0" applyProtection="0">
      <alignment vertical="center"/>
    </xf>
    <xf numFmtId="0" fontId="88" fillId="26" borderId="0" applyNumberFormat="0" applyBorder="0" applyAlignment="0" applyProtection="0">
      <alignment vertical="center"/>
    </xf>
    <xf numFmtId="0" fontId="87" fillId="58" borderId="0" applyNumberFormat="0" applyBorder="0" applyAlignment="0" applyProtection="0">
      <alignment vertical="center"/>
    </xf>
    <xf numFmtId="0" fontId="88" fillId="26" borderId="0" applyNumberFormat="0" applyBorder="0" applyAlignment="0" applyProtection="0">
      <alignment vertical="center"/>
    </xf>
    <xf numFmtId="0" fontId="87" fillId="58" borderId="0" applyNumberFormat="0" applyBorder="0" applyAlignment="0" applyProtection="0">
      <alignment vertical="center"/>
    </xf>
    <xf numFmtId="0" fontId="87" fillId="58" borderId="0" applyNumberFormat="0" applyBorder="0" applyAlignment="0" applyProtection="0">
      <alignment vertical="center"/>
    </xf>
    <xf numFmtId="0" fontId="87" fillId="58" borderId="0" applyNumberFormat="0" applyBorder="0" applyAlignment="0" applyProtection="0">
      <alignment vertical="center"/>
    </xf>
    <xf numFmtId="0" fontId="87" fillId="58" borderId="0" applyNumberFormat="0" applyBorder="0" applyAlignment="0" applyProtection="0">
      <alignment vertical="center"/>
    </xf>
    <xf numFmtId="0" fontId="87" fillId="58" borderId="0" applyNumberFormat="0" applyBorder="0" applyAlignment="0" applyProtection="0">
      <alignment vertical="center"/>
    </xf>
    <xf numFmtId="0" fontId="88" fillId="26" borderId="0" applyNumberFormat="0" applyBorder="0" applyAlignment="0" applyProtection="0">
      <alignment vertical="center"/>
    </xf>
    <xf numFmtId="0" fontId="88" fillId="26" borderId="0" applyNumberFormat="0" applyBorder="0" applyAlignment="0" applyProtection="0">
      <alignment vertical="center"/>
    </xf>
    <xf numFmtId="0" fontId="87" fillId="58" borderId="0" applyNumberFormat="0" applyBorder="0" applyAlignment="0" applyProtection="0">
      <alignment vertical="center"/>
    </xf>
    <xf numFmtId="0" fontId="87" fillId="58" borderId="0" applyNumberFormat="0" applyBorder="0" applyAlignment="0" applyProtection="0">
      <alignment vertical="center"/>
    </xf>
    <xf numFmtId="0" fontId="87" fillId="58" borderId="0" applyNumberFormat="0" applyBorder="0" applyAlignment="0" applyProtection="0">
      <alignment vertical="center"/>
    </xf>
    <xf numFmtId="0" fontId="87" fillId="58" borderId="0" applyNumberFormat="0" applyBorder="0" applyAlignment="0" applyProtection="0">
      <alignment vertical="center"/>
    </xf>
    <xf numFmtId="0" fontId="87" fillId="58" borderId="0" applyNumberFormat="0" applyBorder="0" applyAlignment="0" applyProtection="0">
      <alignment vertical="center"/>
    </xf>
    <xf numFmtId="0" fontId="87" fillId="58" borderId="0" applyNumberFormat="0" applyBorder="0" applyAlignment="0" applyProtection="0">
      <alignment vertical="center"/>
    </xf>
    <xf numFmtId="0" fontId="87" fillId="58" borderId="0" applyNumberFormat="0" applyBorder="0" applyAlignment="0" applyProtection="0">
      <alignment vertical="center"/>
    </xf>
    <xf numFmtId="0" fontId="87" fillId="58" borderId="0" applyNumberFormat="0" applyBorder="0" applyAlignment="0" applyProtection="0">
      <alignment vertical="center"/>
    </xf>
    <xf numFmtId="0" fontId="88" fillId="26" borderId="0" applyNumberFormat="0" applyBorder="0" applyAlignment="0" applyProtection="0">
      <alignment vertical="center"/>
    </xf>
    <xf numFmtId="0" fontId="88" fillId="26" borderId="0" applyNumberFormat="0" applyBorder="0" applyAlignment="0" applyProtection="0">
      <alignment vertical="center"/>
    </xf>
    <xf numFmtId="0" fontId="88" fillId="26" borderId="0" applyNumberFormat="0" applyBorder="0" applyAlignment="0" applyProtection="0">
      <alignment vertical="center"/>
    </xf>
    <xf numFmtId="0" fontId="88" fillId="26" borderId="0" applyNumberFormat="0" applyBorder="0" applyAlignment="0" applyProtection="0">
      <alignment vertical="center"/>
    </xf>
    <xf numFmtId="0" fontId="89" fillId="26" borderId="0" applyNumberFormat="0" applyBorder="0" applyAlignment="0" applyProtection="0">
      <alignment vertical="center"/>
    </xf>
    <xf numFmtId="0" fontId="88" fillId="26" borderId="0" applyNumberFormat="0" applyBorder="0" applyAlignment="0" applyProtection="0">
      <alignment vertical="center"/>
    </xf>
    <xf numFmtId="0" fontId="88" fillId="26" borderId="0" applyNumberFormat="0" applyBorder="0" applyAlignment="0" applyProtection="0">
      <alignment vertical="center"/>
    </xf>
    <xf numFmtId="0" fontId="87" fillId="58" borderId="0" applyNumberFormat="0" applyBorder="0" applyAlignment="0" applyProtection="0">
      <alignment vertical="center"/>
    </xf>
    <xf numFmtId="0" fontId="87" fillId="58" borderId="0" applyNumberFormat="0" applyBorder="0" applyAlignment="0" applyProtection="0">
      <alignment vertical="center"/>
    </xf>
    <xf numFmtId="0" fontId="87" fillId="58" borderId="0" applyNumberFormat="0" applyBorder="0" applyAlignment="0" applyProtection="0">
      <alignment vertical="center"/>
    </xf>
    <xf numFmtId="0" fontId="87" fillId="58" borderId="0" applyNumberFormat="0" applyBorder="0" applyAlignment="0" applyProtection="0">
      <alignment vertical="center"/>
    </xf>
    <xf numFmtId="0" fontId="76" fillId="26" borderId="0" applyNumberFormat="0" applyBorder="0" applyAlignment="0" applyProtection="0">
      <alignment vertical="center"/>
    </xf>
    <xf numFmtId="0" fontId="87" fillId="58" borderId="0" applyNumberFormat="0" applyBorder="0" applyAlignment="0" applyProtection="0">
      <alignment vertical="center"/>
    </xf>
    <xf numFmtId="0" fontId="87" fillId="58" borderId="0" applyNumberFormat="0" applyBorder="0" applyAlignment="0" applyProtection="0">
      <alignment vertical="center"/>
    </xf>
    <xf numFmtId="0" fontId="88" fillId="26" borderId="0" applyNumberFormat="0" applyBorder="0" applyAlignment="0" applyProtection="0">
      <alignment vertical="center"/>
    </xf>
    <xf numFmtId="0" fontId="89" fillId="26" borderId="0" applyNumberFormat="0" applyBorder="0" applyAlignment="0" applyProtection="0">
      <alignment vertical="center"/>
    </xf>
    <xf numFmtId="0" fontId="87" fillId="58" borderId="0" applyNumberFormat="0" applyBorder="0" applyAlignment="0" applyProtection="0">
      <alignment vertical="center"/>
    </xf>
    <xf numFmtId="0" fontId="87" fillId="58" borderId="0" applyNumberFormat="0" applyBorder="0" applyAlignment="0" applyProtection="0">
      <alignment vertical="center"/>
    </xf>
    <xf numFmtId="0" fontId="87" fillId="58" borderId="0" applyNumberFormat="0" applyBorder="0" applyAlignment="0" applyProtection="0">
      <alignment vertical="center"/>
    </xf>
    <xf numFmtId="0" fontId="88" fillId="26" borderId="0" applyNumberFormat="0" applyBorder="0" applyAlignment="0" applyProtection="0">
      <alignment vertical="center"/>
    </xf>
    <xf numFmtId="0" fontId="87" fillId="58" borderId="0" applyNumberFormat="0" applyBorder="0" applyAlignment="0" applyProtection="0">
      <alignment vertical="center"/>
    </xf>
    <xf numFmtId="0" fontId="87" fillId="58" borderId="0" applyNumberFormat="0" applyBorder="0" applyAlignment="0" applyProtection="0">
      <alignment vertical="center"/>
    </xf>
    <xf numFmtId="0" fontId="87" fillId="58" borderId="0" applyNumberFormat="0" applyBorder="0" applyAlignment="0" applyProtection="0">
      <alignment vertical="center"/>
    </xf>
    <xf numFmtId="0" fontId="87" fillId="58" borderId="0" applyNumberFormat="0" applyBorder="0" applyAlignment="0" applyProtection="0">
      <alignment vertical="center"/>
    </xf>
    <xf numFmtId="0" fontId="87" fillId="58" borderId="0" applyNumberFormat="0" applyBorder="0" applyAlignment="0" applyProtection="0">
      <alignment vertical="center"/>
    </xf>
    <xf numFmtId="0" fontId="87" fillId="58" borderId="0" applyNumberFormat="0" applyBorder="0" applyAlignment="0" applyProtection="0">
      <alignment vertical="center"/>
    </xf>
    <xf numFmtId="0" fontId="88" fillId="30" borderId="0" applyNumberFormat="0" applyBorder="0" applyAlignment="0" applyProtection="0">
      <alignment vertical="center"/>
    </xf>
    <xf numFmtId="0" fontId="87" fillId="53" borderId="0" applyNumberFormat="0" applyBorder="0" applyAlignment="0" applyProtection="0">
      <alignment vertical="center"/>
    </xf>
    <xf numFmtId="0" fontId="88" fillId="30" borderId="0" applyNumberFormat="0" applyBorder="0" applyAlignment="0" applyProtection="0">
      <alignment vertical="center"/>
    </xf>
    <xf numFmtId="0" fontId="88" fillId="30" borderId="0" applyNumberFormat="0" applyBorder="0" applyAlignment="0" applyProtection="0">
      <alignment vertical="center"/>
    </xf>
    <xf numFmtId="0" fontId="76" fillId="30" borderId="0" applyNumberFormat="0" applyBorder="0" applyAlignment="0" applyProtection="0">
      <alignment vertical="center"/>
    </xf>
    <xf numFmtId="0" fontId="87" fillId="53" borderId="0" applyNumberFormat="0" applyBorder="0" applyAlignment="0" applyProtection="0">
      <alignment vertical="center"/>
    </xf>
    <xf numFmtId="0" fontId="88" fillId="30" borderId="0" applyNumberFormat="0" applyBorder="0" applyAlignment="0" applyProtection="0">
      <alignment vertical="center"/>
    </xf>
    <xf numFmtId="0" fontId="87" fillId="53" borderId="0" applyNumberFormat="0" applyBorder="0" applyAlignment="0" applyProtection="0">
      <alignment vertical="center"/>
    </xf>
    <xf numFmtId="0" fontId="88" fillId="30" borderId="0" applyNumberFormat="0" applyBorder="0" applyAlignment="0" applyProtection="0">
      <alignment vertical="center"/>
    </xf>
    <xf numFmtId="0" fontId="87" fillId="53" borderId="0" applyNumberFormat="0" applyBorder="0" applyAlignment="0" applyProtection="0">
      <alignment vertical="center"/>
    </xf>
    <xf numFmtId="0" fontId="88" fillId="30" borderId="0" applyNumberFormat="0" applyBorder="0" applyAlignment="0" applyProtection="0">
      <alignment vertical="center"/>
    </xf>
    <xf numFmtId="0" fontId="87" fillId="53" borderId="0" applyNumberFormat="0" applyBorder="0" applyAlignment="0" applyProtection="0">
      <alignment vertical="center"/>
    </xf>
    <xf numFmtId="0" fontId="88" fillId="30" borderId="0" applyNumberFormat="0" applyBorder="0" applyAlignment="0" applyProtection="0">
      <alignment vertical="center"/>
    </xf>
    <xf numFmtId="0" fontId="87" fillId="53" borderId="0" applyNumberFormat="0" applyBorder="0" applyAlignment="0" applyProtection="0">
      <alignment vertical="center"/>
    </xf>
    <xf numFmtId="0" fontId="88" fillId="30" borderId="0" applyNumberFormat="0" applyBorder="0" applyAlignment="0" applyProtection="0">
      <alignment vertical="center"/>
    </xf>
    <xf numFmtId="0" fontId="87" fillId="53" borderId="0" applyNumberFormat="0" applyBorder="0" applyAlignment="0" applyProtection="0">
      <alignment vertical="center"/>
    </xf>
    <xf numFmtId="0" fontId="88" fillId="30" borderId="0" applyNumberFormat="0" applyBorder="0" applyAlignment="0" applyProtection="0">
      <alignment vertical="center"/>
    </xf>
    <xf numFmtId="0" fontId="87" fillId="53" borderId="0" applyNumberFormat="0" applyBorder="0" applyAlignment="0" applyProtection="0">
      <alignment vertical="center"/>
    </xf>
    <xf numFmtId="0" fontId="88" fillId="30" borderId="0" applyNumberFormat="0" applyBorder="0" applyAlignment="0" applyProtection="0">
      <alignment vertical="center"/>
    </xf>
    <xf numFmtId="0" fontId="87" fillId="53" borderId="0" applyNumberFormat="0" applyBorder="0" applyAlignment="0" applyProtection="0">
      <alignment vertical="center"/>
    </xf>
    <xf numFmtId="0" fontId="88" fillId="30"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8" fillId="30" borderId="0" applyNumberFormat="0" applyBorder="0" applyAlignment="0" applyProtection="0">
      <alignment vertical="center"/>
    </xf>
    <xf numFmtId="0" fontId="88" fillId="30"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8" fillId="30" borderId="0" applyNumberFormat="0" applyBorder="0" applyAlignment="0" applyProtection="0">
      <alignment vertical="center"/>
    </xf>
    <xf numFmtId="0" fontId="88" fillId="30" borderId="0" applyNumberFormat="0" applyBorder="0" applyAlignment="0" applyProtection="0">
      <alignment vertical="center"/>
    </xf>
    <xf numFmtId="0" fontId="88" fillId="30" borderId="0" applyNumberFormat="0" applyBorder="0" applyAlignment="0" applyProtection="0">
      <alignment vertical="center"/>
    </xf>
    <xf numFmtId="0" fontId="88" fillId="30" borderId="0" applyNumberFormat="0" applyBorder="0" applyAlignment="0" applyProtection="0">
      <alignment vertical="center"/>
    </xf>
    <xf numFmtId="0" fontId="89" fillId="30" borderId="0" applyNumberFormat="0" applyBorder="0" applyAlignment="0" applyProtection="0">
      <alignment vertical="center"/>
    </xf>
    <xf numFmtId="0" fontId="88" fillId="30" borderId="0" applyNumberFormat="0" applyBorder="0" applyAlignment="0" applyProtection="0">
      <alignment vertical="center"/>
    </xf>
    <xf numFmtId="0" fontId="88" fillId="30"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76" fillId="30"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8" fillId="30" borderId="0" applyNumberFormat="0" applyBorder="0" applyAlignment="0" applyProtection="0">
      <alignment vertical="center"/>
    </xf>
    <xf numFmtId="0" fontId="89" fillId="30"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8" fillId="30"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7" fillId="53" borderId="0" applyNumberFormat="0" applyBorder="0" applyAlignment="0" applyProtection="0">
      <alignment vertical="center"/>
    </xf>
    <xf numFmtId="0" fontId="88" fillId="34" borderId="0" applyNumberFormat="0" applyBorder="0" applyAlignment="0" applyProtection="0">
      <alignment vertical="center"/>
    </xf>
    <xf numFmtId="0" fontId="87" fillId="54" borderId="0" applyNumberFormat="0" applyBorder="0" applyAlignment="0" applyProtection="0">
      <alignment vertical="center"/>
    </xf>
    <xf numFmtId="0" fontId="88" fillId="34" borderId="0" applyNumberFormat="0" applyBorder="0" applyAlignment="0" applyProtection="0">
      <alignment vertical="center"/>
    </xf>
    <xf numFmtId="0" fontId="88" fillId="34" borderId="0" applyNumberFormat="0" applyBorder="0" applyAlignment="0" applyProtection="0">
      <alignment vertical="center"/>
    </xf>
    <xf numFmtId="0" fontId="76" fillId="34" borderId="0" applyNumberFormat="0" applyBorder="0" applyAlignment="0" applyProtection="0">
      <alignment vertical="center"/>
    </xf>
    <xf numFmtId="0" fontId="87" fillId="54" borderId="0" applyNumberFormat="0" applyBorder="0" applyAlignment="0" applyProtection="0">
      <alignment vertical="center"/>
    </xf>
    <xf numFmtId="0" fontId="88" fillId="34" borderId="0" applyNumberFormat="0" applyBorder="0" applyAlignment="0" applyProtection="0">
      <alignment vertical="center"/>
    </xf>
    <xf numFmtId="0" fontId="87" fillId="54" borderId="0" applyNumberFormat="0" applyBorder="0" applyAlignment="0" applyProtection="0">
      <alignment vertical="center"/>
    </xf>
    <xf numFmtId="0" fontId="88" fillId="34" borderId="0" applyNumberFormat="0" applyBorder="0" applyAlignment="0" applyProtection="0">
      <alignment vertical="center"/>
    </xf>
    <xf numFmtId="0" fontId="87" fillId="54" borderId="0" applyNumberFormat="0" applyBorder="0" applyAlignment="0" applyProtection="0">
      <alignment vertical="center"/>
    </xf>
    <xf numFmtId="0" fontId="88" fillId="34" borderId="0" applyNumberFormat="0" applyBorder="0" applyAlignment="0" applyProtection="0">
      <alignment vertical="center"/>
    </xf>
    <xf numFmtId="0" fontId="87" fillId="54" borderId="0" applyNumberFormat="0" applyBorder="0" applyAlignment="0" applyProtection="0">
      <alignment vertical="center"/>
    </xf>
    <xf numFmtId="0" fontId="88" fillId="34" borderId="0" applyNumberFormat="0" applyBorder="0" applyAlignment="0" applyProtection="0">
      <alignment vertical="center"/>
    </xf>
    <xf numFmtId="0" fontId="87" fillId="54" borderId="0" applyNumberFormat="0" applyBorder="0" applyAlignment="0" applyProtection="0">
      <alignment vertical="center"/>
    </xf>
    <xf numFmtId="0" fontId="88" fillId="34" borderId="0" applyNumberFormat="0" applyBorder="0" applyAlignment="0" applyProtection="0">
      <alignment vertical="center"/>
    </xf>
    <xf numFmtId="0" fontId="87" fillId="54" borderId="0" applyNumberFormat="0" applyBorder="0" applyAlignment="0" applyProtection="0">
      <alignment vertical="center"/>
    </xf>
    <xf numFmtId="0" fontId="88" fillId="34" borderId="0" applyNumberFormat="0" applyBorder="0" applyAlignment="0" applyProtection="0">
      <alignment vertical="center"/>
    </xf>
    <xf numFmtId="0" fontId="87" fillId="54" borderId="0" applyNumberFormat="0" applyBorder="0" applyAlignment="0" applyProtection="0">
      <alignment vertical="center"/>
    </xf>
    <xf numFmtId="0" fontId="88" fillId="34" borderId="0" applyNumberFormat="0" applyBorder="0" applyAlignment="0" applyProtection="0">
      <alignment vertical="center"/>
    </xf>
    <xf numFmtId="0" fontId="87" fillId="54" borderId="0" applyNumberFormat="0" applyBorder="0" applyAlignment="0" applyProtection="0">
      <alignment vertical="center"/>
    </xf>
    <xf numFmtId="0" fontId="88" fillId="3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8" fillId="34" borderId="0" applyNumberFormat="0" applyBorder="0" applyAlignment="0" applyProtection="0">
      <alignment vertical="center"/>
    </xf>
    <xf numFmtId="0" fontId="88" fillId="3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8" fillId="34" borderId="0" applyNumberFormat="0" applyBorder="0" applyAlignment="0" applyProtection="0">
      <alignment vertical="center"/>
    </xf>
    <xf numFmtId="0" fontId="88" fillId="34" borderId="0" applyNumberFormat="0" applyBorder="0" applyAlignment="0" applyProtection="0">
      <alignment vertical="center"/>
    </xf>
    <xf numFmtId="0" fontId="88" fillId="34" borderId="0" applyNumberFormat="0" applyBorder="0" applyAlignment="0" applyProtection="0">
      <alignment vertical="center"/>
    </xf>
    <xf numFmtId="0" fontId="88" fillId="34" borderId="0" applyNumberFormat="0" applyBorder="0" applyAlignment="0" applyProtection="0">
      <alignment vertical="center"/>
    </xf>
    <xf numFmtId="0" fontId="89" fillId="34" borderId="0" applyNumberFormat="0" applyBorder="0" applyAlignment="0" applyProtection="0">
      <alignment vertical="center"/>
    </xf>
    <xf numFmtId="0" fontId="88" fillId="34" borderId="0" applyNumberFormat="0" applyBorder="0" applyAlignment="0" applyProtection="0">
      <alignment vertical="center"/>
    </xf>
    <xf numFmtId="0" fontId="88" fillId="3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76" fillId="3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8" fillId="34" borderId="0" applyNumberFormat="0" applyBorder="0" applyAlignment="0" applyProtection="0">
      <alignment vertical="center"/>
    </xf>
    <xf numFmtId="0" fontId="89" fillId="3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8" fillId="3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7" fillId="54" borderId="0" applyNumberFormat="0" applyBorder="0" applyAlignment="0" applyProtection="0">
      <alignment vertical="center"/>
    </xf>
    <xf numFmtId="0" fontId="88" fillId="38" borderId="0" applyNumberFormat="0" applyBorder="0" applyAlignment="0" applyProtection="0">
      <alignment vertical="center"/>
    </xf>
    <xf numFmtId="0" fontId="87" fillId="59" borderId="0" applyNumberFormat="0" applyBorder="0" applyAlignment="0" applyProtection="0">
      <alignment vertical="center"/>
    </xf>
    <xf numFmtId="0" fontId="88" fillId="38" borderId="0" applyNumberFormat="0" applyBorder="0" applyAlignment="0" applyProtection="0">
      <alignment vertical="center"/>
    </xf>
    <xf numFmtId="0" fontId="88" fillId="38" borderId="0" applyNumberFormat="0" applyBorder="0" applyAlignment="0" applyProtection="0">
      <alignment vertical="center"/>
    </xf>
    <xf numFmtId="0" fontId="76" fillId="38" borderId="0" applyNumberFormat="0" applyBorder="0" applyAlignment="0" applyProtection="0">
      <alignment vertical="center"/>
    </xf>
    <xf numFmtId="0" fontId="87" fillId="59" borderId="0" applyNumberFormat="0" applyBorder="0" applyAlignment="0" applyProtection="0">
      <alignment vertical="center"/>
    </xf>
    <xf numFmtId="0" fontId="88" fillId="38" borderId="0" applyNumberFormat="0" applyBorder="0" applyAlignment="0" applyProtection="0">
      <alignment vertical="center"/>
    </xf>
    <xf numFmtId="0" fontId="87" fillId="59" borderId="0" applyNumberFormat="0" applyBorder="0" applyAlignment="0" applyProtection="0">
      <alignment vertical="center"/>
    </xf>
    <xf numFmtId="0" fontId="88" fillId="38" borderId="0" applyNumberFormat="0" applyBorder="0" applyAlignment="0" applyProtection="0">
      <alignment vertical="center"/>
    </xf>
    <xf numFmtId="0" fontId="87" fillId="59" borderId="0" applyNumberFormat="0" applyBorder="0" applyAlignment="0" applyProtection="0">
      <alignment vertical="center"/>
    </xf>
    <xf numFmtId="0" fontId="88" fillId="38" borderId="0" applyNumberFormat="0" applyBorder="0" applyAlignment="0" applyProtection="0">
      <alignment vertical="center"/>
    </xf>
    <xf numFmtId="0" fontId="87" fillId="59" borderId="0" applyNumberFormat="0" applyBorder="0" applyAlignment="0" applyProtection="0">
      <alignment vertical="center"/>
    </xf>
    <xf numFmtId="0" fontId="88" fillId="38" borderId="0" applyNumberFormat="0" applyBorder="0" applyAlignment="0" applyProtection="0">
      <alignment vertical="center"/>
    </xf>
    <xf numFmtId="0" fontId="87" fillId="59" borderId="0" applyNumberFormat="0" applyBorder="0" applyAlignment="0" applyProtection="0">
      <alignment vertical="center"/>
    </xf>
    <xf numFmtId="0" fontId="88" fillId="38" borderId="0" applyNumberFormat="0" applyBorder="0" applyAlignment="0" applyProtection="0">
      <alignment vertical="center"/>
    </xf>
    <xf numFmtId="0" fontId="87" fillId="59" borderId="0" applyNumberFormat="0" applyBorder="0" applyAlignment="0" applyProtection="0">
      <alignment vertical="center"/>
    </xf>
    <xf numFmtId="0" fontId="88" fillId="38" borderId="0" applyNumberFormat="0" applyBorder="0" applyAlignment="0" applyProtection="0">
      <alignment vertical="center"/>
    </xf>
    <xf numFmtId="0" fontId="87" fillId="59" borderId="0" applyNumberFormat="0" applyBorder="0" applyAlignment="0" applyProtection="0">
      <alignment vertical="center"/>
    </xf>
    <xf numFmtId="0" fontId="88" fillId="38" borderId="0" applyNumberFormat="0" applyBorder="0" applyAlignment="0" applyProtection="0">
      <alignment vertical="center"/>
    </xf>
    <xf numFmtId="0" fontId="87" fillId="59" borderId="0" applyNumberFormat="0" applyBorder="0" applyAlignment="0" applyProtection="0">
      <alignment vertical="center"/>
    </xf>
    <xf numFmtId="0" fontId="88" fillId="38" borderId="0" applyNumberFormat="0" applyBorder="0" applyAlignment="0" applyProtection="0">
      <alignment vertical="center"/>
    </xf>
    <xf numFmtId="0" fontId="87" fillId="59" borderId="0" applyNumberFormat="0" applyBorder="0" applyAlignment="0" applyProtection="0">
      <alignment vertical="center"/>
    </xf>
    <xf numFmtId="0" fontId="87" fillId="59" borderId="0" applyNumberFormat="0" applyBorder="0" applyAlignment="0" applyProtection="0">
      <alignment vertical="center"/>
    </xf>
    <xf numFmtId="0" fontId="87" fillId="59" borderId="0" applyNumberFormat="0" applyBorder="0" applyAlignment="0" applyProtection="0">
      <alignment vertical="center"/>
    </xf>
    <xf numFmtId="0" fontId="87" fillId="59" borderId="0" applyNumberFormat="0" applyBorder="0" applyAlignment="0" applyProtection="0">
      <alignment vertical="center"/>
    </xf>
    <xf numFmtId="0" fontId="87" fillId="59" borderId="0" applyNumberFormat="0" applyBorder="0" applyAlignment="0" applyProtection="0">
      <alignment vertical="center"/>
    </xf>
    <xf numFmtId="0" fontId="88" fillId="38" borderId="0" applyNumberFormat="0" applyBorder="0" applyAlignment="0" applyProtection="0">
      <alignment vertical="center"/>
    </xf>
    <xf numFmtId="0" fontId="88" fillId="38" borderId="0" applyNumberFormat="0" applyBorder="0" applyAlignment="0" applyProtection="0">
      <alignment vertical="center"/>
    </xf>
    <xf numFmtId="0" fontId="87" fillId="59" borderId="0" applyNumberFormat="0" applyBorder="0" applyAlignment="0" applyProtection="0">
      <alignment vertical="center"/>
    </xf>
    <xf numFmtId="0" fontId="87" fillId="59" borderId="0" applyNumberFormat="0" applyBorder="0" applyAlignment="0" applyProtection="0">
      <alignment vertical="center"/>
    </xf>
    <xf numFmtId="0" fontId="87" fillId="59" borderId="0" applyNumberFormat="0" applyBorder="0" applyAlignment="0" applyProtection="0">
      <alignment vertical="center"/>
    </xf>
    <xf numFmtId="0" fontId="87" fillId="59" borderId="0" applyNumberFormat="0" applyBorder="0" applyAlignment="0" applyProtection="0">
      <alignment vertical="center"/>
    </xf>
    <xf numFmtId="0" fontId="87" fillId="59" borderId="0" applyNumberFormat="0" applyBorder="0" applyAlignment="0" applyProtection="0">
      <alignment vertical="center"/>
    </xf>
    <xf numFmtId="0" fontId="87" fillId="59" borderId="0" applyNumberFormat="0" applyBorder="0" applyAlignment="0" applyProtection="0">
      <alignment vertical="center"/>
    </xf>
    <xf numFmtId="0" fontId="87" fillId="59" borderId="0" applyNumberFormat="0" applyBorder="0" applyAlignment="0" applyProtection="0">
      <alignment vertical="center"/>
    </xf>
    <xf numFmtId="0" fontId="87" fillId="59" borderId="0" applyNumberFormat="0" applyBorder="0" applyAlignment="0" applyProtection="0">
      <alignment vertical="center"/>
    </xf>
    <xf numFmtId="0" fontId="88" fillId="38" borderId="0" applyNumberFormat="0" applyBorder="0" applyAlignment="0" applyProtection="0">
      <alignment vertical="center"/>
    </xf>
    <xf numFmtId="0" fontId="88" fillId="38" borderId="0" applyNumberFormat="0" applyBorder="0" applyAlignment="0" applyProtection="0">
      <alignment vertical="center"/>
    </xf>
    <xf numFmtId="0" fontId="88" fillId="38" borderId="0" applyNumberFormat="0" applyBorder="0" applyAlignment="0" applyProtection="0">
      <alignment vertical="center"/>
    </xf>
    <xf numFmtId="0" fontId="88" fillId="38" borderId="0" applyNumberFormat="0" applyBorder="0" applyAlignment="0" applyProtection="0">
      <alignment vertical="center"/>
    </xf>
    <xf numFmtId="0" fontId="89" fillId="38" borderId="0" applyNumberFormat="0" applyBorder="0" applyAlignment="0" applyProtection="0">
      <alignment vertical="center"/>
    </xf>
    <xf numFmtId="0" fontId="88" fillId="38" borderId="0" applyNumberFormat="0" applyBorder="0" applyAlignment="0" applyProtection="0">
      <alignment vertical="center"/>
    </xf>
    <xf numFmtId="0" fontId="88" fillId="38" borderId="0" applyNumberFormat="0" applyBorder="0" applyAlignment="0" applyProtection="0">
      <alignment vertical="center"/>
    </xf>
    <xf numFmtId="0" fontId="87" fillId="59" borderId="0" applyNumberFormat="0" applyBorder="0" applyAlignment="0" applyProtection="0">
      <alignment vertical="center"/>
    </xf>
    <xf numFmtId="0" fontId="87" fillId="59" borderId="0" applyNumberFormat="0" applyBorder="0" applyAlignment="0" applyProtection="0">
      <alignment vertical="center"/>
    </xf>
    <xf numFmtId="0" fontId="87" fillId="59" borderId="0" applyNumberFormat="0" applyBorder="0" applyAlignment="0" applyProtection="0">
      <alignment vertical="center"/>
    </xf>
    <xf numFmtId="0" fontId="87" fillId="59" borderId="0" applyNumberFormat="0" applyBorder="0" applyAlignment="0" applyProtection="0">
      <alignment vertical="center"/>
    </xf>
    <xf numFmtId="0" fontId="76" fillId="38" borderId="0" applyNumberFormat="0" applyBorder="0" applyAlignment="0" applyProtection="0">
      <alignment vertical="center"/>
    </xf>
    <xf numFmtId="0" fontId="87" fillId="59" borderId="0" applyNumberFormat="0" applyBorder="0" applyAlignment="0" applyProtection="0">
      <alignment vertical="center"/>
    </xf>
    <xf numFmtId="0" fontId="87" fillId="59" borderId="0" applyNumberFormat="0" applyBorder="0" applyAlignment="0" applyProtection="0">
      <alignment vertical="center"/>
    </xf>
    <xf numFmtId="0" fontId="88" fillId="38" borderId="0" applyNumberFormat="0" applyBorder="0" applyAlignment="0" applyProtection="0">
      <alignment vertical="center"/>
    </xf>
    <xf numFmtId="0" fontId="89" fillId="38" borderId="0" applyNumberFormat="0" applyBorder="0" applyAlignment="0" applyProtection="0">
      <alignment vertical="center"/>
    </xf>
    <xf numFmtId="0" fontId="87" fillId="59" borderId="0" applyNumberFormat="0" applyBorder="0" applyAlignment="0" applyProtection="0">
      <alignment vertical="center"/>
    </xf>
    <xf numFmtId="0" fontId="87" fillId="59" borderId="0" applyNumberFormat="0" applyBorder="0" applyAlignment="0" applyProtection="0">
      <alignment vertical="center"/>
    </xf>
    <xf numFmtId="0" fontId="87" fillId="59" borderId="0" applyNumberFormat="0" applyBorder="0" applyAlignment="0" applyProtection="0">
      <alignment vertical="center"/>
    </xf>
    <xf numFmtId="0" fontId="88" fillId="38" borderId="0" applyNumberFormat="0" applyBorder="0" applyAlignment="0" applyProtection="0">
      <alignment vertical="center"/>
    </xf>
    <xf numFmtId="0" fontId="87" fillId="59" borderId="0" applyNumberFormat="0" applyBorder="0" applyAlignment="0" applyProtection="0">
      <alignment vertical="center"/>
    </xf>
    <xf numFmtId="0" fontId="87" fillId="59" borderId="0" applyNumberFormat="0" applyBorder="0" applyAlignment="0" applyProtection="0">
      <alignment vertical="center"/>
    </xf>
    <xf numFmtId="0" fontId="87" fillId="59" borderId="0" applyNumberFormat="0" applyBorder="0" applyAlignment="0" applyProtection="0">
      <alignment vertical="center"/>
    </xf>
    <xf numFmtId="0" fontId="87" fillId="59" borderId="0" applyNumberFormat="0" applyBorder="0" applyAlignment="0" applyProtection="0">
      <alignment vertical="center"/>
    </xf>
    <xf numFmtId="0" fontId="87" fillId="59" borderId="0" applyNumberFormat="0" applyBorder="0" applyAlignment="0" applyProtection="0">
      <alignment vertical="center"/>
    </xf>
    <xf numFmtId="0" fontId="87" fillId="59" borderId="0" applyNumberFormat="0" applyBorder="0" applyAlignment="0" applyProtection="0">
      <alignment vertical="center"/>
    </xf>
    <xf numFmtId="0" fontId="146"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47"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47"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8" fillId="15" borderId="85" applyNumberFormat="0" applyAlignment="0" applyProtection="0">
      <alignment vertical="center"/>
    </xf>
    <xf numFmtId="0" fontId="112" fillId="60" borderId="92" applyNumberFormat="0" applyAlignment="0" applyProtection="0">
      <alignment vertical="center"/>
    </xf>
    <xf numFmtId="0" fontId="148" fillId="15" borderId="85" applyNumberFormat="0" applyAlignment="0" applyProtection="0">
      <alignment vertical="center"/>
    </xf>
    <xf numFmtId="0" fontId="148" fillId="15" borderId="85" applyNumberFormat="0" applyAlignment="0" applyProtection="0">
      <alignment vertical="center"/>
    </xf>
    <xf numFmtId="0" fontId="70" fillId="15" borderId="85" applyNumberFormat="0" applyAlignment="0" applyProtection="0">
      <alignment vertical="center"/>
    </xf>
    <xf numFmtId="0" fontId="112" fillId="60" borderId="92" applyNumberFormat="0" applyAlignment="0" applyProtection="0">
      <alignment vertical="center"/>
    </xf>
    <xf numFmtId="0" fontId="148" fillId="15" borderId="85"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48" fillId="15" borderId="85"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48" fillId="15" borderId="85" applyNumberFormat="0" applyAlignment="0" applyProtection="0">
      <alignment vertical="center"/>
    </xf>
    <xf numFmtId="0" fontId="112" fillId="60" borderId="92" applyNumberFormat="0" applyAlignment="0" applyProtection="0">
      <alignment vertical="center"/>
    </xf>
    <xf numFmtId="0" fontId="148" fillId="15" borderId="85" applyNumberFormat="0" applyAlignment="0" applyProtection="0">
      <alignment vertical="center"/>
    </xf>
    <xf numFmtId="0" fontId="112" fillId="60" borderId="92" applyNumberFormat="0" applyAlignment="0" applyProtection="0">
      <alignment vertical="center"/>
    </xf>
    <xf numFmtId="0" fontId="148" fillId="15" borderId="85" applyNumberFormat="0" applyAlignment="0" applyProtection="0">
      <alignment vertical="center"/>
    </xf>
    <xf numFmtId="0" fontId="112" fillId="60" borderId="92" applyNumberFormat="0" applyAlignment="0" applyProtection="0">
      <alignment vertical="center"/>
    </xf>
    <xf numFmtId="0" fontId="148" fillId="15" borderId="85" applyNumberFormat="0" applyAlignment="0" applyProtection="0">
      <alignment vertical="center"/>
    </xf>
    <xf numFmtId="0" fontId="112" fillId="60" borderId="92" applyNumberFormat="0" applyAlignment="0" applyProtection="0">
      <alignment vertical="center"/>
    </xf>
    <xf numFmtId="0" fontId="148" fillId="15" borderId="85" applyNumberFormat="0" applyAlignment="0" applyProtection="0">
      <alignment vertical="center"/>
    </xf>
    <xf numFmtId="0" fontId="112" fillId="60" borderId="92" applyNumberFormat="0" applyAlignment="0" applyProtection="0">
      <alignment vertical="center"/>
    </xf>
    <xf numFmtId="0" fontId="148" fillId="15" borderId="85"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48" fillId="15" borderId="85"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48" fillId="15" borderId="85"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48" fillId="15" borderId="85" applyNumberFormat="0" applyAlignment="0" applyProtection="0">
      <alignment vertical="center"/>
    </xf>
    <xf numFmtId="0" fontId="148" fillId="15" borderId="85" applyNumberFormat="0" applyAlignment="0" applyProtection="0">
      <alignment vertical="center"/>
    </xf>
    <xf numFmtId="0" fontId="148" fillId="15" borderId="85" applyNumberFormat="0" applyAlignment="0" applyProtection="0">
      <alignment vertical="center"/>
    </xf>
    <xf numFmtId="0" fontId="148" fillId="15" borderId="85" applyNumberFormat="0" applyAlignment="0" applyProtection="0">
      <alignment vertical="center"/>
    </xf>
    <xf numFmtId="0" fontId="149" fillId="15" borderId="85"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48" fillId="15" borderId="85"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48" fillId="15" borderId="85"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70" fillId="15" borderId="85"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48" fillId="15" borderId="85"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49" fillId="15" borderId="85"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48" fillId="15" borderId="85"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0" fontId="112" fillId="60" borderId="92" applyNumberFormat="0" applyAlignment="0" applyProtection="0">
      <alignment vertical="center"/>
    </xf>
    <xf numFmtId="192" fontId="150" fillId="0" borderId="0"/>
    <xf numFmtId="192" fontId="150" fillId="0" borderId="0"/>
    <xf numFmtId="192" fontId="150" fillId="0" borderId="0"/>
    <xf numFmtId="192" fontId="150" fillId="0" borderId="0"/>
    <xf numFmtId="192" fontId="150" fillId="0" borderId="0"/>
    <xf numFmtId="192" fontId="150" fillId="0" borderId="0"/>
    <xf numFmtId="192" fontId="150" fillId="0" borderId="0"/>
    <xf numFmtId="192" fontId="150" fillId="0" borderId="0"/>
    <xf numFmtId="192" fontId="150" fillId="0" borderId="0"/>
    <xf numFmtId="192" fontId="150" fillId="0" borderId="0"/>
    <xf numFmtId="192" fontId="150" fillId="0" borderId="0"/>
    <xf numFmtId="0" fontId="151" fillId="0" borderId="0"/>
    <xf numFmtId="181" fontId="152" fillId="0" borderId="0">
      <alignment vertical="center"/>
    </xf>
    <xf numFmtId="0" fontId="153" fillId="12" borderId="0" applyNumberFormat="0" applyBorder="0" applyAlignment="0" applyProtection="0">
      <alignment vertical="center"/>
    </xf>
    <xf numFmtId="0" fontId="104" fillId="43" borderId="0" applyNumberFormat="0" applyBorder="0" applyAlignment="0" applyProtection="0">
      <alignment vertical="center"/>
    </xf>
    <xf numFmtId="0" fontId="153" fillId="12" borderId="0" applyNumberFormat="0" applyBorder="0" applyAlignment="0" applyProtection="0">
      <alignment vertical="center"/>
    </xf>
    <xf numFmtId="0" fontId="153" fillId="12" borderId="0" applyNumberFormat="0" applyBorder="0" applyAlignment="0" applyProtection="0">
      <alignment vertical="center"/>
    </xf>
    <xf numFmtId="0" fontId="66" fillId="12" borderId="0" applyNumberFormat="0" applyBorder="0" applyAlignment="0" applyProtection="0">
      <alignment vertical="center"/>
    </xf>
    <xf numFmtId="0" fontId="104" fillId="43" borderId="0" applyNumberFormat="0" applyBorder="0" applyAlignment="0" applyProtection="0">
      <alignment vertical="center"/>
    </xf>
    <xf numFmtId="0" fontId="153" fillId="12" borderId="0" applyNumberFormat="0" applyBorder="0" applyAlignment="0" applyProtection="0">
      <alignment vertical="center"/>
    </xf>
    <xf numFmtId="0" fontId="104" fillId="43" borderId="0" applyNumberFormat="0" applyBorder="0" applyAlignment="0" applyProtection="0">
      <alignment vertical="center"/>
    </xf>
    <xf numFmtId="0" fontId="153" fillId="12" borderId="0" applyNumberFormat="0" applyBorder="0" applyAlignment="0" applyProtection="0">
      <alignment vertical="center"/>
    </xf>
    <xf numFmtId="0" fontId="104" fillId="43" borderId="0" applyNumberFormat="0" applyBorder="0" applyAlignment="0" applyProtection="0">
      <alignment vertical="center"/>
    </xf>
    <xf numFmtId="0" fontId="153" fillId="12" borderId="0" applyNumberFormat="0" applyBorder="0" applyAlignment="0" applyProtection="0">
      <alignment vertical="center"/>
    </xf>
    <xf numFmtId="0" fontId="104" fillId="43" borderId="0" applyNumberFormat="0" applyBorder="0" applyAlignment="0" applyProtection="0">
      <alignment vertical="center"/>
    </xf>
    <xf numFmtId="0" fontId="153" fillId="12" borderId="0" applyNumberFormat="0" applyBorder="0" applyAlignment="0" applyProtection="0">
      <alignment vertical="center"/>
    </xf>
    <xf numFmtId="0" fontId="104" fillId="43" borderId="0" applyNumberFormat="0" applyBorder="0" applyAlignment="0" applyProtection="0">
      <alignment vertical="center"/>
    </xf>
    <xf numFmtId="0" fontId="153" fillId="12" borderId="0" applyNumberFormat="0" applyBorder="0" applyAlignment="0" applyProtection="0">
      <alignment vertical="center"/>
    </xf>
    <xf numFmtId="0" fontId="104" fillId="43" borderId="0" applyNumberFormat="0" applyBorder="0" applyAlignment="0" applyProtection="0">
      <alignment vertical="center"/>
    </xf>
    <xf numFmtId="0" fontId="153" fillId="12" borderId="0" applyNumberFormat="0" applyBorder="0" applyAlignment="0" applyProtection="0">
      <alignment vertical="center"/>
    </xf>
    <xf numFmtId="0" fontId="104" fillId="43" borderId="0" applyNumberFormat="0" applyBorder="0" applyAlignment="0" applyProtection="0">
      <alignment vertical="center"/>
    </xf>
    <xf numFmtId="0" fontId="153" fillId="12" borderId="0" applyNumberFormat="0" applyBorder="0" applyAlignment="0" applyProtection="0">
      <alignment vertical="center"/>
    </xf>
    <xf numFmtId="0" fontId="104" fillId="43" borderId="0" applyNumberFormat="0" applyBorder="0" applyAlignment="0" applyProtection="0">
      <alignment vertical="center"/>
    </xf>
    <xf numFmtId="0" fontId="153" fillId="12"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153" fillId="12" borderId="0" applyNumberFormat="0" applyBorder="0" applyAlignment="0" applyProtection="0">
      <alignment vertical="center"/>
    </xf>
    <xf numFmtId="0" fontId="153" fillId="12"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153" fillId="12" borderId="0" applyNumberFormat="0" applyBorder="0" applyAlignment="0" applyProtection="0">
      <alignment vertical="center"/>
    </xf>
    <xf numFmtId="0" fontId="153" fillId="12" borderId="0" applyNumberFormat="0" applyBorder="0" applyAlignment="0" applyProtection="0">
      <alignment vertical="center"/>
    </xf>
    <xf numFmtId="0" fontId="153" fillId="12" borderId="0" applyNumberFormat="0" applyBorder="0" applyAlignment="0" applyProtection="0">
      <alignment vertical="center"/>
    </xf>
    <xf numFmtId="0" fontId="153" fillId="12" borderId="0" applyNumberFormat="0" applyBorder="0" applyAlignment="0" applyProtection="0">
      <alignment vertical="center"/>
    </xf>
    <xf numFmtId="0" fontId="154" fillId="12" borderId="0" applyNumberFormat="0" applyBorder="0" applyAlignment="0" applyProtection="0">
      <alignment vertical="center"/>
    </xf>
    <xf numFmtId="0" fontId="153" fillId="12" borderId="0" applyNumberFormat="0" applyBorder="0" applyAlignment="0" applyProtection="0">
      <alignment vertical="center"/>
    </xf>
    <xf numFmtId="0" fontId="153" fillId="12"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66" fillId="12"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153" fillId="12" borderId="0" applyNumberFormat="0" applyBorder="0" applyAlignment="0" applyProtection="0">
      <alignment vertical="center"/>
    </xf>
    <xf numFmtId="0" fontId="154" fillId="12"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153" fillId="12"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155" fillId="0" borderId="0" applyNumberFormat="0" applyFill="0" applyBorder="0" applyAlignment="0" applyProtection="0">
      <alignment vertical="top"/>
      <protection locked="0"/>
    </xf>
    <xf numFmtId="40" fontId="156" fillId="0" borderId="0" applyFont="0" applyFill="0" applyBorder="0" applyAlignment="0" applyProtection="0"/>
    <xf numFmtId="38" fontId="156" fillId="0" borderId="0" applyFont="0" applyFill="0" applyBorder="0" applyAlignment="0" applyProtection="0"/>
    <xf numFmtId="0" fontId="23" fillId="17" borderId="89" applyNumberFormat="0" applyFont="0" applyAlignment="0" applyProtection="0">
      <alignment vertical="center"/>
    </xf>
    <xf numFmtId="0" fontId="2" fillId="68" borderId="105" applyNumberFormat="0" applyFont="0" applyAlignment="0" applyProtection="0">
      <alignment vertical="center"/>
    </xf>
    <xf numFmtId="0" fontId="23" fillId="17" borderId="89" applyNumberFormat="0" applyFont="0" applyAlignment="0" applyProtection="0">
      <alignment vertical="center"/>
    </xf>
    <xf numFmtId="0" fontId="2" fillId="17" borderId="89" applyNumberFormat="0" applyFont="0" applyAlignment="0" applyProtection="0">
      <alignment vertical="center"/>
    </xf>
    <xf numFmtId="0" fontId="1" fillId="17" borderId="89" applyNumberFormat="0" applyFont="0" applyAlignment="0" applyProtection="0">
      <alignment vertical="center"/>
    </xf>
    <xf numFmtId="0" fontId="2" fillId="68" borderId="105" applyNumberFormat="0" applyFont="0" applyAlignment="0" applyProtection="0">
      <alignment vertical="center"/>
    </xf>
    <xf numFmtId="0" fontId="23" fillId="17" borderId="89"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3" fillId="17" borderId="89"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23" fillId="17" borderId="89" applyNumberFormat="0" applyFont="0" applyAlignment="0" applyProtection="0">
      <alignment vertical="center"/>
    </xf>
    <xf numFmtId="0" fontId="2" fillId="68" borderId="105" applyNumberFormat="0" applyFont="0" applyAlignment="0" applyProtection="0">
      <alignment vertical="center"/>
    </xf>
    <xf numFmtId="0" fontId="23" fillId="17" borderId="89" applyNumberFormat="0" applyFont="0" applyAlignment="0" applyProtection="0">
      <alignment vertical="center"/>
    </xf>
    <xf numFmtId="0" fontId="2" fillId="68" borderId="105" applyNumberFormat="0" applyFont="0" applyAlignment="0" applyProtection="0">
      <alignment vertical="center"/>
    </xf>
    <xf numFmtId="0" fontId="23" fillId="17" borderId="89" applyNumberFormat="0" applyFont="0" applyAlignment="0" applyProtection="0">
      <alignment vertical="center"/>
    </xf>
    <xf numFmtId="0" fontId="2" fillId="68" borderId="105" applyNumberFormat="0" applyFont="0" applyAlignment="0" applyProtection="0">
      <alignment vertical="center"/>
    </xf>
    <xf numFmtId="0" fontId="23" fillId="17" borderId="89" applyNumberFormat="0" applyFont="0" applyAlignment="0" applyProtection="0">
      <alignment vertical="center"/>
    </xf>
    <xf numFmtId="0" fontId="2" fillId="68" borderId="105" applyNumberFormat="0" applyFont="0" applyAlignment="0" applyProtection="0">
      <alignment vertical="center"/>
    </xf>
    <xf numFmtId="0" fontId="23" fillId="17" borderId="89" applyNumberFormat="0" applyFont="0" applyAlignment="0" applyProtection="0">
      <alignment vertical="center"/>
    </xf>
    <xf numFmtId="0" fontId="2" fillId="68" borderId="105" applyNumberFormat="0" applyFont="0" applyAlignment="0" applyProtection="0">
      <alignment vertical="center"/>
    </xf>
    <xf numFmtId="0" fontId="23" fillId="17" borderId="89"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2"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23" fillId="17" borderId="89" applyNumberFormat="0" applyFont="0" applyAlignment="0" applyProtection="0">
      <alignment vertical="center"/>
    </xf>
    <xf numFmtId="0" fontId="157" fillId="68" borderId="105" applyNumberFormat="0" applyFont="0" applyAlignment="0" applyProtection="0">
      <alignment vertical="center"/>
    </xf>
    <xf numFmtId="0" fontId="2"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23" fillId="17" borderId="89"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23" fillId="17" borderId="89"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5" fillId="68" borderId="105" applyNumberFormat="0" applyFont="0" applyAlignment="0" applyProtection="0">
      <alignment vertical="center"/>
    </xf>
    <xf numFmtId="0" fontId="157" fillId="68" borderId="105" applyNumberFormat="0" applyFont="0" applyAlignment="0" applyProtection="0">
      <alignment vertical="center"/>
    </xf>
    <xf numFmtId="0" fontId="23" fillId="17" borderId="89" applyNumberFormat="0" applyFont="0" applyAlignment="0" applyProtection="0">
      <alignment vertical="center"/>
    </xf>
    <xf numFmtId="0" fontId="23" fillId="17" borderId="89" applyNumberFormat="0" applyFont="0" applyAlignment="0" applyProtection="0">
      <alignment vertical="center"/>
    </xf>
    <xf numFmtId="0" fontId="23" fillId="17" borderId="89" applyNumberFormat="0" applyFont="0" applyAlignment="0" applyProtection="0">
      <alignment vertical="center"/>
    </xf>
    <xf numFmtId="0" fontId="23" fillId="17" borderId="89" applyNumberFormat="0" applyFont="0" applyAlignment="0" applyProtection="0">
      <alignment vertical="center"/>
    </xf>
    <xf numFmtId="0" fontId="86" fillId="17" borderId="89"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23" fillId="17" borderId="89" applyNumberFormat="0" applyFont="0" applyAlignment="0" applyProtection="0">
      <alignment vertical="center"/>
    </xf>
    <xf numFmtId="0" fontId="2" fillId="17" borderId="89"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2" fillId="17" borderId="89"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2"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2"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2"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2"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2"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 fillId="17" borderId="89"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23" fillId="17" borderId="89" applyNumberFormat="0" applyFont="0" applyAlignment="0" applyProtection="0">
      <alignment vertical="center"/>
    </xf>
    <xf numFmtId="0" fontId="1" fillId="17" borderId="89"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2"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2"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86" fillId="17" borderId="89"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23" fillId="17" borderId="89" applyNumberFormat="0" applyFont="0" applyAlignment="0" applyProtection="0">
      <alignment vertical="center"/>
    </xf>
    <xf numFmtId="0" fontId="2"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2"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2"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1" fillId="17" borderId="89"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23" fillId="17" borderId="89" applyNumberFormat="0" applyFont="0" applyAlignment="0" applyProtection="0">
      <alignment vertical="center"/>
    </xf>
    <xf numFmtId="0" fontId="2"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2"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2"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2"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2"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5" fillId="68" borderId="105" applyNumberFormat="0" applyFont="0" applyAlignment="0" applyProtection="0">
      <alignment vertical="center"/>
    </xf>
    <xf numFmtId="0" fontId="2" fillId="68" borderId="105" applyNumberFormat="0" applyFont="0" applyAlignment="0" applyProtection="0">
      <alignment vertical="center"/>
    </xf>
    <xf numFmtId="0" fontId="2" fillId="68" borderId="105" applyNumberFormat="0" applyFont="0" applyAlignment="0" applyProtection="0">
      <alignment vertical="center"/>
    </xf>
    <xf numFmtId="0" fontId="156" fillId="0" borderId="0" applyFont="0" applyFill="0" applyBorder="0" applyAlignment="0" applyProtection="0"/>
    <xf numFmtId="0" fontId="156" fillId="0" borderId="0" applyFont="0" applyFill="0" applyBorder="0" applyAlignment="0" applyProtection="0"/>
    <xf numFmtId="9" fontId="158" fillId="4" borderId="0" applyFill="0" applyBorder="0" applyProtection="0">
      <alignment horizontal="right"/>
    </xf>
    <xf numFmtId="10" fontId="158" fillId="0" borderId="0" applyFill="0" applyBorder="0" applyProtection="0">
      <alignment horizontal="right"/>
    </xf>
    <xf numFmtId="9" fontId="159" fillId="0" borderId="0" applyFont="0" applyFill="0" applyBorder="0" applyAlignment="0" applyProtection="0">
      <alignment vertical="center"/>
    </xf>
    <xf numFmtId="9" fontId="45"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23"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60" fillId="0" borderId="0" applyFont="0" applyFill="0" applyBorder="0" applyAlignment="0" applyProtection="0">
      <alignment vertical="center"/>
    </xf>
    <xf numFmtId="9" fontId="160" fillId="0" borderId="0" applyFont="0" applyFill="0" applyBorder="0" applyAlignment="0" applyProtection="0">
      <alignment vertical="center"/>
    </xf>
    <xf numFmtId="9" fontId="160" fillId="0" borderId="0" applyFont="0" applyFill="0" applyBorder="0" applyAlignment="0" applyProtection="0">
      <alignment vertical="center"/>
    </xf>
    <xf numFmtId="9" fontId="160" fillId="0" borderId="0" applyFont="0" applyFill="0" applyBorder="0" applyAlignment="0" applyProtection="0">
      <alignment vertical="center"/>
    </xf>
    <xf numFmtId="9" fontId="1" fillId="0" borderId="0" applyFont="0" applyFill="0" applyBorder="0" applyAlignment="0" applyProtection="0">
      <alignment vertical="center"/>
    </xf>
    <xf numFmtId="9" fontId="45" fillId="0" borderId="0" applyFont="0" applyFill="0" applyBorder="0" applyAlignment="0" applyProtection="0">
      <alignment vertical="center"/>
    </xf>
    <xf numFmtId="9" fontId="161" fillId="0" borderId="0" applyFont="0" applyFill="0" applyBorder="0" applyAlignment="0" applyProtection="0">
      <alignment vertical="center"/>
    </xf>
    <xf numFmtId="9" fontId="162" fillId="0" borderId="0" applyFont="0" applyFill="0" applyBorder="0" applyAlignment="0" applyProtection="0">
      <alignment vertical="center"/>
    </xf>
    <xf numFmtId="9" fontId="162" fillId="0" borderId="0" applyFont="0" applyFill="0" applyBorder="0" applyAlignment="0" applyProtection="0">
      <alignment vertical="center"/>
    </xf>
    <xf numFmtId="9" fontId="162" fillId="0" borderId="0" applyFont="0" applyFill="0" applyBorder="0" applyAlignment="0" applyProtection="0">
      <alignment vertical="center"/>
    </xf>
    <xf numFmtId="9" fontId="162" fillId="0" borderId="0" applyFont="0" applyFill="0" applyBorder="0" applyAlignment="0" applyProtection="0">
      <alignment vertical="center"/>
    </xf>
    <xf numFmtId="9" fontId="163" fillId="0" borderId="0" applyFont="0" applyFill="0" applyBorder="0" applyAlignment="0" applyProtection="0">
      <alignment vertical="center"/>
    </xf>
    <xf numFmtId="9" fontId="157"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45" fillId="0" borderId="0" applyFont="0" applyFill="0" applyBorder="0" applyAlignment="0" applyProtection="0">
      <alignment vertical="center"/>
    </xf>
    <xf numFmtId="9" fontId="45" fillId="0" borderId="0" applyFont="0" applyFill="0" applyBorder="0" applyAlignment="0" applyProtection="0">
      <alignment vertical="center"/>
    </xf>
    <xf numFmtId="9" fontId="45" fillId="0" borderId="0" applyFont="0" applyFill="0" applyBorder="0" applyAlignment="0" applyProtection="0">
      <alignment vertical="center"/>
    </xf>
    <xf numFmtId="9" fontId="5" fillId="0" borderId="0" applyFont="0" applyFill="0" applyBorder="0" applyAlignment="0" applyProtection="0">
      <alignment vertical="center"/>
    </xf>
    <xf numFmtId="9" fontId="1" fillId="0" borderId="0" applyFont="0" applyFill="0" applyBorder="0" applyAlignment="0" applyProtection="0">
      <alignment vertical="center"/>
    </xf>
    <xf numFmtId="9" fontId="5" fillId="0" borderId="0" applyFont="0" applyFill="0" applyBorder="0" applyAlignment="0" applyProtection="0">
      <alignment vertical="center"/>
    </xf>
    <xf numFmtId="9" fontId="164" fillId="0" borderId="0" applyFont="0" applyFill="0" applyBorder="0" applyAlignment="0" applyProtection="0">
      <alignment vertical="center"/>
    </xf>
    <xf numFmtId="9" fontId="157" fillId="0" borderId="0" applyFont="0" applyFill="0" applyBorder="0" applyAlignment="0" applyProtection="0">
      <alignment vertical="center"/>
    </xf>
    <xf numFmtId="9" fontId="162" fillId="0" borderId="0" applyFont="0" applyFill="0" applyBorder="0" applyAlignment="0" applyProtection="0">
      <alignment vertical="center"/>
    </xf>
    <xf numFmtId="9" fontId="2" fillId="0" borderId="0" applyFont="0" applyFill="0" applyBorder="0" applyAlignment="0" applyProtection="0">
      <alignment vertical="center"/>
    </xf>
    <xf numFmtId="9" fontId="164" fillId="0" borderId="0" applyFont="0" applyFill="0" applyBorder="0" applyAlignment="0" applyProtection="0">
      <alignment vertical="center"/>
    </xf>
    <xf numFmtId="9" fontId="164" fillId="0" borderId="0" applyFont="0" applyFill="0" applyBorder="0" applyAlignment="0" applyProtection="0">
      <alignment vertical="center"/>
    </xf>
    <xf numFmtId="9" fontId="165" fillId="0" borderId="0" applyFont="0" applyFill="0" applyBorder="0" applyAlignment="0" applyProtection="0"/>
    <xf numFmtId="9" fontId="157" fillId="0" borderId="0" applyFont="0" applyFill="0" applyBorder="0" applyAlignment="0" applyProtection="0">
      <alignment vertical="center"/>
    </xf>
    <xf numFmtId="9" fontId="166" fillId="0" borderId="0" applyFont="0" applyFill="0" applyBorder="0" applyAlignment="0" applyProtection="0">
      <alignment vertical="center"/>
    </xf>
    <xf numFmtId="9" fontId="23" fillId="0" borderId="0" applyFont="0" applyFill="0" applyBorder="0" applyAlignment="0" applyProtection="0">
      <alignment vertical="center"/>
    </xf>
    <xf numFmtId="9" fontId="37" fillId="0" borderId="0" applyFont="0" applyFill="0" applyBorder="0" applyAlignment="0" applyProtection="0">
      <alignment vertical="center"/>
    </xf>
    <xf numFmtId="9" fontId="160" fillId="0" borderId="0" applyFont="0" applyFill="0" applyBorder="0" applyAlignment="0" applyProtection="0">
      <alignment vertical="center"/>
    </xf>
    <xf numFmtId="9" fontId="160" fillId="0" borderId="0" applyFont="0" applyFill="0" applyBorder="0" applyAlignment="0" applyProtection="0">
      <alignment vertical="center"/>
    </xf>
    <xf numFmtId="9" fontId="160" fillId="0" borderId="0" applyFont="0" applyFill="0" applyBorder="0" applyAlignment="0" applyProtection="0">
      <alignment vertical="center"/>
    </xf>
    <xf numFmtId="9" fontId="160" fillId="0" borderId="0" applyFont="0" applyFill="0" applyBorder="0" applyAlignment="0" applyProtection="0">
      <alignment vertical="center"/>
    </xf>
    <xf numFmtId="9" fontId="5" fillId="0" borderId="0" applyFont="0" applyFill="0" applyBorder="0" applyAlignment="0" applyProtection="0">
      <alignment vertical="center"/>
    </xf>
    <xf numFmtId="9" fontId="164" fillId="0" borderId="0" applyFont="0" applyFill="0" applyBorder="0" applyAlignment="0" applyProtection="0">
      <alignment vertical="center"/>
    </xf>
    <xf numFmtId="9" fontId="160" fillId="0" borderId="0" applyFont="0" applyFill="0" applyBorder="0" applyAlignment="0" applyProtection="0">
      <alignment vertical="center"/>
    </xf>
    <xf numFmtId="9" fontId="160" fillId="0" borderId="0" applyFont="0" applyFill="0" applyBorder="0" applyAlignment="0" applyProtection="0">
      <alignment vertical="center"/>
    </xf>
    <xf numFmtId="9" fontId="160" fillId="0" borderId="0" applyFont="0" applyFill="0" applyBorder="0" applyAlignment="0" applyProtection="0">
      <alignment vertical="center"/>
    </xf>
    <xf numFmtId="9" fontId="160" fillId="0" borderId="0" applyFont="0" applyFill="0" applyBorder="0" applyAlignment="0" applyProtection="0">
      <alignment vertical="center"/>
    </xf>
    <xf numFmtId="9" fontId="160" fillId="0" borderId="0" applyFont="0" applyFill="0" applyBorder="0" applyAlignment="0" applyProtection="0">
      <alignment vertical="center"/>
    </xf>
    <xf numFmtId="9" fontId="37" fillId="0" borderId="0" applyFont="0" applyFill="0" applyBorder="0" applyAlignment="0" applyProtection="0">
      <alignment vertical="center"/>
    </xf>
    <xf numFmtId="9" fontId="5" fillId="0" borderId="0" applyFont="0" applyFill="0" applyBorder="0" applyAlignment="0" applyProtection="0">
      <alignment vertical="center"/>
    </xf>
    <xf numFmtId="9" fontId="164" fillId="0" borderId="0" applyFont="0" applyFill="0" applyBorder="0" applyAlignment="0" applyProtection="0">
      <alignment vertical="center"/>
    </xf>
    <xf numFmtId="9" fontId="164" fillId="0" borderId="0" applyFont="0" applyFill="0" applyBorder="0" applyAlignment="0" applyProtection="0">
      <alignment vertical="center"/>
    </xf>
    <xf numFmtId="9" fontId="1" fillId="0" borderId="0" applyFont="0" applyFill="0" applyBorder="0" applyAlignment="0" applyProtection="0">
      <alignment vertical="center"/>
    </xf>
    <xf numFmtId="9" fontId="45" fillId="0" borderId="0" applyFont="0" applyFill="0" applyBorder="0" applyAlignment="0" applyProtection="0">
      <alignment vertical="center"/>
    </xf>
    <xf numFmtId="9" fontId="37" fillId="0" borderId="0" applyFont="0" applyFill="0" applyBorder="0" applyAlignment="0" applyProtection="0">
      <alignment vertical="center"/>
    </xf>
    <xf numFmtId="9" fontId="23" fillId="0" borderId="0" applyFont="0" applyFill="0" applyBorder="0" applyAlignment="0" applyProtection="0">
      <alignment vertical="center"/>
    </xf>
    <xf numFmtId="9" fontId="35" fillId="0" borderId="0" applyFont="0" applyFill="0" applyBorder="0" applyAlignment="0" applyProtection="0">
      <alignment vertical="center"/>
    </xf>
    <xf numFmtId="9" fontId="23" fillId="0" borderId="0" applyFont="0" applyFill="0" applyBorder="0" applyAlignment="0" applyProtection="0">
      <alignment vertical="center"/>
    </xf>
    <xf numFmtId="9" fontId="37" fillId="0" borderId="0" applyFont="0" applyFill="0" applyBorder="0" applyAlignment="0" applyProtection="0">
      <alignment vertical="center"/>
    </xf>
    <xf numFmtId="9" fontId="160" fillId="0" borderId="0" applyFont="0" applyFill="0" applyBorder="0" applyAlignment="0" applyProtection="0">
      <alignment vertical="center"/>
    </xf>
    <xf numFmtId="9" fontId="35"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35" fillId="0" borderId="0" applyFont="0" applyFill="0" applyBorder="0" applyAlignment="0" applyProtection="0">
      <alignment vertical="center"/>
    </xf>
    <xf numFmtId="9" fontId="37" fillId="0" borderId="0" applyFont="0" applyFill="0" applyBorder="0" applyAlignment="0" applyProtection="0">
      <alignment vertical="center"/>
    </xf>
    <xf numFmtId="9" fontId="160" fillId="0" borderId="0" applyFont="0" applyFill="0" applyBorder="0" applyAlignment="0" applyProtection="0">
      <alignment vertical="center"/>
    </xf>
    <xf numFmtId="9" fontId="45" fillId="0" borderId="0" applyFont="0" applyFill="0" applyBorder="0" applyAlignment="0" applyProtection="0">
      <alignment vertical="center"/>
    </xf>
    <xf numFmtId="9" fontId="162" fillId="0" borderId="0" applyFont="0" applyFill="0" applyBorder="0" applyAlignment="0" applyProtection="0">
      <alignment vertical="center"/>
    </xf>
    <xf numFmtId="9" fontId="167" fillId="0" borderId="0" applyFont="0" applyFill="0" applyBorder="0" applyAlignment="0" applyProtection="0">
      <alignment vertical="center"/>
    </xf>
    <xf numFmtId="9" fontId="167" fillId="0" borderId="0" applyFont="0" applyFill="0" applyBorder="0" applyAlignment="0" applyProtection="0">
      <alignment vertical="center"/>
    </xf>
    <xf numFmtId="9" fontId="23" fillId="0" borderId="0" applyFont="0" applyFill="0" applyBorder="0" applyAlignment="0" applyProtection="0">
      <alignment vertical="center"/>
    </xf>
    <xf numFmtId="9" fontId="45" fillId="0" borderId="0" applyFont="0" applyFill="0" applyBorder="0" applyAlignment="0" applyProtection="0">
      <alignment vertical="center"/>
    </xf>
    <xf numFmtId="9" fontId="157" fillId="0" borderId="0"/>
    <xf numFmtId="9" fontId="5" fillId="0" borderId="0" applyFont="0" applyFill="0" applyBorder="0" applyAlignment="0" applyProtection="0">
      <alignment vertical="center"/>
    </xf>
    <xf numFmtId="9" fontId="45" fillId="0" borderId="0" applyFont="0" applyFill="0" applyBorder="0" applyAlignment="0" applyProtection="0">
      <alignment vertical="center"/>
    </xf>
    <xf numFmtId="9" fontId="168" fillId="0" borderId="0" applyFont="0" applyFill="0" applyBorder="0" applyAlignment="0" applyProtection="0">
      <alignment vertical="top" wrapText="1"/>
      <protection locked="0"/>
    </xf>
    <xf numFmtId="9" fontId="86" fillId="0" borderId="0" applyFont="0" applyFill="0" applyBorder="0" applyAlignment="0" applyProtection="0">
      <alignment vertical="center"/>
    </xf>
    <xf numFmtId="9" fontId="45" fillId="0" borderId="0" applyFont="0" applyFill="0" applyBorder="0" applyAlignment="0" applyProtection="0">
      <alignment vertical="center"/>
    </xf>
    <xf numFmtId="9" fontId="45" fillId="0" borderId="0" applyFont="0" applyFill="0" applyBorder="0" applyAlignment="0" applyProtection="0">
      <alignment vertical="center"/>
    </xf>
    <xf numFmtId="9" fontId="45" fillId="0" borderId="0" applyFont="0" applyFill="0" applyBorder="0" applyAlignment="0" applyProtection="0">
      <alignment vertical="center"/>
    </xf>
    <xf numFmtId="9" fontId="45" fillId="0" borderId="0" applyFont="0" applyFill="0" applyBorder="0" applyAlignment="0" applyProtection="0">
      <alignment vertical="center"/>
    </xf>
    <xf numFmtId="9" fontId="160"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5" fillId="0" borderId="0" applyFont="0" applyFill="0" applyBorder="0" applyAlignment="0" applyProtection="0">
      <alignment vertical="center"/>
    </xf>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9" fontId="160" fillId="0" borderId="0" applyFont="0" applyFill="0" applyBorder="0" applyAlignment="0" applyProtection="0">
      <alignment vertical="center"/>
    </xf>
    <xf numFmtId="9" fontId="160" fillId="0" borderId="0" applyFont="0" applyFill="0" applyBorder="0" applyAlignment="0" applyProtection="0">
      <alignment vertical="center"/>
    </xf>
    <xf numFmtId="9" fontId="160" fillId="0" borderId="0" applyFont="0" applyFill="0" applyBorder="0" applyAlignment="0" applyProtection="0">
      <alignment vertical="center"/>
    </xf>
    <xf numFmtId="9" fontId="160" fillId="0" borderId="0" applyFont="0" applyFill="0" applyBorder="0" applyAlignment="0" applyProtection="0">
      <alignment vertical="center"/>
    </xf>
    <xf numFmtId="9" fontId="169" fillId="0" borderId="0" applyFont="0" applyFill="0" applyBorder="0" applyAlignment="0" applyProtection="0">
      <alignment vertical="center"/>
    </xf>
    <xf numFmtId="9" fontId="28" fillId="0" borderId="0" applyFont="0" applyFill="0" applyBorder="0" applyAlignment="0" applyProtection="0">
      <alignment vertical="center"/>
    </xf>
    <xf numFmtId="9" fontId="160" fillId="0" borderId="0" applyFont="0" applyFill="0" applyBorder="0" applyAlignment="0" applyProtection="0">
      <alignment vertical="center"/>
    </xf>
    <xf numFmtId="9" fontId="35" fillId="0" borderId="0" applyFont="0" applyFill="0" applyBorder="0" applyAlignment="0" applyProtection="0">
      <alignment vertical="center"/>
    </xf>
    <xf numFmtId="9" fontId="5"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23" fillId="0" borderId="0" applyFont="0" applyFill="0" applyBorder="0" applyAlignment="0" applyProtection="0">
      <alignment vertical="center"/>
    </xf>
    <xf numFmtId="9" fontId="23" fillId="0" borderId="0" applyFont="0" applyFill="0" applyBorder="0" applyAlignment="0" applyProtection="0">
      <alignment vertical="center"/>
    </xf>
    <xf numFmtId="9" fontId="159" fillId="0" borderId="0" applyFont="0" applyFill="0" applyBorder="0" applyAlignment="0" applyProtection="0">
      <alignment vertical="center"/>
    </xf>
    <xf numFmtId="9" fontId="159" fillId="0" borderId="0" applyFont="0" applyFill="0" applyBorder="0" applyAlignment="0" applyProtection="0">
      <alignment vertical="center"/>
    </xf>
    <xf numFmtId="9" fontId="35" fillId="0" borderId="0" applyFont="0" applyFill="0" applyBorder="0" applyAlignment="0" applyProtection="0">
      <alignment vertical="center"/>
    </xf>
    <xf numFmtId="9" fontId="164" fillId="0" borderId="0" applyFont="0" applyFill="0" applyBorder="0" applyAlignment="0" applyProtection="0">
      <alignment vertical="center"/>
    </xf>
    <xf numFmtId="9" fontId="45" fillId="0" borderId="0" applyFont="0" applyFill="0" applyBorder="0" applyAlignment="0" applyProtection="0">
      <alignment vertical="center"/>
    </xf>
    <xf numFmtId="9" fontId="2" fillId="0" borderId="0" applyFont="0" applyFill="0" applyBorder="0" applyAlignment="0" applyProtection="0">
      <alignment vertical="center"/>
    </xf>
    <xf numFmtId="9" fontId="1" fillId="0" borderId="0" applyFont="0" applyFill="0" applyBorder="0" applyAlignment="0" applyProtection="0">
      <alignment vertical="center"/>
    </xf>
    <xf numFmtId="9" fontId="168" fillId="0" borderId="0" applyFont="0" applyFill="0" applyBorder="0" applyAlignment="0" applyProtection="0">
      <alignment vertical="top" wrapText="1"/>
      <protection locked="0"/>
    </xf>
    <xf numFmtId="9" fontId="170"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45" fillId="0" borderId="0" applyFont="0" applyFill="0" applyBorder="0" applyAlignment="0" applyProtection="0">
      <alignment vertical="center"/>
    </xf>
    <xf numFmtId="9" fontId="5"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23" fillId="0" borderId="0" applyFont="0" applyFill="0" applyBorder="0" applyAlignment="0" applyProtection="0">
      <alignment vertical="center"/>
    </xf>
    <xf numFmtId="9" fontId="23" fillId="0" borderId="0" applyFont="0" applyFill="0" applyBorder="0" applyAlignment="0" applyProtection="0">
      <alignment vertical="center"/>
    </xf>
    <xf numFmtId="9" fontId="23" fillId="0" borderId="0" applyFont="0" applyFill="0" applyBorder="0" applyAlignment="0" applyProtection="0">
      <alignment vertical="center"/>
    </xf>
    <xf numFmtId="9" fontId="23" fillId="0" borderId="0" applyFont="0" applyFill="0" applyBorder="0" applyAlignment="0" applyProtection="0">
      <alignment vertical="center"/>
    </xf>
    <xf numFmtId="9" fontId="171" fillId="0" borderId="0" applyFont="0" applyFill="0" applyBorder="0" applyAlignment="0" applyProtection="0">
      <alignment vertical="center"/>
    </xf>
    <xf numFmtId="9" fontId="1" fillId="0" borderId="0" applyFont="0" applyFill="0" applyBorder="0" applyAlignment="0" applyProtection="0">
      <alignment vertical="center"/>
    </xf>
    <xf numFmtId="9" fontId="171" fillId="0" borderId="0" applyFont="0" applyFill="0" applyBorder="0" applyAlignment="0" applyProtection="0">
      <alignment vertical="center"/>
    </xf>
    <xf numFmtId="9" fontId="45" fillId="0" borderId="0" applyFont="0" applyFill="0" applyBorder="0" applyAlignment="0" applyProtection="0">
      <alignment vertical="center"/>
    </xf>
    <xf numFmtId="9" fontId="2" fillId="0" borderId="0" applyFont="0" applyFill="0" applyBorder="0" applyAlignment="0" applyProtection="0">
      <alignment vertical="center"/>
    </xf>
    <xf numFmtId="9" fontId="1" fillId="0" borderId="0" applyFont="0" applyFill="0" applyBorder="0" applyAlignment="0" applyProtection="0">
      <alignment vertical="center"/>
    </xf>
    <xf numFmtId="9" fontId="172" fillId="0" borderId="0" applyFont="0" applyFill="0" applyBorder="0" applyAlignment="0" applyProtection="0">
      <alignment vertical="center"/>
    </xf>
    <xf numFmtId="9" fontId="173" fillId="0" borderId="0" applyFont="0" applyFill="0" applyBorder="0" applyAlignment="0" applyProtection="0">
      <alignment vertical="center"/>
    </xf>
    <xf numFmtId="9" fontId="160" fillId="0" borderId="0" applyFont="0" applyFill="0" applyBorder="0" applyAlignment="0" applyProtection="0">
      <alignment vertical="center"/>
    </xf>
    <xf numFmtId="9" fontId="45"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45"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74" fillId="0" borderId="0" applyFont="0" applyFill="0" applyBorder="0" applyAlignment="0" applyProtection="0">
      <alignment vertical="top" wrapText="1"/>
      <protection locked="0"/>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68" fillId="0" borderId="0" applyFont="0" applyFill="0" applyBorder="0" applyAlignment="0" applyProtection="0">
      <alignment vertical="top" wrapText="1"/>
      <protection locked="0"/>
    </xf>
    <xf numFmtId="9" fontId="174" fillId="0" borderId="0" applyFont="0" applyFill="0" applyBorder="0" applyAlignment="0" applyProtection="0">
      <alignment vertical="top" wrapText="1"/>
      <protection locked="0"/>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75" fillId="13" borderId="0" applyNumberFormat="0" applyBorder="0" applyAlignment="0" applyProtection="0">
      <alignment vertical="center"/>
    </xf>
    <xf numFmtId="0" fontId="137" fillId="67" borderId="0" applyNumberFormat="0" applyBorder="0" applyAlignment="0" applyProtection="0">
      <alignment vertical="center"/>
    </xf>
    <xf numFmtId="0" fontId="175" fillId="13" borderId="0" applyNumberFormat="0" applyBorder="0" applyAlignment="0" applyProtection="0">
      <alignment vertical="center"/>
    </xf>
    <xf numFmtId="0" fontId="175" fillId="13" borderId="0" applyNumberFormat="0" applyBorder="0" applyAlignment="0" applyProtection="0">
      <alignment vertical="center"/>
    </xf>
    <xf numFmtId="0" fontId="67" fillId="13" borderId="0" applyNumberFormat="0" applyBorder="0" applyAlignment="0" applyProtection="0">
      <alignment vertical="center"/>
    </xf>
    <xf numFmtId="0" fontId="137" fillId="67" borderId="0" applyNumberFormat="0" applyBorder="0" applyAlignment="0" applyProtection="0">
      <alignment vertical="center"/>
    </xf>
    <xf numFmtId="0" fontId="175" fillId="13" borderId="0" applyNumberFormat="0" applyBorder="0" applyAlignment="0" applyProtection="0">
      <alignment vertical="center"/>
    </xf>
    <xf numFmtId="0" fontId="137" fillId="67" borderId="0" applyNumberFormat="0" applyBorder="0" applyAlignment="0" applyProtection="0">
      <alignment vertical="center"/>
    </xf>
    <xf numFmtId="0" fontId="175" fillId="13" borderId="0" applyNumberFormat="0" applyBorder="0" applyAlignment="0" applyProtection="0">
      <alignment vertical="center"/>
    </xf>
    <xf numFmtId="0" fontId="137" fillId="67" borderId="0" applyNumberFormat="0" applyBorder="0" applyAlignment="0" applyProtection="0">
      <alignment vertical="center"/>
    </xf>
    <xf numFmtId="0" fontId="175" fillId="13" borderId="0" applyNumberFormat="0" applyBorder="0" applyAlignment="0" applyProtection="0">
      <alignment vertical="center"/>
    </xf>
    <xf numFmtId="0" fontId="137" fillId="67" borderId="0" applyNumberFormat="0" applyBorder="0" applyAlignment="0" applyProtection="0">
      <alignment vertical="center"/>
    </xf>
    <xf numFmtId="0" fontId="175" fillId="13" borderId="0" applyNumberFormat="0" applyBorder="0" applyAlignment="0" applyProtection="0">
      <alignment vertical="center"/>
    </xf>
    <xf numFmtId="0" fontId="137" fillId="67" borderId="0" applyNumberFormat="0" applyBorder="0" applyAlignment="0" applyProtection="0">
      <alignment vertical="center"/>
    </xf>
    <xf numFmtId="0" fontId="175" fillId="13" borderId="0" applyNumberFormat="0" applyBorder="0" applyAlignment="0" applyProtection="0">
      <alignment vertical="center"/>
    </xf>
    <xf numFmtId="0" fontId="137" fillId="67" borderId="0" applyNumberFormat="0" applyBorder="0" applyAlignment="0" applyProtection="0">
      <alignment vertical="center"/>
    </xf>
    <xf numFmtId="0" fontId="175" fillId="13" borderId="0" applyNumberFormat="0" applyBorder="0" applyAlignment="0" applyProtection="0">
      <alignment vertical="center"/>
    </xf>
    <xf numFmtId="0" fontId="137" fillId="67" borderId="0" applyNumberFormat="0" applyBorder="0" applyAlignment="0" applyProtection="0">
      <alignment vertical="center"/>
    </xf>
    <xf numFmtId="0" fontId="175" fillId="13" borderId="0" applyNumberFormat="0" applyBorder="0" applyAlignment="0" applyProtection="0">
      <alignment vertical="center"/>
    </xf>
    <xf numFmtId="0" fontId="137" fillId="67" borderId="0" applyNumberFormat="0" applyBorder="0" applyAlignment="0" applyProtection="0">
      <alignment vertical="center"/>
    </xf>
    <xf numFmtId="0" fontId="175" fillId="13" borderId="0" applyNumberFormat="0" applyBorder="0" applyAlignment="0" applyProtection="0">
      <alignment vertical="center"/>
    </xf>
    <xf numFmtId="0" fontId="137" fillId="67" borderId="0" applyNumberFormat="0" applyBorder="0" applyAlignment="0" applyProtection="0">
      <alignment vertical="center"/>
    </xf>
    <xf numFmtId="0" fontId="137" fillId="67" borderId="0" applyNumberFormat="0" applyBorder="0" applyAlignment="0" applyProtection="0">
      <alignment vertical="center"/>
    </xf>
    <xf numFmtId="0" fontId="137" fillId="67" borderId="0" applyNumberFormat="0" applyBorder="0" applyAlignment="0" applyProtection="0">
      <alignment vertical="center"/>
    </xf>
    <xf numFmtId="0" fontId="137" fillId="67" borderId="0" applyNumberFormat="0" applyBorder="0" applyAlignment="0" applyProtection="0">
      <alignment vertical="center"/>
    </xf>
    <xf numFmtId="0" fontId="137" fillId="67" borderId="0" applyNumberFormat="0" applyBorder="0" applyAlignment="0" applyProtection="0">
      <alignment vertical="center"/>
    </xf>
    <xf numFmtId="0" fontId="175" fillId="13" borderId="0" applyNumberFormat="0" applyBorder="0" applyAlignment="0" applyProtection="0">
      <alignment vertical="center"/>
    </xf>
    <xf numFmtId="0" fontId="175" fillId="13" borderId="0" applyNumberFormat="0" applyBorder="0" applyAlignment="0" applyProtection="0">
      <alignment vertical="center"/>
    </xf>
    <xf numFmtId="0" fontId="137" fillId="67" borderId="0" applyNumberFormat="0" applyBorder="0" applyAlignment="0" applyProtection="0">
      <alignment vertical="center"/>
    </xf>
    <xf numFmtId="0" fontId="137" fillId="67" borderId="0" applyNumberFormat="0" applyBorder="0" applyAlignment="0" applyProtection="0">
      <alignment vertical="center"/>
    </xf>
    <xf numFmtId="0" fontId="137" fillId="67" borderId="0" applyNumberFormat="0" applyBorder="0" applyAlignment="0" applyProtection="0">
      <alignment vertical="center"/>
    </xf>
    <xf numFmtId="0" fontId="137" fillId="67" borderId="0" applyNumberFormat="0" applyBorder="0" applyAlignment="0" applyProtection="0">
      <alignment vertical="center"/>
    </xf>
    <xf numFmtId="0" fontId="137" fillId="67" borderId="0" applyNumberFormat="0" applyBorder="0" applyAlignment="0" applyProtection="0">
      <alignment vertical="center"/>
    </xf>
    <xf numFmtId="0" fontId="137" fillId="67" borderId="0" applyNumberFormat="0" applyBorder="0" applyAlignment="0" applyProtection="0">
      <alignment vertical="center"/>
    </xf>
    <xf numFmtId="0" fontId="137" fillId="67" borderId="0" applyNumberFormat="0" applyBorder="0" applyAlignment="0" applyProtection="0">
      <alignment vertical="center"/>
    </xf>
    <xf numFmtId="0" fontId="137" fillId="67" borderId="0" applyNumberFormat="0" applyBorder="0" applyAlignment="0" applyProtection="0">
      <alignment vertical="center"/>
    </xf>
    <xf numFmtId="0" fontId="175" fillId="13" borderId="0" applyNumberFormat="0" applyBorder="0" applyAlignment="0" applyProtection="0">
      <alignment vertical="center"/>
    </xf>
    <xf numFmtId="0" fontId="175" fillId="13" borderId="0" applyNumberFormat="0" applyBorder="0" applyAlignment="0" applyProtection="0">
      <alignment vertical="center"/>
    </xf>
    <xf numFmtId="0" fontId="175" fillId="13" borderId="0" applyNumberFormat="0" applyBorder="0" applyAlignment="0" applyProtection="0">
      <alignment vertical="center"/>
    </xf>
    <xf numFmtId="0" fontId="175" fillId="13" borderId="0" applyNumberFormat="0" applyBorder="0" applyAlignment="0" applyProtection="0">
      <alignment vertical="center"/>
    </xf>
    <xf numFmtId="0" fontId="176" fillId="13" borderId="0" applyNumberFormat="0" applyBorder="0" applyAlignment="0" applyProtection="0">
      <alignment vertical="center"/>
    </xf>
    <xf numFmtId="0" fontId="175" fillId="13" borderId="0" applyNumberFormat="0" applyBorder="0" applyAlignment="0" applyProtection="0">
      <alignment vertical="center"/>
    </xf>
    <xf numFmtId="0" fontId="175" fillId="13" borderId="0" applyNumberFormat="0" applyBorder="0" applyAlignment="0" applyProtection="0">
      <alignment vertical="center"/>
    </xf>
    <xf numFmtId="0" fontId="137" fillId="67" borderId="0" applyNumberFormat="0" applyBorder="0" applyAlignment="0" applyProtection="0">
      <alignment vertical="center"/>
    </xf>
    <xf numFmtId="0" fontId="137" fillId="67" borderId="0" applyNumberFormat="0" applyBorder="0" applyAlignment="0" applyProtection="0">
      <alignment vertical="center"/>
    </xf>
    <xf numFmtId="0" fontId="137" fillId="67" borderId="0" applyNumberFormat="0" applyBorder="0" applyAlignment="0" applyProtection="0">
      <alignment vertical="center"/>
    </xf>
    <xf numFmtId="0" fontId="137" fillId="67" borderId="0" applyNumberFormat="0" applyBorder="0" applyAlignment="0" applyProtection="0">
      <alignment vertical="center"/>
    </xf>
    <xf numFmtId="0" fontId="67" fillId="13" borderId="0" applyNumberFormat="0" applyBorder="0" applyAlignment="0" applyProtection="0">
      <alignment vertical="center"/>
    </xf>
    <xf numFmtId="0" fontId="137" fillId="67" borderId="0" applyNumberFormat="0" applyBorder="0" applyAlignment="0" applyProtection="0">
      <alignment vertical="center"/>
    </xf>
    <xf numFmtId="0" fontId="137" fillId="67" borderId="0" applyNumberFormat="0" applyBorder="0" applyAlignment="0" applyProtection="0">
      <alignment vertical="center"/>
    </xf>
    <xf numFmtId="0" fontId="175" fillId="13" borderId="0" applyNumberFormat="0" applyBorder="0" applyAlignment="0" applyProtection="0">
      <alignment vertical="center"/>
    </xf>
    <xf numFmtId="0" fontId="176" fillId="13" borderId="0" applyNumberFormat="0" applyBorder="0" applyAlignment="0" applyProtection="0">
      <alignment vertical="center"/>
    </xf>
    <xf numFmtId="0" fontId="137" fillId="67" borderId="0" applyNumberFormat="0" applyBorder="0" applyAlignment="0" applyProtection="0">
      <alignment vertical="center"/>
    </xf>
    <xf numFmtId="0" fontId="137" fillId="67" borderId="0" applyNumberFormat="0" applyBorder="0" applyAlignment="0" applyProtection="0">
      <alignment vertical="center"/>
    </xf>
    <xf numFmtId="0" fontId="137" fillId="67" borderId="0" applyNumberFormat="0" applyBorder="0" applyAlignment="0" applyProtection="0">
      <alignment vertical="center"/>
    </xf>
    <xf numFmtId="0" fontId="175" fillId="13" borderId="0" applyNumberFormat="0" applyBorder="0" applyAlignment="0" applyProtection="0">
      <alignment vertical="center"/>
    </xf>
    <xf numFmtId="0" fontId="137" fillId="67" borderId="0" applyNumberFormat="0" applyBorder="0" applyAlignment="0" applyProtection="0">
      <alignment vertical="center"/>
    </xf>
    <xf numFmtId="0" fontId="137" fillId="67" borderId="0" applyNumberFormat="0" applyBorder="0" applyAlignment="0" applyProtection="0">
      <alignment vertical="center"/>
    </xf>
    <xf numFmtId="0" fontId="137" fillId="67" borderId="0" applyNumberFormat="0" applyBorder="0" applyAlignment="0" applyProtection="0">
      <alignment vertical="center"/>
    </xf>
    <xf numFmtId="0" fontId="137" fillId="67" borderId="0" applyNumberFormat="0" applyBorder="0" applyAlignment="0" applyProtection="0">
      <alignment vertical="center"/>
    </xf>
    <xf numFmtId="0" fontId="137" fillId="67" borderId="0" applyNumberFormat="0" applyBorder="0" applyAlignment="0" applyProtection="0">
      <alignment vertical="center"/>
    </xf>
    <xf numFmtId="0" fontId="137" fillId="67" borderId="0" applyNumberFormat="0" applyBorder="0" applyAlignment="0" applyProtection="0">
      <alignment vertical="center"/>
    </xf>
    <xf numFmtId="0" fontId="177" fillId="0" borderId="0"/>
    <xf numFmtId="0" fontId="5" fillId="0" borderId="0" applyFont="0" applyFill="0" applyBorder="0" applyAlignment="0" applyProtection="0"/>
    <xf numFmtId="0" fontId="5" fillId="0" borderId="0" applyFont="0" applyFill="0" applyBorder="0" applyAlignment="0" applyProtection="0"/>
    <xf numFmtId="0" fontId="178"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78" fillId="0" borderId="0" applyNumberFormat="0" applyFill="0" applyBorder="0" applyAlignment="0" applyProtection="0">
      <alignment vertical="center"/>
    </xf>
    <xf numFmtId="0" fontId="178"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78"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78"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78"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78"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78"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78"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78"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78"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78" fillId="0" borderId="0" applyNumberFormat="0" applyFill="0" applyBorder="0" applyAlignment="0" applyProtection="0">
      <alignment vertical="center"/>
    </xf>
    <xf numFmtId="0" fontId="178"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78" fillId="0" borderId="0" applyNumberFormat="0" applyFill="0" applyBorder="0" applyAlignment="0" applyProtection="0">
      <alignment vertical="center"/>
    </xf>
    <xf numFmtId="0" fontId="178" fillId="0" borderId="0" applyNumberFormat="0" applyFill="0" applyBorder="0" applyAlignment="0" applyProtection="0">
      <alignment vertical="center"/>
    </xf>
    <xf numFmtId="0" fontId="178" fillId="0" borderId="0" applyNumberFormat="0" applyFill="0" applyBorder="0" applyAlignment="0" applyProtection="0">
      <alignment vertical="center"/>
    </xf>
    <xf numFmtId="0" fontId="178" fillId="0" borderId="0" applyNumberFormat="0" applyFill="0" applyBorder="0" applyAlignment="0" applyProtection="0">
      <alignment vertical="center"/>
    </xf>
    <xf numFmtId="0" fontId="179" fillId="0" borderId="0" applyNumberFormat="0" applyFill="0" applyBorder="0" applyAlignment="0" applyProtection="0">
      <alignment vertical="center"/>
    </xf>
    <xf numFmtId="0" fontId="178" fillId="0" borderId="0" applyNumberFormat="0" applyFill="0" applyBorder="0" applyAlignment="0" applyProtection="0">
      <alignment vertical="center"/>
    </xf>
    <xf numFmtId="0" fontId="178"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78" fillId="0" borderId="0" applyNumberFormat="0" applyFill="0" applyBorder="0" applyAlignment="0" applyProtection="0">
      <alignment vertical="center"/>
    </xf>
    <xf numFmtId="0" fontId="17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78"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80" fillId="16" borderId="88" applyNumberFormat="0" applyAlignment="0" applyProtection="0">
      <alignment vertical="center"/>
    </xf>
    <xf numFmtId="0" fontId="114" fillId="61" borderId="93" applyNumberFormat="0" applyAlignment="0" applyProtection="0">
      <alignment vertical="center"/>
    </xf>
    <xf numFmtId="0" fontId="180" fillId="16" borderId="88" applyNumberFormat="0" applyAlignment="0" applyProtection="0">
      <alignment vertical="center"/>
    </xf>
    <xf numFmtId="0" fontId="180" fillId="16" borderId="88" applyNumberFormat="0" applyAlignment="0" applyProtection="0">
      <alignment vertical="center"/>
    </xf>
    <xf numFmtId="0" fontId="72" fillId="16" borderId="88" applyNumberFormat="0" applyAlignment="0" applyProtection="0">
      <alignment vertical="center"/>
    </xf>
    <xf numFmtId="0" fontId="114" fillId="61" borderId="93" applyNumberFormat="0" applyAlignment="0" applyProtection="0">
      <alignment vertical="center"/>
    </xf>
    <xf numFmtId="0" fontId="180" fillId="16" borderId="88" applyNumberFormat="0" applyAlignment="0" applyProtection="0">
      <alignment vertical="center"/>
    </xf>
    <xf numFmtId="0" fontId="114" fillId="61" borderId="93" applyNumberFormat="0" applyAlignment="0" applyProtection="0">
      <alignment vertical="center"/>
    </xf>
    <xf numFmtId="0" fontId="180" fillId="16" borderId="88" applyNumberFormat="0" applyAlignment="0" applyProtection="0">
      <alignment vertical="center"/>
    </xf>
    <xf numFmtId="0" fontId="114" fillId="61" borderId="93" applyNumberFormat="0" applyAlignment="0" applyProtection="0">
      <alignment vertical="center"/>
    </xf>
    <xf numFmtId="0" fontId="180" fillId="16" borderId="88" applyNumberFormat="0" applyAlignment="0" applyProtection="0">
      <alignment vertical="center"/>
    </xf>
    <xf numFmtId="0" fontId="114" fillId="61" borderId="93" applyNumberFormat="0" applyAlignment="0" applyProtection="0">
      <alignment vertical="center"/>
    </xf>
    <xf numFmtId="0" fontId="180" fillId="16" borderId="88" applyNumberFormat="0" applyAlignment="0" applyProtection="0">
      <alignment vertical="center"/>
    </xf>
    <xf numFmtId="0" fontId="114" fillId="61" borderId="93" applyNumberFormat="0" applyAlignment="0" applyProtection="0">
      <alignment vertical="center"/>
    </xf>
    <xf numFmtId="0" fontId="180" fillId="16" borderId="88" applyNumberFormat="0" applyAlignment="0" applyProtection="0">
      <alignment vertical="center"/>
    </xf>
    <xf numFmtId="0" fontId="114" fillId="61" borderId="93" applyNumberFormat="0" applyAlignment="0" applyProtection="0">
      <alignment vertical="center"/>
    </xf>
    <xf numFmtId="0" fontId="180" fillId="16" borderId="88" applyNumberFormat="0" applyAlignment="0" applyProtection="0">
      <alignment vertical="center"/>
    </xf>
    <xf numFmtId="0" fontId="114" fillId="61" borderId="93" applyNumberFormat="0" applyAlignment="0" applyProtection="0">
      <alignment vertical="center"/>
    </xf>
    <xf numFmtId="0" fontId="180" fillId="16" borderId="88" applyNumberFormat="0" applyAlignment="0" applyProtection="0">
      <alignment vertical="center"/>
    </xf>
    <xf numFmtId="0" fontId="114" fillId="61" borderId="93" applyNumberFormat="0" applyAlignment="0" applyProtection="0">
      <alignment vertical="center"/>
    </xf>
    <xf numFmtId="0" fontId="180" fillId="16" borderId="88" applyNumberFormat="0" applyAlignment="0" applyProtection="0">
      <alignment vertical="center"/>
    </xf>
    <xf numFmtId="0" fontId="114" fillId="61" borderId="93" applyNumberFormat="0" applyAlignment="0" applyProtection="0">
      <alignment vertical="center"/>
    </xf>
    <xf numFmtId="0" fontId="114" fillId="61" borderId="93" applyNumberFormat="0" applyAlignment="0" applyProtection="0">
      <alignment vertical="center"/>
    </xf>
    <xf numFmtId="0" fontId="114" fillId="61" borderId="93" applyNumberFormat="0" applyAlignment="0" applyProtection="0">
      <alignment vertical="center"/>
    </xf>
    <xf numFmtId="0" fontId="114" fillId="61" borderId="93" applyNumberFormat="0" applyAlignment="0" applyProtection="0">
      <alignment vertical="center"/>
    </xf>
    <xf numFmtId="0" fontId="114" fillId="61" borderId="93" applyNumberFormat="0" applyAlignment="0" applyProtection="0">
      <alignment vertical="center"/>
    </xf>
    <xf numFmtId="0" fontId="180" fillId="16" borderId="88" applyNumberFormat="0" applyAlignment="0" applyProtection="0">
      <alignment vertical="center"/>
    </xf>
    <xf numFmtId="0" fontId="180" fillId="16" borderId="88" applyNumberFormat="0" applyAlignment="0" applyProtection="0">
      <alignment vertical="center"/>
    </xf>
    <xf numFmtId="0" fontId="114" fillId="61" borderId="93" applyNumberFormat="0" applyAlignment="0" applyProtection="0">
      <alignment vertical="center"/>
    </xf>
    <xf numFmtId="0" fontId="114" fillId="61" borderId="93" applyNumberFormat="0" applyAlignment="0" applyProtection="0">
      <alignment vertical="center"/>
    </xf>
    <xf numFmtId="0" fontId="114" fillId="61" borderId="93" applyNumberFormat="0" applyAlignment="0" applyProtection="0">
      <alignment vertical="center"/>
    </xf>
    <xf numFmtId="0" fontId="114" fillId="61" borderId="93" applyNumberFormat="0" applyAlignment="0" applyProtection="0">
      <alignment vertical="center"/>
    </xf>
    <xf numFmtId="0" fontId="114" fillId="61" borderId="93" applyNumberFormat="0" applyAlignment="0" applyProtection="0">
      <alignment vertical="center"/>
    </xf>
    <xf numFmtId="0" fontId="114" fillId="61" borderId="93" applyNumberFormat="0" applyAlignment="0" applyProtection="0">
      <alignment vertical="center"/>
    </xf>
    <xf numFmtId="0" fontId="114" fillId="61" borderId="93" applyNumberFormat="0" applyAlignment="0" applyProtection="0">
      <alignment vertical="center"/>
    </xf>
    <xf numFmtId="0" fontId="114" fillId="61" borderId="93" applyNumberFormat="0" applyAlignment="0" applyProtection="0">
      <alignment vertical="center"/>
    </xf>
    <xf numFmtId="0" fontId="180" fillId="16" borderId="88" applyNumberFormat="0" applyAlignment="0" applyProtection="0">
      <alignment vertical="center"/>
    </xf>
    <xf numFmtId="0" fontId="180" fillId="16" borderId="88" applyNumberFormat="0" applyAlignment="0" applyProtection="0">
      <alignment vertical="center"/>
    </xf>
    <xf numFmtId="0" fontId="180" fillId="16" borderId="88" applyNumberFormat="0" applyAlignment="0" applyProtection="0">
      <alignment vertical="center"/>
    </xf>
    <xf numFmtId="0" fontId="180" fillId="16" borderId="88" applyNumberFormat="0" applyAlignment="0" applyProtection="0">
      <alignment vertical="center"/>
    </xf>
    <xf numFmtId="0" fontId="181" fillId="16" borderId="88" applyNumberFormat="0" applyAlignment="0" applyProtection="0">
      <alignment vertical="center"/>
    </xf>
    <xf numFmtId="0" fontId="180" fillId="16" borderId="88" applyNumberFormat="0" applyAlignment="0" applyProtection="0">
      <alignment vertical="center"/>
    </xf>
    <xf numFmtId="0" fontId="180" fillId="16" borderId="88" applyNumberFormat="0" applyAlignment="0" applyProtection="0">
      <alignment vertical="center"/>
    </xf>
    <xf numFmtId="0" fontId="114" fillId="61" borderId="93" applyNumberFormat="0" applyAlignment="0" applyProtection="0">
      <alignment vertical="center"/>
    </xf>
    <xf numFmtId="0" fontId="114" fillId="61" borderId="93" applyNumberFormat="0" applyAlignment="0" applyProtection="0">
      <alignment vertical="center"/>
    </xf>
    <xf numFmtId="0" fontId="114" fillId="61" borderId="93" applyNumberFormat="0" applyAlignment="0" applyProtection="0">
      <alignment vertical="center"/>
    </xf>
    <xf numFmtId="0" fontId="114" fillId="61" borderId="93" applyNumberFormat="0" applyAlignment="0" applyProtection="0">
      <alignment vertical="center"/>
    </xf>
    <xf numFmtId="0" fontId="72" fillId="16" borderId="88" applyNumberFormat="0" applyAlignment="0" applyProtection="0">
      <alignment vertical="center"/>
    </xf>
    <xf numFmtId="0" fontId="114" fillId="61" borderId="93" applyNumberFormat="0" applyAlignment="0" applyProtection="0">
      <alignment vertical="center"/>
    </xf>
    <xf numFmtId="0" fontId="114" fillId="61" borderId="93" applyNumberFormat="0" applyAlignment="0" applyProtection="0">
      <alignment vertical="center"/>
    </xf>
    <xf numFmtId="0" fontId="180" fillId="16" borderId="88" applyNumberFormat="0" applyAlignment="0" applyProtection="0">
      <alignment vertical="center"/>
    </xf>
    <xf numFmtId="0" fontId="181" fillId="16" borderId="88" applyNumberFormat="0" applyAlignment="0" applyProtection="0">
      <alignment vertical="center"/>
    </xf>
    <xf numFmtId="0" fontId="114" fillId="61" borderId="93" applyNumberFormat="0" applyAlignment="0" applyProtection="0">
      <alignment vertical="center"/>
    </xf>
    <xf numFmtId="0" fontId="114" fillId="61" borderId="93" applyNumberFormat="0" applyAlignment="0" applyProtection="0">
      <alignment vertical="center"/>
    </xf>
    <xf numFmtId="0" fontId="114" fillId="61" borderId="93" applyNumberFormat="0" applyAlignment="0" applyProtection="0">
      <alignment vertical="center"/>
    </xf>
    <xf numFmtId="0" fontId="180" fillId="16" borderId="88" applyNumberFormat="0" applyAlignment="0" applyProtection="0">
      <alignment vertical="center"/>
    </xf>
    <xf numFmtId="0" fontId="114" fillId="61" borderId="93" applyNumberFormat="0" applyAlignment="0" applyProtection="0">
      <alignment vertical="center"/>
    </xf>
    <xf numFmtId="0" fontId="114" fillId="61" borderId="93" applyNumberFormat="0" applyAlignment="0" applyProtection="0">
      <alignment vertical="center"/>
    </xf>
    <xf numFmtId="0" fontId="114" fillId="61" borderId="93" applyNumberFormat="0" applyAlignment="0" applyProtection="0">
      <alignment vertical="center"/>
    </xf>
    <xf numFmtId="0" fontId="114" fillId="61" borderId="93" applyNumberFormat="0" applyAlignment="0" applyProtection="0">
      <alignment vertical="center"/>
    </xf>
    <xf numFmtId="0" fontId="114" fillId="61" borderId="93" applyNumberFormat="0" applyAlignment="0" applyProtection="0">
      <alignment vertical="center"/>
    </xf>
    <xf numFmtId="0" fontId="114" fillId="61" borderId="93" applyNumberFormat="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23"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23"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23"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23"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23"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23"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23" fillId="0" borderId="0" applyFont="0" applyFill="0" applyBorder="0" applyAlignment="0" applyProtection="0">
      <alignment vertical="center"/>
    </xf>
    <xf numFmtId="177" fontId="23"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 fillId="0" borderId="0" applyFont="0" applyFill="0" applyBorder="0" applyAlignment="0" applyProtection="0">
      <alignment vertical="center"/>
    </xf>
    <xf numFmtId="177" fontId="160"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23"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23"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5" fillId="0" borderId="0" applyFont="0" applyFill="0" applyBorder="0" applyAlignment="0" applyProtection="0"/>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66"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35"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5" fillId="0" borderId="0" applyFont="0" applyFill="0" applyBorder="0" applyAlignment="0" applyProtection="0">
      <alignment vertical="center"/>
    </xf>
    <xf numFmtId="177" fontId="23" fillId="0" borderId="0" applyFont="0" applyFill="0" applyBorder="0" applyAlignment="0" applyProtection="0">
      <alignment vertical="center"/>
    </xf>
    <xf numFmtId="177" fontId="1" fillId="0" borderId="0" applyFont="0" applyFill="0" applyBorder="0" applyAlignment="0" applyProtection="0">
      <alignment vertical="center"/>
    </xf>
    <xf numFmtId="177" fontId="23" fillId="0" borderId="0" applyFont="0" applyFill="0" applyBorder="0" applyAlignment="0" applyProtection="0">
      <alignment vertical="center"/>
    </xf>
    <xf numFmtId="177" fontId="1" fillId="0" borderId="0" applyFont="0" applyFill="0" applyBorder="0" applyAlignment="0" applyProtection="0">
      <alignment vertical="center"/>
    </xf>
    <xf numFmtId="177" fontId="5" fillId="0" borderId="0" applyFont="0" applyFill="0" applyBorder="0" applyAlignment="0" applyProtection="0">
      <alignment vertical="center"/>
    </xf>
    <xf numFmtId="177" fontId="5" fillId="0" borderId="0" applyFont="0" applyFill="0" applyBorder="0" applyAlignment="0" applyProtection="0">
      <alignment vertical="center"/>
    </xf>
    <xf numFmtId="177" fontId="5" fillId="0" borderId="0" applyFont="0" applyFill="0" applyBorder="0" applyAlignment="0" applyProtection="0">
      <alignment vertical="center"/>
    </xf>
    <xf numFmtId="177" fontId="45"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60" fillId="0" borderId="0" applyFont="0" applyFill="0" applyBorder="0" applyAlignment="0" applyProtection="0">
      <alignment vertical="center"/>
    </xf>
    <xf numFmtId="177" fontId="159" fillId="0" borderId="0" applyFont="0" applyFill="0" applyBorder="0" applyAlignment="0" applyProtection="0">
      <alignment vertical="center"/>
    </xf>
    <xf numFmtId="177" fontId="160"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64" fillId="0" borderId="0" applyFont="0" applyFill="0" applyBorder="0" applyAlignment="0" applyProtection="0">
      <alignment vertical="center"/>
    </xf>
    <xf numFmtId="177" fontId="164" fillId="0" borderId="0" applyFont="0" applyFill="0" applyBorder="0" applyAlignment="0" applyProtection="0">
      <alignment vertical="center"/>
    </xf>
    <xf numFmtId="177" fontId="164" fillId="0" borderId="0" applyFont="0" applyFill="0" applyBorder="0" applyAlignment="0" applyProtection="0">
      <alignment vertical="center"/>
    </xf>
    <xf numFmtId="177" fontId="164" fillId="0" borderId="0" applyFont="0" applyFill="0" applyBorder="0" applyAlignment="0" applyProtection="0">
      <alignment vertical="center"/>
    </xf>
    <xf numFmtId="177" fontId="1" fillId="0" borderId="0" applyFont="0" applyFill="0" applyBorder="0" applyAlignment="0" applyProtection="0">
      <alignment vertical="center"/>
    </xf>
    <xf numFmtId="177" fontId="164" fillId="0" borderId="0" applyFont="0" applyFill="0" applyBorder="0" applyAlignment="0" applyProtection="0">
      <alignment vertical="center"/>
    </xf>
    <xf numFmtId="177" fontId="164"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82" fillId="0" borderId="0" applyFont="0" applyFill="0" applyBorder="0" applyAlignment="0" applyProtection="0">
      <alignment vertical="center"/>
    </xf>
    <xf numFmtId="177" fontId="2"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60" fillId="0" borderId="0" applyFont="0" applyFill="0" applyBorder="0" applyAlignment="0" applyProtection="0">
      <alignment vertical="center"/>
    </xf>
    <xf numFmtId="177" fontId="81" fillId="0" borderId="0" applyFont="0" applyFill="0" applyBorder="0" applyAlignment="0" applyProtection="0"/>
    <xf numFmtId="177" fontId="173" fillId="0" borderId="0" applyFont="0" applyFill="0" applyBorder="0" applyAlignment="0" applyProtection="0">
      <alignment vertical="center"/>
    </xf>
    <xf numFmtId="177" fontId="1" fillId="0" borderId="0" applyFont="0" applyFill="0" applyBorder="0" applyAlignment="0" applyProtection="0">
      <alignment vertical="center"/>
    </xf>
    <xf numFmtId="177" fontId="81" fillId="0" borderId="0" applyFont="0" applyFill="0" applyBorder="0" applyAlignment="0" applyProtection="0">
      <alignment vertical="center"/>
    </xf>
    <xf numFmtId="177" fontId="161" fillId="0" borderId="0" applyFont="0" applyFill="0" applyBorder="0" applyAlignment="0" applyProtection="0">
      <alignment vertical="center"/>
    </xf>
    <xf numFmtId="177" fontId="161" fillId="0" borderId="0" applyFont="0" applyFill="0" applyBorder="0" applyAlignment="0" applyProtection="0">
      <alignment vertical="center"/>
    </xf>
    <xf numFmtId="177" fontId="81" fillId="0" borderId="0" applyFont="0" applyFill="0" applyBorder="0" applyAlignment="0" applyProtection="0">
      <alignment vertical="center"/>
    </xf>
    <xf numFmtId="177" fontId="159" fillId="0" borderId="0" applyFont="0" applyFill="0" applyBorder="0" applyAlignment="0" applyProtection="0">
      <alignment vertical="center"/>
    </xf>
    <xf numFmtId="177" fontId="159"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60" fillId="0" borderId="0" applyFont="0" applyFill="0" applyBorder="0" applyAlignment="0" applyProtection="0">
      <alignment vertical="center"/>
    </xf>
    <xf numFmtId="177" fontId="164" fillId="0" borderId="0" applyFont="0" applyFill="0" applyBorder="0" applyAlignment="0" applyProtection="0">
      <alignment vertical="center"/>
    </xf>
    <xf numFmtId="177" fontId="1" fillId="0" borderId="0" applyFont="0" applyFill="0" applyBorder="0" applyAlignment="0" applyProtection="0">
      <alignment vertical="center"/>
    </xf>
    <xf numFmtId="177" fontId="162" fillId="0" borderId="0" applyFont="0" applyFill="0" applyBorder="0" applyAlignment="0" applyProtection="0">
      <alignment vertical="center"/>
    </xf>
    <xf numFmtId="177" fontId="1" fillId="0" borderId="0" applyFont="0" applyFill="0" applyBorder="0" applyAlignment="0" applyProtection="0">
      <alignment vertical="center"/>
    </xf>
    <xf numFmtId="177" fontId="37" fillId="0" borderId="0" applyFont="0" applyFill="0" applyBorder="0" applyAlignment="0" applyProtection="0">
      <alignment vertical="center"/>
    </xf>
    <xf numFmtId="177" fontId="86" fillId="0" borderId="0" applyFont="0" applyFill="0" applyBorder="0" applyAlignment="0" applyProtection="0">
      <alignment vertical="center"/>
    </xf>
    <xf numFmtId="177" fontId="2" fillId="0" borderId="0" applyFont="0" applyFill="0" applyBorder="0" applyAlignment="0" applyProtection="0">
      <alignment vertical="center"/>
    </xf>
    <xf numFmtId="177" fontId="2" fillId="0" borderId="0" applyFont="0" applyFill="0" applyBorder="0" applyAlignment="0" applyProtection="0">
      <alignment vertical="center"/>
    </xf>
    <xf numFmtId="177" fontId="2" fillId="0" borderId="0" applyFont="0" applyFill="0" applyBorder="0" applyAlignment="0" applyProtection="0">
      <alignment vertical="center"/>
    </xf>
    <xf numFmtId="177" fontId="2" fillId="0" borderId="0" applyFont="0" applyFill="0" applyBorder="0" applyAlignment="0" applyProtection="0">
      <alignment vertical="center"/>
    </xf>
    <xf numFmtId="177" fontId="2"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23" fillId="0" borderId="0" applyFont="0" applyFill="0" applyBorder="0" applyAlignment="0" applyProtection="0">
      <alignment vertical="center"/>
    </xf>
    <xf numFmtId="177" fontId="1" fillId="0" borderId="0" applyFont="0" applyFill="0" applyBorder="0" applyAlignment="0" applyProtection="0">
      <alignment vertical="center"/>
    </xf>
    <xf numFmtId="177" fontId="5" fillId="0" borderId="0" applyFont="0" applyFill="0" applyBorder="0" applyAlignment="0" applyProtection="0">
      <alignment vertical="center"/>
    </xf>
    <xf numFmtId="177" fontId="1" fillId="0" borderId="0" applyFont="0" applyFill="0" applyBorder="0" applyAlignment="0" applyProtection="0">
      <alignment vertical="center"/>
    </xf>
    <xf numFmtId="177" fontId="163" fillId="0" borderId="0" applyFont="0" applyFill="0" applyBorder="0" applyAlignment="0" applyProtection="0">
      <alignment vertical="center"/>
    </xf>
    <xf numFmtId="177" fontId="161" fillId="0" borderId="0" applyFont="0" applyFill="0" applyBorder="0" applyAlignment="0" applyProtection="0">
      <alignment vertical="center"/>
    </xf>
    <xf numFmtId="177" fontId="1" fillId="0" borderId="0" applyFont="0" applyFill="0" applyBorder="0" applyAlignment="0" applyProtection="0">
      <alignment vertical="center"/>
    </xf>
    <xf numFmtId="177" fontId="163" fillId="0" borderId="0" applyFont="0" applyFill="0" applyBorder="0" applyAlignment="0" applyProtection="0">
      <alignment vertical="center"/>
    </xf>
    <xf numFmtId="177" fontId="157" fillId="0" borderId="0" applyFont="0" applyFill="0" applyBorder="0" applyAlignment="0" applyProtection="0">
      <alignment vertical="center"/>
    </xf>
    <xf numFmtId="177" fontId="164" fillId="0" borderId="0" applyFont="0" applyFill="0" applyBorder="0" applyAlignment="0" applyProtection="0">
      <alignment vertical="center"/>
    </xf>
    <xf numFmtId="177" fontId="5" fillId="0" borderId="0" applyFont="0" applyFill="0" applyBorder="0" applyAlignment="0" applyProtection="0"/>
    <xf numFmtId="177" fontId="2" fillId="0" borderId="0" applyFont="0" applyFill="0" applyBorder="0" applyAlignment="0" applyProtection="0">
      <alignment vertical="center"/>
    </xf>
    <xf numFmtId="177" fontId="2" fillId="0" borderId="0" applyFont="0" applyFill="0" applyBorder="0" applyAlignment="0" applyProtection="0">
      <alignment vertical="center"/>
    </xf>
    <xf numFmtId="177" fontId="37" fillId="0" borderId="0" applyFont="0" applyFill="0" applyBorder="0" applyAlignment="0" applyProtection="0">
      <alignment vertical="center"/>
    </xf>
    <xf numFmtId="177" fontId="167" fillId="0" borderId="0" applyFont="0" applyFill="0" applyBorder="0" applyAlignment="0" applyProtection="0">
      <alignment vertical="center"/>
    </xf>
    <xf numFmtId="177" fontId="167" fillId="0" borderId="0" applyFont="0" applyFill="0" applyBorder="0" applyAlignment="0" applyProtection="0">
      <alignment vertical="center"/>
    </xf>
    <xf numFmtId="177" fontId="167" fillId="0" borderId="0" applyFont="0" applyFill="0" applyBorder="0" applyAlignment="0" applyProtection="0">
      <alignment vertical="center"/>
    </xf>
    <xf numFmtId="177" fontId="2" fillId="0" borderId="0" applyFont="0" applyFill="0" applyBorder="0" applyAlignment="0" applyProtection="0">
      <alignment vertical="center"/>
    </xf>
    <xf numFmtId="177" fontId="2" fillId="0" borderId="0" applyFont="0" applyFill="0" applyBorder="0" applyAlignment="0" applyProtection="0">
      <alignment vertical="center"/>
    </xf>
    <xf numFmtId="177" fontId="2" fillId="0" borderId="0" applyFont="0" applyFill="0" applyBorder="0" applyAlignment="0" applyProtection="0">
      <alignment vertical="center"/>
    </xf>
    <xf numFmtId="177" fontId="2" fillId="0" borderId="0" applyFont="0" applyFill="0" applyBorder="0" applyAlignment="0" applyProtection="0">
      <alignment vertical="center"/>
    </xf>
    <xf numFmtId="177" fontId="2" fillId="0" borderId="0" applyFont="0" applyFill="0" applyBorder="0" applyAlignment="0" applyProtection="0">
      <alignment vertical="center"/>
    </xf>
    <xf numFmtId="177" fontId="2" fillId="0" borderId="0" applyFont="0" applyFill="0" applyBorder="0" applyAlignment="0" applyProtection="0">
      <alignment vertical="center"/>
    </xf>
    <xf numFmtId="177" fontId="2" fillId="0" borderId="0" applyFont="0" applyFill="0" applyBorder="0" applyAlignment="0" applyProtection="0">
      <alignment vertical="center"/>
    </xf>
    <xf numFmtId="177" fontId="2" fillId="0" borderId="0" applyFont="0" applyFill="0" applyBorder="0" applyAlignment="0" applyProtection="0">
      <alignment vertical="center"/>
    </xf>
    <xf numFmtId="177" fontId="167" fillId="0" borderId="0" applyFont="0" applyFill="0" applyBorder="0" applyAlignment="0" applyProtection="0">
      <alignment vertical="center"/>
    </xf>
    <xf numFmtId="177" fontId="167" fillId="0" borderId="0" applyFont="0" applyFill="0" applyBorder="0" applyAlignment="0" applyProtection="0">
      <alignment vertical="center"/>
    </xf>
    <xf numFmtId="177" fontId="167" fillId="0" borderId="0" applyFont="0" applyFill="0" applyBorder="0" applyAlignment="0" applyProtection="0">
      <alignment vertical="center"/>
    </xf>
    <xf numFmtId="177" fontId="5" fillId="0" borderId="0" applyFont="0" applyFill="0" applyBorder="0" applyAlignment="0" applyProtection="0">
      <alignment vertical="center"/>
    </xf>
    <xf numFmtId="177" fontId="1" fillId="0" borderId="0" applyFont="0" applyFill="0" applyBorder="0" applyAlignment="0" applyProtection="0">
      <alignment vertical="center"/>
    </xf>
    <xf numFmtId="177" fontId="35" fillId="0" borderId="0" applyFont="0" applyFill="0" applyBorder="0" applyAlignment="0" applyProtection="0">
      <alignment vertical="center"/>
    </xf>
    <xf numFmtId="177" fontId="2" fillId="0" borderId="0" applyFont="0" applyFill="0" applyBorder="0" applyAlignment="0" applyProtection="0">
      <alignment vertical="center"/>
    </xf>
    <xf numFmtId="177" fontId="2" fillId="0" borderId="0" applyFont="0" applyFill="0" applyBorder="0" applyAlignment="0" applyProtection="0">
      <alignment vertical="center"/>
    </xf>
    <xf numFmtId="177" fontId="167" fillId="0" borderId="0" applyFont="0" applyFill="0" applyBorder="0" applyAlignment="0" applyProtection="0">
      <alignment vertical="center"/>
    </xf>
    <xf numFmtId="177" fontId="167" fillId="0" borderId="0" applyFont="0" applyFill="0" applyBorder="0" applyAlignment="0" applyProtection="0">
      <alignment vertical="center"/>
    </xf>
    <xf numFmtId="177" fontId="167" fillId="0" borderId="0" applyFont="0" applyFill="0" applyBorder="0" applyAlignment="0" applyProtection="0">
      <alignment vertical="center"/>
    </xf>
    <xf numFmtId="177" fontId="167" fillId="0" borderId="0" applyFont="0" applyFill="0" applyBorder="0" applyAlignment="0" applyProtection="0">
      <alignment vertical="center"/>
    </xf>
    <xf numFmtId="177" fontId="167" fillId="0" borderId="0" applyFont="0" applyFill="0" applyBorder="0" applyAlignment="0" applyProtection="0">
      <alignment vertical="center"/>
    </xf>
    <xf numFmtId="177" fontId="167" fillId="0" borderId="0" applyFont="0" applyFill="0" applyBorder="0" applyAlignment="0" applyProtection="0">
      <alignment vertical="center"/>
    </xf>
    <xf numFmtId="177" fontId="167" fillId="0" borderId="0" applyFont="0" applyFill="0" applyBorder="0" applyAlignment="0" applyProtection="0">
      <alignment vertical="center"/>
    </xf>
    <xf numFmtId="177" fontId="167" fillId="0" borderId="0" applyFont="0" applyFill="0" applyBorder="0" applyAlignment="0" applyProtection="0">
      <alignment vertical="center"/>
    </xf>
    <xf numFmtId="177" fontId="2" fillId="0" borderId="0" applyFont="0" applyFill="0" applyBorder="0" applyAlignment="0" applyProtection="0">
      <alignment vertical="center"/>
    </xf>
    <xf numFmtId="177" fontId="2" fillId="0" borderId="0" applyFont="0" applyFill="0" applyBorder="0" applyAlignment="0" applyProtection="0">
      <alignment vertical="center"/>
    </xf>
    <xf numFmtId="177" fontId="2" fillId="0" borderId="0" applyFont="0" applyFill="0" applyBorder="0" applyAlignment="0" applyProtection="0">
      <alignment vertical="center"/>
    </xf>
    <xf numFmtId="177" fontId="5" fillId="0" borderId="0" applyFont="0" applyFill="0" applyBorder="0" applyAlignment="0" applyProtection="0">
      <alignment vertical="center"/>
    </xf>
    <xf numFmtId="177" fontId="157" fillId="0" borderId="0" applyFont="0" applyFill="0" applyBorder="0" applyAlignment="0" applyProtection="0">
      <alignment vertical="center"/>
    </xf>
    <xf numFmtId="177" fontId="1" fillId="0" borderId="0" applyFont="0" applyFill="0" applyBorder="0" applyAlignment="0" applyProtection="0">
      <alignment vertical="center"/>
    </xf>
    <xf numFmtId="177" fontId="159" fillId="0" borderId="0" applyFont="0" applyFill="0" applyBorder="0" applyAlignment="0" applyProtection="0">
      <alignment vertical="center"/>
    </xf>
    <xf numFmtId="177" fontId="81" fillId="0" borderId="0"/>
    <xf numFmtId="177" fontId="37" fillId="0" borderId="0" applyFont="0" applyFill="0" applyBorder="0" applyAlignment="0" applyProtection="0">
      <alignment vertical="center"/>
    </xf>
    <xf numFmtId="177" fontId="165" fillId="0" borderId="0" applyFont="0" applyFill="0" applyBorder="0" applyAlignment="0" applyProtection="0"/>
    <xf numFmtId="177" fontId="5" fillId="0" borderId="0" applyFont="0" applyFill="0" applyBorder="0" applyAlignment="0" applyProtection="0">
      <alignment vertical="center"/>
    </xf>
    <xf numFmtId="177" fontId="171" fillId="0" borderId="0" applyFont="0" applyFill="0" applyBorder="0" applyAlignment="0" applyProtection="0">
      <alignment vertical="center"/>
    </xf>
    <xf numFmtId="177" fontId="23" fillId="0" borderId="0" applyFont="0" applyFill="0" applyBorder="0" applyAlignment="0" applyProtection="0">
      <alignment vertical="center"/>
    </xf>
    <xf numFmtId="177" fontId="167" fillId="0" borderId="0" applyFont="0" applyFill="0" applyBorder="0" applyAlignment="0" applyProtection="0">
      <alignment vertical="center"/>
    </xf>
    <xf numFmtId="177" fontId="165" fillId="0" borderId="0" applyFont="0" applyFill="0" applyBorder="0" applyAlignment="0" applyProtection="0"/>
    <xf numFmtId="177" fontId="23" fillId="0" borderId="0" applyFont="0" applyFill="0" applyBorder="0" applyAlignment="0" applyProtection="0">
      <alignment vertical="center"/>
    </xf>
    <xf numFmtId="177" fontId="167" fillId="0" borderId="0" applyFont="0" applyFill="0" applyBorder="0" applyAlignment="0" applyProtection="0">
      <alignment vertical="center"/>
    </xf>
    <xf numFmtId="177" fontId="167" fillId="0" borderId="0" applyFont="0" applyFill="0" applyBorder="0" applyAlignment="0" applyProtection="0">
      <alignment vertical="center"/>
    </xf>
    <xf numFmtId="177" fontId="167" fillId="0" borderId="0" applyFont="0" applyFill="0" applyBorder="0" applyAlignment="0" applyProtection="0">
      <alignment vertical="center"/>
    </xf>
    <xf numFmtId="177" fontId="167" fillId="0" borderId="0" applyFont="0" applyFill="0" applyBorder="0" applyAlignment="0" applyProtection="0">
      <alignment vertical="center"/>
    </xf>
    <xf numFmtId="177" fontId="167" fillId="0" borderId="0" applyFont="0" applyFill="0" applyBorder="0" applyAlignment="0" applyProtection="0">
      <alignment vertical="center"/>
    </xf>
    <xf numFmtId="177" fontId="167" fillId="0" borderId="0" applyFont="0" applyFill="0" applyBorder="0" applyAlignment="0" applyProtection="0">
      <alignment vertical="center"/>
    </xf>
    <xf numFmtId="177" fontId="164" fillId="0" borderId="0" applyFont="0" applyFill="0" applyBorder="0" applyAlignment="0" applyProtection="0">
      <alignment vertical="center"/>
    </xf>
    <xf numFmtId="177" fontId="167" fillId="0" borderId="0" applyFont="0" applyFill="0" applyBorder="0" applyAlignment="0" applyProtection="0">
      <alignment vertical="center"/>
    </xf>
    <xf numFmtId="177" fontId="183" fillId="0" borderId="0" applyFont="0" applyFill="0" applyBorder="0" applyAlignment="0" applyProtection="0">
      <alignment vertical="center"/>
    </xf>
    <xf numFmtId="177" fontId="159" fillId="0" borderId="0" applyFont="0" applyFill="0" applyBorder="0" applyAlignment="0" applyProtection="0">
      <alignment vertical="center"/>
    </xf>
    <xf numFmtId="177" fontId="184" fillId="0" borderId="0" applyFont="0" applyFill="0" applyBorder="0" applyAlignment="0" applyProtection="0">
      <alignment vertical="center"/>
    </xf>
    <xf numFmtId="177" fontId="166" fillId="0" borderId="0" applyFont="0" applyFill="0" applyBorder="0" applyAlignment="0" applyProtection="0">
      <alignment vertical="center"/>
    </xf>
    <xf numFmtId="177" fontId="185" fillId="0" borderId="0" applyFont="0" applyFill="0" applyBorder="0" applyAlignment="0" applyProtection="0">
      <alignment vertical="center"/>
    </xf>
    <xf numFmtId="177" fontId="23" fillId="0" borderId="0" applyFont="0" applyFill="0" applyBorder="0" applyAlignment="0" applyProtection="0">
      <alignment vertical="center"/>
    </xf>
    <xf numFmtId="177" fontId="37"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2"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35"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23" fillId="0" borderId="0" applyFont="0" applyFill="0" applyBorder="0" applyAlignment="0" applyProtection="0">
      <alignment vertical="center"/>
    </xf>
    <xf numFmtId="177" fontId="23" fillId="0" borderId="0" applyFont="0" applyFill="0" applyBorder="0" applyAlignment="0" applyProtection="0">
      <alignment vertical="center"/>
    </xf>
    <xf numFmtId="177" fontId="23" fillId="0" borderId="0" applyFont="0" applyFill="0" applyBorder="0" applyAlignment="0" applyProtection="0">
      <alignment vertical="center"/>
    </xf>
    <xf numFmtId="177" fontId="160" fillId="0" borderId="0" applyFont="0" applyFill="0" applyBorder="0" applyAlignment="0" applyProtection="0">
      <alignment vertical="center"/>
    </xf>
    <xf numFmtId="177" fontId="164" fillId="0" borderId="0" applyFont="0" applyFill="0" applyBorder="0" applyAlignment="0" applyProtection="0">
      <alignment vertical="center"/>
    </xf>
    <xf numFmtId="177" fontId="162" fillId="0" borderId="0" applyFont="0" applyFill="0" applyBorder="0" applyAlignment="0" applyProtection="0">
      <alignment vertical="center"/>
    </xf>
    <xf numFmtId="177" fontId="166" fillId="0" borderId="0" applyFont="0" applyFill="0" applyBorder="0" applyAlignment="0" applyProtection="0">
      <alignment vertical="center"/>
    </xf>
    <xf numFmtId="177" fontId="5" fillId="0" borderId="0" applyFont="0" applyFill="0" applyBorder="0" applyAlignment="0" applyProtection="0"/>
    <xf numFmtId="177" fontId="5" fillId="0" borderId="0" applyFont="0" applyFill="0" applyBorder="0" applyAlignment="0" applyProtection="0"/>
    <xf numFmtId="177" fontId="1" fillId="0" borderId="0" applyFont="0" applyFill="0" applyBorder="0" applyAlignment="0" applyProtection="0">
      <alignment vertical="center"/>
    </xf>
    <xf numFmtId="177" fontId="167" fillId="0" borderId="0" applyFont="0" applyFill="0" applyBorder="0" applyAlignment="0" applyProtection="0">
      <alignment vertical="center"/>
    </xf>
    <xf numFmtId="177" fontId="167" fillId="0" borderId="0" applyFont="0" applyFill="0" applyBorder="0" applyAlignment="0" applyProtection="0">
      <alignment vertical="center"/>
    </xf>
    <xf numFmtId="177" fontId="171" fillId="0" borderId="0" applyFont="0" applyFill="0" applyBorder="0" applyAlignment="0" applyProtection="0">
      <alignment vertical="center"/>
    </xf>
    <xf numFmtId="177" fontId="171" fillId="0" borderId="0" applyFont="0" applyFill="0" applyBorder="0" applyAlignment="0" applyProtection="0">
      <alignment vertical="center"/>
    </xf>
    <xf numFmtId="177" fontId="167" fillId="0" borderId="0" applyFont="0" applyFill="0" applyBorder="0" applyAlignment="0" applyProtection="0">
      <alignment vertical="center"/>
    </xf>
    <xf numFmtId="177" fontId="2" fillId="0" borderId="0" applyFont="0" applyFill="0" applyBorder="0" applyAlignment="0" applyProtection="0">
      <alignment vertical="center"/>
    </xf>
    <xf numFmtId="177" fontId="186" fillId="0" borderId="0" applyFont="0" applyFill="0" applyBorder="0" applyAlignment="0" applyProtection="0">
      <alignment vertical="center"/>
    </xf>
    <xf numFmtId="177" fontId="164" fillId="0" borderId="0" applyFont="0" applyFill="0" applyBorder="0" applyAlignment="0" applyProtection="0">
      <alignment vertical="center"/>
    </xf>
    <xf numFmtId="177" fontId="164" fillId="0" borderId="0" applyFont="0" applyFill="0" applyBorder="0" applyAlignment="0" applyProtection="0">
      <alignment vertical="center"/>
    </xf>
    <xf numFmtId="177" fontId="2" fillId="0" borderId="0" applyFont="0" applyFill="0" applyBorder="0" applyAlignment="0" applyProtection="0">
      <alignment vertical="center"/>
    </xf>
    <xf numFmtId="177" fontId="2" fillId="0" borderId="0" applyFont="0" applyFill="0" applyBorder="0" applyAlignment="0" applyProtection="0">
      <alignment vertical="center"/>
    </xf>
    <xf numFmtId="177" fontId="160" fillId="0" borderId="0" applyFont="0" applyFill="0" applyBorder="0" applyAlignment="0" applyProtection="0">
      <alignment vertical="center"/>
    </xf>
    <xf numFmtId="177" fontId="167" fillId="0" borderId="0" applyFont="0" applyFill="0" applyBorder="0" applyAlignment="0" applyProtection="0">
      <alignment vertical="center"/>
    </xf>
    <xf numFmtId="177" fontId="164" fillId="0" borderId="0" applyFont="0" applyFill="0" applyBorder="0" applyAlignment="0" applyProtection="0">
      <alignment vertical="center"/>
    </xf>
    <xf numFmtId="177" fontId="2" fillId="0" borderId="0" applyFont="0" applyFill="0" applyBorder="0" applyAlignment="0" applyProtection="0">
      <alignment vertical="center"/>
    </xf>
    <xf numFmtId="177" fontId="5" fillId="0" borderId="0" applyFont="0" applyFill="0" applyBorder="0" applyAlignment="0" applyProtection="0">
      <alignment vertical="center"/>
    </xf>
    <xf numFmtId="177" fontId="1" fillId="0" borderId="0" applyFont="0" applyFill="0" applyBorder="0" applyAlignment="0" applyProtection="0">
      <alignment vertical="center"/>
    </xf>
    <xf numFmtId="177" fontId="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87" fillId="0" borderId="0" applyFont="0" applyFill="0" applyBorder="0" applyAlignment="0" applyProtection="0">
      <alignment vertical="center"/>
    </xf>
    <xf numFmtId="179" fontId="157" fillId="0" borderId="0"/>
    <xf numFmtId="179" fontId="157" fillId="0" borderId="0"/>
    <xf numFmtId="177" fontId="162" fillId="0" borderId="0" applyFont="0" applyFill="0" applyBorder="0" applyAlignment="0" applyProtection="0">
      <alignment vertical="center"/>
    </xf>
    <xf numFmtId="179" fontId="157" fillId="0" borderId="0"/>
    <xf numFmtId="177" fontId="2" fillId="0" borderId="0" applyFont="0" applyFill="0" applyBorder="0" applyAlignment="0" applyProtection="0">
      <alignment vertical="center"/>
    </xf>
    <xf numFmtId="179" fontId="157" fillId="0" borderId="0"/>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60"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60" fillId="0" borderId="0" applyFont="0" applyFill="0" applyBorder="0" applyAlignment="0" applyProtection="0">
      <alignment vertical="center"/>
    </xf>
    <xf numFmtId="177" fontId="1" fillId="0" borderId="0" applyFont="0" applyFill="0" applyBorder="0" applyAlignment="0" applyProtection="0">
      <alignment vertical="center"/>
    </xf>
    <xf numFmtId="177" fontId="160"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61" fillId="0" borderId="0" applyFont="0" applyFill="0" applyBorder="0" applyAlignment="0" applyProtection="0">
      <alignment vertical="center"/>
    </xf>
    <xf numFmtId="177" fontId="157"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63"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2"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2" fillId="0" borderId="0" applyFont="0" applyFill="0" applyBorder="0" applyAlignment="0" applyProtection="0">
      <alignment vertical="center"/>
    </xf>
    <xf numFmtId="177" fontId="1" fillId="0" borderId="0" applyFont="0" applyFill="0" applyBorder="0" applyAlignment="0" applyProtection="0">
      <alignment vertical="center"/>
    </xf>
    <xf numFmtId="177" fontId="81" fillId="0" borderId="0" applyFont="0" applyFill="0" applyBorder="0" applyAlignment="0" applyProtection="0">
      <alignment vertical="center"/>
    </xf>
    <xf numFmtId="177" fontId="171" fillId="0" borderId="0" applyFont="0" applyFill="0" applyBorder="0" applyAlignment="0" applyProtection="0">
      <alignment vertical="center"/>
    </xf>
    <xf numFmtId="177" fontId="23" fillId="0" borderId="0" applyFont="0" applyFill="0" applyBorder="0" applyAlignment="0" applyProtection="0">
      <alignment vertical="center"/>
    </xf>
    <xf numFmtId="177" fontId="23" fillId="0" borderId="0" applyFont="0" applyFill="0" applyBorder="0" applyAlignment="0" applyProtection="0">
      <alignment vertical="center"/>
    </xf>
    <xf numFmtId="177" fontId="23" fillId="0" borderId="0" applyFont="0" applyFill="0" applyBorder="0" applyAlignment="0" applyProtection="0">
      <alignment vertical="center"/>
    </xf>
    <xf numFmtId="177" fontId="2"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5" fillId="0" borderId="0" applyFont="0" applyFill="0" applyBorder="0" applyAlignment="0" applyProtection="0">
      <alignment vertical="center"/>
    </xf>
    <xf numFmtId="177" fontId="2"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23" fillId="0" borderId="0" applyFont="0" applyFill="0" applyBorder="0" applyAlignment="0" applyProtection="0">
      <alignment vertical="center"/>
    </xf>
    <xf numFmtId="177" fontId="1" fillId="0" borderId="0" applyFont="0" applyFill="0" applyBorder="0" applyAlignment="0" applyProtection="0">
      <alignment vertical="center"/>
    </xf>
    <xf numFmtId="177" fontId="23" fillId="0" borderId="0" applyFont="0" applyFill="0" applyBorder="0" applyAlignment="0" applyProtection="0">
      <alignment vertical="center"/>
    </xf>
    <xf numFmtId="177" fontId="1" fillId="0" borderId="0" applyFont="0" applyFill="0" applyBorder="0" applyAlignment="0" applyProtection="0">
      <alignment vertical="center"/>
    </xf>
    <xf numFmtId="177" fontId="23" fillId="0" borderId="0" applyFont="0" applyFill="0" applyBorder="0" applyAlignment="0" applyProtection="0">
      <alignment vertical="center"/>
    </xf>
    <xf numFmtId="177" fontId="1" fillId="0" borderId="0" applyFont="0" applyFill="0" applyBorder="0" applyAlignment="0" applyProtection="0">
      <alignment vertical="center"/>
    </xf>
    <xf numFmtId="177" fontId="23"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23" fillId="0" borderId="0" applyFont="0" applyFill="0" applyBorder="0" applyAlignment="0" applyProtection="0">
      <alignment vertical="center"/>
    </xf>
    <xf numFmtId="177" fontId="23"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23"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 fillId="0" borderId="0" applyFont="0" applyFill="0" applyBorder="0" applyAlignment="0" applyProtection="0">
      <alignment vertical="center"/>
    </xf>
    <xf numFmtId="177" fontId="23"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60"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67" fillId="0" borderId="0" applyFont="0" applyFill="0" applyBorder="0" applyAlignment="0" applyProtection="0">
      <alignment vertical="center"/>
    </xf>
    <xf numFmtId="177" fontId="167" fillId="0" borderId="0" applyFont="0" applyFill="0" applyBorder="0" applyAlignment="0" applyProtection="0">
      <alignment vertical="center"/>
    </xf>
    <xf numFmtId="177" fontId="167" fillId="0" borderId="0" applyFont="0" applyFill="0" applyBorder="0" applyAlignment="0" applyProtection="0">
      <alignment vertical="center"/>
    </xf>
    <xf numFmtId="177" fontId="173" fillId="0" borderId="0" applyFont="0" applyFill="0" applyBorder="0" applyAlignment="0" applyProtection="0">
      <alignment vertical="center"/>
    </xf>
    <xf numFmtId="177" fontId="162" fillId="0" borderId="0" applyFont="0" applyFill="0" applyBorder="0" applyAlignment="0" applyProtection="0">
      <alignment vertical="center"/>
    </xf>
    <xf numFmtId="177" fontId="167"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62" fillId="0" borderId="0" applyFont="0" applyFill="0" applyBorder="0" applyAlignment="0" applyProtection="0">
      <alignment vertical="center"/>
    </xf>
    <xf numFmtId="177" fontId="171" fillId="0" borderId="0" applyFont="0" applyFill="0" applyBorder="0" applyAlignment="0" applyProtection="0">
      <alignment vertical="center"/>
    </xf>
    <xf numFmtId="177" fontId="5" fillId="0" borderId="0" applyFont="0" applyFill="0" applyBorder="0" applyAlignment="0" applyProtection="0">
      <alignment vertical="center"/>
    </xf>
    <xf numFmtId="177" fontId="167" fillId="0" borderId="0" applyFont="0" applyFill="0" applyBorder="0" applyAlignment="0" applyProtection="0">
      <alignment vertical="center"/>
    </xf>
    <xf numFmtId="177" fontId="1" fillId="0" borderId="0" applyFont="0" applyFill="0" applyBorder="0" applyAlignment="0" applyProtection="0">
      <alignment vertical="center"/>
    </xf>
    <xf numFmtId="177" fontId="183" fillId="0" borderId="0" applyFont="0" applyFill="0" applyBorder="0" applyAlignment="0" applyProtection="0">
      <alignment vertical="center"/>
    </xf>
    <xf numFmtId="177" fontId="81" fillId="0" borderId="0" applyFont="0" applyFill="0" applyBorder="0" applyAlignment="0" applyProtection="0">
      <alignment vertical="center"/>
    </xf>
    <xf numFmtId="177" fontId="167" fillId="0" borderId="0" applyFont="0" applyFill="0" applyBorder="0" applyAlignment="0" applyProtection="0">
      <alignment vertical="center"/>
    </xf>
    <xf numFmtId="177" fontId="5" fillId="0" borderId="0" applyFont="0" applyFill="0" applyBorder="0" applyAlignment="0" applyProtection="0">
      <alignment vertical="center"/>
    </xf>
    <xf numFmtId="177" fontId="5" fillId="0" borderId="0" applyFont="0" applyFill="0" applyBorder="0" applyAlignment="0" applyProtection="0">
      <alignment vertical="center"/>
    </xf>
    <xf numFmtId="177" fontId="164" fillId="0" borderId="0" applyFont="0" applyFill="0" applyBorder="0" applyAlignment="0" applyProtection="0">
      <alignment vertical="center"/>
    </xf>
    <xf numFmtId="177" fontId="164" fillId="0" borderId="0" applyFont="0" applyFill="0" applyBorder="0" applyAlignment="0" applyProtection="0">
      <alignment vertical="center"/>
    </xf>
    <xf numFmtId="177" fontId="166" fillId="0" borderId="0" applyFont="0" applyFill="0" applyBorder="0" applyAlignment="0" applyProtection="0">
      <alignment vertical="center"/>
    </xf>
    <xf numFmtId="177" fontId="168" fillId="0" borderId="0" applyFont="0" applyFill="0" applyBorder="0" applyAlignment="0" applyProtection="0">
      <alignment vertical="top" wrapText="1"/>
      <protection locked="0"/>
    </xf>
    <xf numFmtId="177" fontId="170"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87" fillId="0" borderId="0" applyFont="0" applyFill="0" applyBorder="0" applyAlignment="0" applyProtection="0">
      <alignment vertical="center"/>
    </xf>
    <xf numFmtId="177" fontId="187"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9" fontId="157" fillId="0" borderId="0"/>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74" fillId="0" borderId="0" applyFont="0" applyFill="0" applyBorder="0" applyAlignment="0" applyProtection="0">
      <alignment vertical="top" wrapText="1"/>
      <protection locked="0"/>
    </xf>
    <xf numFmtId="177" fontId="168" fillId="0" borderId="0" applyFont="0" applyFill="0" applyBorder="0" applyAlignment="0" applyProtection="0">
      <alignment vertical="top" wrapText="1"/>
      <protection locked="0"/>
    </xf>
    <xf numFmtId="177" fontId="174" fillId="0" borderId="0" applyFont="0" applyFill="0" applyBorder="0" applyAlignment="0" applyProtection="0">
      <alignment vertical="top" wrapText="1"/>
      <protection locked="0"/>
    </xf>
    <xf numFmtId="177" fontId="1" fillId="0" borderId="0" applyFont="0" applyFill="0" applyBorder="0" applyAlignment="0" applyProtection="0">
      <alignment vertical="center"/>
    </xf>
    <xf numFmtId="177" fontId="172"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5" fillId="0" borderId="0" applyFont="0" applyFill="0" applyBorder="0" applyAlignment="0" applyProtection="0"/>
    <xf numFmtId="177" fontId="162" fillId="0" borderId="0" applyFont="0" applyFill="0" applyBorder="0" applyAlignment="0" applyProtection="0">
      <alignment vertical="center"/>
    </xf>
    <xf numFmtId="177" fontId="2"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60"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23" fillId="0" borderId="0" applyFont="0" applyFill="0" applyBorder="0" applyAlignment="0" applyProtection="0">
      <alignment vertical="center"/>
    </xf>
    <xf numFmtId="177" fontId="167"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66" fillId="0" borderId="0" applyFont="0" applyFill="0" applyBorder="0" applyAlignment="0" applyProtection="0">
      <alignment vertical="center"/>
    </xf>
    <xf numFmtId="177" fontId="1" fillId="0" borderId="0" applyFont="0" applyFill="0" applyBorder="0" applyAlignment="0" applyProtection="0">
      <alignment vertical="center"/>
    </xf>
    <xf numFmtId="177" fontId="166"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2" fillId="0" borderId="0" applyFont="0" applyFill="0" applyBorder="0" applyAlignment="0" applyProtection="0">
      <alignment vertical="center"/>
    </xf>
    <xf numFmtId="177" fontId="166" fillId="0" borderId="0" applyFont="0" applyFill="0" applyBorder="0" applyAlignment="0" applyProtection="0">
      <alignment vertical="center"/>
    </xf>
    <xf numFmtId="177" fontId="2" fillId="0" borderId="0" applyFont="0" applyFill="0" applyBorder="0" applyAlignment="0" applyProtection="0">
      <alignment vertical="center"/>
    </xf>
    <xf numFmtId="177" fontId="166" fillId="0" borderId="0" applyFont="0" applyFill="0" applyBorder="0" applyAlignment="0" applyProtection="0">
      <alignment vertical="center"/>
    </xf>
    <xf numFmtId="177" fontId="166" fillId="0" borderId="0" applyFont="0" applyFill="0" applyBorder="0" applyAlignment="0" applyProtection="0">
      <alignment vertical="center"/>
    </xf>
    <xf numFmtId="177" fontId="1" fillId="0" borderId="0" applyFont="0" applyFill="0" applyBorder="0" applyAlignment="0" applyProtection="0">
      <alignment vertical="center"/>
    </xf>
    <xf numFmtId="177" fontId="166" fillId="0" borderId="0" applyFont="0" applyFill="0" applyBorder="0" applyAlignment="0" applyProtection="0">
      <alignment vertical="center"/>
    </xf>
    <xf numFmtId="177" fontId="2" fillId="0" borderId="0" applyFont="0" applyFill="0" applyBorder="0" applyAlignment="0" applyProtection="0">
      <alignment vertical="center"/>
    </xf>
    <xf numFmtId="177" fontId="166" fillId="0" borderId="0" applyFont="0" applyFill="0" applyBorder="0" applyAlignment="0" applyProtection="0">
      <alignment vertical="center"/>
    </xf>
    <xf numFmtId="177" fontId="2" fillId="0" borderId="0" applyFont="0" applyFill="0" applyBorder="0" applyAlignment="0" applyProtection="0">
      <alignment vertical="center"/>
    </xf>
    <xf numFmtId="177" fontId="166" fillId="0" borderId="0" applyFont="0" applyFill="0" applyBorder="0" applyAlignment="0" applyProtection="0">
      <alignment vertical="center"/>
    </xf>
    <xf numFmtId="177" fontId="166" fillId="0" borderId="0" applyFont="0" applyFill="0" applyBorder="0" applyAlignment="0" applyProtection="0">
      <alignment vertical="center"/>
    </xf>
    <xf numFmtId="177" fontId="166" fillId="0" borderId="0" applyFont="0" applyFill="0" applyBorder="0" applyAlignment="0" applyProtection="0">
      <alignment vertical="center"/>
    </xf>
    <xf numFmtId="177" fontId="2" fillId="0" borderId="0" applyFont="0" applyFill="0" applyBorder="0" applyAlignment="0" applyProtection="0">
      <alignment vertical="center"/>
    </xf>
    <xf numFmtId="177" fontId="166" fillId="0" borderId="0" applyFont="0" applyFill="0" applyBorder="0" applyAlignment="0" applyProtection="0">
      <alignment vertical="center"/>
    </xf>
    <xf numFmtId="177" fontId="2" fillId="0" borderId="0" applyFont="0" applyFill="0" applyBorder="0" applyAlignment="0" applyProtection="0">
      <alignment vertical="center"/>
    </xf>
    <xf numFmtId="177" fontId="166" fillId="0" borderId="0" applyFont="0" applyFill="0" applyBorder="0" applyAlignment="0" applyProtection="0">
      <alignment vertical="center"/>
    </xf>
    <xf numFmtId="177" fontId="166" fillId="0" borderId="0" applyFont="0" applyFill="0" applyBorder="0" applyAlignment="0" applyProtection="0">
      <alignment vertical="center"/>
    </xf>
    <xf numFmtId="177" fontId="2" fillId="0" borderId="0" applyFont="0" applyFill="0" applyBorder="0" applyAlignment="0" applyProtection="0">
      <alignment vertical="center"/>
    </xf>
    <xf numFmtId="177" fontId="166" fillId="0" borderId="0" applyFont="0" applyFill="0" applyBorder="0" applyAlignment="0" applyProtection="0">
      <alignment vertical="center"/>
    </xf>
    <xf numFmtId="177" fontId="2" fillId="0" borderId="0" applyFont="0" applyFill="0" applyBorder="0" applyAlignment="0" applyProtection="0">
      <alignment vertical="center"/>
    </xf>
    <xf numFmtId="177" fontId="166" fillId="0" borderId="0" applyFont="0" applyFill="0" applyBorder="0" applyAlignment="0" applyProtection="0">
      <alignment vertical="center"/>
    </xf>
    <xf numFmtId="177" fontId="166" fillId="0" borderId="0" applyFont="0" applyFill="0" applyBorder="0" applyAlignment="0" applyProtection="0">
      <alignment vertical="center"/>
    </xf>
    <xf numFmtId="177" fontId="23"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2" fillId="0" borderId="0" applyFont="0" applyFill="0" applyBorder="0" applyAlignment="0" applyProtection="0">
      <alignment vertical="center"/>
    </xf>
    <xf numFmtId="177" fontId="166" fillId="0" borderId="0" applyFont="0" applyFill="0" applyBorder="0" applyAlignment="0" applyProtection="0">
      <alignment vertical="center"/>
    </xf>
    <xf numFmtId="177" fontId="1" fillId="0" borderId="0" applyFont="0" applyFill="0" applyBorder="0" applyAlignment="0" applyProtection="0">
      <alignment vertical="center"/>
    </xf>
    <xf numFmtId="177" fontId="166" fillId="0" borderId="0" applyFont="0" applyFill="0" applyBorder="0" applyAlignment="0" applyProtection="0">
      <alignment vertical="center"/>
    </xf>
    <xf numFmtId="177" fontId="183" fillId="0" borderId="0" applyFont="0" applyFill="0" applyBorder="0" applyAlignment="0" applyProtection="0">
      <alignment vertical="center"/>
    </xf>
    <xf numFmtId="177" fontId="2" fillId="0" borderId="0" applyFont="0" applyFill="0" applyBorder="0" applyAlignment="0" applyProtection="0">
      <alignment vertical="center"/>
    </xf>
    <xf numFmtId="177" fontId="166" fillId="0" borderId="0" applyFont="0" applyFill="0" applyBorder="0" applyAlignment="0" applyProtection="0">
      <alignment vertical="center"/>
    </xf>
    <xf numFmtId="177" fontId="2" fillId="0" borderId="0" applyFont="0" applyFill="0" applyBorder="0" applyAlignment="0" applyProtection="0">
      <alignment vertical="center"/>
    </xf>
    <xf numFmtId="177" fontId="166" fillId="0" borderId="0" applyFont="0" applyFill="0" applyBorder="0" applyAlignment="0" applyProtection="0">
      <alignment vertical="center"/>
    </xf>
    <xf numFmtId="177" fontId="166" fillId="0" borderId="0" applyFont="0" applyFill="0" applyBorder="0" applyAlignment="0" applyProtection="0">
      <alignment vertical="center"/>
    </xf>
    <xf numFmtId="177" fontId="5" fillId="0" borderId="0" applyFont="0" applyFill="0" applyBorder="0" applyAlignment="0" applyProtection="0"/>
    <xf numFmtId="177" fontId="166" fillId="0" borderId="0" applyFont="0" applyFill="0" applyBorder="0" applyAlignment="0" applyProtection="0">
      <alignment vertical="center"/>
    </xf>
    <xf numFmtId="177" fontId="2" fillId="0" borderId="0" applyFont="0" applyFill="0" applyBorder="0" applyAlignment="0" applyProtection="0">
      <alignment vertical="center"/>
    </xf>
    <xf numFmtId="177" fontId="166" fillId="0" borderId="0" applyFont="0" applyFill="0" applyBorder="0" applyAlignment="0" applyProtection="0">
      <alignment vertical="center"/>
    </xf>
    <xf numFmtId="177" fontId="2" fillId="0" borderId="0" applyFont="0" applyFill="0" applyBorder="0" applyAlignment="0" applyProtection="0">
      <alignment vertical="center"/>
    </xf>
    <xf numFmtId="177" fontId="166" fillId="0" borderId="0" applyFont="0" applyFill="0" applyBorder="0" applyAlignment="0" applyProtection="0">
      <alignment vertical="center"/>
    </xf>
    <xf numFmtId="177" fontId="166" fillId="0" borderId="0" applyFont="0" applyFill="0" applyBorder="0" applyAlignment="0" applyProtection="0">
      <alignment vertical="center"/>
    </xf>
    <xf numFmtId="177" fontId="166" fillId="0" borderId="0" applyFont="0" applyFill="0" applyBorder="0" applyAlignment="0" applyProtection="0">
      <alignment vertical="center"/>
    </xf>
    <xf numFmtId="177" fontId="2" fillId="0" borderId="0" applyFont="0" applyFill="0" applyBorder="0" applyAlignment="0" applyProtection="0">
      <alignment vertical="center"/>
    </xf>
    <xf numFmtId="177" fontId="166" fillId="0" borderId="0" applyFont="0" applyFill="0" applyBorder="0" applyAlignment="0" applyProtection="0">
      <alignment vertical="center"/>
    </xf>
    <xf numFmtId="177" fontId="2" fillId="0" borderId="0" applyFont="0" applyFill="0" applyBorder="0" applyAlignment="0" applyProtection="0">
      <alignment vertical="center"/>
    </xf>
    <xf numFmtId="177" fontId="166" fillId="0" borderId="0" applyFont="0" applyFill="0" applyBorder="0" applyAlignment="0" applyProtection="0">
      <alignment vertical="center"/>
    </xf>
    <xf numFmtId="177" fontId="166" fillId="0" borderId="0" applyFont="0" applyFill="0" applyBorder="0" applyAlignment="0" applyProtection="0">
      <alignment vertical="center"/>
    </xf>
    <xf numFmtId="177" fontId="166" fillId="0" borderId="0" applyFont="0" applyFill="0" applyBorder="0" applyAlignment="0" applyProtection="0">
      <alignment vertical="center"/>
    </xf>
    <xf numFmtId="177" fontId="2" fillId="0" borderId="0" applyFont="0" applyFill="0" applyBorder="0" applyAlignment="0" applyProtection="0">
      <alignment vertical="center"/>
    </xf>
    <xf numFmtId="177" fontId="166" fillId="0" borderId="0" applyFont="0" applyFill="0" applyBorder="0" applyAlignment="0" applyProtection="0">
      <alignment vertical="center"/>
    </xf>
    <xf numFmtId="177" fontId="166"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68" fillId="0" borderId="0" applyFont="0" applyFill="0" applyBorder="0" applyAlignment="0" applyProtection="0">
      <alignment vertical="top" wrapText="1"/>
      <protection locked="0"/>
    </xf>
    <xf numFmtId="177" fontId="168" fillId="0" borderId="0" applyFont="0" applyFill="0" applyBorder="0" applyAlignment="0" applyProtection="0">
      <alignment vertical="top" wrapText="1"/>
      <protection locked="0"/>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60" fillId="0" borderId="0" applyFont="0" applyFill="0" applyBorder="0" applyAlignment="0" applyProtection="0">
      <alignment vertical="center"/>
    </xf>
    <xf numFmtId="177" fontId="81" fillId="0" borderId="0" applyNumberFormat="0" applyFont="0" applyFill="0" applyBorder="0" applyAlignment="0" applyProtection="0"/>
    <xf numFmtId="177" fontId="86" fillId="0" borderId="0" applyFont="0" applyFill="0" applyBorder="0" applyAlignment="0" applyProtection="0">
      <alignment vertical="center"/>
    </xf>
    <xf numFmtId="177" fontId="2" fillId="0" borderId="0" applyFont="0" applyFill="0" applyBorder="0" applyAlignment="0" applyProtection="0">
      <alignment vertical="center"/>
    </xf>
    <xf numFmtId="177" fontId="23" fillId="0" borderId="0" applyFont="0" applyFill="0" applyBorder="0" applyAlignment="0" applyProtection="0">
      <alignment vertical="center"/>
    </xf>
    <xf numFmtId="177" fontId="165" fillId="0" borderId="0" applyFont="0" applyFill="0" applyBorder="0" applyAlignment="0" applyProtection="0"/>
    <xf numFmtId="177" fontId="165" fillId="0" borderId="0" applyFont="0" applyFill="0" applyBorder="0" applyAlignment="0" applyProtection="0"/>
    <xf numFmtId="177" fontId="23" fillId="0" borderId="0" applyFont="0" applyFill="0" applyBorder="0" applyAlignment="0" applyProtection="0">
      <alignment vertical="center"/>
    </xf>
    <xf numFmtId="177" fontId="1" fillId="0" borderId="0" applyFont="0" applyFill="0" applyBorder="0" applyAlignment="0" applyProtection="0">
      <alignment vertical="center"/>
    </xf>
    <xf numFmtId="177" fontId="164" fillId="0" borderId="0" applyFont="0" applyFill="0" applyBorder="0" applyAlignment="0" applyProtection="0">
      <alignment vertical="center"/>
    </xf>
    <xf numFmtId="177" fontId="45" fillId="0" borderId="0" applyFont="0" applyFill="0" applyBorder="0" applyAlignment="0" applyProtection="0">
      <alignment vertical="center"/>
    </xf>
    <xf numFmtId="177" fontId="164" fillId="0" borderId="0" applyFont="0" applyFill="0" applyBorder="0" applyAlignment="0" applyProtection="0">
      <alignment vertical="center"/>
    </xf>
    <xf numFmtId="177" fontId="164"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64" fillId="0" borderId="0" applyFont="0" applyFill="0" applyBorder="0" applyAlignment="0" applyProtection="0">
      <alignment vertical="center"/>
    </xf>
    <xf numFmtId="177" fontId="170" fillId="0" borderId="0" applyFont="0" applyFill="0" applyBorder="0" applyAlignment="0" applyProtection="0">
      <alignment vertical="center"/>
    </xf>
    <xf numFmtId="177" fontId="35"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23" fillId="0" borderId="0" applyFont="0" applyFill="0" applyBorder="0" applyAlignment="0" applyProtection="0">
      <alignment vertical="center"/>
    </xf>
    <xf numFmtId="177" fontId="182" fillId="0" borderId="0" applyFont="0" applyFill="0" applyBorder="0" applyAlignment="0" applyProtection="0">
      <alignment vertical="center"/>
    </xf>
    <xf numFmtId="177" fontId="169" fillId="0" borderId="0" applyFont="0" applyFill="0" applyBorder="0" applyAlignment="0" applyProtection="0">
      <alignment vertical="center"/>
    </xf>
    <xf numFmtId="177" fontId="2" fillId="0" borderId="0" applyFont="0" applyFill="0" applyBorder="0" applyAlignment="0" applyProtection="0">
      <alignment vertical="center"/>
    </xf>
    <xf numFmtId="177" fontId="1" fillId="0" borderId="0" applyFont="0" applyFill="0" applyBorder="0" applyAlignment="0" applyProtection="0">
      <alignment vertical="center"/>
    </xf>
    <xf numFmtId="177" fontId="167" fillId="0" borderId="0" applyFont="0" applyFill="0" applyBorder="0" applyAlignment="0" applyProtection="0">
      <alignment vertical="center"/>
    </xf>
    <xf numFmtId="177" fontId="167" fillId="0" borderId="0" applyFont="0" applyFill="0" applyBorder="0" applyAlignment="0" applyProtection="0">
      <alignment vertical="center"/>
    </xf>
    <xf numFmtId="177" fontId="167" fillId="0" borderId="0" applyFont="0" applyFill="0" applyBorder="0" applyAlignment="0" applyProtection="0">
      <alignment vertical="center"/>
    </xf>
    <xf numFmtId="177" fontId="2" fillId="0" borderId="0" applyFont="0" applyFill="0" applyBorder="0" applyAlignment="0" applyProtection="0">
      <alignment vertical="center"/>
    </xf>
    <xf numFmtId="177" fontId="185"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88" fillId="0" borderId="0" applyFont="0" applyFill="0" applyBorder="0" applyAlignment="0" applyProtection="0">
      <alignment vertical="center"/>
    </xf>
    <xf numFmtId="177" fontId="159" fillId="0" borderId="0" applyFont="0" applyFill="0" applyBorder="0" applyAlignment="0" applyProtection="0">
      <alignment vertical="center"/>
    </xf>
    <xf numFmtId="177" fontId="159" fillId="0" borderId="0" applyFont="0" applyFill="0" applyBorder="0" applyAlignment="0" applyProtection="0">
      <alignment vertical="center"/>
    </xf>
    <xf numFmtId="177" fontId="16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 fillId="0" borderId="0" applyFont="0" applyFill="0" applyBorder="0" applyAlignment="0" applyProtection="0">
      <alignment vertical="center"/>
    </xf>
    <xf numFmtId="177" fontId="160" fillId="0" borderId="0" applyFont="0" applyFill="0" applyBorder="0" applyAlignment="0" applyProtection="0">
      <alignment vertical="center"/>
    </xf>
    <xf numFmtId="177" fontId="160" fillId="0" borderId="0" applyFont="0" applyFill="0" applyBorder="0" applyAlignment="0" applyProtection="0">
      <alignment vertical="center"/>
    </xf>
    <xf numFmtId="177" fontId="1" fillId="0" borderId="0" applyFont="0" applyFill="0" applyBorder="0" applyAlignment="0" applyProtection="0">
      <alignment vertical="center"/>
    </xf>
    <xf numFmtId="177" fontId="160" fillId="0" borderId="0" applyFont="0" applyFill="0" applyBorder="0" applyAlignment="0" applyProtection="0">
      <alignment vertical="center"/>
    </xf>
    <xf numFmtId="177" fontId="1" fillId="0" borderId="0" applyFont="0" applyFill="0" applyBorder="0" applyAlignment="0" applyProtection="0">
      <alignment vertical="center"/>
    </xf>
    <xf numFmtId="177" fontId="160" fillId="0" borderId="0" applyFont="0" applyFill="0" applyBorder="0" applyAlignment="0" applyProtection="0">
      <alignment vertical="center"/>
    </xf>
    <xf numFmtId="0" fontId="81" fillId="0" borderId="0"/>
    <xf numFmtId="0" fontId="84" fillId="0" borderId="0"/>
    <xf numFmtId="0" fontId="189" fillId="0" borderId="0" applyNumberFormat="0" applyFill="0" applyBorder="0" applyAlignment="0" applyProtection="0"/>
    <xf numFmtId="0" fontId="189" fillId="0" borderId="0" applyNumberFormat="0" applyFill="0" applyBorder="0" applyAlignment="0" applyProtection="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82"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82"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82"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82"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190" fillId="0" borderId="87" applyNumberFormat="0" applyFill="0" applyAlignment="0" applyProtection="0">
      <alignment vertical="center"/>
    </xf>
    <xf numFmtId="0" fontId="129" fillId="0" borderId="97" applyNumberFormat="0" applyFill="0" applyAlignment="0" applyProtection="0">
      <alignment vertical="center"/>
    </xf>
    <xf numFmtId="0" fontId="190" fillId="0" borderId="87" applyNumberFormat="0" applyFill="0" applyAlignment="0" applyProtection="0">
      <alignment vertical="center"/>
    </xf>
    <xf numFmtId="0" fontId="190" fillId="0" borderId="87" applyNumberFormat="0" applyFill="0" applyAlignment="0" applyProtection="0">
      <alignment vertical="center"/>
    </xf>
    <xf numFmtId="0" fontId="71" fillId="0" borderId="87" applyNumberFormat="0" applyFill="0" applyAlignment="0" applyProtection="0">
      <alignment vertical="center"/>
    </xf>
    <xf numFmtId="0" fontId="129" fillId="0" borderId="97" applyNumberFormat="0" applyFill="0" applyAlignment="0" applyProtection="0">
      <alignment vertical="center"/>
    </xf>
    <xf numFmtId="0" fontId="190" fillId="0" borderId="87" applyNumberFormat="0" applyFill="0" applyAlignment="0" applyProtection="0">
      <alignment vertical="center"/>
    </xf>
    <xf numFmtId="0" fontId="129" fillId="0" borderId="97" applyNumberFormat="0" applyFill="0" applyAlignment="0" applyProtection="0">
      <alignment vertical="center"/>
    </xf>
    <xf numFmtId="0" fontId="190" fillId="0" borderId="87" applyNumberFormat="0" applyFill="0" applyAlignment="0" applyProtection="0">
      <alignment vertical="center"/>
    </xf>
    <xf numFmtId="0" fontId="129" fillId="0" borderId="97" applyNumberFormat="0" applyFill="0" applyAlignment="0" applyProtection="0">
      <alignment vertical="center"/>
    </xf>
    <xf numFmtId="0" fontId="190" fillId="0" borderId="87" applyNumberFormat="0" applyFill="0" applyAlignment="0" applyProtection="0">
      <alignment vertical="center"/>
    </xf>
    <xf numFmtId="0" fontId="129" fillId="0" borderId="97" applyNumberFormat="0" applyFill="0" applyAlignment="0" applyProtection="0">
      <alignment vertical="center"/>
    </xf>
    <xf numFmtId="0" fontId="190" fillId="0" borderId="87" applyNumberFormat="0" applyFill="0" applyAlignment="0" applyProtection="0">
      <alignment vertical="center"/>
    </xf>
    <xf numFmtId="0" fontId="129" fillId="0" borderId="97" applyNumberFormat="0" applyFill="0" applyAlignment="0" applyProtection="0">
      <alignment vertical="center"/>
    </xf>
    <xf numFmtId="0" fontId="190" fillId="0" borderId="87" applyNumberFormat="0" applyFill="0" applyAlignment="0" applyProtection="0">
      <alignment vertical="center"/>
    </xf>
    <xf numFmtId="0" fontId="129" fillId="0" borderId="97" applyNumberFormat="0" applyFill="0" applyAlignment="0" applyProtection="0">
      <alignment vertical="center"/>
    </xf>
    <xf numFmtId="0" fontId="190" fillId="0" borderId="87" applyNumberFormat="0" applyFill="0" applyAlignment="0" applyProtection="0">
      <alignment vertical="center"/>
    </xf>
    <xf numFmtId="0" fontId="129" fillId="0" borderId="97" applyNumberFormat="0" applyFill="0" applyAlignment="0" applyProtection="0">
      <alignment vertical="center"/>
    </xf>
    <xf numFmtId="0" fontId="190" fillId="0" borderId="87" applyNumberFormat="0" applyFill="0" applyAlignment="0" applyProtection="0">
      <alignment vertical="center"/>
    </xf>
    <xf numFmtId="0" fontId="129" fillId="0" borderId="97" applyNumberFormat="0" applyFill="0" applyAlignment="0" applyProtection="0">
      <alignment vertical="center"/>
    </xf>
    <xf numFmtId="0" fontId="190" fillId="0" borderId="87" applyNumberFormat="0" applyFill="0" applyAlignment="0" applyProtection="0">
      <alignment vertical="center"/>
    </xf>
    <xf numFmtId="0" fontId="129" fillId="0" borderId="97" applyNumberFormat="0" applyFill="0" applyAlignment="0" applyProtection="0">
      <alignment vertical="center"/>
    </xf>
    <xf numFmtId="0" fontId="129" fillId="0" borderId="97" applyNumberFormat="0" applyFill="0" applyAlignment="0" applyProtection="0">
      <alignment vertical="center"/>
    </xf>
    <xf numFmtId="0" fontId="129" fillId="0" borderId="97" applyNumberFormat="0" applyFill="0" applyAlignment="0" applyProtection="0">
      <alignment vertical="center"/>
    </xf>
    <xf numFmtId="0" fontId="129" fillId="0" borderId="97" applyNumberFormat="0" applyFill="0" applyAlignment="0" applyProtection="0">
      <alignment vertical="center"/>
    </xf>
    <xf numFmtId="0" fontId="129" fillId="0" borderId="97" applyNumberFormat="0" applyFill="0" applyAlignment="0" applyProtection="0">
      <alignment vertical="center"/>
    </xf>
    <xf numFmtId="0" fontId="190" fillId="0" borderId="87" applyNumberFormat="0" applyFill="0" applyAlignment="0" applyProtection="0">
      <alignment vertical="center"/>
    </xf>
    <xf numFmtId="0" fontId="190" fillId="0" borderId="87" applyNumberFormat="0" applyFill="0" applyAlignment="0" applyProtection="0">
      <alignment vertical="center"/>
    </xf>
    <xf numFmtId="0" fontId="129" fillId="0" borderId="97" applyNumberFormat="0" applyFill="0" applyAlignment="0" applyProtection="0">
      <alignment vertical="center"/>
    </xf>
    <xf numFmtId="0" fontId="129" fillId="0" borderId="97" applyNumberFormat="0" applyFill="0" applyAlignment="0" applyProtection="0">
      <alignment vertical="center"/>
    </xf>
    <xf numFmtId="0" fontId="129" fillId="0" borderId="97" applyNumberFormat="0" applyFill="0" applyAlignment="0" applyProtection="0">
      <alignment vertical="center"/>
    </xf>
    <xf numFmtId="0" fontId="129" fillId="0" borderId="97" applyNumberFormat="0" applyFill="0" applyAlignment="0" applyProtection="0">
      <alignment vertical="center"/>
    </xf>
    <xf numFmtId="0" fontId="129" fillId="0" borderId="97" applyNumberFormat="0" applyFill="0" applyAlignment="0" applyProtection="0">
      <alignment vertical="center"/>
    </xf>
    <xf numFmtId="0" fontId="129" fillId="0" borderId="97" applyNumberFormat="0" applyFill="0" applyAlignment="0" applyProtection="0">
      <alignment vertical="center"/>
    </xf>
    <xf numFmtId="0" fontId="129" fillId="0" borderId="97" applyNumberFormat="0" applyFill="0" applyAlignment="0" applyProtection="0">
      <alignment vertical="center"/>
    </xf>
    <xf numFmtId="0" fontId="129" fillId="0" borderId="97" applyNumberFormat="0" applyFill="0" applyAlignment="0" applyProtection="0">
      <alignment vertical="center"/>
    </xf>
    <xf numFmtId="0" fontId="190" fillId="0" borderId="87" applyNumberFormat="0" applyFill="0" applyAlignment="0" applyProtection="0">
      <alignment vertical="center"/>
    </xf>
    <xf numFmtId="0" fontId="190" fillId="0" borderId="87" applyNumberFormat="0" applyFill="0" applyAlignment="0" applyProtection="0">
      <alignment vertical="center"/>
    </xf>
    <xf numFmtId="0" fontId="190" fillId="0" borderId="87" applyNumberFormat="0" applyFill="0" applyAlignment="0" applyProtection="0">
      <alignment vertical="center"/>
    </xf>
    <xf numFmtId="0" fontId="190" fillId="0" borderId="87" applyNumberFormat="0" applyFill="0" applyAlignment="0" applyProtection="0">
      <alignment vertical="center"/>
    </xf>
    <xf numFmtId="0" fontId="191" fillId="0" borderId="87" applyNumberFormat="0" applyFill="0" applyAlignment="0" applyProtection="0">
      <alignment vertical="center"/>
    </xf>
    <xf numFmtId="0" fontId="190" fillId="0" borderId="87" applyNumberFormat="0" applyFill="0" applyAlignment="0" applyProtection="0">
      <alignment vertical="center"/>
    </xf>
    <xf numFmtId="0" fontId="190" fillId="0" borderId="87" applyNumberFormat="0" applyFill="0" applyAlignment="0" applyProtection="0">
      <alignment vertical="center"/>
    </xf>
    <xf numFmtId="0" fontId="129" fillId="0" borderId="97" applyNumberFormat="0" applyFill="0" applyAlignment="0" applyProtection="0">
      <alignment vertical="center"/>
    </xf>
    <xf numFmtId="0" fontId="129" fillId="0" borderId="97" applyNumberFormat="0" applyFill="0" applyAlignment="0" applyProtection="0">
      <alignment vertical="center"/>
    </xf>
    <xf numFmtId="0" fontId="129" fillId="0" borderId="97" applyNumberFormat="0" applyFill="0" applyAlignment="0" applyProtection="0">
      <alignment vertical="center"/>
    </xf>
    <xf numFmtId="0" fontId="129" fillId="0" borderId="97" applyNumberFormat="0" applyFill="0" applyAlignment="0" applyProtection="0">
      <alignment vertical="center"/>
    </xf>
    <xf numFmtId="0" fontId="71" fillId="0" borderId="87" applyNumberFormat="0" applyFill="0" applyAlignment="0" applyProtection="0">
      <alignment vertical="center"/>
    </xf>
    <xf numFmtId="0" fontId="129" fillId="0" borderId="97" applyNumberFormat="0" applyFill="0" applyAlignment="0" applyProtection="0">
      <alignment vertical="center"/>
    </xf>
    <xf numFmtId="0" fontId="129" fillId="0" borderId="97" applyNumberFormat="0" applyFill="0" applyAlignment="0" applyProtection="0">
      <alignment vertical="center"/>
    </xf>
    <xf numFmtId="0" fontId="190" fillId="0" borderId="87" applyNumberFormat="0" applyFill="0" applyAlignment="0" applyProtection="0">
      <alignment vertical="center"/>
    </xf>
    <xf numFmtId="0" fontId="191" fillId="0" borderId="87" applyNumberFormat="0" applyFill="0" applyAlignment="0" applyProtection="0">
      <alignment vertical="center"/>
    </xf>
    <xf numFmtId="0" fontId="129" fillId="0" borderId="97" applyNumberFormat="0" applyFill="0" applyAlignment="0" applyProtection="0">
      <alignment vertical="center"/>
    </xf>
    <xf numFmtId="0" fontId="129" fillId="0" borderId="97" applyNumberFormat="0" applyFill="0" applyAlignment="0" applyProtection="0">
      <alignment vertical="center"/>
    </xf>
    <xf numFmtId="0" fontId="129" fillId="0" borderId="97" applyNumberFormat="0" applyFill="0" applyAlignment="0" applyProtection="0">
      <alignment vertical="center"/>
    </xf>
    <xf numFmtId="0" fontId="190" fillId="0" borderId="87" applyNumberFormat="0" applyFill="0" applyAlignment="0" applyProtection="0">
      <alignment vertical="center"/>
    </xf>
    <xf numFmtId="0" fontId="129" fillId="0" borderId="97" applyNumberFormat="0" applyFill="0" applyAlignment="0" applyProtection="0">
      <alignment vertical="center"/>
    </xf>
    <xf numFmtId="0" fontId="129" fillId="0" borderId="97" applyNumberFormat="0" applyFill="0" applyAlignment="0" applyProtection="0">
      <alignment vertical="center"/>
    </xf>
    <xf numFmtId="0" fontId="129" fillId="0" borderId="97" applyNumberFormat="0" applyFill="0" applyAlignment="0" applyProtection="0">
      <alignment vertical="center"/>
    </xf>
    <xf numFmtId="0" fontId="129" fillId="0" borderId="97" applyNumberFormat="0" applyFill="0" applyAlignment="0" applyProtection="0">
      <alignment vertical="center"/>
    </xf>
    <xf numFmtId="0" fontId="129" fillId="0" borderId="97" applyNumberFormat="0" applyFill="0" applyAlignment="0" applyProtection="0">
      <alignment vertical="center"/>
    </xf>
    <xf numFmtId="0" fontId="129" fillId="0" borderId="97" applyNumberFormat="0" applyFill="0" applyAlignment="0" applyProtection="0">
      <alignment vertical="center"/>
    </xf>
    <xf numFmtId="0" fontId="192" fillId="0" borderId="0" applyNumberFormat="0" applyFill="0" applyBorder="0" applyAlignment="0" applyProtection="0">
      <alignment vertical="center"/>
    </xf>
    <xf numFmtId="0" fontId="192" fillId="0" borderId="0" applyNumberFormat="0" applyFill="0" applyBorder="0" applyAlignment="0" applyProtection="0">
      <alignment vertical="center"/>
    </xf>
    <xf numFmtId="0" fontId="193" fillId="0" borderId="90" applyNumberFormat="0" applyFill="0" applyAlignment="0" applyProtection="0">
      <alignment vertical="center"/>
    </xf>
    <xf numFmtId="0" fontId="10" fillId="0" borderId="107" applyNumberFormat="0" applyFill="0" applyAlignment="0" applyProtection="0">
      <alignment vertical="center"/>
    </xf>
    <xf numFmtId="0" fontId="193" fillId="0" borderId="90" applyNumberFormat="0" applyFill="0" applyAlignment="0" applyProtection="0">
      <alignment vertical="center"/>
    </xf>
    <xf numFmtId="0" fontId="193" fillId="0" borderId="90" applyNumberFormat="0" applyFill="0" applyAlignment="0" applyProtection="0">
      <alignment vertical="center"/>
    </xf>
    <xf numFmtId="0" fontId="75" fillId="0" borderId="90" applyNumberFormat="0" applyFill="0" applyAlignment="0" applyProtection="0">
      <alignment vertical="center"/>
    </xf>
    <xf numFmtId="0" fontId="10" fillId="0" borderId="107" applyNumberFormat="0" applyFill="0" applyAlignment="0" applyProtection="0">
      <alignment vertical="center"/>
    </xf>
    <xf numFmtId="0" fontId="193" fillId="0" borderId="90"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93" fillId="0" borderId="90"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93" fillId="0" borderId="90" applyNumberFormat="0" applyFill="0" applyAlignment="0" applyProtection="0">
      <alignment vertical="center"/>
    </xf>
    <xf numFmtId="0" fontId="10" fillId="0" borderId="107" applyNumberFormat="0" applyFill="0" applyAlignment="0" applyProtection="0">
      <alignment vertical="center"/>
    </xf>
    <xf numFmtId="0" fontId="193" fillId="0" borderId="90" applyNumberFormat="0" applyFill="0" applyAlignment="0" applyProtection="0">
      <alignment vertical="center"/>
    </xf>
    <xf numFmtId="0" fontId="10" fillId="0" borderId="107" applyNumberFormat="0" applyFill="0" applyAlignment="0" applyProtection="0">
      <alignment vertical="center"/>
    </xf>
    <xf numFmtId="0" fontId="193" fillId="0" borderId="90" applyNumberFormat="0" applyFill="0" applyAlignment="0" applyProtection="0">
      <alignment vertical="center"/>
    </xf>
    <xf numFmtId="0" fontId="10" fillId="0" borderId="107" applyNumberFormat="0" applyFill="0" applyAlignment="0" applyProtection="0">
      <alignment vertical="center"/>
    </xf>
    <xf numFmtId="0" fontId="193" fillId="0" borderId="90" applyNumberFormat="0" applyFill="0" applyAlignment="0" applyProtection="0">
      <alignment vertical="center"/>
    </xf>
    <xf numFmtId="0" fontId="10" fillId="0" borderId="107" applyNumberFormat="0" applyFill="0" applyAlignment="0" applyProtection="0">
      <alignment vertical="center"/>
    </xf>
    <xf numFmtId="0" fontId="193" fillId="0" borderId="90" applyNumberFormat="0" applyFill="0" applyAlignment="0" applyProtection="0">
      <alignment vertical="center"/>
    </xf>
    <xf numFmtId="0" fontId="10" fillId="0" borderId="107" applyNumberFormat="0" applyFill="0" applyAlignment="0" applyProtection="0">
      <alignment vertical="center"/>
    </xf>
    <xf numFmtId="0" fontId="193" fillId="0" borderId="90"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93" fillId="0" borderId="90"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93" fillId="0" borderId="90"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93" fillId="0" borderId="90" applyNumberFormat="0" applyFill="0" applyAlignment="0" applyProtection="0">
      <alignment vertical="center"/>
    </xf>
    <xf numFmtId="0" fontId="193" fillId="0" borderId="90" applyNumberFormat="0" applyFill="0" applyAlignment="0" applyProtection="0">
      <alignment vertical="center"/>
    </xf>
    <xf numFmtId="0" fontId="193" fillId="0" borderId="90" applyNumberFormat="0" applyFill="0" applyAlignment="0" applyProtection="0">
      <alignment vertical="center"/>
    </xf>
    <xf numFmtId="0" fontId="193" fillId="0" borderId="90" applyNumberFormat="0" applyFill="0" applyAlignment="0" applyProtection="0">
      <alignment vertical="center"/>
    </xf>
    <xf numFmtId="0" fontId="194" fillId="0" borderId="90"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93" fillId="0" borderId="90"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93" fillId="0" borderId="90"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75" fillId="0" borderId="90"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93" fillId="0" borderId="90"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94" fillId="0" borderId="90"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93" fillId="0" borderId="90"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0" fillId="0" borderId="107" applyNumberFormat="0" applyFill="0" applyAlignment="0" applyProtection="0">
      <alignment vertical="center"/>
    </xf>
    <xf numFmtId="0" fontId="195" fillId="0" borderId="0" applyFont="0" applyFill="0" applyBorder="0" applyAlignment="0" applyProtection="0"/>
    <xf numFmtId="193" fontId="5" fillId="0" borderId="0" applyFont="0" applyFill="0" applyBorder="0" applyAlignment="0" applyProtection="0"/>
    <xf numFmtId="194" fontId="196"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85"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5"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198" fontId="5" fillId="0" borderId="0" applyFont="0" applyFill="0" applyBorder="0" applyAlignment="0" applyProtection="0"/>
    <xf numFmtId="199" fontId="5" fillId="0" borderId="0" applyFont="0" applyFill="0" applyBorder="0" applyAlignment="0" applyProtection="0"/>
    <xf numFmtId="0" fontId="92" fillId="0" borderId="0" applyFont="0" applyFill="0" applyBorder="0" applyAlignment="0" applyProtection="0"/>
    <xf numFmtId="197" fontId="92" fillId="0" borderId="0" applyFont="0" applyFill="0" applyBorder="0" applyAlignment="0" applyProtection="0"/>
    <xf numFmtId="0" fontId="92"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0" fontId="92" fillId="0" borderId="0" applyFont="0" applyFill="0" applyBorder="0" applyAlignment="0" applyProtection="0"/>
    <xf numFmtId="0" fontId="92" fillId="0" borderId="0" applyFont="0" applyFill="0" applyBorder="0" applyAlignment="0" applyProtection="0"/>
    <xf numFmtId="0" fontId="92" fillId="0" borderId="0" applyFont="0" applyFill="0" applyBorder="0" applyAlignment="0" applyProtection="0"/>
    <xf numFmtId="200" fontId="5" fillId="0" borderId="0" applyFont="0" applyFill="0" applyBorder="0" applyAlignment="0" applyProtection="0"/>
    <xf numFmtId="197" fontId="92" fillId="0" borderId="0" applyFont="0" applyFill="0" applyBorder="0" applyAlignment="0" applyProtection="0"/>
    <xf numFmtId="0" fontId="92" fillId="0" borderId="0" applyFont="0" applyFill="0" applyBorder="0" applyAlignment="0" applyProtection="0"/>
    <xf numFmtId="197" fontId="92" fillId="0" borderId="0" applyFont="0" applyFill="0" applyBorder="0" applyAlignment="0" applyProtection="0"/>
    <xf numFmtId="187" fontId="5" fillId="0" borderId="0" applyFont="0" applyFill="0" applyBorder="0" applyAlignment="0" applyProtection="0"/>
    <xf numFmtId="0" fontId="92"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201" fontId="5" fillId="0" borderId="0" applyFont="0" applyFill="0" applyBorder="0" applyAlignment="0" applyProtection="0"/>
    <xf numFmtId="187" fontId="5" fillId="0" borderId="0" applyFont="0" applyFill="0" applyBorder="0" applyAlignment="0" applyProtection="0"/>
    <xf numFmtId="0" fontId="92" fillId="0" borderId="0" applyFont="0" applyFill="0" applyBorder="0" applyAlignment="0" applyProtection="0"/>
    <xf numFmtId="197" fontId="92" fillId="0" borderId="0" applyFont="0" applyFill="0" applyBorder="0" applyAlignment="0" applyProtection="0"/>
    <xf numFmtId="0" fontId="92"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0" fontId="92"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0" fontId="92"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198" fontId="5" fillId="0" borderId="0" applyFont="0" applyFill="0" applyBorder="0" applyAlignment="0" applyProtection="0"/>
    <xf numFmtId="197" fontId="92" fillId="0" borderId="0" applyFont="0" applyFill="0" applyBorder="0" applyAlignment="0" applyProtection="0"/>
    <xf numFmtId="0" fontId="92" fillId="0" borderId="0" applyFont="0" applyFill="0" applyBorder="0" applyAlignment="0" applyProtection="0"/>
    <xf numFmtId="0" fontId="92" fillId="0" borderId="0" applyFont="0" applyFill="0" applyBorder="0" applyAlignment="0" applyProtection="0"/>
    <xf numFmtId="0" fontId="5" fillId="0" borderId="0" applyFont="0" applyFill="0" applyBorder="0" applyAlignment="0" applyProtection="0"/>
    <xf numFmtId="202" fontId="5" fillId="0" borderId="0" applyFont="0" applyFill="0" applyBorder="0" applyAlignment="0" applyProtection="0"/>
    <xf numFmtId="0" fontId="5" fillId="0" borderId="0" applyFont="0" applyFill="0" applyBorder="0" applyAlignment="0" applyProtection="0"/>
    <xf numFmtId="202" fontId="5" fillId="0" borderId="0" applyFont="0" applyFill="0" applyBorder="0" applyAlignment="0" applyProtection="0"/>
    <xf numFmtId="202" fontId="5" fillId="0" borderId="0" applyFont="0" applyFill="0" applyBorder="0" applyAlignment="0" applyProtection="0"/>
    <xf numFmtId="0" fontId="5" fillId="0" borderId="0" applyFont="0" applyFill="0" applyBorder="0" applyAlignment="0" applyProtection="0"/>
    <xf numFmtId="202" fontId="5" fillId="0" borderId="0" applyFont="0" applyFill="0" applyBorder="0" applyAlignment="0" applyProtection="0"/>
    <xf numFmtId="202"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02" fontId="5" fillId="0" borderId="0" applyFont="0" applyFill="0" applyBorder="0" applyAlignment="0" applyProtection="0"/>
    <xf numFmtId="202" fontId="5" fillId="0" borderId="0" applyFont="0" applyFill="0" applyBorder="0" applyAlignment="0" applyProtection="0"/>
    <xf numFmtId="0" fontId="5" fillId="0" borderId="0" applyFont="0" applyFill="0" applyBorder="0" applyAlignment="0" applyProtection="0"/>
    <xf numFmtId="202" fontId="5" fillId="0" borderId="0" applyFont="0" applyFill="0" applyBorder="0" applyAlignment="0" applyProtection="0"/>
    <xf numFmtId="0" fontId="5" fillId="0" borderId="0" applyFont="0" applyFill="0" applyBorder="0" applyAlignment="0" applyProtection="0"/>
    <xf numFmtId="202" fontId="5" fillId="0" borderId="0" applyFont="0" applyFill="0" applyBorder="0" applyAlignment="0" applyProtection="0"/>
    <xf numFmtId="202" fontId="5" fillId="0" borderId="0" applyFont="0" applyFill="0" applyBorder="0" applyAlignment="0" applyProtection="0"/>
    <xf numFmtId="202"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02"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02" fontId="5" fillId="0" borderId="0" applyFont="0" applyFill="0" applyBorder="0" applyAlignment="0" applyProtection="0"/>
    <xf numFmtId="202" fontId="5"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198" fontId="5" fillId="0" borderId="0" applyFont="0" applyFill="0" applyBorder="0" applyAlignment="0" applyProtection="0"/>
    <xf numFmtId="199" fontId="5" fillId="0" borderId="0" applyFont="0" applyFill="0" applyBorder="0" applyAlignment="0" applyProtection="0"/>
    <xf numFmtId="0" fontId="92" fillId="0" borderId="0" applyFont="0" applyFill="0" applyBorder="0" applyAlignment="0" applyProtection="0"/>
    <xf numFmtId="197" fontId="92" fillId="0" borderId="0" applyFont="0" applyFill="0" applyBorder="0" applyAlignment="0" applyProtection="0"/>
    <xf numFmtId="0" fontId="92"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0" fontId="92" fillId="0" borderId="0" applyFont="0" applyFill="0" applyBorder="0" applyAlignment="0" applyProtection="0"/>
    <xf numFmtId="0" fontId="92" fillId="0" borderId="0" applyFont="0" applyFill="0" applyBorder="0" applyAlignment="0" applyProtection="0"/>
    <xf numFmtId="0" fontId="92" fillId="0" borderId="0" applyFont="0" applyFill="0" applyBorder="0" applyAlignment="0" applyProtection="0"/>
    <xf numFmtId="200" fontId="5" fillId="0" borderId="0" applyFont="0" applyFill="0" applyBorder="0" applyAlignment="0" applyProtection="0"/>
    <xf numFmtId="197" fontId="92" fillId="0" borderId="0" applyFont="0" applyFill="0" applyBorder="0" applyAlignment="0" applyProtection="0"/>
    <xf numFmtId="0" fontId="92" fillId="0" borderId="0" applyFont="0" applyFill="0" applyBorder="0" applyAlignment="0" applyProtection="0"/>
    <xf numFmtId="197" fontId="92" fillId="0" borderId="0" applyFont="0" applyFill="0" applyBorder="0" applyAlignment="0" applyProtection="0"/>
    <xf numFmtId="187" fontId="5" fillId="0" borderId="0" applyFont="0" applyFill="0" applyBorder="0" applyAlignment="0" applyProtection="0"/>
    <xf numFmtId="0" fontId="92"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201" fontId="5" fillId="0" borderId="0" applyFont="0" applyFill="0" applyBorder="0" applyAlignment="0" applyProtection="0"/>
    <xf numFmtId="187" fontId="5" fillId="0" borderId="0" applyFont="0" applyFill="0" applyBorder="0" applyAlignment="0" applyProtection="0"/>
    <xf numFmtId="0" fontId="92" fillId="0" borderId="0" applyFont="0" applyFill="0" applyBorder="0" applyAlignment="0" applyProtection="0"/>
    <xf numFmtId="197" fontId="92" fillId="0" borderId="0" applyFont="0" applyFill="0" applyBorder="0" applyAlignment="0" applyProtection="0"/>
    <xf numFmtId="0" fontId="92"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0" fontId="92"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0" fontId="92"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198" fontId="5" fillId="0" borderId="0" applyFont="0" applyFill="0" applyBorder="0" applyAlignment="0" applyProtection="0"/>
    <xf numFmtId="197" fontId="92" fillId="0" borderId="0" applyFont="0" applyFill="0" applyBorder="0" applyAlignment="0" applyProtection="0"/>
    <xf numFmtId="0" fontId="92" fillId="0" borderId="0" applyFont="0" applyFill="0" applyBorder="0" applyAlignment="0" applyProtection="0"/>
    <xf numFmtId="0" fontId="92" fillId="0" borderId="0" applyFont="0" applyFill="0" applyBorder="0" applyAlignment="0" applyProtection="0"/>
    <xf numFmtId="0" fontId="5" fillId="0" borderId="0" applyFont="0" applyFill="0" applyBorder="0" applyAlignment="0" applyProtection="0"/>
    <xf numFmtId="202" fontId="5" fillId="0" borderId="0" applyFont="0" applyFill="0" applyBorder="0" applyAlignment="0" applyProtection="0"/>
    <xf numFmtId="0" fontId="5" fillId="0" borderId="0" applyFont="0" applyFill="0" applyBorder="0" applyAlignment="0" applyProtection="0"/>
    <xf numFmtId="202" fontId="5" fillId="0" borderId="0" applyFont="0" applyFill="0" applyBorder="0" applyAlignment="0" applyProtection="0"/>
    <xf numFmtId="202" fontId="5" fillId="0" borderId="0" applyFont="0" applyFill="0" applyBorder="0" applyAlignment="0" applyProtection="0"/>
    <xf numFmtId="0" fontId="5" fillId="0" borderId="0" applyFont="0" applyFill="0" applyBorder="0" applyAlignment="0" applyProtection="0"/>
    <xf numFmtId="202" fontId="5" fillId="0" borderId="0" applyFont="0" applyFill="0" applyBorder="0" applyAlignment="0" applyProtection="0"/>
    <xf numFmtId="202"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02" fontId="5" fillId="0" borderId="0" applyFont="0" applyFill="0" applyBorder="0" applyAlignment="0" applyProtection="0"/>
    <xf numFmtId="202" fontId="5" fillId="0" borderId="0" applyFont="0" applyFill="0" applyBorder="0" applyAlignment="0" applyProtection="0"/>
    <xf numFmtId="0" fontId="5" fillId="0" borderId="0" applyFont="0" applyFill="0" applyBorder="0" applyAlignment="0" applyProtection="0"/>
    <xf numFmtId="202" fontId="5" fillId="0" borderId="0" applyFont="0" applyFill="0" applyBorder="0" applyAlignment="0" applyProtection="0"/>
    <xf numFmtId="0" fontId="5" fillId="0" borderId="0" applyFont="0" applyFill="0" applyBorder="0" applyAlignment="0" applyProtection="0"/>
    <xf numFmtId="202" fontId="5" fillId="0" borderId="0" applyFont="0" applyFill="0" applyBorder="0" applyAlignment="0" applyProtection="0"/>
    <xf numFmtId="202" fontId="5" fillId="0" borderId="0" applyFont="0" applyFill="0" applyBorder="0" applyAlignment="0" applyProtection="0"/>
    <xf numFmtId="202"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02"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02" fontId="5" fillId="0" borderId="0" applyFont="0" applyFill="0" applyBorder="0" applyAlignment="0" applyProtection="0"/>
    <xf numFmtId="202" fontId="5" fillId="0" borderId="0" applyFont="0" applyFill="0" applyBorder="0" applyAlignment="0" applyProtection="0"/>
    <xf numFmtId="197" fontId="92"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203" fontId="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5" fillId="0" borderId="0" applyFont="0" applyFill="0" applyBorder="0" applyAlignment="0" applyProtection="0"/>
    <xf numFmtId="204" fontId="5" fillId="0" borderId="0" applyFont="0" applyFill="0" applyBorder="0" applyAlignment="0" applyProtection="0"/>
    <xf numFmtId="0"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0"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0" fontId="5" fillId="0" borderId="0" applyFont="0" applyFill="0" applyBorder="0" applyAlignment="0" applyProtection="0"/>
    <xf numFmtId="204" fontId="5" fillId="0" borderId="0" applyFont="0" applyFill="0" applyBorder="0" applyAlignment="0" applyProtection="0"/>
    <xf numFmtId="0"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0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203" fontId="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205" fontId="5" fillId="0" borderId="0" applyFont="0" applyFill="0" applyBorder="0" applyAlignment="0" applyProtection="0"/>
    <xf numFmtId="0" fontId="195" fillId="0" borderId="0" applyFont="0" applyFill="0" applyBorder="0" applyAlignment="0" applyProtection="0"/>
    <xf numFmtId="206" fontId="5" fillId="0" borderId="0" applyFont="0" applyFill="0" applyBorder="0" applyAlignment="0" applyProtection="0"/>
    <xf numFmtId="206"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85" fontId="5" fillId="0" borderId="0" applyFont="0" applyFill="0" applyBorder="0" applyAlignment="0" applyProtection="0"/>
    <xf numFmtId="193" fontId="5" fillId="0" borderId="0" applyFont="0" applyFill="0" applyBorder="0" applyAlignment="0" applyProtection="0"/>
    <xf numFmtId="207" fontId="77" fillId="0" borderId="0" applyFont="0" applyFill="0" applyBorder="0" applyAlignment="0" applyProtection="0"/>
    <xf numFmtId="207" fontId="77" fillId="0" borderId="0" applyFont="0" applyFill="0" applyBorder="0" applyAlignment="0" applyProtection="0"/>
    <xf numFmtId="196" fontId="19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85" fontId="5" fillId="0" borderId="0" applyFont="0" applyFill="0" applyBorder="0" applyAlignment="0" applyProtection="0"/>
    <xf numFmtId="196" fontId="195" fillId="0" borderId="0" applyFont="0" applyFill="0" applyBorder="0" applyAlignment="0" applyProtection="0"/>
    <xf numFmtId="208"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208" fontId="197" fillId="0" borderId="0" applyFont="0" applyFill="0" applyBorder="0" applyAlignment="0" applyProtection="0"/>
    <xf numFmtId="208"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208" fontId="197" fillId="0" borderId="0" applyFont="0" applyFill="0" applyBorder="0" applyAlignment="0" applyProtection="0"/>
    <xf numFmtId="0" fontId="197" fillId="0" borderId="0" applyFont="0" applyFill="0" applyBorder="0" applyAlignment="0" applyProtection="0"/>
    <xf numFmtId="208" fontId="197" fillId="0" borderId="0" applyFont="0" applyFill="0" applyBorder="0" applyAlignment="0" applyProtection="0"/>
    <xf numFmtId="208" fontId="197" fillId="0" borderId="0" applyFont="0" applyFill="0" applyBorder="0" applyAlignment="0" applyProtection="0"/>
    <xf numFmtId="208"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158" fillId="0" borderId="0" applyFont="0" applyFill="0" applyBorder="0" applyAlignment="0" applyProtection="0"/>
    <xf numFmtId="194" fontId="198"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209" fontId="5" fillId="0" borderId="0" applyFont="0" applyFill="0" applyBorder="0" applyAlignment="0" applyProtection="0"/>
    <xf numFmtId="209" fontId="5" fillId="0" borderId="0" applyFont="0" applyFill="0" applyBorder="0" applyAlignment="0" applyProtection="0"/>
    <xf numFmtId="207" fontId="77" fillId="0" borderId="0" applyFont="0" applyFill="0" applyBorder="0" applyAlignment="0" applyProtection="0"/>
    <xf numFmtId="196" fontId="195" fillId="0" borderId="0" applyFont="0" applyFill="0" applyBorder="0" applyAlignment="0" applyProtection="0"/>
    <xf numFmtId="0" fontId="158"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209" fontId="5" fillId="0" borderId="0" applyFont="0" applyFill="0" applyBorder="0" applyAlignment="0" applyProtection="0"/>
    <xf numFmtId="209" fontId="5" fillId="0" borderId="0" applyFont="0" applyFill="0" applyBorder="0" applyAlignment="0" applyProtection="0"/>
    <xf numFmtId="209" fontId="5" fillId="0" borderId="0" applyFont="0" applyFill="0" applyBorder="0" applyAlignment="0" applyProtection="0"/>
    <xf numFmtId="0" fontId="158" fillId="0" borderId="0" applyFont="0" applyFill="0" applyBorder="0" applyAlignment="0" applyProtection="0"/>
    <xf numFmtId="209" fontId="5" fillId="0" borderId="0" applyFont="0" applyFill="0" applyBorder="0" applyAlignment="0" applyProtection="0"/>
    <xf numFmtId="209" fontId="5" fillId="0" borderId="0" applyFont="0" applyFill="0" applyBorder="0" applyAlignment="0" applyProtection="0"/>
    <xf numFmtId="209" fontId="5"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203" fontId="5" fillId="0" borderId="0" applyFont="0" applyFill="0" applyBorder="0" applyAlignment="0" applyProtection="0"/>
    <xf numFmtId="207" fontId="77" fillId="0" borderId="0" applyFont="0" applyFill="0" applyBorder="0" applyAlignment="0" applyProtection="0"/>
    <xf numFmtId="207" fontId="77" fillId="0" borderId="0" applyFont="0" applyFill="0" applyBorder="0" applyAlignment="0" applyProtection="0"/>
    <xf numFmtId="196" fontId="195" fillId="0" borderId="0" applyFont="0" applyFill="0" applyBorder="0" applyAlignment="0" applyProtection="0"/>
    <xf numFmtId="193" fontId="5" fillId="0" borderId="0" applyFont="0" applyFill="0" applyBorder="0" applyAlignment="0" applyProtection="0"/>
    <xf numFmtId="207" fontId="77" fillId="0" borderId="0" applyFont="0" applyFill="0" applyBorder="0" applyAlignment="0" applyProtection="0"/>
    <xf numFmtId="0" fontId="158"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3" fontId="5"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196" fontId="19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207" fontId="77" fillId="0" borderId="0" applyFont="0" applyFill="0" applyBorder="0" applyAlignment="0" applyProtection="0"/>
    <xf numFmtId="207" fontId="77"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196" fontId="195" fillId="0" borderId="0" applyFont="0" applyFill="0" applyBorder="0" applyAlignment="0" applyProtection="0"/>
    <xf numFmtId="0" fontId="158"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21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211" fontId="77" fillId="0" borderId="0" applyFont="0" applyFill="0" applyBorder="0" applyAlignment="0" applyProtection="0"/>
    <xf numFmtId="193" fontId="5" fillId="0" borderId="0" applyFont="0" applyFill="0" applyBorder="0" applyAlignment="0" applyProtection="0"/>
    <xf numFmtId="211" fontId="77" fillId="0" borderId="0" applyFont="0" applyFill="0" applyBorder="0" applyAlignment="0" applyProtection="0"/>
    <xf numFmtId="193" fontId="5" fillId="0" borderId="0" applyFont="0" applyFill="0" applyBorder="0" applyAlignment="0" applyProtection="0"/>
    <xf numFmtId="0" fontId="158"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211" fontId="77" fillId="0" borderId="0" applyFont="0" applyFill="0" applyBorder="0" applyAlignment="0" applyProtection="0"/>
    <xf numFmtId="0" fontId="195"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0" fontId="158" fillId="0" borderId="0" applyFont="0" applyFill="0" applyBorder="0" applyAlignment="0" applyProtection="0"/>
    <xf numFmtId="193" fontId="5" fillId="0" borderId="0" applyFont="0" applyFill="0" applyBorder="0" applyAlignment="0" applyProtection="0"/>
    <xf numFmtId="207" fontId="77" fillId="0" borderId="0" applyFont="0" applyFill="0" applyBorder="0" applyAlignment="0" applyProtection="0"/>
    <xf numFmtId="196" fontId="195" fillId="0" borderId="0" applyFont="0" applyFill="0" applyBorder="0" applyAlignment="0" applyProtection="0"/>
    <xf numFmtId="0" fontId="158"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207" fontId="77" fillId="0" borderId="0" applyFont="0" applyFill="0" applyBorder="0" applyAlignment="0" applyProtection="0"/>
    <xf numFmtId="212"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158"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203" fontId="5" fillId="0" borderId="0" applyFont="0" applyFill="0" applyBorder="0" applyAlignment="0" applyProtection="0"/>
    <xf numFmtId="196" fontId="195"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0" fontId="158"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58" fillId="0" borderId="0" applyFont="0" applyFill="0" applyBorder="0" applyAlignment="0" applyProtection="0"/>
    <xf numFmtId="193" fontId="5" fillId="0" borderId="0" applyFont="0" applyFill="0" applyBorder="0" applyAlignment="0" applyProtection="0"/>
    <xf numFmtId="0" fontId="158"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0" fontId="158" fillId="0" borderId="0" applyFont="0" applyFill="0" applyBorder="0" applyAlignment="0" applyProtection="0"/>
    <xf numFmtId="209" fontId="5" fillId="0" borderId="0" applyFont="0" applyFill="0" applyBorder="0" applyAlignment="0" applyProtection="0"/>
    <xf numFmtId="0" fontId="195" fillId="0" borderId="0" applyFont="0" applyFill="0" applyBorder="0" applyAlignment="0" applyProtection="0"/>
    <xf numFmtId="21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13" fontId="5" fillId="0" borderId="0" applyFont="0" applyFill="0" applyBorder="0" applyAlignment="0" applyProtection="0"/>
    <xf numFmtId="21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158"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209" fontId="5" fillId="0" borderId="0" applyFont="0" applyFill="0" applyBorder="0" applyAlignment="0" applyProtection="0"/>
    <xf numFmtId="196" fontId="195" fillId="0" borderId="0" applyFont="0" applyFill="0" applyBorder="0" applyAlignment="0" applyProtection="0"/>
    <xf numFmtId="214" fontId="5" fillId="0" borderId="0" applyFont="0" applyFill="0" applyBorder="0" applyAlignment="0" applyProtection="0"/>
    <xf numFmtId="196" fontId="19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207" fontId="77"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58" fillId="0" borderId="0" applyFont="0" applyFill="0" applyBorder="0" applyAlignment="0" applyProtection="0"/>
    <xf numFmtId="207" fontId="77" fillId="0" borderId="0" applyFont="0" applyFill="0" applyBorder="0" applyAlignment="0" applyProtection="0"/>
    <xf numFmtId="209" fontId="5"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196" fontId="195" fillId="0" borderId="0" applyFont="0" applyFill="0" applyBorder="0" applyAlignment="0" applyProtection="0"/>
    <xf numFmtId="197" fontId="92" fillId="0" borderId="0" applyFont="0" applyFill="0" applyBorder="0" applyAlignment="0" applyProtection="0"/>
    <xf numFmtId="215" fontId="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216" fontId="77" fillId="0" borderId="0" applyFont="0" applyFill="0" applyBorder="0" applyAlignment="0" applyProtection="0"/>
    <xf numFmtId="216" fontId="77" fillId="0" borderId="0" applyFont="0" applyFill="0" applyBorder="0" applyAlignment="0" applyProtection="0"/>
    <xf numFmtId="216" fontId="77" fillId="0" borderId="0" applyFont="0" applyFill="0" applyBorder="0" applyAlignment="0" applyProtection="0"/>
    <xf numFmtId="216" fontId="77"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0" fontId="158"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203" fontId="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211" fontId="77"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3" fontId="5"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212" fontId="5" fillId="0" borderId="0" applyFont="0" applyFill="0" applyBorder="0" applyAlignment="0" applyProtection="0"/>
    <xf numFmtId="196" fontId="195" fillId="0" borderId="0" applyFont="0" applyFill="0" applyBorder="0" applyAlignment="0" applyProtection="0"/>
    <xf numFmtId="209" fontId="5" fillId="0" borderId="0" applyFont="0" applyFill="0" applyBorder="0" applyAlignment="0" applyProtection="0"/>
    <xf numFmtId="196" fontId="195"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6" fontId="195" fillId="0" borderId="0" applyFont="0" applyFill="0" applyBorder="0" applyAlignment="0" applyProtection="0"/>
    <xf numFmtId="208"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208" fontId="197" fillId="0" borderId="0" applyFont="0" applyFill="0" applyBorder="0" applyAlignment="0" applyProtection="0"/>
    <xf numFmtId="208"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208" fontId="197" fillId="0" borderId="0" applyFont="0" applyFill="0" applyBorder="0" applyAlignment="0" applyProtection="0"/>
    <xf numFmtId="0" fontId="197" fillId="0" borderId="0" applyFont="0" applyFill="0" applyBorder="0" applyAlignment="0" applyProtection="0"/>
    <xf numFmtId="208" fontId="197" fillId="0" borderId="0" applyFont="0" applyFill="0" applyBorder="0" applyAlignment="0" applyProtection="0"/>
    <xf numFmtId="208" fontId="197" fillId="0" borderId="0" applyFont="0" applyFill="0" applyBorder="0" applyAlignment="0" applyProtection="0"/>
    <xf numFmtId="208"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208"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208" fontId="197" fillId="0" borderId="0" applyFont="0" applyFill="0" applyBorder="0" applyAlignment="0" applyProtection="0"/>
    <xf numFmtId="208"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208" fontId="197" fillId="0" borderId="0" applyFont="0" applyFill="0" applyBorder="0" applyAlignment="0" applyProtection="0"/>
    <xf numFmtId="0" fontId="197" fillId="0" borderId="0" applyFont="0" applyFill="0" applyBorder="0" applyAlignment="0" applyProtection="0"/>
    <xf numFmtId="208" fontId="197" fillId="0" borderId="0" applyFont="0" applyFill="0" applyBorder="0" applyAlignment="0" applyProtection="0"/>
    <xf numFmtId="208" fontId="197" fillId="0" borderId="0" applyFont="0" applyFill="0" applyBorder="0" applyAlignment="0" applyProtection="0"/>
    <xf numFmtId="208"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197" fontId="92" fillId="0" borderId="0" applyFont="0" applyFill="0" applyBorder="0" applyAlignment="0" applyProtection="0"/>
    <xf numFmtId="193" fontId="5" fillId="0" borderId="0" applyFont="0" applyFill="0" applyBorder="0" applyAlignment="0" applyProtection="0"/>
    <xf numFmtId="0" fontId="158" fillId="0" borderId="0" applyFont="0" applyFill="0" applyBorder="0" applyAlignment="0" applyProtection="0"/>
    <xf numFmtId="196" fontId="195" fillId="0" borderId="0" applyFont="0" applyFill="0" applyBorder="0" applyAlignment="0" applyProtection="0"/>
    <xf numFmtId="216" fontId="77" fillId="0" borderId="0" applyFont="0" applyFill="0" applyBorder="0" applyAlignment="0" applyProtection="0"/>
    <xf numFmtId="216" fontId="77" fillId="0" borderId="0" applyFont="0" applyFill="0" applyBorder="0" applyAlignment="0" applyProtection="0"/>
    <xf numFmtId="196" fontId="195" fillId="0" borderId="0" applyFont="0" applyFill="0" applyBorder="0" applyAlignment="0" applyProtection="0"/>
    <xf numFmtId="193" fontId="5" fillId="0" borderId="0" applyFont="0" applyFill="0" applyBorder="0" applyAlignment="0" applyProtection="0"/>
    <xf numFmtId="212" fontId="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3" fontId="5" fillId="0" borderId="0" applyFont="0" applyFill="0" applyBorder="0" applyAlignment="0" applyProtection="0"/>
    <xf numFmtId="217" fontId="5" fillId="0" borderId="0" applyFont="0" applyFill="0" applyBorder="0" applyAlignment="0" applyProtection="0"/>
    <xf numFmtId="211" fontId="5" fillId="0" borderId="0" applyFont="0" applyFill="0" applyBorder="0" applyAlignment="0" applyProtection="0"/>
    <xf numFmtId="0" fontId="5" fillId="0" borderId="0" applyFont="0" applyFill="0" applyBorder="0" applyAlignment="0" applyProtection="0"/>
    <xf numFmtId="211" fontId="5" fillId="0" borderId="0" applyFont="0" applyFill="0" applyBorder="0" applyAlignment="0" applyProtection="0"/>
    <xf numFmtId="0" fontId="5" fillId="0" borderId="0" applyFont="0" applyFill="0" applyBorder="0" applyAlignment="0" applyProtection="0"/>
    <xf numFmtId="211" fontId="5" fillId="0" borderId="0" applyFont="0" applyFill="0" applyBorder="0" applyAlignment="0" applyProtection="0"/>
    <xf numFmtId="211"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11" fontId="5" fillId="0" borderId="0" applyFont="0" applyFill="0" applyBorder="0" applyAlignment="0" applyProtection="0"/>
    <xf numFmtId="0" fontId="5" fillId="0" borderId="0" applyFont="0" applyFill="0" applyBorder="0" applyAlignment="0" applyProtection="0"/>
    <xf numFmtId="211"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11" fontId="5" fillId="0" borderId="0" applyFont="0" applyFill="0" applyBorder="0" applyAlignment="0" applyProtection="0"/>
    <xf numFmtId="211"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11" fontId="5" fillId="0" borderId="0" applyFont="0" applyFill="0" applyBorder="0" applyAlignment="0" applyProtection="0"/>
    <xf numFmtId="187" fontId="5" fillId="0" borderId="0" applyFont="0" applyFill="0" applyBorder="0" applyAlignment="0" applyProtection="0"/>
    <xf numFmtId="0" fontId="5" fillId="0" borderId="0" applyFont="0" applyFill="0" applyBorder="0" applyAlignment="0" applyProtection="0"/>
    <xf numFmtId="217" fontId="5" fillId="0" borderId="0" applyFont="0" applyFill="0" applyBorder="0" applyAlignment="0" applyProtection="0"/>
    <xf numFmtId="218" fontId="77" fillId="0" borderId="0" applyFont="0" applyFill="0" applyBorder="0" applyAlignment="0" applyProtection="0"/>
    <xf numFmtId="0" fontId="5" fillId="0" borderId="0" applyFont="0" applyFill="0" applyBorder="0" applyAlignment="0" applyProtection="0"/>
    <xf numFmtId="183" fontId="5" fillId="0" borderId="0" applyFont="0" applyFill="0" applyBorder="0" applyAlignment="0" applyProtection="0"/>
    <xf numFmtId="217" fontId="5" fillId="0" borderId="0" applyFont="0" applyFill="0" applyBorder="0" applyAlignment="0" applyProtection="0"/>
    <xf numFmtId="217"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83" fontId="5" fillId="0" borderId="0" applyFont="0" applyFill="0" applyBorder="0" applyAlignment="0" applyProtection="0"/>
    <xf numFmtId="0" fontId="5" fillId="0" borderId="0" applyFont="0" applyFill="0" applyBorder="0" applyAlignment="0" applyProtection="0"/>
    <xf numFmtId="183" fontId="5" fillId="0" borderId="0" applyFont="0" applyFill="0" applyBorder="0" applyAlignment="0" applyProtection="0"/>
    <xf numFmtId="217" fontId="5" fillId="0" borderId="0" applyFont="0" applyFill="0" applyBorder="0" applyAlignment="0" applyProtection="0"/>
    <xf numFmtId="0" fontId="5" fillId="0" borderId="0" applyFont="0" applyFill="0" applyBorder="0" applyAlignment="0" applyProtection="0"/>
    <xf numFmtId="217"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17" fontId="5" fillId="0" borderId="0" applyFont="0" applyFill="0" applyBorder="0" applyAlignment="0" applyProtection="0"/>
    <xf numFmtId="217" fontId="5" fillId="0" borderId="0" applyFont="0" applyFill="0" applyBorder="0" applyAlignment="0" applyProtection="0"/>
    <xf numFmtId="0" fontId="5" fillId="0" borderId="0" applyFont="0" applyFill="0" applyBorder="0" applyAlignment="0" applyProtection="0"/>
    <xf numFmtId="183" fontId="5" fillId="0" borderId="0" applyFont="0" applyFill="0" applyBorder="0" applyAlignment="0" applyProtection="0"/>
    <xf numFmtId="183" fontId="5" fillId="0" borderId="0" applyFont="0" applyFill="0" applyBorder="0" applyAlignment="0" applyProtection="0"/>
    <xf numFmtId="217" fontId="5" fillId="0" borderId="0" applyFont="0" applyFill="0" applyBorder="0" applyAlignment="0" applyProtection="0"/>
    <xf numFmtId="196" fontId="195"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219" fontId="158" fillId="0" borderId="0" applyFont="0" applyFill="0" applyBorder="0" applyAlignment="0" applyProtection="0"/>
    <xf numFmtId="0" fontId="195" fillId="0" borderId="0" applyFont="0" applyFill="0" applyBorder="0" applyAlignment="0" applyProtection="0"/>
    <xf numFmtId="209" fontId="5" fillId="0" borderId="0" applyFont="0" applyFill="0" applyBorder="0" applyAlignment="0" applyProtection="0"/>
    <xf numFmtId="197" fontId="92" fillId="0" borderId="0" applyFont="0" applyFill="0" applyBorder="0" applyAlignment="0" applyProtection="0"/>
    <xf numFmtId="196" fontId="195" fillId="0" borderId="0" applyFont="0" applyFill="0" applyBorder="0" applyAlignment="0" applyProtection="0"/>
    <xf numFmtId="197" fontId="92"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197" fontId="92"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19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195" fillId="0" borderId="0" applyFont="0" applyFill="0" applyBorder="0" applyAlignment="0" applyProtection="0"/>
    <xf numFmtId="193" fontId="5" fillId="0" borderId="0" applyFont="0" applyFill="0" applyBorder="0" applyAlignment="0" applyProtection="0"/>
    <xf numFmtId="0" fontId="158"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58"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193" fontId="5" fillId="0" borderId="0" applyFont="0" applyFill="0" applyBorder="0" applyAlignment="0" applyProtection="0"/>
    <xf numFmtId="220" fontId="77"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3" fontId="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209" fontId="5" fillId="0" borderId="0" applyFont="0" applyFill="0" applyBorder="0" applyAlignment="0" applyProtection="0"/>
    <xf numFmtId="0" fontId="158"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5" fillId="0" borderId="0" applyFont="0" applyFill="0" applyBorder="0" applyAlignment="0" applyProtection="0"/>
    <xf numFmtId="204" fontId="5" fillId="0" borderId="0" applyFont="0" applyFill="0" applyBorder="0" applyAlignment="0" applyProtection="0"/>
    <xf numFmtId="0"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0"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0" fontId="5" fillId="0" borderId="0" applyFont="0" applyFill="0" applyBorder="0" applyAlignment="0" applyProtection="0"/>
    <xf numFmtId="204" fontId="5" fillId="0" borderId="0" applyFont="0" applyFill="0" applyBorder="0" applyAlignment="0" applyProtection="0"/>
    <xf numFmtId="0"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0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158" fillId="0" borderId="0" applyFont="0" applyFill="0" applyBorder="0" applyAlignment="0" applyProtection="0"/>
    <xf numFmtId="0" fontId="195" fillId="0" borderId="0" applyFont="0" applyFill="0" applyBorder="0" applyAlignment="0" applyProtection="0"/>
    <xf numFmtId="0" fontId="158"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207" fontId="77" fillId="0" borderId="0" applyFont="0" applyFill="0" applyBorder="0" applyAlignment="0" applyProtection="0"/>
    <xf numFmtId="0" fontId="19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21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13" fontId="5" fillId="0" borderId="0" applyFont="0" applyFill="0" applyBorder="0" applyAlignment="0" applyProtection="0"/>
    <xf numFmtId="21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09" fontId="5" fillId="0" borderId="0" applyFont="0" applyFill="0" applyBorder="0" applyAlignment="0" applyProtection="0"/>
    <xf numFmtId="196" fontId="195"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196" fontId="195" fillId="0" borderId="0" applyFont="0" applyFill="0" applyBorder="0" applyAlignment="0" applyProtection="0"/>
    <xf numFmtId="221" fontId="77"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58"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222" fontId="198" fillId="0" borderId="0" applyFont="0" applyFill="0" applyBorder="0" applyAlignment="0" applyProtection="0"/>
    <xf numFmtId="222" fontId="198" fillId="0" borderId="0" applyFont="0" applyFill="0" applyBorder="0" applyAlignment="0" applyProtection="0"/>
    <xf numFmtId="0" fontId="198" fillId="0" borderId="0" applyFont="0" applyFill="0" applyBorder="0" applyAlignment="0" applyProtection="0"/>
    <xf numFmtId="222" fontId="198" fillId="0" borderId="0" applyFont="0" applyFill="0" applyBorder="0" applyAlignment="0" applyProtection="0"/>
    <xf numFmtId="0" fontId="198" fillId="0" borderId="0" applyFont="0" applyFill="0" applyBorder="0" applyAlignment="0" applyProtection="0"/>
    <xf numFmtId="222" fontId="198" fillId="0" borderId="0" applyFont="0" applyFill="0" applyBorder="0" applyAlignment="0" applyProtection="0"/>
    <xf numFmtId="222" fontId="198" fillId="0" borderId="0" applyFont="0" applyFill="0" applyBorder="0" applyAlignment="0" applyProtection="0"/>
    <xf numFmtId="0" fontId="198" fillId="0" borderId="0" applyFont="0" applyFill="0" applyBorder="0" applyAlignment="0" applyProtection="0"/>
    <xf numFmtId="222" fontId="198" fillId="0" borderId="0" applyFont="0" applyFill="0" applyBorder="0" applyAlignment="0" applyProtection="0"/>
    <xf numFmtId="0" fontId="198" fillId="0" borderId="0" applyFont="0" applyFill="0" applyBorder="0" applyAlignment="0" applyProtection="0"/>
    <xf numFmtId="222" fontId="198" fillId="0" borderId="0" applyFont="0" applyFill="0" applyBorder="0" applyAlignment="0" applyProtection="0"/>
    <xf numFmtId="0" fontId="198" fillId="0" borderId="0" applyFont="0" applyFill="0" applyBorder="0" applyAlignment="0" applyProtection="0"/>
    <xf numFmtId="222" fontId="198" fillId="0" borderId="0" applyFont="0" applyFill="0" applyBorder="0" applyAlignment="0" applyProtection="0"/>
    <xf numFmtId="222" fontId="198" fillId="0" borderId="0" applyFont="0" applyFill="0" applyBorder="0" applyAlignment="0" applyProtection="0"/>
    <xf numFmtId="0" fontId="198" fillId="0" borderId="0" applyFont="0" applyFill="0" applyBorder="0" applyAlignment="0" applyProtection="0"/>
    <xf numFmtId="222" fontId="198" fillId="0" borderId="0" applyFont="0" applyFill="0" applyBorder="0" applyAlignment="0" applyProtection="0"/>
    <xf numFmtId="222" fontId="198" fillId="0" borderId="0" applyFont="0" applyFill="0" applyBorder="0" applyAlignment="0" applyProtection="0"/>
    <xf numFmtId="222" fontId="198" fillId="0" borderId="0" applyFont="0" applyFill="0" applyBorder="0" applyAlignment="0" applyProtection="0"/>
    <xf numFmtId="0" fontId="198" fillId="0" borderId="0" applyFont="0" applyFill="0" applyBorder="0" applyAlignment="0" applyProtection="0"/>
    <xf numFmtId="0" fontId="198" fillId="0" borderId="0" applyFont="0" applyFill="0" applyBorder="0" applyAlignment="0" applyProtection="0"/>
    <xf numFmtId="222" fontId="198" fillId="0" borderId="0" applyFont="0" applyFill="0" applyBorder="0" applyAlignment="0" applyProtection="0"/>
    <xf numFmtId="222" fontId="198" fillId="0" borderId="0" applyFont="0" applyFill="0" applyBorder="0" applyAlignment="0" applyProtection="0"/>
    <xf numFmtId="0" fontId="198" fillId="0" borderId="0" applyFont="0" applyFill="0" applyBorder="0" applyAlignment="0" applyProtection="0"/>
    <xf numFmtId="222" fontId="198" fillId="0" borderId="0" applyFont="0" applyFill="0" applyBorder="0" applyAlignment="0" applyProtection="0"/>
    <xf numFmtId="0" fontId="198" fillId="0" borderId="0" applyFont="0" applyFill="0" applyBorder="0" applyAlignment="0" applyProtection="0"/>
    <xf numFmtId="0" fontId="198" fillId="0" borderId="0" applyFont="0" applyFill="0" applyBorder="0" applyAlignment="0" applyProtection="0"/>
    <xf numFmtId="0" fontId="5" fillId="0" borderId="0" applyFont="0" applyFill="0" applyBorder="0" applyAlignment="0" applyProtection="0"/>
    <xf numFmtId="223" fontId="5" fillId="0" borderId="0" applyFont="0" applyFill="0" applyBorder="0" applyAlignment="0" applyProtection="0"/>
    <xf numFmtId="0" fontId="5" fillId="0" borderId="0" applyFont="0" applyFill="0" applyBorder="0" applyAlignment="0" applyProtection="0"/>
    <xf numFmtId="223" fontId="5" fillId="0" borderId="0" applyFont="0" applyFill="0" applyBorder="0" applyAlignment="0" applyProtection="0"/>
    <xf numFmtId="223" fontId="5" fillId="0" borderId="0" applyFont="0" applyFill="0" applyBorder="0" applyAlignment="0" applyProtection="0"/>
    <xf numFmtId="0" fontId="5" fillId="0" borderId="0" applyFont="0" applyFill="0" applyBorder="0" applyAlignment="0" applyProtection="0"/>
    <xf numFmtId="223" fontId="5" fillId="0" borderId="0" applyFont="0" applyFill="0" applyBorder="0" applyAlignment="0" applyProtection="0"/>
    <xf numFmtId="22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23" fontId="5" fillId="0" borderId="0" applyFont="0" applyFill="0" applyBorder="0" applyAlignment="0" applyProtection="0"/>
    <xf numFmtId="223" fontId="5" fillId="0" borderId="0" applyFont="0" applyFill="0" applyBorder="0" applyAlignment="0" applyProtection="0"/>
    <xf numFmtId="0" fontId="5" fillId="0" borderId="0" applyFont="0" applyFill="0" applyBorder="0" applyAlignment="0" applyProtection="0"/>
    <xf numFmtId="223" fontId="5" fillId="0" borderId="0" applyFont="0" applyFill="0" applyBorder="0" applyAlignment="0" applyProtection="0"/>
    <xf numFmtId="0" fontId="5" fillId="0" borderId="0" applyFont="0" applyFill="0" applyBorder="0" applyAlignment="0" applyProtection="0"/>
    <xf numFmtId="223" fontId="5" fillId="0" borderId="0" applyFont="0" applyFill="0" applyBorder="0" applyAlignment="0" applyProtection="0"/>
    <xf numFmtId="223" fontId="5" fillId="0" borderId="0" applyFont="0" applyFill="0" applyBorder="0" applyAlignment="0" applyProtection="0"/>
    <xf numFmtId="22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2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23" fontId="5" fillId="0" borderId="0" applyFont="0" applyFill="0" applyBorder="0" applyAlignment="0" applyProtection="0"/>
    <xf numFmtId="223" fontId="5" fillId="0" borderId="0" applyFont="0" applyFill="0" applyBorder="0" applyAlignment="0" applyProtection="0"/>
    <xf numFmtId="222" fontId="198" fillId="0" borderId="0" applyFont="0" applyFill="0" applyBorder="0" applyAlignment="0" applyProtection="0"/>
    <xf numFmtId="224" fontId="158" fillId="0" borderId="0" applyFont="0" applyFill="0" applyBorder="0" applyAlignment="0" applyProtection="0"/>
    <xf numFmtId="225" fontId="158" fillId="0" borderId="0" applyFont="0" applyFill="0" applyBorder="0" applyAlignment="0" applyProtection="0"/>
    <xf numFmtId="0" fontId="195"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220" fontId="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193" fontId="5" fillId="0" borderId="0" applyFont="0" applyFill="0" applyBorder="0" applyAlignment="0" applyProtection="0"/>
    <xf numFmtId="0" fontId="195"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207"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207" fontId="77" fillId="0" borderId="0" applyFont="0" applyFill="0" applyBorder="0" applyAlignment="0" applyProtection="0"/>
    <xf numFmtId="207"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196" fontId="195" fillId="0" borderId="0" applyFont="0" applyFill="0" applyBorder="0" applyAlignment="0" applyProtection="0"/>
    <xf numFmtId="0" fontId="158" fillId="0" borderId="0" applyFont="0" applyFill="0" applyBorder="0" applyAlignment="0" applyProtection="0"/>
    <xf numFmtId="214" fontId="198" fillId="0" borderId="0" applyFont="0" applyFill="0" applyBorder="0" applyAlignment="0" applyProtection="0"/>
    <xf numFmtId="0" fontId="158"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0" fontId="158"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85"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5" fontId="5" fillId="0" borderId="0" applyFont="0" applyFill="0" applyBorder="0" applyAlignment="0" applyProtection="0"/>
    <xf numFmtId="0" fontId="158" fillId="0" borderId="0" applyFont="0" applyFill="0" applyBorder="0" applyAlignment="0" applyProtection="0"/>
    <xf numFmtId="207" fontId="77" fillId="0" borderId="0" applyFont="0" applyFill="0" applyBorder="0" applyAlignment="0" applyProtection="0"/>
    <xf numFmtId="196" fontId="195" fillId="0" borderId="0" applyFont="0" applyFill="0" applyBorder="0" applyAlignment="0" applyProtection="0"/>
    <xf numFmtId="226"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226" fontId="158" fillId="0" borderId="0" applyFont="0" applyFill="0" applyBorder="0" applyAlignment="0" applyProtection="0"/>
    <xf numFmtId="226"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226" fontId="158" fillId="0" borderId="0" applyFont="0" applyFill="0" applyBorder="0" applyAlignment="0" applyProtection="0"/>
    <xf numFmtId="0" fontId="158" fillId="0" borderId="0" applyFont="0" applyFill="0" applyBorder="0" applyAlignment="0" applyProtection="0"/>
    <xf numFmtId="226" fontId="158" fillId="0" borderId="0" applyFont="0" applyFill="0" applyBorder="0" applyAlignment="0" applyProtection="0"/>
    <xf numFmtId="226" fontId="158" fillId="0" borderId="0" applyFont="0" applyFill="0" applyBorder="0" applyAlignment="0" applyProtection="0"/>
    <xf numFmtId="226"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196" fontId="195" fillId="0" borderId="0" applyFont="0" applyFill="0" applyBorder="0" applyAlignment="0" applyProtection="0"/>
    <xf numFmtId="0" fontId="158" fillId="0" borderId="0" applyFont="0" applyFill="0" applyBorder="0" applyAlignment="0" applyProtection="0"/>
    <xf numFmtId="227" fontId="198" fillId="0" borderId="0" applyFont="0" applyFill="0" applyBorder="0" applyAlignment="0" applyProtection="0"/>
    <xf numFmtId="228" fontId="5" fillId="0" borderId="0" applyFont="0" applyFill="0" applyBorder="0" applyAlignment="0" applyProtection="0"/>
    <xf numFmtId="227" fontId="198" fillId="0" borderId="0" applyFont="0" applyFill="0" applyBorder="0" applyAlignment="0" applyProtection="0"/>
    <xf numFmtId="228" fontId="5" fillId="0" borderId="0" applyFont="0" applyFill="0" applyBorder="0" applyAlignment="0" applyProtection="0"/>
    <xf numFmtId="228" fontId="5" fillId="0" borderId="0" applyFont="0" applyFill="0" applyBorder="0" applyAlignment="0" applyProtection="0"/>
    <xf numFmtId="229" fontId="198" fillId="0" borderId="0" applyFont="0" applyFill="0" applyBorder="0" applyAlignment="0" applyProtection="0"/>
    <xf numFmtId="229" fontId="198" fillId="0" borderId="0" applyFont="0" applyFill="0" applyBorder="0" applyAlignment="0" applyProtection="0"/>
    <xf numFmtId="230" fontId="198" fillId="0" borderId="0" applyFont="0" applyFill="0" applyBorder="0" applyAlignment="0" applyProtection="0"/>
    <xf numFmtId="0" fontId="198" fillId="0" borderId="0" applyFont="0" applyFill="0" applyBorder="0" applyAlignment="0" applyProtection="0"/>
    <xf numFmtId="230" fontId="5" fillId="0" borderId="0" applyFont="0" applyFill="0" applyBorder="0" applyAlignment="0" applyProtection="0"/>
    <xf numFmtId="228" fontId="5" fillId="0" borderId="0" applyFont="0" applyFill="0" applyBorder="0" applyAlignment="0" applyProtection="0"/>
    <xf numFmtId="228" fontId="5" fillId="0" borderId="0" applyFont="0" applyFill="0" applyBorder="0" applyAlignment="0" applyProtection="0"/>
    <xf numFmtId="227" fontId="198" fillId="0" borderId="0" applyFont="0" applyFill="0" applyBorder="0" applyAlignment="0" applyProtection="0"/>
    <xf numFmtId="228" fontId="5" fillId="0" borderId="0" applyFont="0" applyFill="0" applyBorder="0" applyAlignment="0" applyProtection="0"/>
    <xf numFmtId="228" fontId="5" fillId="0" borderId="0" applyFont="0" applyFill="0" applyBorder="0" applyAlignment="0" applyProtection="0"/>
    <xf numFmtId="228" fontId="5" fillId="0" borderId="0" applyFont="0" applyFill="0" applyBorder="0" applyAlignment="0" applyProtection="0"/>
    <xf numFmtId="227" fontId="198" fillId="0" borderId="0" applyFont="0" applyFill="0" applyBorder="0" applyAlignment="0" applyProtection="0"/>
    <xf numFmtId="228" fontId="5" fillId="0" borderId="0" applyFont="0" applyFill="0" applyBorder="0" applyAlignment="0" applyProtection="0"/>
    <xf numFmtId="230" fontId="198" fillId="0" borderId="0" applyFont="0" applyFill="0" applyBorder="0" applyAlignment="0" applyProtection="0"/>
    <xf numFmtId="0" fontId="198" fillId="0" borderId="0" applyFont="0" applyFill="0" applyBorder="0" applyAlignment="0" applyProtection="0"/>
    <xf numFmtId="230" fontId="198" fillId="0" borderId="0" applyFont="0" applyFill="0" applyBorder="0" applyAlignment="0" applyProtection="0"/>
    <xf numFmtId="187" fontId="158" fillId="0" borderId="0" applyFont="0" applyFill="0" applyBorder="0" applyAlignment="0" applyProtection="0"/>
    <xf numFmtId="0" fontId="19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58" fillId="0" borderId="0" applyFont="0" applyFill="0" applyBorder="0" applyAlignment="0" applyProtection="0"/>
    <xf numFmtId="196" fontId="195" fillId="0" borderId="0" applyFont="0" applyFill="0" applyBorder="0" applyAlignment="0" applyProtection="0"/>
    <xf numFmtId="193" fontId="5" fillId="0" borderId="0" applyFont="0" applyFill="0" applyBorder="0" applyAlignment="0" applyProtection="0"/>
    <xf numFmtId="231" fontId="158" fillId="0" borderId="0" applyFont="0" applyFill="0" applyBorder="0" applyAlignment="0" applyProtection="0"/>
    <xf numFmtId="231" fontId="158" fillId="0" borderId="0" applyFont="0" applyFill="0" applyBorder="0" applyAlignment="0" applyProtection="0"/>
    <xf numFmtId="0" fontId="195" fillId="0" borderId="0" applyFont="0" applyFill="0" applyBorder="0" applyAlignment="0" applyProtection="0"/>
    <xf numFmtId="0" fontId="158" fillId="0" borderId="0" applyFont="0" applyFill="0" applyBorder="0" applyAlignment="0" applyProtection="0"/>
    <xf numFmtId="193" fontId="5" fillId="0" borderId="0" applyFont="0" applyFill="0" applyBorder="0" applyAlignment="0" applyProtection="0"/>
    <xf numFmtId="209" fontId="5"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209" fontId="5" fillId="0" borderId="0" applyFont="0" applyFill="0" applyBorder="0" applyAlignment="0" applyProtection="0"/>
    <xf numFmtId="209" fontId="5" fillId="0" borderId="0" applyFont="0" applyFill="0" applyBorder="0" applyAlignment="0" applyProtection="0"/>
    <xf numFmtId="0" fontId="158"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58"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186" fontId="198" fillId="0" borderId="0" applyFont="0" applyFill="0" applyBorder="0" applyAlignment="0" applyProtection="0"/>
    <xf numFmtId="0" fontId="158"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209" fontId="5" fillId="0" borderId="0" applyFont="0" applyFill="0" applyBorder="0" applyAlignment="0" applyProtection="0"/>
    <xf numFmtId="196" fontId="195"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193" fontId="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58"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77" fontId="158" fillId="0" borderId="0" applyFont="0" applyFill="0" applyBorder="0" applyAlignment="0" applyProtection="0"/>
    <xf numFmtId="219" fontId="158" fillId="0" borderId="0" applyFont="0" applyFill="0" applyBorder="0" applyAlignment="0" applyProtection="0"/>
    <xf numFmtId="211" fontId="77" fillId="0" borderId="0" applyFont="0" applyFill="0" applyBorder="0" applyAlignment="0" applyProtection="0"/>
    <xf numFmtId="193" fontId="5" fillId="0" borderId="0" applyFont="0" applyFill="0" applyBorder="0" applyAlignment="0" applyProtection="0"/>
    <xf numFmtId="211" fontId="77"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20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6" fontId="195" fillId="0" borderId="0" applyFont="0" applyFill="0" applyBorder="0" applyAlignment="0" applyProtection="0"/>
    <xf numFmtId="194" fontId="198" fillId="0" borderId="0" applyFont="0" applyFill="0" applyBorder="0" applyAlignment="0" applyProtection="0"/>
    <xf numFmtId="232" fontId="198" fillId="0" borderId="0" applyFont="0" applyFill="0" applyBorder="0" applyAlignment="0" applyProtection="0"/>
    <xf numFmtId="233" fontId="198" fillId="0" borderId="0" applyFont="0" applyFill="0" applyBorder="0" applyAlignment="0" applyProtection="0"/>
    <xf numFmtId="232" fontId="198" fillId="0" borderId="0" applyFont="0" applyFill="0" applyBorder="0" applyAlignment="0" applyProtection="0"/>
    <xf numFmtId="233" fontId="198" fillId="0" borderId="0" applyFont="0" applyFill="0" applyBorder="0" applyAlignment="0" applyProtection="0"/>
    <xf numFmtId="219" fontId="158" fillId="0" borderId="0" applyFont="0" applyFill="0" applyBorder="0" applyAlignment="0" applyProtection="0"/>
    <xf numFmtId="193" fontId="5" fillId="0" borderId="0" applyFont="0" applyFill="0" applyBorder="0" applyAlignment="0" applyProtection="0"/>
    <xf numFmtId="21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13" fontId="5" fillId="0" borderId="0" applyFont="0" applyFill="0" applyBorder="0" applyAlignment="0" applyProtection="0"/>
    <xf numFmtId="21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1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13" fontId="5" fillId="0" borderId="0" applyFont="0" applyFill="0" applyBorder="0" applyAlignment="0" applyProtection="0"/>
    <xf numFmtId="21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20" fontId="77"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3" fontId="5" fillId="0" borderId="0" applyFont="0" applyFill="0" applyBorder="0" applyAlignment="0" applyProtection="0"/>
    <xf numFmtId="209" fontId="5" fillId="0" borderId="0" applyFont="0" applyFill="0" applyBorder="0" applyAlignment="0" applyProtection="0"/>
    <xf numFmtId="209" fontId="5" fillId="0" borderId="0" applyFont="0" applyFill="0" applyBorder="0" applyAlignment="0" applyProtection="0"/>
    <xf numFmtId="197" fontId="92"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195" fillId="0" borderId="0" applyFont="0" applyFill="0" applyBorder="0" applyAlignment="0" applyProtection="0"/>
    <xf numFmtId="197" fontId="92" fillId="0" borderId="0" applyFont="0" applyFill="0" applyBorder="0" applyAlignment="0" applyProtection="0"/>
    <xf numFmtId="197" fontId="92" fillId="0" borderId="0" applyFont="0" applyFill="0" applyBorder="0" applyAlignment="0" applyProtection="0"/>
    <xf numFmtId="216" fontId="77" fillId="0" borderId="0" applyFont="0" applyFill="0" applyBorder="0" applyAlignment="0" applyProtection="0"/>
    <xf numFmtId="216" fontId="77" fillId="0" borderId="0" applyFont="0" applyFill="0" applyBorder="0" applyAlignment="0" applyProtection="0"/>
    <xf numFmtId="187" fontId="5" fillId="0" borderId="0" applyFont="0" applyFill="0" applyBorder="0" applyAlignment="0" applyProtection="0"/>
    <xf numFmtId="187" fontId="198" fillId="0" borderId="0" applyFont="0" applyFill="0" applyBorder="0" applyAlignment="0" applyProtection="0"/>
    <xf numFmtId="196" fontId="195" fillId="0" borderId="0" applyFont="0" applyFill="0" applyBorder="0" applyAlignment="0" applyProtection="0"/>
    <xf numFmtId="234"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7" fontId="92"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194" fontId="198" fillId="0" borderId="0" applyFont="0" applyFill="0" applyBorder="0" applyAlignment="0" applyProtection="0"/>
    <xf numFmtId="232" fontId="198" fillId="0" borderId="0" applyFont="0" applyFill="0" applyBorder="0" applyAlignment="0" applyProtection="0"/>
    <xf numFmtId="233" fontId="198" fillId="0" borderId="0" applyFont="0" applyFill="0" applyBorder="0" applyAlignment="0" applyProtection="0"/>
    <xf numFmtId="232" fontId="198" fillId="0" borderId="0" applyFont="0" applyFill="0" applyBorder="0" applyAlignment="0" applyProtection="0"/>
    <xf numFmtId="233" fontId="198" fillId="0" borderId="0" applyFont="0" applyFill="0" applyBorder="0" applyAlignment="0" applyProtection="0"/>
    <xf numFmtId="207" fontId="77"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196" fontId="195" fillId="0" borderId="0" applyFont="0" applyFill="0" applyBorder="0" applyAlignment="0" applyProtection="0"/>
    <xf numFmtId="196" fontId="195" fillId="0" borderId="0" applyFont="0" applyFill="0" applyBorder="0" applyAlignment="0" applyProtection="0"/>
    <xf numFmtId="0" fontId="195" fillId="0" borderId="0" applyFont="0" applyFill="0" applyBorder="0" applyAlignment="0" applyProtection="0"/>
    <xf numFmtId="0" fontId="19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193" fontId="5" fillId="0" borderId="0" applyFont="0" applyFill="0" applyBorder="0" applyAlignment="0" applyProtection="0"/>
    <xf numFmtId="0" fontId="7" fillId="0" borderId="3" applyNumberFormat="0" applyAlignment="0">
      <alignment horizontal="center" vertical="center"/>
    </xf>
    <xf numFmtId="0" fontId="199" fillId="14" borderId="85" applyNumberFormat="0" applyAlignment="0" applyProtection="0">
      <alignment vertical="center"/>
    </xf>
    <xf numFmtId="0" fontId="128" fillId="47" borderId="92" applyNumberFormat="0" applyAlignment="0" applyProtection="0">
      <alignment vertical="center"/>
    </xf>
    <xf numFmtId="0" fontId="199" fillId="14" borderId="85" applyNumberFormat="0" applyAlignment="0" applyProtection="0">
      <alignment vertical="center"/>
    </xf>
    <xf numFmtId="0" fontId="199" fillId="14" borderId="85" applyNumberFormat="0" applyAlignment="0" applyProtection="0">
      <alignment vertical="center"/>
    </xf>
    <xf numFmtId="0" fontId="68" fillId="14" borderId="85" applyNumberFormat="0" applyAlignment="0" applyProtection="0">
      <alignment vertical="center"/>
    </xf>
    <xf numFmtId="0" fontId="128" fillId="47" borderId="92" applyNumberFormat="0" applyAlignment="0" applyProtection="0">
      <alignment vertical="center"/>
    </xf>
    <xf numFmtId="0" fontId="199" fillId="14" borderId="85"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99" fillId="14" borderId="85"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99" fillId="14" borderId="85" applyNumberFormat="0" applyAlignment="0" applyProtection="0">
      <alignment vertical="center"/>
    </xf>
    <xf numFmtId="0" fontId="128" fillId="47" borderId="92" applyNumberFormat="0" applyAlignment="0" applyProtection="0">
      <alignment vertical="center"/>
    </xf>
    <xf numFmtId="0" fontId="199" fillId="14" borderId="85" applyNumberFormat="0" applyAlignment="0" applyProtection="0">
      <alignment vertical="center"/>
    </xf>
    <xf numFmtId="0" fontId="128" fillId="47" borderId="92" applyNumberFormat="0" applyAlignment="0" applyProtection="0">
      <alignment vertical="center"/>
    </xf>
    <xf numFmtId="0" fontId="199" fillId="14" borderId="85" applyNumberFormat="0" applyAlignment="0" applyProtection="0">
      <alignment vertical="center"/>
    </xf>
    <xf numFmtId="0" fontId="128" fillId="47" borderId="92" applyNumberFormat="0" applyAlignment="0" applyProtection="0">
      <alignment vertical="center"/>
    </xf>
    <xf numFmtId="0" fontId="199" fillId="14" borderId="85" applyNumberFormat="0" applyAlignment="0" applyProtection="0">
      <alignment vertical="center"/>
    </xf>
    <xf numFmtId="0" fontId="128" fillId="47" borderId="92" applyNumberFormat="0" applyAlignment="0" applyProtection="0">
      <alignment vertical="center"/>
    </xf>
    <xf numFmtId="0" fontId="199" fillId="14" borderId="85" applyNumberFormat="0" applyAlignment="0" applyProtection="0">
      <alignment vertical="center"/>
    </xf>
    <xf numFmtId="0" fontId="128" fillId="47" borderId="92" applyNumberFormat="0" applyAlignment="0" applyProtection="0">
      <alignment vertical="center"/>
    </xf>
    <xf numFmtId="0" fontId="199" fillId="14" borderId="85"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99" fillId="14" borderId="85"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99" fillId="14" borderId="85"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99" fillId="14" borderId="85" applyNumberFormat="0" applyAlignment="0" applyProtection="0">
      <alignment vertical="center"/>
    </xf>
    <xf numFmtId="0" fontId="199" fillId="14" borderId="85" applyNumberFormat="0" applyAlignment="0" applyProtection="0">
      <alignment vertical="center"/>
    </xf>
    <xf numFmtId="0" fontId="199" fillId="14" borderId="85" applyNumberFormat="0" applyAlignment="0" applyProtection="0">
      <alignment vertical="center"/>
    </xf>
    <xf numFmtId="0" fontId="199" fillId="14" borderId="85" applyNumberFormat="0" applyAlignment="0" applyProtection="0">
      <alignment vertical="center"/>
    </xf>
    <xf numFmtId="0" fontId="200" fillId="14" borderId="85"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99" fillId="14" borderId="85"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99" fillId="14" borderId="85"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68" fillId="14" borderId="85"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99" fillId="14" borderId="85"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200" fillId="14" borderId="85"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99" fillId="14" borderId="85"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28" fillId="47" borderId="92" applyNumberFormat="0" applyAlignment="0" applyProtection="0">
      <alignment vertical="center"/>
    </xf>
    <xf numFmtId="0" fontId="132" fillId="69" borderId="98">
      <alignment horizontal="center" vertical="center"/>
    </xf>
    <xf numFmtId="0" fontId="201" fillId="0" borderId="82" applyNumberFormat="0" applyFill="0" applyAlignment="0" applyProtection="0">
      <alignment vertical="center"/>
    </xf>
    <xf numFmtId="0" fontId="124" fillId="0" borderId="94" applyNumberFormat="0" applyFill="0" applyAlignment="0" applyProtection="0">
      <alignment vertical="center"/>
    </xf>
    <xf numFmtId="0" fontId="201" fillId="0" borderId="82" applyNumberFormat="0" applyFill="0" applyAlignment="0" applyProtection="0">
      <alignment vertical="center"/>
    </xf>
    <xf numFmtId="0" fontId="201" fillId="0" borderId="82" applyNumberFormat="0" applyFill="0" applyAlignment="0" applyProtection="0">
      <alignment vertical="center"/>
    </xf>
    <xf numFmtId="0" fontId="62" fillId="0" borderId="82" applyNumberFormat="0" applyFill="0" applyAlignment="0" applyProtection="0">
      <alignment vertical="center"/>
    </xf>
    <xf numFmtId="0" fontId="124" fillId="0" borderId="94" applyNumberFormat="0" applyFill="0" applyAlignment="0" applyProtection="0">
      <alignment vertical="center"/>
    </xf>
    <xf numFmtId="0" fontId="201" fillId="0" borderId="82" applyNumberFormat="0" applyFill="0" applyAlignment="0" applyProtection="0">
      <alignment vertical="center"/>
    </xf>
    <xf numFmtId="0" fontId="124" fillId="0" borderId="94" applyNumberFormat="0" applyFill="0" applyAlignment="0" applyProtection="0">
      <alignment vertical="center"/>
    </xf>
    <xf numFmtId="0" fontId="201" fillId="0" borderId="82" applyNumberFormat="0" applyFill="0" applyAlignment="0" applyProtection="0">
      <alignment vertical="center"/>
    </xf>
    <xf numFmtId="0" fontId="124" fillId="0" borderId="94" applyNumberFormat="0" applyFill="0" applyAlignment="0" applyProtection="0">
      <alignment vertical="center"/>
    </xf>
    <xf numFmtId="0" fontId="201" fillId="0" borderId="82" applyNumberFormat="0" applyFill="0" applyAlignment="0" applyProtection="0">
      <alignment vertical="center"/>
    </xf>
    <xf numFmtId="0" fontId="124" fillId="0" borderId="94" applyNumberFormat="0" applyFill="0" applyAlignment="0" applyProtection="0">
      <alignment vertical="center"/>
    </xf>
    <xf numFmtId="0" fontId="201" fillId="0" borderId="82" applyNumberFormat="0" applyFill="0" applyAlignment="0" applyProtection="0">
      <alignment vertical="center"/>
    </xf>
    <xf numFmtId="0" fontId="124" fillId="0" borderId="94" applyNumberFormat="0" applyFill="0" applyAlignment="0" applyProtection="0">
      <alignment vertical="center"/>
    </xf>
    <xf numFmtId="0" fontId="201" fillId="0" borderId="82" applyNumberFormat="0" applyFill="0" applyAlignment="0" applyProtection="0">
      <alignment vertical="center"/>
    </xf>
    <xf numFmtId="0" fontId="124" fillId="0" borderId="94" applyNumberFormat="0" applyFill="0" applyAlignment="0" applyProtection="0">
      <alignment vertical="center"/>
    </xf>
    <xf numFmtId="0" fontId="201" fillId="0" borderId="82" applyNumberFormat="0" applyFill="0" applyAlignment="0" applyProtection="0">
      <alignment vertical="center"/>
    </xf>
    <xf numFmtId="0" fontId="124" fillId="0" borderId="94" applyNumberFormat="0" applyFill="0" applyAlignment="0" applyProtection="0">
      <alignment vertical="center"/>
    </xf>
    <xf numFmtId="0" fontId="201" fillId="0" borderId="82" applyNumberFormat="0" applyFill="0" applyAlignment="0" applyProtection="0">
      <alignment vertical="center"/>
    </xf>
    <xf numFmtId="0" fontId="124" fillId="0" borderId="94" applyNumberFormat="0" applyFill="0" applyAlignment="0" applyProtection="0">
      <alignment vertical="center"/>
    </xf>
    <xf numFmtId="0" fontId="201" fillId="0" borderId="82"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201" fillId="0" borderId="82" applyNumberFormat="0" applyFill="0" applyAlignment="0" applyProtection="0">
      <alignment vertical="center"/>
    </xf>
    <xf numFmtId="0" fontId="201" fillId="0" borderId="82"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201" fillId="0" borderId="82" applyNumberFormat="0" applyFill="0" applyAlignment="0" applyProtection="0">
      <alignment vertical="center"/>
    </xf>
    <xf numFmtId="0" fontId="201" fillId="0" borderId="82" applyNumberFormat="0" applyFill="0" applyAlignment="0" applyProtection="0">
      <alignment vertical="center"/>
    </xf>
    <xf numFmtId="0" fontId="201" fillId="0" borderId="82" applyNumberFormat="0" applyFill="0" applyAlignment="0" applyProtection="0">
      <alignment vertical="center"/>
    </xf>
    <xf numFmtId="0" fontId="201" fillId="0" borderId="82" applyNumberFormat="0" applyFill="0" applyAlignment="0" applyProtection="0">
      <alignment vertical="center"/>
    </xf>
    <xf numFmtId="0" fontId="201" fillId="0" borderId="82" applyNumberFormat="0" applyFill="0" applyAlignment="0" applyProtection="0">
      <alignment vertical="center"/>
    </xf>
    <xf numFmtId="0" fontId="201" fillId="0" borderId="82" applyNumberFormat="0" applyFill="0" applyAlignment="0" applyProtection="0">
      <alignment vertical="center"/>
    </xf>
    <xf numFmtId="0" fontId="201" fillId="0" borderId="82"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201" fillId="0" borderId="82"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201" fillId="0" borderId="82"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201" fillId="0" borderId="82"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124" fillId="0" borderId="94" applyNumberFormat="0" applyFill="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202"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202" fillId="0" borderId="0" applyNumberFormat="0" applyFill="0" applyBorder="0" applyAlignment="0" applyProtection="0">
      <alignment vertical="center"/>
    </xf>
    <xf numFmtId="0" fontId="202"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202"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202"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202"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202"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202"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203" fillId="0" borderId="83" applyNumberFormat="0" applyFill="0" applyAlignment="0" applyProtection="0">
      <alignment vertical="center"/>
    </xf>
    <xf numFmtId="0" fontId="125" fillId="0" borderId="95" applyNumberFormat="0" applyFill="0" applyAlignment="0" applyProtection="0">
      <alignment vertical="center"/>
    </xf>
    <xf numFmtId="0" fontId="203" fillId="0" borderId="83" applyNumberFormat="0" applyFill="0" applyAlignment="0" applyProtection="0">
      <alignment vertical="center"/>
    </xf>
    <xf numFmtId="0" fontId="203" fillId="0" borderId="83" applyNumberFormat="0" applyFill="0" applyAlignment="0" applyProtection="0">
      <alignment vertical="center"/>
    </xf>
    <xf numFmtId="0" fontId="63" fillId="0" borderId="83" applyNumberFormat="0" applyFill="0" applyAlignment="0" applyProtection="0">
      <alignment vertical="center"/>
    </xf>
    <xf numFmtId="0" fontId="125" fillId="0" borderId="95" applyNumberFormat="0" applyFill="0" applyAlignment="0" applyProtection="0">
      <alignment vertical="center"/>
    </xf>
    <xf numFmtId="0" fontId="203" fillId="0" borderId="83" applyNumberFormat="0" applyFill="0" applyAlignment="0" applyProtection="0">
      <alignment vertical="center"/>
    </xf>
    <xf numFmtId="0" fontId="125" fillId="0" borderId="95" applyNumberFormat="0" applyFill="0" applyAlignment="0" applyProtection="0">
      <alignment vertical="center"/>
    </xf>
    <xf numFmtId="0" fontId="203" fillId="0" borderId="83" applyNumberFormat="0" applyFill="0" applyAlignment="0" applyProtection="0">
      <alignment vertical="center"/>
    </xf>
    <xf numFmtId="0" fontId="125" fillId="0" borderId="95" applyNumberFormat="0" applyFill="0" applyAlignment="0" applyProtection="0">
      <alignment vertical="center"/>
    </xf>
    <xf numFmtId="0" fontId="203" fillId="0" borderId="83" applyNumberFormat="0" applyFill="0" applyAlignment="0" applyProtection="0">
      <alignment vertical="center"/>
    </xf>
    <xf numFmtId="0" fontId="125" fillId="0" borderId="95" applyNumberFormat="0" applyFill="0" applyAlignment="0" applyProtection="0">
      <alignment vertical="center"/>
    </xf>
    <xf numFmtId="0" fontId="203" fillId="0" borderId="83" applyNumberFormat="0" applyFill="0" applyAlignment="0" applyProtection="0">
      <alignment vertical="center"/>
    </xf>
    <xf numFmtId="0" fontId="125" fillId="0" borderId="95" applyNumberFormat="0" applyFill="0" applyAlignment="0" applyProtection="0">
      <alignment vertical="center"/>
    </xf>
    <xf numFmtId="0" fontId="203" fillId="0" borderId="83" applyNumberFormat="0" applyFill="0" applyAlignment="0" applyProtection="0">
      <alignment vertical="center"/>
    </xf>
    <xf numFmtId="0" fontId="125" fillId="0" borderId="95" applyNumberFormat="0" applyFill="0" applyAlignment="0" applyProtection="0">
      <alignment vertical="center"/>
    </xf>
    <xf numFmtId="0" fontId="203" fillId="0" borderId="83" applyNumberFormat="0" applyFill="0" applyAlignment="0" applyProtection="0">
      <alignment vertical="center"/>
    </xf>
    <xf numFmtId="0" fontId="125" fillId="0" borderId="95" applyNumberFormat="0" applyFill="0" applyAlignment="0" applyProtection="0">
      <alignment vertical="center"/>
    </xf>
    <xf numFmtId="0" fontId="203" fillId="0" borderId="83" applyNumberFormat="0" applyFill="0" applyAlignment="0" applyProtection="0">
      <alignment vertical="center"/>
    </xf>
    <xf numFmtId="0" fontId="125" fillId="0" borderId="95" applyNumberFormat="0" applyFill="0" applyAlignment="0" applyProtection="0">
      <alignment vertical="center"/>
    </xf>
    <xf numFmtId="0" fontId="203" fillId="0" borderId="83"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203" fillId="0" borderId="83" applyNumberFormat="0" applyFill="0" applyAlignment="0" applyProtection="0">
      <alignment vertical="center"/>
    </xf>
    <xf numFmtId="0" fontId="203" fillId="0" borderId="83"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203" fillId="0" borderId="83" applyNumberFormat="0" applyFill="0" applyAlignment="0" applyProtection="0">
      <alignment vertical="center"/>
    </xf>
    <xf numFmtId="0" fontId="203" fillId="0" borderId="83" applyNumberFormat="0" applyFill="0" applyAlignment="0" applyProtection="0">
      <alignment vertical="center"/>
    </xf>
    <xf numFmtId="0" fontId="203" fillId="0" borderId="83" applyNumberFormat="0" applyFill="0" applyAlignment="0" applyProtection="0">
      <alignment vertical="center"/>
    </xf>
    <xf numFmtId="0" fontId="203" fillId="0" borderId="83" applyNumberFormat="0" applyFill="0" applyAlignment="0" applyProtection="0">
      <alignment vertical="center"/>
    </xf>
    <xf numFmtId="0" fontId="203" fillId="0" borderId="83" applyNumberFormat="0" applyFill="0" applyAlignment="0" applyProtection="0">
      <alignment vertical="center"/>
    </xf>
    <xf numFmtId="0" fontId="203" fillId="0" borderId="83" applyNumberFormat="0" applyFill="0" applyAlignment="0" applyProtection="0">
      <alignment vertical="center"/>
    </xf>
    <xf numFmtId="0" fontId="203" fillId="0" borderId="83"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203" fillId="0" borderId="83"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203" fillId="0" borderId="83"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203" fillId="0" borderId="83"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125" fillId="0" borderId="95" applyNumberFormat="0" applyFill="0" applyAlignment="0" applyProtection="0">
      <alignment vertical="center"/>
    </xf>
    <xf numFmtId="0" fontId="202"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202"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202"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202" fillId="0" borderId="0" applyNumberFormat="0" applyFill="0" applyBorder="0" applyAlignment="0" applyProtection="0">
      <alignment vertical="center"/>
    </xf>
    <xf numFmtId="0" fontId="202" fillId="0" borderId="0" applyNumberFormat="0" applyFill="0" applyBorder="0" applyAlignment="0" applyProtection="0">
      <alignment vertical="center"/>
    </xf>
    <xf numFmtId="0" fontId="202" fillId="0" borderId="0" applyNumberFormat="0" applyFill="0" applyBorder="0" applyAlignment="0" applyProtection="0">
      <alignment vertical="center"/>
    </xf>
    <xf numFmtId="0" fontId="202" fillId="0" borderId="0" applyNumberFormat="0" applyFill="0" applyBorder="0" applyAlignment="0" applyProtection="0">
      <alignment vertical="center"/>
    </xf>
    <xf numFmtId="0" fontId="204" fillId="0" borderId="84" applyNumberFormat="0" applyFill="0" applyAlignment="0" applyProtection="0">
      <alignment vertical="center"/>
    </xf>
    <xf numFmtId="0" fontId="126" fillId="0" borderId="96" applyNumberFormat="0" applyFill="0" applyAlignment="0" applyProtection="0">
      <alignment vertical="center"/>
    </xf>
    <xf numFmtId="0" fontId="204" fillId="0" borderId="84" applyNumberFormat="0" applyFill="0" applyAlignment="0" applyProtection="0">
      <alignment vertical="center"/>
    </xf>
    <xf numFmtId="0" fontId="204" fillId="0" borderId="84" applyNumberFormat="0" applyFill="0" applyAlignment="0" applyProtection="0">
      <alignment vertical="center"/>
    </xf>
    <xf numFmtId="0" fontId="64" fillId="0" borderId="84" applyNumberFormat="0" applyFill="0" applyAlignment="0" applyProtection="0">
      <alignment vertical="center"/>
    </xf>
    <xf numFmtId="0" fontId="126" fillId="0" borderId="96" applyNumberFormat="0" applyFill="0" applyAlignment="0" applyProtection="0">
      <alignment vertical="center"/>
    </xf>
    <xf numFmtId="0" fontId="204" fillId="0" borderId="84" applyNumberFormat="0" applyFill="0" applyAlignment="0" applyProtection="0">
      <alignment vertical="center"/>
    </xf>
    <xf numFmtId="0" fontId="126" fillId="0" borderId="96" applyNumberFormat="0" applyFill="0" applyAlignment="0" applyProtection="0">
      <alignment vertical="center"/>
    </xf>
    <xf numFmtId="0" fontId="204" fillId="0" borderId="84" applyNumberFormat="0" applyFill="0" applyAlignment="0" applyProtection="0">
      <alignment vertical="center"/>
    </xf>
    <xf numFmtId="0" fontId="126" fillId="0" borderId="96" applyNumberFormat="0" applyFill="0" applyAlignment="0" applyProtection="0">
      <alignment vertical="center"/>
    </xf>
    <xf numFmtId="0" fontId="204" fillId="0" borderId="84" applyNumberFormat="0" applyFill="0" applyAlignment="0" applyProtection="0">
      <alignment vertical="center"/>
    </xf>
    <xf numFmtId="0" fontId="126" fillId="0" borderId="96" applyNumberFormat="0" applyFill="0" applyAlignment="0" applyProtection="0">
      <alignment vertical="center"/>
    </xf>
    <xf numFmtId="0" fontId="204" fillId="0" borderId="84" applyNumberFormat="0" applyFill="0" applyAlignment="0" applyProtection="0">
      <alignment vertical="center"/>
    </xf>
    <xf numFmtId="0" fontId="126" fillId="0" borderId="96" applyNumberFormat="0" applyFill="0" applyAlignment="0" applyProtection="0">
      <alignment vertical="center"/>
    </xf>
    <xf numFmtId="0" fontId="204" fillId="0" borderId="84" applyNumberFormat="0" applyFill="0" applyAlignment="0" applyProtection="0">
      <alignment vertical="center"/>
    </xf>
    <xf numFmtId="0" fontId="126" fillId="0" borderId="96" applyNumberFormat="0" applyFill="0" applyAlignment="0" applyProtection="0">
      <alignment vertical="center"/>
    </xf>
    <xf numFmtId="0" fontId="204" fillId="0" borderId="84" applyNumberFormat="0" applyFill="0" applyAlignment="0" applyProtection="0">
      <alignment vertical="center"/>
    </xf>
    <xf numFmtId="0" fontId="126" fillId="0" borderId="96" applyNumberFormat="0" applyFill="0" applyAlignment="0" applyProtection="0">
      <alignment vertical="center"/>
    </xf>
    <xf numFmtId="0" fontId="204" fillId="0" borderId="84" applyNumberFormat="0" applyFill="0" applyAlignment="0" applyProtection="0">
      <alignment vertical="center"/>
    </xf>
    <xf numFmtId="0" fontId="126" fillId="0" borderId="96" applyNumberFormat="0" applyFill="0" applyAlignment="0" applyProtection="0">
      <alignment vertical="center"/>
    </xf>
    <xf numFmtId="0" fontId="204" fillId="0" borderId="84"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204" fillId="0" borderId="84" applyNumberFormat="0" applyFill="0" applyAlignment="0" applyProtection="0">
      <alignment vertical="center"/>
    </xf>
    <xf numFmtId="0" fontId="204" fillId="0" borderId="84"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204" fillId="0" borderId="84" applyNumberFormat="0" applyFill="0" applyAlignment="0" applyProtection="0">
      <alignment vertical="center"/>
    </xf>
    <xf numFmtId="0" fontId="204" fillId="0" borderId="84" applyNumberFormat="0" applyFill="0" applyAlignment="0" applyProtection="0">
      <alignment vertical="center"/>
    </xf>
    <xf numFmtId="0" fontId="204" fillId="0" borderId="84" applyNumberFormat="0" applyFill="0" applyAlignment="0" applyProtection="0">
      <alignment vertical="center"/>
    </xf>
    <xf numFmtId="0" fontId="204" fillId="0" borderId="84" applyNumberFormat="0" applyFill="0" applyAlignment="0" applyProtection="0">
      <alignment vertical="center"/>
    </xf>
    <xf numFmtId="0" fontId="204" fillId="0" borderId="84" applyNumberFormat="0" applyFill="0" applyAlignment="0" applyProtection="0">
      <alignment vertical="center"/>
    </xf>
    <xf numFmtId="0" fontId="204" fillId="0" borderId="84" applyNumberFormat="0" applyFill="0" applyAlignment="0" applyProtection="0">
      <alignment vertical="center"/>
    </xf>
    <xf numFmtId="0" fontId="204" fillId="0" borderId="84"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204" fillId="0" borderId="84"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204" fillId="0" borderId="84"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204" fillId="0" borderId="84"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126" fillId="0" borderId="96" applyNumberFormat="0" applyFill="0" applyAlignment="0" applyProtection="0">
      <alignment vertical="center"/>
    </xf>
    <xf numFmtId="0" fontId="204"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204"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202"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202" fillId="0" borderId="0" applyNumberFormat="0" applyFill="0" applyBorder="0" applyAlignment="0" applyProtection="0">
      <alignment vertical="center"/>
    </xf>
    <xf numFmtId="0" fontId="202" fillId="0" borderId="0" applyNumberFormat="0" applyFill="0" applyBorder="0" applyAlignment="0" applyProtection="0">
      <alignment vertical="center"/>
    </xf>
    <xf numFmtId="0" fontId="202"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202"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202"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202" fillId="0" borderId="0" applyNumberFormat="0" applyFill="0" applyBorder="0" applyAlignment="0" applyProtection="0">
      <alignment vertical="center"/>
    </xf>
    <xf numFmtId="0" fontId="205" fillId="0" borderId="0"/>
    <xf numFmtId="0" fontId="206" fillId="0" borderId="0"/>
    <xf numFmtId="0" fontId="207" fillId="11" borderId="0" applyNumberFormat="0" applyBorder="0" applyAlignment="0" applyProtection="0">
      <alignment vertical="center"/>
    </xf>
    <xf numFmtId="0" fontId="120" fillId="44" borderId="0" applyNumberFormat="0" applyBorder="0" applyAlignment="0" applyProtection="0">
      <alignment vertical="center"/>
    </xf>
    <xf numFmtId="0" fontId="207" fillId="11" borderId="0" applyNumberFormat="0" applyBorder="0" applyAlignment="0" applyProtection="0">
      <alignment vertical="center"/>
    </xf>
    <xf numFmtId="0" fontId="207" fillId="11" borderId="0" applyNumberFormat="0" applyBorder="0" applyAlignment="0" applyProtection="0">
      <alignment vertical="center"/>
    </xf>
    <xf numFmtId="0" fontId="65" fillId="11" borderId="0" applyNumberFormat="0" applyBorder="0" applyAlignment="0" applyProtection="0">
      <alignment vertical="center"/>
    </xf>
    <xf numFmtId="0" fontId="120" fillId="44" borderId="0" applyNumberFormat="0" applyBorder="0" applyAlignment="0" applyProtection="0">
      <alignment vertical="center"/>
    </xf>
    <xf numFmtId="0" fontId="207" fillId="11" borderId="0" applyNumberFormat="0" applyBorder="0" applyAlignment="0" applyProtection="0">
      <alignment vertical="center"/>
    </xf>
    <xf numFmtId="0" fontId="120" fillId="44" borderId="0" applyNumberFormat="0" applyBorder="0" applyAlignment="0" applyProtection="0">
      <alignment vertical="center"/>
    </xf>
    <xf numFmtId="0" fontId="207" fillId="11" borderId="0" applyNumberFormat="0" applyBorder="0" applyAlignment="0" applyProtection="0">
      <alignment vertical="center"/>
    </xf>
    <xf numFmtId="0" fontId="120" fillId="44" borderId="0" applyNumberFormat="0" applyBorder="0" applyAlignment="0" applyProtection="0">
      <alignment vertical="center"/>
    </xf>
    <xf numFmtId="0" fontId="207" fillId="11" borderId="0" applyNumberFormat="0" applyBorder="0" applyAlignment="0" applyProtection="0">
      <alignment vertical="center"/>
    </xf>
    <xf numFmtId="0" fontId="120" fillId="44" borderId="0" applyNumberFormat="0" applyBorder="0" applyAlignment="0" applyProtection="0">
      <alignment vertical="center"/>
    </xf>
    <xf numFmtId="0" fontId="207" fillId="11" borderId="0" applyNumberFormat="0" applyBorder="0" applyAlignment="0" applyProtection="0">
      <alignment vertical="center"/>
    </xf>
    <xf numFmtId="0" fontId="120" fillId="44" borderId="0" applyNumberFormat="0" applyBorder="0" applyAlignment="0" applyProtection="0">
      <alignment vertical="center"/>
    </xf>
    <xf numFmtId="0" fontId="207" fillId="11" borderId="0" applyNumberFormat="0" applyBorder="0" applyAlignment="0" applyProtection="0">
      <alignment vertical="center"/>
    </xf>
    <xf numFmtId="0" fontId="120" fillId="44" borderId="0" applyNumberFormat="0" applyBorder="0" applyAlignment="0" applyProtection="0">
      <alignment vertical="center"/>
    </xf>
    <xf numFmtId="0" fontId="207" fillId="11" borderId="0" applyNumberFormat="0" applyBorder="0" applyAlignment="0" applyProtection="0">
      <alignment vertical="center"/>
    </xf>
    <xf numFmtId="0" fontId="120" fillId="44" borderId="0" applyNumberFormat="0" applyBorder="0" applyAlignment="0" applyProtection="0">
      <alignment vertical="center"/>
    </xf>
    <xf numFmtId="0" fontId="207" fillId="11" borderId="0" applyNumberFormat="0" applyBorder="0" applyAlignment="0" applyProtection="0">
      <alignment vertical="center"/>
    </xf>
    <xf numFmtId="0" fontId="120" fillId="44" borderId="0" applyNumberFormat="0" applyBorder="0" applyAlignment="0" applyProtection="0">
      <alignment vertical="center"/>
    </xf>
    <xf numFmtId="0" fontId="207" fillId="11" borderId="0" applyNumberFormat="0" applyBorder="0" applyAlignment="0" applyProtection="0">
      <alignment vertical="center"/>
    </xf>
    <xf numFmtId="0" fontId="120" fillId="44" borderId="0" applyNumberFormat="0" applyBorder="0" applyAlignment="0" applyProtection="0">
      <alignment vertical="center"/>
    </xf>
    <xf numFmtId="0" fontId="120" fillId="44" borderId="0" applyNumberFormat="0" applyBorder="0" applyAlignment="0" applyProtection="0">
      <alignment vertical="center"/>
    </xf>
    <xf numFmtId="0" fontId="120" fillId="44" borderId="0" applyNumberFormat="0" applyBorder="0" applyAlignment="0" applyProtection="0">
      <alignment vertical="center"/>
    </xf>
    <xf numFmtId="0" fontId="120" fillId="44" borderId="0" applyNumberFormat="0" applyBorder="0" applyAlignment="0" applyProtection="0">
      <alignment vertical="center"/>
    </xf>
    <xf numFmtId="0" fontId="120" fillId="44" borderId="0" applyNumberFormat="0" applyBorder="0" applyAlignment="0" applyProtection="0">
      <alignment vertical="center"/>
    </xf>
    <xf numFmtId="0" fontId="207" fillId="11" borderId="0" applyNumberFormat="0" applyBorder="0" applyAlignment="0" applyProtection="0">
      <alignment vertical="center"/>
    </xf>
    <xf numFmtId="0" fontId="207" fillId="11" borderId="0" applyNumberFormat="0" applyBorder="0" applyAlignment="0" applyProtection="0">
      <alignment vertical="center"/>
    </xf>
    <xf numFmtId="0" fontId="120" fillId="44" borderId="0" applyNumberFormat="0" applyBorder="0" applyAlignment="0" applyProtection="0">
      <alignment vertical="center"/>
    </xf>
    <xf numFmtId="0" fontId="120" fillId="44" borderId="0" applyNumberFormat="0" applyBorder="0" applyAlignment="0" applyProtection="0">
      <alignment vertical="center"/>
    </xf>
    <xf numFmtId="0" fontId="120" fillId="44" borderId="0" applyNumberFormat="0" applyBorder="0" applyAlignment="0" applyProtection="0">
      <alignment vertical="center"/>
    </xf>
    <xf numFmtId="0" fontId="120" fillId="44" borderId="0" applyNumberFormat="0" applyBorder="0" applyAlignment="0" applyProtection="0">
      <alignment vertical="center"/>
    </xf>
    <xf numFmtId="0" fontId="120" fillId="44" borderId="0" applyNumberFormat="0" applyBorder="0" applyAlignment="0" applyProtection="0">
      <alignment vertical="center"/>
    </xf>
    <xf numFmtId="0" fontId="120" fillId="44" borderId="0" applyNumberFormat="0" applyBorder="0" applyAlignment="0" applyProtection="0">
      <alignment vertical="center"/>
    </xf>
    <xf numFmtId="0" fontId="120" fillId="44" borderId="0" applyNumberFormat="0" applyBorder="0" applyAlignment="0" applyProtection="0">
      <alignment vertical="center"/>
    </xf>
    <xf numFmtId="0" fontId="120" fillId="44" borderId="0" applyNumberFormat="0" applyBorder="0" applyAlignment="0" applyProtection="0">
      <alignment vertical="center"/>
    </xf>
    <xf numFmtId="0" fontId="207" fillId="11" borderId="0" applyNumberFormat="0" applyBorder="0" applyAlignment="0" applyProtection="0">
      <alignment vertical="center"/>
    </xf>
    <xf numFmtId="0" fontId="207" fillId="11" borderId="0" applyNumberFormat="0" applyBorder="0" applyAlignment="0" applyProtection="0">
      <alignment vertical="center"/>
    </xf>
    <xf numFmtId="0" fontId="207" fillId="11" borderId="0" applyNumberFormat="0" applyBorder="0" applyAlignment="0" applyProtection="0">
      <alignment vertical="center"/>
    </xf>
    <xf numFmtId="0" fontId="207" fillId="11" borderId="0" applyNumberFormat="0" applyBorder="0" applyAlignment="0" applyProtection="0">
      <alignment vertical="center"/>
    </xf>
    <xf numFmtId="0" fontId="208" fillId="11" borderId="0" applyNumberFormat="0" applyBorder="0" applyAlignment="0" applyProtection="0">
      <alignment vertical="center"/>
    </xf>
    <xf numFmtId="0" fontId="207" fillId="11" borderId="0" applyNumberFormat="0" applyBorder="0" applyAlignment="0" applyProtection="0">
      <alignment vertical="center"/>
    </xf>
    <xf numFmtId="0" fontId="207" fillId="11" borderId="0" applyNumberFormat="0" applyBorder="0" applyAlignment="0" applyProtection="0">
      <alignment vertical="center"/>
    </xf>
    <xf numFmtId="0" fontId="120" fillId="44" borderId="0" applyNumberFormat="0" applyBorder="0" applyAlignment="0" applyProtection="0">
      <alignment vertical="center"/>
    </xf>
    <xf numFmtId="0" fontId="120" fillId="44" borderId="0" applyNumberFormat="0" applyBorder="0" applyAlignment="0" applyProtection="0">
      <alignment vertical="center"/>
    </xf>
    <xf numFmtId="0" fontId="120" fillId="44" borderId="0" applyNumberFormat="0" applyBorder="0" applyAlignment="0" applyProtection="0">
      <alignment vertical="center"/>
    </xf>
    <xf numFmtId="0" fontId="120" fillId="44" borderId="0" applyNumberFormat="0" applyBorder="0" applyAlignment="0" applyProtection="0">
      <alignment vertical="center"/>
    </xf>
    <xf numFmtId="0" fontId="65" fillId="11" borderId="0" applyNumberFormat="0" applyBorder="0" applyAlignment="0" applyProtection="0">
      <alignment vertical="center"/>
    </xf>
    <xf numFmtId="0" fontId="120" fillId="44" borderId="0" applyNumberFormat="0" applyBorder="0" applyAlignment="0" applyProtection="0">
      <alignment vertical="center"/>
    </xf>
    <xf numFmtId="0" fontId="120" fillId="44" borderId="0" applyNumberFormat="0" applyBorder="0" applyAlignment="0" applyProtection="0">
      <alignment vertical="center"/>
    </xf>
    <xf numFmtId="0" fontId="207" fillId="11" borderId="0" applyNumberFormat="0" applyBorder="0" applyAlignment="0" applyProtection="0">
      <alignment vertical="center"/>
    </xf>
    <xf numFmtId="0" fontId="208" fillId="11" borderId="0" applyNumberFormat="0" applyBorder="0" applyAlignment="0" applyProtection="0">
      <alignment vertical="center"/>
    </xf>
    <xf numFmtId="0" fontId="120" fillId="44" borderId="0" applyNumberFormat="0" applyBorder="0" applyAlignment="0" applyProtection="0">
      <alignment vertical="center"/>
    </xf>
    <xf numFmtId="0" fontId="120" fillId="44" borderId="0" applyNumberFormat="0" applyBorder="0" applyAlignment="0" applyProtection="0">
      <alignment vertical="center"/>
    </xf>
    <xf numFmtId="0" fontId="120" fillId="44" borderId="0" applyNumberFormat="0" applyBorder="0" applyAlignment="0" applyProtection="0">
      <alignment vertical="center"/>
    </xf>
    <xf numFmtId="0" fontId="207" fillId="11" borderId="0" applyNumberFormat="0" applyBorder="0" applyAlignment="0" applyProtection="0">
      <alignment vertical="center"/>
    </xf>
    <xf numFmtId="0" fontId="120" fillId="44" borderId="0" applyNumberFormat="0" applyBorder="0" applyAlignment="0" applyProtection="0">
      <alignment vertical="center"/>
    </xf>
    <xf numFmtId="0" fontId="120" fillId="44" borderId="0" applyNumberFormat="0" applyBorder="0" applyAlignment="0" applyProtection="0">
      <alignment vertical="center"/>
    </xf>
    <xf numFmtId="0" fontId="120" fillId="44" borderId="0" applyNumberFormat="0" applyBorder="0" applyAlignment="0" applyProtection="0">
      <alignment vertical="center"/>
    </xf>
    <xf numFmtId="0" fontId="120" fillId="44" borderId="0" applyNumberFormat="0" applyBorder="0" applyAlignment="0" applyProtection="0">
      <alignment vertical="center"/>
    </xf>
    <xf numFmtId="0" fontId="120" fillId="44" borderId="0" applyNumberFormat="0" applyBorder="0" applyAlignment="0" applyProtection="0">
      <alignment vertical="center"/>
    </xf>
    <xf numFmtId="0" fontId="120" fillId="44" borderId="0" applyNumberFormat="0" applyBorder="0" applyAlignment="0" applyProtection="0">
      <alignment vertical="center"/>
    </xf>
    <xf numFmtId="0" fontId="77" fillId="0" borderId="0"/>
    <xf numFmtId="0" fontId="209" fillId="15" borderId="86" applyNumberFormat="0" applyAlignment="0" applyProtection="0">
      <alignment vertical="center"/>
    </xf>
    <xf numFmtId="0" fontId="138" fillId="60" borderId="106" applyNumberFormat="0" applyAlignment="0" applyProtection="0">
      <alignment vertical="center"/>
    </xf>
    <xf numFmtId="0" fontId="209" fillId="15" borderId="86" applyNumberFormat="0" applyAlignment="0" applyProtection="0">
      <alignment vertical="center"/>
    </xf>
    <xf numFmtId="0" fontId="209" fillId="15" borderId="86" applyNumberFormat="0" applyAlignment="0" applyProtection="0">
      <alignment vertical="center"/>
    </xf>
    <xf numFmtId="0" fontId="69" fillId="15" borderId="86" applyNumberFormat="0" applyAlignment="0" applyProtection="0">
      <alignment vertical="center"/>
    </xf>
    <xf numFmtId="0" fontId="138" fillId="60" borderId="106" applyNumberFormat="0" applyAlignment="0" applyProtection="0">
      <alignment vertical="center"/>
    </xf>
    <xf numFmtId="0" fontId="209" fillId="15" borderId="8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209" fillId="15" borderId="8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209" fillId="15" borderId="86" applyNumberFormat="0" applyAlignment="0" applyProtection="0">
      <alignment vertical="center"/>
    </xf>
    <xf numFmtId="0" fontId="138" fillId="60" borderId="106" applyNumberFormat="0" applyAlignment="0" applyProtection="0">
      <alignment vertical="center"/>
    </xf>
    <xf numFmtId="0" fontId="209" fillId="15" borderId="86" applyNumberFormat="0" applyAlignment="0" applyProtection="0">
      <alignment vertical="center"/>
    </xf>
    <xf numFmtId="0" fontId="138" fillId="60" borderId="106" applyNumberFormat="0" applyAlignment="0" applyProtection="0">
      <alignment vertical="center"/>
    </xf>
    <xf numFmtId="0" fontId="209" fillId="15" borderId="86" applyNumberFormat="0" applyAlignment="0" applyProtection="0">
      <alignment vertical="center"/>
    </xf>
    <xf numFmtId="0" fontId="138" fillId="60" borderId="106" applyNumberFormat="0" applyAlignment="0" applyProtection="0">
      <alignment vertical="center"/>
    </xf>
    <xf numFmtId="0" fontId="209" fillId="15" borderId="86" applyNumberFormat="0" applyAlignment="0" applyProtection="0">
      <alignment vertical="center"/>
    </xf>
    <xf numFmtId="0" fontId="138" fillId="60" borderId="106" applyNumberFormat="0" applyAlignment="0" applyProtection="0">
      <alignment vertical="center"/>
    </xf>
    <xf numFmtId="0" fontId="209" fillId="15" borderId="86" applyNumberFormat="0" applyAlignment="0" applyProtection="0">
      <alignment vertical="center"/>
    </xf>
    <xf numFmtId="0" fontId="138" fillId="60" borderId="106" applyNumberFormat="0" applyAlignment="0" applyProtection="0">
      <alignment vertical="center"/>
    </xf>
    <xf numFmtId="0" fontId="209" fillId="15" borderId="8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209" fillId="15" borderId="8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209" fillId="15" borderId="8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209" fillId="15" borderId="86" applyNumberFormat="0" applyAlignment="0" applyProtection="0">
      <alignment vertical="center"/>
    </xf>
    <xf numFmtId="0" fontId="209" fillId="15" borderId="86" applyNumberFormat="0" applyAlignment="0" applyProtection="0">
      <alignment vertical="center"/>
    </xf>
    <xf numFmtId="0" fontId="209" fillId="15" borderId="86" applyNumberFormat="0" applyAlignment="0" applyProtection="0">
      <alignment vertical="center"/>
    </xf>
    <xf numFmtId="0" fontId="209" fillId="15" borderId="86" applyNumberFormat="0" applyAlignment="0" applyProtection="0">
      <alignment vertical="center"/>
    </xf>
    <xf numFmtId="0" fontId="210" fillId="15" borderId="8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209" fillId="15" borderId="8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209" fillId="15" borderId="8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69" fillId="15" borderId="8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209" fillId="15" borderId="8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210" fillId="15" borderId="8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209" fillId="15" borderId="8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0" fontId="138" fillId="60" borderId="106" applyNumberFormat="0" applyAlignment="0" applyProtection="0">
      <alignment vertical="center"/>
    </xf>
    <xf numFmtId="177" fontId="5" fillId="0" borderId="0" applyFont="0" applyFill="0" applyBorder="0" applyAlignment="0" applyProtection="0"/>
    <xf numFmtId="235" fontId="5" fillId="4" borderId="0" applyFill="0" applyBorder="0" applyProtection="0">
      <alignment horizontal="right"/>
    </xf>
    <xf numFmtId="236" fontId="211" fillId="0" borderId="0" applyFont="0" applyFill="0" applyBorder="0" applyAlignment="0" applyProtection="0"/>
    <xf numFmtId="176" fontId="5" fillId="0" borderId="0" applyFont="0" applyFill="0" applyBorder="0" applyAlignment="0" applyProtection="0"/>
    <xf numFmtId="176" fontId="23" fillId="0" borderId="0" applyFont="0" applyFill="0" applyBorder="0" applyAlignment="0" applyProtection="0">
      <alignment vertical="center"/>
    </xf>
    <xf numFmtId="176" fontId="2" fillId="0" borderId="0" applyFont="0" applyFill="0" applyBorder="0" applyAlignment="0" applyProtection="0">
      <alignment vertical="center"/>
    </xf>
    <xf numFmtId="0" fontId="86"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5" fillId="0" borderId="0">
      <alignment vertical="center"/>
    </xf>
    <xf numFmtId="0" fontId="5" fillId="0" borderId="0">
      <alignment vertical="center"/>
    </xf>
    <xf numFmtId="0" fontId="2" fillId="0" borderId="0">
      <alignment vertical="center"/>
    </xf>
    <xf numFmtId="0" fontId="5"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5" fillId="0" borderId="0">
      <alignment vertical="center"/>
    </xf>
    <xf numFmtId="0" fontId="2" fillId="0" borderId="0">
      <alignment vertical="center"/>
    </xf>
    <xf numFmtId="0" fontId="2" fillId="0" borderId="0">
      <alignment vertical="center"/>
    </xf>
    <xf numFmtId="0" fontId="167" fillId="0" borderId="0">
      <alignment vertical="center"/>
    </xf>
    <xf numFmtId="0" fontId="2" fillId="0" borderId="0">
      <alignment vertical="center"/>
    </xf>
    <xf numFmtId="0" fontId="23" fillId="0" borderId="0">
      <alignment vertical="center"/>
    </xf>
    <xf numFmtId="0" fontId="167" fillId="0" borderId="0">
      <alignment vertical="center"/>
    </xf>
    <xf numFmtId="0" fontId="2" fillId="0" borderId="0">
      <alignment vertical="center"/>
    </xf>
    <xf numFmtId="0" fontId="167" fillId="0" borderId="0">
      <alignment vertical="center"/>
    </xf>
    <xf numFmtId="0" fontId="5" fillId="0" borderId="0">
      <alignment vertical="center"/>
    </xf>
    <xf numFmtId="0" fontId="23" fillId="0" borderId="0">
      <alignment vertical="center"/>
    </xf>
    <xf numFmtId="0" fontId="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160"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60"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18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86"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35"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2"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35"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2" fillId="0" borderId="0">
      <alignment vertical="center"/>
    </xf>
    <xf numFmtId="0" fontId="160" fillId="0" borderId="0">
      <alignment vertical="center"/>
    </xf>
    <xf numFmtId="0" fontId="5"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60" fillId="0" borderId="0">
      <alignment vertical="center"/>
    </xf>
    <xf numFmtId="0" fontId="2" fillId="0" borderId="0">
      <alignment vertical="center"/>
    </xf>
    <xf numFmtId="0" fontId="23" fillId="0" borderId="0">
      <alignment vertical="center"/>
    </xf>
    <xf numFmtId="0" fontId="167" fillId="0" borderId="0">
      <alignment vertical="center"/>
    </xf>
    <xf numFmtId="0" fontId="2" fillId="0" borderId="0">
      <alignment vertical="center"/>
    </xf>
    <xf numFmtId="0" fontId="23" fillId="0" borderId="0">
      <alignment vertical="center"/>
    </xf>
    <xf numFmtId="0" fontId="167" fillId="0" borderId="0">
      <alignment vertical="center"/>
    </xf>
    <xf numFmtId="0" fontId="35" fillId="0" borderId="0">
      <alignment vertical="center"/>
    </xf>
    <xf numFmtId="0" fontId="2" fillId="0" borderId="0">
      <alignment vertical="center"/>
    </xf>
    <xf numFmtId="0" fontId="167" fillId="0" borderId="0">
      <alignment vertical="center"/>
    </xf>
    <xf numFmtId="0" fontId="5" fillId="0" borderId="0">
      <alignment vertical="center"/>
    </xf>
    <xf numFmtId="0" fontId="5" fillId="0" borderId="0">
      <alignment vertical="center"/>
    </xf>
    <xf numFmtId="0" fontId="5" fillId="0" borderId="0">
      <alignment vertical="center"/>
    </xf>
    <xf numFmtId="0" fontId="23" fillId="0" borderId="0">
      <alignment vertical="center"/>
    </xf>
    <xf numFmtId="0" fontId="5" fillId="0" borderId="0">
      <alignment vertical="center"/>
    </xf>
    <xf numFmtId="0" fontId="164" fillId="0" borderId="0">
      <alignment vertical="center"/>
    </xf>
    <xf numFmtId="0" fontId="23" fillId="0" borderId="0">
      <alignment vertical="center"/>
    </xf>
    <xf numFmtId="0" fontId="160" fillId="0" borderId="0">
      <alignment vertical="center"/>
    </xf>
    <xf numFmtId="0" fontId="160" fillId="0" borderId="0">
      <alignment vertical="center"/>
    </xf>
    <xf numFmtId="0" fontId="2" fillId="0" borderId="0">
      <alignment vertical="center"/>
    </xf>
    <xf numFmtId="0" fontId="160" fillId="0" borderId="0">
      <alignment vertical="center"/>
    </xf>
    <xf numFmtId="0" fontId="160" fillId="0" borderId="0">
      <alignment vertical="center"/>
    </xf>
    <xf numFmtId="0" fontId="2"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18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18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8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81" fillId="0" borderId="0" applyNumberFormat="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18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18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18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170" fillId="0" borderId="0">
      <alignment vertical="center"/>
    </xf>
    <xf numFmtId="0" fontId="2" fillId="0" borderId="0">
      <alignment vertical="center"/>
    </xf>
    <xf numFmtId="0" fontId="23" fillId="0" borderId="0">
      <alignment vertical="center"/>
    </xf>
    <xf numFmtId="0" fontId="170"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170" fillId="0" borderId="0">
      <alignment vertical="center"/>
    </xf>
    <xf numFmtId="0" fontId="2" fillId="0" borderId="0">
      <alignment vertical="center"/>
    </xf>
    <xf numFmtId="0" fontId="23" fillId="0" borderId="0">
      <alignment vertical="center"/>
    </xf>
    <xf numFmtId="0" fontId="170" fillId="0" borderId="0">
      <alignment vertical="center"/>
    </xf>
    <xf numFmtId="0" fontId="18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86"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67"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160"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167" fillId="0" borderId="0">
      <alignment vertical="center"/>
    </xf>
    <xf numFmtId="0" fontId="2" fillId="0" borderId="0">
      <alignment vertical="center"/>
    </xf>
    <xf numFmtId="0" fontId="23" fillId="0" borderId="0">
      <alignment vertical="center"/>
    </xf>
    <xf numFmtId="0" fontId="167" fillId="0" borderId="0">
      <alignment vertical="center"/>
    </xf>
    <xf numFmtId="0" fontId="2" fillId="0" borderId="0">
      <alignment vertical="center"/>
    </xf>
    <xf numFmtId="0" fontId="167" fillId="0" borderId="0">
      <alignment vertical="center"/>
    </xf>
    <xf numFmtId="0" fontId="5" fillId="0" borderId="0">
      <alignment vertical="center"/>
    </xf>
    <xf numFmtId="0" fontId="5" fillId="0" borderId="0">
      <alignment vertical="center"/>
    </xf>
    <xf numFmtId="0" fontId="1" fillId="0" borderId="0">
      <alignment vertical="center"/>
    </xf>
    <xf numFmtId="0" fontId="5" fillId="0" borderId="0">
      <alignment vertical="center"/>
    </xf>
    <xf numFmtId="0" fontId="5" fillId="0" borderId="0">
      <alignment vertical="center"/>
    </xf>
    <xf numFmtId="0" fontId="164" fillId="0" borderId="0">
      <alignment vertical="center"/>
    </xf>
    <xf numFmtId="0" fontId="183" fillId="0" borderId="0">
      <alignment vertical="center"/>
    </xf>
    <xf numFmtId="0" fontId="23" fillId="0" borderId="0">
      <alignment vertical="center"/>
    </xf>
    <xf numFmtId="0" fontId="2"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18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164" fillId="0" borderId="0">
      <alignment vertical="center"/>
    </xf>
    <xf numFmtId="0" fontId="2"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182" fillId="0" borderId="0">
      <alignment vertical="center"/>
    </xf>
    <xf numFmtId="0" fontId="5"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12" fillId="0" borderId="0">
      <alignment vertical="center"/>
    </xf>
    <xf numFmtId="0" fontId="212" fillId="0" borderId="0">
      <alignment vertical="center"/>
    </xf>
    <xf numFmtId="0" fontId="21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5" fillId="0" borderId="0">
      <alignment vertical="center"/>
    </xf>
    <xf numFmtId="0" fontId="1" fillId="0" borderId="0">
      <alignment vertical="center"/>
    </xf>
    <xf numFmtId="0" fontId="1" fillId="0" borderId="0">
      <alignment vertical="center"/>
    </xf>
    <xf numFmtId="0" fontId="5" fillId="0" borderId="0">
      <alignment vertical="center"/>
    </xf>
    <xf numFmtId="0" fontId="160" fillId="0" borderId="0">
      <alignment vertical="center"/>
    </xf>
    <xf numFmtId="0" fontId="81" fillId="0" borderId="0"/>
    <xf numFmtId="0" fontId="185"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67" fillId="0" borderId="0">
      <alignment vertical="center"/>
    </xf>
    <xf numFmtId="0" fontId="167" fillId="0" borderId="0">
      <alignment vertical="center"/>
    </xf>
    <xf numFmtId="0" fontId="23" fillId="0" borderId="0">
      <alignment vertical="center"/>
    </xf>
    <xf numFmtId="0" fontId="23" fillId="0" borderId="0">
      <alignment vertical="center"/>
    </xf>
    <xf numFmtId="0" fontId="167" fillId="0" borderId="0">
      <alignment vertical="center"/>
    </xf>
    <xf numFmtId="0" fontId="23" fillId="0" borderId="0">
      <alignment vertical="center"/>
    </xf>
    <xf numFmtId="0" fontId="23" fillId="0" borderId="0">
      <alignment vertical="center"/>
    </xf>
    <xf numFmtId="0" fontId="23" fillId="0" borderId="0">
      <alignment vertical="center"/>
    </xf>
    <xf numFmtId="0" fontId="167"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13" fillId="0" borderId="0"/>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5" fillId="0" borderId="0">
      <alignment vertical="center"/>
    </xf>
    <xf numFmtId="0" fontId="161" fillId="0" borderId="0">
      <alignment vertical="center"/>
    </xf>
    <xf numFmtId="0" fontId="161" fillId="0" borderId="0">
      <alignment vertical="center"/>
    </xf>
    <xf numFmtId="0" fontId="5" fillId="0" borderId="0">
      <alignment vertical="center"/>
    </xf>
    <xf numFmtId="0" fontId="23" fillId="0" borderId="0">
      <alignment vertical="center"/>
    </xf>
    <xf numFmtId="0" fontId="213" fillId="0" borderId="0"/>
    <xf numFmtId="0" fontId="1" fillId="0" borderId="0">
      <alignment vertical="center"/>
    </xf>
    <xf numFmtId="0" fontId="166"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6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167" fillId="0" borderId="0">
      <alignment vertical="center"/>
    </xf>
    <xf numFmtId="0" fontId="2" fillId="0" borderId="0">
      <alignment vertical="center"/>
    </xf>
    <xf numFmtId="0" fontId="23" fillId="0" borderId="0">
      <alignment vertical="center"/>
    </xf>
    <xf numFmtId="0" fontId="167" fillId="0" borderId="0">
      <alignment vertical="center"/>
    </xf>
    <xf numFmtId="0" fontId="2" fillId="0" borderId="0">
      <alignment vertical="center"/>
    </xf>
    <xf numFmtId="0" fontId="167" fillId="0" borderId="0">
      <alignment vertical="center"/>
    </xf>
    <xf numFmtId="0" fontId="23" fillId="0" borderId="0">
      <alignment vertical="center"/>
    </xf>
    <xf numFmtId="0" fontId="164" fillId="0" borderId="0">
      <alignment vertical="center"/>
    </xf>
    <xf numFmtId="0" fontId="164" fillId="0" borderId="0">
      <alignment vertical="center"/>
    </xf>
    <xf numFmtId="0" fontId="160"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1"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6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167" fillId="0" borderId="0">
      <alignment vertical="center"/>
    </xf>
    <xf numFmtId="0" fontId="2" fillId="0" borderId="0">
      <alignment vertical="center"/>
    </xf>
    <xf numFmtId="0" fontId="23" fillId="0" borderId="0">
      <alignment vertical="center"/>
    </xf>
    <xf numFmtId="0" fontId="167" fillId="0" borderId="0">
      <alignment vertical="center"/>
    </xf>
    <xf numFmtId="0" fontId="2" fillId="0" borderId="0">
      <alignment vertical="center"/>
    </xf>
    <xf numFmtId="0" fontId="167" fillId="0" borderId="0">
      <alignment vertical="center"/>
    </xf>
    <xf numFmtId="0" fontId="5" fillId="0" borderId="0">
      <alignment vertical="center"/>
    </xf>
    <xf numFmtId="0" fontId="1" fillId="0" borderId="0">
      <alignment vertical="center"/>
    </xf>
    <xf numFmtId="0" fontId="5"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67"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3" fillId="0" borderId="0">
      <alignment vertical="center"/>
    </xf>
    <xf numFmtId="0" fontId="1"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5" fillId="0" borderId="0">
      <alignment vertical="center"/>
    </xf>
    <xf numFmtId="0" fontId="35" fillId="0" borderId="0">
      <alignment vertical="center"/>
    </xf>
    <xf numFmtId="0" fontId="35" fillId="0" borderId="0">
      <alignment vertical="center"/>
    </xf>
    <xf numFmtId="237" fontId="214" fillId="0" borderId="0">
      <alignment vertical="center"/>
    </xf>
    <xf numFmtId="0" fontId="164"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15"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5" fillId="0" borderId="0">
      <alignment vertical="center"/>
    </xf>
    <xf numFmtId="0" fontId="164" fillId="0" borderId="0">
      <alignment vertical="center"/>
    </xf>
    <xf numFmtId="0" fontId="2"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3" fillId="0" borderId="0">
      <alignment vertical="center"/>
    </xf>
    <xf numFmtId="0" fontId="2"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3" fillId="0" borderId="0">
      <alignment vertical="center"/>
    </xf>
    <xf numFmtId="0" fontId="2"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3" fillId="0" borderId="0">
      <alignment vertical="center"/>
    </xf>
    <xf numFmtId="0" fontId="2"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16" fillId="0" borderId="0">
      <alignment vertical="center"/>
    </xf>
    <xf numFmtId="0" fontId="166"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1"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 fillId="0" borderId="0">
      <alignment vertical="center"/>
    </xf>
    <xf numFmtId="0" fontId="23" fillId="0" borderId="0">
      <alignment vertical="center"/>
    </xf>
    <xf numFmtId="0" fontId="2" fillId="0" borderId="0">
      <alignment vertical="center"/>
    </xf>
    <xf numFmtId="0" fontId="5" fillId="0" borderId="0">
      <alignment vertical="center"/>
    </xf>
    <xf numFmtId="0" fontId="164"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5" fillId="0" borderId="0">
      <alignment vertical="center"/>
    </xf>
    <xf numFmtId="0" fontId="157" fillId="0" borderId="0"/>
    <xf numFmtId="0" fontId="5" fillId="0" borderId="0">
      <alignment vertical="center"/>
    </xf>
    <xf numFmtId="0" fontId="5" fillId="0" borderId="0">
      <alignment vertical="center"/>
    </xf>
    <xf numFmtId="0" fontId="23" fillId="0" borderId="0">
      <alignment vertical="center"/>
    </xf>
    <xf numFmtId="0" fontId="86" fillId="0" borderId="0">
      <alignment vertical="center"/>
    </xf>
    <xf numFmtId="0" fontId="86" fillId="0" borderId="0">
      <alignment vertical="center"/>
    </xf>
    <xf numFmtId="0" fontId="5" fillId="0" borderId="0">
      <alignment vertical="center"/>
    </xf>
    <xf numFmtId="0" fontId="174" fillId="0" borderId="0" applyAlignment="0">
      <alignment vertical="top" wrapText="1"/>
      <protection locked="0"/>
    </xf>
    <xf numFmtId="0" fontId="5" fillId="0" borderId="0">
      <alignment vertical="center"/>
    </xf>
    <xf numFmtId="0" fontId="5"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5"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5"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5"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 fillId="0" borderId="0">
      <alignment vertical="center"/>
    </xf>
    <xf numFmtId="0" fontId="5"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5" fillId="0" borderId="0">
      <alignment vertical="center"/>
    </xf>
    <xf numFmtId="0" fontId="5" fillId="0" borderId="0">
      <alignment vertical="center"/>
    </xf>
    <xf numFmtId="0" fontId="216" fillId="0" borderId="0">
      <alignment vertical="center"/>
    </xf>
    <xf numFmtId="0" fontId="16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160" fillId="0" borderId="0">
      <alignment vertical="center"/>
    </xf>
    <xf numFmtId="0" fontId="5" fillId="0" borderId="0">
      <alignment vertical="center"/>
    </xf>
    <xf numFmtId="0" fontId="217" fillId="0" borderId="0">
      <alignment vertical="center"/>
    </xf>
    <xf numFmtId="0" fontId="217" fillId="0" borderId="0">
      <alignment vertical="center"/>
    </xf>
    <xf numFmtId="0" fontId="217" fillId="0" borderId="0">
      <alignment vertical="center"/>
    </xf>
    <xf numFmtId="0" fontId="5" fillId="0" borderId="0">
      <alignment vertical="center"/>
    </xf>
    <xf numFmtId="0" fontId="217" fillId="0" borderId="0">
      <alignment vertical="center"/>
    </xf>
    <xf numFmtId="0" fontId="217" fillId="0" borderId="0">
      <alignment vertical="center"/>
    </xf>
    <xf numFmtId="0" fontId="217" fillId="0" borderId="0">
      <alignment vertical="center"/>
    </xf>
    <xf numFmtId="0" fontId="5" fillId="0" borderId="0">
      <alignment vertical="center"/>
    </xf>
    <xf numFmtId="0" fontId="160" fillId="0" borderId="0">
      <alignment vertical="center"/>
    </xf>
    <xf numFmtId="0" fontId="5" fillId="0" borderId="0">
      <alignment vertical="center"/>
    </xf>
    <xf numFmtId="0" fontId="218" fillId="0" borderId="0">
      <alignment vertical="center"/>
    </xf>
    <xf numFmtId="0" fontId="5"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5" fillId="0" borderId="0">
      <alignment vertical="center"/>
    </xf>
    <xf numFmtId="0" fontId="5" fillId="0" borderId="0">
      <alignment vertical="center"/>
    </xf>
    <xf numFmtId="0" fontId="5" fillId="0" borderId="0">
      <alignment vertical="center"/>
    </xf>
    <xf numFmtId="0" fontId="217" fillId="0" borderId="0">
      <alignment vertical="center"/>
    </xf>
    <xf numFmtId="0" fontId="217"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5" fillId="0" borderId="0">
      <alignment vertical="center"/>
    </xf>
    <xf numFmtId="0" fontId="5" fillId="0" borderId="0">
      <alignment vertical="center"/>
    </xf>
    <xf numFmtId="0" fontId="5" fillId="0" borderId="0">
      <alignment vertical="center"/>
    </xf>
    <xf numFmtId="0" fontId="217" fillId="0" borderId="0">
      <alignment vertical="center"/>
    </xf>
    <xf numFmtId="0" fontId="217" fillId="0" borderId="0">
      <alignment vertical="center"/>
    </xf>
    <xf numFmtId="0" fontId="217" fillId="0" borderId="0">
      <alignment vertical="center"/>
    </xf>
    <xf numFmtId="0" fontId="5" fillId="0" borderId="0">
      <alignment vertical="center"/>
    </xf>
    <xf numFmtId="0" fontId="5" fillId="0" borderId="0">
      <alignment vertical="center"/>
    </xf>
    <xf numFmtId="0" fontId="21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7" fillId="0" borderId="0">
      <alignment vertical="center"/>
    </xf>
    <xf numFmtId="0" fontId="218" fillId="0" borderId="0">
      <alignment vertical="center"/>
    </xf>
    <xf numFmtId="0" fontId="5" fillId="0" borderId="0">
      <alignment vertical="center"/>
    </xf>
    <xf numFmtId="0" fontId="5" fillId="0" borderId="0">
      <alignment vertical="center"/>
    </xf>
    <xf numFmtId="0" fontId="5" fillId="0" borderId="0">
      <alignment vertical="center"/>
    </xf>
    <xf numFmtId="0" fontId="217" fillId="0" borderId="0">
      <alignment vertical="center"/>
    </xf>
    <xf numFmtId="0" fontId="160" fillId="0" borderId="0">
      <alignment vertical="center"/>
    </xf>
    <xf numFmtId="0" fontId="217" fillId="0" borderId="0">
      <alignment vertical="center"/>
    </xf>
    <xf numFmtId="0" fontId="18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60" fillId="0" borderId="0">
      <alignment vertical="center"/>
    </xf>
    <xf numFmtId="0" fontId="5" fillId="0" borderId="0">
      <alignment vertical="center"/>
    </xf>
    <xf numFmtId="0" fontId="217" fillId="0" borderId="0">
      <alignment vertical="center"/>
    </xf>
    <xf numFmtId="0" fontId="217" fillId="0" borderId="0">
      <alignment vertical="center"/>
    </xf>
    <xf numFmtId="0" fontId="217" fillId="0" borderId="0">
      <alignment vertical="center"/>
    </xf>
    <xf numFmtId="0" fontId="5" fillId="0" borderId="0">
      <alignment vertical="center"/>
    </xf>
    <xf numFmtId="0" fontId="81" fillId="0" borderId="0"/>
    <xf numFmtId="0" fontId="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18" fillId="0" borderId="0">
      <alignment vertical="center"/>
    </xf>
    <xf numFmtId="0" fontId="2" fillId="0" borderId="0">
      <alignment vertical="center"/>
    </xf>
    <xf numFmtId="0" fontId="188" fillId="0" borderId="0">
      <alignment vertical="center"/>
    </xf>
    <xf numFmtId="0" fontId="5" fillId="0" borderId="0">
      <alignment vertical="center"/>
    </xf>
    <xf numFmtId="0" fontId="160" fillId="0" borderId="0">
      <alignment vertical="center"/>
    </xf>
    <xf numFmtId="0" fontId="5" fillId="0" borderId="0">
      <alignment vertical="center"/>
    </xf>
    <xf numFmtId="0" fontId="3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188" fillId="0" borderId="0">
      <alignment vertical="center"/>
    </xf>
    <xf numFmtId="0" fontId="5"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3" fillId="0" borderId="0">
      <alignment vertical="center"/>
    </xf>
    <xf numFmtId="0" fontId="23" fillId="0" borderId="0">
      <alignment vertical="center"/>
    </xf>
    <xf numFmtId="0" fontId="5" fillId="0" borderId="0">
      <alignment vertical="center"/>
    </xf>
    <xf numFmtId="0" fontId="5" fillId="0" borderId="0">
      <alignment vertical="center"/>
    </xf>
    <xf numFmtId="0" fontId="23" fillId="0" borderId="0">
      <alignment vertical="center"/>
    </xf>
    <xf numFmtId="0" fontId="5" fillId="0" borderId="0">
      <alignment vertical="center"/>
    </xf>
    <xf numFmtId="0" fontId="23" fillId="0" borderId="0">
      <alignment vertical="center"/>
    </xf>
    <xf numFmtId="0" fontId="217" fillId="0" borderId="0">
      <alignment vertical="center"/>
    </xf>
    <xf numFmtId="0" fontId="23" fillId="0" borderId="0">
      <alignment vertical="center"/>
    </xf>
    <xf numFmtId="0" fontId="217" fillId="0" borderId="0">
      <alignment vertical="center"/>
    </xf>
    <xf numFmtId="0" fontId="21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81" fillId="0" borderId="0"/>
    <xf numFmtId="0" fontId="1" fillId="0" borderId="0">
      <alignment vertical="center"/>
    </xf>
    <xf numFmtId="0" fontId="8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18"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1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18"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17" fillId="0" borderId="0">
      <alignment vertical="center"/>
    </xf>
    <xf numFmtId="0" fontId="1" fillId="0" borderId="0">
      <alignment vertical="center"/>
    </xf>
    <xf numFmtId="0" fontId="1" fillId="0" borderId="0">
      <alignment vertical="center"/>
    </xf>
    <xf numFmtId="0" fontId="218"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167" fillId="0" borderId="0">
      <alignment vertical="center"/>
    </xf>
    <xf numFmtId="0" fontId="188" fillId="0" borderId="0">
      <alignment vertical="center"/>
    </xf>
    <xf numFmtId="0" fontId="23" fillId="0" borderId="0">
      <alignment vertical="center"/>
    </xf>
    <xf numFmtId="0" fontId="217" fillId="0" borderId="0">
      <alignment vertical="center"/>
    </xf>
    <xf numFmtId="0" fontId="218" fillId="0" borderId="0">
      <alignment vertical="center"/>
    </xf>
    <xf numFmtId="0" fontId="217" fillId="0" borderId="0">
      <alignment vertical="center"/>
    </xf>
    <xf numFmtId="0" fontId="218" fillId="0" borderId="0">
      <alignment vertical="center"/>
    </xf>
    <xf numFmtId="0" fontId="217"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67" fillId="0" borderId="0">
      <alignment vertical="center"/>
    </xf>
    <xf numFmtId="0" fontId="167" fillId="0" borderId="0">
      <alignment vertical="center"/>
    </xf>
    <xf numFmtId="0" fontId="160" fillId="0" borderId="0">
      <alignment vertical="center"/>
    </xf>
    <xf numFmtId="0" fontId="167" fillId="0" borderId="0">
      <alignment vertical="center"/>
    </xf>
    <xf numFmtId="0" fontId="167" fillId="0" borderId="0">
      <alignment vertical="center"/>
    </xf>
    <xf numFmtId="0" fontId="5" fillId="0" borderId="0">
      <alignment vertical="center"/>
    </xf>
    <xf numFmtId="0" fontId="183" fillId="0" borderId="0">
      <alignment vertical="center"/>
    </xf>
    <xf numFmtId="0" fontId="5" fillId="0" borderId="0">
      <alignment vertical="center"/>
    </xf>
    <xf numFmtId="0" fontId="164" fillId="0" borderId="0">
      <alignment vertical="center"/>
    </xf>
    <xf numFmtId="0" fontId="8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5" fillId="0" borderId="0">
      <alignment vertical="center"/>
    </xf>
    <xf numFmtId="0" fontId="23" fillId="0" borderId="0">
      <alignment vertical="center"/>
    </xf>
    <xf numFmtId="0" fontId="5" fillId="0" borderId="0">
      <alignment vertical="center"/>
    </xf>
    <xf numFmtId="0" fontId="2" fillId="0" borderId="0">
      <alignment vertical="center"/>
    </xf>
    <xf numFmtId="0" fontId="5" fillId="0" borderId="0">
      <alignment vertical="center"/>
    </xf>
    <xf numFmtId="0" fontId="5" fillId="0" borderId="0">
      <alignment vertical="center"/>
    </xf>
    <xf numFmtId="0" fontId="217" fillId="0" borderId="0">
      <alignment vertical="center"/>
    </xf>
    <xf numFmtId="0" fontId="35" fillId="0" borderId="0">
      <alignment vertical="center"/>
    </xf>
    <xf numFmtId="0" fontId="217" fillId="0" borderId="0">
      <alignment vertical="center"/>
    </xf>
    <xf numFmtId="0" fontId="217" fillId="0" borderId="0">
      <alignment vertical="center"/>
    </xf>
    <xf numFmtId="0" fontId="81" fillId="0" borderId="0"/>
    <xf numFmtId="0" fontId="217" fillId="0" borderId="0">
      <alignment vertical="center"/>
    </xf>
    <xf numFmtId="0" fontId="81" fillId="0" borderId="0"/>
    <xf numFmtId="0" fontId="217" fillId="0" borderId="0">
      <alignment vertical="center"/>
    </xf>
    <xf numFmtId="0" fontId="217" fillId="0" borderId="0">
      <alignment vertical="center"/>
    </xf>
    <xf numFmtId="0" fontId="81" fillId="0" borderId="0"/>
    <xf numFmtId="0" fontId="81" fillId="0" borderId="0" applyNumberFormat="0" applyFont="0" applyFill="0" applyBorder="0" applyAlignment="0" applyProtection="0"/>
    <xf numFmtId="0" fontId="5" fillId="0" borderId="0">
      <alignment vertical="center"/>
    </xf>
    <xf numFmtId="0" fontId="217" fillId="0" borderId="0">
      <alignment vertical="center"/>
    </xf>
    <xf numFmtId="0" fontId="164" fillId="0" borderId="0">
      <alignment vertical="center"/>
    </xf>
    <xf numFmtId="0" fontId="217" fillId="0" borderId="0">
      <alignment vertical="center"/>
    </xf>
    <xf numFmtId="0" fontId="157" fillId="0" borderId="0"/>
    <xf numFmtId="0" fontId="217" fillId="0" borderId="0">
      <alignment vertical="center"/>
    </xf>
    <xf numFmtId="0" fontId="5" fillId="0" borderId="0">
      <alignment vertical="center"/>
    </xf>
    <xf numFmtId="0" fontId="183" fillId="0" borderId="0">
      <alignment vertical="center"/>
    </xf>
    <xf numFmtId="0" fontId="183" fillId="0" borderId="0">
      <alignment vertical="center"/>
    </xf>
    <xf numFmtId="0" fontId="160" fillId="0" borderId="0">
      <alignment vertical="center"/>
    </xf>
    <xf numFmtId="0" fontId="183" fillId="0" borderId="0">
      <alignment vertical="center"/>
    </xf>
    <xf numFmtId="0" fontId="5" fillId="0" borderId="0">
      <alignment vertical="center"/>
    </xf>
    <xf numFmtId="0" fontId="35" fillId="0" borderId="0">
      <alignment vertical="center"/>
    </xf>
    <xf numFmtId="0" fontId="35" fillId="0" borderId="0">
      <alignment vertical="center"/>
    </xf>
    <xf numFmtId="0" fontId="173" fillId="0" borderId="0">
      <alignment vertical="center"/>
    </xf>
    <xf numFmtId="0" fontId="218"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5" fillId="0" borderId="0">
      <alignment vertical="center"/>
    </xf>
    <xf numFmtId="0" fontId="23"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3" fillId="0" borderId="0">
      <alignment vertical="center"/>
    </xf>
    <xf numFmtId="0" fontId="5" fillId="0" borderId="0">
      <alignment vertical="center"/>
    </xf>
    <xf numFmtId="0" fontId="216" fillId="0" borderId="0">
      <alignment vertical="center"/>
    </xf>
    <xf numFmtId="0" fontId="160"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5"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5"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167" fillId="0" borderId="0">
      <alignment vertical="center"/>
    </xf>
    <xf numFmtId="0" fontId="5"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5" fillId="0" borderId="0">
      <alignment vertical="center"/>
    </xf>
    <xf numFmtId="0" fontId="5" fillId="0" borderId="0">
      <alignment vertical="center"/>
    </xf>
    <xf numFmtId="0" fontId="216" fillId="0" borderId="0">
      <alignment vertical="center"/>
    </xf>
    <xf numFmtId="0" fontId="16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1" fillId="0" borderId="0" applyNumberFormat="0" applyFont="0" applyFill="0" applyBorder="0" applyAlignment="0" applyProtection="0"/>
    <xf numFmtId="0" fontId="81" fillId="0" borderId="0" applyNumberFormat="0" applyFont="0" applyFill="0" applyBorder="0" applyAlignment="0" applyProtection="0"/>
    <xf numFmtId="0" fontId="5" fillId="0" borderId="0">
      <alignment vertical="center"/>
    </xf>
    <xf numFmtId="0" fontId="81" fillId="0" borderId="0" applyNumberFormat="0" applyFont="0" applyFill="0" applyBorder="0" applyAlignment="0" applyProtection="0"/>
    <xf numFmtId="0" fontId="161" fillId="0" borderId="0">
      <alignment vertical="center"/>
    </xf>
    <xf numFmtId="0" fontId="81" fillId="0" borderId="0" applyNumberFormat="0" applyFont="0" applyFill="0" applyBorder="0" applyAlignment="0" applyProtection="0"/>
    <xf numFmtId="0" fontId="167" fillId="0" borderId="0">
      <alignment vertical="center"/>
    </xf>
    <xf numFmtId="0" fontId="157" fillId="0" borderId="0"/>
    <xf numFmtId="0" fontId="167" fillId="0" borderId="0">
      <alignment vertical="center"/>
    </xf>
    <xf numFmtId="0" fontId="5" fillId="0" borderId="0">
      <alignment vertical="center"/>
    </xf>
    <xf numFmtId="0" fontId="162" fillId="0" borderId="0">
      <alignment vertical="center"/>
    </xf>
    <xf numFmtId="0" fontId="162" fillId="0" borderId="0">
      <alignment vertical="center"/>
    </xf>
    <xf numFmtId="0" fontId="162" fillId="0" borderId="0">
      <alignment vertical="center"/>
    </xf>
    <xf numFmtId="0" fontId="162" fillId="0" borderId="0">
      <alignment vertical="center"/>
    </xf>
    <xf numFmtId="0" fontId="162" fillId="0" borderId="0">
      <alignment vertical="center"/>
    </xf>
    <xf numFmtId="0" fontId="162" fillId="0" borderId="0">
      <alignment vertical="center"/>
    </xf>
    <xf numFmtId="0" fontId="162" fillId="0" borderId="0">
      <alignment vertical="center"/>
    </xf>
    <xf numFmtId="0" fontId="162" fillId="0" borderId="0">
      <alignment vertical="center"/>
    </xf>
    <xf numFmtId="0" fontId="162" fillId="0" borderId="0">
      <alignment vertical="center"/>
    </xf>
    <xf numFmtId="0" fontId="162" fillId="0" borderId="0">
      <alignment vertical="center"/>
    </xf>
    <xf numFmtId="0" fontId="23" fillId="0" borderId="0">
      <alignment vertical="center"/>
    </xf>
    <xf numFmtId="0" fontId="81" fillId="0" borderId="0"/>
    <xf numFmtId="0" fontId="23" fillId="0" borderId="0">
      <alignment vertical="center"/>
    </xf>
    <xf numFmtId="0" fontId="81" fillId="0" borderId="0"/>
    <xf numFmtId="0" fontId="81" fillId="0" borderId="0"/>
    <xf numFmtId="0" fontId="2" fillId="0" borderId="0">
      <alignment vertical="center"/>
    </xf>
    <xf numFmtId="0" fontId="81" fillId="0" borderId="0" applyNumberFormat="0" applyFont="0" applyFill="0" applyBorder="0" applyAlignment="0" applyProtection="0"/>
    <xf numFmtId="0" fontId="81" fillId="0" borderId="0" applyNumberFormat="0" applyFont="0" applyFill="0" applyBorder="0" applyAlignment="0" applyProtection="0"/>
    <xf numFmtId="0" fontId="159" fillId="0" borderId="0">
      <alignment vertical="center"/>
    </xf>
    <xf numFmtId="0" fontId="81" fillId="0" borderId="0"/>
    <xf numFmtId="0" fontId="2" fillId="0" borderId="0">
      <alignment vertical="center"/>
    </xf>
    <xf numFmtId="0" fontId="2"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7" fillId="0" borderId="0">
      <alignment vertical="center"/>
    </xf>
    <xf numFmtId="0" fontId="167" fillId="0" borderId="0">
      <alignment vertical="center"/>
    </xf>
    <xf numFmtId="0" fontId="167" fillId="0" borderId="0">
      <alignment vertical="center"/>
    </xf>
    <xf numFmtId="0" fontId="1" fillId="0" borderId="0">
      <alignment vertical="center"/>
    </xf>
    <xf numFmtId="0" fontId="2" fillId="0" borderId="0">
      <alignment vertical="center"/>
    </xf>
    <xf numFmtId="0" fontId="1" fillId="0" borderId="0">
      <alignment vertical="center"/>
    </xf>
    <xf numFmtId="0" fontId="5" fillId="0" borderId="0">
      <alignment vertical="center"/>
    </xf>
    <xf numFmtId="0" fontId="2" fillId="0" borderId="0">
      <alignment vertical="center"/>
    </xf>
    <xf numFmtId="0" fontId="81" fillId="0" borderId="0" applyNumberFormat="0" applyFont="0" applyFill="0" applyBorder="0" applyAlignment="0" applyProtection="0"/>
    <xf numFmtId="0" fontId="81" fillId="0" borderId="0" applyNumberFormat="0" applyFont="0" applyFill="0" applyBorder="0" applyAlignment="0" applyProtection="0"/>
    <xf numFmtId="0" fontId="2" fillId="0" borderId="0">
      <alignment vertical="center"/>
    </xf>
    <xf numFmtId="0" fontId="183" fillId="0" borderId="0">
      <alignment vertical="center"/>
    </xf>
    <xf numFmtId="0" fontId="183" fillId="0" borderId="0">
      <alignment vertical="center"/>
    </xf>
    <xf numFmtId="0" fontId="2" fillId="0" borderId="0">
      <alignment vertical="center"/>
    </xf>
    <xf numFmtId="0" fontId="81" fillId="0" borderId="0" applyNumberFormat="0" applyFont="0" applyFill="0" applyBorder="0" applyAlignment="0" applyProtection="0"/>
    <xf numFmtId="0" fontId="173" fillId="0" borderId="0">
      <alignment vertical="center"/>
    </xf>
    <xf numFmtId="0" fontId="81" fillId="0" borderId="0" applyNumberFormat="0" applyFont="0" applyFill="0" applyBorder="0" applyAlignment="0" applyProtection="0"/>
    <xf numFmtId="0" fontId="167" fillId="0" borderId="0">
      <alignment vertical="center"/>
    </xf>
    <xf numFmtId="0" fontId="167" fillId="0" borderId="0">
      <alignment vertical="center"/>
    </xf>
    <xf numFmtId="0" fontId="164" fillId="0" borderId="0">
      <alignment vertical="center"/>
    </xf>
    <xf numFmtId="0" fontId="219" fillId="0" borderId="0">
      <alignment vertical="center"/>
    </xf>
    <xf numFmtId="0" fontId="185" fillId="0" borderId="0">
      <alignment vertical="center"/>
    </xf>
    <xf numFmtId="0" fontId="157" fillId="0" borderId="0"/>
    <xf numFmtId="0" fontId="167" fillId="0" borderId="0">
      <alignment vertical="center"/>
    </xf>
    <xf numFmtId="0" fontId="81" fillId="0" borderId="0"/>
    <xf numFmtId="0" fontId="81" fillId="0" borderId="0"/>
    <xf numFmtId="0" fontId="170" fillId="0" borderId="0">
      <alignment vertical="center"/>
    </xf>
    <xf numFmtId="0" fontId="185" fillId="0" borderId="0">
      <alignment vertical="center"/>
    </xf>
    <xf numFmtId="0" fontId="220" fillId="0" borderId="0">
      <alignment vertical="center"/>
    </xf>
    <xf numFmtId="0" fontId="183" fillId="0" borderId="0">
      <alignment vertical="center"/>
    </xf>
    <xf numFmtId="0" fontId="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1" fillId="0" borderId="0" applyNumberFormat="0" applyFont="0" applyFill="0" applyBorder="0" applyAlignment="0" applyProtection="0"/>
    <xf numFmtId="0" fontId="81" fillId="0" borderId="0" applyNumberFormat="0" applyFont="0" applyFill="0" applyBorder="0" applyAlignment="0" applyProtection="0"/>
    <xf numFmtId="0" fontId="81" fillId="0" borderId="0" applyNumberFormat="0" applyFont="0" applyFill="0" applyBorder="0" applyAlignment="0" applyProtection="0"/>
    <xf numFmtId="0" fontId="5" fillId="0" borderId="0">
      <alignment vertical="center"/>
    </xf>
    <xf numFmtId="0" fontId="5" fillId="0" borderId="0">
      <alignment vertical="center"/>
    </xf>
    <xf numFmtId="0" fontId="1" fillId="0" borderId="0">
      <alignment vertical="center"/>
    </xf>
    <xf numFmtId="0" fontId="1" fillId="0" borderId="0">
      <alignment vertical="center"/>
    </xf>
    <xf numFmtId="0" fontId="5" fillId="0" borderId="0">
      <alignment vertical="center"/>
    </xf>
    <xf numFmtId="0" fontId="171" fillId="0" borderId="0">
      <alignment vertical="center"/>
    </xf>
    <xf numFmtId="0" fontId="81" fillId="0" borderId="0" applyNumberFormat="0" applyFont="0" applyFill="0" applyBorder="0" applyAlignment="0" applyProtection="0"/>
    <xf numFmtId="0" fontId="219" fillId="0" borderId="0"/>
    <xf numFmtId="0" fontId="164" fillId="0" borderId="0">
      <alignment vertical="center"/>
    </xf>
    <xf numFmtId="0" fontId="23" fillId="0" borderId="0">
      <alignment vertical="center"/>
    </xf>
    <xf numFmtId="0" fontId="157" fillId="0" borderId="0"/>
    <xf numFmtId="0" fontId="81" fillId="0" borderId="0"/>
    <xf numFmtId="0" fontId="81" fillId="0" borderId="0"/>
    <xf numFmtId="0" fontId="23" fillId="0" borderId="0">
      <alignment vertical="center"/>
    </xf>
    <xf numFmtId="0" fontId="23" fillId="0" borderId="0">
      <alignment vertical="center"/>
    </xf>
    <xf numFmtId="0" fontId="183" fillId="0" borderId="0">
      <alignment vertical="center"/>
    </xf>
    <xf numFmtId="0" fontId="157" fillId="0" borderId="0"/>
    <xf numFmtId="0" fontId="18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61" fillId="0" borderId="0">
      <alignment vertical="center"/>
    </xf>
    <xf numFmtId="0" fontId="5" fillId="0" borderId="0">
      <alignment vertical="center"/>
    </xf>
    <xf numFmtId="0" fontId="5" fillId="0" borderId="0">
      <alignment vertical="center"/>
    </xf>
    <xf numFmtId="0" fontId="35" fillId="0" borderId="0">
      <alignment vertical="center"/>
    </xf>
    <xf numFmtId="0" fontId="35" fillId="0" borderId="0">
      <alignment vertical="center"/>
    </xf>
    <xf numFmtId="0" fontId="5" fillId="0" borderId="0">
      <alignment vertical="center"/>
    </xf>
    <xf numFmtId="0" fontId="1" fillId="0" borderId="0">
      <alignment vertical="center"/>
    </xf>
    <xf numFmtId="0" fontId="161" fillId="0" borderId="0">
      <alignment vertical="center"/>
    </xf>
    <xf numFmtId="0" fontId="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1" fillId="0" borderId="0" applyNumberFormat="0" applyFont="0" applyFill="0" applyBorder="0" applyAlignment="0" applyProtection="0"/>
    <xf numFmtId="0" fontId="81" fillId="0" borderId="0" applyNumberFormat="0" applyFont="0" applyFill="0" applyBorder="0" applyAlignment="0" applyProtection="0"/>
    <xf numFmtId="0" fontId="5" fillId="0" borderId="0">
      <alignment vertical="center"/>
    </xf>
    <xf numFmtId="0" fontId="162" fillId="0" borderId="0">
      <alignment vertical="center"/>
    </xf>
    <xf numFmtId="0" fontId="5" fillId="0" borderId="0">
      <alignment vertical="center"/>
    </xf>
    <xf numFmtId="0" fontId="5" fillId="0" borderId="0">
      <alignment vertical="center"/>
    </xf>
    <xf numFmtId="0" fontId="162" fillId="0" borderId="0">
      <alignment vertical="center"/>
    </xf>
    <xf numFmtId="0" fontId="162" fillId="0" borderId="0">
      <alignment vertical="center"/>
    </xf>
    <xf numFmtId="0" fontId="162" fillId="0" borderId="0">
      <alignment vertical="center"/>
    </xf>
    <xf numFmtId="0" fontId="162" fillId="0" borderId="0">
      <alignment vertical="center"/>
    </xf>
    <xf numFmtId="0" fontId="162" fillId="0" borderId="0">
      <alignment vertical="center"/>
    </xf>
    <xf numFmtId="0" fontId="162" fillId="0" borderId="0">
      <alignment vertical="center"/>
    </xf>
    <xf numFmtId="0" fontId="162" fillId="0" borderId="0">
      <alignment vertical="center"/>
    </xf>
    <xf numFmtId="0" fontId="162" fillId="0" borderId="0">
      <alignment vertical="center"/>
    </xf>
    <xf numFmtId="0" fontId="5" fillId="0" borderId="0">
      <alignment vertical="center"/>
    </xf>
    <xf numFmtId="0" fontId="2" fillId="0" borderId="0">
      <alignment vertical="center"/>
    </xf>
    <xf numFmtId="0" fontId="1"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 fillId="0" borderId="0">
      <alignment vertical="center"/>
    </xf>
    <xf numFmtId="0" fontId="23" fillId="0" borderId="0">
      <alignment vertical="center"/>
    </xf>
    <xf numFmtId="0" fontId="2" fillId="0" borderId="0">
      <alignment vertical="center"/>
    </xf>
    <xf numFmtId="0" fontId="5" fillId="0" borderId="0">
      <alignment vertical="center"/>
    </xf>
    <xf numFmtId="0" fontId="164"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1"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 fillId="0" borderId="0">
      <alignment vertical="center"/>
    </xf>
    <xf numFmtId="0" fontId="23" fillId="0" borderId="0">
      <alignment vertical="center"/>
    </xf>
    <xf numFmtId="0" fontId="2" fillId="0" borderId="0">
      <alignment vertical="center"/>
    </xf>
    <xf numFmtId="0" fontId="182" fillId="0" borderId="0">
      <alignment vertical="center"/>
    </xf>
    <xf numFmtId="0" fontId="182" fillId="0" borderId="0">
      <alignment vertical="center"/>
    </xf>
    <xf numFmtId="0" fontId="164"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66" fillId="0" borderId="0">
      <alignment vertical="center"/>
    </xf>
    <xf numFmtId="0" fontId="182" fillId="0" borderId="0">
      <alignment vertical="center"/>
    </xf>
    <xf numFmtId="0" fontId="18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66" fillId="0" borderId="0">
      <alignment vertical="center"/>
    </xf>
    <xf numFmtId="0" fontId="23"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3" fillId="0" borderId="0">
      <alignment vertical="center"/>
    </xf>
    <xf numFmtId="0" fontId="1"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 fillId="0" borderId="0">
      <alignment vertical="center"/>
    </xf>
    <xf numFmtId="0" fontId="23" fillId="0" borderId="0">
      <alignment vertical="center"/>
    </xf>
    <xf numFmtId="0" fontId="2" fillId="0" borderId="0">
      <alignment vertical="center"/>
    </xf>
    <xf numFmtId="0" fontId="182" fillId="0" borderId="0">
      <alignment vertical="center"/>
    </xf>
    <xf numFmtId="0" fontId="182" fillId="0" borderId="0">
      <alignment vertical="center"/>
    </xf>
    <xf numFmtId="0" fontId="182" fillId="0" borderId="0">
      <alignment vertical="center"/>
    </xf>
    <xf numFmtId="0" fontId="164"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66" fillId="0" borderId="0">
      <alignment vertical="center"/>
    </xf>
    <xf numFmtId="0" fontId="182" fillId="0" borderId="0">
      <alignment vertical="center"/>
    </xf>
    <xf numFmtId="0" fontId="18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66" fillId="0" borderId="0">
      <alignment vertical="center"/>
    </xf>
    <xf numFmtId="0" fontId="23"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1"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 fillId="0" borderId="0">
      <alignment vertical="center"/>
    </xf>
    <xf numFmtId="0" fontId="23" fillId="0" borderId="0">
      <alignment vertical="center"/>
    </xf>
    <xf numFmtId="0" fontId="2" fillId="0" borderId="0">
      <alignment vertical="center"/>
    </xf>
    <xf numFmtId="0" fontId="5" fillId="0" borderId="0">
      <alignment vertical="center"/>
    </xf>
    <xf numFmtId="0" fontId="16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3"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3" fillId="0" borderId="0">
      <alignment vertical="center"/>
    </xf>
    <xf numFmtId="0" fontId="1" fillId="0" borderId="0">
      <alignment vertical="center"/>
    </xf>
    <xf numFmtId="0" fontId="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182" fillId="0" borderId="0">
      <alignment vertical="center"/>
    </xf>
    <xf numFmtId="0" fontId="2" fillId="0" borderId="0">
      <alignment vertical="center"/>
    </xf>
    <xf numFmtId="0" fontId="5" fillId="0" borderId="0">
      <alignment vertical="center"/>
    </xf>
    <xf numFmtId="0" fontId="16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182" fillId="0" borderId="0">
      <alignment vertical="center"/>
    </xf>
    <xf numFmtId="0" fontId="2" fillId="0" borderId="0">
      <alignment vertical="center"/>
    </xf>
    <xf numFmtId="0" fontId="5"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66" fillId="0" borderId="0">
      <alignment vertical="center"/>
    </xf>
    <xf numFmtId="0" fontId="182" fillId="0" borderId="0">
      <alignment vertical="center"/>
    </xf>
    <xf numFmtId="0" fontId="18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66" fillId="0" borderId="0">
      <alignment vertical="center"/>
    </xf>
    <xf numFmtId="0" fontId="23"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5"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66" fillId="0" borderId="0">
      <alignment vertical="center"/>
    </xf>
    <xf numFmtId="0" fontId="182" fillId="0" borderId="0">
      <alignment vertical="center"/>
    </xf>
    <xf numFmtId="0" fontId="18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66" fillId="0" borderId="0">
      <alignment vertical="center"/>
    </xf>
    <xf numFmtId="0" fontId="23"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66" fillId="0" borderId="0">
      <alignment vertical="center"/>
    </xf>
    <xf numFmtId="0" fontId="182" fillId="0" borderId="0">
      <alignment vertical="center"/>
    </xf>
    <xf numFmtId="0" fontId="18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66" fillId="0" borderId="0">
      <alignment vertical="center"/>
    </xf>
    <xf numFmtId="0" fontId="23"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5"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5" fillId="0" borderId="0">
      <alignment vertical="center"/>
    </xf>
    <xf numFmtId="0" fontId="23" fillId="0" borderId="0">
      <alignment vertical="center"/>
    </xf>
    <xf numFmtId="0" fontId="162" fillId="0" borderId="0">
      <alignment vertical="center"/>
    </xf>
    <xf numFmtId="0" fontId="162" fillId="0" borderId="0">
      <alignment vertical="center"/>
    </xf>
    <xf numFmtId="0" fontId="23" fillId="0" borderId="0">
      <alignment vertical="center"/>
    </xf>
    <xf numFmtId="0" fontId="5" fillId="0" borderId="0">
      <alignment vertical="center"/>
    </xf>
    <xf numFmtId="0" fontId="183" fillId="0" borderId="0">
      <alignment vertical="center"/>
    </xf>
    <xf numFmtId="0" fontId="5" fillId="0" borderId="0">
      <alignment vertical="center"/>
    </xf>
    <xf numFmtId="0" fontId="5" fillId="0" borderId="0">
      <alignment vertical="center"/>
    </xf>
    <xf numFmtId="0" fontId="2" fillId="0" borderId="0">
      <alignment vertical="center"/>
    </xf>
    <xf numFmtId="0" fontId="183" fillId="0" borderId="0">
      <alignment vertical="center"/>
    </xf>
    <xf numFmtId="0" fontId="5" fillId="0" borderId="0">
      <alignment vertical="center"/>
    </xf>
    <xf numFmtId="0" fontId="5" fillId="0" borderId="0">
      <alignment vertical="center"/>
    </xf>
    <xf numFmtId="0" fontId="183" fillId="0" borderId="0">
      <alignment vertical="center"/>
    </xf>
    <xf numFmtId="0" fontId="183" fillId="0" borderId="0">
      <alignment vertical="center"/>
    </xf>
    <xf numFmtId="0" fontId="5" fillId="0" borderId="0">
      <alignment vertical="center"/>
    </xf>
    <xf numFmtId="0" fontId="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88" fillId="0" borderId="0">
      <alignment vertical="center"/>
    </xf>
    <xf numFmtId="0" fontId="164" fillId="0" borderId="0">
      <alignment vertical="center"/>
    </xf>
    <xf numFmtId="0" fontId="164" fillId="0" borderId="0">
      <alignment vertical="center"/>
    </xf>
    <xf numFmtId="0" fontId="160" fillId="0" borderId="0">
      <alignment vertical="center"/>
    </xf>
    <xf numFmtId="0" fontId="164" fillId="0" borderId="0">
      <alignment vertical="center"/>
    </xf>
    <xf numFmtId="0" fontId="23" fillId="0" borderId="0">
      <alignment vertical="center"/>
    </xf>
    <xf numFmtId="0" fontId="160" fillId="0" borderId="0">
      <alignment vertical="center"/>
    </xf>
    <xf numFmtId="0" fontId="160" fillId="0" borderId="0">
      <alignment vertical="center"/>
    </xf>
    <xf numFmtId="0" fontId="23" fillId="0" borderId="0">
      <alignment vertical="center"/>
    </xf>
    <xf numFmtId="0" fontId="23" fillId="0" borderId="0">
      <alignment vertical="center"/>
    </xf>
    <xf numFmtId="0" fontId="23" fillId="0" borderId="0">
      <alignment vertical="center"/>
    </xf>
    <xf numFmtId="0" fontId="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3" fillId="0" borderId="0">
      <alignment vertical="center"/>
    </xf>
    <xf numFmtId="0" fontId="160" fillId="0" borderId="0">
      <alignment vertical="center"/>
    </xf>
    <xf numFmtId="0" fontId="160" fillId="0" borderId="0">
      <alignment vertical="center"/>
    </xf>
    <xf numFmtId="0" fontId="160" fillId="0" borderId="0">
      <alignment vertical="center"/>
    </xf>
    <xf numFmtId="0" fontId="167" fillId="0" borderId="0"/>
    <xf numFmtId="0" fontId="160" fillId="0" borderId="0">
      <alignment vertical="center"/>
    </xf>
    <xf numFmtId="0" fontId="160" fillId="0" borderId="0">
      <alignment vertical="center"/>
    </xf>
    <xf numFmtId="0" fontId="160" fillId="0" borderId="0">
      <alignment vertical="center"/>
    </xf>
    <xf numFmtId="0" fontId="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3" fillId="0" borderId="0">
      <alignment vertical="center"/>
    </xf>
    <xf numFmtId="0" fontId="5" fillId="0" borderId="0">
      <alignment vertical="center"/>
    </xf>
    <xf numFmtId="0" fontId="5" fillId="0" borderId="0">
      <alignment vertical="center"/>
    </xf>
    <xf numFmtId="0" fontId="81" fillId="0" borderId="0" applyNumberFormat="0" applyFont="0" applyFill="0" applyBorder="0" applyAlignment="0" applyProtection="0"/>
    <xf numFmtId="0" fontId="2" fillId="0" borderId="0">
      <alignment vertical="center"/>
    </xf>
    <xf numFmtId="0" fontId="23" fillId="0" borderId="0">
      <alignment vertical="center"/>
    </xf>
    <xf numFmtId="0" fontId="2" fillId="0" borderId="0">
      <alignment vertical="center"/>
    </xf>
    <xf numFmtId="0" fontId="167" fillId="0" borderId="0">
      <alignment vertical="center"/>
    </xf>
    <xf numFmtId="0" fontId="5" fillId="0" borderId="0">
      <alignment vertical="center"/>
    </xf>
    <xf numFmtId="0" fontId="2" fillId="0" borderId="0">
      <alignment vertical="center"/>
    </xf>
    <xf numFmtId="0" fontId="5" fillId="0" borderId="0">
      <alignment vertical="center"/>
    </xf>
    <xf numFmtId="0" fontId="161" fillId="0" borderId="0">
      <alignment vertical="center"/>
    </xf>
    <xf numFmtId="0" fontId="161" fillId="0" borderId="0">
      <alignment vertical="center"/>
    </xf>
    <xf numFmtId="0" fontId="5" fillId="0" borderId="0">
      <alignment vertical="center"/>
    </xf>
    <xf numFmtId="0" fontId="157" fillId="0" borderId="0"/>
    <xf numFmtId="0" fontId="157" fillId="0" borderId="0"/>
    <xf numFmtId="0" fontId="5" fillId="0" borderId="0">
      <alignment vertical="center"/>
    </xf>
    <xf numFmtId="0" fontId="2" fillId="0" borderId="0">
      <alignment vertical="center"/>
    </xf>
    <xf numFmtId="0" fontId="182" fillId="0" borderId="0">
      <alignment vertical="center"/>
    </xf>
    <xf numFmtId="0" fontId="1" fillId="0" borderId="0">
      <alignment vertical="center"/>
    </xf>
    <xf numFmtId="0" fontId="1" fillId="0" borderId="0">
      <alignment vertical="center"/>
    </xf>
    <xf numFmtId="0" fontId="2"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 fillId="0" borderId="0">
      <alignment vertical="center"/>
    </xf>
    <xf numFmtId="0" fontId="45"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54"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66" fillId="0" borderId="0">
      <alignment vertical="center"/>
    </xf>
    <xf numFmtId="0" fontId="182" fillId="0" borderId="0">
      <alignment vertical="center"/>
    </xf>
    <xf numFmtId="0" fontId="18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66" fillId="0" borderId="0">
      <alignment vertical="center"/>
    </xf>
    <xf numFmtId="0" fontId="23"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4"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xf numFmtId="0" fontId="23" fillId="0" borderId="0"/>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66" fillId="0" borderId="0">
      <alignment vertical="center"/>
    </xf>
    <xf numFmtId="0" fontId="182" fillId="0" borderId="0">
      <alignment vertical="center"/>
    </xf>
    <xf numFmtId="0" fontId="18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66" fillId="0" borderId="0">
      <alignment vertical="center"/>
    </xf>
    <xf numFmtId="0" fontId="23"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66" fillId="0" borderId="0">
      <alignment vertical="center"/>
    </xf>
    <xf numFmtId="0" fontId="182" fillId="0" borderId="0">
      <alignment vertical="center"/>
    </xf>
    <xf numFmtId="0" fontId="18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66" fillId="0" borderId="0">
      <alignment vertical="center"/>
    </xf>
    <xf numFmtId="0" fontId="23"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66"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66" fillId="0" borderId="0">
      <alignment vertical="center"/>
    </xf>
    <xf numFmtId="0" fontId="182" fillId="0" borderId="0">
      <alignment vertical="center"/>
    </xf>
    <xf numFmtId="0" fontId="182"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 fillId="0" borderId="0">
      <alignment vertical="center"/>
    </xf>
    <xf numFmtId="0" fontId="1" fillId="0" borderId="0">
      <alignment vertical="center"/>
    </xf>
    <xf numFmtId="0" fontId="16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5"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alignment vertical="center"/>
    </xf>
    <xf numFmtId="0" fontId="217" fillId="0" borderId="0">
      <alignment vertical="center"/>
    </xf>
    <xf numFmtId="0" fontId="160" fillId="0" borderId="0">
      <alignment vertical="center"/>
    </xf>
    <xf numFmtId="0" fontId="160" fillId="0" borderId="0">
      <alignment vertical="center"/>
    </xf>
    <xf numFmtId="0" fontId="160"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3" fillId="0" borderId="0">
      <alignment vertical="center"/>
    </xf>
    <xf numFmtId="0" fontId="35"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 fillId="0" borderId="0">
      <alignment vertical="center"/>
    </xf>
    <xf numFmtId="0" fontId="217" fillId="0" borderId="0">
      <alignment vertical="center"/>
    </xf>
    <xf numFmtId="0" fontId="21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17" fillId="0" borderId="0">
      <alignment vertical="center"/>
    </xf>
    <xf numFmtId="0" fontId="217"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17"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21" fillId="0" borderId="0">
      <alignment vertical="center"/>
    </xf>
    <xf numFmtId="0" fontId="221"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2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17"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4" fillId="0" borderId="0">
      <alignment vertical="center"/>
    </xf>
    <xf numFmtId="0" fontId="164" fillId="0" borderId="0">
      <alignment vertical="center"/>
    </xf>
    <xf numFmtId="0" fontId="166" fillId="0" borderId="0">
      <alignment vertical="center"/>
    </xf>
    <xf numFmtId="0" fontId="166" fillId="0" borderId="0">
      <alignment vertical="center"/>
    </xf>
    <xf numFmtId="0" fontId="5" fillId="0" borderId="0">
      <alignment vertical="center"/>
    </xf>
    <xf numFmtId="0" fontId="86" fillId="0" borderId="0">
      <alignment vertical="center"/>
    </xf>
    <xf numFmtId="0" fontId="5" fillId="0" borderId="0">
      <alignment vertical="center"/>
    </xf>
    <xf numFmtId="0" fontId="23" fillId="0" borderId="0">
      <alignment vertical="center"/>
    </xf>
    <xf numFmtId="0" fontId="2" fillId="0" borderId="0">
      <alignment vertical="center"/>
    </xf>
    <xf numFmtId="0" fontId="1" fillId="0" borderId="0">
      <alignment vertical="center"/>
    </xf>
    <xf numFmtId="0" fontId="2" fillId="0" borderId="0">
      <alignment vertical="center"/>
    </xf>
    <xf numFmtId="0" fontId="5"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3" fillId="0" borderId="0">
      <alignment vertical="center"/>
    </xf>
    <xf numFmtId="0" fontId="5" fillId="0" borderId="0">
      <alignment vertical="center"/>
    </xf>
    <xf numFmtId="0" fontId="5" fillId="0" borderId="0"/>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5"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3" fillId="0" borderId="0">
      <alignment vertical="center"/>
    </xf>
    <xf numFmtId="0" fontId="81" fillId="0" borderId="0" applyNumberFormat="0" applyFont="0" applyFill="0" applyBorder="0" applyAlignment="0" applyProtection="0"/>
    <xf numFmtId="0" fontId="81" fillId="0" borderId="0" applyNumberFormat="0" applyFont="0" applyFill="0" applyBorder="0" applyAlignment="0" applyProtection="0"/>
    <xf numFmtId="0" fontId="81" fillId="0" borderId="0" applyNumberFormat="0" applyFont="0" applyFill="0" applyBorder="0" applyAlignment="0" applyProtection="0"/>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81" fillId="0" borderId="0" applyNumberFormat="0" applyFont="0" applyFill="0" applyBorder="0" applyAlignment="0" applyProtection="0"/>
    <xf numFmtId="0" fontId="164" fillId="0" borderId="0">
      <alignment vertical="center"/>
    </xf>
    <xf numFmtId="0" fontId="164" fillId="0" borderId="0">
      <alignment vertical="center"/>
    </xf>
    <xf numFmtId="0" fontId="164"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16" fillId="0" borderId="0">
      <alignment vertical="center"/>
    </xf>
    <xf numFmtId="0" fontId="167" fillId="0" borderId="0">
      <alignment vertical="center"/>
    </xf>
    <xf numFmtId="0" fontId="2"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1" fillId="0" borderId="0">
      <alignment vertical="center"/>
    </xf>
    <xf numFmtId="0" fontId="23" fillId="0" borderId="0">
      <alignment vertical="center"/>
    </xf>
    <xf numFmtId="0" fontId="23" fillId="0" borderId="0">
      <alignment vertical="center"/>
    </xf>
    <xf numFmtId="0" fontId="23"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 fillId="0" borderId="0">
      <alignment vertical="center"/>
    </xf>
    <xf numFmtId="0" fontId="2" fillId="0" borderId="0">
      <alignment vertical="center"/>
    </xf>
    <xf numFmtId="0" fontId="173"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3" fillId="0" borderId="0">
      <alignment vertical="center"/>
    </xf>
    <xf numFmtId="0" fontId="1" fillId="0" borderId="0">
      <alignment vertical="center"/>
    </xf>
    <xf numFmtId="0" fontId="81" fillId="0" borderId="0" applyNumberFormat="0" applyFont="0" applyFill="0" applyBorder="0" applyAlignment="0" applyProtection="0"/>
    <xf numFmtId="0" fontId="1" fillId="0" borderId="0">
      <alignment vertical="center"/>
    </xf>
    <xf numFmtId="0" fontId="164" fillId="0" borderId="0">
      <alignment vertical="center"/>
    </xf>
    <xf numFmtId="0" fontId="1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4" fillId="0" borderId="0">
      <alignment vertical="center"/>
    </xf>
    <xf numFmtId="0" fontId="164" fillId="0" borderId="0">
      <alignment vertical="center"/>
    </xf>
    <xf numFmtId="0" fontId="23" fillId="0" borderId="0">
      <alignment vertical="center"/>
    </xf>
    <xf numFmtId="0" fontId="23" fillId="0" borderId="0">
      <alignment vertical="center"/>
    </xf>
    <xf numFmtId="0" fontId="162" fillId="0" borderId="0">
      <alignment vertical="center"/>
    </xf>
    <xf numFmtId="0" fontId="162" fillId="0" borderId="0">
      <alignment vertical="center"/>
    </xf>
    <xf numFmtId="0" fontId="157" fillId="0" borderId="0"/>
    <xf numFmtId="0" fontId="23" fillId="0" borderId="0">
      <alignment vertical="center"/>
    </xf>
    <xf numFmtId="0" fontId="162" fillId="0" borderId="0">
      <alignment vertical="center"/>
    </xf>
    <xf numFmtId="0" fontId="162" fillId="0" borderId="0">
      <alignment vertical="center"/>
    </xf>
    <xf numFmtId="0" fontId="23" fillId="0" borderId="0">
      <alignment vertical="center"/>
    </xf>
    <xf numFmtId="0" fontId="23" fillId="0" borderId="0">
      <alignment vertical="center"/>
    </xf>
    <xf numFmtId="0" fontId="1" fillId="0" borderId="0">
      <alignment vertical="center"/>
    </xf>
    <xf numFmtId="0" fontId="1" fillId="0" borderId="0">
      <alignment vertical="center"/>
    </xf>
    <xf numFmtId="0" fontId="1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71" fillId="0" borderId="0">
      <alignment vertical="center"/>
    </xf>
    <xf numFmtId="0" fontId="171" fillId="0" borderId="0">
      <alignment vertical="center"/>
    </xf>
    <xf numFmtId="0" fontId="1" fillId="0" borderId="0">
      <alignment vertical="center"/>
    </xf>
    <xf numFmtId="0" fontId="157" fillId="0" borderId="0"/>
    <xf numFmtId="0" fontId="1" fillId="0" borderId="0">
      <alignment vertical="center"/>
    </xf>
    <xf numFmtId="0" fontId="1" fillId="0" borderId="0">
      <alignment vertical="center"/>
    </xf>
    <xf numFmtId="0" fontId="157" fillId="0" borderId="0"/>
    <xf numFmtId="0" fontId="157" fillId="0" borderId="0"/>
    <xf numFmtId="0" fontId="182" fillId="0" borderId="0">
      <alignment vertical="center"/>
    </xf>
    <xf numFmtId="0" fontId="2" fillId="0" borderId="0">
      <alignment vertical="center"/>
    </xf>
    <xf numFmtId="0" fontId="54"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1" fillId="0" borderId="0" applyNumberFormat="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1" fillId="0" borderId="0" applyNumberFormat="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2" fillId="0" borderId="0">
      <alignment vertical="center"/>
    </xf>
    <xf numFmtId="0" fontId="2" fillId="0" borderId="0">
      <alignment vertical="center"/>
    </xf>
    <xf numFmtId="0" fontId="54"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8" fillId="0" borderId="0" applyAlignment="0">
      <alignment vertical="top" wrapText="1"/>
      <protection locked="0"/>
    </xf>
    <xf numFmtId="0" fontId="1" fillId="0" borderId="0">
      <alignment vertical="center"/>
    </xf>
    <xf numFmtId="0" fontId="1" fillId="0" borderId="0">
      <alignment vertical="center"/>
    </xf>
    <xf numFmtId="0" fontId="1" fillId="0" borderId="0">
      <alignment vertical="center"/>
    </xf>
    <xf numFmtId="0" fontId="81" fillId="0" borderId="0" applyNumberFormat="0" applyFont="0" applyFill="0" applyBorder="0" applyAlignment="0" applyProtection="0"/>
    <xf numFmtId="0" fontId="1" fillId="0" borderId="0">
      <alignment vertical="center"/>
    </xf>
    <xf numFmtId="0" fontId="81" fillId="0" borderId="0" applyNumberFormat="0" applyFont="0" applyFill="0" applyBorder="0" applyAlignment="0" applyProtection="0"/>
    <xf numFmtId="0" fontId="1" fillId="0" borderId="0">
      <alignment vertical="center"/>
    </xf>
    <xf numFmtId="0" fontId="1" fillId="0" borderId="0">
      <alignment vertical="center"/>
    </xf>
    <xf numFmtId="0" fontId="81" fillId="0" borderId="0" applyNumberFormat="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1" fillId="0" borderId="0" applyNumberFormat="0" applyFont="0" applyFill="0" applyBorder="0" applyAlignment="0" applyProtection="0"/>
    <xf numFmtId="0" fontId="1" fillId="0" borderId="0">
      <alignment vertical="center"/>
    </xf>
    <xf numFmtId="0" fontId="1" fillId="0" borderId="0">
      <alignment vertical="center"/>
    </xf>
    <xf numFmtId="0" fontId="81" fillId="0" borderId="0" applyNumberFormat="0" applyFont="0" applyFill="0" applyBorder="0" applyAlignment="0" applyProtection="0"/>
    <xf numFmtId="0" fontId="1" fillId="0" borderId="0">
      <alignment vertical="center"/>
    </xf>
    <xf numFmtId="0" fontId="1"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2" fillId="0" borderId="0">
      <alignment vertical="center"/>
    </xf>
    <xf numFmtId="0" fontId="2" fillId="0" borderId="0">
      <alignment vertical="center"/>
    </xf>
    <xf numFmtId="0" fontId="16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3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5" fillId="0" borderId="0">
      <alignment vertical="center"/>
    </xf>
    <xf numFmtId="0" fontId="2" fillId="0" borderId="0">
      <alignment vertical="center"/>
    </xf>
    <xf numFmtId="0" fontId="35" fillId="0" borderId="0">
      <alignment vertical="center"/>
    </xf>
    <xf numFmtId="0" fontId="35" fillId="0" borderId="0">
      <alignment vertical="center"/>
    </xf>
    <xf numFmtId="0" fontId="164" fillId="0" borderId="0">
      <alignment vertical="center"/>
    </xf>
    <xf numFmtId="0" fontId="172"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23" fillId="0" borderId="0">
      <alignment vertical="center"/>
    </xf>
    <xf numFmtId="0" fontId="35" fillId="0" borderId="0">
      <alignment vertical="center"/>
    </xf>
    <xf numFmtId="0" fontId="172" fillId="0" borderId="0">
      <alignment vertical="center"/>
    </xf>
    <xf numFmtId="0" fontId="172" fillId="0" borderId="0">
      <alignment vertical="center"/>
    </xf>
    <xf numFmtId="0" fontId="16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64" fillId="0" borderId="0">
      <alignment vertical="center"/>
    </xf>
    <xf numFmtId="0" fontId="187" fillId="0" borderId="0">
      <alignment vertical="center"/>
    </xf>
    <xf numFmtId="0" fontId="171" fillId="0" borderId="0">
      <alignment vertical="center"/>
    </xf>
    <xf numFmtId="0" fontId="164" fillId="0" borderId="0">
      <alignment vertical="center"/>
    </xf>
    <xf numFmtId="0" fontId="162" fillId="0" borderId="0">
      <alignment vertical="center"/>
    </xf>
    <xf numFmtId="0" fontId="162" fillId="0" borderId="0">
      <alignment vertical="center"/>
    </xf>
    <xf numFmtId="0" fontId="162" fillId="0" borderId="0">
      <alignment vertical="center"/>
    </xf>
    <xf numFmtId="0" fontId="23"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 fillId="0" borderId="0">
      <alignment vertical="center"/>
    </xf>
    <xf numFmtId="0" fontId="2" fillId="0" borderId="0">
      <alignment vertical="center"/>
    </xf>
    <xf numFmtId="0" fontId="5" fillId="0" borderId="0">
      <alignment vertical="center"/>
    </xf>
    <xf numFmtId="0" fontId="2" fillId="0" borderId="0">
      <alignment vertical="center"/>
    </xf>
    <xf numFmtId="0" fontId="81" fillId="0" borderId="0" applyNumberFormat="0" applyFont="0" applyFill="0" applyBorder="0" applyAlignment="0" applyProtection="0"/>
    <xf numFmtId="0" fontId="5" fillId="0" borderId="0">
      <alignment vertical="center"/>
    </xf>
    <xf numFmtId="0" fontId="2" fillId="0" borderId="0">
      <alignment vertical="center"/>
    </xf>
    <xf numFmtId="0" fontId="5" fillId="0" borderId="0">
      <alignment vertical="center"/>
    </xf>
    <xf numFmtId="0" fontId="2" fillId="0" borderId="0">
      <alignment vertical="center"/>
    </xf>
    <xf numFmtId="0" fontId="161" fillId="0" borderId="0">
      <alignment vertical="center"/>
    </xf>
    <xf numFmtId="0" fontId="164" fillId="0" borderId="0">
      <alignment vertical="center"/>
    </xf>
    <xf numFmtId="0" fontId="164" fillId="0" borderId="0">
      <alignment vertical="center"/>
    </xf>
    <xf numFmtId="0" fontId="5" fillId="0" borderId="0">
      <alignment vertical="center"/>
    </xf>
    <xf numFmtId="0" fontId="182" fillId="0" borderId="0">
      <alignment vertical="center"/>
    </xf>
    <xf numFmtId="0" fontId="2" fillId="0" borderId="0">
      <alignment vertical="center"/>
    </xf>
    <xf numFmtId="0" fontId="1"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159" fillId="0" borderId="0">
      <alignment vertical="center"/>
    </xf>
    <xf numFmtId="0" fontId="159" fillId="0" borderId="0">
      <alignment vertical="center"/>
    </xf>
    <xf numFmtId="0" fontId="159" fillId="0" borderId="0">
      <alignment vertical="center"/>
    </xf>
    <xf numFmtId="0" fontId="159" fillId="0" borderId="0">
      <alignment vertical="center"/>
    </xf>
    <xf numFmtId="0" fontId="159" fillId="0" borderId="0">
      <alignment vertical="center"/>
    </xf>
    <xf numFmtId="0" fontId="160" fillId="0" borderId="0">
      <alignment vertical="center"/>
    </xf>
    <xf numFmtId="0" fontId="160"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0" fillId="0" borderId="0">
      <alignment vertical="center"/>
    </xf>
    <xf numFmtId="0" fontId="5" fillId="0" borderId="0">
      <alignment vertical="center"/>
    </xf>
    <xf numFmtId="0" fontId="160" fillId="0" borderId="0">
      <alignment vertical="center"/>
    </xf>
    <xf numFmtId="0" fontId="35" fillId="0" borderId="0">
      <alignment vertical="center"/>
    </xf>
    <xf numFmtId="0" fontId="160" fillId="0" borderId="0">
      <alignment vertical="center"/>
    </xf>
    <xf numFmtId="0" fontId="2" fillId="0" borderId="0">
      <alignment vertical="center"/>
    </xf>
    <xf numFmtId="0" fontId="23" fillId="0" borderId="0">
      <alignment vertical="center"/>
    </xf>
    <xf numFmtId="0" fontId="5" fillId="0" borderId="0">
      <alignment vertical="center"/>
    </xf>
    <xf numFmtId="0" fontId="2" fillId="0" borderId="0">
      <alignment vertical="center"/>
    </xf>
    <xf numFmtId="0" fontId="5" fillId="0" borderId="0">
      <alignment vertical="center"/>
    </xf>
    <xf numFmtId="0" fontId="35" fillId="0" borderId="0">
      <alignment vertical="center"/>
    </xf>
    <xf numFmtId="0" fontId="35" fillId="0" borderId="0">
      <alignment vertical="center"/>
    </xf>
    <xf numFmtId="0" fontId="5" fillId="0" borderId="0">
      <alignment vertical="center"/>
    </xf>
    <xf numFmtId="0" fontId="35" fillId="0" borderId="0">
      <alignment vertical="center"/>
    </xf>
    <xf numFmtId="0" fontId="164" fillId="0" borderId="0">
      <alignment vertical="center"/>
    </xf>
    <xf numFmtId="0" fontId="1" fillId="0" borderId="0">
      <alignment vertical="center"/>
    </xf>
    <xf numFmtId="0" fontId="222" fillId="0" borderId="0">
      <alignment vertical="center"/>
    </xf>
    <xf numFmtId="0" fontId="23" fillId="0" borderId="0">
      <alignment vertical="center"/>
    </xf>
    <xf numFmtId="0" fontId="1" fillId="0" borderId="0">
      <alignment vertical="center"/>
    </xf>
    <xf numFmtId="0" fontId="3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6" fillId="0" borderId="0">
      <alignment vertical="center"/>
    </xf>
    <xf numFmtId="0" fontId="160" fillId="0" borderId="0">
      <alignment vertical="center"/>
    </xf>
    <xf numFmtId="0" fontId="166" fillId="0" borderId="0">
      <alignment vertical="center"/>
    </xf>
    <xf numFmtId="0" fontId="166" fillId="0" borderId="0">
      <alignment vertical="center"/>
    </xf>
    <xf numFmtId="0" fontId="1" fillId="0" borderId="0">
      <alignment vertical="center"/>
    </xf>
    <xf numFmtId="0" fontId="1" fillId="0" borderId="0">
      <alignment vertical="center"/>
    </xf>
    <xf numFmtId="0" fontId="1" fillId="0" borderId="0">
      <alignment vertical="center"/>
    </xf>
    <xf numFmtId="0" fontId="160"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16" fillId="0" borderId="0">
      <alignment vertical="center"/>
    </xf>
    <xf numFmtId="0" fontId="16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3" fillId="0" borderId="0">
      <alignment vertical="center"/>
    </xf>
    <xf numFmtId="0" fontId="1"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23" fillId="0" borderId="0">
      <alignment vertical="center"/>
    </xf>
    <xf numFmtId="0" fontId="2" fillId="0" borderId="0">
      <alignment vertical="center"/>
    </xf>
    <xf numFmtId="0" fontId="216" fillId="0" borderId="0">
      <alignment vertical="center"/>
    </xf>
    <xf numFmtId="0" fontId="166" fillId="0" borderId="0">
      <alignment vertical="center"/>
    </xf>
    <xf numFmtId="0" fontId="23" fillId="0" borderId="0">
      <alignment vertical="center"/>
    </xf>
    <xf numFmtId="0" fontId="2"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1"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182" fillId="0" borderId="0">
      <alignment vertical="center"/>
    </xf>
    <xf numFmtId="0" fontId="2" fillId="0" borderId="0">
      <alignment vertical="center"/>
    </xf>
    <xf numFmtId="0" fontId="1" fillId="0" borderId="0">
      <alignment vertical="center"/>
    </xf>
    <xf numFmtId="0" fontId="1"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1" fillId="0" borderId="0">
      <alignment vertical="center"/>
    </xf>
    <xf numFmtId="0" fontId="2" fillId="0" borderId="0">
      <alignment vertical="center"/>
    </xf>
    <xf numFmtId="0" fontId="187" fillId="0" borderId="0">
      <alignment vertical="center"/>
    </xf>
    <xf numFmtId="0" fontId="1" fillId="0" borderId="0">
      <alignment vertical="center"/>
    </xf>
    <xf numFmtId="0" fontId="1" fillId="0" borderId="0">
      <alignment vertical="center"/>
    </xf>
    <xf numFmtId="0" fontId="1" fillId="0" borderId="0">
      <alignment vertical="center"/>
    </xf>
    <xf numFmtId="0" fontId="169"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69" fillId="0" borderId="0">
      <alignment vertical="center"/>
    </xf>
    <xf numFmtId="0" fontId="182" fillId="0" borderId="0">
      <alignment vertical="center"/>
    </xf>
    <xf numFmtId="0" fontId="182" fillId="0" borderId="0">
      <alignment vertical="center"/>
    </xf>
    <xf numFmtId="0" fontId="169" fillId="0" borderId="0">
      <alignment vertical="center"/>
    </xf>
    <xf numFmtId="0" fontId="169"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69"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1" fillId="0" borderId="0">
      <alignment vertical="center"/>
    </xf>
    <xf numFmtId="0" fontId="2" fillId="0" borderId="0">
      <alignment vertical="center"/>
    </xf>
    <xf numFmtId="0" fontId="167"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167"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 fillId="0" borderId="0">
      <alignment vertical="center"/>
    </xf>
    <xf numFmtId="0" fontId="2" fillId="0" borderId="0">
      <alignment vertical="center"/>
    </xf>
    <xf numFmtId="0" fontId="168" fillId="0" borderId="0" applyAlignment="0">
      <alignment vertical="top" wrapText="1"/>
      <protection locked="0"/>
    </xf>
    <xf numFmtId="0" fontId="174" fillId="0" borderId="0" applyAlignment="0">
      <alignment vertical="top" wrapText="1"/>
      <protection locked="0"/>
    </xf>
    <xf numFmtId="0" fontId="174" fillId="0" borderId="0" applyAlignment="0">
      <alignment vertical="top" wrapText="1"/>
      <protection locked="0"/>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74" fillId="0" borderId="0" applyAlignment="0">
      <alignment vertical="top" wrapText="1"/>
      <protection locked="0"/>
    </xf>
    <xf numFmtId="0" fontId="174" fillId="0" borderId="0" applyAlignment="0">
      <alignment vertical="top" wrapText="1"/>
      <protection locked="0"/>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21" fillId="0" borderId="0">
      <alignment vertical="center"/>
    </xf>
    <xf numFmtId="0" fontId="2" fillId="0" borderId="0">
      <alignment vertical="center"/>
    </xf>
    <xf numFmtId="0" fontId="5" fillId="0" borderId="0">
      <alignment vertical="center"/>
    </xf>
    <xf numFmtId="0" fontId="2" fillId="0" borderId="0">
      <alignment vertical="center"/>
    </xf>
    <xf numFmtId="0" fontId="23" fillId="0" borderId="0">
      <alignment vertical="center"/>
    </xf>
    <xf numFmtId="0" fontId="5" fillId="0" borderId="0">
      <alignment vertical="center"/>
    </xf>
    <xf numFmtId="0" fontId="2" fillId="0" borderId="0">
      <alignment vertical="center"/>
    </xf>
    <xf numFmtId="0" fontId="5" fillId="0" borderId="0">
      <alignment vertical="center"/>
    </xf>
    <xf numFmtId="0" fontId="5" fillId="0" borderId="0">
      <alignment vertical="center"/>
    </xf>
    <xf numFmtId="0" fontId="5" fillId="0" borderId="0">
      <alignment vertical="center"/>
    </xf>
    <xf numFmtId="0" fontId="1" fillId="0" borderId="0">
      <alignment vertical="center"/>
    </xf>
    <xf numFmtId="0" fontId="160"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2"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3" fillId="0" borderId="0">
      <alignment vertical="center"/>
    </xf>
    <xf numFmtId="0" fontId="2"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3" fillId="0" borderId="0">
      <alignment vertical="center"/>
    </xf>
    <xf numFmtId="0" fontId="2"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3" fillId="0" borderId="0">
      <alignment vertical="center"/>
    </xf>
    <xf numFmtId="0" fontId="2"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3" fillId="0" borderId="0">
      <alignment vertical="center"/>
    </xf>
    <xf numFmtId="0" fontId="2" fillId="0" borderId="0">
      <alignment vertical="center"/>
    </xf>
    <xf numFmtId="0" fontId="216" fillId="0" borderId="0">
      <alignment vertical="center"/>
    </xf>
    <xf numFmtId="0" fontId="166" fillId="0" borderId="0">
      <alignment vertical="center"/>
    </xf>
    <xf numFmtId="0" fontId="216" fillId="0" borderId="0">
      <alignment vertical="center"/>
    </xf>
    <xf numFmtId="0" fontId="166" fillId="0" borderId="0">
      <alignment vertical="center"/>
    </xf>
    <xf numFmtId="0" fontId="166"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16" fillId="0" borderId="0">
      <alignment vertical="center"/>
    </xf>
    <xf numFmtId="0" fontId="166" fillId="0" borderId="0">
      <alignment vertical="center"/>
    </xf>
    <xf numFmtId="0" fontId="23" fillId="0" borderId="0">
      <alignment vertical="center"/>
    </xf>
    <xf numFmtId="0" fontId="167" fillId="0" borderId="0">
      <alignment vertical="center"/>
    </xf>
    <xf numFmtId="0" fontId="1" fillId="0" borderId="0">
      <alignment vertical="center"/>
    </xf>
    <xf numFmtId="0" fontId="2" fillId="0" borderId="0">
      <alignment vertical="center"/>
    </xf>
    <xf numFmtId="0" fontId="1" fillId="0" borderId="0">
      <alignment vertical="center"/>
    </xf>
    <xf numFmtId="0" fontId="23" fillId="0" borderId="0">
      <alignment vertical="center"/>
    </xf>
    <xf numFmtId="0" fontId="1"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23" fillId="0" borderId="0">
      <alignment vertical="center"/>
    </xf>
    <xf numFmtId="0" fontId="1" fillId="0" borderId="0">
      <alignment vertical="center"/>
    </xf>
    <xf numFmtId="0" fontId="1"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 fillId="0" borderId="0">
      <alignment vertical="center"/>
    </xf>
    <xf numFmtId="0" fontId="2" fillId="0" borderId="0">
      <alignment vertical="center"/>
    </xf>
    <xf numFmtId="0" fontId="1"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1"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1"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160" fillId="0" borderId="0">
      <alignment vertical="center"/>
    </xf>
    <xf numFmtId="0" fontId="2" fillId="0" borderId="0">
      <alignment vertical="center"/>
    </xf>
    <xf numFmtId="0" fontId="1"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168" fillId="0" borderId="0" applyAlignment="0">
      <alignment vertical="top" wrapText="1"/>
      <protection locked="0"/>
    </xf>
    <xf numFmtId="0" fontId="1"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2" fillId="0" borderId="0">
      <alignment vertical="center"/>
    </xf>
    <xf numFmtId="0" fontId="1"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86" fillId="0" borderId="0">
      <alignment vertical="center"/>
    </xf>
    <xf numFmtId="0" fontId="1" fillId="0" borderId="0">
      <alignment vertical="center"/>
    </xf>
    <xf numFmtId="0" fontId="23" fillId="0" borderId="0">
      <alignment vertical="center"/>
    </xf>
    <xf numFmtId="0" fontId="1" fillId="0" borderId="0">
      <alignment vertical="center"/>
    </xf>
    <xf numFmtId="0" fontId="23" fillId="0" borderId="0">
      <alignment vertical="center"/>
    </xf>
    <xf numFmtId="0" fontId="1"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 fillId="0" borderId="0">
      <alignment vertical="center"/>
    </xf>
    <xf numFmtId="0" fontId="160" fillId="0" borderId="0">
      <alignment vertical="center"/>
    </xf>
    <xf numFmtId="0" fontId="160" fillId="0" borderId="0">
      <alignment vertical="center"/>
    </xf>
    <xf numFmtId="0" fontId="23" fillId="0" borderId="0">
      <alignment vertical="center"/>
    </xf>
    <xf numFmtId="0" fontId="160" fillId="0" borderId="0">
      <alignment vertical="center"/>
    </xf>
    <xf numFmtId="0" fontId="160" fillId="0" borderId="0">
      <alignment vertical="center"/>
    </xf>
    <xf numFmtId="0" fontId="81" fillId="0" borderId="0"/>
    <xf numFmtId="0" fontId="2" fillId="0" borderId="0">
      <alignment vertical="center"/>
    </xf>
    <xf numFmtId="0" fontId="23" fillId="0" borderId="0">
      <alignment vertical="center"/>
    </xf>
    <xf numFmtId="0" fontId="5" fillId="0" borderId="0">
      <alignment vertical="center"/>
    </xf>
    <xf numFmtId="0" fontId="160" fillId="0" borderId="0">
      <alignment vertical="center"/>
    </xf>
    <xf numFmtId="0" fontId="2" fillId="0" borderId="0">
      <alignment vertical="center"/>
    </xf>
    <xf numFmtId="0" fontId="5"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60" fillId="0" borderId="0">
      <alignment vertical="center"/>
    </xf>
    <xf numFmtId="0" fontId="2" fillId="0" borderId="0">
      <alignment vertical="center"/>
    </xf>
    <xf numFmtId="0" fontId="1" fillId="0" borderId="0">
      <alignment vertical="center"/>
    </xf>
    <xf numFmtId="0" fontId="23" fillId="0" borderId="0">
      <alignment vertical="center"/>
    </xf>
    <xf numFmtId="0" fontId="2" fillId="0" borderId="0">
      <alignment vertical="center"/>
    </xf>
    <xf numFmtId="0" fontId="1" fillId="0" borderId="0">
      <alignment vertical="center"/>
    </xf>
    <xf numFmtId="0" fontId="23" fillId="0" borderId="0">
      <alignment vertical="center"/>
    </xf>
    <xf numFmtId="0" fontId="1" fillId="0" borderId="0">
      <alignment vertical="center"/>
    </xf>
    <xf numFmtId="0" fontId="23" fillId="0" borderId="0">
      <alignment vertical="center"/>
    </xf>
    <xf numFmtId="0" fontId="1" fillId="0" borderId="0">
      <alignment vertical="center"/>
    </xf>
    <xf numFmtId="0" fontId="23" fillId="0" borderId="0">
      <alignment vertical="center"/>
    </xf>
    <xf numFmtId="0" fontId="1" fillId="0" borderId="0">
      <alignment vertical="center"/>
    </xf>
    <xf numFmtId="0" fontId="23" fillId="0" borderId="0">
      <alignment vertical="center"/>
    </xf>
    <xf numFmtId="0" fontId="1" fillId="0" borderId="0">
      <alignment vertical="center"/>
    </xf>
    <xf numFmtId="0" fontId="23" fillId="0" borderId="0">
      <alignment vertical="center"/>
    </xf>
    <xf numFmtId="0" fontId="167" fillId="0" borderId="0">
      <alignment vertical="center"/>
    </xf>
    <xf numFmtId="0" fontId="160" fillId="0" borderId="0">
      <alignment vertical="center"/>
    </xf>
    <xf numFmtId="0" fontId="160"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59"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2" fillId="0" borderId="0">
      <alignment vertical="center"/>
    </xf>
    <xf numFmtId="0" fontId="182" fillId="0" borderId="0">
      <alignment vertical="center"/>
    </xf>
    <xf numFmtId="0" fontId="182" fillId="0" borderId="0">
      <alignment vertical="center"/>
    </xf>
    <xf numFmtId="0" fontId="1" fillId="0" borderId="0">
      <alignment vertical="center"/>
    </xf>
    <xf numFmtId="0" fontId="1"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182" fillId="0" borderId="0">
      <alignment vertical="center"/>
    </xf>
    <xf numFmtId="0" fontId="182" fillId="0" borderId="0">
      <alignment vertical="center"/>
    </xf>
    <xf numFmtId="0" fontId="23"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 fillId="0" borderId="0">
      <alignment vertical="center"/>
    </xf>
    <xf numFmtId="0" fontId="1"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86" fillId="0" borderId="0">
      <alignment vertical="center"/>
    </xf>
    <xf numFmtId="0" fontId="1" fillId="0" borderId="0">
      <alignment vertical="center"/>
    </xf>
    <xf numFmtId="0" fontId="23" fillId="0" borderId="0">
      <alignment vertical="center"/>
    </xf>
    <xf numFmtId="0" fontId="1" fillId="0" borderId="0">
      <alignment vertical="center"/>
    </xf>
    <xf numFmtId="0" fontId="23" fillId="0" borderId="0">
      <alignment vertical="center"/>
    </xf>
    <xf numFmtId="0" fontId="1"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86"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alignment vertical="center"/>
    </xf>
    <xf numFmtId="0" fontId="167" fillId="0" borderId="0">
      <alignment vertical="center"/>
    </xf>
    <xf numFmtId="0" fontId="2" fillId="0" borderId="0">
      <alignment vertical="center"/>
    </xf>
    <xf numFmtId="0" fontId="23" fillId="0" borderId="0">
      <alignment vertical="center"/>
    </xf>
    <xf numFmtId="0" fontId="167" fillId="0" borderId="0">
      <alignment vertical="center"/>
    </xf>
    <xf numFmtId="0" fontId="160" fillId="0" borderId="0">
      <alignment vertical="center"/>
    </xf>
    <xf numFmtId="0" fontId="2" fillId="0" borderId="0">
      <alignment vertical="center"/>
    </xf>
    <xf numFmtId="0" fontId="167" fillId="0" borderId="0">
      <alignment vertical="center"/>
    </xf>
    <xf numFmtId="0" fontId="5" fillId="0" borderId="0">
      <alignment vertical="center"/>
    </xf>
    <xf numFmtId="0" fontId="167" fillId="0" borderId="0">
      <alignment vertical="center"/>
    </xf>
    <xf numFmtId="0" fontId="5" fillId="0" borderId="0">
      <alignment vertical="center"/>
    </xf>
    <xf numFmtId="0" fontId="23" fillId="0" borderId="0">
      <alignment vertical="center"/>
    </xf>
    <xf numFmtId="0" fontId="5" fillId="0" borderId="0">
      <alignment vertical="center"/>
    </xf>
    <xf numFmtId="0" fontId="23"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23" fillId="0" borderId="0">
      <alignment vertical="center"/>
    </xf>
    <xf numFmtId="0" fontId="1" fillId="0" borderId="0">
      <alignment vertical="center"/>
    </xf>
    <xf numFmtId="0" fontId="23" fillId="0" borderId="0">
      <alignment vertical="center"/>
    </xf>
    <xf numFmtId="0" fontId="1" fillId="0" borderId="0">
      <alignment vertical="center"/>
    </xf>
    <xf numFmtId="0" fontId="23" fillId="0" borderId="0">
      <alignment vertical="center"/>
    </xf>
    <xf numFmtId="0" fontId="1" fillId="0" borderId="0">
      <alignment vertical="center"/>
    </xf>
    <xf numFmtId="0" fontId="23" fillId="0" borderId="0">
      <alignment vertical="center"/>
    </xf>
    <xf numFmtId="0" fontId="1" fillId="0" borderId="0">
      <alignment vertical="center"/>
    </xf>
    <xf numFmtId="0" fontId="23" fillId="0" borderId="0">
      <alignment vertical="center"/>
    </xf>
    <xf numFmtId="0" fontId="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 fillId="0" borderId="0">
      <alignment vertical="center"/>
    </xf>
    <xf numFmtId="0" fontId="23"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182" fillId="0" borderId="0">
      <alignment vertical="center"/>
    </xf>
    <xf numFmtId="0" fontId="18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2" fillId="0" borderId="0">
      <alignment vertical="center"/>
    </xf>
    <xf numFmtId="0" fontId="23" fillId="0" borderId="0">
      <alignment vertical="center"/>
    </xf>
    <xf numFmtId="0" fontId="5" fillId="0" borderId="0"/>
    <xf numFmtId="0" fontId="223" fillId="0" borderId="0" applyNumberFormat="0" applyFill="0" applyBorder="0" applyAlignment="0" applyProtection="0">
      <alignment vertical="top"/>
      <protection locked="0"/>
    </xf>
    <xf numFmtId="0" fontId="192" fillId="0" borderId="0" applyNumberFormat="0" applyFill="0" applyBorder="0" applyAlignment="0" applyProtection="0">
      <alignment vertical="center"/>
    </xf>
    <xf numFmtId="0" fontId="224" fillId="0" borderId="0" applyNumberFormat="0" applyFill="0" applyBorder="0" applyAlignment="0" applyProtection="0">
      <alignment vertical="center"/>
    </xf>
    <xf numFmtId="0" fontId="192" fillId="0" borderId="0" applyNumberFormat="0" applyFill="0" applyBorder="0" applyAlignment="0" applyProtection="0">
      <alignment vertical="center"/>
    </xf>
    <xf numFmtId="0" fontId="1" fillId="0" borderId="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92" fillId="0" borderId="0"/>
    <xf numFmtId="176" fontId="1" fillId="0" borderId="0" applyFont="0" applyFill="0" applyBorder="0" applyAlignment="0" applyProtection="0">
      <alignment vertical="center"/>
    </xf>
    <xf numFmtId="9" fontId="23" fillId="0" borderId="0" applyFont="0" applyFill="0" applyBorder="0" applyAlignment="0" applyProtection="0">
      <alignment vertical="center"/>
    </xf>
    <xf numFmtId="9" fontId="23" fillId="0" borderId="0" applyFont="0" applyFill="0" applyBorder="0" applyAlignment="0" applyProtection="0">
      <alignment vertical="center"/>
    </xf>
    <xf numFmtId="9" fontId="23" fillId="0" borderId="0" applyFont="0" applyFill="0" applyBorder="0" applyAlignment="0" applyProtection="0">
      <alignment vertical="center"/>
    </xf>
  </cellStyleXfs>
  <cellXfs count="2078">
    <xf numFmtId="0" fontId="0" fillId="0" borderId="0" xfId="0">
      <alignment vertical="center"/>
    </xf>
    <xf numFmtId="0" fontId="3" fillId="0" borderId="0" xfId="3" applyFont="1">
      <alignment vertical="center"/>
    </xf>
    <xf numFmtId="0" fontId="8" fillId="0" borderId="0" xfId="3" applyFont="1">
      <alignment vertical="center"/>
    </xf>
    <xf numFmtId="0" fontId="9" fillId="0" borderId="0" xfId="3" applyFont="1">
      <alignment vertical="center"/>
    </xf>
    <xf numFmtId="0" fontId="10" fillId="0" borderId="0" xfId="3" applyFont="1" applyAlignment="1">
      <alignment vertical="center"/>
    </xf>
    <xf numFmtId="0" fontId="11" fillId="0" borderId="0" xfId="3" applyFont="1" applyAlignment="1">
      <alignment vertical="center"/>
    </xf>
    <xf numFmtId="0" fontId="3" fillId="0" borderId="0" xfId="3" applyFont="1" applyFill="1">
      <alignment vertical="center"/>
    </xf>
    <xf numFmtId="0" fontId="16" fillId="0" borderId="0" xfId="4" applyFont="1" applyAlignment="1">
      <alignment vertical="center"/>
    </xf>
    <xf numFmtId="0" fontId="17" fillId="0" borderId="0" xfId="0" applyFont="1">
      <alignment vertical="center"/>
    </xf>
    <xf numFmtId="0" fontId="19" fillId="0" borderId="0" xfId="0" applyFont="1">
      <alignment vertical="center"/>
    </xf>
    <xf numFmtId="0" fontId="20" fillId="0" borderId="0" xfId="0" applyFont="1">
      <alignment vertical="center"/>
    </xf>
    <xf numFmtId="0" fontId="0" fillId="0" borderId="0" xfId="0" applyAlignment="1">
      <alignment horizontal="left" vertical="center"/>
    </xf>
    <xf numFmtId="0" fontId="21" fillId="3" borderId="3" xfId="0" applyFont="1" applyFill="1" applyBorder="1" applyAlignment="1">
      <alignment horizontal="center" vertical="center"/>
    </xf>
    <xf numFmtId="0" fontId="21" fillId="0" borderId="3" xfId="0" applyFont="1" applyBorder="1" applyAlignment="1">
      <alignment horizontal="center" vertical="center"/>
    </xf>
    <xf numFmtId="9" fontId="21" fillId="0" borderId="3" xfId="2" applyFont="1" applyBorder="1" applyAlignment="1">
      <alignment horizontal="center" vertical="center"/>
    </xf>
    <xf numFmtId="0" fontId="21" fillId="0" borderId="0" xfId="0" applyFont="1" applyFill="1" applyBorder="1" applyAlignment="1">
      <alignment vertical="center"/>
    </xf>
    <xf numFmtId="0" fontId="22" fillId="0" borderId="0" xfId="0" applyFont="1" applyFill="1" applyBorder="1" applyAlignment="1">
      <alignment vertical="center"/>
    </xf>
    <xf numFmtId="0" fontId="24" fillId="0" borderId="0" xfId="5" applyFont="1">
      <alignment vertical="center"/>
    </xf>
    <xf numFmtId="0" fontId="29" fillId="0" borderId="0" xfId="5" applyFont="1">
      <alignment vertical="center"/>
    </xf>
    <xf numFmtId="0" fontId="16" fillId="0" borderId="0" xfId="5" applyFont="1" applyAlignment="1">
      <alignment vertical="center"/>
    </xf>
    <xf numFmtId="0" fontId="30" fillId="0" borderId="0" xfId="5" applyFont="1" applyAlignment="1">
      <alignment horizontal="left" vertical="center"/>
    </xf>
    <xf numFmtId="0" fontId="26" fillId="0" borderId="0" xfId="5" applyFont="1" applyFill="1" applyBorder="1" applyAlignment="1">
      <alignment horizontal="center" vertical="center"/>
    </xf>
    <xf numFmtId="0" fontId="33" fillId="0" borderId="0" xfId="5" applyFont="1" applyFill="1" applyBorder="1" applyAlignment="1">
      <alignment horizontal="left" vertical="center"/>
    </xf>
    <xf numFmtId="0" fontId="30" fillId="0" borderId="0" xfId="5" applyFont="1" applyFill="1" applyBorder="1" applyAlignment="1">
      <alignment horizontal="left" vertical="center"/>
    </xf>
    <xf numFmtId="0" fontId="30" fillId="0" borderId="0" xfId="5" applyFont="1" applyFill="1" applyBorder="1" applyAlignment="1">
      <alignment horizontal="center" vertical="center"/>
    </xf>
    <xf numFmtId="0" fontId="30" fillId="0" borderId="0" xfId="5" applyFont="1" applyFill="1" applyBorder="1" applyAlignment="1">
      <alignment vertical="center"/>
    </xf>
    <xf numFmtId="0" fontId="34" fillId="0" borderId="0" xfId="5" applyFont="1" applyFill="1" applyBorder="1" applyAlignment="1">
      <alignment horizontal="center" vertical="center"/>
    </xf>
    <xf numFmtId="181" fontId="26" fillId="0" borderId="0" xfId="6" applyNumberFormat="1" applyFont="1" applyAlignment="1">
      <alignment vertical="center"/>
    </xf>
    <xf numFmtId="0" fontId="23" fillId="0" borderId="0" xfId="5" applyAlignment="1"/>
    <xf numFmtId="181" fontId="27" fillId="0" borderId="0" xfId="7" applyNumberFormat="1" applyFont="1" applyAlignment="1">
      <alignment vertical="center"/>
    </xf>
    <xf numFmtId="180" fontId="27" fillId="0" borderId="3" xfId="8" applyNumberFormat="1" applyFont="1" applyFill="1" applyBorder="1" applyAlignment="1">
      <alignment horizontal="center" vertical="center"/>
    </xf>
    <xf numFmtId="0" fontId="27" fillId="0" borderId="0" xfId="7" applyFont="1" applyAlignment="1">
      <alignment vertical="center"/>
    </xf>
    <xf numFmtId="0" fontId="26" fillId="0" borderId="0" xfId="7" applyFont="1" applyAlignment="1">
      <alignment vertical="center"/>
    </xf>
    <xf numFmtId="0" fontId="27" fillId="0" borderId="0" xfId="7" applyFont="1" applyFill="1" applyAlignment="1">
      <alignment vertical="center"/>
    </xf>
    <xf numFmtId="0" fontId="27" fillId="0" borderId="0" xfId="7" applyFont="1" applyAlignment="1">
      <alignment horizontal="center" vertical="center"/>
    </xf>
    <xf numFmtId="0" fontId="32" fillId="0" borderId="0" xfId="7" applyFont="1" applyAlignment="1">
      <alignment vertical="center"/>
    </xf>
    <xf numFmtId="0" fontId="27" fillId="0" borderId="0" xfId="7" applyFont="1" applyFill="1" applyAlignment="1">
      <alignment horizontal="center" vertical="center"/>
    </xf>
    <xf numFmtId="0" fontId="30" fillId="0" borderId="0" xfId="0" applyFont="1" applyAlignment="1">
      <alignment horizontal="left" vertical="center"/>
    </xf>
    <xf numFmtId="0" fontId="26" fillId="0" borderId="0" xfId="5" applyFont="1" applyAlignment="1">
      <alignment horizontal="center" vertical="center"/>
    </xf>
    <xf numFmtId="0" fontId="27" fillId="0" borderId="0" xfId="5" applyFont="1" applyAlignment="1">
      <alignment horizontal="left" vertical="center"/>
    </xf>
    <xf numFmtId="0" fontId="27" fillId="0" borderId="0" xfId="5" applyFont="1" applyBorder="1" applyAlignment="1">
      <alignment vertical="center"/>
    </xf>
    <xf numFmtId="181" fontId="27" fillId="2" borderId="50" xfId="5" applyNumberFormat="1" applyFont="1" applyFill="1" applyBorder="1" applyAlignment="1">
      <alignment horizontal="right" vertical="center"/>
    </xf>
    <xf numFmtId="181" fontId="27" fillId="2" borderId="34" xfId="5" applyNumberFormat="1" applyFont="1" applyFill="1" applyBorder="1" applyAlignment="1">
      <alignment horizontal="right" vertical="center"/>
    </xf>
    <xf numFmtId="181" fontId="27" fillId="2" borderId="48" xfId="5" applyNumberFormat="1" applyFont="1" applyFill="1" applyBorder="1" applyAlignment="1">
      <alignment horizontal="right" vertical="center"/>
    </xf>
    <xf numFmtId="181" fontId="27" fillId="2" borderId="49" xfId="5" applyNumberFormat="1" applyFont="1" applyFill="1" applyBorder="1" applyAlignment="1">
      <alignment horizontal="right" vertical="center"/>
    </xf>
    <xf numFmtId="181" fontId="27" fillId="2" borderId="35" xfId="5" applyNumberFormat="1" applyFont="1" applyFill="1" applyBorder="1" applyAlignment="1">
      <alignment horizontal="right" vertical="center"/>
    </xf>
    <xf numFmtId="180" fontId="27" fillId="0" borderId="46" xfId="5" applyNumberFormat="1" applyFont="1" applyBorder="1" applyAlignment="1">
      <alignment horizontal="center" vertical="center"/>
    </xf>
    <xf numFmtId="180" fontId="27" fillId="0" borderId="14" xfId="5" applyNumberFormat="1" applyFont="1" applyBorder="1" applyAlignment="1">
      <alignment horizontal="center" vertical="center"/>
    </xf>
    <xf numFmtId="180" fontId="27" fillId="0" borderId="51" xfId="5" applyNumberFormat="1" applyFont="1" applyBorder="1" applyAlignment="1">
      <alignment horizontal="center" vertical="center"/>
    </xf>
    <xf numFmtId="180" fontId="27" fillId="0" borderId="13" xfId="5" applyNumberFormat="1" applyFont="1" applyBorder="1" applyAlignment="1">
      <alignment horizontal="center" vertical="center"/>
    </xf>
    <xf numFmtId="180" fontId="27" fillId="0" borderId="15" xfId="5" applyNumberFormat="1" applyFont="1" applyBorder="1" applyAlignment="1">
      <alignment horizontal="center" vertical="center"/>
    </xf>
    <xf numFmtId="0" fontId="38" fillId="0" borderId="0" xfId="5" applyFont="1" applyAlignment="1">
      <alignment vertical="center"/>
    </xf>
    <xf numFmtId="0" fontId="27" fillId="0" borderId="0" xfId="5" applyNumberFormat="1" applyFont="1" applyAlignment="1">
      <alignment horizontal="center" vertical="center"/>
    </xf>
    <xf numFmtId="183" fontId="27" fillId="0" borderId="0" xfId="5" applyNumberFormat="1" applyFont="1" applyAlignment="1">
      <alignment vertical="center"/>
    </xf>
    <xf numFmtId="0" fontId="24" fillId="0" borderId="0" xfId="5" applyFont="1" applyAlignment="1">
      <alignment vertical="center"/>
    </xf>
    <xf numFmtId="0" fontId="24" fillId="0" borderId="0" xfId="5" applyFont="1" applyAlignment="1">
      <alignment horizontal="center" vertical="center"/>
    </xf>
    <xf numFmtId="0" fontId="27" fillId="0" borderId="0" xfId="5" applyFont="1" applyFill="1" applyBorder="1" applyAlignment="1">
      <alignment vertical="center"/>
    </xf>
    <xf numFmtId="0" fontId="27" fillId="0" borderId="0" xfId="5" applyNumberFormat="1" applyFont="1" applyBorder="1" applyAlignment="1">
      <alignment horizontal="center" vertical="center"/>
    </xf>
    <xf numFmtId="0" fontId="16" fillId="0" borderId="0" xfId="0" applyFont="1" applyAlignment="1">
      <alignment vertical="center"/>
    </xf>
    <xf numFmtId="0" fontId="40" fillId="0" borderId="0" xfId="0" applyFont="1" applyAlignment="1">
      <alignment vertical="center"/>
    </xf>
    <xf numFmtId="0" fontId="27" fillId="0" borderId="0" xfId="0" applyFont="1" applyAlignment="1">
      <alignment horizontal="center" vertical="center"/>
    </xf>
    <xf numFmtId="0" fontId="27" fillId="0" borderId="0" xfId="0" applyFont="1" applyAlignment="1">
      <alignment vertical="center"/>
    </xf>
    <xf numFmtId="0" fontId="26" fillId="0" borderId="0" xfId="0" applyFont="1" applyAlignment="1">
      <alignment vertical="center"/>
    </xf>
    <xf numFmtId="0" fontId="26" fillId="0" borderId="0" xfId="0" applyFont="1" applyAlignment="1">
      <alignment horizontal="center" vertical="center"/>
    </xf>
    <xf numFmtId="0" fontId="27" fillId="0" borderId="0" xfId="0" applyFont="1" applyAlignment="1">
      <alignment horizontal="left" vertical="center"/>
    </xf>
    <xf numFmtId="0" fontId="24" fillId="0" borderId="0" xfId="0" applyFont="1">
      <alignment vertical="center"/>
    </xf>
    <xf numFmtId="0" fontId="24" fillId="0" borderId="0" xfId="0" applyFont="1" applyAlignment="1">
      <alignment horizontal="center" vertical="center"/>
    </xf>
    <xf numFmtId="0" fontId="0" fillId="0" borderId="0" xfId="0" applyAlignment="1"/>
    <xf numFmtId="0" fontId="27" fillId="0" borderId="30" xfId="0" applyFont="1" applyBorder="1" applyAlignment="1">
      <alignment vertical="center"/>
    </xf>
    <xf numFmtId="0" fontId="24" fillId="0" borderId="0" xfId="0" applyFont="1" applyAlignment="1">
      <alignment vertical="center"/>
    </xf>
    <xf numFmtId="0" fontId="32" fillId="0" borderId="0" xfId="0" applyFont="1" applyAlignment="1">
      <alignment vertical="center"/>
    </xf>
    <xf numFmtId="0" fontId="27" fillId="0" borderId="0" xfId="0" applyFont="1" applyFill="1" applyAlignment="1">
      <alignment vertical="center"/>
    </xf>
    <xf numFmtId="0" fontId="27" fillId="0" borderId="0" xfId="0" applyFont="1" applyFill="1" applyAlignment="1">
      <alignment horizontal="center" vertical="center"/>
    </xf>
    <xf numFmtId="0" fontId="27" fillId="0" borderId="0" xfId="0" applyFont="1" applyBorder="1" applyAlignment="1">
      <alignment vertical="center"/>
    </xf>
    <xf numFmtId="0" fontId="27" fillId="0" borderId="0" xfId="0" applyNumberFormat="1" applyFont="1" applyAlignment="1">
      <alignment horizontal="center" vertical="center"/>
    </xf>
    <xf numFmtId="183" fontId="27" fillId="0" borderId="0" xfId="0" applyNumberFormat="1" applyFont="1" applyAlignment="1">
      <alignment vertical="center"/>
    </xf>
    <xf numFmtId="0" fontId="32" fillId="0" borderId="0" xfId="0" applyFont="1" applyBorder="1" applyAlignment="1">
      <alignment vertical="center"/>
    </xf>
    <xf numFmtId="0" fontId="44" fillId="0" borderId="0" xfId="0" applyFont="1" applyBorder="1" applyAlignment="1">
      <alignment vertical="center"/>
    </xf>
    <xf numFmtId="0" fontId="27" fillId="0" borderId="0" xfId="0" applyFont="1" applyFill="1" applyBorder="1" applyAlignment="1">
      <alignment vertical="center"/>
    </xf>
    <xf numFmtId="0" fontId="27" fillId="0" borderId="0" xfId="0" applyNumberFormat="1" applyFont="1" applyBorder="1" applyAlignment="1">
      <alignment horizontal="center" vertical="center"/>
    </xf>
    <xf numFmtId="181" fontId="45" fillId="0" borderId="0" xfId="6" applyNumberFormat="1" applyFont="1">
      <alignment vertical="center"/>
    </xf>
    <xf numFmtId="0" fontId="27" fillId="0" borderId="0" xfId="5" applyFont="1" applyFill="1" applyAlignment="1">
      <alignment horizontal="center" vertical="center"/>
    </xf>
    <xf numFmtId="181" fontId="27" fillId="0" borderId="0" xfId="6" applyNumberFormat="1" applyFont="1" applyFill="1">
      <alignment vertical="center"/>
    </xf>
    <xf numFmtId="0" fontId="26" fillId="0" borderId="0" xfId="5" applyFont="1" applyFill="1" applyAlignment="1">
      <alignment vertical="center"/>
    </xf>
    <xf numFmtId="0" fontId="26" fillId="0" borderId="0" xfId="5" applyFont="1" applyFill="1" applyAlignment="1">
      <alignment horizontal="center" vertical="center"/>
    </xf>
    <xf numFmtId="0" fontId="27" fillId="0" borderId="0" xfId="5" applyFont="1" applyFill="1" applyAlignment="1">
      <alignment vertical="center"/>
    </xf>
    <xf numFmtId="0" fontId="27" fillId="0" borderId="0" xfId="5" applyFont="1" applyFill="1" applyAlignment="1">
      <alignment horizontal="left" vertical="center"/>
    </xf>
    <xf numFmtId="0" fontId="27" fillId="0" borderId="0" xfId="5" applyFont="1" applyFill="1" applyBorder="1" applyAlignment="1">
      <alignment vertical="center" wrapText="1"/>
    </xf>
    <xf numFmtId="181" fontId="27" fillId="0" borderId="0" xfId="6" applyNumberFormat="1" applyFont="1" applyAlignment="1">
      <alignment horizontal="center" vertical="center"/>
    </xf>
    <xf numFmtId="181" fontId="27" fillId="0" borderId="0" xfId="6" applyNumberFormat="1" applyFont="1">
      <alignment vertical="center"/>
    </xf>
    <xf numFmtId="181" fontId="32" fillId="0" borderId="0" xfId="6" applyNumberFormat="1" applyFont="1" applyBorder="1" applyAlignment="1">
      <alignment horizontal="left" vertical="center"/>
    </xf>
    <xf numFmtId="180" fontId="32" fillId="0" borderId="0" xfId="2" applyNumberFormat="1" applyFont="1" applyBorder="1" applyAlignment="1">
      <alignment horizontal="left" vertical="center"/>
    </xf>
    <xf numFmtId="181" fontId="27" fillId="0" borderId="0" xfId="6" applyNumberFormat="1" applyFont="1" applyBorder="1" applyAlignment="1">
      <alignment horizontal="left" vertical="center"/>
    </xf>
    <xf numFmtId="0" fontId="37" fillId="0" borderId="0" xfId="5" applyFont="1">
      <alignment vertical="center"/>
    </xf>
    <xf numFmtId="0" fontId="46" fillId="0" borderId="0" xfId="5" applyFont="1" applyAlignment="1">
      <alignment vertical="center"/>
    </xf>
    <xf numFmtId="181" fontId="27" fillId="0" borderId="0" xfId="7" applyNumberFormat="1" applyFont="1" applyFill="1" applyAlignment="1">
      <alignment vertical="center"/>
    </xf>
    <xf numFmtId="181" fontId="27" fillId="2" borderId="47" xfId="6" applyNumberFormat="1" applyFont="1" applyFill="1" applyBorder="1" applyAlignment="1">
      <alignment horizontal="right" vertical="center"/>
    </xf>
    <xf numFmtId="181" fontId="27" fillId="2" borderId="18" xfId="6" applyNumberFormat="1" applyFont="1" applyFill="1" applyBorder="1" applyAlignment="1">
      <alignment horizontal="right" vertical="center"/>
    </xf>
    <xf numFmtId="181" fontId="27" fillId="2" borderId="44" xfId="6" applyNumberFormat="1" applyFont="1" applyFill="1" applyBorder="1" applyAlignment="1">
      <alignment horizontal="right" vertical="center"/>
    </xf>
    <xf numFmtId="181" fontId="27" fillId="2" borderId="17" xfId="6" applyNumberFormat="1" applyFont="1" applyFill="1" applyBorder="1" applyAlignment="1">
      <alignment horizontal="right" vertical="center"/>
    </xf>
    <xf numFmtId="181" fontId="27" fillId="2" borderId="21" xfId="6" applyNumberFormat="1" applyFont="1" applyFill="1" applyBorder="1" applyAlignment="1">
      <alignment horizontal="right" vertical="center"/>
    </xf>
    <xf numFmtId="181" fontId="27" fillId="2" borderId="49" xfId="6" applyNumberFormat="1" applyFont="1" applyFill="1" applyBorder="1" applyAlignment="1">
      <alignment horizontal="right" vertical="center"/>
    </xf>
    <xf numFmtId="181" fontId="27" fillId="2" borderId="34" xfId="6" applyNumberFormat="1" applyFont="1" applyFill="1" applyBorder="1" applyAlignment="1">
      <alignment horizontal="right" vertical="center"/>
    </xf>
    <xf numFmtId="181" fontId="27" fillId="2" borderId="50" xfId="6" applyNumberFormat="1" applyFont="1" applyFill="1" applyBorder="1" applyAlignment="1">
      <alignment horizontal="right" vertical="center"/>
    </xf>
    <xf numFmtId="181" fontId="27" fillId="2" borderId="48" xfId="6" applyNumberFormat="1" applyFont="1" applyFill="1" applyBorder="1" applyAlignment="1">
      <alignment horizontal="right" vertical="center"/>
    </xf>
    <xf numFmtId="180" fontId="24" fillId="0" borderId="0" xfId="5" applyNumberFormat="1" applyFont="1">
      <alignment vertical="center"/>
    </xf>
    <xf numFmtId="180" fontId="24" fillId="0" borderId="0" xfId="10" applyNumberFormat="1" applyFont="1">
      <alignment vertical="center"/>
    </xf>
    <xf numFmtId="180" fontId="27" fillId="0" borderId="0" xfId="10" applyNumberFormat="1" applyFont="1" applyAlignment="1">
      <alignment vertical="center"/>
    </xf>
    <xf numFmtId="0" fontId="27" fillId="7" borderId="11" xfId="5" applyFont="1" applyFill="1" applyBorder="1" applyAlignment="1">
      <alignment horizontal="center" vertical="center" wrapText="1"/>
    </xf>
    <xf numFmtId="0" fontId="27" fillId="7" borderId="13" xfId="5" applyFont="1" applyFill="1" applyBorder="1" applyAlignment="1">
      <alignment horizontal="center" vertical="center" wrapText="1"/>
    </xf>
    <xf numFmtId="0" fontId="27" fillId="7" borderId="47" xfId="5" applyFont="1" applyFill="1" applyBorder="1" applyAlignment="1">
      <alignment horizontal="center" vertical="center"/>
    </xf>
    <xf numFmtId="0" fontId="27" fillId="7" borderId="13" xfId="5" applyFont="1" applyFill="1" applyBorder="1" applyAlignment="1">
      <alignment horizontal="center" vertical="center"/>
    </xf>
    <xf numFmtId="0" fontId="27" fillId="0" borderId="0" xfId="5" applyFont="1" applyAlignment="1">
      <alignment horizontal="center" vertical="center"/>
    </xf>
    <xf numFmtId="0" fontId="27" fillId="0" borderId="0" xfId="5" applyFont="1" applyAlignment="1">
      <alignment vertical="center"/>
    </xf>
    <xf numFmtId="0" fontId="26" fillId="0" borderId="0" xfId="5" applyFont="1" applyAlignment="1">
      <alignment vertical="center"/>
    </xf>
    <xf numFmtId="0" fontId="32" fillId="0" borderId="0" xfId="5" applyFont="1" applyAlignment="1">
      <alignment vertical="center"/>
    </xf>
    <xf numFmtId="180" fontId="32" fillId="0" borderId="0" xfId="10" applyNumberFormat="1" applyFont="1" applyBorder="1" applyAlignment="1">
      <alignment horizontal="left" vertical="center"/>
    </xf>
    <xf numFmtId="0" fontId="10" fillId="0" borderId="0" xfId="0" applyFont="1" applyAlignment="1">
      <alignment horizontal="center" vertical="center"/>
    </xf>
    <xf numFmtId="177" fontId="0" fillId="0" borderId="0" xfId="9" applyFont="1" applyAlignment="1">
      <alignment horizontal="center" vertical="center"/>
    </xf>
    <xf numFmtId="9" fontId="0" fillId="0" borderId="0" xfId="10" applyFont="1" applyAlignment="1">
      <alignment horizontal="center" vertical="center"/>
    </xf>
    <xf numFmtId="0" fontId="0" fillId="0" borderId="0" xfId="0" applyAlignment="1">
      <alignment horizontal="center" vertical="center"/>
    </xf>
    <xf numFmtId="0" fontId="10" fillId="0" borderId="0" xfId="0" applyFont="1" applyAlignment="1">
      <alignment horizontal="left" vertical="center"/>
    </xf>
    <xf numFmtId="0" fontId="28" fillId="0" borderId="0" xfId="0" applyFont="1">
      <alignment vertical="center"/>
    </xf>
    <xf numFmtId="180" fontId="25" fillId="0" borderId="3" xfId="10" applyNumberFormat="1" applyFont="1" applyBorder="1" applyAlignment="1">
      <alignment horizontal="center" vertical="center"/>
    </xf>
    <xf numFmtId="0" fontId="24" fillId="0" borderId="0" xfId="11" applyFont="1" applyAlignment="1">
      <alignment horizontal="center" vertical="center"/>
    </xf>
    <xf numFmtId="0" fontId="32" fillId="0" borderId="0" xfId="5" applyFont="1" applyAlignment="1">
      <alignment horizontal="left" vertical="center"/>
    </xf>
    <xf numFmtId="0" fontId="15" fillId="0" borderId="0" xfId="5" applyFont="1" applyFill="1" applyBorder="1" applyAlignment="1">
      <alignment horizontal="center" vertical="center"/>
    </xf>
    <xf numFmtId="0" fontId="53" fillId="0" borderId="0" xfId="5" applyFont="1" applyFill="1" applyBorder="1" applyAlignment="1">
      <alignment horizontal="left" vertical="center"/>
    </xf>
    <xf numFmtId="0" fontId="53" fillId="0" borderId="0" xfId="5" applyFont="1" applyFill="1" applyBorder="1" applyAlignment="1">
      <alignment horizontal="center" vertical="center"/>
    </xf>
    <xf numFmtId="0" fontId="53" fillId="0" borderId="0" xfId="5" applyFont="1" applyFill="1" applyBorder="1" applyAlignment="1">
      <alignment vertical="center"/>
    </xf>
    <xf numFmtId="180" fontId="25" fillId="0" borderId="11" xfId="10" applyNumberFormat="1" applyFont="1" applyBorder="1" applyAlignment="1">
      <alignment horizontal="center" vertical="center"/>
    </xf>
    <xf numFmtId="9" fontId="25" fillId="0" borderId="13" xfId="10" applyFont="1" applyBorder="1" applyAlignment="1">
      <alignment horizontal="center" vertical="center"/>
    </xf>
    <xf numFmtId="9" fontId="25" fillId="0" borderId="14" xfId="10" applyFont="1" applyBorder="1" applyAlignment="1">
      <alignment horizontal="center" vertical="center"/>
    </xf>
    <xf numFmtId="180" fontId="25" fillId="0" borderId="37" xfId="10" applyNumberFormat="1" applyFont="1" applyBorder="1" applyAlignment="1">
      <alignment horizontal="center" vertical="center"/>
    </xf>
    <xf numFmtId="180" fontId="25" fillId="0" borderId="45" xfId="10" applyNumberFormat="1" applyFont="1" applyBorder="1" applyAlignment="1">
      <alignment horizontal="center" vertical="center"/>
    </xf>
    <xf numFmtId="180" fontId="25" fillId="0" borderId="69" xfId="10" applyNumberFormat="1" applyFont="1" applyBorder="1" applyAlignment="1">
      <alignment horizontal="center" vertical="center"/>
    </xf>
    <xf numFmtId="180" fontId="25" fillId="0" borderId="70" xfId="10" applyNumberFormat="1" applyFont="1" applyBorder="1" applyAlignment="1">
      <alignment horizontal="center" vertical="center"/>
    </xf>
    <xf numFmtId="0" fontId="56" fillId="0" borderId="0" xfId="5" applyFont="1" applyAlignment="1">
      <alignment horizontal="left" vertical="center" indent="1"/>
    </xf>
    <xf numFmtId="0" fontId="27" fillId="6" borderId="30" xfId="5" applyFont="1" applyFill="1" applyBorder="1" applyAlignment="1">
      <alignment vertical="center" wrapText="1"/>
    </xf>
    <xf numFmtId="0" fontId="27" fillId="6" borderId="36" xfId="5" applyFont="1" applyFill="1" applyBorder="1" applyAlignment="1">
      <alignment vertical="center" wrapText="1"/>
    </xf>
    <xf numFmtId="0" fontId="27" fillId="6" borderId="39" xfId="5" applyFont="1" applyFill="1" applyBorder="1" applyAlignment="1">
      <alignment vertical="center" wrapText="1"/>
    </xf>
    <xf numFmtId="180" fontId="27" fillId="0" borderId="0" xfId="2" applyNumberFormat="1" applyFont="1" applyAlignment="1">
      <alignment vertical="center"/>
    </xf>
    <xf numFmtId="0" fontId="27" fillId="7" borderId="3" xfId="5" applyFont="1" applyFill="1" applyBorder="1" applyAlignment="1">
      <alignment horizontal="center" vertical="center"/>
    </xf>
    <xf numFmtId="0" fontId="27" fillId="7" borderId="11" xfId="5" applyFont="1" applyFill="1" applyBorder="1" applyAlignment="1">
      <alignment horizontal="center" vertical="center"/>
    </xf>
    <xf numFmtId="0" fontId="29" fillId="0" borderId="0" xfId="5" applyFont="1" applyAlignment="1">
      <alignment horizontal="left" vertical="center"/>
    </xf>
    <xf numFmtId="177" fontId="24" fillId="10" borderId="3" xfId="1" applyFont="1" applyFill="1" applyBorder="1" applyAlignment="1">
      <alignment horizontal="center" vertical="center"/>
    </xf>
    <xf numFmtId="180" fontId="58" fillId="5" borderId="42" xfId="6" applyNumberFormat="1" applyFont="1" applyFill="1" applyBorder="1" applyAlignment="1">
      <alignment horizontal="center" vertical="center"/>
    </xf>
    <xf numFmtId="0" fontId="27" fillId="5" borderId="37" xfId="5" applyNumberFormat="1" applyFont="1" applyFill="1" applyBorder="1" applyAlignment="1">
      <alignment horizontal="center" vertical="center"/>
    </xf>
    <xf numFmtId="9" fontId="27" fillId="5" borderId="3" xfId="5" applyNumberFormat="1" applyFont="1" applyFill="1" applyBorder="1" applyAlignment="1">
      <alignment horizontal="center" vertical="center"/>
    </xf>
    <xf numFmtId="0" fontId="48" fillId="5" borderId="45" xfId="5" applyNumberFormat="1" applyFont="1" applyFill="1" applyBorder="1" applyAlignment="1">
      <alignment horizontal="center" vertical="center"/>
    </xf>
    <xf numFmtId="9" fontId="27" fillId="5" borderId="14" xfId="5" applyNumberFormat="1" applyFont="1" applyFill="1" applyBorder="1" applyAlignment="1">
      <alignment horizontal="center" vertical="center"/>
    </xf>
    <xf numFmtId="0" fontId="46" fillId="0" borderId="0" xfId="5" applyFont="1" applyFill="1" applyAlignment="1">
      <alignment vertical="center"/>
    </xf>
    <xf numFmtId="0" fontId="23" fillId="0" borderId="0" xfId="5" applyFill="1" applyAlignment="1"/>
    <xf numFmtId="1" fontId="27" fillId="0" borderId="0" xfId="5" applyNumberFormat="1" applyFont="1" applyAlignment="1">
      <alignment vertical="center"/>
    </xf>
    <xf numFmtId="0" fontId="27" fillId="4" borderId="23" xfId="5" applyFont="1" applyFill="1" applyBorder="1" applyAlignment="1">
      <alignment vertical="center" wrapText="1"/>
    </xf>
    <xf numFmtId="180" fontId="27" fillId="0" borderId="11" xfId="8" applyNumberFormat="1" applyFont="1" applyFill="1" applyBorder="1" applyAlignment="1">
      <alignment horizontal="center" vertical="center"/>
    </xf>
    <xf numFmtId="180" fontId="27" fillId="0" borderId="53" xfId="7" applyNumberFormat="1" applyFont="1" applyFill="1" applyBorder="1" applyAlignment="1">
      <alignment horizontal="center" vertical="center"/>
    </xf>
    <xf numFmtId="10" fontId="27" fillId="0" borderId="0" xfId="7" applyNumberFormat="1" applyFont="1" applyFill="1" applyAlignment="1">
      <alignment vertical="center"/>
    </xf>
    <xf numFmtId="10" fontId="27" fillId="0" borderId="13" xfId="8" applyNumberFormat="1" applyFont="1" applyFill="1" applyBorder="1" applyAlignment="1">
      <alignment horizontal="center" vertical="center"/>
    </xf>
    <xf numFmtId="10" fontId="27" fillId="0" borderId="14" xfId="8" applyNumberFormat="1" applyFont="1" applyFill="1" applyBorder="1" applyAlignment="1">
      <alignment horizontal="center" vertical="center"/>
    </xf>
    <xf numFmtId="10" fontId="27" fillId="0" borderId="15" xfId="8" applyNumberFormat="1" applyFont="1" applyFill="1" applyBorder="1" applyAlignment="1">
      <alignment horizontal="center" vertical="center"/>
    </xf>
    <xf numFmtId="10" fontId="27" fillId="0" borderId="52" xfId="8" applyNumberFormat="1" applyFont="1" applyFill="1" applyBorder="1" applyAlignment="1">
      <alignment horizontal="center" vertical="center"/>
    </xf>
    <xf numFmtId="10" fontId="27" fillId="0" borderId="45" xfId="8" applyNumberFormat="1" applyFont="1" applyFill="1" applyBorder="1" applyAlignment="1">
      <alignment horizontal="center" vertical="center"/>
    </xf>
    <xf numFmtId="10" fontId="27" fillId="0" borderId="54" xfId="8" applyNumberFormat="1" applyFont="1" applyFill="1" applyBorder="1" applyAlignment="1">
      <alignment horizontal="center" vertical="center"/>
    </xf>
    <xf numFmtId="0" fontId="27" fillId="4" borderId="28" xfId="5" applyFont="1" applyFill="1" applyBorder="1" applyAlignment="1">
      <alignment vertical="center" wrapText="1"/>
    </xf>
    <xf numFmtId="180" fontId="27" fillId="5" borderId="15" xfId="14" applyNumberFormat="1" applyFont="1" applyFill="1" applyBorder="1" applyAlignment="1">
      <alignment horizontal="center" vertical="center"/>
    </xf>
    <xf numFmtId="180" fontId="27" fillId="4" borderId="13" xfId="14" applyNumberFormat="1" applyFont="1" applyFill="1" applyBorder="1" applyAlignment="1">
      <alignment horizontal="center" vertical="center"/>
    </xf>
    <xf numFmtId="180" fontId="27" fillId="4" borderId="46" xfId="14" applyNumberFormat="1" applyFont="1" applyFill="1" applyBorder="1" applyAlignment="1">
      <alignment horizontal="center" vertical="center"/>
    </xf>
    <xf numFmtId="180" fontId="27" fillId="4" borderId="15" xfId="14" applyNumberFormat="1" applyFont="1" applyFill="1" applyBorder="1" applyAlignment="1">
      <alignment horizontal="center" vertical="center"/>
    </xf>
    <xf numFmtId="180" fontId="27" fillId="0" borderId="3" xfId="0" applyNumberFormat="1" applyFont="1" applyFill="1" applyBorder="1" applyAlignment="1">
      <alignment horizontal="center" vertical="center"/>
    </xf>
    <xf numFmtId="180" fontId="25" fillId="0" borderId="14" xfId="10" applyNumberFormat="1" applyFont="1" applyBorder="1" applyAlignment="1">
      <alignment horizontal="center" vertical="center"/>
    </xf>
    <xf numFmtId="0" fontId="58" fillId="0" borderId="0" xfId="5" applyFont="1" applyBorder="1" applyAlignment="1">
      <alignment horizontal="center" vertical="center" wrapText="1"/>
    </xf>
    <xf numFmtId="0" fontId="27" fillId="0" borderId="0" xfId="5" applyFont="1" applyBorder="1" applyAlignment="1">
      <alignment horizontal="left" vertical="center" wrapText="1"/>
    </xf>
    <xf numFmtId="0" fontId="16" fillId="0" borderId="0" xfId="0" applyFont="1" applyBorder="1" applyAlignment="1">
      <alignment vertical="center"/>
    </xf>
    <xf numFmtId="0" fontId="27" fillId="0" borderId="0" xfId="0" applyFont="1" applyBorder="1" applyAlignment="1">
      <alignment horizontal="left" vertical="center"/>
    </xf>
    <xf numFmtId="0" fontId="0" fillId="0" borderId="0" xfId="0" applyBorder="1" applyAlignment="1"/>
    <xf numFmtId="0" fontId="29" fillId="0" borderId="0" xfId="5" applyFont="1" applyBorder="1">
      <alignment vertical="center"/>
    </xf>
    <xf numFmtId="0" fontId="0" fillId="0" borderId="0" xfId="0" applyBorder="1">
      <alignment vertical="center"/>
    </xf>
    <xf numFmtId="0" fontId="24" fillId="0" borderId="0" xfId="0" applyFont="1" applyBorder="1">
      <alignment vertical="center"/>
    </xf>
    <xf numFmtId="181" fontId="27" fillId="2" borderId="39" xfId="6" applyNumberFormat="1" applyFont="1" applyFill="1" applyBorder="1" applyAlignment="1">
      <alignment horizontal="right" vertical="center"/>
    </xf>
    <xf numFmtId="9" fontId="27" fillId="0" borderId="0" xfId="2" applyFont="1" applyAlignment="1">
      <alignment vertical="center"/>
    </xf>
    <xf numFmtId="0" fontId="30" fillId="0" borderId="2" xfId="5" applyFont="1" applyFill="1" applyBorder="1" applyAlignment="1">
      <alignment horizontal="center" vertical="center"/>
    </xf>
    <xf numFmtId="180" fontId="27" fillId="0" borderId="0" xfId="15" applyNumberFormat="1" applyFont="1" applyAlignment="1">
      <alignment vertical="center"/>
    </xf>
    <xf numFmtId="0" fontId="27" fillId="0" borderId="30" xfId="5" applyFont="1" applyBorder="1" applyAlignment="1">
      <alignment vertical="center"/>
    </xf>
    <xf numFmtId="180" fontId="27" fillId="5" borderId="53" xfId="14" applyNumberFormat="1" applyFont="1" applyFill="1" applyBorder="1" applyAlignment="1">
      <alignment horizontal="center" vertical="center"/>
    </xf>
    <xf numFmtId="0" fontId="24" fillId="0" borderId="0" xfId="5" applyFont="1" applyFill="1">
      <alignment vertical="center"/>
    </xf>
    <xf numFmtId="9" fontId="24" fillId="0" borderId="0" xfId="2" applyFont="1">
      <alignment vertical="center"/>
    </xf>
    <xf numFmtId="10" fontId="27" fillId="0" borderId="14" xfId="5" applyNumberFormat="1" applyFont="1" applyFill="1" applyBorder="1" applyAlignment="1">
      <alignment horizontal="center" vertical="center"/>
    </xf>
    <xf numFmtId="10" fontId="27" fillId="0" borderId="3" xfId="5" applyNumberFormat="1" applyFont="1" applyFill="1" applyBorder="1" applyAlignment="1">
      <alignment horizontal="center" vertical="center"/>
    </xf>
    <xf numFmtId="177" fontId="24" fillId="10" borderId="49" xfId="1" applyFont="1" applyFill="1" applyBorder="1" applyAlignment="1">
      <alignment horizontal="center" vertical="center"/>
    </xf>
    <xf numFmtId="9" fontId="25" fillId="0" borderId="11" xfId="10" applyFont="1" applyBorder="1" applyAlignment="1">
      <alignment horizontal="center" vertical="center"/>
    </xf>
    <xf numFmtId="9" fontId="25" fillId="0" borderId="3" xfId="10" applyFont="1" applyBorder="1" applyAlignment="1">
      <alignment horizontal="center" vertical="center"/>
    </xf>
    <xf numFmtId="0" fontId="27" fillId="5" borderId="23" xfId="0" applyNumberFormat="1" applyFont="1" applyFill="1" applyBorder="1" applyAlignment="1">
      <alignment horizontal="center" vertical="center"/>
    </xf>
    <xf numFmtId="9" fontId="27" fillId="5" borderId="25" xfId="0" applyNumberFormat="1" applyFont="1" applyFill="1" applyBorder="1" applyAlignment="1">
      <alignment horizontal="center" vertical="center"/>
    </xf>
    <xf numFmtId="180" fontId="27" fillId="0" borderId="0" xfId="15" applyNumberFormat="1" applyFont="1" applyAlignment="1">
      <alignment horizontal="center" vertical="center"/>
    </xf>
    <xf numFmtId="9" fontId="27" fillId="0" borderId="0" xfId="15" applyFont="1" applyAlignment="1">
      <alignment vertical="center"/>
    </xf>
    <xf numFmtId="177" fontId="27" fillId="0" borderId="0" xfId="17" applyFont="1" applyAlignment="1">
      <alignment vertical="center"/>
    </xf>
    <xf numFmtId="181" fontId="16" fillId="0" borderId="0" xfId="6" applyNumberFormat="1" applyFont="1">
      <alignment vertical="center"/>
    </xf>
    <xf numFmtId="0" fontId="30" fillId="0" borderId="0" xfId="18" applyFont="1" applyAlignment="1">
      <alignment horizontal="left" vertical="center"/>
    </xf>
    <xf numFmtId="0" fontId="16" fillId="0" borderId="0" xfId="18" applyFont="1" applyAlignment="1">
      <alignment vertical="center"/>
    </xf>
    <xf numFmtId="0" fontId="27" fillId="7" borderId="12" xfId="5" applyFont="1" applyFill="1" applyBorder="1" applyAlignment="1">
      <alignment horizontal="center" vertical="center" wrapText="1"/>
    </xf>
    <xf numFmtId="0" fontId="27" fillId="7" borderId="56" xfId="5" applyFont="1" applyFill="1" applyBorder="1" applyAlignment="1">
      <alignment horizontal="center" vertical="center"/>
    </xf>
    <xf numFmtId="180" fontId="27" fillId="0" borderId="40" xfId="5" applyNumberFormat="1" applyFont="1" applyFill="1" applyBorder="1" applyAlignment="1">
      <alignment horizontal="center" vertical="center"/>
    </xf>
    <xf numFmtId="180" fontId="27" fillId="0" borderId="24" xfId="5" applyNumberFormat="1" applyFont="1" applyFill="1" applyBorder="1" applyAlignment="1">
      <alignment horizontal="center" vertical="center"/>
    </xf>
    <xf numFmtId="180" fontId="27" fillId="0" borderId="41" xfId="5" applyNumberFormat="1" applyFont="1" applyFill="1" applyBorder="1" applyAlignment="1">
      <alignment horizontal="center" vertical="center"/>
    </xf>
    <xf numFmtId="180" fontId="27" fillId="0" borderId="14" xfId="5" applyNumberFormat="1" applyFont="1" applyFill="1" applyBorder="1" applyAlignment="1">
      <alignment horizontal="center" vertical="center"/>
    </xf>
    <xf numFmtId="180" fontId="27" fillId="0" borderId="51" xfId="5" applyNumberFormat="1" applyFont="1" applyFill="1" applyBorder="1" applyAlignment="1">
      <alignment horizontal="center" vertical="center"/>
    </xf>
    <xf numFmtId="180" fontId="27" fillId="0" borderId="15" xfId="5" applyNumberFormat="1" applyFont="1" applyFill="1" applyBorder="1" applyAlignment="1">
      <alignment horizontal="center" vertical="center"/>
    </xf>
    <xf numFmtId="9" fontId="27" fillId="0" borderId="0" xfId="19" applyFont="1" applyFill="1" applyAlignment="1">
      <alignment horizontal="left" vertical="center"/>
    </xf>
    <xf numFmtId="9" fontId="27" fillId="0" borderId="0" xfId="19" applyFont="1" applyFill="1">
      <alignment vertical="center"/>
    </xf>
    <xf numFmtId="177" fontId="26" fillId="0" borderId="0" xfId="20" applyFont="1" applyFill="1" applyBorder="1" applyAlignment="1">
      <alignment horizontal="center" vertical="center"/>
    </xf>
    <xf numFmtId="181" fontId="27" fillId="0" borderId="0" xfId="6" applyNumberFormat="1" applyFont="1" applyFill="1" applyBorder="1" applyAlignment="1">
      <alignment horizontal="center" vertical="center"/>
    </xf>
    <xf numFmtId="180" fontId="27" fillId="0" borderId="0" xfId="21" applyNumberFormat="1" applyFont="1" applyFill="1" applyBorder="1" applyAlignment="1">
      <alignment horizontal="center" vertical="center"/>
    </xf>
    <xf numFmtId="9" fontId="27" fillId="0" borderId="0" xfId="19" applyFont="1" applyAlignment="1">
      <alignment horizontal="center" vertical="center"/>
    </xf>
    <xf numFmtId="181" fontId="27" fillId="0" borderId="0" xfId="5" applyNumberFormat="1" applyFont="1" applyAlignment="1">
      <alignment vertical="center"/>
    </xf>
    <xf numFmtId="187" fontId="24" fillId="0" borderId="0" xfId="5" applyNumberFormat="1" applyFont="1">
      <alignment vertical="center"/>
    </xf>
    <xf numFmtId="0" fontId="16" fillId="0" borderId="0" xfId="5" applyFont="1" applyFill="1" applyAlignment="1">
      <alignment vertical="center"/>
    </xf>
    <xf numFmtId="181" fontId="24" fillId="0" borderId="0" xfId="5" applyNumberFormat="1" applyFont="1">
      <alignment vertical="center"/>
    </xf>
    <xf numFmtId="0" fontId="16" fillId="0" borderId="0" xfId="5" applyFont="1" applyFill="1" applyAlignment="1">
      <alignment horizontal="center" vertical="center"/>
    </xf>
    <xf numFmtId="0" fontId="29" fillId="0" borderId="0" xfId="5" applyFont="1" applyFill="1" applyAlignment="1">
      <alignment horizontal="left" vertical="center"/>
    </xf>
    <xf numFmtId="0" fontId="38" fillId="0" borderId="0" xfId="5" applyFont="1" applyFill="1" applyAlignment="1">
      <alignment vertical="center"/>
    </xf>
    <xf numFmtId="0" fontId="0" fillId="0" borderId="0" xfId="0" applyFill="1">
      <alignment vertical="center"/>
    </xf>
    <xf numFmtId="186" fontId="27" fillId="0" borderId="0" xfId="38460" applyNumberFormat="1" applyFont="1" applyFill="1" applyAlignment="1">
      <alignment horizontal="left" vertical="center"/>
    </xf>
    <xf numFmtId="186" fontId="27" fillId="0" borderId="0" xfId="38460" applyNumberFormat="1" applyFont="1" applyFill="1" applyAlignment="1">
      <alignment horizontal="center" vertical="center"/>
    </xf>
    <xf numFmtId="180" fontId="27" fillId="0" borderId="0" xfId="38462" applyNumberFormat="1" applyFont="1" applyAlignment="1">
      <alignment vertical="center"/>
    </xf>
    <xf numFmtId="180" fontId="27" fillId="0" borderId="0" xfId="21" applyNumberFormat="1" applyFont="1" applyAlignment="1">
      <alignment vertical="center"/>
    </xf>
    <xf numFmtId="0" fontId="27" fillId="0" borderId="0" xfId="38463" applyFont="1" applyAlignment="1">
      <alignment vertical="center"/>
    </xf>
    <xf numFmtId="0" fontId="26" fillId="0" borderId="0" xfId="38463" applyFont="1" applyAlignment="1">
      <alignment vertical="center"/>
    </xf>
    <xf numFmtId="0" fontId="27" fillId="0" borderId="0" xfId="38463" applyFont="1" applyAlignment="1">
      <alignment horizontal="center" vertical="center"/>
    </xf>
    <xf numFmtId="0" fontId="32" fillId="0" borderId="0" xfId="38463" applyFont="1" applyBorder="1" applyAlignment="1">
      <alignment vertical="center"/>
    </xf>
    <xf numFmtId="0" fontId="27" fillId="0" borderId="0" xfId="38463" applyFont="1" applyFill="1" applyAlignment="1">
      <alignment vertical="center"/>
    </xf>
    <xf numFmtId="0" fontId="27" fillId="0" borderId="0" xfId="38463" applyFont="1" applyFill="1" applyAlignment="1">
      <alignment horizontal="center" vertical="center"/>
    </xf>
    <xf numFmtId="0" fontId="32" fillId="0" borderId="0" xfId="38463" applyFont="1" applyAlignment="1">
      <alignment vertical="center"/>
    </xf>
    <xf numFmtId="10" fontId="29" fillId="0" borderId="0" xfId="5" applyNumberFormat="1" applyFont="1">
      <alignment vertical="center"/>
    </xf>
    <xf numFmtId="0" fontId="49" fillId="0" borderId="0" xfId="5" applyFont="1">
      <alignment vertical="center"/>
    </xf>
    <xf numFmtId="0" fontId="29" fillId="0" borderId="0" xfId="38464" applyFont="1" applyAlignment="1">
      <alignment horizontal="left" vertical="center"/>
    </xf>
    <xf numFmtId="0" fontId="167" fillId="0" borderId="0" xfId="5" applyFont="1">
      <alignment vertical="center"/>
    </xf>
    <xf numFmtId="0" fontId="226" fillId="0" borderId="0" xfId="0" applyFont="1" applyFill="1">
      <alignment vertical="center"/>
    </xf>
    <xf numFmtId="0" fontId="143" fillId="0" borderId="0" xfId="0" applyFont="1" applyFill="1" applyBorder="1" applyAlignment="1">
      <alignment horizontal="center" vertical="center" wrapText="1"/>
    </xf>
    <xf numFmtId="238" fontId="143" fillId="0" borderId="0" xfId="0" applyNumberFormat="1" applyFont="1" applyFill="1" applyBorder="1" applyAlignment="1">
      <alignment horizontal="center" vertical="center"/>
    </xf>
    <xf numFmtId="0" fontId="143" fillId="0" borderId="0" xfId="0" applyFont="1" applyFill="1" applyBorder="1" applyAlignment="1">
      <alignment horizontal="center" vertical="center"/>
    </xf>
    <xf numFmtId="0" fontId="227" fillId="0" borderId="0" xfId="0" applyFont="1" applyFill="1" applyAlignment="1">
      <alignment horizontal="left" vertical="center" wrapText="1"/>
    </xf>
    <xf numFmtId="0" fontId="228" fillId="0" borderId="0" xfId="0" applyFont="1">
      <alignment vertical="center"/>
    </xf>
    <xf numFmtId="0" fontId="228" fillId="0" borderId="0" xfId="0" applyFont="1" applyFill="1">
      <alignment vertical="center"/>
    </xf>
    <xf numFmtId="0" fontId="27" fillId="0" borderId="0" xfId="0" applyFont="1">
      <alignment vertical="center"/>
    </xf>
    <xf numFmtId="0" fontId="228" fillId="0" borderId="0" xfId="0" applyFont="1" applyBorder="1">
      <alignment vertical="center"/>
    </xf>
    <xf numFmtId="0" fontId="27" fillId="0" borderId="0" xfId="0" applyFont="1" applyBorder="1">
      <alignment vertical="center"/>
    </xf>
    <xf numFmtId="0" fontId="49" fillId="0" borderId="0" xfId="0" applyFont="1" applyFill="1" applyBorder="1" applyAlignment="1">
      <alignment vertical="center"/>
    </xf>
    <xf numFmtId="0" fontId="32" fillId="0" borderId="0" xfId="38463" applyFont="1" applyFill="1" applyAlignment="1">
      <alignment vertical="center"/>
    </xf>
    <xf numFmtId="180" fontId="27" fillId="0" borderId="0" xfId="38462" applyNumberFormat="1" applyFont="1" applyFill="1" applyAlignment="1">
      <alignment vertical="center"/>
    </xf>
    <xf numFmtId="180" fontId="27" fillId="0" borderId="0" xfId="21" applyNumberFormat="1" applyFont="1" applyFill="1" applyAlignment="1">
      <alignment vertical="center"/>
    </xf>
    <xf numFmtId="0" fontId="27" fillId="0" borderId="0" xfId="0" applyFont="1" applyFill="1">
      <alignment vertical="center"/>
    </xf>
    <xf numFmtId="0" fontId="228" fillId="0" borderId="0" xfId="0" applyFont="1" applyFill="1" applyBorder="1">
      <alignment vertical="center"/>
    </xf>
    <xf numFmtId="0" fontId="27" fillId="7" borderId="12" xfId="5" applyFont="1" applyFill="1" applyBorder="1" applyAlignment="1">
      <alignment horizontal="center" vertical="center"/>
    </xf>
    <xf numFmtId="10" fontId="27" fillId="0" borderId="12" xfId="5" applyNumberFormat="1" applyFont="1" applyFill="1" applyBorder="1" applyAlignment="1">
      <alignment horizontal="center" vertical="center"/>
    </xf>
    <xf numFmtId="10" fontId="27" fillId="0" borderId="15" xfId="5" applyNumberFormat="1" applyFont="1" applyFill="1" applyBorder="1" applyAlignment="1">
      <alignment horizontal="center" vertical="center"/>
    </xf>
    <xf numFmtId="0" fontId="229" fillId="0" borderId="0" xfId="21850" applyFont="1" applyAlignment="1">
      <alignment horizontal="left" vertical="center"/>
    </xf>
    <xf numFmtId="0" fontId="23" fillId="0" borderId="0" xfId="19691">
      <alignment vertical="center"/>
    </xf>
    <xf numFmtId="0" fontId="54" fillId="0" borderId="0" xfId="19691" applyFont="1">
      <alignment vertical="center"/>
    </xf>
    <xf numFmtId="0" fontId="231" fillId="0" borderId="0" xfId="19691" applyFont="1">
      <alignment vertical="center"/>
    </xf>
    <xf numFmtId="0" fontId="54" fillId="0" borderId="0" xfId="5" applyFont="1">
      <alignment vertical="center"/>
    </xf>
    <xf numFmtId="10" fontId="53" fillId="0" borderId="0" xfId="5" applyNumberFormat="1" applyFont="1" applyFill="1" applyBorder="1" applyAlignment="1">
      <alignment vertical="center"/>
    </xf>
    <xf numFmtId="9" fontId="53" fillId="0" borderId="0" xfId="2" applyFont="1" applyFill="1" applyBorder="1" applyAlignment="1">
      <alignment vertical="center"/>
    </xf>
    <xf numFmtId="10" fontId="27" fillId="0" borderId="0" xfId="38463" applyNumberFormat="1" applyFont="1" applyAlignment="1">
      <alignment vertical="center"/>
    </xf>
    <xf numFmtId="180" fontId="27" fillId="0" borderId="49" xfId="0" applyNumberFormat="1" applyFont="1" applyFill="1" applyBorder="1" applyAlignment="1">
      <alignment horizontal="center" vertical="center"/>
    </xf>
    <xf numFmtId="180" fontId="27" fillId="0" borderId="35" xfId="0" applyNumberFormat="1" applyFont="1" applyFill="1" applyBorder="1" applyAlignment="1">
      <alignment horizontal="center" vertical="center"/>
    </xf>
    <xf numFmtId="180" fontId="27" fillId="0" borderId="112" xfId="0" applyNumberFormat="1" applyFont="1" applyFill="1" applyBorder="1" applyAlignment="1">
      <alignment horizontal="center" vertical="center"/>
    </xf>
    <xf numFmtId="180" fontId="27" fillId="6" borderId="114" xfId="0" applyNumberFormat="1" applyFont="1" applyFill="1" applyBorder="1" applyAlignment="1">
      <alignment horizontal="center" vertical="center"/>
    </xf>
    <xf numFmtId="180" fontId="27" fillId="6" borderId="115" xfId="0" applyNumberFormat="1" applyFont="1" applyFill="1" applyBorder="1" applyAlignment="1">
      <alignment horizontal="center" vertical="center"/>
    </xf>
    <xf numFmtId="180" fontId="27" fillId="6" borderId="116" xfId="0" applyNumberFormat="1" applyFont="1" applyFill="1" applyBorder="1" applyAlignment="1">
      <alignment horizontal="center" vertical="center"/>
    </xf>
    <xf numFmtId="180" fontId="27" fillId="6" borderId="119" xfId="0" applyNumberFormat="1" applyFont="1" applyFill="1" applyBorder="1" applyAlignment="1">
      <alignment horizontal="center" vertical="center"/>
    </xf>
    <xf numFmtId="9" fontId="30" fillId="0" borderId="0" xfId="2" applyFont="1" applyAlignment="1">
      <alignment horizontal="left" vertical="center"/>
    </xf>
    <xf numFmtId="9" fontId="27" fillId="0" borderId="0" xfId="2" applyFont="1" applyAlignment="1">
      <alignment horizontal="center" vertical="center"/>
    </xf>
    <xf numFmtId="9" fontId="27" fillId="7" borderId="47" xfId="2" applyFont="1" applyFill="1" applyBorder="1" applyAlignment="1">
      <alignment horizontal="center" vertical="center"/>
    </xf>
    <xf numFmtId="9" fontId="27" fillId="7" borderId="13" xfId="2" applyFont="1" applyFill="1" applyBorder="1" applyAlignment="1">
      <alignment horizontal="center" vertical="center"/>
    </xf>
    <xf numFmtId="9" fontId="53" fillId="0" borderId="0" xfId="2" applyFont="1" applyFill="1" applyBorder="1" applyAlignment="1">
      <alignment horizontal="left" vertical="center"/>
    </xf>
    <xf numFmtId="9" fontId="30" fillId="0" borderId="0" xfId="2" applyFont="1" applyFill="1" applyBorder="1" applyAlignment="1">
      <alignment horizontal="left" vertical="center"/>
    </xf>
    <xf numFmtId="9" fontId="27" fillId="0" borderId="0" xfId="2" applyFont="1" applyFill="1" applyAlignment="1">
      <alignment vertical="center"/>
    </xf>
    <xf numFmtId="9" fontId="27" fillId="0" borderId="0" xfId="2" applyFont="1" applyFill="1" applyAlignment="1">
      <alignment horizontal="center" vertical="center"/>
    </xf>
    <xf numFmtId="9" fontId="29" fillId="0" borderId="0" xfId="2" applyFont="1">
      <alignment vertical="center"/>
    </xf>
    <xf numFmtId="9" fontId="58" fillId="5" borderId="14" xfId="2" applyNumberFormat="1" applyFont="1" applyFill="1" applyBorder="1" applyAlignment="1">
      <alignment horizontal="center" vertical="center"/>
    </xf>
    <xf numFmtId="177" fontId="24" fillId="10" borderId="3" xfId="1" applyFont="1" applyFill="1" applyBorder="1" applyAlignment="1">
      <alignment horizontal="center" vertical="center" wrapText="1"/>
    </xf>
    <xf numFmtId="10" fontId="27" fillId="0" borderId="46" xfId="5" applyNumberFormat="1" applyFont="1" applyFill="1" applyBorder="1" applyAlignment="1">
      <alignment horizontal="center" vertical="center"/>
    </xf>
    <xf numFmtId="0" fontId="86" fillId="0" borderId="0" xfId="0" applyFont="1">
      <alignment vertical="center"/>
    </xf>
    <xf numFmtId="0" fontId="27" fillId="0" borderId="0" xfId="0" applyFont="1" applyBorder="1" applyAlignment="1">
      <alignment horizontal="center" vertical="center"/>
    </xf>
    <xf numFmtId="181" fontId="26" fillId="0" borderId="0" xfId="25718" applyNumberFormat="1" applyFont="1" applyAlignment="1">
      <alignment vertical="center"/>
    </xf>
    <xf numFmtId="0" fontId="58" fillId="71" borderId="46" xfId="0" applyNumberFormat="1" applyFont="1" applyFill="1" applyBorder="1" applyAlignment="1">
      <alignment horizontal="center" vertical="center"/>
    </xf>
    <xf numFmtId="9" fontId="27" fillId="71" borderId="14" xfId="0" applyNumberFormat="1" applyFont="1" applyFill="1" applyBorder="1" applyAlignment="1">
      <alignment horizontal="center" vertical="center"/>
    </xf>
    <xf numFmtId="180" fontId="27" fillId="71" borderId="12" xfId="0" applyNumberFormat="1" applyFont="1" applyFill="1" applyBorder="1" applyAlignment="1">
      <alignment horizontal="center" vertical="center"/>
    </xf>
    <xf numFmtId="0" fontId="32" fillId="0" borderId="0" xfId="0" applyFont="1" applyFill="1" applyBorder="1" applyAlignment="1">
      <alignment vertical="center"/>
    </xf>
    <xf numFmtId="0" fontId="27" fillId="0" borderId="0" xfId="5" applyFont="1" applyBorder="1" applyAlignment="1">
      <alignment horizontal="center" vertical="center"/>
    </xf>
    <xf numFmtId="0" fontId="27" fillId="0" borderId="0" xfId="5" applyFont="1" applyFill="1" applyBorder="1" applyAlignment="1">
      <alignment horizontal="center" vertical="center" wrapText="1"/>
    </xf>
    <xf numFmtId="0" fontId="27" fillId="0" borderId="0" xfId="5" applyFont="1" applyFill="1" applyBorder="1" applyAlignment="1">
      <alignment horizontal="center" vertical="center"/>
    </xf>
    <xf numFmtId="10" fontId="23" fillId="0" borderId="0" xfId="2" applyNumberFormat="1" applyFont="1" applyAlignment="1"/>
    <xf numFmtId="0" fontId="27" fillId="0" borderId="0" xfId="5" applyFont="1" applyFill="1" applyBorder="1" applyAlignment="1">
      <alignment horizontal="center" vertical="center" wrapText="1"/>
    </xf>
    <xf numFmtId="0" fontId="27" fillId="0" borderId="0" xfId="5" applyFont="1" applyFill="1" applyBorder="1" applyAlignment="1">
      <alignment horizontal="center" vertical="center"/>
    </xf>
    <xf numFmtId="0" fontId="27" fillId="7" borderId="18" xfId="5" applyFont="1" applyFill="1" applyBorder="1" applyAlignment="1">
      <alignment horizontal="center" vertical="center"/>
    </xf>
    <xf numFmtId="0" fontId="27" fillId="7" borderId="44" xfId="5" applyFont="1" applyFill="1" applyBorder="1" applyAlignment="1">
      <alignment horizontal="center" vertical="center"/>
    </xf>
    <xf numFmtId="180" fontId="27" fillId="0" borderId="14" xfId="10" applyNumberFormat="1" applyFont="1" applyFill="1" applyBorder="1" applyAlignment="1">
      <alignment horizontal="center" vertical="center"/>
    </xf>
    <xf numFmtId="180" fontId="27" fillId="0" borderId="15" xfId="10" applyNumberFormat="1" applyFont="1" applyFill="1" applyBorder="1" applyAlignment="1">
      <alignment horizontal="center" vertical="center"/>
    </xf>
    <xf numFmtId="180" fontId="30" fillId="0" borderId="0" xfId="5" applyNumberFormat="1" applyFont="1" applyFill="1" applyBorder="1" applyAlignment="1">
      <alignment horizontal="center" vertical="center"/>
    </xf>
    <xf numFmtId="180" fontId="30" fillId="0" borderId="0" xfId="5" applyNumberFormat="1" applyFont="1" applyFill="1" applyBorder="1" applyAlignment="1">
      <alignment vertical="center"/>
    </xf>
    <xf numFmtId="0" fontId="86" fillId="0" borderId="0" xfId="0" applyFont="1" applyAlignment="1">
      <alignment vertical="center"/>
    </xf>
    <xf numFmtId="0" fontId="23" fillId="0" borderId="0" xfId="5" applyAlignment="1">
      <alignment vertical="center"/>
    </xf>
    <xf numFmtId="10" fontId="27" fillId="0" borderId="0" xfId="0" applyNumberFormat="1" applyFont="1" applyAlignment="1">
      <alignment vertical="center"/>
    </xf>
    <xf numFmtId="181" fontId="27" fillId="0" borderId="6" xfId="6" applyNumberFormat="1" applyFont="1" applyFill="1" applyBorder="1" applyAlignment="1">
      <alignment horizontal="center" vertical="center"/>
    </xf>
    <xf numFmtId="180" fontId="27" fillId="0" borderId="0" xfId="2" applyNumberFormat="1" applyFont="1">
      <alignment vertical="center"/>
    </xf>
    <xf numFmtId="239" fontId="27" fillId="0" borderId="0" xfId="0" applyNumberFormat="1" applyFont="1" applyAlignment="1">
      <alignment vertical="center"/>
    </xf>
    <xf numFmtId="0" fontId="0" fillId="0" borderId="0" xfId="0" applyAlignment="1">
      <alignment vertical="center"/>
    </xf>
    <xf numFmtId="0" fontId="0" fillId="0" borderId="0" xfId="0" applyFill="1" applyAlignment="1">
      <alignment vertical="center"/>
    </xf>
    <xf numFmtId="0" fontId="24" fillId="0" borderId="0" xfId="0" applyFont="1" applyBorder="1" applyAlignment="1">
      <alignment vertical="center"/>
    </xf>
    <xf numFmtId="0" fontId="37" fillId="0" borderId="0" xfId="5" applyFont="1" applyAlignment="1">
      <alignment vertical="center"/>
    </xf>
    <xf numFmtId="0" fontId="29" fillId="0" borderId="0" xfId="5" applyFont="1" applyAlignment="1">
      <alignment vertical="center"/>
    </xf>
    <xf numFmtId="0" fontId="1" fillId="0" borderId="0" xfId="18" applyAlignment="1">
      <alignment vertical="center"/>
    </xf>
    <xf numFmtId="0" fontId="21" fillId="9" borderId="73" xfId="0" applyFont="1" applyFill="1" applyBorder="1" applyAlignment="1">
      <alignment horizontal="center" vertical="center"/>
    </xf>
    <xf numFmtId="177" fontId="24" fillId="10" borderId="50" xfId="1" applyFont="1" applyFill="1" applyBorder="1" applyAlignment="1">
      <alignment horizontal="center" vertical="center"/>
    </xf>
    <xf numFmtId="177" fontId="24" fillId="10" borderId="33" xfId="1" applyFont="1" applyFill="1" applyBorder="1" applyAlignment="1">
      <alignment horizontal="center" vertical="center"/>
    </xf>
    <xf numFmtId="177" fontId="24" fillId="10" borderId="68" xfId="1" applyFont="1" applyFill="1" applyBorder="1" applyAlignment="1">
      <alignment horizontal="center" vertical="center"/>
    </xf>
    <xf numFmtId="177" fontId="24" fillId="10" borderId="11" xfId="1" applyFont="1" applyFill="1" applyBorder="1" applyAlignment="1">
      <alignment horizontal="center" vertical="center"/>
    </xf>
    <xf numFmtId="177" fontId="24" fillId="10" borderId="37" xfId="1" applyFont="1" applyFill="1" applyBorder="1" applyAlignment="1">
      <alignment horizontal="center" vertical="center"/>
    </xf>
    <xf numFmtId="177" fontId="24" fillId="10" borderId="69" xfId="1" applyFont="1" applyFill="1" applyBorder="1" applyAlignment="1">
      <alignment horizontal="center" vertical="center"/>
    </xf>
    <xf numFmtId="177" fontId="54" fillId="10" borderId="3" xfId="1" applyFont="1" applyFill="1" applyBorder="1" applyAlignment="1">
      <alignment horizontal="center" vertical="center"/>
    </xf>
    <xf numFmtId="177" fontId="24" fillId="10" borderId="11" xfId="1" applyFont="1" applyFill="1" applyBorder="1" applyAlignment="1">
      <alignment horizontal="center" vertical="center" wrapText="1"/>
    </xf>
    <xf numFmtId="0" fontId="49" fillId="0" borderId="0" xfId="5" applyFont="1" applyFill="1" applyBorder="1" applyAlignment="1">
      <alignment horizontal="center" vertical="center"/>
    </xf>
    <xf numFmtId="0" fontId="232" fillId="0" borderId="0" xfId="5" applyFont="1" applyFill="1" applyBorder="1" applyAlignment="1">
      <alignment horizontal="left" vertical="center"/>
    </xf>
    <xf numFmtId="0" fontId="49" fillId="0" borderId="0" xfId="5" applyFont="1" applyFill="1" applyBorder="1" applyAlignment="1">
      <alignment horizontal="left" vertical="center"/>
    </xf>
    <xf numFmtId="0" fontId="49" fillId="0" borderId="0" xfId="5" applyFont="1" applyFill="1" applyBorder="1" applyAlignment="1">
      <alignment vertical="center"/>
    </xf>
    <xf numFmtId="177" fontId="49" fillId="0" borderId="0" xfId="20" applyFont="1" applyFill="1" applyBorder="1" applyAlignment="1">
      <alignment horizontal="center" vertical="center"/>
    </xf>
    <xf numFmtId="0" fontId="60" fillId="0" borderId="0" xfId="5" applyFont="1" applyFill="1" applyBorder="1" applyAlignment="1">
      <alignment horizontal="center" vertical="center"/>
    </xf>
    <xf numFmtId="10" fontId="16" fillId="0" borderId="0" xfId="2" applyNumberFormat="1" applyFont="1">
      <alignment vertical="center"/>
    </xf>
    <xf numFmtId="10" fontId="16" fillId="0" borderId="0" xfId="2" applyNumberFormat="1" applyFont="1" applyAlignment="1">
      <alignment vertical="center"/>
    </xf>
    <xf numFmtId="10" fontId="27" fillId="0" borderId="0" xfId="2" applyNumberFormat="1" applyFont="1" applyFill="1" applyAlignment="1">
      <alignment horizontal="center" vertical="center"/>
    </xf>
    <xf numFmtId="10" fontId="27" fillId="0" borderId="0" xfId="2" applyNumberFormat="1" applyFont="1" applyFill="1" applyAlignment="1">
      <alignment horizontal="left" vertical="center"/>
    </xf>
    <xf numFmtId="10" fontId="27" fillId="0" borderId="0" xfId="2" applyNumberFormat="1" applyFont="1" applyFill="1">
      <alignment vertical="center"/>
    </xf>
    <xf numFmtId="10" fontId="34" fillId="0" borderId="0" xfId="2" applyNumberFormat="1" applyFont="1" applyFill="1" applyBorder="1" applyAlignment="1">
      <alignment horizontal="center" vertical="center"/>
    </xf>
    <xf numFmtId="10" fontId="60" fillId="0" borderId="0" xfId="2" applyNumberFormat="1" applyFont="1" applyFill="1" applyBorder="1" applyAlignment="1">
      <alignment horizontal="center" vertical="center"/>
    </xf>
    <xf numFmtId="10" fontId="27" fillId="0" borderId="0" xfId="2" applyNumberFormat="1" applyFont="1">
      <alignment vertical="center"/>
    </xf>
    <xf numFmtId="10" fontId="27" fillId="0" borderId="0" xfId="2" applyNumberFormat="1" applyFont="1" applyAlignment="1">
      <alignment vertical="center"/>
    </xf>
    <xf numFmtId="10" fontId="27" fillId="0" borderId="0" xfId="2" applyNumberFormat="1" applyFont="1" applyFill="1" applyAlignment="1">
      <alignment vertical="center"/>
    </xf>
    <xf numFmtId="10" fontId="228" fillId="0" borderId="0" xfId="2" applyNumberFormat="1" applyFont="1" applyFill="1">
      <alignment vertical="center"/>
    </xf>
    <xf numFmtId="10" fontId="29" fillId="0" borderId="0" xfId="2" applyNumberFormat="1" applyFont="1">
      <alignment vertical="center"/>
    </xf>
    <xf numFmtId="10" fontId="29" fillId="0" borderId="0" xfId="2" applyNumberFormat="1" applyFont="1" applyAlignment="1">
      <alignment vertical="center"/>
    </xf>
    <xf numFmtId="10" fontId="1" fillId="0" borderId="0" xfId="2" applyNumberFormat="1" applyAlignment="1">
      <alignment vertical="center"/>
    </xf>
    <xf numFmtId="10" fontId="24" fillId="0" borderId="0" xfId="2" applyNumberFormat="1" applyFont="1">
      <alignment vertical="center"/>
    </xf>
    <xf numFmtId="0" fontId="27" fillId="0" borderId="0" xfId="5" applyFont="1" applyBorder="1" applyAlignment="1">
      <alignment horizontal="center" vertical="center"/>
    </xf>
    <xf numFmtId="0" fontId="27" fillId="4" borderId="25" xfId="5" applyFont="1" applyFill="1" applyBorder="1" applyAlignment="1">
      <alignment vertical="center" wrapText="1"/>
    </xf>
    <xf numFmtId="0" fontId="27" fillId="4" borderId="0" xfId="5" applyFont="1" applyFill="1" applyBorder="1" applyAlignment="1">
      <alignment vertical="center" wrapText="1"/>
    </xf>
    <xf numFmtId="0" fontId="27" fillId="0" borderId="0" xfId="5" applyFont="1" applyFill="1" applyBorder="1" applyAlignment="1">
      <alignment horizontal="center" vertical="center"/>
    </xf>
    <xf numFmtId="0" fontId="27" fillId="4" borderId="55" xfId="5" applyFont="1" applyFill="1" applyBorder="1" applyAlignment="1">
      <alignment vertical="center" wrapText="1"/>
    </xf>
    <xf numFmtId="0" fontId="27" fillId="4" borderId="60" xfId="5" applyFont="1" applyFill="1" applyBorder="1" applyAlignment="1">
      <alignment vertical="center" wrapText="1"/>
    </xf>
    <xf numFmtId="0" fontId="233" fillId="0" borderId="0" xfId="0" applyFont="1" applyAlignment="1">
      <alignment horizontal="left" vertical="center" readingOrder="1"/>
    </xf>
    <xf numFmtId="0" fontId="234" fillId="0" borderId="0" xfId="0" applyFont="1" applyAlignment="1">
      <alignment horizontal="left" vertical="center" readingOrder="1"/>
    </xf>
    <xf numFmtId="9" fontId="27" fillId="0" borderId="46" xfId="10" applyFont="1" applyFill="1" applyBorder="1" applyAlignment="1">
      <alignment horizontal="center" vertical="center"/>
    </xf>
    <xf numFmtId="0" fontId="27" fillId="0" borderId="0" xfId="0" applyFont="1" applyBorder="1" applyAlignment="1">
      <alignment horizontal="center" vertical="center"/>
    </xf>
    <xf numFmtId="177" fontId="0" fillId="0" borderId="0" xfId="0" applyNumberFormat="1" applyFill="1" applyAlignment="1">
      <alignment horizontal="center" vertical="center"/>
    </xf>
    <xf numFmtId="0" fontId="0" fillId="0" borderId="0" xfId="0" applyFill="1" applyAlignment="1">
      <alignment horizontal="center" vertical="center"/>
    </xf>
    <xf numFmtId="10" fontId="24" fillId="0" borderId="0" xfId="0" applyNumberFormat="1" applyFont="1">
      <alignment vertical="center"/>
    </xf>
    <xf numFmtId="240" fontId="0" fillId="0" borderId="0" xfId="0" applyNumberFormat="1">
      <alignment vertical="center"/>
    </xf>
    <xf numFmtId="180" fontId="27" fillId="0" borderId="0" xfId="5" applyNumberFormat="1" applyFont="1" applyFill="1" applyAlignment="1">
      <alignment horizontal="left" vertical="center"/>
    </xf>
    <xf numFmtId="239" fontId="24" fillId="0" borderId="0" xfId="11" applyNumberFormat="1" applyFont="1" applyAlignment="1">
      <alignment horizontal="center" vertical="center"/>
    </xf>
    <xf numFmtId="0" fontId="29" fillId="0" borderId="0" xfId="5" applyFont="1" applyFill="1" applyBorder="1" applyAlignment="1">
      <alignment horizontal="left" vertical="center" indent="1"/>
    </xf>
    <xf numFmtId="239" fontId="27" fillId="0" borderId="0" xfId="5" applyNumberFormat="1" applyFont="1" applyFill="1" applyAlignment="1">
      <alignment vertical="center"/>
    </xf>
    <xf numFmtId="0" fontId="27" fillId="0" borderId="0" xfId="5" applyFont="1" applyFill="1" applyBorder="1" applyAlignment="1">
      <alignment horizontal="center" vertical="center" wrapText="1"/>
    </xf>
    <xf numFmtId="0" fontId="27" fillId="0" borderId="0" xfId="5" applyFont="1" applyFill="1" applyBorder="1" applyAlignment="1">
      <alignment horizontal="center" vertical="center"/>
    </xf>
    <xf numFmtId="0" fontId="27" fillId="7" borderId="17" xfId="5" applyFont="1" applyFill="1" applyBorder="1" applyAlignment="1">
      <alignment horizontal="center" vertical="center"/>
    </xf>
    <xf numFmtId="0" fontId="27" fillId="6" borderId="0" xfId="5" applyFont="1" applyFill="1" applyBorder="1" applyAlignment="1">
      <alignment vertical="center" wrapText="1"/>
    </xf>
    <xf numFmtId="0" fontId="27" fillId="7" borderId="19" xfId="5" applyFont="1" applyFill="1" applyBorder="1" applyAlignment="1">
      <alignment horizontal="center" vertical="center"/>
    </xf>
    <xf numFmtId="0" fontId="27" fillId="0" borderId="0" xfId="5" applyFont="1" applyFill="1" applyBorder="1" applyAlignment="1">
      <alignment horizontal="center" vertical="center" wrapText="1"/>
    </xf>
    <xf numFmtId="180" fontId="27" fillId="0" borderId="51" xfId="10" applyNumberFormat="1" applyFont="1" applyFill="1" applyBorder="1" applyAlignment="1">
      <alignment horizontal="center" vertical="center"/>
    </xf>
    <xf numFmtId="0" fontId="27" fillId="0" borderId="0" xfId="5" applyFont="1" applyFill="1" applyBorder="1" applyAlignment="1">
      <alignment horizontal="center" vertical="center" wrapText="1"/>
    </xf>
    <xf numFmtId="0" fontId="27" fillId="0" borderId="0" xfId="5" applyFont="1" applyFill="1" applyBorder="1" applyAlignment="1">
      <alignment horizontal="center" vertical="center"/>
    </xf>
    <xf numFmtId="0" fontId="27" fillId="0" borderId="0" xfId="5" applyFont="1" applyFill="1" applyBorder="1" applyAlignment="1">
      <alignment horizontal="center" vertical="center" wrapText="1"/>
    </xf>
    <xf numFmtId="0" fontId="30" fillId="0" borderId="0" xfId="5" applyNumberFormat="1" applyFont="1" applyAlignment="1">
      <alignment horizontal="left" vertical="center"/>
    </xf>
    <xf numFmtId="0" fontId="27" fillId="0" borderId="0" xfId="2" applyNumberFormat="1" applyFont="1" applyAlignment="1">
      <alignment horizontal="center" vertical="center"/>
    </xf>
    <xf numFmtId="0" fontId="27" fillId="0" borderId="0" xfId="5" applyNumberFormat="1" applyFont="1" applyAlignment="1">
      <alignment vertical="center"/>
    </xf>
    <xf numFmtId="0" fontId="58" fillId="0" borderId="0" xfId="5" applyFont="1">
      <alignment vertical="center"/>
    </xf>
    <xf numFmtId="0" fontId="27" fillId="0" borderId="0" xfId="0" applyFont="1" applyBorder="1" applyAlignment="1">
      <alignment horizontal="center" vertical="center"/>
    </xf>
    <xf numFmtId="0" fontId="27" fillId="0" borderId="0" xfId="5" applyFont="1" applyFill="1" applyBorder="1" applyAlignment="1">
      <alignment horizontal="center" vertical="center" wrapText="1"/>
    </xf>
    <xf numFmtId="0" fontId="27" fillId="0" borderId="0" xfId="5" applyFont="1" applyFill="1" applyBorder="1" applyAlignment="1">
      <alignment horizontal="center" vertical="center"/>
    </xf>
    <xf numFmtId="181" fontId="27" fillId="2" borderId="136" xfId="7" applyNumberFormat="1" applyFont="1" applyFill="1" applyBorder="1" applyAlignment="1">
      <alignment horizontal="right" vertical="center"/>
    </xf>
    <xf numFmtId="180" fontId="27" fillId="4" borderId="137" xfId="8" applyNumberFormat="1" applyFont="1" applyFill="1" applyBorder="1" applyAlignment="1">
      <alignment horizontal="center" vertical="center"/>
    </xf>
    <xf numFmtId="181" fontId="27" fillId="2" borderId="137" xfId="7" applyNumberFormat="1" applyFont="1" applyFill="1" applyBorder="1" applyAlignment="1">
      <alignment horizontal="right" vertical="center"/>
    </xf>
    <xf numFmtId="180" fontId="27" fillId="0" borderId="137" xfId="8" applyNumberFormat="1" applyFont="1" applyFill="1" applyBorder="1" applyAlignment="1">
      <alignment horizontal="center" vertical="center"/>
    </xf>
    <xf numFmtId="180" fontId="27" fillId="0" borderId="138" xfId="8" applyNumberFormat="1" applyFont="1" applyFill="1" applyBorder="1" applyAlignment="1">
      <alignment horizontal="center" vertical="center"/>
    </xf>
    <xf numFmtId="180" fontId="27" fillId="4" borderId="138" xfId="8" applyNumberFormat="1" applyFont="1" applyFill="1" applyBorder="1" applyAlignment="1">
      <alignment horizontal="center" vertical="center"/>
    </xf>
    <xf numFmtId="181" fontId="27" fillId="2" borderId="140" xfId="7" applyNumberFormat="1" applyFont="1" applyFill="1" applyBorder="1" applyAlignment="1">
      <alignment horizontal="right" vertical="center"/>
    </xf>
    <xf numFmtId="180" fontId="27" fillId="4" borderId="141" xfId="8" applyNumberFormat="1" applyFont="1" applyFill="1" applyBorder="1" applyAlignment="1">
      <alignment horizontal="center" vertical="center"/>
    </xf>
    <xf numFmtId="181" fontId="27" fillId="2" borderId="141" xfId="7" applyNumberFormat="1" applyFont="1" applyFill="1" applyBorder="1" applyAlignment="1">
      <alignment horizontal="right" vertical="center"/>
    </xf>
    <xf numFmtId="180" fontId="27" fillId="0" borderId="141" xfId="8" applyNumberFormat="1" applyFont="1" applyFill="1" applyBorder="1" applyAlignment="1">
      <alignment horizontal="center" vertical="center"/>
    </xf>
    <xf numFmtId="180" fontId="27" fillId="0" borderId="142" xfId="8" applyNumberFormat="1" applyFont="1" applyFill="1" applyBorder="1" applyAlignment="1">
      <alignment horizontal="center" vertical="center"/>
    </xf>
    <xf numFmtId="180" fontId="27" fillId="4" borderId="142" xfId="8" applyNumberFormat="1" applyFont="1" applyFill="1" applyBorder="1" applyAlignment="1">
      <alignment horizontal="center" vertical="center"/>
    </xf>
    <xf numFmtId="181" fontId="27" fillId="2" borderId="144" xfId="7" applyNumberFormat="1" applyFont="1" applyFill="1" applyBorder="1" applyAlignment="1">
      <alignment horizontal="right" vertical="center"/>
    </xf>
    <xf numFmtId="180" fontId="27" fillId="4" borderId="145" xfId="8" applyNumberFormat="1" applyFont="1" applyFill="1" applyBorder="1" applyAlignment="1">
      <alignment horizontal="center" vertical="center"/>
    </xf>
    <xf numFmtId="181" fontId="27" fillId="2" borderId="145" xfId="7" applyNumberFormat="1" applyFont="1" applyFill="1" applyBorder="1" applyAlignment="1">
      <alignment horizontal="right" vertical="center"/>
    </xf>
    <xf numFmtId="180" fontId="27" fillId="0" borderId="145" xfId="8" applyNumberFormat="1" applyFont="1" applyFill="1" applyBorder="1" applyAlignment="1">
      <alignment horizontal="center" vertical="center"/>
    </xf>
    <xf numFmtId="180" fontId="27" fillId="0" borderId="146" xfId="8" applyNumberFormat="1" applyFont="1" applyFill="1" applyBorder="1" applyAlignment="1">
      <alignment horizontal="center" vertical="center"/>
    </xf>
    <xf numFmtId="180" fontId="27" fillId="4" borderId="146" xfId="8" applyNumberFormat="1" applyFont="1" applyFill="1" applyBorder="1" applyAlignment="1">
      <alignment horizontal="center" vertical="center"/>
    </xf>
    <xf numFmtId="181" fontId="27" fillId="2" borderId="148" xfId="7" applyNumberFormat="1" applyFont="1" applyFill="1" applyBorder="1" applyAlignment="1">
      <alignment horizontal="right" vertical="center"/>
    </xf>
    <xf numFmtId="180" fontId="27" fillId="0" borderId="149" xfId="7" applyNumberFormat="1" applyFont="1" applyBorder="1" applyAlignment="1">
      <alignment horizontal="center" vertical="center"/>
    </xf>
    <xf numFmtId="181" fontId="27" fillId="2" borderId="149" xfId="7" applyNumberFormat="1" applyFont="1" applyFill="1" applyBorder="1" applyAlignment="1">
      <alignment horizontal="right" vertical="center"/>
    </xf>
    <xf numFmtId="180" fontId="27" fillId="4" borderId="149" xfId="8" applyNumberFormat="1" applyFont="1" applyFill="1" applyBorder="1" applyAlignment="1">
      <alignment horizontal="center" vertical="center"/>
    </xf>
    <xf numFmtId="180" fontId="27" fillId="4" borderId="150" xfId="8" applyNumberFormat="1" applyFont="1" applyFill="1" applyBorder="1" applyAlignment="1">
      <alignment horizontal="center" vertical="center"/>
    </xf>
    <xf numFmtId="180" fontId="27" fillId="0" borderId="141" xfId="7" applyNumberFormat="1" applyFont="1" applyBorder="1" applyAlignment="1">
      <alignment horizontal="center" vertical="center"/>
    </xf>
    <xf numFmtId="180" fontId="27" fillId="0" borderId="137" xfId="7" applyNumberFormat="1" applyFont="1" applyBorder="1" applyAlignment="1">
      <alignment horizontal="center" vertical="center"/>
    </xf>
    <xf numFmtId="180" fontId="27" fillId="0" borderId="138" xfId="7" applyNumberFormat="1" applyFont="1" applyBorder="1" applyAlignment="1">
      <alignment horizontal="center" vertical="center"/>
    </xf>
    <xf numFmtId="180" fontId="27" fillId="0" borderId="142" xfId="7" applyNumberFormat="1" applyFont="1" applyBorder="1" applyAlignment="1">
      <alignment horizontal="center" vertical="center"/>
    </xf>
    <xf numFmtId="180" fontId="27" fillId="0" borderId="157" xfId="7" applyNumberFormat="1" applyFont="1" applyBorder="1" applyAlignment="1">
      <alignment horizontal="center" vertical="center"/>
    </xf>
    <xf numFmtId="180" fontId="27" fillId="4" borderId="158" xfId="8" applyNumberFormat="1" applyFont="1" applyFill="1" applyBorder="1" applyAlignment="1">
      <alignment horizontal="center" vertical="center"/>
    </xf>
    <xf numFmtId="180" fontId="27" fillId="0" borderId="159" xfId="7" applyNumberFormat="1" applyFont="1" applyBorder="1" applyAlignment="1">
      <alignment horizontal="center" vertical="center"/>
    </xf>
    <xf numFmtId="180" fontId="27" fillId="4" borderId="157" xfId="8" applyNumberFormat="1" applyFont="1" applyFill="1" applyBorder="1" applyAlignment="1">
      <alignment horizontal="center" vertical="center"/>
    </xf>
    <xf numFmtId="180" fontId="27" fillId="4" borderId="159" xfId="8" applyNumberFormat="1" applyFont="1" applyFill="1" applyBorder="1" applyAlignment="1">
      <alignment horizontal="center" vertical="center"/>
    </xf>
    <xf numFmtId="180" fontId="27" fillId="4" borderId="160" xfId="8" applyNumberFormat="1" applyFont="1" applyFill="1" applyBorder="1" applyAlignment="1">
      <alignment horizontal="center" vertical="center"/>
    </xf>
    <xf numFmtId="180" fontId="27" fillId="0" borderId="157" xfId="8" applyNumberFormat="1" applyFont="1" applyFill="1" applyBorder="1" applyAlignment="1">
      <alignment horizontal="center" vertical="center"/>
    </xf>
    <xf numFmtId="180" fontId="27" fillId="0" borderId="158" xfId="8" applyNumberFormat="1" applyFont="1" applyFill="1" applyBorder="1" applyAlignment="1">
      <alignment horizontal="center" vertical="center"/>
    </xf>
    <xf numFmtId="180" fontId="27" fillId="0" borderId="159" xfId="8" applyNumberFormat="1" applyFont="1" applyFill="1" applyBorder="1" applyAlignment="1">
      <alignment horizontal="center" vertical="center"/>
    </xf>
    <xf numFmtId="181" fontId="27" fillId="9" borderId="65" xfId="0" applyNumberFormat="1" applyFont="1" applyFill="1" applyBorder="1" applyAlignment="1">
      <alignment horizontal="center" vertical="center"/>
    </xf>
    <xf numFmtId="181" fontId="27" fillId="9" borderId="65" xfId="0" applyNumberFormat="1" applyFont="1" applyFill="1" applyBorder="1" applyAlignment="1">
      <alignment vertical="center"/>
    </xf>
    <xf numFmtId="181" fontId="27" fillId="2" borderId="148" xfId="0" applyNumberFormat="1" applyFont="1" applyFill="1" applyBorder="1" applyAlignment="1">
      <alignment horizontal="right" vertical="center"/>
    </xf>
    <xf numFmtId="180" fontId="27" fillId="4" borderId="149" xfId="2" applyNumberFormat="1" applyFont="1" applyFill="1" applyBorder="1" applyAlignment="1">
      <alignment horizontal="center" vertical="center"/>
    </xf>
    <xf numFmtId="181" fontId="27" fillId="2" borderId="149" xfId="0" applyNumberFormat="1" applyFont="1" applyFill="1" applyBorder="1" applyAlignment="1">
      <alignment horizontal="right" vertical="center"/>
    </xf>
    <xf numFmtId="180" fontId="27" fillId="4" borderId="160" xfId="2" applyNumberFormat="1" applyFont="1" applyFill="1" applyBorder="1" applyAlignment="1">
      <alignment horizontal="center" vertical="center"/>
    </xf>
    <xf numFmtId="180" fontId="27" fillId="4" borderId="150" xfId="2" applyNumberFormat="1" applyFont="1" applyFill="1" applyBorder="1" applyAlignment="1">
      <alignment horizontal="center" vertical="center"/>
    </xf>
    <xf numFmtId="181" fontId="27" fillId="2" borderId="140" xfId="0" applyNumberFormat="1" applyFont="1" applyFill="1" applyBorder="1" applyAlignment="1">
      <alignment horizontal="right" vertical="center"/>
    </xf>
    <xf numFmtId="180" fontId="27" fillId="4" borderId="141" xfId="2" applyNumberFormat="1" applyFont="1" applyFill="1" applyBorder="1" applyAlignment="1">
      <alignment horizontal="center" vertical="center"/>
    </xf>
    <xf numFmtId="181" fontId="27" fillId="2" borderId="141" xfId="0" applyNumberFormat="1" applyFont="1" applyFill="1" applyBorder="1" applyAlignment="1">
      <alignment horizontal="right" vertical="center"/>
    </xf>
    <xf numFmtId="180" fontId="27" fillId="4" borderId="159" xfId="2" applyNumberFormat="1" applyFont="1" applyFill="1" applyBorder="1" applyAlignment="1">
      <alignment horizontal="center" vertical="center"/>
    </xf>
    <xf numFmtId="180" fontId="27" fillId="4" borderId="142" xfId="2" applyNumberFormat="1" applyFont="1" applyFill="1" applyBorder="1" applyAlignment="1">
      <alignment horizontal="center" vertical="center"/>
    </xf>
    <xf numFmtId="181" fontId="27" fillId="2" borderId="144" xfId="0" applyNumberFormat="1" applyFont="1" applyFill="1" applyBorder="1" applyAlignment="1">
      <alignment horizontal="right" vertical="center"/>
    </xf>
    <xf numFmtId="180" fontId="27" fillId="4" borderId="145" xfId="2" applyNumberFormat="1" applyFont="1" applyFill="1" applyBorder="1" applyAlignment="1">
      <alignment horizontal="center" vertical="center"/>
    </xf>
    <xf numFmtId="181" fontId="27" fillId="2" borderId="145" xfId="0" applyNumberFormat="1" applyFont="1" applyFill="1" applyBorder="1" applyAlignment="1">
      <alignment horizontal="right" vertical="center"/>
    </xf>
    <xf numFmtId="180" fontId="27" fillId="4" borderId="158" xfId="2" applyNumberFormat="1" applyFont="1" applyFill="1" applyBorder="1" applyAlignment="1">
      <alignment horizontal="center" vertical="center"/>
    </xf>
    <xf numFmtId="180" fontId="27" fillId="4" borderId="146" xfId="2" applyNumberFormat="1" applyFont="1" applyFill="1" applyBorder="1" applyAlignment="1">
      <alignment horizontal="center" vertical="center"/>
    </xf>
    <xf numFmtId="180" fontId="27" fillId="0" borderId="149" xfId="0" applyNumberFormat="1" applyFont="1" applyBorder="1" applyAlignment="1">
      <alignment horizontal="center" vertical="center"/>
    </xf>
    <xf numFmtId="180" fontId="27" fillId="0" borderId="160" xfId="0" applyNumberFormat="1" applyFont="1" applyBorder="1" applyAlignment="1">
      <alignment horizontal="center" vertical="center"/>
    </xf>
    <xf numFmtId="180" fontId="27" fillId="0" borderId="150" xfId="0" applyNumberFormat="1" applyFont="1" applyBorder="1" applyAlignment="1">
      <alignment horizontal="center" vertical="center"/>
    </xf>
    <xf numFmtId="181" fontId="27" fillId="2" borderId="152" xfId="0" applyNumberFormat="1" applyFont="1" applyFill="1" applyBorder="1" applyAlignment="1">
      <alignment horizontal="right" vertical="center"/>
    </xf>
    <xf numFmtId="180" fontId="27" fillId="0" borderId="153" xfId="0" applyNumberFormat="1" applyFont="1" applyBorder="1" applyAlignment="1">
      <alignment horizontal="center" vertical="center"/>
    </xf>
    <xf numFmtId="181" fontId="27" fillId="2" borderId="153" xfId="0" applyNumberFormat="1" applyFont="1" applyFill="1" applyBorder="1" applyAlignment="1">
      <alignment horizontal="right" vertical="center"/>
    </xf>
    <xf numFmtId="180" fontId="27" fillId="0" borderId="156" xfId="0" applyNumberFormat="1" applyFont="1" applyBorder="1" applyAlignment="1">
      <alignment horizontal="center" vertical="center"/>
    </xf>
    <xf numFmtId="180" fontId="27" fillId="0" borderId="154" xfId="0" applyNumberFormat="1" applyFont="1" applyBorder="1" applyAlignment="1">
      <alignment horizontal="center" vertical="center"/>
    </xf>
    <xf numFmtId="180" fontId="27" fillId="0" borderId="141" xfId="0" applyNumberFormat="1" applyFont="1" applyBorder="1" applyAlignment="1">
      <alignment horizontal="center" vertical="center"/>
    </xf>
    <xf numFmtId="180" fontId="27" fillId="0" borderId="159" xfId="0" applyNumberFormat="1" applyFont="1" applyBorder="1" applyAlignment="1">
      <alignment horizontal="center" vertical="center"/>
    </xf>
    <xf numFmtId="180" fontId="27" fillId="0" borderId="142" xfId="0" applyNumberFormat="1" applyFont="1" applyBorder="1" applyAlignment="1">
      <alignment horizontal="center" vertical="center"/>
    </xf>
    <xf numFmtId="180" fontId="27" fillId="0" borderId="145" xfId="0" applyNumberFormat="1" applyFont="1" applyBorder="1" applyAlignment="1">
      <alignment horizontal="center" vertical="center"/>
    </xf>
    <xf numFmtId="180" fontId="27" fillId="0" borderId="158" xfId="0" applyNumberFormat="1" applyFont="1" applyBorder="1" applyAlignment="1">
      <alignment horizontal="center" vertical="center"/>
    </xf>
    <xf numFmtId="180" fontId="27" fillId="0" borderId="146" xfId="0" applyNumberFormat="1" applyFont="1" applyBorder="1" applyAlignment="1">
      <alignment horizontal="center" vertical="center"/>
    </xf>
    <xf numFmtId="0" fontId="27" fillId="0" borderId="0" xfId="0" applyFont="1" applyBorder="1" applyAlignment="1">
      <alignment horizontal="center" vertical="center" wrapText="1"/>
    </xf>
    <xf numFmtId="181" fontId="27" fillId="2" borderId="140" xfId="6" applyNumberFormat="1" applyFont="1" applyFill="1" applyBorder="1" applyAlignment="1">
      <alignment horizontal="right" vertical="center"/>
    </xf>
    <xf numFmtId="181" fontId="27" fillId="2" borderId="141" xfId="6" applyNumberFormat="1" applyFont="1" applyFill="1" applyBorder="1" applyAlignment="1">
      <alignment horizontal="right" vertical="center"/>
    </xf>
    <xf numFmtId="181" fontId="27" fillId="2" borderId="148" xfId="6" applyNumberFormat="1" applyFont="1" applyFill="1" applyBorder="1" applyAlignment="1">
      <alignment horizontal="right" vertical="center"/>
    </xf>
    <xf numFmtId="180" fontId="27" fillId="0" borderId="149" xfId="8" applyNumberFormat="1" applyFont="1" applyFill="1" applyBorder="1" applyAlignment="1">
      <alignment horizontal="center" vertical="center"/>
    </xf>
    <xf numFmtId="181" fontId="27" fillId="2" borderId="149" xfId="6" applyNumberFormat="1" applyFont="1" applyFill="1" applyBorder="1" applyAlignment="1">
      <alignment horizontal="right" vertical="center"/>
    </xf>
    <xf numFmtId="180" fontId="27" fillId="0" borderId="150" xfId="8" applyNumberFormat="1" applyFont="1" applyFill="1" applyBorder="1" applyAlignment="1">
      <alignment horizontal="center" vertical="center"/>
    </xf>
    <xf numFmtId="181" fontId="27" fillId="2" borderId="144" xfId="6" applyNumberFormat="1" applyFont="1" applyFill="1" applyBorder="1" applyAlignment="1">
      <alignment horizontal="right" vertical="center"/>
    </xf>
    <xf numFmtId="181" fontId="27" fillId="2" borderId="145" xfId="6" applyNumberFormat="1" applyFont="1" applyFill="1" applyBorder="1" applyAlignment="1">
      <alignment horizontal="right" vertical="center"/>
    </xf>
    <xf numFmtId="181" fontId="27" fillId="2" borderId="152" xfId="6" applyNumberFormat="1" applyFont="1" applyFill="1" applyBorder="1" applyAlignment="1">
      <alignment horizontal="right" vertical="center"/>
    </xf>
    <xf numFmtId="180" fontId="27" fillId="0" borderId="153" xfId="7" applyNumberFormat="1" applyFont="1" applyFill="1" applyBorder="1" applyAlignment="1">
      <alignment horizontal="center" vertical="center"/>
    </xf>
    <xf numFmtId="181" fontId="27" fillId="2" borderId="153" xfId="6" applyNumberFormat="1" applyFont="1" applyFill="1" applyBorder="1" applyAlignment="1">
      <alignment horizontal="right" vertical="center"/>
    </xf>
    <xf numFmtId="180" fontId="27" fillId="0" borderId="153" xfId="8" applyNumberFormat="1" applyFont="1" applyFill="1" applyBorder="1" applyAlignment="1">
      <alignment horizontal="center" vertical="center"/>
    </xf>
    <xf numFmtId="180" fontId="27" fillId="0" borderId="154" xfId="8" applyNumberFormat="1" applyFont="1" applyFill="1" applyBorder="1" applyAlignment="1">
      <alignment horizontal="center" vertical="center"/>
    </xf>
    <xf numFmtId="180" fontId="27" fillId="0" borderId="141" xfId="7" applyNumberFormat="1" applyFont="1" applyFill="1" applyBorder="1" applyAlignment="1">
      <alignment horizontal="center" vertical="center"/>
    </xf>
    <xf numFmtId="180" fontId="27" fillId="0" borderId="142" xfId="7" applyNumberFormat="1" applyFont="1" applyFill="1" applyBorder="1" applyAlignment="1">
      <alignment horizontal="center" vertical="center"/>
    </xf>
    <xf numFmtId="180" fontId="27" fillId="0" borderId="149" xfId="7" applyNumberFormat="1" applyFont="1" applyFill="1" applyBorder="1" applyAlignment="1">
      <alignment horizontal="center" vertical="center"/>
    </xf>
    <xf numFmtId="180" fontId="27" fillId="0" borderId="150" xfId="7" applyNumberFormat="1" applyFont="1" applyFill="1" applyBorder="1" applyAlignment="1">
      <alignment horizontal="center" vertical="center"/>
    </xf>
    <xf numFmtId="9" fontId="27" fillId="0" borderId="149" xfId="21" applyFont="1" applyFill="1" applyBorder="1" applyAlignment="1">
      <alignment horizontal="center" vertical="center"/>
    </xf>
    <xf numFmtId="9" fontId="27" fillId="0" borderId="150" xfId="21" applyFont="1" applyFill="1" applyBorder="1" applyAlignment="1">
      <alignment horizontal="center" vertical="center"/>
    </xf>
    <xf numFmtId="9" fontId="27" fillId="0" borderId="153" xfId="21" applyFont="1" applyFill="1" applyBorder="1" applyAlignment="1">
      <alignment horizontal="center" vertical="center"/>
    </xf>
    <xf numFmtId="9" fontId="27" fillId="0" borderId="154" xfId="21" applyFont="1" applyFill="1" applyBorder="1" applyAlignment="1">
      <alignment horizontal="center" vertical="center"/>
    </xf>
    <xf numFmtId="9" fontId="27" fillId="0" borderId="141" xfId="21" applyFont="1" applyFill="1" applyBorder="1" applyAlignment="1">
      <alignment horizontal="center" vertical="center"/>
    </xf>
    <xf numFmtId="9" fontId="27" fillId="0" borderId="142" xfId="21" applyFont="1" applyFill="1" applyBorder="1" applyAlignment="1">
      <alignment horizontal="center" vertical="center"/>
    </xf>
    <xf numFmtId="9" fontId="27" fillId="0" borderId="145" xfId="21" applyFont="1" applyFill="1" applyBorder="1" applyAlignment="1">
      <alignment horizontal="center" vertical="center"/>
    </xf>
    <xf numFmtId="9" fontId="27" fillId="0" borderId="146" xfId="21" applyFont="1" applyFill="1" applyBorder="1" applyAlignment="1">
      <alignment horizontal="center" vertical="center"/>
    </xf>
    <xf numFmtId="10" fontId="27" fillId="0" borderId="154" xfId="8" applyNumberFormat="1" applyFont="1" applyFill="1" applyBorder="1" applyAlignment="1">
      <alignment horizontal="center" vertical="center"/>
    </xf>
    <xf numFmtId="10" fontId="27" fillId="0" borderId="150" xfId="8" applyNumberFormat="1" applyFont="1" applyFill="1" applyBorder="1" applyAlignment="1">
      <alignment horizontal="center" vertical="center"/>
    </xf>
    <xf numFmtId="180" fontId="27" fillId="0" borderId="154" xfId="7" applyNumberFormat="1" applyFont="1" applyFill="1" applyBorder="1" applyAlignment="1">
      <alignment horizontal="center" vertical="center"/>
    </xf>
    <xf numFmtId="10" fontId="27" fillId="0" borderId="142" xfId="8" applyNumberFormat="1" applyFont="1" applyFill="1" applyBorder="1" applyAlignment="1">
      <alignment horizontal="center" vertical="center"/>
    </xf>
    <xf numFmtId="10" fontId="27" fillId="0" borderId="146" xfId="8" applyNumberFormat="1" applyFont="1" applyFill="1" applyBorder="1" applyAlignment="1">
      <alignment horizontal="center" vertical="center"/>
    </xf>
    <xf numFmtId="0" fontId="27" fillId="9" borderId="20" xfId="5" applyFont="1" applyFill="1" applyBorder="1" applyAlignment="1">
      <alignment vertical="center"/>
    </xf>
    <xf numFmtId="0" fontId="27" fillId="9" borderId="17" xfId="5" applyFont="1" applyFill="1" applyBorder="1" applyAlignment="1">
      <alignment vertical="center"/>
    </xf>
    <xf numFmtId="181" fontId="27" fillId="2" borderId="148" xfId="5" applyNumberFormat="1" applyFont="1" applyFill="1" applyBorder="1" applyAlignment="1">
      <alignment horizontal="right" vertical="center"/>
    </xf>
    <xf numFmtId="180" fontId="27" fillId="4" borderId="149" xfId="14" applyNumberFormat="1" applyFont="1" applyFill="1" applyBorder="1" applyAlignment="1">
      <alignment horizontal="center" vertical="center"/>
    </xf>
    <xf numFmtId="181" fontId="27" fillId="2" borderId="149" xfId="5" applyNumberFormat="1" applyFont="1" applyFill="1" applyBorder="1" applyAlignment="1">
      <alignment horizontal="right" vertical="center"/>
    </xf>
    <xf numFmtId="180" fontId="27" fillId="4" borderId="150" xfId="14" applyNumberFormat="1" applyFont="1" applyFill="1" applyBorder="1" applyAlignment="1">
      <alignment horizontal="center" vertical="center"/>
    </xf>
    <xf numFmtId="180" fontId="27" fillId="0" borderId="149" xfId="5" applyNumberFormat="1" applyFont="1" applyBorder="1" applyAlignment="1">
      <alignment horizontal="center" vertical="center"/>
    </xf>
    <xf numFmtId="180" fontId="27" fillId="0" borderId="150" xfId="5" applyNumberFormat="1" applyFont="1" applyBorder="1" applyAlignment="1">
      <alignment horizontal="center" vertical="center"/>
    </xf>
    <xf numFmtId="181" fontId="27" fillId="2" borderId="152" xfId="5" applyNumberFormat="1" applyFont="1" applyFill="1" applyBorder="1" applyAlignment="1">
      <alignment horizontal="right" vertical="center"/>
    </xf>
    <xf numFmtId="180" fontId="27" fillId="0" borderId="153" xfId="5" applyNumberFormat="1" applyFont="1" applyBorder="1" applyAlignment="1">
      <alignment horizontal="center" vertical="center"/>
    </xf>
    <xf numFmtId="181" fontId="27" fillId="2" borderId="153" xfId="5" applyNumberFormat="1" applyFont="1" applyFill="1" applyBorder="1" applyAlignment="1">
      <alignment horizontal="right" vertical="center"/>
    </xf>
    <xf numFmtId="180" fontId="27" fillId="0" borderId="154" xfId="5" applyNumberFormat="1" applyFont="1" applyBorder="1" applyAlignment="1">
      <alignment horizontal="center" vertical="center"/>
    </xf>
    <xf numFmtId="180" fontId="27" fillId="4" borderId="153" xfId="14" applyNumberFormat="1" applyFont="1" applyFill="1" applyBorder="1" applyAlignment="1">
      <alignment horizontal="center" vertical="center"/>
    </xf>
    <xf numFmtId="180" fontId="27" fillId="4" borderId="154" xfId="14" applyNumberFormat="1" applyFont="1" applyFill="1" applyBorder="1" applyAlignment="1">
      <alignment horizontal="center" vertical="center"/>
    </xf>
    <xf numFmtId="181" fontId="27" fillId="2" borderId="140" xfId="5" applyNumberFormat="1" applyFont="1" applyFill="1" applyBorder="1" applyAlignment="1">
      <alignment horizontal="right" vertical="center"/>
    </xf>
    <xf numFmtId="180" fontId="27" fillId="0" borderId="141" xfId="5" applyNumberFormat="1" applyFont="1" applyBorder="1" applyAlignment="1">
      <alignment horizontal="center" vertical="center"/>
    </xf>
    <xf numFmtId="181" fontId="27" fillId="2" borderId="141" xfId="5" applyNumberFormat="1" applyFont="1" applyFill="1" applyBorder="1" applyAlignment="1">
      <alignment horizontal="right" vertical="center"/>
    </xf>
    <xf numFmtId="180" fontId="27" fillId="0" borderId="142" xfId="5" applyNumberFormat="1" applyFont="1" applyBorder="1" applyAlignment="1">
      <alignment horizontal="center" vertical="center"/>
    </xf>
    <xf numFmtId="181" fontId="27" fillId="2" borderId="144" xfId="5" applyNumberFormat="1" applyFont="1" applyFill="1" applyBorder="1" applyAlignment="1">
      <alignment horizontal="right" vertical="center"/>
    </xf>
    <xf numFmtId="180" fontId="27" fillId="4" borderId="145" xfId="14" applyNumberFormat="1" applyFont="1" applyFill="1" applyBorder="1" applyAlignment="1">
      <alignment horizontal="center" vertical="center"/>
    </xf>
    <xf numFmtId="181" fontId="27" fillId="2" borderId="145" xfId="5" applyNumberFormat="1" applyFont="1" applyFill="1" applyBorder="1" applyAlignment="1">
      <alignment horizontal="right" vertical="center"/>
    </xf>
    <xf numFmtId="180" fontId="27" fillId="4" borderId="146" xfId="14" applyNumberFormat="1" applyFont="1" applyFill="1" applyBorder="1" applyAlignment="1">
      <alignment horizontal="center" vertical="center"/>
    </xf>
    <xf numFmtId="180" fontId="27" fillId="0" borderId="145" xfId="5" applyNumberFormat="1" applyFont="1" applyBorder="1" applyAlignment="1">
      <alignment horizontal="center" vertical="center"/>
    </xf>
    <xf numFmtId="180" fontId="27" fillId="0" borderId="146" xfId="5" applyNumberFormat="1" applyFont="1" applyBorder="1" applyAlignment="1">
      <alignment horizontal="center" vertical="center"/>
    </xf>
    <xf numFmtId="180" fontId="27" fillId="4" borderId="158" xfId="14" applyNumberFormat="1" applyFont="1" applyFill="1" applyBorder="1" applyAlignment="1">
      <alignment horizontal="center" vertical="center"/>
    </xf>
    <xf numFmtId="180" fontId="27" fillId="4" borderId="156" xfId="14" applyNumberFormat="1" applyFont="1" applyFill="1" applyBorder="1" applyAlignment="1">
      <alignment horizontal="center" vertical="center"/>
    </xf>
    <xf numFmtId="180" fontId="27" fillId="0" borderId="160" xfId="5" applyNumberFormat="1" applyFont="1" applyBorder="1" applyAlignment="1">
      <alignment horizontal="center" vertical="center"/>
    </xf>
    <xf numFmtId="180" fontId="27" fillId="0" borderId="158" xfId="5" applyNumberFormat="1" applyFont="1" applyBorder="1" applyAlignment="1">
      <alignment horizontal="center" vertical="center"/>
    </xf>
    <xf numFmtId="180" fontId="27" fillId="0" borderId="159" xfId="5" applyNumberFormat="1" applyFont="1" applyBorder="1" applyAlignment="1">
      <alignment horizontal="center" vertical="center"/>
    </xf>
    <xf numFmtId="180" fontId="27" fillId="0" borderId="156" xfId="5" applyNumberFormat="1" applyFont="1" applyBorder="1" applyAlignment="1">
      <alignment horizontal="center" vertical="center"/>
    </xf>
    <xf numFmtId="181" fontId="27" fillId="4" borderId="147" xfId="5" applyNumberFormat="1" applyFont="1" applyFill="1" applyBorder="1" applyAlignment="1">
      <alignment horizontal="center" vertical="center"/>
    </xf>
    <xf numFmtId="181" fontId="27" fillId="4" borderId="155" xfId="5" applyNumberFormat="1" applyFont="1" applyFill="1" applyBorder="1" applyAlignment="1">
      <alignment horizontal="center" vertical="center"/>
    </xf>
    <xf numFmtId="181" fontId="27" fillId="2" borderId="151" xfId="5" applyNumberFormat="1" applyFont="1" applyFill="1" applyBorder="1" applyAlignment="1">
      <alignment horizontal="right" vertical="center"/>
    </xf>
    <xf numFmtId="181" fontId="27" fillId="2" borderId="147" xfId="5" applyNumberFormat="1" applyFont="1" applyFill="1" applyBorder="1" applyAlignment="1">
      <alignment horizontal="right" vertical="center"/>
    </xf>
    <xf numFmtId="181" fontId="27" fillId="2" borderId="155" xfId="5" applyNumberFormat="1" applyFont="1" applyFill="1" applyBorder="1" applyAlignment="1">
      <alignment horizontal="right" vertical="center"/>
    </xf>
    <xf numFmtId="181" fontId="27" fillId="2" borderId="143" xfId="5" applyNumberFormat="1" applyFont="1" applyFill="1" applyBorder="1" applyAlignment="1">
      <alignment horizontal="right" vertical="center"/>
    </xf>
    <xf numFmtId="180" fontId="27" fillId="4" borderId="153" xfId="2" applyNumberFormat="1" applyFont="1" applyFill="1" applyBorder="1" applyAlignment="1">
      <alignment horizontal="center" vertical="center"/>
    </xf>
    <xf numFmtId="180" fontId="27" fillId="4" borderId="156" xfId="2" applyNumberFormat="1" applyFont="1" applyFill="1" applyBorder="1" applyAlignment="1">
      <alignment horizontal="center" vertical="center"/>
    </xf>
    <xf numFmtId="180" fontId="27" fillId="4" borderId="154" xfId="2" applyNumberFormat="1" applyFont="1" applyFill="1" applyBorder="1" applyAlignment="1">
      <alignment horizontal="center" vertical="center"/>
    </xf>
    <xf numFmtId="181" fontId="27" fillId="2" borderId="155" xfId="0" applyNumberFormat="1" applyFont="1" applyFill="1" applyBorder="1" applyAlignment="1">
      <alignment horizontal="right" vertical="center"/>
    </xf>
    <xf numFmtId="181" fontId="27" fillId="2" borderId="143" xfId="0" applyNumberFormat="1" applyFont="1" applyFill="1" applyBorder="1" applyAlignment="1">
      <alignment horizontal="right" vertical="center"/>
    </xf>
    <xf numFmtId="181" fontId="27" fillId="2" borderId="151" xfId="0" applyNumberFormat="1" applyFont="1" applyFill="1" applyBorder="1" applyAlignment="1">
      <alignment horizontal="right" vertical="center"/>
    </xf>
    <xf numFmtId="181" fontId="27" fillId="2" borderId="147" xfId="0" applyNumberFormat="1" applyFont="1" applyFill="1" applyBorder="1" applyAlignment="1">
      <alignment horizontal="right" vertical="center"/>
    </xf>
    <xf numFmtId="0" fontId="26" fillId="0" borderId="29" xfId="7" applyFont="1" applyBorder="1" applyAlignment="1">
      <alignment vertical="center"/>
    </xf>
    <xf numFmtId="0" fontId="26" fillId="0" borderId="0" xfId="7" applyFont="1" applyBorder="1" applyAlignment="1">
      <alignment vertical="center"/>
    </xf>
    <xf numFmtId="0" fontId="27" fillId="0" borderId="0" xfId="7" applyFont="1" applyFill="1" applyBorder="1" applyAlignment="1">
      <alignment vertical="center"/>
    </xf>
    <xf numFmtId="0" fontId="27" fillId="0" borderId="0" xfId="7" applyFont="1" applyBorder="1" applyAlignment="1">
      <alignment horizontal="center" vertical="center"/>
    </xf>
    <xf numFmtId="0" fontId="27" fillId="0" borderId="0" xfId="7" applyFont="1" applyBorder="1" applyAlignment="1">
      <alignment vertical="center"/>
    </xf>
    <xf numFmtId="0" fontId="27" fillId="0" borderId="29" xfId="7" applyFont="1" applyBorder="1" applyAlignment="1">
      <alignment vertical="center"/>
    </xf>
    <xf numFmtId="0" fontId="32" fillId="0" borderId="29" xfId="7" applyFont="1" applyBorder="1" applyAlignment="1">
      <alignment vertical="center"/>
    </xf>
    <xf numFmtId="0" fontId="27" fillId="0" borderId="29" xfId="7" applyFont="1" applyFill="1" applyBorder="1" applyAlignment="1">
      <alignment vertical="center"/>
    </xf>
    <xf numFmtId="0" fontId="27" fillId="0" borderId="0" xfId="7" applyFont="1" applyFill="1" applyBorder="1" applyAlignment="1">
      <alignment horizontal="center" vertical="center"/>
    </xf>
    <xf numFmtId="0" fontId="49" fillId="0" borderId="29" xfId="7" applyFont="1" applyBorder="1" applyAlignment="1">
      <alignment vertical="center"/>
    </xf>
    <xf numFmtId="0" fontId="229" fillId="0" borderId="0" xfId="21850" applyFont="1" applyBorder="1" applyAlignment="1">
      <alignment horizontal="left" vertical="center"/>
    </xf>
    <xf numFmtId="0" fontId="58" fillId="0" borderId="29" xfId="7" applyFont="1" applyBorder="1" applyAlignment="1">
      <alignment vertical="center"/>
    </xf>
    <xf numFmtId="0" fontId="32" fillId="0" borderId="29" xfId="5" applyFont="1" applyBorder="1" applyAlignment="1">
      <alignment horizontal="left" vertical="center"/>
    </xf>
    <xf numFmtId="0" fontId="86" fillId="0" borderId="29" xfId="0" applyFont="1" applyBorder="1" applyAlignment="1">
      <alignment vertical="center"/>
    </xf>
    <xf numFmtId="0" fontId="86" fillId="0" borderId="0" xfId="0" applyFont="1" applyBorder="1" applyAlignment="1">
      <alignment vertical="center"/>
    </xf>
    <xf numFmtId="0" fontId="1" fillId="0" borderId="0" xfId="18" applyBorder="1" applyAlignment="1">
      <alignment vertical="center"/>
    </xf>
    <xf numFmtId="0" fontId="24" fillId="0" borderId="29" xfId="5" applyFont="1" applyBorder="1">
      <alignment vertical="center"/>
    </xf>
    <xf numFmtId="0" fontId="24" fillId="0" borderId="0" xfId="5" applyFont="1" applyBorder="1">
      <alignment vertical="center"/>
    </xf>
    <xf numFmtId="0" fontId="234" fillId="0" borderId="29" xfId="0" applyFont="1" applyBorder="1" applyAlignment="1">
      <alignment horizontal="left" vertical="center" readingOrder="1"/>
    </xf>
    <xf numFmtId="0" fontId="27" fillId="0" borderId="28" xfId="7" applyFont="1" applyBorder="1" applyAlignment="1">
      <alignment vertical="center"/>
    </xf>
    <xf numFmtId="0" fontId="27" fillId="0" borderId="28" xfId="7" applyFont="1" applyFill="1" applyBorder="1" applyAlignment="1">
      <alignment vertical="center"/>
    </xf>
    <xf numFmtId="0" fontId="229" fillId="0" borderId="28" xfId="21850" applyFont="1" applyBorder="1" applyAlignment="1">
      <alignment horizontal="left" vertical="center"/>
    </xf>
    <xf numFmtId="0" fontId="29" fillId="0" borderId="28" xfId="5" applyFont="1" applyBorder="1">
      <alignment vertical="center"/>
    </xf>
    <xf numFmtId="0" fontId="24" fillId="0" borderId="28" xfId="5" applyFont="1" applyBorder="1" applyAlignment="1">
      <alignment vertical="center"/>
    </xf>
    <xf numFmtId="0" fontId="1" fillId="0" borderId="28" xfId="18" applyBorder="1" applyAlignment="1">
      <alignment vertical="center"/>
    </xf>
    <xf numFmtId="0" fontId="24" fillId="0" borderId="28" xfId="5" applyFont="1" applyBorder="1">
      <alignment vertical="center"/>
    </xf>
    <xf numFmtId="180" fontId="27" fillId="4" borderId="153" xfId="38462" applyNumberFormat="1" applyFont="1" applyFill="1" applyBorder="1" applyAlignment="1">
      <alignment horizontal="center" vertical="center"/>
    </xf>
    <xf numFmtId="180" fontId="27" fillId="4" borderId="156" xfId="38462" applyNumberFormat="1" applyFont="1" applyFill="1" applyBorder="1" applyAlignment="1">
      <alignment horizontal="center" vertical="center"/>
    </xf>
    <xf numFmtId="180" fontId="27" fillId="4" borderId="154" xfId="38462" applyNumberFormat="1" applyFont="1" applyFill="1" applyBorder="1" applyAlignment="1">
      <alignment horizontal="center" vertical="center"/>
    </xf>
    <xf numFmtId="182" fontId="27" fillId="2" borderId="151" xfId="0" applyNumberFormat="1" applyFont="1" applyFill="1" applyBorder="1" applyAlignment="1">
      <alignment horizontal="right" vertical="center"/>
    </xf>
    <xf numFmtId="181" fontId="27" fillId="4" borderId="174" xfId="0" applyNumberFormat="1" applyFont="1" applyFill="1" applyBorder="1" applyAlignment="1">
      <alignment horizontal="center" vertical="center"/>
    </xf>
    <xf numFmtId="181" fontId="27" fillId="4" borderId="171" xfId="0" applyNumberFormat="1" applyFont="1" applyFill="1" applyBorder="1" applyAlignment="1">
      <alignment horizontal="center" vertical="center"/>
    </xf>
    <xf numFmtId="181" fontId="27" fillId="4" borderId="155" xfId="0" applyNumberFormat="1" applyFont="1" applyFill="1" applyBorder="1" applyAlignment="1">
      <alignment horizontal="center" vertical="center"/>
    </xf>
    <xf numFmtId="181" fontId="27" fillId="4" borderId="153" xfId="0" applyNumberFormat="1" applyFont="1" applyFill="1" applyBorder="1" applyAlignment="1">
      <alignment horizontal="center" vertical="center"/>
    </xf>
    <xf numFmtId="182" fontId="27" fillId="2" borderId="143" xfId="0" applyNumberFormat="1" applyFont="1" applyFill="1" applyBorder="1" applyAlignment="1">
      <alignment horizontal="right" vertical="center"/>
    </xf>
    <xf numFmtId="181" fontId="27" fillId="4" borderId="147" xfId="0" applyNumberFormat="1" applyFont="1" applyFill="1" applyBorder="1" applyAlignment="1">
      <alignment horizontal="center" vertical="center"/>
    </xf>
    <xf numFmtId="181" fontId="27" fillId="4" borderId="145" xfId="0" applyNumberFormat="1" applyFont="1" applyFill="1" applyBorder="1" applyAlignment="1">
      <alignment horizontal="center" vertical="center"/>
    </xf>
    <xf numFmtId="181" fontId="27" fillId="8" borderId="144" xfId="0" applyNumberFormat="1" applyFont="1" applyFill="1" applyBorder="1" applyAlignment="1">
      <alignment horizontal="right" vertical="center"/>
    </xf>
    <xf numFmtId="180" fontId="27" fillId="0" borderId="145" xfId="38462" applyNumberFormat="1" applyFont="1" applyFill="1" applyBorder="1" applyAlignment="1">
      <alignment horizontal="center" vertical="center"/>
    </xf>
    <xf numFmtId="181" fontId="27" fillId="8" borderId="145" xfId="0" applyNumberFormat="1" applyFont="1" applyFill="1" applyBorder="1" applyAlignment="1">
      <alignment horizontal="right" vertical="center"/>
    </xf>
    <xf numFmtId="180" fontId="27" fillId="0" borderId="158" xfId="38462" applyNumberFormat="1" applyFont="1" applyFill="1" applyBorder="1" applyAlignment="1">
      <alignment horizontal="center" vertical="center"/>
    </xf>
    <xf numFmtId="180" fontId="27" fillId="0" borderId="146" xfId="38462" applyNumberFormat="1" applyFont="1" applyFill="1" applyBorder="1" applyAlignment="1">
      <alignment horizontal="center" vertical="center"/>
    </xf>
    <xf numFmtId="181" fontId="27" fillId="8" borderId="147" xfId="0" applyNumberFormat="1" applyFont="1" applyFill="1" applyBorder="1" applyAlignment="1">
      <alignment horizontal="right" vertical="center"/>
    </xf>
    <xf numFmtId="182" fontId="27" fillId="2" borderId="147" xfId="0" applyNumberFormat="1" applyFont="1" applyFill="1" applyBorder="1" applyAlignment="1">
      <alignment horizontal="right" vertical="center"/>
    </xf>
    <xf numFmtId="181" fontId="27" fillId="2" borderId="148" xfId="6" applyNumberFormat="1" applyFont="1" applyFill="1" applyBorder="1" applyAlignment="1">
      <alignment vertical="center"/>
    </xf>
    <xf numFmtId="180" fontId="27" fillId="0" borderId="149" xfId="6" applyNumberFormat="1" applyFont="1" applyFill="1" applyBorder="1" applyAlignment="1">
      <alignment horizontal="center" vertical="center"/>
    </xf>
    <xf numFmtId="181" fontId="27" fillId="2" borderId="149" xfId="6" applyNumberFormat="1" applyFont="1" applyFill="1" applyBorder="1" applyAlignment="1">
      <alignment vertical="center"/>
    </xf>
    <xf numFmtId="180" fontId="27" fillId="0" borderId="160" xfId="6" applyNumberFormat="1" applyFont="1" applyFill="1" applyBorder="1" applyAlignment="1">
      <alignment horizontal="center" vertical="center"/>
    </xf>
    <xf numFmtId="180" fontId="27" fillId="0" borderId="150" xfId="6" applyNumberFormat="1" applyFont="1" applyFill="1" applyBorder="1" applyAlignment="1">
      <alignment horizontal="center" vertical="center"/>
    </xf>
    <xf numFmtId="181" fontId="27" fillId="2" borderId="151" xfId="6" applyNumberFormat="1" applyFont="1" applyFill="1" applyBorder="1" applyAlignment="1">
      <alignment vertical="center"/>
    </xf>
    <xf numFmtId="180" fontId="27" fillId="0" borderId="149" xfId="2" applyNumberFormat="1" applyFont="1" applyFill="1" applyBorder="1" applyAlignment="1">
      <alignment horizontal="center" vertical="center"/>
    </xf>
    <xf numFmtId="180" fontId="27" fillId="0" borderId="160" xfId="2" applyNumberFormat="1" applyFont="1" applyFill="1" applyBorder="1" applyAlignment="1">
      <alignment horizontal="center" vertical="center"/>
    </xf>
    <xf numFmtId="180" fontId="27" fillId="0" borderId="150" xfId="2" applyNumberFormat="1" applyFont="1" applyFill="1" applyBorder="1" applyAlignment="1">
      <alignment horizontal="center" vertical="center"/>
    </xf>
    <xf numFmtId="181" fontId="27" fillId="2" borderId="152" xfId="6" applyNumberFormat="1" applyFont="1" applyFill="1" applyBorder="1" applyAlignment="1">
      <alignment vertical="center"/>
    </xf>
    <xf numFmtId="180" fontId="27" fillId="0" borderId="153" xfId="2" applyNumberFormat="1" applyFont="1" applyFill="1" applyBorder="1" applyAlignment="1">
      <alignment horizontal="center" vertical="center"/>
    </xf>
    <xf numFmtId="181" fontId="27" fillId="2" borderId="153" xfId="6" applyNumberFormat="1" applyFont="1" applyFill="1" applyBorder="1" applyAlignment="1">
      <alignment vertical="center"/>
    </xf>
    <xf numFmtId="180" fontId="27" fillId="0" borderId="156" xfId="2" applyNumberFormat="1" applyFont="1" applyFill="1" applyBorder="1" applyAlignment="1">
      <alignment horizontal="center" vertical="center"/>
    </xf>
    <xf numFmtId="180" fontId="27" fillId="0" borderId="154" xfId="2" applyNumberFormat="1" applyFont="1" applyFill="1" applyBorder="1" applyAlignment="1">
      <alignment horizontal="center" vertical="center"/>
    </xf>
    <xf numFmtId="181" fontId="27" fillId="2" borderId="155" xfId="6" applyNumberFormat="1" applyFont="1" applyFill="1" applyBorder="1" applyAlignment="1">
      <alignment vertical="center"/>
    </xf>
    <xf numFmtId="180" fontId="27" fillId="0" borderId="153" xfId="6" applyNumberFormat="1" applyFont="1" applyFill="1" applyBorder="1" applyAlignment="1">
      <alignment horizontal="center" vertical="center"/>
    </xf>
    <xf numFmtId="180" fontId="27" fillId="0" borderId="156" xfId="6" applyNumberFormat="1" applyFont="1" applyFill="1" applyBorder="1" applyAlignment="1">
      <alignment horizontal="center" vertical="center"/>
    </xf>
    <xf numFmtId="180" fontId="27" fillId="0" borderId="154" xfId="6" applyNumberFormat="1" applyFont="1" applyFill="1" applyBorder="1" applyAlignment="1">
      <alignment horizontal="center" vertical="center"/>
    </xf>
    <xf numFmtId="181" fontId="27" fillId="2" borderId="140" xfId="6" applyNumberFormat="1" applyFont="1" applyFill="1" applyBorder="1" applyAlignment="1">
      <alignment vertical="center"/>
    </xf>
    <xf numFmtId="180" fontId="27" fillId="0" borderId="141" xfId="2" applyNumberFormat="1" applyFont="1" applyFill="1" applyBorder="1" applyAlignment="1">
      <alignment horizontal="center" vertical="center"/>
    </xf>
    <xf numFmtId="181" fontId="27" fillId="2" borderId="141" xfId="6" applyNumberFormat="1" applyFont="1" applyFill="1" applyBorder="1" applyAlignment="1">
      <alignment vertical="center"/>
    </xf>
    <xf numFmtId="180" fontId="27" fillId="0" borderId="159" xfId="2" applyNumberFormat="1" applyFont="1" applyFill="1" applyBorder="1" applyAlignment="1">
      <alignment horizontal="center" vertical="center"/>
    </xf>
    <xf numFmtId="180" fontId="27" fillId="0" borderId="142" xfId="2" applyNumberFormat="1" applyFont="1" applyFill="1" applyBorder="1" applyAlignment="1">
      <alignment horizontal="center" vertical="center"/>
    </xf>
    <xf numFmtId="181" fontId="27" fillId="2" borderId="143" xfId="6" applyNumberFormat="1" applyFont="1" applyFill="1" applyBorder="1" applyAlignment="1">
      <alignment vertical="center"/>
    </xf>
    <xf numFmtId="181" fontId="27" fillId="2" borderId="144" xfId="6" applyNumberFormat="1" applyFont="1" applyFill="1" applyBorder="1" applyAlignment="1">
      <alignment vertical="center"/>
    </xf>
    <xf numFmtId="180" fontId="27" fillId="0" borderId="145" xfId="6" applyNumberFormat="1" applyFont="1" applyFill="1" applyBorder="1" applyAlignment="1">
      <alignment horizontal="center" vertical="center"/>
    </xf>
    <xf numFmtId="181" fontId="27" fillId="2" borderId="145" xfId="6" applyNumberFormat="1" applyFont="1" applyFill="1" applyBorder="1" applyAlignment="1">
      <alignment vertical="center"/>
    </xf>
    <xf numFmtId="180" fontId="27" fillId="0" borderId="158" xfId="6" applyNumberFormat="1" applyFont="1" applyFill="1" applyBorder="1" applyAlignment="1">
      <alignment horizontal="center" vertical="center"/>
    </xf>
    <xf numFmtId="180" fontId="27" fillId="0" borderId="146" xfId="6" applyNumberFormat="1" applyFont="1" applyFill="1" applyBorder="1" applyAlignment="1">
      <alignment horizontal="center" vertical="center"/>
    </xf>
    <xf numFmtId="181" fontId="27" fillId="2" borderId="147" xfId="6" applyNumberFormat="1" applyFont="1" applyFill="1" applyBorder="1" applyAlignment="1">
      <alignment vertical="center"/>
    </xf>
    <xf numFmtId="180" fontId="27" fillId="0" borderId="145" xfId="2" applyNumberFormat="1" applyFont="1" applyFill="1" applyBorder="1" applyAlignment="1">
      <alignment horizontal="center" vertical="center"/>
    </xf>
    <xf numFmtId="180" fontId="27" fillId="0" borderId="158" xfId="2" applyNumberFormat="1" applyFont="1" applyFill="1" applyBorder="1" applyAlignment="1">
      <alignment horizontal="center" vertical="center"/>
    </xf>
    <xf numFmtId="180" fontId="27" fillId="0" borderId="146" xfId="2" applyNumberFormat="1" applyFont="1" applyFill="1" applyBorder="1" applyAlignment="1">
      <alignment horizontal="center" vertical="center"/>
    </xf>
    <xf numFmtId="180" fontId="27" fillId="4" borderId="153" xfId="38461" applyNumberFormat="1" applyFont="1" applyFill="1" applyBorder="1" applyAlignment="1">
      <alignment horizontal="center" vertical="center"/>
    </xf>
    <xf numFmtId="180" fontId="27" fillId="4" borderId="156" xfId="38461" applyNumberFormat="1" applyFont="1" applyFill="1" applyBorder="1" applyAlignment="1">
      <alignment horizontal="center" vertical="center"/>
    </xf>
    <xf numFmtId="180" fontId="27" fillId="4" borderId="154" xfId="38461" applyNumberFormat="1" applyFont="1" applyFill="1" applyBorder="1" applyAlignment="1">
      <alignment horizontal="center" vertical="center"/>
    </xf>
    <xf numFmtId="180" fontId="27" fillId="4" borderId="149" xfId="38461" applyNumberFormat="1" applyFont="1" applyFill="1" applyBorder="1" applyAlignment="1">
      <alignment horizontal="center" vertical="center"/>
    </xf>
    <xf numFmtId="180" fontId="27" fillId="4" borderId="160" xfId="38461" applyNumberFormat="1" applyFont="1" applyFill="1" applyBorder="1" applyAlignment="1">
      <alignment horizontal="center" vertical="center"/>
    </xf>
    <xf numFmtId="180" fontId="27" fillId="4" borderId="150" xfId="38461" applyNumberFormat="1" applyFont="1" applyFill="1" applyBorder="1" applyAlignment="1">
      <alignment horizontal="center" vertical="center"/>
    </xf>
    <xf numFmtId="180" fontId="27" fillId="4" borderId="145" xfId="38461" applyNumberFormat="1" applyFont="1" applyFill="1" applyBorder="1" applyAlignment="1">
      <alignment horizontal="center" vertical="center"/>
    </xf>
    <xf numFmtId="180" fontId="27" fillId="4" borderId="158" xfId="38461" applyNumberFormat="1" applyFont="1" applyFill="1" applyBorder="1" applyAlignment="1">
      <alignment horizontal="center" vertical="center"/>
    </xf>
    <xf numFmtId="180" fontId="27" fillId="4" borderId="146" xfId="38461" applyNumberFormat="1" applyFont="1" applyFill="1" applyBorder="1" applyAlignment="1">
      <alignment horizontal="center" vertical="center"/>
    </xf>
    <xf numFmtId="0" fontId="27" fillId="9" borderId="109" xfId="0" applyFont="1" applyFill="1" applyBorder="1" applyAlignment="1">
      <alignment horizontal="center" vertical="center"/>
    </xf>
    <xf numFmtId="0" fontId="27" fillId="9" borderId="118" xfId="0" applyFont="1" applyFill="1" applyBorder="1" applyAlignment="1">
      <alignment horizontal="center" vertical="center"/>
    </xf>
    <xf numFmtId="0" fontId="27" fillId="9" borderId="113" xfId="0" applyFont="1" applyFill="1" applyBorder="1" applyAlignment="1">
      <alignment horizontal="center" vertical="center"/>
    </xf>
    <xf numFmtId="0" fontId="27" fillId="9" borderId="117" xfId="0" applyFont="1" applyFill="1" applyBorder="1" applyAlignment="1">
      <alignment horizontal="center" vertical="center"/>
    </xf>
    <xf numFmtId="0" fontId="27" fillId="9" borderId="110" xfId="0" applyFont="1" applyFill="1" applyBorder="1" applyAlignment="1">
      <alignment horizontal="center" vertical="center"/>
    </xf>
    <xf numFmtId="0" fontId="27" fillId="9" borderId="111" xfId="0" applyFont="1" applyFill="1" applyBorder="1" applyAlignment="1">
      <alignment horizontal="center" vertical="center"/>
    </xf>
    <xf numFmtId="180" fontId="27" fillId="0" borderId="156" xfId="8" applyNumberFormat="1" applyFont="1" applyFill="1" applyBorder="1" applyAlignment="1">
      <alignment horizontal="center" vertical="center"/>
    </xf>
    <xf numFmtId="180" fontId="27" fillId="0" borderId="160" xfId="8" applyNumberFormat="1" applyFont="1" applyFill="1" applyBorder="1" applyAlignment="1">
      <alignment horizontal="center" vertical="center"/>
    </xf>
    <xf numFmtId="180" fontId="27" fillId="0" borderId="156" xfId="7" applyNumberFormat="1" applyFont="1" applyFill="1" applyBorder="1" applyAlignment="1">
      <alignment horizontal="center" vertical="center"/>
    </xf>
    <xf numFmtId="180" fontId="27" fillId="0" borderId="159" xfId="7" applyNumberFormat="1" applyFont="1" applyFill="1" applyBorder="1" applyAlignment="1">
      <alignment horizontal="center" vertical="center"/>
    </xf>
    <xf numFmtId="181" fontId="27" fillId="2" borderId="155" xfId="6" applyNumberFormat="1" applyFont="1" applyFill="1" applyBorder="1" applyAlignment="1">
      <alignment horizontal="right" vertical="center"/>
    </xf>
    <xf numFmtId="181" fontId="27" fillId="2" borderId="147" xfId="6" applyNumberFormat="1" applyFont="1" applyFill="1" applyBorder="1" applyAlignment="1">
      <alignment horizontal="right" vertical="center"/>
    </xf>
    <xf numFmtId="181" fontId="27" fillId="2" borderId="151" xfId="6" applyNumberFormat="1" applyFont="1" applyFill="1" applyBorder="1" applyAlignment="1">
      <alignment horizontal="right" vertical="center"/>
    </xf>
    <xf numFmtId="181" fontId="27" fillId="2" borderId="143" xfId="6" applyNumberFormat="1" applyFont="1" applyFill="1" applyBorder="1" applyAlignment="1">
      <alignment horizontal="right" vertical="center"/>
    </xf>
    <xf numFmtId="10" fontId="27" fillId="0" borderId="156" xfId="8" applyNumberFormat="1" applyFont="1" applyFill="1" applyBorder="1" applyAlignment="1">
      <alignment horizontal="center" vertical="center"/>
    </xf>
    <xf numFmtId="10" fontId="27" fillId="0" borderId="158" xfId="8" applyNumberFormat="1" applyFont="1" applyFill="1" applyBorder="1" applyAlignment="1">
      <alignment horizontal="center" vertical="center"/>
    </xf>
    <xf numFmtId="10" fontId="27" fillId="0" borderId="160" xfId="8" applyNumberFormat="1" applyFont="1" applyFill="1" applyBorder="1" applyAlignment="1">
      <alignment horizontal="center" vertical="center"/>
    </xf>
    <xf numFmtId="10" fontId="27" fillId="0" borderId="159" xfId="8" applyNumberFormat="1" applyFont="1" applyFill="1" applyBorder="1" applyAlignment="1">
      <alignment horizontal="center" vertical="center"/>
    </xf>
    <xf numFmtId="9" fontId="27" fillId="0" borderId="160" xfId="21" applyFont="1" applyFill="1" applyBorder="1" applyAlignment="1">
      <alignment horizontal="center" vertical="center"/>
    </xf>
    <xf numFmtId="9" fontId="27" fillId="0" borderId="158" xfId="21" applyFont="1" applyFill="1" applyBorder="1" applyAlignment="1">
      <alignment horizontal="center" vertical="center"/>
    </xf>
    <xf numFmtId="9" fontId="27" fillId="0" borderId="156" xfId="21" applyFont="1" applyFill="1" applyBorder="1" applyAlignment="1">
      <alignment horizontal="center" vertical="center"/>
    </xf>
    <xf numFmtId="9" fontId="27" fillId="0" borderId="159" xfId="21" applyFont="1" applyFill="1" applyBorder="1" applyAlignment="1">
      <alignment horizontal="center" vertical="center"/>
    </xf>
    <xf numFmtId="180" fontId="27" fillId="0" borderId="160" xfId="7" applyNumberFormat="1" applyFont="1" applyFill="1" applyBorder="1" applyAlignment="1">
      <alignment horizontal="center" vertical="center"/>
    </xf>
    <xf numFmtId="0" fontId="238" fillId="9" borderId="59" xfId="5" applyNumberFormat="1" applyFont="1" applyFill="1" applyBorder="1" applyAlignment="1">
      <alignment horizontal="center" vertical="center" wrapText="1"/>
    </xf>
    <xf numFmtId="9" fontId="238" fillId="9" borderId="121" xfId="5" applyNumberFormat="1" applyFont="1" applyFill="1" applyBorder="1" applyAlignment="1">
      <alignment horizontal="center" vertical="center" wrapText="1"/>
    </xf>
    <xf numFmtId="9" fontId="238" fillId="9" borderId="30" xfId="5" applyNumberFormat="1" applyFont="1" applyFill="1" applyBorder="1" applyAlignment="1">
      <alignment horizontal="center" vertical="center" wrapText="1"/>
    </xf>
    <xf numFmtId="181" fontId="238" fillId="9" borderId="58" xfId="0" applyNumberFormat="1" applyFont="1" applyFill="1" applyBorder="1" applyAlignment="1">
      <alignment horizontal="center" vertical="center" wrapText="1"/>
    </xf>
    <xf numFmtId="181" fontId="238" fillId="9" borderId="55" xfId="0" applyNumberFormat="1" applyFont="1" applyFill="1" applyBorder="1" applyAlignment="1">
      <alignment horizontal="center" vertical="center" wrapText="1"/>
    </xf>
    <xf numFmtId="181" fontId="238" fillId="9" borderId="62" xfId="0" applyNumberFormat="1" applyFont="1" applyFill="1" applyBorder="1" applyAlignment="1">
      <alignment horizontal="center" vertical="center" wrapText="1"/>
    </xf>
    <xf numFmtId="181" fontId="238" fillId="9" borderId="108" xfId="7" applyNumberFormat="1" applyFont="1" applyFill="1" applyBorder="1" applyAlignment="1">
      <alignment horizontal="center" vertical="center" wrapText="1"/>
    </xf>
    <xf numFmtId="181" fontId="238" fillId="9" borderId="77" xfId="7" applyNumberFormat="1" applyFont="1" applyFill="1" applyBorder="1" applyAlignment="1">
      <alignment horizontal="center" vertical="center" wrapText="1"/>
    </xf>
    <xf numFmtId="181" fontId="238" fillId="9" borderId="78" xfId="7" applyNumberFormat="1" applyFont="1" applyFill="1" applyBorder="1" applyAlignment="1">
      <alignment horizontal="center" vertical="center" wrapText="1"/>
    </xf>
    <xf numFmtId="181" fontId="238" fillId="9" borderId="79" xfId="7" applyNumberFormat="1" applyFont="1" applyFill="1" applyBorder="1" applyAlignment="1">
      <alignment horizontal="center" vertical="center" wrapText="1"/>
    </xf>
    <xf numFmtId="181" fontId="237" fillId="9" borderId="23" xfId="7" applyNumberFormat="1" applyFont="1" applyFill="1" applyBorder="1" applyAlignment="1">
      <alignment horizontal="center" vertical="center" wrapText="1"/>
    </xf>
    <xf numFmtId="181" fontId="238" fillId="9" borderId="40" xfId="7" applyNumberFormat="1" applyFont="1" applyFill="1" applyBorder="1" applyAlignment="1">
      <alignment horizontal="center" vertical="center"/>
    </xf>
    <xf numFmtId="9" fontId="238" fillId="9" borderId="59" xfId="2" applyFont="1" applyFill="1" applyBorder="1" applyAlignment="1">
      <alignment horizontal="center" vertical="center"/>
    </xf>
    <xf numFmtId="181" fontId="238" fillId="9" borderId="24" xfId="7" applyNumberFormat="1" applyFont="1" applyFill="1" applyBorder="1" applyAlignment="1">
      <alignment horizontal="center" vertical="center"/>
    </xf>
    <xf numFmtId="181" fontId="238" fillId="9" borderId="13" xfId="5" applyNumberFormat="1" applyFont="1" applyFill="1" applyBorder="1" applyAlignment="1">
      <alignment horizontal="center" vertical="center"/>
    </xf>
    <xf numFmtId="181" fontId="238" fillId="9" borderId="14" xfId="5" applyNumberFormat="1" applyFont="1" applyFill="1" applyBorder="1" applyAlignment="1">
      <alignment horizontal="center" vertical="center" wrapText="1"/>
    </xf>
    <xf numFmtId="181" fontId="238" fillId="9" borderId="15" xfId="5" applyNumberFormat="1" applyFont="1" applyFill="1" applyBorder="1" applyAlignment="1">
      <alignment horizontal="center" vertical="center"/>
    </xf>
    <xf numFmtId="181" fontId="238" fillId="9" borderId="56" xfId="5" applyNumberFormat="1" applyFont="1" applyFill="1" applyBorder="1" applyAlignment="1">
      <alignment horizontal="center" vertical="center"/>
    </xf>
    <xf numFmtId="181" fontId="238" fillId="9" borderId="40" xfId="5" applyNumberFormat="1" applyFont="1" applyFill="1" applyBorder="1" applyAlignment="1">
      <alignment horizontal="center" vertical="center" wrapText="1"/>
    </xf>
    <xf numFmtId="181" fontId="238" fillId="9" borderId="41" xfId="5" applyNumberFormat="1" applyFont="1" applyFill="1" applyBorder="1" applyAlignment="1">
      <alignment horizontal="center" vertical="center"/>
    </xf>
    <xf numFmtId="181" fontId="238" fillId="9" borderId="134" xfId="5" applyNumberFormat="1" applyFont="1" applyFill="1" applyBorder="1" applyAlignment="1">
      <alignment horizontal="center" vertical="center"/>
    </xf>
    <xf numFmtId="181" fontId="238" fillId="9" borderId="13" xfId="7" applyNumberFormat="1" applyFont="1" applyFill="1" applyBorder="1" applyAlignment="1">
      <alignment horizontal="center" vertical="center" wrapText="1"/>
    </xf>
    <xf numFmtId="181" fontId="238" fillId="9" borderId="55" xfId="7" applyNumberFormat="1" applyFont="1" applyFill="1" applyBorder="1" applyAlignment="1">
      <alignment horizontal="center" vertical="center"/>
    </xf>
    <xf numFmtId="181" fontId="238" fillId="9" borderId="14" xfId="7" applyNumberFormat="1" applyFont="1" applyFill="1" applyBorder="1" applyAlignment="1">
      <alignment horizontal="center" vertical="center" wrapText="1"/>
    </xf>
    <xf numFmtId="181" fontId="238" fillId="9" borderId="14" xfId="5" applyNumberFormat="1" applyFont="1" applyFill="1" applyBorder="1" applyAlignment="1">
      <alignment horizontal="center" vertical="center"/>
    </xf>
    <xf numFmtId="181" fontId="238" fillId="9" borderId="46" xfId="5" applyNumberFormat="1" applyFont="1" applyFill="1" applyBorder="1" applyAlignment="1">
      <alignment horizontal="center" vertical="center"/>
    </xf>
    <xf numFmtId="181" fontId="238" fillId="9" borderId="22" xfId="0" applyNumberFormat="1" applyFont="1" applyFill="1" applyBorder="1" applyAlignment="1">
      <alignment horizontal="center" vertical="center" wrapText="1"/>
    </xf>
    <xf numFmtId="181" fontId="238" fillId="9" borderId="25" xfId="0" applyNumberFormat="1" applyFont="1" applyFill="1" applyBorder="1" applyAlignment="1">
      <alignment horizontal="center" vertical="center" wrapText="1"/>
    </xf>
    <xf numFmtId="181" fontId="238" fillId="9" borderId="40" xfId="0" applyNumberFormat="1" applyFont="1" applyFill="1" applyBorder="1" applyAlignment="1">
      <alignment horizontal="center" vertical="center" wrapText="1"/>
    </xf>
    <xf numFmtId="181" fontId="238" fillId="9" borderId="41" xfId="0" applyNumberFormat="1" applyFont="1" applyFill="1" applyBorder="1" applyAlignment="1">
      <alignment horizontal="center" vertical="center"/>
    </xf>
    <xf numFmtId="181" fontId="238" fillId="9" borderId="40" xfId="0" applyNumberFormat="1" applyFont="1" applyFill="1" applyBorder="1" applyAlignment="1">
      <alignment horizontal="center" vertical="center"/>
    </xf>
    <xf numFmtId="180" fontId="238" fillId="9" borderId="23" xfId="2" applyNumberFormat="1" applyFont="1" applyFill="1" applyBorder="1" applyAlignment="1">
      <alignment horizontal="center" vertical="center"/>
    </xf>
    <xf numFmtId="9" fontId="238" fillId="9" borderId="40" xfId="2" applyFont="1" applyFill="1" applyBorder="1" applyAlignment="1">
      <alignment horizontal="center" vertical="center"/>
    </xf>
    <xf numFmtId="9" fontId="238" fillId="9" borderId="24" xfId="2" applyFont="1" applyFill="1" applyBorder="1" applyAlignment="1">
      <alignment horizontal="center" vertical="center"/>
    </xf>
    <xf numFmtId="9" fontId="238" fillId="9" borderId="125" xfId="2" applyFont="1" applyFill="1" applyBorder="1" applyAlignment="1">
      <alignment horizontal="center" vertical="center"/>
    </xf>
    <xf numFmtId="9" fontId="238" fillId="9" borderId="41" xfId="2" applyFont="1" applyFill="1" applyBorder="1" applyAlignment="1">
      <alignment horizontal="center" vertical="center"/>
    </xf>
    <xf numFmtId="181" fontId="238" fillId="9" borderId="56" xfId="0" applyNumberFormat="1" applyFont="1" applyFill="1" applyBorder="1" applyAlignment="1">
      <alignment horizontal="center" vertical="center"/>
    </xf>
    <xf numFmtId="181" fontId="238" fillId="9" borderId="23" xfId="0" applyNumberFormat="1" applyFont="1" applyFill="1" applyBorder="1" applyAlignment="1">
      <alignment horizontal="center" vertical="center"/>
    </xf>
    <xf numFmtId="9" fontId="238" fillId="9" borderId="59" xfId="0" applyNumberFormat="1" applyFont="1" applyFill="1" applyBorder="1" applyAlignment="1">
      <alignment horizontal="center" vertical="center"/>
    </xf>
    <xf numFmtId="181" fontId="238" fillId="9" borderId="59" xfId="7" applyNumberFormat="1" applyFont="1" applyFill="1" applyBorder="1" applyAlignment="1">
      <alignment horizontal="center" vertical="center"/>
    </xf>
    <xf numFmtId="9" fontId="238" fillId="9" borderId="40" xfId="0" applyNumberFormat="1" applyFont="1" applyFill="1" applyBorder="1" applyAlignment="1">
      <alignment horizontal="center" vertical="center" wrapText="1"/>
    </xf>
    <xf numFmtId="9" fontId="238" fillId="9" borderId="0" xfId="0" applyNumberFormat="1" applyFont="1" applyFill="1" applyBorder="1" applyAlignment="1">
      <alignment horizontal="center" vertical="center" wrapText="1"/>
    </xf>
    <xf numFmtId="9" fontId="238" fillId="9" borderId="125" xfId="0" applyNumberFormat="1" applyFont="1" applyFill="1" applyBorder="1" applyAlignment="1">
      <alignment horizontal="center" vertical="center" wrapText="1"/>
    </xf>
    <xf numFmtId="9" fontId="238" fillId="9" borderId="126" xfId="0" applyNumberFormat="1" applyFont="1" applyFill="1" applyBorder="1" applyAlignment="1">
      <alignment horizontal="center" vertical="center"/>
    </xf>
    <xf numFmtId="9" fontId="238" fillId="9" borderId="123" xfId="0" applyNumberFormat="1" applyFont="1" applyFill="1" applyBorder="1" applyAlignment="1">
      <alignment horizontal="center" vertical="center"/>
    </xf>
    <xf numFmtId="181" fontId="238" fillId="9" borderId="66" xfId="0" applyNumberFormat="1" applyFont="1" applyFill="1" applyBorder="1" applyAlignment="1">
      <alignment horizontal="center" vertical="center"/>
    </xf>
    <xf numFmtId="181" fontId="238" fillId="9" borderId="56" xfId="6" applyNumberFormat="1" applyFont="1" applyFill="1" applyBorder="1" applyAlignment="1">
      <alignment horizontal="center" vertical="center" wrapText="1"/>
    </xf>
    <xf numFmtId="181" fontId="238" fillId="9" borderId="23" xfId="6" applyNumberFormat="1" applyFont="1" applyFill="1" applyBorder="1" applyAlignment="1">
      <alignment horizontal="center" vertical="center" wrapText="1"/>
    </xf>
    <xf numFmtId="181" fontId="238" fillId="9" borderId="40" xfId="6" applyNumberFormat="1" applyFont="1" applyFill="1" applyBorder="1" applyAlignment="1">
      <alignment horizontal="center" vertical="center" wrapText="1"/>
    </xf>
    <xf numFmtId="181" fontId="238" fillId="9" borderId="41" xfId="6" applyNumberFormat="1" applyFont="1" applyFill="1" applyBorder="1" applyAlignment="1">
      <alignment horizontal="center" vertical="center" wrapText="1"/>
    </xf>
    <xf numFmtId="180" fontId="238" fillId="9" borderId="40" xfId="6" applyNumberFormat="1" applyFont="1" applyFill="1" applyBorder="1" applyAlignment="1">
      <alignment horizontal="center" vertical="center"/>
    </xf>
    <xf numFmtId="9" fontId="238" fillId="9" borderId="121" xfId="2" applyFont="1" applyFill="1" applyBorder="1" applyAlignment="1">
      <alignment horizontal="center" vertical="center"/>
    </xf>
    <xf numFmtId="9" fontId="238" fillId="9" borderId="40" xfId="6" applyNumberFormat="1" applyFont="1" applyFill="1" applyBorder="1" applyAlignment="1">
      <alignment horizontal="center" vertical="center" wrapText="1"/>
    </xf>
    <xf numFmtId="9" fontId="238" fillId="9" borderId="41" xfId="6" applyNumberFormat="1" applyFont="1" applyFill="1" applyBorder="1" applyAlignment="1">
      <alignment horizontal="center" vertical="center"/>
    </xf>
    <xf numFmtId="181" fontId="238" fillId="9" borderId="13" xfId="6" applyNumberFormat="1" applyFont="1" applyFill="1" applyBorder="1" applyAlignment="1">
      <alignment horizontal="center" vertical="center"/>
    </xf>
    <xf numFmtId="181" fontId="238" fillId="9" borderId="56" xfId="6" applyNumberFormat="1" applyFont="1" applyFill="1" applyBorder="1" applyAlignment="1">
      <alignment horizontal="center" vertical="center"/>
    </xf>
    <xf numFmtId="181" fontId="237" fillId="9" borderId="56" xfId="5" applyNumberFormat="1" applyFont="1" applyFill="1" applyBorder="1" applyAlignment="1">
      <alignment horizontal="center" vertical="center" wrapText="1"/>
    </xf>
    <xf numFmtId="181" fontId="237" fillId="9" borderId="28" xfId="5" applyNumberFormat="1" applyFont="1" applyFill="1" applyBorder="1" applyAlignment="1">
      <alignment horizontal="center" vertical="center" wrapText="1"/>
    </xf>
    <xf numFmtId="181" fontId="237" fillId="9" borderId="59" xfId="5" applyNumberFormat="1" applyFont="1" applyFill="1" applyBorder="1" applyAlignment="1">
      <alignment horizontal="center" vertical="center" wrapText="1"/>
    </xf>
    <xf numFmtId="181" fontId="237" fillId="9" borderId="66" xfId="5" applyNumberFormat="1" applyFont="1" applyFill="1" applyBorder="1" applyAlignment="1">
      <alignment horizontal="center" vertical="center" wrapText="1"/>
    </xf>
    <xf numFmtId="181" fontId="238" fillId="9" borderId="23" xfId="5" applyNumberFormat="1" applyFont="1" applyFill="1" applyBorder="1" applyAlignment="1">
      <alignment horizontal="center" vertical="center" wrapText="1"/>
    </xf>
    <xf numFmtId="181" fontId="238" fillId="9" borderId="24" xfId="5" applyNumberFormat="1" applyFont="1" applyFill="1" applyBorder="1" applyAlignment="1">
      <alignment horizontal="center" vertical="center"/>
    </xf>
    <xf numFmtId="181" fontId="238" fillId="9" borderId="23" xfId="5" applyNumberFormat="1" applyFont="1" applyFill="1" applyBorder="1" applyAlignment="1">
      <alignment horizontal="center" vertical="center"/>
    </xf>
    <xf numFmtId="181" fontId="238" fillId="9" borderId="40" xfId="5" applyNumberFormat="1" applyFont="1" applyFill="1" applyBorder="1" applyAlignment="1">
      <alignment horizontal="center" vertical="center"/>
    </xf>
    <xf numFmtId="181" fontId="238" fillId="9" borderId="125" xfId="5" applyNumberFormat="1" applyFont="1" applyFill="1" applyBorder="1" applyAlignment="1">
      <alignment horizontal="center" vertical="center"/>
    </xf>
    <xf numFmtId="181" fontId="238" fillId="9" borderId="51" xfId="5" applyNumberFormat="1" applyFont="1" applyFill="1" applyBorder="1" applyAlignment="1">
      <alignment horizontal="center" vertical="center"/>
    </xf>
    <xf numFmtId="181" fontId="238" fillId="9" borderId="11" xfId="0" applyNumberFormat="1" applyFont="1" applyFill="1" applyBorder="1" applyAlignment="1">
      <alignment horizontal="center" vertical="center" wrapText="1"/>
    </xf>
    <xf numFmtId="181" fontId="238" fillId="9" borderId="38" xfId="0" applyNumberFormat="1" applyFont="1" applyFill="1" applyBorder="1" applyAlignment="1">
      <alignment horizontal="center" vertical="center" wrapText="1"/>
    </xf>
    <xf numFmtId="181" fontId="238" fillId="9" borderId="31" xfId="0" applyNumberFormat="1" applyFont="1" applyFill="1" applyBorder="1" applyAlignment="1">
      <alignment horizontal="center" vertical="center" wrapText="1"/>
    </xf>
    <xf numFmtId="180" fontId="238" fillId="9" borderId="51" xfId="2" applyNumberFormat="1" applyFont="1" applyFill="1" applyBorder="1" applyAlignment="1">
      <alignment horizontal="center" vertical="center"/>
    </xf>
    <xf numFmtId="181" fontId="238" fillId="9" borderId="13" xfId="0" applyNumberFormat="1" applyFont="1" applyFill="1" applyBorder="1" applyAlignment="1">
      <alignment horizontal="center" vertical="center"/>
    </xf>
    <xf numFmtId="181" fontId="238" fillId="9" borderId="14" xfId="0" applyNumberFormat="1" applyFont="1" applyFill="1" applyBorder="1" applyAlignment="1">
      <alignment horizontal="center" vertical="center" wrapText="1"/>
    </xf>
    <xf numFmtId="181" fontId="238" fillId="9" borderId="51" xfId="0" applyNumberFormat="1" applyFont="1" applyFill="1" applyBorder="1" applyAlignment="1">
      <alignment horizontal="center" vertical="center"/>
    </xf>
    <xf numFmtId="181" fontId="238" fillId="9" borderId="15" xfId="0" applyNumberFormat="1" applyFont="1" applyFill="1" applyBorder="1" applyAlignment="1">
      <alignment horizontal="center" vertical="center"/>
    </xf>
    <xf numFmtId="181" fontId="238" fillId="9" borderId="46" xfId="0" applyNumberFormat="1" applyFont="1" applyFill="1" applyBorder="1" applyAlignment="1">
      <alignment horizontal="center" vertical="center"/>
    </xf>
    <xf numFmtId="181" fontId="238" fillId="9" borderId="13" xfId="5" applyNumberFormat="1" applyFont="1" applyFill="1" applyBorder="1" applyAlignment="1">
      <alignment horizontal="center" vertical="center" wrapText="1"/>
    </xf>
    <xf numFmtId="180" fontId="238" fillId="9" borderId="42" xfId="5" applyNumberFormat="1" applyFont="1" applyFill="1" applyBorder="1" applyAlignment="1">
      <alignment horizontal="center" vertical="center"/>
    </xf>
    <xf numFmtId="9" fontId="238" fillId="9" borderId="62" xfId="5" applyNumberFormat="1" applyFont="1" applyFill="1" applyBorder="1" applyAlignment="1">
      <alignment horizontal="center" vertical="center" wrapText="1"/>
    </xf>
    <xf numFmtId="9" fontId="238" fillId="9" borderId="14" xfId="5" applyNumberFormat="1" applyFont="1" applyFill="1" applyBorder="1" applyAlignment="1">
      <alignment horizontal="center" vertical="center" wrapText="1"/>
    </xf>
    <xf numFmtId="181" fontId="238" fillId="9" borderId="54" xfId="5" applyNumberFormat="1" applyFont="1" applyFill="1" applyBorder="1" applyAlignment="1">
      <alignment horizontal="center" vertical="center" wrapText="1"/>
    </xf>
    <xf numFmtId="181" fontId="238" fillId="9" borderId="56" xfId="7" applyNumberFormat="1" applyFont="1" applyFill="1" applyBorder="1" applyAlignment="1">
      <alignment horizontal="center" vertical="center" wrapText="1"/>
    </xf>
    <xf numFmtId="180" fontId="238" fillId="9" borderId="24" xfId="6" applyNumberFormat="1" applyFont="1" applyFill="1" applyBorder="1" applyAlignment="1">
      <alignment horizontal="center" vertical="center" wrapText="1"/>
    </xf>
    <xf numFmtId="181" fontId="238" fillId="9" borderId="40" xfId="6" applyNumberFormat="1" applyFont="1" applyFill="1" applyBorder="1" applyAlignment="1">
      <alignment horizontal="center" vertical="center"/>
    </xf>
    <xf numFmtId="181" fontId="238" fillId="9" borderId="41" xfId="6" applyNumberFormat="1" applyFont="1" applyFill="1" applyBorder="1" applyAlignment="1">
      <alignment horizontal="center" vertical="center"/>
    </xf>
    <xf numFmtId="181" fontId="238" fillId="9" borderId="121" xfId="7" applyNumberFormat="1" applyFont="1" applyFill="1" applyBorder="1" applyAlignment="1">
      <alignment horizontal="center" vertical="center"/>
    </xf>
    <xf numFmtId="181" fontId="27" fillId="4" borderId="158" xfId="5" applyNumberFormat="1" applyFont="1" applyFill="1" applyBorder="1" applyAlignment="1">
      <alignment horizontal="center" vertical="center"/>
    </xf>
    <xf numFmtId="181" fontId="238" fillId="9" borderId="60" xfId="0" applyNumberFormat="1" applyFont="1" applyFill="1" applyBorder="1" applyAlignment="1">
      <alignment horizontal="center" vertical="center" wrapText="1"/>
    </xf>
    <xf numFmtId="0" fontId="27" fillId="0" borderId="0" xfId="5" applyFont="1" applyBorder="1" applyAlignment="1">
      <alignment horizontal="center" vertical="center" wrapText="1"/>
    </xf>
    <xf numFmtId="0" fontId="27" fillId="7" borderId="17" xfId="5" applyFont="1" applyFill="1" applyBorder="1" applyAlignment="1">
      <alignment horizontal="center" vertical="center"/>
    </xf>
    <xf numFmtId="0" fontId="27" fillId="0" borderId="0" xfId="5" applyFont="1" applyFill="1" applyBorder="1" applyAlignment="1">
      <alignment horizontal="center" vertical="center"/>
    </xf>
    <xf numFmtId="0" fontId="27" fillId="6" borderId="0" xfId="5" applyFont="1" applyFill="1" applyBorder="1" applyAlignment="1">
      <alignment vertical="center" wrapText="1"/>
    </xf>
    <xf numFmtId="0" fontId="27" fillId="7" borderId="19" xfId="5" applyFont="1" applyFill="1" applyBorder="1" applyAlignment="1">
      <alignment horizontal="center" vertical="center"/>
    </xf>
    <xf numFmtId="180" fontId="238" fillId="9" borderId="184" xfId="5" applyNumberFormat="1" applyFont="1" applyFill="1" applyBorder="1" applyAlignment="1">
      <alignment horizontal="center" vertical="center" wrapText="1"/>
    </xf>
    <xf numFmtId="9" fontId="238" fillId="9" borderId="185" xfId="5" applyNumberFormat="1" applyFont="1" applyFill="1" applyBorder="1" applyAlignment="1">
      <alignment horizontal="center" vertical="center" wrapText="1"/>
    </xf>
    <xf numFmtId="180" fontId="238" fillId="9" borderId="185" xfId="5" applyNumberFormat="1" applyFont="1" applyFill="1" applyBorder="1" applyAlignment="1">
      <alignment horizontal="center" vertical="center" wrapText="1"/>
    </xf>
    <xf numFmtId="180" fontId="238" fillId="9" borderId="186" xfId="5" applyNumberFormat="1" applyFont="1" applyFill="1" applyBorder="1" applyAlignment="1">
      <alignment horizontal="center" vertical="center" wrapText="1"/>
    </xf>
    <xf numFmtId="9" fontId="238" fillId="9" borderId="187" xfId="5" applyNumberFormat="1" applyFont="1" applyFill="1" applyBorder="1" applyAlignment="1">
      <alignment horizontal="center" vertical="center" wrapText="1"/>
    </xf>
    <xf numFmtId="10" fontId="238" fillId="9" borderId="121" xfId="2" applyNumberFormat="1" applyFont="1" applyFill="1" applyBorder="1" applyAlignment="1">
      <alignment horizontal="center" vertical="center"/>
    </xf>
    <xf numFmtId="181" fontId="27" fillId="0" borderId="209" xfId="6" applyNumberFormat="1" applyFont="1" applyBorder="1" applyAlignment="1">
      <alignment horizontal="center" vertical="center"/>
    </xf>
    <xf numFmtId="181" fontId="27" fillId="0" borderId="216" xfId="6" applyNumberFormat="1" applyFont="1" applyBorder="1" applyAlignment="1">
      <alignment horizontal="center" vertical="center"/>
    </xf>
    <xf numFmtId="9" fontId="238" fillId="9" borderId="121" xfId="14" applyFont="1" applyFill="1" applyBorder="1" applyAlignment="1">
      <alignment horizontal="center" vertical="center"/>
    </xf>
    <xf numFmtId="9" fontId="238" fillId="9" borderId="121" xfId="14" applyFont="1" applyFill="1" applyBorder="1" applyAlignment="1">
      <alignment horizontal="center" vertical="center" wrapText="1"/>
    </xf>
    <xf numFmtId="9" fontId="238" fillId="9" borderId="123" xfId="14" applyFont="1" applyFill="1" applyBorder="1" applyAlignment="1">
      <alignment horizontal="center" vertical="center" wrapText="1"/>
    </xf>
    <xf numFmtId="181" fontId="27" fillId="4" borderId="156" xfId="5" applyNumberFormat="1" applyFont="1" applyFill="1" applyBorder="1" applyAlignment="1">
      <alignment horizontal="center" vertical="center"/>
    </xf>
    <xf numFmtId="9" fontId="238" fillId="9" borderId="235" xfId="2" applyFont="1" applyFill="1" applyBorder="1" applyAlignment="1">
      <alignment horizontal="center" vertical="center"/>
    </xf>
    <xf numFmtId="180" fontId="238" fillId="9" borderId="236" xfId="38462" applyNumberFormat="1" applyFont="1" applyFill="1" applyBorder="1" applyAlignment="1">
      <alignment horizontal="center" vertical="center"/>
    </xf>
    <xf numFmtId="180" fontId="238" fillId="9" borderId="237" xfId="38462" applyNumberFormat="1" applyFont="1" applyFill="1" applyBorder="1" applyAlignment="1">
      <alignment horizontal="center" vertical="center"/>
    </xf>
    <xf numFmtId="180" fontId="238" fillId="9" borderId="238" xfId="38462" applyNumberFormat="1" applyFont="1" applyFill="1" applyBorder="1" applyAlignment="1">
      <alignment horizontal="center" vertical="center"/>
    </xf>
    <xf numFmtId="180" fontId="238" fillId="9" borderId="239" xfId="38462" applyNumberFormat="1" applyFont="1" applyFill="1" applyBorder="1" applyAlignment="1">
      <alignment horizontal="center" vertical="center"/>
    </xf>
    <xf numFmtId="180" fontId="238" fillId="9" borderId="121" xfId="2" applyNumberFormat="1" applyFont="1" applyFill="1" applyBorder="1" applyAlignment="1">
      <alignment horizontal="center" vertical="center"/>
    </xf>
    <xf numFmtId="180" fontId="238" fillId="9" borderId="121" xfId="2" applyNumberFormat="1" applyFont="1" applyFill="1" applyBorder="1" applyAlignment="1">
      <alignment horizontal="center" vertical="center" wrapText="1"/>
    </xf>
    <xf numFmtId="180" fontId="238" fillId="9" borderId="125" xfId="2" applyNumberFormat="1" applyFont="1" applyFill="1" applyBorder="1" applyAlignment="1">
      <alignment horizontal="center" vertical="center"/>
    </xf>
    <xf numFmtId="180" fontId="238" fillId="9" borderId="234" xfId="15" applyNumberFormat="1" applyFont="1" applyFill="1" applyBorder="1" applyAlignment="1">
      <alignment horizontal="center" vertical="center"/>
    </xf>
    <xf numFmtId="180" fontId="238" fillId="9" borderId="225" xfId="15" applyNumberFormat="1" applyFont="1" applyFill="1" applyBorder="1" applyAlignment="1">
      <alignment horizontal="center" vertical="center"/>
    </xf>
    <xf numFmtId="180" fontId="238" fillId="9" borderId="226" xfId="15" applyNumberFormat="1" applyFont="1" applyFill="1" applyBorder="1" applyAlignment="1">
      <alignment horizontal="center" vertical="center"/>
    </xf>
    <xf numFmtId="180" fontId="238" fillId="9" borderId="61" xfId="2" applyNumberFormat="1" applyFont="1" applyFill="1" applyBorder="1" applyAlignment="1">
      <alignment horizontal="center" vertical="center"/>
    </xf>
    <xf numFmtId="180" fontId="238" fillId="9" borderId="235" xfId="2" applyNumberFormat="1" applyFont="1" applyFill="1" applyBorder="1" applyAlignment="1">
      <alignment horizontal="center" vertical="center"/>
    </xf>
    <xf numFmtId="9" fontId="238" fillId="9" borderId="236" xfId="2" applyFont="1" applyFill="1" applyBorder="1" applyAlignment="1">
      <alignment horizontal="center" vertical="center"/>
    </xf>
    <xf numFmtId="180" fontId="238" fillId="9" borderId="244" xfId="2" applyNumberFormat="1" applyFont="1" applyFill="1" applyBorder="1" applyAlignment="1">
      <alignment horizontal="center" vertical="center"/>
    </xf>
    <xf numFmtId="180" fontId="238" fillId="9" borderId="239" xfId="2" applyNumberFormat="1" applyFont="1" applyFill="1" applyBorder="1" applyAlignment="1">
      <alignment horizontal="center" vertical="center"/>
    </xf>
    <xf numFmtId="0" fontId="58" fillId="0" borderId="0" xfId="5" applyFont="1" applyBorder="1" applyAlignment="1">
      <alignment vertical="center" wrapText="1"/>
    </xf>
    <xf numFmtId="0" fontId="26" fillId="0" borderId="0" xfId="5" applyFont="1">
      <alignment vertical="center"/>
    </xf>
    <xf numFmtId="181" fontId="238" fillId="9" borderId="59" xfId="7" applyNumberFormat="1" applyFont="1" applyFill="1" applyBorder="1" applyAlignment="1">
      <alignment horizontal="center" vertical="center"/>
    </xf>
    <xf numFmtId="181" fontId="238" fillId="9" borderId="40" xfId="5" applyNumberFormat="1" applyFont="1" applyFill="1" applyBorder="1" applyAlignment="1">
      <alignment horizontal="center" vertical="center" wrapText="1"/>
    </xf>
    <xf numFmtId="181" fontId="238" fillId="9" borderId="41" xfId="5" applyNumberFormat="1" applyFont="1" applyFill="1" applyBorder="1" applyAlignment="1">
      <alignment horizontal="center" vertical="center"/>
    </xf>
    <xf numFmtId="181" fontId="238" fillId="9" borderId="56" xfId="5" applyNumberFormat="1" applyFont="1" applyFill="1" applyBorder="1" applyAlignment="1">
      <alignment horizontal="center" vertical="center"/>
    </xf>
    <xf numFmtId="181" fontId="238" fillId="9" borderId="121" xfId="5" applyNumberFormat="1" applyFont="1" applyFill="1" applyBorder="1" applyAlignment="1">
      <alignment horizontal="center" vertical="center" wrapText="1"/>
    </xf>
    <xf numFmtId="181" fontId="238" fillId="9" borderId="123" xfId="5" applyNumberFormat="1" applyFont="1" applyFill="1" applyBorder="1" applyAlignment="1">
      <alignment horizontal="center" vertical="center"/>
    </xf>
    <xf numFmtId="181" fontId="238" fillId="9" borderId="126" xfId="5" applyNumberFormat="1" applyFont="1" applyFill="1" applyBorder="1" applyAlignment="1">
      <alignment horizontal="center" vertical="center"/>
    </xf>
    <xf numFmtId="181" fontId="238" fillId="9" borderId="55" xfId="7" applyNumberFormat="1" applyFont="1" applyFill="1" applyBorder="1" applyAlignment="1">
      <alignment horizontal="center" vertical="center" wrapText="1"/>
    </xf>
    <xf numFmtId="181" fontId="238" fillId="9" borderId="41" xfId="0" applyNumberFormat="1" applyFont="1" applyFill="1" applyBorder="1" applyAlignment="1">
      <alignment horizontal="center" vertical="center" wrapText="1"/>
    </xf>
    <xf numFmtId="0" fontId="27" fillId="74" borderId="37" xfId="7" applyNumberFormat="1" applyFont="1" applyFill="1" applyBorder="1" applyAlignment="1">
      <alignment horizontal="center" vertical="center"/>
    </xf>
    <xf numFmtId="9" fontId="27" fillId="74" borderId="128" xfId="7" applyNumberFormat="1" applyFont="1" applyFill="1" applyBorder="1" applyAlignment="1">
      <alignment horizontal="center" vertical="center"/>
    </xf>
    <xf numFmtId="9" fontId="27" fillId="74" borderId="130" xfId="7" applyNumberFormat="1" applyFont="1" applyFill="1" applyBorder="1" applyAlignment="1">
      <alignment horizontal="center" vertical="center"/>
    </xf>
    <xf numFmtId="9" fontId="27" fillId="74" borderId="127" xfId="7" applyNumberFormat="1" applyFont="1" applyFill="1" applyBorder="1" applyAlignment="1">
      <alignment horizontal="center" vertical="center"/>
    </xf>
    <xf numFmtId="0" fontId="27" fillId="74" borderId="45" xfId="7" applyNumberFormat="1" applyFont="1" applyFill="1" applyBorder="1" applyAlignment="1">
      <alignment horizontal="center" vertical="center"/>
    </xf>
    <xf numFmtId="9" fontId="27" fillId="74" borderId="14" xfId="7" applyNumberFormat="1" applyFont="1" applyFill="1" applyBorder="1" applyAlignment="1">
      <alignment horizontal="center" vertical="center"/>
    </xf>
    <xf numFmtId="9" fontId="27" fillId="74" borderId="51" xfId="7" applyNumberFormat="1" applyFont="1" applyFill="1" applyBorder="1" applyAlignment="1">
      <alignment horizontal="center" vertical="center"/>
    </xf>
    <xf numFmtId="180" fontId="27" fillId="74" borderId="51" xfId="7" applyNumberFormat="1" applyFont="1" applyFill="1" applyBorder="1" applyAlignment="1">
      <alignment horizontal="center" vertical="center"/>
    </xf>
    <xf numFmtId="180" fontId="27" fillId="74" borderId="14" xfId="7" applyNumberFormat="1" applyFont="1" applyFill="1" applyBorder="1" applyAlignment="1">
      <alignment horizontal="center" vertical="center"/>
    </xf>
    <xf numFmtId="180" fontId="27" fillId="74" borderId="15" xfId="7" applyNumberFormat="1" applyFont="1" applyFill="1" applyBorder="1" applyAlignment="1">
      <alignment horizontal="center" vertical="center"/>
    </xf>
    <xf numFmtId="0" fontId="27" fillId="74" borderId="37" xfId="5" applyNumberFormat="1" applyFont="1" applyFill="1" applyBorder="1" applyAlignment="1">
      <alignment horizontal="center" vertical="center"/>
    </xf>
    <xf numFmtId="0" fontId="27" fillId="74" borderId="38" xfId="5" applyNumberFormat="1" applyFont="1" applyFill="1" applyBorder="1" applyAlignment="1">
      <alignment horizontal="center" vertical="center"/>
    </xf>
    <xf numFmtId="9" fontId="27" fillId="74" borderId="3" xfId="5" applyNumberFormat="1" applyFont="1" applyFill="1" applyBorder="1" applyAlignment="1">
      <alignment horizontal="center" vertical="center"/>
    </xf>
    <xf numFmtId="0" fontId="27" fillId="74" borderId="45" xfId="5" applyNumberFormat="1" applyFont="1" applyFill="1" applyBorder="1" applyAlignment="1">
      <alignment horizontal="center" vertical="center"/>
    </xf>
    <xf numFmtId="9" fontId="27" fillId="74" borderId="14" xfId="5" applyNumberFormat="1" applyFont="1" applyFill="1" applyBorder="1" applyAlignment="1">
      <alignment horizontal="center" vertical="center"/>
    </xf>
    <xf numFmtId="0" fontId="27" fillId="74" borderId="52" xfId="5" applyNumberFormat="1" applyFont="1" applyFill="1" applyBorder="1" applyAlignment="1">
      <alignment horizontal="center" vertical="center"/>
    </xf>
    <xf numFmtId="0" fontId="27" fillId="74" borderId="49" xfId="0" applyNumberFormat="1" applyFont="1" applyFill="1" applyBorder="1" applyAlignment="1">
      <alignment horizontal="center" vertical="center"/>
    </xf>
    <xf numFmtId="9" fontId="27" fillId="74" borderId="34" xfId="2" applyFont="1" applyFill="1" applyBorder="1" applyAlignment="1">
      <alignment horizontal="center" vertical="center"/>
    </xf>
    <xf numFmtId="9" fontId="27" fillId="74" borderId="39" xfId="2" applyFont="1" applyFill="1" applyBorder="1" applyAlignment="1">
      <alignment horizontal="center" vertical="center"/>
    </xf>
    <xf numFmtId="0" fontId="27" fillId="74" borderId="34" xfId="0" applyNumberFormat="1" applyFont="1" applyFill="1" applyBorder="1" applyAlignment="1">
      <alignment horizontal="center" vertical="center"/>
    </xf>
    <xf numFmtId="0" fontId="13" fillId="74" borderId="49" xfId="0" applyNumberFormat="1" applyFont="1" applyFill="1" applyBorder="1" applyAlignment="1">
      <alignment horizontal="center" vertical="center"/>
    </xf>
    <xf numFmtId="9" fontId="27" fillId="74" borderId="32" xfId="2" applyFont="1" applyFill="1" applyBorder="1" applyAlignment="1">
      <alignment horizontal="center" vertical="center"/>
    </xf>
    <xf numFmtId="9" fontId="27" fillId="74" borderId="53" xfId="2" applyFont="1" applyFill="1" applyBorder="1" applyAlignment="1">
      <alignment horizontal="center" vertical="center"/>
    </xf>
    <xf numFmtId="0" fontId="27" fillId="74" borderId="46" xfId="0" applyNumberFormat="1" applyFont="1" applyFill="1" applyBorder="1" applyAlignment="1">
      <alignment horizontal="center" vertical="center"/>
    </xf>
    <xf numFmtId="9" fontId="27" fillId="74" borderId="54" xfId="2" applyFont="1" applyFill="1" applyBorder="1" applyAlignment="1">
      <alignment horizontal="center" vertical="center"/>
    </xf>
    <xf numFmtId="0" fontId="27" fillId="74" borderId="3" xfId="0" applyNumberFormat="1" applyFont="1" applyFill="1" applyBorder="1" applyAlignment="1">
      <alignment horizontal="center" vertical="center"/>
    </xf>
    <xf numFmtId="0" fontId="27" fillId="74" borderId="32" xfId="0" applyNumberFormat="1" applyFont="1" applyFill="1" applyBorder="1" applyAlignment="1">
      <alignment horizontal="center" vertical="center"/>
    </xf>
    <xf numFmtId="9" fontId="27" fillId="74" borderId="46" xfId="2" applyFont="1" applyFill="1" applyBorder="1" applyAlignment="1">
      <alignment horizontal="center" vertical="center"/>
    </xf>
    <xf numFmtId="9" fontId="27" fillId="74" borderId="3" xfId="0" applyNumberFormat="1" applyFont="1" applyFill="1" applyBorder="1" applyAlignment="1">
      <alignment horizontal="center" vertical="center"/>
    </xf>
    <xf numFmtId="0" fontId="27" fillId="74" borderId="12" xfId="0" applyFont="1" applyFill="1" applyBorder="1" applyAlignment="1">
      <alignment horizontal="center" vertical="center"/>
    </xf>
    <xf numFmtId="0" fontId="27" fillId="74" borderId="14" xfId="0" applyNumberFormat="1" applyFont="1" applyFill="1" applyBorder="1" applyAlignment="1">
      <alignment horizontal="center" vertical="center"/>
    </xf>
    <xf numFmtId="9" fontId="27" fillId="74" borderId="14" xfId="0" applyNumberFormat="1" applyFont="1" applyFill="1" applyBorder="1" applyAlignment="1">
      <alignment horizontal="center" vertical="center"/>
    </xf>
    <xf numFmtId="180" fontId="27" fillId="74" borderId="15" xfId="0" applyNumberFormat="1" applyFont="1" applyFill="1" applyBorder="1" applyAlignment="1">
      <alignment horizontal="center" vertical="center"/>
    </xf>
    <xf numFmtId="0" fontId="27" fillId="74" borderId="15" xfId="0" applyFont="1" applyFill="1" applyBorder="1" applyAlignment="1">
      <alignment horizontal="center" vertical="center"/>
    </xf>
    <xf numFmtId="0" fontId="27" fillId="74" borderId="131" xfId="0" applyNumberFormat="1" applyFont="1" applyFill="1" applyBorder="1" applyAlignment="1">
      <alignment horizontal="center" vertical="center"/>
    </xf>
    <xf numFmtId="9" fontId="27" fillId="74" borderId="128" xfId="0" applyNumberFormat="1" applyFont="1" applyFill="1" applyBorder="1" applyAlignment="1">
      <alignment horizontal="center" vertical="center"/>
    </xf>
    <xf numFmtId="180" fontId="27" fillId="74" borderId="127" xfId="0" applyNumberFormat="1" applyFont="1" applyFill="1" applyBorder="1" applyAlignment="1">
      <alignment horizontal="center" vertical="center"/>
    </xf>
    <xf numFmtId="180" fontId="27" fillId="74" borderId="32" xfId="6" applyNumberFormat="1" applyFont="1" applyFill="1" applyBorder="1" applyAlignment="1">
      <alignment horizontal="center" vertical="center"/>
    </xf>
    <xf numFmtId="9" fontId="27" fillId="74" borderId="3" xfId="6" applyNumberFormat="1" applyFont="1" applyFill="1" applyBorder="1" applyAlignment="1">
      <alignment horizontal="center" vertical="center"/>
    </xf>
    <xf numFmtId="9" fontId="27" fillId="74" borderId="31" xfId="6" applyNumberFormat="1" applyFont="1" applyFill="1" applyBorder="1" applyAlignment="1">
      <alignment horizontal="center" vertical="center"/>
    </xf>
    <xf numFmtId="180" fontId="27" fillId="74" borderId="3" xfId="6" applyNumberFormat="1" applyFont="1" applyFill="1" applyBorder="1" applyAlignment="1">
      <alignment horizontal="center" vertical="center"/>
    </xf>
    <xf numFmtId="180" fontId="27" fillId="74" borderId="46" xfId="6" applyNumberFormat="1" applyFont="1" applyFill="1" applyBorder="1" applyAlignment="1">
      <alignment horizontal="center" vertical="center"/>
    </xf>
    <xf numFmtId="9" fontId="27" fillId="74" borderId="14" xfId="6" applyNumberFormat="1" applyFont="1" applyFill="1" applyBorder="1" applyAlignment="1">
      <alignment horizontal="center" vertical="center"/>
    </xf>
    <xf numFmtId="180" fontId="27" fillId="74" borderId="51" xfId="6" applyNumberFormat="1" applyFont="1" applyFill="1" applyBorder="1" applyAlignment="1">
      <alignment horizontal="center" vertical="center"/>
    </xf>
    <xf numFmtId="9" fontId="27" fillId="74" borderId="32" xfId="6" applyNumberFormat="1" applyFont="1" applyFill="1" applyBorder="1" applyAlignment="1">
      <alignment horizontal="center" vertical="center"/>
    </xf>
    <xf numFmtId="180" fontId="27" fillId="74" borderId="31" xfId="6" applyNumberFormat="1" applyFont="1" applyFill="1" applyBorder="1" applyAlignment="1">
      <alignment horizontal="center" vertical="center"/>
    </xf>
    <xf numFmtId="180" fontId="27" fillId="74" borderId="14" xfId="6" applyNumberFormat="1" applyFont="1" applyFill="1" applyBorder="1" applyAlignment="1">
      <alignment horizontal="center" vertical="center"/>
    </xf>
    <xf numFmtId="181" fontId="243" fillId="75" borderId="18" xfId="7" applyNumberFormat="1" applyFont="1" applyFill="1" applyBorder="1" applyAlignment="1">
      <alignment horizontal="center" vertical="center" wrapText="1"/>
    </xf>
    <xf numFmtId="9" fontId="243" fillId="75" borderId="44" xfId="0" applyNumberFormat="1" applyFont="1" applyFill="1" applyBorder="1" applyAlignment="1">
      <alignment horizontal="center" vertical="center"/>
    </xf>
    <xf numFmtId="9" fontId="243" fillId="75" borderId="19" xfId="0" applyNumberFormat="1" applyFont="1" applyFill="1" applyBorder="1" applyAlignment="1">
      <alignment horizontal="center" vertical="center"/>
    </xf>
    <xf numFmtId="9" fontId="243" fillId="75" borderId="18" xfId="5" applyNumberFormat="1" applyFont="1" applyFill="1" applyBorder="1" applyAlignment="1">
      <alignment horizontal="center" vertical="center"/>
    </xf>
    <xf numFmtId="9" fontId="243" fillId="75" borderId="17" xfId="0" applyNumberFormat="1" applyFont="1" applyFill="1" applyBorder="1" applyAlignment="1">
      <alignment horizontal="center" vertical="center"/>
    </xf>
    <xf numFmtId="180" fontId="238" fillId="9" borderId="259" xfId="38462" applyNumberFormat="1" applyFont="1" applyFill="1" applyBorder="1" applyAlignment="1">
      <alignment horizontal="center" vertical="center"/>
    </xf>
    <xf numFmtId="9" fontId="243" fillId="75" borderId="19" xfId="6" applyNumberFormat="1" applyFont="1" applyFill="1" applyBorder="1" applyAlignment="1">
      <alignment horizontal="center" vertical="center"/>
    </xf>
    <xf numFmtId="9" fontId="243" fillId="75" borderId="8" xfId="5" applyNumberFormat="1" applyFont="1" applyFill="1" applyBorder="1" applyAlignment="1">
      <alignment horizontal="center" vertical="center" wrapText="1"/>
    </xf>
    <xf numFmtId="9" fontId="243" fillId="75" borderId="44" xfId="38463" applyNumberFormat="1" applyFont="1" applyFill="1" applyBorder="1" applyAlignment="1">
      <alignment horizontal="center" vertical="center"/>
    </xf>
    <xf numFmtId="9" fontId="243" fillId="75" borderId="19" xfId="38463" applyNumberFormat="1" applyFont="1" applyFill="1" applyBorder="1" applyAlignment="1">
      <alignment horizontal="center" vertical="center"/>
    </xf>
    <xf numFmtId="181" fontId="243" fillId="75" borderId="19" xfId="7" applyNumberFormat="1" applyFont="1" applyFill="1" applyBorder="1" applyAlignment="1">
      <alignment horizontal="center" vertical="center" wrapText="1"/>
    </xf>
    <xf numFmtId="9" fontId="243" fillId="75" borderId="18" xfId="6" applyNumberFormat="1" applyFont="1" applyFill="1" applyBorder="1" applyAlignment="1">
      <alignment horizontal="center" vertical="center" wrapText="1"/>
    </xf>
    <xf numFmtId="9" fontId="243" fillId="75" borderId="44" xfId="18" applyNumberFormat="1" applyFont="1" applyFill="1" applyBorder="1" applyAlignment="1">
      <alignment horizontal="center" vertical="center"/>
    </xf>
    <xf numFmtId="9" fontId="243" fillId="75" borderId="19" xfId="18" applyNumberFormat="1" applyFont="1" applyFill="1" applyBorder="1" applyAlignment="1">
      <alignment horizontal="center" vertical="center"/>
    </xf>
    <xf numFmtId="9" fontId="243" fillId="75" borderId="18" xfId="5" applyNumberFormat="1" applyFont="1" applyFill="1" applyBorder="1" applyAlignment="1">
      <alignment horizontal="center" vertical="center" wrapText="1"/>
    </xf>
    <xf numFmtId="9" fontId="243" fillId="75" borderId="8" xfId="0" applyNumberFormat="1" applyFont="1" applyFill="1" applyBorder="1" applyAlignment="1">
      <alignment horizontal="center" vertical="center"/>
    </xf>
    <xf numFmtId="9" fontId="243" fillId="75" borderId="64" xfId="0" applyNumberFormat="1" applyFont="1" applyFill="1" applyBorder="1" applyAlignment="1">
      <alignment horizontal="center" vertical="center"/>
    </xf>
    <xf numFmtId="177" fontId="244" fillId="75" borderId="47" xfId="9" applyFont="1" applyFill="1" applyBorder="1" applyAlignment="1">
      <alignment horizontal="center" vertical="center"/>
    </xf>
    <xf numFmtId="9" fontId="245" fillId="75" borderId="18" xfId="2" applyFont="1" applyFill="1" applyBorder="1" applyAlignment="1">
      <alignment horizontal="center" vertical="center"/>
    </xf>
    <xf numFmtId="9" fontId="245" fillId="75" borderId="19" xfId="2" applyFont="1" applyFill="1" applyBorder="1" applyAlignment="1">
      <alignment horizontal="center" vertical="center"/>
    </xf>
    <xf numFmtId="0" fontId="244" fillId="75" borderId="47" xfId="0" applyFont="1" applyFill="1" applyBorder="1" applyAlignment="1">
      <alignment horizontal="center" vertical="center"/>
    </xf>
    <xf numFmtId="0" fontId="244" fillId="75" borderId="18" xfId="0" applyFont="1" applyFill="1" applyBorder="1" applyAlignment="1">
      <alignment horizontal="center" vertical="center"/>
    </xf>
    <xf numFmtId="0" fontId="244" fillId="75" borderId="44" xfId="0" applyFont="1" applyFill="1" applyBorder="1" applyAlignment="1">
      <alignment horizontal="center" vertical="center"/>
    </xf>
    <xf numFmtId="0" fontId="244" fillId="75" borderId="73" xfId="0" applyFont="1" applyFill="1" applyBorder="1" applyAlignment="1">
      <alignment horizontal="center" vertical="center" wrapText="1"/>
    </xf>
    <xf numFmtId="0" fontId="244" fillId="75" borderId="73" xfId="0" applyFont="1" applyFill="1" applyBorder="1" applyAlignment="1">
      <alignment horizontal="center" vertical="center"/>
    </xf>
    <xf numFmtId="0" fontId="27" fillId="74" borderId="3" xfId="5" applyNumberFormat="1" applyFont="1" applyFill="1" applyBorder="1" applyAlignment="1">
      <alignment horizontal="center" vertical="center"/>
    </xf>
    <xf numFmtId="9" fontId="27" fillId="74" borderId="3" xfId="38461" applyFont="1" applyFill="1" applyBorder="1" applyAlignment="1">
      <alignment horizontal="center" vertical="center"/>
    </xf>
    <xf numFmtId="9" fontId="27" fillId="74" borderId="12" xfId="38461" applyFont="1" applyFill="1" applyBorder="1" applyAlignment="1">
      <alignment horizontal="center" vertical="center"/>
    </xf>
    <xf numFmtId="0" fontId="27" fillId="74" borderId="14" xfId="5" applyNumberFormat="1" applyFont="1" applyFill="1" applyBorder="1" applyAlignment="1">
      <alignment horizontal="center" vertical="center"/>
    </xf>
    <xf numFmtId="9" fontId="27" fillId="74" borderId="14" xfId="38461" applyFont="1" applyFill="1" applyBorder="1" applyAlignment="1">
      <alignment horizontal="center" vertical="center"/>
    </xf>
    <xf numFmtId="9" fontId="27" fillId="74" borderId="15" xfId="38461" applyFont="1" applyFill="1" applyBorder="1" applyAlignment="1">
      <alignment horizontal="center" vertical="center"/>
    </xf>
    <xf numFmtId="0" fontId="27" fillId="74" borderId="40" xfId="5" applyNumberFormat="1" applyFont="1" applyFill="1" applyBorder="1" applyAlignment="1">
      <alignment horizontal="center" vertical="center"/>
    </xf>
    <xf numFmtId="9" fontId="27" fillId="74" borderId="41" xfId="38461" applyFont="1" applyFill="1" applyBorder="1" applyAlignment="1">
      <alignment horizontal="center" vertical="center"/>
    </xf>
    <xf numFmtId="10" fontId="27" fillId="74" borderId="14" xfId="38461" applyNumberFormat="1" applyFont="1" applyFill="1" applyBorder="1" applyAlignment="1">
      <alignment horizontal="center" vertical="center"/>
    </xf>
    <xf numFmtId="10" fontId="27" fillId="74" borderId="15" xfId="38461" applyNumberFormat="1" applyFont="1" applyFill="1" applyBorder="1" applyAlignment="1">
      <alignment horizontal="center" vertical="center"/>
    </xf>
    <xf numFmtId="9" fontId="27" fillId="74" borderId="3" xfId="2" applyFont="1" applyFill="1" applyBorder="1" applyAlignment="1">
      <alignment horizontal="center" vertical="center"/>
    </xf>
    <xf numFmtId="180" fontId="27" fillId="74" borderId="40" xfId="6" applyNumberFormat="1" applyFont="1" applyFill="1" applyBorder="1" applyAlignment="1">
      <alignment horizontal="center" vertical="center"/>
    </xf>
    <xf numFmtId="9" fontId="27" fillId="74" borderId="14" xfId="2" applyFont="1" applyFill="1" applyBorder="1" applyAlignment="1">
      <alignment horizontal="center" vertical="center"/>
    </xf>
    <xf numFmtId="9" fontId="27" fillId="74" borderId="40" xfId="2" applyFont="1" applyFill="1" applyBorder="1" applyAlignment="1">
      <alignment horizontal="center" vertical="center"/>
    </xf>
    <xf numFmtId="180" fontId="27" fillId="74" borderId="12" xfId="6" applyNumberFormat="1" applyFont="1" applyFill="1" applyBorder="1" applyAlignment="1">
      <alignment horizontal="center" vertical="center"/>
    </xf>
    <xf numFmtId="180" fontId="27" fillId="74" borderId="15" xfId="6" applyNumberFormat="1" applyFont="1" applyFill="1" applyBorder="1" applyAlignment="1">
      <alignment horizontal="center" vertical="center"/>
    </xf>
    <xf numFmtId="180" fontId="27" fillId="74" borderId="42" xfId="6" applyNumberFormat="1" applyFont="1" applyFill="1" applyBorder="1" applyAlignment="1">
      <alignment horizontal="center" vertical="center"/>
    </xf>
    <xf numFmtId="9" fontId="27" fillId="74" borderId="15" xfId="6" applyNumberFormat="1" applyFont="1" applyFill="1" applyBorder="1" applyAlignment="1">
      <alignment horizontal="center" vertical="center"/>
    </xf>
    <xf numFmtId="9" fontId="27" fillId="74" borderId="38" xfId="0" applyNumberFormat="1" applyFont="1" applyFill="1" applyBorder="1" applyAlignment="1">
      <alignment horizontal="center" vertical="center"/>
    </xf>
    <xf numFmtId="0" fontId="27" fillId="74" borderId="23" xfId="0" applyNumberFormat="1" applyFont="1" applyFill="1" applyBorder="1" applyAlignment="1">
      <alignment horizontal="center" vertical="center"/>
    </xf>
    <xf numFmtId="9" fontId="27" fillId="74" borderId="51" xfId="0" applyNumberFormat="1" applyFont="1" applyFill="1" applyBorder="1" applyAlignment="1">
      <alignment horizontal="center" vertical="center"/>
    </xf>
    <xf numFmtId="9" fontId="27" fillId="74" borderId="52" xfId="0" applyNumberFormat="1" applyFont="1" applyFill="1" applyBorder="1" applyAlignment="1">
      <alignment horizontal="center" vertical="center"/>
    </xf>
    <xf numFmtId="180" fontId="27" fillId="74" borderId="48" xfId="0" applyNumberFormat="1" applyFont="1" applyFill="1" applyBorder="1" applyAlignment="1">
      <alignment horizontal="center" vertical="center"/>
    </xf>
    <xf numFmtId="180" fontId="27" fillId="74" borderId="43" xfId="0" applyNumberFormat="1" applyFont="1" applyFill="1" applyBorder="1" applyAlignment="1">
      <alignment horizontal="center" vertical="center"/>
    </xf>
    <xf numFmtId="0" fontId="48" fillId="74" borderId="32" xfId="0" applyNumberFormat="1" applyFont="1" applyFill="1" applyBorder="1" applyAlignment="1">
      <alignment horizontal="center" vertical="center"/>
    </xf>
    <xf numFmtId="180" fontId="27" fillId="74" borderId="128" xfId="6" applyNumberFormat="1" applyFont="1" applyFill="1" applyBorder="1" applyAlignment="1">
      <alignment horizontal="center" vertical="center"/>
    </xf>
    <xf numFmtId="9" fontId="27" fillId="74" borderId="128" xfId="2" applyFont="1" applyFill="1" applyBorder="1" applyAlignment="1">
      <alignment horizontal="center" vertical="center"/>
    </xf>
    <xf numFmtId="9" fontId="27" fillId="74" borderId="128" xfId="6" applyNumberFormat="1" applyFont="1" applyFill="1" applyBorder="1" applyAlignment="1">
      <alignment horizontal="center" vertical="center"/>
    </xf>
    <xf numFmtId="181" fontId="238" fillId="9" borderId="59" xfId="7" applyNumberFormat="1" applyFont="1" applyFill="1" applyBorder="1" applyAlignment="1">
      <alignment horizontal="center" vertical="center"/>
    </xf>
    <xf numFmtId="0" fontId="27" fillId="7" borderId="19" xfId="5" applyFont="1" applyFill="1" applyBorder="1" applyAlignment="1">
      <alignment horizontal="center" vertical="center"/>
    </xf>
    <xf numFmtId="0" fontId="27" fillId="6" borderId="0" xfId="0" applyFont="1" applyFill="1" applyBorder="1" applyAlignment="1">
      <alignment horizontal="center" vertical="center"/>
    </xf>
    <xf numFmtId="9" fontId="238" fillId="9" borderId="237" xfId="2" applyFont="1" applyFill="1" applyBorder="1" applyAlignment="1">
      <alignment horizontal="center" vertical="center"/>
    </xf>
    <xf numFmtId="180" fontId="238" fillId="9" borderId="235" xfId="38462" applyNumberFormat="1" applyFont="1" applyFill="1" applyBorder="1" applyAlignment="1">
      <alignment horizontal="center" vertical="center"/>
    </xf>
    <xf numFmtId="0" fontId="32" fillId="6" borderId="0" xfId="5" applyFont="1" applyFill="1" applyAlignment="1">
      <alignment horizontal="left" vertical="center"/>
    </xf>
    <xf numFmtId="9" fontId="0" fillId="6" borderId="0" xfId="21" applyFont="1" applyFill="1" applyAlignment="1">
      <alignment horizontal="center" vertical="center"/>
    </xf>
    <xf numFmtId="177" fontId="0" fillId="6" borderId="0" xfId="22" applyFont="1" applyFill="1" applyAlignment="1">
      <alignment horizontal="center" vertical="center"/>
    </xf>
    <xf numFmtId="0" fontId="15" fillId="6" borderId="0" xfId="5" applyFont="1" applyFill="1" applyBorder="1" applyAlignment="1">
      <alignment horizontal="center" vertical="center"/>
    </xf>
    <xf numFmtId="0" fontId="27" fillId="7" borderId="19" xfId="5" applyFont="1" applyFill="1" applyBorder="1" applyAlignment="1">
      <alignment horizontal="center" vertical="center"/>
    </xf>
    <xf numFmtId="0" fontId="249" fillId="75" borderId="108" xfId="0" applyFont="1" applyFill="1" applyBorder="1" applyAlignment="1">
      <alignment horizontal="center" vertical="center"/>
    </xf>
    <xf numFmtId="0" fontId="249" fillId="77" borderId="108" xfId="0" applyFont="1" applyFill="1" applyBorder="1" applyAlignment="1">
      <alignment horizontal="center" vertical="center"/>
    </xf>
    <xf numFmtId="0" fontId="249" fillId="78" borderId="108" xfId="0" applyFont="1" applyFill="1" applyBorder="1" applyAlignment="1">
      <alignment horizontal="center" vertical="center"/>
    </xf>
    <xf numFmtId="0" fontId="249" fillId="75" borderId="76" xfId="0" applyFont="1" applyFill="1" applyBorder="1" applyAlignment="1">
      <alignment horizontal="center" vertical="center"/>
    </xf>
    <xf numFmtId="0" fontId="249" fillId="75" borderId="288" xfId="0" applyFont="1" applyFill="1" applyBorder="1" applyAlignment="1">
      <alignment horizontal="center" vertical="center"/>
    </xf>
    <xf numFmtId="0" fontId="249" fillId="79" borderId="108" xfId="0" applyFont="1" applyFill="1" applyBorder="1" applyAlignment="1">
      <alignment horizontal="center" vertical="center"/>
    </xf>
    <xf numFmtId="0" fontId="251" fillId="76" borderId="289" xfId="0" applyFont="1" applyFill="1" applyBorder="1" applyAlignment="1">
      <alignment horizontal="center" vertical="center"/>
    </xf>
    <xf numFmtId="0" fontId="251" fillId="76" borderId="290" xfId="0" applyFont="1" applyFill="1" applyBorder="1" applyAlignment="1">
      <alignment horizontal="center" vertical="center"/>
    </xf>
    <xf numFmtId="0" fontId="250" fillId="0" borderId="0" xfId="0" applyFont="1">
      <alignment vertical="center"/>
    </xf>
    <xf numFmtId="0" fontId="193" fillId="0" borderId="76" xfId="0" applyFont="1" applyBorder="1" applyAlignment="1">
      <alignment horizontal="center" vertical="center"/>
    </xf>
    <xf numFmtId="9" fontId="193" fillId="0" borderId="108" xfId="0" applyNumberFormat="1" applyFont="1" applyBorder="1" applyAlignment="1">
      <alignment horizontal="center" vertical="center"/>
    </xf>
    <xf numFmtId="241" fontId="193" fillId="0" borderId="108" xfId="38466" applyNumberFormat="1" applyFont="1" applyBorder="1" applyAlignment="1">
      <alignment horizontal="center" vertical="center"/>
    </xf>
    <xf numFmtId="241" fontId="193" fillId="0" borderId="108" xfId="38467" applyNumberFormat="1" applyFont="1" applyBorder="1" applyAlignment="1">
      <alignment horizontal="center" vertical="center"/>
    </xf>
    <xf numFmtId="241" fontId="193" fillId="78" borderId="108" xfId="0" applyNumberFormat="1" applyFont="1" applyFill="1" applyBorder="1" applyAlignment="1">
      <alignment horizontal="center" vertical="center"/>
    </xf>
    <xf numFmtId="241" fontId="193" fillId="79" borderId="108" xfId="0" applyNumberFormat="1" applyFont="1" applyFill="1" applyBorder="1" applyAlignment="1">
      <alignment horizontal="center" vertical="center"/>
    </xf>
    <xf numFmtId="241" fontId="193" fillId="75" borderId="108" xfId="0" applyNumberFormat="1" applyFont="1" applyFill="1" applyBorder="1" applyAlignment="1">
      <alignment horizontal="center" vertical="center"/>
    </xf>
    <xf numFmtId="241" fontId="193" fillId="0" borderId="108" xfId="38468" applyNumberFormat="1" applyFont="1" applyBorder="1" applyAlignment="1">
      <alignment horizontal="center" vertical="center"/>
    </xf>
    <xf numFmtId="0" fontId="193" fillId="0" borderId="108" xfId="0" applyFont="1" applyBorder="1" applyAlignment="1">
      <alignment horizontal="center" vertical="center"/>
    </xf>
    <xf numFmtId="241" fontId="193" fillId="0" borderId="108" xfId="7500" applyNumberFormat="1" applyFont="1" applyBorder="1" applyAlignment="1">
      <alignment horizontal="center" vertical="center"/>
    </xf>
    <xf numFmtId="0" fontId="249" fillId="80" borderId="108" xfId="0" applyFont="1" applyFill="1" applyBorder="1" applyAlignment="1">
      <alignment horizontal="center" vertical="center"/>
    </xf>
    <xf numFmtId="241" fontId="193" fillId="80" borderId="108" xfId="0" applyNumberFormat="1" applyFont="1" applyFill="1" applyBorder="1" applyAlignment="1">
      <alignment horizontal="center" vertical="center"/>
    </xf>
    <xf numFmtId="0" fontId="27" fillId="6" borderId="132" xfId="0" applyFont="1" applyFill="1" applyBorder="1" applyAlignment="1">
      <alignment vertical="center"/>
    </xf>
    <xf numFmtId="0" fontId="27" fillId="6" borderId="124" xfId="0" applyFont="1" applyFill="1" applyBorder="1" applyAlignment="1">
      <alignment vertical="center"/>
    </xf>
    <xf numFmtId="0" fontId="27" fillId="6" borderId="36" xfId="0" applyFont="1" applyFill="1" applyBorder="1" applyAlignment="1">
      <alignment vertical="center"/>
    </xf>
    <xf numFmtId="0" fontId="27" fillId="6" borderId="39" xfId="0" applyFont="1" applyFill="1" applyBorder="1" applyAlignment="1">
      <alignment vertical="center"/>
    </xf>
    <xf numFmtId="0" fontId="10" fillId="0" borderId="0" xfId="0" applyFont="1" applyAlignment="1">
      <alignment vertical="center" wrapText="1"/>
    </xf>
    <xf numFmtId="0" fontId="15" fillId="2" borderId="1" xfId="4" applyFont="1" applyFill="1" applyBorder="1" applyAlignment="1">
      <alignment horizontal="center" vertical="center"/>
    </xf>
    <xf numFmtId="0" fontId="10" fillId="0" borderId="0" xfId="0" applyFont="1" applyBorder="1" applyAlignment="1">
      <alignment vertical="center" wrapText="1"/>
    </xf>
    <xf numFmtId="0" fontId="54" fillId="0" borderId="74" xfId="19691" applyFont="1" applyBorder="1" applyAlignment="1">
      <alignment horizontal="center" vertical="center"/>
    </xf>
    <xf numFmtId="0" fontId="54" fillId="0" borderId="120" xfId="19691" applyFont="1" applyBorder="1" applyAlignment="1">
      <alignment horizontal="center" vertical="center"/>
    </xf>
    <xf numFmtId="0" fontId="54" fillId="0" borderId="81" xfId="19691" applyFont="1" applyBorder="1" applyAlignment="1">
      <alignment horizontal="center" vertical="center"/>
    </xf>
    <xf numFmtId="0" fontId="54" fillId="0" borderId="75" xfId="19691" applyFont="1" applyBorder="1" applyAlignment="1">
      <alignment horizontal="center" vertical="center"/>
    </xf>
    <xf numFmtId="0" fontId="54" fillId="0" borderId="55" xfId="19691" applyFont="1" applyBorder="1" applyAlignment="1">
      <alignment horizontal="center" vertical="center" wrapText="1"/>
    </xf>
    <xf numFmtId="0" fontId="54" fillId="0" borderId="55" xfId="19691" applyFont="1" applyBorder="1" applyAlignment="1">
      <alignment horizontal="center" vertical="center"/>
    </xf>
    <xf numFmtId="0" fontId="54" fillId="0" borderId="61" xfId="19691" applyFont="1" applyBorder="1" applyAlignment="1">
      <alignment horizontal="center" vertical="center"/>
    </xf>
    <xf numFmtId="0" fontId="54" fillId="0" borderId="81" xfId="19691" applyFont="1" applyBorder="1" applyAlignment="1">
      <alignment horizontal="center" vertical="center" wrapText="1"/>
    </xf>
    <xf numFmtId="0" fontId="15" fillId="2" borderId="4" xfId="5" applyFont="1" applyFill="1" applyBorder="1" applyAlignment="1">
      <alignment horizontal="center" vertical="center"/>
    </xf>
    <xf numFmtId="0" fontId="54" fillId="70" borderId="77" xfId="5" applyFont="1" applyFill="1" applyBorder="1" applyAlignment="1">
      <alignment horizontal="center" vertical="center"/>
    </xf>
    <xf numFmtId="0" fontId="54" fillId="70" borderId="78" xfId="5" applyFont="1" applyFill="1" applyBorder="1" applyAlignment="1">
      <alignment horizontal="center" vertical="center"/>
    </xf>
    <xf numFmtId="0" fontId="54" fillId="70" borderId="79" xfId="5" applyFont="1" applyFill="1" applyBorder="1" applyAlignment="1">
      <alignment horizontal="center" vertical="center"/>
    </xf>
    <xf numFmtId="0" fontId="6" fillId="73" borderId="257" xfId="4" applyFont="1" applyFill="1" applyBorder="1" applyAlignment="1">
      <alignment horizontal="center" vertical="center"/>
    </xf>
    <xf numFmtId="0" fontId="12" fillId="0" borderId="0" xfId="3" applyFont="1" applyAlignment="1">
      <alignment horizontal="center" vertical="center"/>
    </xf>
    <xf numFmtId="0" fontId="14" fillId="0" borderId="258" xfId="3" applyFont="1" applyFill="1" applyBorder="1" applyAlignment="1">
      <alignment horizontal="center" vertical="center"/>
    </xf>
    <xf numFmtId="181" fontId="243" fillId="75" borderId="19" xfId="7" applyNumberFormat="1" applyFont="1" applyFill="1" applyBorder="1" applyAlignment="1">
      <alignment horizontal="center" vertical="center" wrapText="1"/>
    </xf>
    <xf numFmtId="181" fontId="243" fillId="75" borderId="21" xfId="7" applyNumberFormat="1" applyFont="1" applyFill="1" applyBorder="1" applyAlignment="1">
      <alignment horizontal="center" vertical="center" wrapText="1"/>
    </xf>
    <xf numFmtId="181" fontId="243" fillId="75" borderId="20" xfId="7" applyNumberFormat="1" applyFont="1" applyFill="1" applyBorder="1" applyAlignment="1">
      <alignment horizontal="center" vertical="center" wrapText="1"/>
    </xf>
    <xf numFmtId="181" fontId="243" fillId="75" borderId="17" xfId="7" applyNumberFormat="1" applyFont="1" applyFill="1" applyBorder="1" applyAlignment="1">
      <alignment horizontal="center" vertical="center" wrapText="1"/>
    </xf>
    <xf numFmtId="181" fontId="243" fillId="75" borderId="16" xfId="7" applyNumberFormat="1" applyFont="1" applyFill="1" applyBorder="1" applyAlignment="1">
      <alignment horizontal="center" vertical="center" wrapText="1"/>
    </xf>
    <xf numFmtId="181" fontId="242" fillId="75" borderId="74" xfId="7" applyNumberFormat="1" applyFont="1" applyFill="1" applyBorder="1" applyAlignment="1">
      <alignment horizontal="center" vertical="center" wrapText="1"/>
    </xf>
    <xf numFmtId="181" fontId="242" fillId="75" borderId="75" xfId="7" applyNumberFormat="1" applyFont="1" applyFill="1" applyBorder="1" applyAlignment="1">
      <alignment horizontal="center" vertical="center" wrapText="1"/>
    </xf>
    <xf numFmtId="181" fontId="242" fillId="75" borderId="76" xfId="7" applyNumberFormat="1" applyFont="1" applyFill="1" applyBorder="1" applyAlignment="1">
      <alignment horizontal="center" vertical="center" wrapText="1"/>
    </xf>
    <xf numFmtId="181" fontId="243" fillId="75" borderId="16" xfId="0" applyNumberFormat="1" applyFont="1" applyFill="1" applyBorder="1" applyAlignment="1">
      <alignment horizontal="center" vertical="center"/>
    </xf>
    <xf numFmtId="181" fontId="243" fillId="75" borderId="17" xfId="0" applyNumberFormat="1" applyFont="1" applyFill="1" applyBorder="1" applyAlignment="1">
      <alignment horizontal="center" vertical="center"/>
    </xf>
    <xf numFmtId="9" fontId="243" fillId="75" borderId="16" xfId="5" applyNumberFormat="1" applyFont="1" applyFill="1" applyBorder="1" applyAlignment="1">
      <alignment horizontal="center" vertical="center"/>
    </xf>
    <xf numFmtId="9" fontId="243" fillId="75" borderId="20" xfId="5" applyNumberFormat="1" applyFont="1" applyFill="1" applyBorder="1" applyAlignment="1">
      <alignment horizontal="center" vertical="center"/>
    </xf>
    <xf numFmtId="9" fontId="243" fillId="75" borderId="21" xfId="5" applyNumberFormat="1" applyFont="1" applyFill="1" applyBorder="1" applyAlignment="1">
      <alignment horizontal="center" vertical="center"/>
    </xf>
    <xf numFmtId="181" fontId="27" fillId="0" borderId="8" xfId="7" applyNumberFormat="1" applyFont="1" applyBorder="1" applyAlignment="1">
      <alignment horizontal="center" vertical="center"/>
    </xf>
    <xf numFmtId="181" fontId="27" fillId="0" borderId="42" xfId="7" applyNumberFormat="1" applyFont="1" applyBorder="1" applyAlignment="1">
      <alignment horizontal="center" vertical="center"/>
    </xf>
    <xf numFmtId="181" fontId="27" fillId="0" borderId="255" xfId="7" applyNumberFormat="1" applyFont="1" applyBorder="1" applyAlignment="1">
      <alignment horizontal="center" vertical="center"/>
    </xf>
    <xf numFmtId="181" fontId="27" fillId="0" borderId="256" xfId="7" applyNumberFormat="1" applyFont="1" applyBorder="1" applyAlignment="1">
      <alignment horizontal="center" vertical="center"/>
    </xf>
    <xf numFmtId="181" fontId="27" fillId="0" borderId="248" xfId="7" applyNumberFormat="1" applyFont="1" applyBorder="1" applyAlignment="1">
      <alignment horizontal="center" vertical="center"/>
    </xf>
    <xf numFmtId="181" fontId="27" fillId="0" borderId="251" xfId="7" applyNumberFormat="1" applyFont="1" applyBorder="1" applyAlignment="1">
      <alignment horizontal="center" vertical="center"/>
    </xf>
    <xf numFmtId="181" fontId="27" fillId="9" borderId="67" xfId="7" applyNumberFormat="1" applyFont="1" applyFill="1" applyBorder="1" applyAlignment="1">
      <alignment horizontal="center" vertical="center"/>
    </xf>
    <xf numFmtId="181" fontId="27" fillId="9" borderId="72" xfId="7" applyNumberFormat="1" applyFont="1" applyFill="1" applyBorder="1" applyAlignment="1">
      <alignment horizontal="center" vertical="center"/>
    </xf>
    <xf numFmtId="181" fontId="26" fillId="73" borderId="16" xfId="7" applyNumberFormat="1" applyFont="1" applyFill="1" applyBorder="1" applyAlignment="1">
      <alignment horizontal="center" vertical="center" wrapText="1"/>
    </xf>
    <xf numFmtId="181" fontId="26" fillId="73" borderId="20" xfId="7" applyNumberFormat="1" applyFont="1" applyFill="1" applyBorder="1" applyAlignment="1">
      <alignment horizontal="center" vertical="center" wrapText="1"/>
    </xf>
    <xf numFmtId="181" fontId="26" fillId="73" borderId="21" xfId="7" applyNumberFormat="1" applyFont="1" applyFill="1" applyBorder="1" applyAlignment="1">
      <alignment horizontal="center" vertical="center" wrapText="1"/>
    </xf>
    <xf numFmtId="181" fontId="27" fillId="4" borderId="57" xfId="7" applyNumberFormat="1" applyFont="1" applyFill="1" applyBorder="1" applyAlignment="1">
      <alignment horizontal="center" vertical="center"/>
    </xf>
    <xf numFmtId="181" fontId="27" fillId="4" borderId="58" xfId="7" applyNumberFormat="1" applyFont="1" applyFill="1" applyBorder="1" applyAlignment="1">
      <alignment horizontal="center" vertical="center"/>
    </xf>
    <xf numFmtId="181" fontId="27" fillId="4" borderId="8" xfId="7" applyNumberFormat="1" applyFont="1" applyFill="1" applyBorder="1" applyAlignment="1">
      <alignment horizontal="center" vertical="center"/>
    </xf>
    <xf numFmtId="181" fontId="27" fillId="4" borderId="42" xfId="7" applyNumberFormat="1" applyFont="1" applyFill="1" applyBorder="1" applyAlignment="1">
      <alignment horizontal="center" vertical="center"/>
    </xf>
    <xf numFmtId="181" fontId="26" fillId="73" borderId="16" xfId="7" applyNumberFormat="1" applyFont="1" applyFill="1" applyBorder="1" applyAlignment="1">
      <alignment horizontal="center" vertical="center"/>
    </xf>
    <xf numFmtId="181" fontId="26" fillId="73" borderId="20" xfId="7" applyNumberFormat="1" applyFont="1" applyFill="1" applyBorder="1" applyAlignment="1">
      <alignment horizontal="center" vertical="center"/>
    </xf>
    <xf numFmtId="181" fontId="26" fillId="73" borderId="21" xfId="7" applyNumberFormat="1" applyFont="1" applyFill="1" applyBorder="1" applyAlignment="1">
      <alignment horizontal="center" vertical="center"/>
    </xf>
    <xf numFmtId="181" fontId="27" fillId="0" borderId="225" xfId="7" applyNumberFormat="1" applyFont="1" applyBorder="1" applyAlignment="1">
      <alignment horizontal="center" vertical="center"/>
    </xf>
    <xf numFmtId="181" fontId="27" fillId="0" borderId="220" xfId="7" applyNumberFormat="1" applyFont="1" applyBorder="1" applyAlignment="1">
      <alignment horizontal="center" vertical="center"/>
    </xf>
    <xf numFmtId="181" fontId="27" fillId="0" borderId="224" xfId="7" applyNumberFormat="1" applyFont="1" applyBorder="1" applyAlignment="1">
      <alignment horizontal="center" vertical="center"/>
    </xf>
    <xf numFmtId="181" fontId="27" fillId="0" borderId="247" xfId="7" applyNumberFormat="1" applyFont="1" applyBorder="1" applyAlignment="1">
      <alignment horizontal="center" vertical="center"/>
    </xf>
    <xf numFmtId="181" fontId="27" fillId="0" borderId="250" xfId="7" applyNumberFormat="1" applyFont="1" applyBorder="1" applyAlignment="1">
      <alignment horizontal="center" vertical="center"/>
    </xf>
    <xf numFmtId="181" fontId="27" fillId="4" borderId="220" xfId="7" applyNumberFormat="1" applyFont="1" applyFill="1" applyBorder="1" applyAlignment="1">
      <alignment horizontal="center" vertical="center"/>
    </xf>
    <xf numFmtId="181" fontId="27" fillId="4" borderId="221" xfId="7" applyNumberFormat="1" applyFont="1" applyFill="1" applyBorder="1" applyAlignment="1">
      <alignment horizontal="center" vertical="center"/>
    </xf>
    <xf numFmtId="181" fontId="27" fillId="0" borderId="253" xfId="7" applyNumberFormat="1" applyFont="1" applyBorder="1" applyAlignment="1">
      <alignment horizontal="center" vertical="center"/>
    </xf>
    <xf numFmtId="181" fontId="27" fillId="0" borderId="254" xfId="7" applyNumberFormat="1" applyFont="1" applyBorder="1" applyAlignment="1">
      <alignment horizontal="center" vertical="center"/>
    </xf>
    <xf numFmtId="181" fontId="27" fillId="0" borderId="223" xfId="7" applyNumberFormat="1" applyFont="1" applyBorder="1" applyAlignment="1">
      <alignment horizontal="center" vertical="center"/>
    </xf>
    <xf numFmtId="181" fontId="27" fillId="0" borderId="283" xfId="7" applyNumberFormat="1" applyFont="1" applyBorder="1" applyAlignment="1">
      <alignment horizontal="center" vertical="center"/>
    </xf>
    <xf numFmtId="181" fontId="27" fillId="0" borderId="287" xfId="7" applyNumberFormat="1" applyFont="1" applyBorder="1" applyAlignment="1">
      <alignment horizontal="center" vertical="center"/>
    </xf>
    <xf numFmtId="181" fontId="27" fillId="0" borderId="245" xfId="7" applyNumberFormat="1" applyFont="1" applyBorder="1" applyAlignment="1">
      <alignment horizontal="center" vertical="center"/>
    </xf>
    <xf numFmtId="181" fontId="27" fillId="0" borderId="246" xfId="7" applyNumberFormat="1" applyFont="1" applyBorder="1" applyAlignment="1">
      <alignment horizontal="center" vertical="center"/>
    </xf>
    <xf numFmtId="181" fontId="27" fillId="0" borderId="249" xfId="7" applyNumberFormat="1" applyFont="1" applyBorder="1" applyAlignment="1">
      <alignment horizontal="center" vertical="center"/>
    </xf>
    <xf numFmtId="181" fontId="27" fillId="0" borderId="135" xfId="7" applyNumberFormat="1" applyFont="1" applyBorder="1" applyAlignment="1">
      <alignment horizontal="center" vertical="center"/>
    </xf>
    <xf numFmtId="181" fontId="26" fillId="73" borderId="37" xfId="7" applyNumberFormat="1" applyFont="1" applyFill="1" applyBorder="1" applyAlignment="1">
      <alignment horizontal="center" vertical="center"/>
    </xf>
    <xf numFmtId="181" fontId="26" fillId="73" borderId="122" xfId="7" applyNumberFormat="1" applyFont="1" applyFill="1" applyBorder="1" applyAlignment="1">
      <alignment horizontal="center" vertical="center"/>
    </xf>
    <xf numFmtId="181" fontId="26" fillId="73" borderId="129" xfId="7" applyNumberFormat="1" applyFont="1" applyFill="1" applyBorder="1" applyAlignment="1">
      <alignment horizontal="center" vertical="center"/>
    </xf>
    <xf numFmtId="181" fontId="27" fillId="4" borderId="157" xfId="7" applyNumberFormat="1" applyFont="1" applyFill="1" applyBorder="1" applyAlignment="1">
      <alignment horizontal="center" vertical="center"/>
    </xf>
    <xf numFmtId="181" fontId="27" fillId="4" borderId="158" xfId="7" applyNumberFormat="1" applyFont="1" applyFill="1" applyBorder="1" applyAlignment="1">
      <alignment horizontal="center" vertical="center"/>
    </xf>
    <xf numFmtId="181" fontId="27" fillId="4" borderId="229" xfId="7" applyNumberFormat="1" applyFont="1" applyFill="1" applyBorder="1" applyAlignment="1">
      <alignment horizontal="center" vertical="center"/>
    </xf>
    <xf numFmtId="181" fontId="27" fillId="0" borderId="215" xfId="7" applyNumberFormat="1" applyFont="1" applyBorder="1" applyAlignment="1">
      <alignment horizontal="center" vertical="center"/>
    </xf>
    <xf numFmtId="181" fontId="27" fillId="0" borderId="252" xfId="7" applyNumberFormat="1" applyFont="1" applyBorder="1" applyAlignment="1">
      <alignment horizontal="center" vertical="center"/>
    </xf>
    <xf numFmtId="181" fontId="27" fillId="0" borderId="158" xfId="7" applyNumberFormat="1" applyFont="1" applyBorder="1" applyAlignment="1">
      <alignment horizontal="center" vertical="center"/>
    </xf>
    <xf numFmtId="181" fontId="27" fillId="0" borderId="59" xfId="7" applyNumberFormat="1" applyFont="1" applyBorder="1" applyAlignment="1">
      <alignment horizontal="center" vertical="center"/>
    </xf>
    <xf numFmtId="181" fontId="27" fillId="0" borderId="221" xfId="7" applyNumberFormat="1" applyFont="1" applyBorder="1" applyAlignment="1">
      <alignment horizontal="center" vertical="center"/>
    </xf>
    <xf numFmtId="181" fontId="27" fillId="4" borderId="139" xfId="7" applyNumberFormat="1" applyFont="1" applyFill="1" applyBorder="1" applyAlignment="1">
      <alignment horizontal="center" vertical="center"/>
    </xf>
    <xf numFmtId="181" fontId="27" fillId="4" borderId="147" xfId="7" applyNumberFormat="1" applyFont="1" applyFill="1" applyBorder="1" applyAlignment="1">
      <alignment horizontal="center" vertical="center"/>
    </xf>
    <xf numFmtId="181" fontId="27" fillId="4" borderId="233" xfId="7" applyNumberFormat="1" applyFont="1" applyFill="1" applyBorder="1" applyAlignment="1">
      <alignment horizontal="center" vertical="center"/>
    </xf>
    <xf numFmtId="181" fontId="27" fillId="0" borderId="232" xfId="7" applyNumberFormat="1" applyFont="1" applyBorder="1" applyAlignment="1">
      <alignment horizontal="center" vertical="center"/>
    </xf>
    <xf numFmtId="181" fontId="27" fillId="0" borderId="147" xfId="7" applyNumberFormat="1" applyFont="1" applyBorder="1" applyAlignment="1">
      <alignment horizontal="center" vertical="center"/>
    </xf>
    <xf numFmtId="181" fontId="27" fillId="0" borderId="286" xfId="7" applyNumberFormat="1" applyFont="1" applyBorder="1" applyAlignment="1">
      <alignment horizontal="center" vertical="center"/>
    </xf>
    <xf numFmtId="181" fontId="27" fillId="0" borderId="284" xfId="7" applyNumberFormat="1" applyFont="1" applyBorder="1" applyAlignment="1">
      <alignment horizontal="center" vertical="center"/>
    </xf>
    <xf numFmtId="181" fontId="27" fillId="0" borderId="285" xfId="7" applyNumberFormat="1" applyFont="1" applyBorder="1" applyAlignment="1">
      <alignment horizontal="center" vertical="center"/>
    </xf>
    <xf numFmtId="181" fontId="27" fillId="9" borderId="80" xfId="7" applyNumberFormat="1" applyFont="1" applyFill="1" applyBorder="1" applyAlignment="1">
      <alignment horizontal="center" vertical="center"/>
    </xf>
    <xf numFmtId="181" fontId="27" fillId="0" borderId="234" xfId="7" applyNumberFormat="1" applyFont="1" applyBorder="1" applyAlignment="1">
      <alignment horizontal="center" vertical="center"/>
    </xf>
    <xf numFmtId="181" fontId="27" fillId="0" borderId="226" xfId="7" applyNumberFormat="1" applyFont="1" applyBorder="1" applyAlignment="1">
      <alignment horizontal="center" vertical="center"/>
    </xf>
    <xf numFmtId="0" fontId="27" fillId="9" borderId="22" xfId="5" applyFont="1" applyFill="1" applyBorder="1" applyAlignment="1">
      <alignment horizontal="center" vertical="center" wrapText="1"/>
    </xf>
    <xf numFmtId="0" fontId="27" fillId="9" borderId="25" xfId="5" applyFont="1" applyFill="1" applyBorder="1" applyAlignment="1">
      <alignment horizontal="center" vertical="center"/>
    </xf>
    <xf numFmtId="0" fontId="27" fillId="9" borderId="63" xfId="5" applyFont="1" applyFill="1" applyBorder="1" applyAlignment="1">
      <alignment horizontal="center" vertical="center"/>
    </xf>
    <xf numFmtId="0" fontId="27" fillId="9" borderId="55" xfId="5" applyFont="1" applyFill="1" applyBorder="1" applyAlignment="1">
      <alignment horizontal="center" vertical="center"/>
    </xf>
    <xf numFmtId="0" fontId="27" fillId="0" borderId="27" xfId="5" applyFont="1" applyFill="1" applyBorder="1" applyAlignment="1">
      <alignment horizontal="center" vertical="center" wrapText="1"/>
    </xf>
    <xf numFmtId="0" fontId="27" fillId="0" borderId="0" xfId="5" applyFont="1" applyFill="1" applyBorder="1" applyAlignment="1">
      <alignment horizontal="center" vertical="center"/>
    </xf>
    <xf numFmtId="0" fontId="27" fillId="0" borderId="30" xfId="5" applyFont="1" applyFill="1" applyBorder="1" applyAlignment="1">
      <alignment horizontal="center" vertical="center"/>
    </xf>
    <xf numFmtId="0" fontId="27" fillId="0" borderId="63" xfId="5" applyFont="1" applyFill="1" applyBorder="1" applyAlignment="1">
      <alignment horizontal="center" vertical="center"/>
    </xf>
    <xf numFmtId="0" fontId="27" fillId="0" borderId="55" xfId="5" applyFont="1" applyFill="1" applyBorder="1" applyAlignment="1">
      <alignment horizontal="center" vertical="center"/>
    </xf>
    <xf numFmtId="0" fontId="27" fillId="0" borderId="61" xfId="5" applyFont="1" applyFill="1" applyBorder="1" applyAlignment="1">
      <alignment horizontal="center" vertical="center"/>
    </xf>
    <xf numFmtId="0" fontId="27" fillId="0" borderId="25" xfId="5" applyFont="1" applyBorder="1" applyAlignment="1">
      <alignment horizontal="center" vertical="center" wrapText="1"/>
    </xf>
    <xf numFmtId="0" fontId="27" fillId="0" borderId="26" xfId="5" applyFont="1" applyBorder="1" applyAlignment="1">
      <alignment horizontal="center" vertical="center" wrapText="1"/>
    </xf>
    <xf numFmtId="0" fontId="27" fillId="0" borderId="55" xfId="5" applyFont="1" applyBorder="1" applyAlignment="1">
      <alignment horizontal="center" vertical="center" wrapText="1"/>
    </xf>
    <xf numFmtId="0" fontId="27" fillId="0" borderId="61" xfId="5" applyFont="1" applyBorder="1" applyAlignment="1">
      <alignment horizontal="center" vertical="center" wrapText="1"/>
    </xf>
    <xf numFmtId="0" fontId="15" fillId="72" borderId="2" xfId="5" applyFont="1" applyFill="1" applyBorder="1" applyAlignment="1">
      <alignment horizontal="center" vertical="center"/>
    </xf>
    <xf numFmtId="0" fontId="27" fillId="9" borderId="16" xfId="5" applyFont="1" applyFill="1" applyBorder="1" applyAlignment="1">
      <alignment horizontal="center" vertical="center"/>
    </xf>
    <xf numFmtId="0" fontId="27" fillId="9" borderId="20" xfId="5" applyFont="1" applyFill="1" applyBorder="1" applyAlignment="1">
      <alignment horizontal="center" vertical="center"/>
    </xf>
    <xf numFmtId="0" fontId="27" fillId="9" borderId="21" xfId="5" applyFont="1" applyFill="1" applyBorder="1" applyAlignment="1">
      <alignment horizontal="center" vertical="center"/>
    </xf>
    <xf numFmtId="0" fontId="27" fillId="9" borderId="22" xfId="5" applyFont="1" applyFill="1" applyBorder="1" applyAlignment="1">
      <alignment horizontal="center" vertical="center"/>
    </xf>
    <xf numFmtId="0" fontId="27" fillId="9" borderId="27" xfId="5" applyFont="1" applyFill="1" applyBorder="1" applyAlignment="1">
      <alignment horizontal="center" vertical="center"/>
    </xf>
    <xf numFmtId="0" fontId="27" fillId="9" borderId="0" xfId="5" applyFont="1" applyFill="1" applyBorder="1" applyAlignment="1">
      <alignment horizontal="center" vertical="center"/>
    </xf>
    <xf numFmtId="0" fontId="27" fillId="9" borderId="33" xfId="5" applyFont="1" applyFill="1" applyBorder="1" applyAlignment="1">
      <alignment horizontal="center" vertical="center"/>
    </xf>
    <xf numFmtId="0" fontId="27" fillId="9" borderId="36" xfId="5" applyFont="1" applyFill="1" applyBorder="1" applyAlignment="1">
      <alignment horizontal="center" vertical="center"/>
    </xf>
    <xf numFmtId="0" fontId="27" fillId="6" borderId="45" xfId="5" applyFont="1" applyFill="1" applyBorder="1" applyAlignment="1">
      <alignment horizontal="center" vertical="center" wrapText="1"/>
    </xf>
    <xf numFmtId="0" fontId="27" fillId="6" borderId="52" xfId="5" applyFont="1" applyFill="1" applyBorder="1" applyAlignment="1">
      <alignment horizontal="center" vertical="center" wrapText="1"/>
    </xf>
    <xf numFmtId="0" fontId="27" fillId="6" borderId="25" xfId="5" applyFont="1" applyFill="1" applyBorder="1" applyAlignment="1">
      <alignment horizontal="center" vertical="center" wrapText="1"/>
    </xf>
    <xf numFmtId="0" fontId="27" fillId="6" borderId="26" xfId="5" applyFont="1" applyFill="1" applyBorder="1" applyAlignment="1">
      <alignment horizontal="center" vertical="center" wrapText="1"/>
    </xf>
    <xf numFmtId="0" fontId="27" fillId="6" borderId="22" xfId="5" quotePrefix="1" applyFont="1" applyFill="1" applyBorder="1" applyAlignment="1">
      <alignment horizontal="center" vertical="center" wrapText="1"/>
    </xf>
    <xf numFmtId="0" fontId="27" fillId="6" borderId="25" xfId="5" quotePrefix="1" applyFont="1" applyFill="1" applyBorder="1" applyAlignment="1">
      <alignment horizontal="center" vertical="center" wrapText="1"/>
    </xf>
    <xf numFmtId="0" fontId="27" fillId="6" borderId="26" xfId="5" quotePrefix="1" applyFont="1" applyFill="1" applyBorder="1" applyAlignment="1">
      <alignment horizontal="center" vertical="center" wrapText="1"/>
    </xf>
    <xf numFmtId="0" fontId="27" fillId="6" borderId="27" xfId="5" quotePrefix="1" applyFont="1" applyFill="1" applyBorder="1" applyAlignment="1">
      <alignment horizontal="center" vertical="center" wrapText="1"/>
    </xf>
    <xf numFmtId="0" fontId="27" fillId="6" borderId="0" xfId="5" quotePrefix="1" applyFont="1" applyFill="1" applyBorder="1" applyAlignment="1">
      <alignment horizontal="center" vertical="center" wrapText="1"/>
    </xf>
    <xf numFmtId="0" fontId="27" fillId="6" borderId="30" xfId="5" quotePrefix="1" applyFont="1" applyFill="1" applyBorder="1" applyAlignment="1">
      <alignment horizontal="center" vertical="center" wrapText="1"/>
    </xf>
    <xf numFmtId="0" fontId="27" fillId="6" borderId="33" xfId="5" quotePrefix="1" applyFont="1" applyFill="1" applyBorder="1" applyAlignment="1">
      <alignment horizontal="center" vertical="center" wrapText="1"/>
    </xf>
    <xf numFmtId="0" fontId="27" fillId="6" borderId="36" xfId="5" quotePrefix="1" applyFont="1" applyFill="1" applyBorder="1" applyAlignment="1">
      <alignment horizontal="center" vertical="center" wrapText="1"/>
    </xf>
    <xf numFmtId="0" fontId="27" fillId="6" borderId="39" xfId="5" quotePrefix="1" applyFont="1" applyFill="1" applyBorder="1" applyAlignment="1">
      <alignment horizontal="center" vertical="center" wrapText="1"/>
    </xf>
    <xf numFmtId="0" fontId="27" fillId="6" borderId="5" xfId="5" applyFont="1" applyFill="1" applyBorder="1" applyAlignment="1">
      <alignment vertical="center" wrapText="1"/>
    </xf>
    <xf numFmtId="0" fontId="27" fillId="6" borderId="6" xfId="5" applyFont="1" applyFill="1" applyBorder="1" applyAlignment="1">
      <alignment vertical="center" wrapText="1"/>
    </xf>
    <xf numFmtId="0" fontId="27" fillId="6" borderId="0" xfId="5" applyFont="1" applyFill="1" applyBorder="1" applyAlignment="1">
      <alignment vertical="center" wrapText="1"/>
    </xf>
    <xf numFmtId="181" fontId="243" fillId="75" borderId="19" xfId="0" applyNumberFormat="1" applyFont="1" applyFill="1" applyBorder="1" applyAlignment="1">
      <alignment horizontal="center" vertical="center"/>
    </xf>
    <xf numFmtId="9" fontId="243" fillId="75" borderId="16" xfId="0" applyNumberFormat="1" applyFont="1" applyFill="1" applyBorder="1" applyAlignment="1">
      <alignment horizontal="center" vertical="center"/>
    </xf>
    <xf numFmtId="9" fontId="243" fillId="75" borderId="17" xfId="0" applyNumberFormat="1" applyFont="1" applyFill="1" applyBorder="1" applyAlignment="1">
      <alignment horizontal="center" vertical="center"/>
    </xf>
    <xf numFmtId="0" fontId="15" fillId="71" borderId="2" xfId="5" applyFont="1" applyFill="1" applyBorder="1" applyAlignment="1">
      <alignment horizontal="center" vertical="center"/>
    </xf>
    <xf numFmtId="0" fontId="27" fillId="9" borderId="17" xfId="5" applyFont="1" applyFill="1" applyBorder="1" applyAlignment="1">
      <alignment horizontal="center" vertical="center"/>
    </xf>
    <xf numFmtId="0" fontId="27" fillId="9" borderId="19" xfId="5" applyFont="1" applyFill="1" applyBorder="1" applyAlignment="1">
      <alignment horizontal="center" vertical="center"/>
    </xf>
    <xf numFmtId="0" fontId="29" fillId="9" borderId="133" xfId="5" applyFont="1" applyFill="1" applyBorder="1" applyAlignment="1">
      <alignment horizontal="center" vertical="center"/>
    </xf>
    <xf numFmtId="0" fontId="29" fillId="9" borderId="132" xfId="5" applyFont="1" applyFill="1" applyBorder="1" applyAlignment="1">
      <alignment horizontal="center" vertical="center"/>
    </xf>
    <xf numFmtId="0" fontId="29" fillId="9" borderId="134" xfId="5" applyFont="1" applyFill="1" applyBorder="1" applyAlignment="1">
      <alignment horizontal="center" vertical="center"/>
    </xf>
    <xf numFmtId="0" fontId="29" fillId="9" borderId="33" xfId="5" applyFont="1" applyFill="1" applyBorder="1" applyAlignment="1">
      <alignment horizontal="center" vertical="center"/>
    </xf>
    <xf numFmtId="0" fontId="29" fillId="9" borderId="36" xfId="5" applyFont="1" applyFill="1" applyBorder="1" applyAlignment="1">
      <alignment horizontal="center" vertical="center"/>
    </xf>
    <xf numFmtId="0" fontId="29" fillId="9" borderId="34" xfId="5" applyFont="1" applyFill="1" applyBorder="1" applyAlignment="1">
      <alignment horizontal="center" vertical="center"/>
    </xf>
    <xf numFmtId="0" fontId="27" fillId="4" borderId="125" xfId="5" applyFont="1" applyFill="1" applyBorder="1" applyAlignment="1">
      <alignment vertical="center" wrapText="1"/>
    </xf>
    <xf numFmtId="0" fontId="27" fillId="4" borderId="132" xfId="5" applyFont="1" applyFill="1" applyBorder="1" applyAlignment="1">
      <alignment vertical="center" wrapText="1"/>
    </xf>
    <xf numFmtId="0" fontId="27" fillId="0" borderId="125" xfId="5" applyFont="1" applyBorder="1" applyAlignment="1">
      <alignment horizontal="center" vertical="center" wrapText="1"/>
    </xf>
    <xf numFmtId="0" fontId="27" fillId="0" borderId="132" xfId="5" applyFont="1" applyBorder="1" applyAlignment="1">
      <alignment horizontal="center" vertical="center" wrapText="1"/>
    </xf>
    <xf numFmtId="0" fontId="27" fillId="0" borderId="124" xfId="5" applyFont="1" applyBorder="1" applyAlignment="1">
      <alignment horizontal="center" vertical="center" wrapText="1"/>
    </xf>
    <xf numFmtId="0" fontId="27" fillId="0" borderId="29" xfId="5" applyFont="1" applyBorder="1" applyAlignment="1">
      <alignment horizontal="center" vertical="center" wrapText="1"/>
    </xf>
    <xf numFmtId="0" fontId="27" fillId="0" borderId="0" xfId="5" applyFont="1" applyBorder="1" applyAlignment="1">
      <alignment horizontal="center" vertical="center" wrapText="1"/>
    </xf>
    <xf numFmtId="0" fontId="27" fillId="0" borderId="30" xfId="5" applyFont="1" applyBorder="1" applyAlignment="1">
      <alignment horizontal="center" vertical="center" wrapText="1"/>
    </xf>
    <xf numFmtId="0" fontId="27" fillId="0" borderId="62" xfId="5" applyFont="1" applyBorder="1" applyAlignment="1">
      <alignment horizontal="center" vertical="center" wrapText="1"/>
    </xf>
    <xf numFmtId="0" fontId="27" fillId="4" borderId="35" xfId="5" applyFont="1" applyFill="1" applyBorder="1" applyAlignment="1">
      <alignment vertical="center" wrapText="1"/>
    </xf>
    <xf numFmtId="0" fontId="27" fillId="4" borderId="36" xfId="5" applyFont="1" applyFill="1" applyBorder="1" applyAlignment="1">
      <alignment vertical="center" wrapText="1"/>
    </xf>
    <xf numFmtId="0" fontId="29" fillId="9" borderId="63" xfId="5" applyFont="1" applyFill="1" applyBorder="1" applyAlignment="1">
      <alignment horizontal="center" vertical="center"/>
    </xf>
    <xf numFmtId="0" fontId="29" fillId="9" borderId="55" xfId="5" applyFont="1" applyFill="1" applyBorder="1" applyAlignment="1">
      <alignment horizontal="center" vertical="center"/>
    </xf>
    <xf numFmtId="0" fontId="29" fillId="9" borderId="60" xfId="5" applyFont="1" applyFill="1" applyBorder="1" applyAlignment="1">
      <alignment horizontal="center" vertical="center"/>
    </xf>
    <xf numFmtId="0" fontId="27" fillId="4" borderId="125" xfId="5" applyFont="1" applyFill="1" applyBorder="1" applyAlignment="1">
      <alignment horizontal="left" vertical="center" wrapText="1"/>
    </xf>
    <xf numFmtId="0" fontId="27" fillId="4" borderId="132" xfId="5" applyFont="1" applyFill="1" applyBorder="1" applyAlignment="1">
      <alignment horizontal="left" vertical="center" wrapText="1"/>
    </xf>
    <xf numFmtId="0" fontId="27" fillId="4" borderId="134" xfId="5" applyFont="1" applyFill="1" applyBorder="1" applyAlignment="1">
      <alignment horizontal="left" vertical="center" wrapText="1"/>
    </xf>
    <xf numFmtId="0" fontId="27" fillId="4" borderId="62" xfId="5" applyFont="1" applyFill="1" applyBorder="1" applyAlignment="1">
      <alignment vertical="center" wrapText="1"/>
    </xf>
    <xf numFmtId="0" fontId="27" fillId="4" borderId="55" xfId="5" applyFont="1" applyFill="1" applyBorder="1" applyAlignment="1">
      <alignment vertical="center" wrapText="1"/>
    </xf>
    <xf numFmtId="9" fontId="243" fillId="75" borderId="8" xfId="0" applyNumberFormat="1" applyFont="1" applyFill="1" applyBorder="1" applyAlignment="1">
      <alignment horizontal="center" vertical="center" wrapText="1"/>
    </xf>
    <xf numFmtId="9" fontId="243" fillId="75" borderId="59" xfId="0" applyNumberFormat="1" applyFont="1" applyFill="1" applyBorder="1" applyAlignment="1">
      <alignment horizontal="center" vertical="center"/>
    </xf>
    <xf numFmtId="9" fontId="243" fillId="75" borderId="19" xfId="0" applyNumberFormat="1" applyFont="1" applyFill="1" applyBorder="1" applyAlignment="1">
      <alignment horizontal="center" vertical="center" wrapText="1"/>
    </xf>
    <xf numFmtId="9" fontId="243" fillId="75" borderId="20" xfId="0" applyNumberFormat="1" applyFont="1" applyFill="1" applyBorder="1" applyAlignment="1">
      <alignment horizontal="center" vertical="center" wrapText="1"/>
    </xf>
    <xf numFmtId="181" fontId="27" fillId="4" borderId="273" xfId="5" applyNumberFormat="1" applyFont="1" applyFill="1" applyBorder="1" applyAlignment="1">
      <alignment horizontal="center" vertical="center"/>
    </xf>
    <xf numFmtId="181" fontId="27" fillId="4" borderId="274" xfId="5" applyNumberFormat="1" applyFont="1" applyFill="1" applyBorder="1" applyAlignment="1">
      <alignment horizontal="center" vertical="center"/>
    </xf>
    <xf numFmtId="181" fontId="27" fillId="4" borderId="270" xfId="5" applyNumberFormat="1" applyFont="1" applyFill="1" applyBorder="1" applyAlignment="1">
      <alignment horizontal="center" vertical="center"/>
    </xf>
    <xf numFmtId="181" fontId="27" fillId="4" borderId="272" xfId="5" applyNumberFormat="1" applyFont="1" applyFill="1" applyBorder="1" applyAlignment="1">
      <alignment horizontal="center" vertical="center"/>
    </xf>
    <xf numFmtId="181" fontId="27" fillId="4" borderId="275" xfId="5" applyNumberFormat="1" applyFont="1" applyFill="1" applyBorder="1" applyAlignment="1">
      <alignment horizontal="center" vertical="center"/>
    </xf>
    <xf numFmtId="181" fontId="27" fillId="4" borderId="276" xfId="5" applyNumberFormat="1" applyFont="1" applyFill="1" applyBorder="1" applyAlignment="1">
      <alignment horizontal="center" vertical="center"/>
    </xf>
    <xf numFmtId="181" fontId="242" fillId="75" borderId="16" xfId="7" applyNumberFormat="1" applyFont="1" applyFill="1" applyBorder="1" applyAlignment="1">
      <alignment horizontal="center" vertical="center" wrapText="1"/>
    </xf>
    <xf numFmtId="181" fontId="242" fillId="75" borderId="20" xfId="7" applyNumberFormat="1" applyFont="1" applyFill="1" applyBorder="1" applyAlignment="1">
      <alignment horizontal="center" vertical="center" wrapText="1"/>
    </xf>
    <xf numFmtId="181" fontId="242" fillId="75" borderId="21" xfId="7" applyNumberFormat="1" applyFont="1" applyFill="1" applyBorder="1" applyAlignment="1">
      <alignment horizontal="center" vertical="center" wrapText="1"/>
    </xf>
    <xf numFmtId="181" fontId="243" fillId="75" borderId="16" xfId="5" applyNumberFormat="1" applyFont="1" applyFill="1" applyBorder="1" applyAlignment="1">
      <alignment horizontal="center" vertical="center" wrapText="1"/>
    </xf>
    <xf numFmtId="181" fontId="243" fillId="75" borderId="17" xfId="5" applyNumberFormat="1" applyFont="1" applyFill="1" applyBorder="1" applyAlignment="1">
      <alignment horizontal="center" vertical="center" wrapText="1"/>
    </xf>
    <xf numFmtId="9" fontId="243" fillId="75" borderId="19" xfId="5" applyNumberFormat="1" applyFont="1" applyFill="1" applyBorder="1" applyAlignment="1">
      <alignment horizontal="center" vertical="center"/>
    </xf>
    <xf numFmtId="181" fontId="27" fillId="4" borderId="205" xfId="5" applyNumberFormat="1" applyFont="1" applyFill="1" applyBorder="1" applyAlignment="1">
      <alignment horizontal="center" vertical="center"/>
    </xf>
    <xf numFmtId="181" fontId="27" fillId="4" borderId="156" xfId="5" applyNumberFormat="1" applyFont="1" applyFill="1" applyBorder="1" applyAlignment="1">
      <alignment horizontal="center" vertical="center"/>
    </xf>
    <xf numFmtId="181" fontId="27" fillId="4" borderId="206" xfId="5" applyNumberFormat="1" applyFont="1" applyFill="1" applyBorder="1" applyAlignment="1">
      <alignment horizontal="center" vertical="center"/>
    </xf>
    <xf numFmtId="181" fontId="27" fillId="4" borderId="158" xfId="5" applyNumberFormat="1" applyFont="1" applyFill="1" applyBorder="1" applyAlignment="1">
      <alignment horizontal="center" vertical="center"/>
    </xf>
    <xf numFmtId="181" fontId="27" fillId="4" borderId="207" xfId="5" applyNumberFormat="1" applyFont="1" applyFill="1" applyBorder="1" applyAlignment="1">
      <alignment horizontal="center" vertical="center"/>
    </xf>
    <xf numFmtId="181" fontId="27" fillId="4" borderId="216" xfId="5" applyNumberFormat="1" applyFont="1" applyFill="1" applyBorder="1" applyAlignment="1">
      <alignment horizontal="center" vertical="center"/>
    </xf>
    <xf numFmtId="181" fontId="27" fillId="73" borderId="37" xfId="5" applyNumberFormat="1" applyFont="1" applyFill="1" applyBorder="1" applyAlignment="1">
      <alignment horizontal="center" vertical="center"/>
    </xf>
    <xf numFmtId="181" fontId="26" fillId="73" borderId="38" xfId="5" applyNumberFormat="1" applyFont="1" applyFill="1" applyBorder="1" applyAlignment="1">
      <alignment horizontal="center" vertical="center"/>
    </xf>
    <xf numFmtId="181" fontId="26" fillId="73" borderId="53" xfId="5" applyNumberFormat="1" applyFont="1" applyFill="1" applyBorder="1" applyAlignment="1">
      <alignment horizontal="center" vertical="center"/>
    </xf>
    <xf numFmtId="181" fontId="27" fillId="4" borderId="149" xfId="5" applyNumberFormat="1" applyFont="1" applyFill="1" applyBorder="1" applyAlignment="1">
      <alignment horizontal="center" vertical="center"/>
    </xf>
    <xf numFmtId="181" fontId="27" fillId="4" borderId="171" xfId="5" applyNumberFormat="1" applyFont="1" applyFill="1" applyBorder="1" applyAlignment="1">
      <alignment horizontal="center" vertical="center"/>
    </xf>
    <xf numFmtId="181" fontId="27" fillId="4" borderId="281" xfId="5" applyNumberFormat="1" applyFont="1" applyFill="1" applyBorder="1" applyAlignment="1">
      <alignment horizontal="center" vertical="center"/>
    </xf>
    <xf numFmtId="181" fontId="27" fillId="4" borderId="240" xfId="5" applyNumberFormat="1" applyFont="1" applyFill="1" applyBorder="1" applyAlignment="1">
      <alignment horizontal="center" vertical="center"/>
    </xf>
    <xf numFmtId="181" fontId="27" fillId="4" borderId="147" xfId="5" applyNumberFormat="1" applyFont="1" applyFill="1" applyBorder="1" applyAlignment="1">
      <alignment horizontal="center" vertical="center"/>
    </xf>
    <xf numFmtId="181" fontId="27" fillId="4" borderId="146" xfId="5" applyNumberFormat="1" applyFont="1" applyFill="1" applyBorder="1" applyAlignment="1">
      <alignment horizontal="center" vertical="center"/>
    </xf>
    <xf numFmtId="181" fontId="27" fillId="73" borderId="16" xfId="5" applyNumberFormat="1" applyFont="1" applyFill="1" applyBorder="1" applyAlignment="1">
      <alignment horizontal="center" vertical="center" wrapText="1"/>
    </xf>
    <xf numFmtId="181" fontId="26" fillId="73" borderId="20" xfId="5" applyNumberFormat="1" applyFont="1" applyFill="1" applyBorder="1" applyAlignment="1">
      <alignment horizontal="center" vertical="center"/>
    </xf>
    <xf numFmtId="181" fontId="26" fillId="73" borderId="21" xfId="5" applyNumberFormat="1" applyFont="1" applyFill="1" applyBorder="1" applyAlignment="1">
      <alignment horizontal="center" vertical="center"/>
    </xf>
    <xf numFmtId="181" fontId="27" fillId="4" borderId="148" xfId="5" applyNumberFormat="1" applyFont="1" applyFill="1" applyBorder="1" applyAlignment="1">
      <alignment horizontal="center" vertical="center"/>
    </xf>
    <xf numFmtId="181" fontId="27" fillId="4" borderId="170" xfId="5" applyNumberFormat="1" applyFont="1" applyFill="1" applyBorder="1" applyAlignment="1">
      <alignment horizontal="center" vertical="center"/>
    </xf>
    <xf numFmtId="181" fontId="27" fillId="4" borderId="217" xfId="5" applyNumberFormat="1" applyFont="1" applyFill="1" applyBorder="1" applyAlignment="1">
      <alignment horizontal="center" vertical="center"/>
    </xf>
    <xf numFmtId="181" fontId="27" fillId="73" borderId="37" xfId="5" applyNumberFormat="1" applyFont="1" applyFill="1" applyBorder="1" applyAlignment="1">
      <alignment horizontal="center" vertical="center" wrapText="1"/>
    </xf>
    <xf numFmtId="181" fontId="27" fillId="4" borderId="282" xfId="5" applyNumberFormat="1" applyFont="1" applyFill="1" applyBorder="1" applyAlignment="1">
      <alignment horizontal="center" vertical="center"/>
    </xf>
    <xf numFmtId="181" fontId="27" fillId="9" borderId="67" xfId="7" applyNumberFormat="1" applyFont="1" applyFill="1" applyBorder="1" applyAlignment="1">
      <alignment horizontal="center" vertical="center" wrapText="1"/>
    </xf>
    <xf numFmtId="181" fontId="27" fillId="9" borderId="72" xfId="7" applyNumberFormat="1" applyFont="1" applyFill="1" applyBorder="1" applyAlignment="1">
      <alignment horizontal="center" vertical="center" wrapText="1"/>
    </xf>
    <xf numFmtId="181" fontId="27" fillId="4" borderId="144" xfId="5" applyNumberFormat="1" applyFont="1" applyFill="1" applyBorder="1" applyAlignment="1">
      <alignment horizontal="center" vertical="center"/>
    </xf>
    <xf numFmtId="181" fontId="27" fillId="4" borderId="155" xfId="5" applyNumberFormat="1" applyFont="1" applyFill="1" applyBorder="1" applyAlignment="1">
      <alignment horizontal="center" vertical="center"/>
    </xf>
    <xf numFmtId="181" fontId="27" fillId="4" borderId="154" xfId="5" applyNumberFormat="1" applyFont="1" applyFill="1" applyBorder="1" applyAlignment="1">
      <alignment horizontal="center" vertical="center"/>
    </xf>
    <xf numFmtId="181" fontId="27" fillId="4" borderId="243" xfId="5" applyNumberFormat="1" applyFont="1" applyFill="1" applyBorder="1" applyAlignment="1">
      <alignment horizontal="center" vertical="center"/>
    </xf>
    <xf numFmtId="181" fontId="27" fillId="4" borderId="214" xfId="5" applyNumberFormat="1" applyFont="1" applyFill="1" applyBorder="1" applyAlignment="1">
      <alignment horizontal="center" vertical="center"/>
    </xf>
    <xf numFmtId="181" fontId="27" fillId="4" borderId="177" xfId="5" applyNumberFormat="1" applyFont="1" applyFill="1" applyBorder="1" applyAlignment="1">
      <alignment horizontal="center" vertical="center"/>
    </xf>
    <xf numFmtId="181" fontId="27" fillId="73" borderId="16" xfId="5" applyNumberFormat="1" applyFont="1" applyFill="1" applyBorder="1" applyAlignment="1">
      <alignment horizontal="center" vertical="center"/>
    </xf>
    <xf numFmtId="181" fontId="27" fillId="73" borderId="20" xfId="5" applyNumberFormat="1" applyFont="1" applyFill="1" applyBorder="1" applyAlignment="1">
      <alignment horizontal="center" vertical="center"/>
    </xf>
    <xf numFmtId="181" fontId="27" fillId="73" borderId="21" xfId="5" applyNumberFormat="1" applyFont="1" applyFill="1" applyBorder="1" applyAlignment="1">
      <alignment horizontal="center" vertical="center"/>
    </xf>
    <xf numFmtId="181" fontId="27" fillId="4" borderId="150" xfId="5" applyNumberFormat="1" applyFont="1" applyFill="1" applyBorder="1" applyAlignment="1">
      <alignment horizontal="center" vertical="center"/>
    </xf>
    <xf numFmtId="181" fontId="27" fillId="4" borderId="213" xfId="5" applyNumberFormat="1" applyFont="1" applyFill="1" applyBorder="1" applyAlignment="1">
      <alignment horizontal="center" vertical="center"/>
    </xf>
    <xf numFmtId="181" fontId="27" fillId="73" borderId="33" xfId="5" applyNumberFormat="1" applyFont="1" applyFill="1" applyBorder="1" applyAlignment="1">
      <alignment horizontal="center" vertical="center" wrapText="1"/>
    </xf>
    <xf numFmtId="181" fontId="26" fillId="73" borderId="36" xfId="5" applyNumberFormat="1" applyFont="1" applyFill="1" applyBorder="1" applyAlignment="1">
      <alignment horizontal="center" vertical="center"/>
    </xf>
    <xf numFmtId="181" fontId="26" fillId="73" borderId="39" xfId="5" applyNumberFormat="1" applyFont="1" applyFill="1" applyBorder="1" applyAlignment="1">
      <alignment horizontal="center" vertical="center"/>
    </xf>
    <xf numFmtId="181" fontId="27" fillId="4" borderId="280" xfId="5" applyNumberFormat="1" applyFont="1" applyFill="1" applyBorder="1" applyAlignment="1">
      <alignment horizontal="center" vertical="center"/>
    </xf>
    <xf numFmtId="181" fontId="27" fillId="4" borderId="160" xfId="5" applyNumberFormat="1" applyFont="1" applyFill="1" applyBorder="1" applyAlignment="1">
      <alignment horizontal="center" vertical="center"/>
    </xf>
    <xf numFmtId="181" fontId="27" fillId="4" borderId="172" xfId="5" applyNumberFormat="1" applyFont="1" applyFill="1" applyBorder="1" applyAlignment="1">
      <alignment horizontal="center" vertical="center"/>
    </xf>
    <xf numFmtId="181" fontId="27" fillId="4" borderId="222" xfId="5" applyNumberFormat="1" applyFont="1" applyFill="1" applyBorder="1" applyAlignment="1">
      <alignment horizontal="center" vertical="center"/>
    </xf>
    <xf numFmtId="181" fontId="27" fillId="4" borderId="49" xfId="5" applyNumberFormat="1" applyFont="1" applyFill="1" applyBorder="1" applyAlignment="1">
      <alignment horizontal="center" vertical="center"/>
    </xf>
    <xf numFmtId="181" fontId="27" fillId="4" borderId="14" xfId="5" applyNumberFormat="1" applyFont="1" applyFill="1" applyBorder="1" applyAlignment="1">
      <alignment horizontal="center" vertical="center"/>
    </xf>
    <xf numFmtId="181" fontId="27" fillId="4" borderId="64" xfId="5" applyNumberFormat="1" applyFont="1" applyFill="1" applyBorder="1" applyAlignment="1">
      <alignment horizontal="center" vertical="center"/>
    </xf>
    <xf numFmtId="181" fontId="27" fillId="4" borderId="66" xfId="5" applyNumberFormat="1" applyFont="1" applyFill="1" applyBorder="1" applyAlignment="1">
      <alignment horizontal="center" vertical="center"/>
    </xf>
    <xf numFmtId="181" fontId="27" fillId="4" borderId="8" xfId="5" applyNumberFormat="1" applyFont="1" applyFill="1" applyBorder="1" applyAlignment="1">
      <alignment horizontal="center" vertical="center"/>
    </xf>
    <xf numFmtId="181" fontId="27" fillId="4" borderId="59" xfId="5" applyNumberFormat="1" applyFont="1" applyFill="1" applyBorder="1" applyAlignment="1">
      <alignment horizontal="center" vertical="center"/>
    </xf>
    <xf numFmtId="181" fontId="27" fillId="9" borderId="57" xfId="7" applyNumberFormat="1" applyFont="1" applyFill="1" applyBorder="1" applyAlignment="1">
      <alignment horizontal="center" vertical="center"/>
    </xf>
    <xf numFmtId="181" fontId="27" fillId="9" borderId="58" xfId="7" applyNumberFormat="1" applyFont="1" applyFill="1" applyBorder="1" applyAlignment="1">
      <alignment horizontal="center" vertical="center"/>
    </xf>
    <xf numFmtId="181" fontId="27" fillId="4" borderId="173" xfId="5" applyNumberFormat="1" applyFont="1" applyFill="1" applyBorder="1" applyAlignment="1">
      <alignment horizontal="center" vertical="center"/>
    </xf>
    <xf numFmtId="181" fontId="27" fillId="9" borderId="80" xfId="7" applyNumberFormat="1" applyFont="1" applyFill="1" applyBorder="1" applyAlignment="1">
      <alignment horizontal="center" vertical="center" wrapText="1"/>
    </xf>
    <xf numFmtId="181" fontId="27" fillId="7" borderId="16" xfId="5" applyNumberFormat="1" applyFont="1" applyFill="1" applyBorder="1" applyAlignment="1">
      <alignment horizontal="center" vertical="center"/>
    </xf>
    <xf numFmtId="181" fontId="26" fillId="7" borderId="20" xfId="5" applyNumberFormat="1" applyFont="1" applyFill="1" applyBorder="1" applyAlignment="1">
      <alignment horizontal="center" vertical="center"/>
    </xf>
    <xf numFmtId="181" fontId="26" fillId="7" borderId="21" xfId="5" applyNumberFormat="1" applyFont="1" applyFill="1" applyBorder="1" applyAlignment="1">
      <alignment horizontal="center" vertical="center"/>
    </xf>
    <xf numFmtId="181" fontId="27" fillId="4" borderId="151" xfId="5" applyNumberFormat="1" applyFont="1" applyFill="1" applyBorder="1" applyAlignment="1">
      <alignment horizontal="center" vertical="center"/>
    </xf>
    <xf numFmtId="181" fontId="27" fillId="4" borderId="145" xfId="5" applyNumberFormat="1" applyFont="1" applyFill="1" applyBorder="1" applyAlignment="1">
      <alignment horizontal="center" vertical="center"/>
    </xf>
    <xf numFmtId="181" fontId="58" fillId="5" borderId="65" xfId="7" applyNumberFormat="1" applyFont="1" applyFill="1" applyBorder="1" applyAlignment="1">
      <alignment horizontal="center" vertical="center" wrapText="1"/>
    </xf>
    <xf numFmtId="181" fontId="58" fillId="5" borderId="58" xfId="7" applyNumberFormat="1" applyFont="1" applyFill="1" applyBorder="1" applyAlignment="1">
      <alignment horizontal="center" vertical="center" wrapText="1"/>
    </xf>
    <xf numFmtId="181" fontId="27" fillId="7" borderId="33" xfId="5" applyNumberFormat="1" applyFont="1" applyFill="1" applyBorder="1" applyAlignment="1">
      <alignment horizontal="center" vertical="center"/>
    </xf>
    <xf numFmtId="181" fontId="27" fillId="7" borderId="36" xfId="5" applyNumberFormat="1" applyFont="1" applyFill="1" applyBorder="1" applyAlignment="1">
      <alignment horizontal="center" vertical="center"/>
    </xf>
    <xf numFmtId="181" fontId="27" fillId="7" borderId="39" xfId="5" applyNumberFormat="1" applyFont="1" applyFill="1" applyBorder="1" applyAlignment="1">
      <alignment horizontal="center" vertical="center"/>
    </xf>
    <xf numFmtId="181" fontId="27" fillId="4" borderId="50" xfId="5" applyNumberFormat="1" applyFont="1" applyFill="1" applyBorder="1" applyAlignment="1">
      <alignment horizontal="center" vertical="center"/>
    </xf>
    <xf numFmtId="181" fontId="27" fillId="4" borderId="13" xfId="5" applyNumberFormat="1" applyFont="1" applyFill="1" applyBorder="1" applyAlignment="1">
      <alignment horizontal="center" vertical="center"/>
    </xf>
    <xf numFmtId="181" fontId="27" fillId="4" borderId="42" xfId="5" applyNumberFormat="1" applyFont="1" applyFill="1" applyBorder="1" applyAlignment="1">
      <alignment horizontal="center" vertical="center"/>
    </xf>
    <xf numFmtId="181" fontId="27" fillId="4" borderId="225" xfId="5" applyNumberFormat="1" applyFont="1" applyFill="1" applyBorder="1" applyAlignment="1">
      <alignment horizontal="center" vertical="center"/>
    </xf>
    <xf numFmtId="181" fontId="27" fillId="4" borderId="223" xfId="5" applyNumberFormat="1" applyFont="1" applyFill="1" applyBorder="1" applyAlignment="1">
      <alignment horizontal="center" vertical="center"/>
    </xf>
    <xf numFmtId="181" fontId="27" fillId="4" borderId="226" xfId="5" applyNumberFormat="1" applyFont="1" applyFill="1" applyBorder="1" applyAlignment="1">
      <alignment horizontal="center" vertical="center"/>
    </xf>
    <xf numFmtId="181" fontId="27" fillId="4" borderId="224" xfId="5" applyNumberFormat="1" applyFont="1" applyFill="1" applyBorder="1" applyAlignment="1">
      <alignment horizontal="center" vertical="center"/>
    </xf>
    <xf numFmtId="181" fontId="27" fillId="4" borderId="43" xfId="5" applyNumberFormat="1" applyFont="1" applyFill="1" applyBorder="1" applyAlignment="1">
      <alignment horizontal="center" vertical="center"/>
    </xf>
    <xf numFmtId="0" fontId="27" fillId="9" borderId="56" xfId="0" applyFont="1" applyFill="1" applyBorder="1" applyAlignment="1">
      <alignment horizontal="center" vertical="center"/>
    </xf>
    <xf numFmtId="0" fontId="27" fillId="9" borderId="65" xfId="0" applyFont="1" applyFill="1" applyBorder="1" applyAlignment="1">
      <alignment horizontal="center" vertical="center"/>
    </xf>
    <xf numFmtId="0" fontId="27" fillId="9" borderId="50" xfId="0" applyFont="1" applyFill="1" applyBorder="1" applyAlignment="1">
      <alignment horizontal="center" vertical="center"/>
    </xf>
    <xf numFmtId="0" fontId="27" fillId="9" borderId="24" xfId="0" applyFont="1" applyFill="1" applyBorder="1" applyAlignment="1">
      <alignment horizontal="center" vertical="center"/>
    </xf>
    <xf numFmtId="0" fontId="27" fillId="9" borderId="25" xfId="0" applyFont="1" applyFill="1" applyBorder="1" applyAlignment="1">
      <alignment horizontal="center" vertical="center"/>
    </xf>
    <xf numFmtId="0" fontId="27" fillId="9" borderId="35" xfId="0" applyFont="1" applyFill="1" applyBorder="1" applyAlignment="1">
      <alignment horizontal="center" vertical="center"/>
    </xf>
    <xf numFmtId="0" fontId="27" fillId="9" borderId="36" xfId="0" applyFont="1" applyFill="1" applyBorder="1" applyAlignment="1">
      <alignment horizontal="center" vertical="center"/>
    </xf>
    <xf numFmtId="0" fontId="27" fillId="0" borderId="27" xfId="0" applyFont="1" applyBorder="1" applyAlignment="1">
      <alignment horizontal="center" vertical="center"/>
    </xf>
    <xf numFmtId="0" fontId="27" fillId="0" borderId="0" xfId="0" applyFont="1" applyBorder="1" applyAlignment="1">
      <alignment horizontal="center" vertical="center"/>
    </xf>
    <xf numFmtId="0" fontId="27" fillId="0" borderId="30" xfId="0" applyFont="1" applyBorder="1" applyAlignment="1">
      <alignment horizontal="center" vertical="center"/>
    </xf>
    <xf numFmtId="0" fontId="27" fillId="0" borderId="22" xfId="0" applyFont="1" applyFill="1" applyBorder="1" applyAlignment="1">
      <alignment horizontal="center" vertical="center" wrapText="1"/>
    </xf>
    <xf numFmtId="0" fontId="27" fillId="0" borderId="25" xfId="0" applyFont="1" applyFill="1" applyBorder="1" applyAlignment="1">
      <alignment horizontal="center" vertical="center"/>
    </xf>
    <xf numFmtId="0" fontId="27" fillId="0" borderId="132" xfId="0" applyFont="1" applyFill="1" applyBorder="1" applyAlignment="1">
      <alignment horizontal="center" vertical="center"/>
    </xf>
    <xf numFmtId="0" fontId="27" fillId="0" borderId="26" xfId="0" applyFont="1" applyFill="1" applyBorder="1" applyAlignment="1">
      <alignment horizontal="center" vertical="center"/>
    </xf>
    <xf numFmtId="0" fontId="27" fillId="0" borderId="27" xfId="0" applyFont="1" applyFill="1" applyBorder="1" applyAlignment="1">
      <alignment horizontal="center" vertical="center"/>
    </xf>
    <xf numFmtId="0" fontId="27" fillId="0" borderId="0" xfId="0" applyFont="1" applyFill="1" applyBorder="1" applyAlignment="1">
      <alignment horizontal="center" vertical="center"/>
    </xf>
    <xf numFmtId="0" fontId="27" fillId="0" borderId="30" xfId="0" applyFont="1" applyFill="1" applyBorder="1" applyAlignment="1">
      <alignment horizontal="center" vertical="center"/>
    </xf>
    <xf numFmtId="0" fontId="27" fillId="0" borderId="33" xfId="0" applyFont="1" applyFill="1" applyBorder="1" applyAlignment="1">
      <alignment horizontal="center" vertical="center"/>
    </xf>
    <xf numFmtId="0" fontId="27" fillId="0" borderId="36" xfId="0" applyFont="1" applyFill="1" applyBorder="1" applyAlignment="1">
      <alignment horizontal="center" vertical="center"/>
    </xf>
    <xf numFmtId="0" fontId="27" fillId="0" borderId="39" xfId="0" applyFont="1" applyFill="1" applyBorder="1" applyAlignment="1">
      <alignment horizontal="center" vertical="center"/>
    </xf>
    <xf numFmtId="0" fontId="27" fillId="9" borderId="3" xfId="0" applyFont="1" applyFill="1" applyBorder="1" applyAlignment="1">
      <alignment horizontal="center" vertical="center"/>
    </xf>
    <xf numFmtId="0" fontId="39" fillId="71" borderId="4" xfId="0" applyFont="1" applyFill="1" applyBorder="1" applyAlignment="1">
      <alignment horizontal="center" vertical="center"/>
    </xf>
    <xf numFmtId="0" fontId="27" fillId="9" borderId="77" xfId="0" applyFont="1" applyFill="1" applyBorder="1" applyAlignment="1">
      <alignment horizontal="center" vertical="center"/>
    </xf>
    <xf numFmtId="0" fontId="27" fillId="9" borderId="78" xfId="0" applyFont="1" applyFill="1" applyBorder="1" applyAlignment="1">
      <alignment horizontal="center" vertical="center"/>
    </xf>
    <xf numFmtId="0" fontId="27" fillId="9" borderId="81" xfId="0" applyFont="1" applyFill="1" applyBorder="1" applyAlignment="1">
      <alignment horizontal="center" vertical="center"/>
    </xf>
    <xf numFmtId="0" fontId="27" fillId="9" borderId="74" xfId="0" applyFont="1" applyFill="1" applyBorder="1" applyAlignment="1">
      <alignment horizontal="center" vertical="center"/>
    </xf>
    <xf numFmtId="0" fontId="27" fillId="9" borderId="75" xfId="0" applyFont="1" applyFill="1" applyBorder="1" applyAlignment="1">
      <alignment horizontal="center" vertical="center"/>
    </xf>
    <xf numFmtId="0" fontId="27" fillId="9" borderId="76" xfId="0" applyFont="1" applyFill="1" applyBorder="1" applyAlignment="1">
      <alignment horizontal="center" vertical="center"/>
    </xf>
    <xf numFmtId="0" fontId="27" fillId="9" borderId="5" xfId="0" applyFont="1" applyFill="1" applyBorder="1" applyAlignment="1">
      <alignment horizontal="center" vertical="center" wrapText="1"/>
    </xf>
    <xf numFmtId="0" fontId="27" fillId="9" borderId="6" xfId="0" applyFont="1" applyFill="1" applyBorder="1" applyAlignment="1">
      <alignment horizontal="center" vertical="center" wrapText="1"/>
    </xf>
    <xf numFmtId="0" fontId="27" fillId="9" borderId="33" xfId="0" applyFont="1" applyFill="1" applyBorder="1" applyAlignment="1">
      <alignment horizontal="center" vertical="center" wrapText="1"/>
    </xf>
    <xf numFmtId="0" fontId="27" fillId="9" borderId="36" xfId="0" applyFont="1" applyFill="1" applyBorder="1" applyAlignment="1">
      <alignment horizontal="center" vertical="center" wrapText="1"/>
    </xf>
    <xf numFmtId="0" fontId="27" fillId="0" borderId="5" xfId="0" applyFont="1" applyBorder="1" applyAlignment="1">
      <alignment horizontal="center" vertical="center"/>
    </xf>
    <xf numFmtId="0" fontId="27" fillId="0" borderId="6" xfId="0" applyFont="1" applyBorder="1" applyAlignment="1">
      <alignment horizontal="center" vertical="center"/>
    </xf>
    <xf numFmtId="0" fontId="27" fillId="0" borderId="10" xfId="0" applyFont="1" applyBorder="1" applyAlignment="1">
      <alignment horizontal="center" vertical="center"/>
    </xf>
    <xf numFmtId="0" fontId="27" fillId="0" borderId="33" xfId="0" applyFont="1" applyBorder="1" applyAlignment="1">
      <alignment horizontal="center" vertical="center"/>
    </xf>
    <xf numFmtId="0" fontId="27" fillId="0" borderId="36" xfId="0" applyFont="1" applyBorder="1" applyAlignment="1">
      <alignment horizontal="center" vertical="center"/>
    </xf>
    <xf numFmtId="0" fontId="27" fillId="0" borderId="39" xfId="0" applyFont="1" applyBorder="1" applyAlignment="1">
      <alignment horizontal="center" vertical="center"/>
    </xf>
    <xf numFmtId="0" fontId="27" fillId="9" borderId="13" xfId="0" applyFont="1" applyFill="1" applyBorder="1" applyAlignment="1">
      <alignment horizontal="center" vertical="center"/>
    </xf>
    <xf numFmtId="0" fontId="27" fillId="9" borderId="14" xfId="0" applyFont="1" applyFill="1" applyBorder="1" applyAlignment="1">
      <alignment horizontal="center" vertical="center"/>
    </xf>
    <xf numFmtId="0" fontId="27" fillId="9" borderId="51" xfId="0" applyFont="1" applyFill="1" applyBorder="1" applyAlignment="1">
      <alignment horizontal="center" vertical="center"/>
    </xf>
    <xf numFmtId="0" fontId="27" fillId="0" borderId="45" xfId="0" applyFont="1" applyFill="1" applyBorder="1" applyAlignment="1">
      <alignment horizontal="center" vertical="center"/>
    </xf>
    <xf numFmtId="0" fontId="27" fillId="0" borderId="52" xfId="0" applyFont="1" applyFill="1" applyBorder="1" applyAlignment="1">
      <alignment horizontal="center" vertical="center"/>
    </xf>
    <xf numFmtId="0" fontId="27" fillId="0" borderId="54" xfId="0" applyFont="1" applyFill="1" applyBorder="1" applyAlignment="1">
      <alignment horizontal="center" vertical="center"/>
    </xf>
    <xf numFmtId="181" fontId="242" fillId="75" borderId="5" xfId="0" applyNumberFormat="1" applyFont="1" applyFill="1" applyBorder="1" applyAlignment="1">
      <alignment horizontal="center" vertical="center" wrapText="1"/>
    </xf>
    <xf numFmtId="181" fontId="242" fillId="75" borderId="6" xfId="0" applyNumberFormat="1" applyFont="1" applyFill="1" applyBorder="1" applyAlignment="1">
      <alignment horizontal="center" vertical="center" wrapText="1"/>
    </xf>
    <xf numFmtId="181" fontId="242" fillId="75" borderId="10" xfId="0" applyNumberFormat="1" applyFont="1" applyFill="1" applyBorder="1" applyAlignment="1">
      <alignment horizontal="center" vertical="center" wrapText="1"/>
    </xf>
    <xf numFmtId="181" fontId="238" fillId="9" borderId="57" xfId="0" applyNumberFormat="1" applyFont="1" applyFill="1" applyBorder="1" applyAlignment="1">
      <alignment horizontal="center" vertical="center" wrapText="1"/>
    </xf>
    <xf numFmtId="181" fontId="238" fillId="9" borderId="65" xfId="0" applyNumberFormat="1" applyFont="1" applyFill="1" applyBorder="1" applyAlignment="1">
      <alignment horizontal="center" vertical="center"/>
    </xf>
    <xf numFmtId="181" fontId="243" fillId="75" borderId="19" xfId="0" applyNumberFormat="1" applyFont="1" applyFill="1" applyBorder="1" applyAlignment="1">
      <alignment horizontal="center" vertical="center" wrapText="1"/>
    </xf>
    <xf numFmtId="181" fontId="243" fillId="75" borderId="17" xfId="0" applyNumberFormat="1" applyFont="1" applyFill="1" applyBorder="1" applyAlignment="1">
      <alignment horizontal="center" vertical="center" wrapText="1"/>
    </xf>
    <xf numFmtId="9" fontId="243" fillId="75" borderId="19" xfId="0" applyNumberFormat="1" applyFont="1" applyFill="1" applyBorder="1" applyAlignment="1">
      <alignment horizontal="center" vertical="center"/>
    </xf>
    <xf numFmtId="9" fontId="243" fillId="75" borderId="20" xfId="0" applyNumberFormat="1" applyFont="1" applyFill="1" applyBorder="1" applyAlignment="1">
      <alignment horizontal="center" vertical="center"/>
    </xf>
    <xf numFmtId="181" fontId="26" fillId="73" borderId="36" xfId="0" applyNumberFormat="1" applyFont="1" applyFill="1" applyBorder="1" applyAlignment="1">
      <alignment horizontal="center" vertical="center" wrapText="1"/>
    </xf>
    <xf numFmtId="181" fontId="26" fillId="73" borderId="36" xfId="0" applyNumberFormat="1" applyFont="1" applyFill="1" applyBorder="1" applyAlignment="1">
      <alignment horizontal="center" vertical="center"/>
    </xf>
    <xf numFmtId="181" fontId="26" fillId="73" borderId="39" xfId="0" applyNumberFormat="1" applyFont="1" applyFill="1" applyBorder="1" applyAlignment="1">
      <alignment horizontal="center" vertical="center"/>
    </xf>
    <xf numFmtId="181" fontId="27" fillId="4" borderId="149" xfId="0" applyNumberFormat="1" applyFont="1" applyFill="1" applyBorder="1" applyAlignment="1">
      <alignment horizontal="center" vertical="center"/>
    </xf>
    <xf numFmtId="181" fontId="27" fillId="4" borderId="145" xfId="0" applyNumberFormat="1" applyFont="1" applyFill="1" applyBorder="1" applyAlignment="1">
      <alignment horizontal="center" vertical="center"/>
    </xf>
    <xf numFmtId="181" fontId="27" fillId="4" borderId="153" xfId="0" applyNumberFormat="1" applyFont="1" applyFill="1" applyBorder="1" applyAlignment="1">
      <alignment horizontal="center" vertical="center"/>
    </xf>
    <xf numFmtId="181" fontId="27" fillId="4" borderId="208" xfId="0" applyNumberFormat="1" applyFont="1" applyFill="1" applyBorder="1" applyAlignment="1">
      <alignment horizontal="center" vertical="center"/>
    </xf>
    <xf numFmtId="181" fontId="27" fillId="4" borderId="270" xfId="0" applyNumberFormat="1" applyFont="1" applyFill="1" applyBorder="1" applyAlignment="1">
      <alignment horizontal="center" vertical="center"/>
    </xf>
    <xf numFmtId="181" fontId="27" fillId="4" borderId="158" xfId="0" applyNumberFormat="1" applyFont="1" applyFill="1" applyBorder="1" applyAlignment="1">
      <alignment horizontal="center" vertical="center"/>
    </xf>
    <xf numFmtId="181" fontId="27" fillId="4" borderId="273" xfId="0" applyNumberFormat="1" applyFont="1" applyFill="1" applyBorder="1" applyAlignment="1">
      <alignment horizontal="center" vertical="center"/>
    </xf>
    <xf numFmtId="181" fontId="27" fillId="4" borderId="156" xfId="0" applyNumberFormat="1" applyFont="1" applyFill="1" applyBorder="1" applyAlignment="1">
      <alignment horizontal="center" vertical="center"/>
    </xf>
    <xf numFmtId="181" fontId="27" fillId="0" borderId="141" xfId="0" applyNumberFormat="1" applyFont="1" applyFill="1" applyBorder="1" applyAlignment="1">
      <alignment horizontal="center" vertical="center"/>
    </xf>
    <xf numFmtId="181" fontId="27" fillId="4" borderId="205" xfId="0" applyNumberFormat="1" applyFont="1" applyFill="1" applyBorder="1" applyAlignment="1">
      <alignment horizontal="center" vertical="center"/>
    </xf>
    <xf numFmtId="181" fontId="26" fillId="73" borderId="38" xfId="0" applyNumberFormat="1" applyFont="1" applyFill="1" applyBorder="1" applyAlignment="1">
      <alignment horizontal="center" vertical="center"/>
    </xf>
    <xf numFmtId="181" fontId="26" fillId="73" borderId="53" xfId="0" applyNumberFormat="1" applyFont="1" applyFill="1" applyBorder="1" applyAlignment="1">
      <alignment horizontal="center" vertical="center"/>
    </xf>
    <xf numFmtId="181" fontId="27" fillId="4" borderId="272" xfId="0" applyNumberFormat="1" applyFont="1" applyFill="1" applyBorder="1" applyAlignment="1">
      <alignment horizontal="center" vertical="center"/>
    </xf>
    <xf numFmtId="181" fontId="27" fillId="4" borderId="274" xfId="0" applyNumberFormat="1" applyFont="1" applyFill="1" applyBorder="1" applyAlignment="1">
      <alignment horizontal="center" vertical="center"/>
    </xf>
    <xf numFmtId="181" fontId="27" fillId="9" borderId="47" xfId="0" applyNumberFormat="1" applyFont="1" applyFill="1" applyBorder="1" applyAlignment="1">
      <alignment horizontal="center" vertical="center" wrapText="1"/>
    </xf>
    <xf numFmtId="181" fontId="27" fillId="9" borderId="13" xfId="0" applyNumberFormat="1" applyFont="1" applyFill="1" applyBorder="1" applyAlignment="1">
      <alignment horizontal="center" vertical="center" wrapText="1"/>
    </xf>
    <xf numFmtId="181" fontId="26" fillId="73" borderId="20" xfId="0" applyNumberFormat="1" applyFont="1" applyFill="1" applyBorder="1" applyAlignment="1">
      <alignment horizontal="center" vertical="center"/>
    </xf>
    <xf numFmtId="181" fontId="26" fillId="73" borderId="21" xfId="0" applyNumberFormat="1" applyFont="1" applyFill="1" applyBorder="1" applyAlignment="1">
      <alignment horizontal="center" vertical="center"/>
    </xf>
    <xf numFmtId="181" fontId="27" fillId="4" borderId="148" xfId="0" applyNumberFormat="1" applyFont="1" applyFill="1" applyBorder="1" applyAlignment="1">
      <alignment horizontal="center" vertical="center"/>
    </xf>
    <xf numFmtId="181" fontId="27" fillId="4" borderId="150" xfId="0" applyNumberFormat="1" applyFont="1" applyFill="1" applyBorder="1" applyAlignment="1">
      <alignment horizontal="center" vertical="center"/>
    </xf>
    <xf numFmtId="181" fontId="27" fillId="4" borderId="144" xfId="0" applyNumberFormat="1" applyFont="1" applyFill="1" applyBorder="1" applyAlignment="1">
      <alignment horizontal="center" vertical="center"/>
    </xf>
    <xf numFmtId="181" fontId="27" fillId="4" borderId="146" xfId="0" applyNumberFormat="1" applyFont="1" applyFill="1" applyBorder="1" applyAlignment="1">
      <alignment horizontal="center" vertical="center"/>
    </xf>
    <xf numFmtId="181" fontId="27" fillId="4" borderId="152" xfId="0" applyNumberFormat="1" applyFont="1" applyFill="1" applyBorder="1" applyAlignment="1">
      <alignment horizontal="center" vertical="center"/>
    </xf>
    <xf numFmtId="181" fontId="27" fillId="4" borderId="154" xfId="0" applyNumberFormat="1" applyFont="1" applyFill="1" applyBorder="1" applyAlignment="1">
      <alignment horizontal="center" vertical="center"/>
    </xf>
    <xf numFmtId="181" fontId="27" fillId="4" borderId="211" xfId="0" applyNumberFormat="1" applyFont="1" applyFill="1" applyBorder="1" applyAlignment="1">
      <alignment horizontal="center" vertical="center"/>
    </xf>
    <xf numFmtId="181" fontId="27" fillId="4" borderId="212" xfId="0" applyNumberFormat="1" applyFont="1" applyFill="1" applyBorder="1" applyAlignment="1">
      <alignment horizontal="center" vertical="center"/>
    </xf>
    <xf numFmtId="181" fontId="27" fillId="4" borderId="147" xfId="0" applyNumberFormat="1" applyFont="1" applyFill="1" applyBorder="1" applyAlignment="1">
      <alignment horizontal="center" vertical="center"/>
    </xf>
    <xf numFmtId="181" fontId="27" fillId="4" borderId="177" xfId="0" applyNumberFormat="1" applyFont="1" applyFill="1" applyBorder="1" applyAlignment="1">
      <alignment horizontal="center" vertical="center"/>
    </xf>
    <xf numFmtId="181" fontId="27" fillId="4" borderId="155" xfId="0" applyNumberFormat="1" applyFont="1" applyFill="1" applyBorder="1" applyAlignment="1">
      <alignment horizontal="center" vertical="center"/>
    </xf>
    <xf numFmtId="181" fontId="27" fillId="4" borderId="213" xfId="0" applyNumberFormat="1" applyFont="1" applyFill="1" applyBorder="1" applyAlignment="1">
      <alignment horizontal="center" vertical="center"/>
    </xf>
    <xf numFmtId="181" fontId="27" fillId="4" borderId="160" xfId="0" applyNumberFormat="1" applyFont="1" applyFill="1" applyBorder="1" applyAlignment="1">
      <alignment horizontal="center" vertical="center"/>
    </xf>
    <xf numFmtId="181" fontId="27" fillId="4" borderId="215" xfId="0" applyNumberFormat="1" applyFont="1" applyFill="1" applyBorder="1" applyAlignment="1">
      <alignment horizontal="center" vertical="center"/>
    </xf>
    <xf numFmtId="181" fontId="27" fillId="9" borderId="11" xfId="0" applyNumberFormat="1" applyFont="1" applyFill="1" applyBorder="1" applyAlignment="1">
      <alignment horizontal="center" vertical="center" wrapText="1"/>
    </xf>
    <xf numFmtId="181" fontId="26" fillId="73" borderId="19" xfId="0" applyNumberFormat="1" applyFont="1" applyFill="1" applyBorder="1" applyAlignment="1">
      <alignment horizontal="center" vertical="center"/>
    </xf>
    <xf numFmtId="181" fontId="27" fillId="4" borderId="204" xfId="0" applyNumberFormat="1" applyFont="1" applyFill="1" applyBorder="1" applyAlignment="1">
      <alignment horizontal="center" vertical="center"/>
    </xf>
    <xf numFmtId="181" fontId="27" fillId="4" borderId="206" xfId="0" applyNumberFormat="1" applyFont="1" applyFill="1" applyBorder="1" applyAlignment="1">
      <alignment horizontal="center" vertical="center"/>
    </xf>
    <xf numFmtId="181" fontId="27" fillId="4" borderId="151" xfId="0" applyNumberFormat="1" applyFont="1" applyFill="1" applyBorder="1" applyAlignment="1">
      <alignment horizontal="center" vertical="center"/>
    </xf>
    <xf numFmtId="181" fontId="27" fillId="0" borderId="152" xfId="0" applyNumberFormat="1" applyFont="1" applyFill="1" applyBorder="1" applyAlignment="1">
      <alignment horizontal="center" vertical="center"/>
    </xf>
    <xf numFmtId="181" fontId="27" fillId="0" borderId="154" xfId="0" applyNumberFormat="1" applyFont="1" applyFill="1" applyBorder="1" applyAlignment="1">
      <alignment horizontal="center" vertical="center"/>
    </xf>
    <xf numFmtId="181" fontId="27" fillId="9" borderId="57" xfId="0" applyNumberFormat="1" applyFont="1" applyFill="1" applyBorder="1" applyAlignment="1">
      <alignment horizontal="center" vertical="center" wrapText="1"/>
    </xf>
    <xf numFmtId="181" fontId="27" fillId="9" borderId="65" xfId="0" applyNumberFormat="1" applyFont="1" applyFill="1" applyBorder="1" applyAlignment="1">
      <alignment horizontal="center" vertical="center" wrapText="1"/>
    </xf>
    <xf numFmtId="181" fontId="27" fillId="9" borderId="58" xfId="0" applyNumberFormat="1" applyFont="1" applyFill="1" applyBorder="1" applyAlignment="1">
      <alignment horizontal="center" vertical="center" wrapText="1"/>
    </xf>
    <xf numFmtId="181" fontId="27" fillId="0" borderId="155" xfId="0" applyNumberFormat="1" applyFont="1" applyFill="1" applyBorder="1" applyAlignment="1">
      <alignment horizontal="center" vertical="center"/>
    </xf>
    <xf numFmtId="181" fontId="27" fillId="0" borderId="156" xfId="0" applyNumberFormat="1" applyFont="1" applyFill="1" applyBorder="1" applyAlignment="1">
      <alignment horizontal="center" vertical="center"/>
    </xf>
    <xf numFmtId="181" fontId="27" fillId="4" borderId="207" xfId="0" applyNumberFormat="1" applyFont="1" applyFill="1" applyBorder="1" applyAlignment="1">
      <alignment horizontal="center" vertical="center"/>
    </xf>
    <xf numFmtId="181" fontId="27" fillId="4" borderId="216" xfId="0" applyNumberFormat="1" applyFont="1" applyFill="1" applyBorder="1" applyAlignment="1">
      <alignment horizontal="center" vertical="center"/>
    </xf>
    <xf numFmtId="181" fontId="27" fillId="4" borderId="277" xfId="0" applyNumberFormat="1" applyFont="1" applyFill="1" applyBorder="1" applyAlignment="1">
      <alignment horizontal="center" vertical="center"/>
    </xf>
    <xf numFmtId="181" fontId="27" fillId="4" borderId="229" xfId="0" applyNumberFormat="1" applyFont="1" applyFill="1" applyBorder="1" applyAlignment="1">
      <alignment horizontal="center" vertical="center"/>
    </xf>
    <xf numFmtId="181" fontId="27" fillId="4" borderId="278" xfId="0" applyNumberFormat="1" applyFont="1" applyFill="1" applyBorder="1" applyAlignment="1">
      <alignment horizontal="center" vertical="center"/>
    </xf>
    <xf numFmtId="181" fontId="27" fillId="4" borderId="243" xfId="0" applyNumberFormat="1" applyFont="1" applyFill="1" applyBorder="1" applyAlignment="1">
      <alignment horizontal="center" vertical="center"/>
    </xf>
    <xf numFmtId="181" fontId="27" fillId="4" borderId="276" xfId="0" applyNumberFormat="1" applyFont="1" applyFill="1" applyBorder="1" applyAlignment="1">
      <alignment horizontal="center" vertical="center"/>
    </xf>
    <xf numFmtId="181" fontId="27" fillId="4" borderId="209" xfId="0" applyNumberFormat="1" applyFont="1" applyFill="1" applyBorder="1" applyAlignment="1">
      <alignment horizontal="center" vertical="center"/>
    </xf>
    <xf numFmtId="181" fontId="27" fillId="4" borderId="210" xfId="0" applyNumberFormat="1" applyFont="1" applyFill="1" applyBorder="1" applyAlignment="1">
      <alignment horizontal="center" vertical="center"/>
    </xf>
    <xf numFmtId="181" fontId="27" fillId="4" borderId="214" xfId="0" applyNumberFormat="1" applyFont="1" applyFill="1" applyBorder="1" applyAlignment="1">
      <alignment horizontal="center" vertical="center"/>
    </xf>
    <xf numFmtId="181" fontId="27" fillId="0" borderId="161" xfId="0" applyNumberFormat="1" applyFont="1" applyFill="1" applyBorder="1" applyAlignment="1">
      <alignment horizontal="center" vertical="center"/>
    </xf>
    <xf numFmtId="181" fontId="27" fillId="0" borderId="164" xfId="0" applyNumberFormat="1" applyFont="1" applyFill="1" applyBorder="1" applyAlignment="1">
      <alignment horizontal="center" vertical="center"/>
    </xf>
    <xf numFmtId="181" fontId="27" fillId="0" borderId="159" xfId="0" applyNumberFormat="1" applyFont="1" applyFill="1" applyBorder="1" applyAlignment="1">
      <alignment horizontal="center" vertical="center"/>
    </xf>
    <xf numFmtId="181" fontId="27" fillId="0" borderId="140" xfId="0" applyNumberFormat="1" applyFont="1" applyFill="1" applyBorder="1" applyAlignment="1">
      <alignment horizontal="center" vertical="center"/>
    </xf>
    <xf numFmtId="181" fontId="27" fillId="0" borderId="142" xfId="0" applyNumberFormat="1" applyFont="1" applyFill="1" applyBorder="1" applyAlignment="1">
      <alignment horizontal="center" vertical="center"/>
    </xf>
    <xf numFmtId="181" fontId="27" fillId="4" borderId="166" xfId="0" applyNumberFormat="1" applyFont="1" applyFill="1" applyBorder="1" applyAlignment="1">
      <alignment horizontal="center" vertical="center"/>
    </xf>
    <xf numFmtId="181" fontId="27" fillId="4" borderId="168" xfId="0" applyNumberFormat="1" applyFont="1" applyFill="1" applyBorder="1" applyAlignment="1">
      <alignment horizontal="center" vertical="center"/>
    </xf>
    <xf numFmtId="181" fontId="27" fillId="0" borderId="144" xfId="0" applyNumberFormat="1" applyFont="1" applyFill="1" applyBorder="1" applyAlignment="1">
      <alignment horizontal="center" vertical="center"/>
    </xf>
    <xf numFmtId="181" fontId="27" fillId="0" borderId="146" xfId="0" applyNumberFormat="1" applyFont="1" applyFill="1" applyBorder="1" applyAlignment="1">
      <alignment horizontal="center" vertical="center"/>
    </xf>
    <xf numFmtId="181" fontId="27" fillId="0" borderId="165" xfId="0" applyNumberFormat="1" applyFont="1" applyFill="1" applyBorder="1" applyAlignment="1">
      <alignment horizontal="center" vertical="center"/>
    </xf>
    <xf numFmtId="181" fontId="27" fillId="0" borderId="163" xfId="0" applyNumberFormat="1" applyFont="1" applyFill="1" applyBorder="1" applyAlignment="1">
      <alignment horizontal="center" vertical="center"/>
    </xf>
    <xf numFmtId="181" fontId="27" fillId="4" borderId="170" xfId="0" applyNumberFormat="1" applyFont="1" applyFill="1" applyBorder="1" applyAlignment="1">
      <alignment horizontal="center" vertical="center"/>
    </xf>
    <xf numFmtId="181" fontId="27" fillId="4" borderId="260" xfId="0" applyNumberFormat="1" applyFont="1" applyFill="1" applyBorder="1" applyAlignment="1">
      <alignment horizontal="center" vertical="center"/>
    </xf>
    <xf numFmtId="181" fontId="27" fillId="4" borderId="169" xfId="0" applyNumberFormat="1" applyFont="1" applyFill="1" applyBorder="1" applyAlignment="1">
      <alignment horizontal="center" vertical="center"/>
    </xf>
    <xf numFmtId="181" fontId="27" fillId="4" borderId="167" xfId="0" applyNumberFormat="1" applyFont="1" applyFill="1" applyBorder="1" applyAlignment="1">
      <alignment horizontal="center" vertical="center"/>
    </xf>
    <xf numFmtId="181" fontId="27" fillId="0" borderId="145" xfId="0" applyNumberFormat="1" applyFont="1" applyFill="1" applyBorder="1" applyAlignment="1">
      <alignment horizontal="center" vertical="center"/>
    </xf>
    <xf numFmtId="181" fontId="27" fillId="4" borderId="178" xfId="0" applyNumberFormat="1" applyFont="1" applyFill="1" applyBorder="1" applyAlignment="1">
      <alignment horizontal="center" vertical="center"/>
    </xf>
    <xf numFmtId="181" fontId="27" fillId="4" borderId="179" xfId="0" applyNumberFormat="1" applyFont="1" applyFill="1" applyBorder="1" applyAlignment="1">
      <alignment horizontal="center" vertical="center"/>
    </xf>
    <xf numFmtId="181" fontId="27" fillId="4" borderId="165" xfId="0" applyNumberFormat="1" applyFont="1" applyFill="1" applyBorder="1" applyAlignment="1">
      <alignment horizontal="center" vertical="center"/>
    </xf>
    <xf numFmtId="181" fontId="27" fillId="4" borderId="162" xfId="0" applyNumberFormat="1" applyFont="1" applyFill="1" applyBorder="1" applyAlignment="1">
      <alignment horizontal="center" vertical="center"/>
    </xf>
    <xf numFmtId="181" fontId="27" fillId="0" borderId="148" xfId="0" applyNumberFormat="1" applyFont="1" applyFill="1" applyBorder="1" applyAlignment="1">
      <alignment horizontal="center" vertical="center"/>
    </xf>
    <xf numFmtId="181" fontId="27" fillId="0" borderId="150" xfId="0" applyNumberFormat="1" applyFont="1" applyFill="1" applyBorder="1" applyAlignment="1">
      <alignment horizontal="center" vertical="center"/>
    </xf>
    <xf numFmtId="184" fontId="27" fillId="0" borderId="153" xfId="0" applyNumberFormat="1" applyFont="1" applyFill="1" applyBorder="1" applyAlignment="1">
      <alignment horizontal="center" vertical="center"/>
    </xf>
    <xf numFmtId="184" fontId="27" fillId="0" borderId="154" xfId="0" applyNumberFormat="1" applyFont="1" applyFill="1" applyBorder="1" applyAlignment="1">
      <alignment horizontal="center" vertical="center"/>
    </xf>
    <xf numFmtId="181" fontId="27" fillId="4" borderId="164" xfId="0" applyNumberFormat="1" applyFont="1" applyFill="1" applyBorder="1" applyAlignment="1">
      <alignment horizontal="center" vertical="center"/>
    </xf>
    <xf numFmtId="181" fontId="27" fillId="4" borderId="171" xfId="0" applyNumberFormat="1" applyFont="1" applyFill="1" applyBorder="1" applyAlignment="1">
      <alignment horizontal="center" vertical="center"/>
    </xf>
    <xf numFmtId="181" fontId="27" fillId="4" borderId="173" xfId="0" applyNumberFormat="1" applyFont="1" applyFill="1" applyBorder="1" applyAlignment="1">
      <alignment horizontal="center" vertical="center"/>
    </xf>
    <xf numFmtId="181" fontId="27" fillId="0" borderId="151" xfId="0" applyNumberFormat="1" applyFont="1" applyFill="1" applyBorder="1" applyAlignment="1">
      <alignment horizontal="center" vertical="center"/>
    </xf>
    <xf numFmtId="181" fontId="27" fillId="0" borderId="160" xfId="0" applyNumberFormat="1" applyFont="1" applyFill="1" applyBorder="1" applyAlignment="1">
      <alignment horizontal="center" vertical="center"/>
    </xf>
    <xf numFmtId="181" fontId="27" fillId="9" borderId="57" xfId="7" applyNumberFormat="1" applyFont="1" applyFill="1" applyBorder="1" applyAlignment="1">
      <alignment horizontal="center" vertical="center" wrapText="1"/>
    </xf>
    <xf numFmtId="181" fontId="27" fillId="9" borderId="65" xfId="7" applyNumberFormat="1" applyFont="1" applyFill="1" applyBorder="1" applyAlignment="1">
      <alignment horizontal="center" vertical="center" wrapText="1"/>
    </xf>
    <xf numFmtId="181" fontId="27" fillId="9" borderId="58" xfId="7" applyNumberFormat="1" applyFont="1" applyFill="1" applyBorder="1" applyAlignment="1">
      <alignment horizontal="center" vertical="center" wrapText="1"/>
    </xf>
    <xf numFmtId="181" fontId="26" fillId="73" borderId="20" xfId="0" applyNumberFormat="1" applyFont="1" applyFill="1" applyBorder="1" applyAlignment="1">
      <alignment horizontal="center" vertical="center" wrapText="1"/>
    </xf>
    <xf numFmtId="181" fontId="27" fillId="0" borderId="153" xfId="0" applyNumberFormat="1" applyFont="1" applyFill="1" applyBorder="1" applyAlignment="1">
      <alignment horizontal="center" vertical="center"/>
    </xf>
    <xf numFmtId="181" fontId="58" fillId="9" borderId="65" xfId="7" applyNumberFormat="1" applyFont="1" applyFill="1" applyBorder="1" applyAlignment="1">
      <alignment horizontal="center" vertical="center" wrapText="1"/>
    </xf>
    <xf numFmtId="181" fontId="58" fillId="9" borderId="58" xfId="7" applyNumberFormat="1" applyFont="1" applyFill="1" applyBorder="1" applyAlignment="1">
      <alignment horizontal="center" vertical="center" wrapText="1"/>
    </xf>
    <xf numFmtId="181" fontId="26" fillId="71" borderId="36" xfId="0" applyNumberFormat="1" applyFont="1" applyFill="1" applyBorder="1" applyAlignment="1">
      <alignment horizontal="center" vertical="center"/>
    </xf>
    <xf numFmtId="181" fontId="26" fillId="71" borderId="39" xfId="0" applyNumberFormat="1" applyFont="1" applyFill="1" applyBorder="1" applyAlignment="1">
      <alignment horizontal="center" vertical="center"/>
    </xf>
    <xf numFmtId="181" fontId="27" fillId="4" borderId="174" xfId="0" applyNumberFormat="1" applyFont="1" applyFill="1" applyBorder="1" applyAlignment="1">
      <alignment horizontal="center" vertical="center"/>
    </xf>
    <xf numFmtId="181" fontId="27" fillId="4" borderId="172" xfId="0" applyNumberFormat="1" applyFont="1" applyFill="1" applyBorder="1" applyAlignment="1">
      <alignment horizontal="center" vertical="center"/>
    </xf>
    <xf numFmtId="181" fontId="27" fillId="9" borderId="27" xfId="7" applyNumberFormat="1" applyFont="1" applyFill="1" applyBorder="1" applyAlignment="1">
      <alignment horizontal="center" vertical="center"/>
    </xf>
    <xf numFmtId="181" fontId="27" fillId="9" borderId="63" xfId="7" applyNumberFormat="1" applyFont="1" applyFill="1" applyBorder="1" applyAlignment="1">
      <alignment horizontal="center" vertical="center"/>
    </xf>
    <xf numFmtId="181" fontId="26" fillId="73" borderId="35" xfId="0" applyNumberFormat="1" applyFont="1" applyFill="1" applyBorder="1" applyAlignment="1">
      <alignment horizontal="center" vertical="center" wrapText="1"/>
    </xf>
    <xf numFmtId="181" fontId="26" fillId="73" borderId="6" xfId="0" applyNumberFormat="1" applyFont="1" applyFill="1" applyBorder="1" applyAlignment="1">
      <alignment horizontal="center" vertical="center"/>
    </xf>
    <xf numFmtId="181" fontId="26" fillId="73" borderId="10" xfId="0" applyNumberFormat="1" applyFont="1" applyFill="1" applyBorder="1" applyAlignment="1">
      <alignment horizontal="center" vertical="center"/>
    </xf>
    <xf numFmtId="181" fontId="27" fillId="4" borderId="161" xfId="0" applyNumberFormat="1" applyFont="1" applyFill="1" applyBorder="1" applyAlignment="1">
      <alignment horizontal="center" vertical="center"/>
    </xf>
    <xf numFmtId="181" fontId="27" fillId="4" borderId="163" xfId="0" applyNumberFormat="1" applyFont="1" applyFill="1" applyBorder="1" applyAlignment="1">
      <alignment horizontal="center" vertical="center"/>
    </xf>
    <xf numFmtId="181" fontId="26" fillId="73" borderId="3" xfId="0" applyNumberFormat="1" applyFont="1" applyFill="1" applyBorder="1" applyAlignment="1">
      <alignment horizontal="center" vertical="center" wrapText="1"/>
    </xf>
    <xf numFmtId="181" fontId="26" fillId="73" borderId="12" xfId="0" applyNumberFormat="1" applyFont="1" applyFill="1" applyBorder="1" applyAlignment="1">
      <alignment horizontal="center" vertical="center" wrapText="1"/>
    </xf>
    <xf numFmtId="181" fontId="26" fillId="73" borderId="3" xfId="0" applyNumberFormat="1" applyFont="1" applyFill="1" applyBorder="1" applyAlignment="1">
      <alignment horizontal="center" vertical="center"/>
    </xf>
    <xf numFmtId="181" fontId="26" fillId="73" borderId="12" xfId="0" applyNumberFormat="1" applyFont="1" applyFill="1" applyBorder="1" applyAlignment="1">
      <alignment horizontal="center" vertical="center"/>
    </xf>
    <xf numFmtId="181" fontId="238" fillId="9" borderId="127" xfId="0" applyNumberFormat="1" applyFont="1" applyFill="1" applyBorder="1" applyAlignment="1">
      <alignment horizontal="center" vertical="center"/>
    </xf>
    <xf numFmtId="181" fontId="238" fillId="9" borderId="123" xfId="0" applyNumberFormat="1" applyFont="1" applyFill="1" applyBorder="1" applyAlignment="1">
      <alignment horizontal="center" vertical="center"/>
    </xf>
    <xf numFmtId="181" fontId="238" fillId="9" borderId="11" xfId="0" applyNumberFormat="1" applyFont="1" applyFill="1" applyBorder="1" applyAlignment="1">
      <alignment horizontal="center" vertical="center"/>
    </xf>
    <xf numFmtId="181" fontId="238" fillId="9" borderId="13" xfId="0" applyNumberFormat="1" applyFont="1" applyFill="1" applyBorder="1" applyAlignment="1">
      <alignment horizontal="center" vertical="center"/>
    </xf>
    <xf numFmtId="181" fontId="238" fillId="9" borderId="128" xfId="0" applyNumberFormat="1" applyFont="1" applyFill="1" applyBorder="1" applyAlignment="1">
      <alignment horizontal="center" vertical="center" wrapText="1"/>
    </xf>
    <xf numFmtId="181" fontId="238" fillId="9" borderId="14" xfId="0" applyNumberFormat="1" applyFont="1" applyFill="1" applyBorder="1" applyAlignment="1">
      <alignment horizontal="center" vertical="center" wrapText="1"/>
    </xf>
    <xf numFmtId="181" fontId="238" fillId="9" borderId="15" xfId="0" applyNumberFormat="1" applyFont="1" applyFill="1" applyBorder="1" applyAlignment="1">
      <alignment horizontal="center" vertical="center"/>
    </xf>
    <xf numFmtId="181" fontId="238" fillId="9" borderId="3" xfId="0" applyNumberFormat="1" applyFont="1" applyFill="1" applyBorder="1" applyAlignment="1">
      <alignment horizontal="center" vertical="center" wrapText="1"/>
    </xf>
    <xf numFmtId="181" fontId="238" fillId="9" borderId="130" xfId="0" applyNumberFormat="1" applyFont="1" applyFill="1" applyBorder="1" applyAlignment="1">
      <alignment horizontal="center" vertical="center"/>
    </xf>
    <xf numFmtId="181" fontId="238" fillId="9" borderId="51" xfId="0" applyNumberFormat="1" applyFont="1" applyFill="1" applyBorder="1" applyAlignment="1">
      <alignment horizontal="center" vertical="center"/>
    </xf>
    <xf numFmtId="181" fontId="238" fillId="9" borderId="126" xfId="0" applyNumberFormat="1" applyFont="1" applyFill="1" applyBorder="1" applyAlignment="1">
      <alignment horizontal="center" vertical="center"/>
    </xf>
    <xf numFmtId="181" fontId="238" fillId="9" borderId="125" xfId="0" applyNumberFormat="1" applyFont="1" applyFill="1" applyBorder="1" applyAlignment="1">
      <alignment horizontal="center" vertical="center"/>
    </xf>
    <xf numFmtId="181" fontId="27" fillId="9" borderId="50" xfId="7" applyNumberFormat="1" applyFont="1" applyFill="1" applyBorder="1" applyAlignment="1">
      <alignment horizontal="center" vertical="center"/>
    </xf>
    <xf numFmtId="181" fontId="27" fillId="9" borderId="11" xfId="7" applyNumberFormat="1" applyFont="1" applyFill="1" applyBorder="1" applyAlignment="1">
      <alignment horizontal="center" vertical="center"/>
    </xf>
    <xf numFmtId="181" fontId="27" fillId="9" borderId="13" xfId="7" applyNumberFormat="1" applyFont="1" applyFill="1" applyBorder="1" applyAlignment="1">
      <alignment horizontal="center" vertical="center"/>
    </xf>
    <xf numFmtId="181" fontId="26" fillId="73" borderId="49" xfId="0" applyNumberFormat="1" applyFont="1" applyFill="1" applyBorder="1" applyAlignment="1">
      <alignment horizontal="center" vertical="center" wrapText="1"/>
    </xf>
    <xf numFmtId="181" fontId="26" fillId="73" borderId="49" xfId="0" applyNumberFormat="1" applyFont="1" applyFill="1" applyBorder="1" applyAlignment="1">
      <alignment horizontal="center" vertical="center"/>
    </xf>
    <xf numFmtId="181" fontId="26" fillId="73" borderId="48" xfId="0" applyNumberFormat="1" applyFont="1" applyFill="1" applyBorder="1" applyAlignment="1">
      <alignment horizontal="center" vertical="center"/>
    </xf>
    <xf numFmtId="181" fontId="238" fillId="9" borderId="121" xfId="0" applyNumberFormat="1" applyFont="1" applyFill="1" applyBorder="1" applyAlignment="1">
      <alignment horizontal="center" vertical="center" wrapText="1"/>
    </xf>
    <xf numFmtId="181" fontId="238" fillId="9" borderId="56" xfId="7" applyNumberFormat="1" applyFont="1" applyFill="1" applyBorder="1" applyAlignment="1">
      <alignment horizontal="center" vertical="center" wrapText="1"/>
    </xf>
    <xf numFmtId="181" fontId="238" fillId="9" borderId="58" xfId="7" applyNumberFormat="1" applyFont="1" applyFill="1" applyBorder="1" applyAlignment="1">
      <alignment horizontal="center" vertical="center" wrapText="1"/>
    </xf>
    <xf numFmtId="181" fontId="238" fillId="9" borderId="23" xfId="0" applyNumberFormat="1" applyFont="1" applyFill="1" applyBorder="1" applyAlignment="1">
      <alignment horizontal="center" vertical="center" wrapText="1"/>
    </xf>
    <xf numFmtId="181" fontId="238" fillId="9" borderId="60" xfId="0" applyNumberFormat="1" applyFont="1" applyFill="1" applyBorder="1" applyAlignment="1">
      <alignment horizontal="center" vertical="center" wrapText="1"/>
    </xf>
    <xf numFmtId="181" fontId="238" fillId="9" borderId="40" xfId="0" applyNumberFormat="1" applyFont="1" applyFill="1" applyBorder="1" applyAlignment="1">
      <alignment horizontal="center" vertical="center"/>
    </xf>
    <xf numFmtId="181" fontId="238" fillId="9" borderId="42" xfId="0" applyNumberFormat="1" applyFont="1" applyFill="1" applyBorder="1" applyAlignment="1">
      <alignment horizontal="center" vertical="center"/>
    </xf>
    <xf numFmtId="181" fontId="238" fillId="9" borderId="41" xfId="0" applyNumberFormat="1" applyFont="1" applyFill="1" applyBorder="1" applyAlignment="1">
      <alignment horizontal="center" vertical="center" wrapText="1"/>
    </xf>
    <xf numFmtId="181" fontId="238" fillId="9" borderId="43" xfId="0" applyNumberFormat="1" applyFont="1" applyFill="1" applyBorder="1" applyAlignment="1">
      <alignment horizontal="center" vertical="center"/>
    </xf>
    <xf numFmtId="181" fontId="238" fillId="9" borderId="131" xfId="0" applyNumberFormat="1" applyFont="1" applyFill="1" applyBorder="1" applyAlignment="1">
      <alignment horizontal="center" vertical="center"/>
    </xf>
    <xf numFmtId="181" fontId="238" fillId="9" borderId="46" xfId="0" applyNumberFormat="1" applyFont="1" applyFill="1" applyBorder="1" applyAlignment="1">
      <alignment horizontal="center" vertical="center"/>
    </xf>
    <xf numFmtId="181" fontId="242" fillId="75" borderId="16" xfId="0" applyNumberFormat="1" applyFont="1" applyFill="1" applyBorder="1" applyAlignment="1">
      <alignment horizontal="center" vertical="center" wrapText="1"/>
    </xf>
    <xf numFmtId="181" fontId="242" fillId="75" borderId="20" xfId="0" applyNumberFormat="1" applyFont="1" applyFill="1" applyBorder="1" applyAlignment="1">
      <alignment horizontal="center" vertical="center" wrapText="1"/>
    </xf>
    <xf numFmtId="181" fontId="242" fillId="75" borderId="21" xfId="0" applyNumberFormat="1" applyFont="1" applyFill="1" applyBorder="1" applyAlignment="1">
      <alignment horizontal="center" vertical="center" wrapText="1"/>
    </xf>
    <xf numFmtId="181" fontId="238" fillId="9" borderId="17" xfId="0" applyNumberFormat="1" applyFont="1" applyFill="1" applyBorder="1" applyAlignment="1">
      <alignment horizontal="center" vertical="center" wrapText="1"/>
    </xf>
    <xf numFmtId="181" fontId="238" fillId="9" borderId="32" xfId="0" applyNumberFormat="1" applyFont="1" applyFill="1" applyBorder="1" applyAlignment="1">
      <alignment horizontal="center" vertical="center" wrapText="1"/>
    </xf>
    <xf numFmtId="181" fontId="238" fillId="9" borderId="46" xfId="0" applyNumberFormat="1" applyFont="1" applyFill="1" applyBorder="1" applyAlignment="1">
      <alignment horizontal="center" vertical="center" wrapText="1"/>
    </xf>
    <xf numFmtId="181" fontId="238" fillId="9" borderId="18" xfId="0" applyNumberFormat="1" applyFont="1" applyFill="1" applyBorder="1" applyAlignment="1">
      <alignment horizontal="center" vertical="center" wrapText="1"/>
    </xf>
    <xf numFmtId="181" fontId="238" fillId="9" borderId="3" xfId="0" applyNumberFormat="1" applyFont="1" applyFill="1" applyBorder="1" applyAlignment="1">
      <alignment horizontal="center" vertical="center"/>
    </xf>
    <xf numFmtId="9" fontId="243" fillId="75" borderId="21" xfId="0" applyNumberFormat="1" applyFont="1" applyFill="1" applyBorder="1" applyAlignment="1">
      <alignment horizontal="center" vertical="center"/>
    </xf>
    <xf numFmtId="181" fontId="243" fillId="75" borderId="20" xfId="0" applyNumberFormat="1" applyFont="1" applyFill="1" applyBorder="1" applyAlignment="1">
      <alignment horizontal="center" vertical="center"/>
    </xf>
    <xf numFmtId="181" fontId="238" fillId="9" borderId="134" xfId="0" applyNumberFormat="1" applyFont="1" applyFill="1" applyBorder="1" applyAlignment="1">
      <alignment horizontal="center" vertical="center"/>
    </xf>
    <xf numFmtId="181" fontId="238" fillId="9" borderId="40" xfId="0" applyNumberFormat="1" applyFont="1" applyFill="1" applyBorder="1" applyAlignment="1">
      <alignment horizontal="center" vertical="center" wrapText="1"/>
    </xf>
    <xf numFmtId="0" fontId="27" fillId="9" borderId="11" xfId="0" applyFont="1" applyFill="1" applyBorder="1" applyAlignment="1">
      <alignment horizontal="center" vertical="center"/>
    </xf>
    <xf numFmtId="0" fontId="27" fillId="9" borderId="12" xfId="0" applyFont="1" applyFill="1" applyBorder="1" applyAlignment="1">
      <alignment horizontal="center" vertical="center"/>
    </xf>
    <xf numFmtId="0" fontId="27" fillId="0" borderId="25" xfId="0" applyFont="1" applyFill="1" applyBorder="1" applyAlignment="1">
      <alignment horizontal="center" vertical="center" wrapText="1"/>
    </xf>
    <xf numFmtId="0" fontId="27" fillId="0" borderId="3" xfId="0" applyFont="1" applyBorder="1" applyAlignment="1">
      <alignment horizontal="center" vertical="center" wrapText="1"/>
    </xf>
    <xf numFmtId="0" fontId="27" fillId="0" borderId="12" xfId="0" applyFont="1" applyBorder="1" applyAlignment="1">
      <alignment horizontal="center" vertical="center" wrapText="1"/>
    </xf>
    <xf numFmtId="0" fontId="27" fillId="9" borderId="22" xfId="0" applyFont="1" applyFill="1" applyBorder="1" applyAlignment="1">
      <alignment horizontal="center" vertical="center"/>
    </xf>
    <xf numFmtId="0" fontId="27" fillId="9" borderId="26" xfId="0" applyFont="1" applyFill="1" applyBorder="1" applyAlignment="1">
      <alignment horizontal="center" vertical="center"/>
    </xf>
    <xf numFmtId="0" fontId="27" fillId="9" borderId="63" xfId="0" applyFont="1" applyFill="1" applyBorder="1" applyAlignment="1">
      <alignment horizontal="center" vertical="center"/>
    </xf>
    <xf numFmtId="0" fontId="27" fillId="9" borderId="55" xfId="0" applyFont="1" applyFill="1" applyBorder="1" applyAlignment="1">
      <alignment horizontal="center" vertical="center"/>
    </xf>
    <xf numFmtId="0" fontId="27" fillId="9" borderId="61" xfId="0" applyFont="1" applyFill="1" applyBorder="1" applyAlignment="1">
      <alignment horizontal="center" vertical="center"/>
    </xf>
    <xf numFmtId="0" fontId="27" fillId="0" borderId="23" xfId="0" applyFont="1" applyFill="1" applyBorder="1" applyAlignment="1">
      <alignment horizontal="center" vertical="center" wrapText="1"/>
    </xf>
    <xf numFmtId="0" fontId="27" fillId="0" borderId="24" xfId="0" applyFont="1" applyBorder="1" applyAlignment="1">
      <alignment horizontal="center" vertical="center" wrapText="1"/>
    </xf>
    <xf numFmtId="0" fontId="27" fillId="0" borderId="25" xfId="0" applyFont="1" applyBorder="1" applyAlignment="1">
      <alignment horizontal="center" vertical="center" wrapText="1"/>
    </xf>
    <xf numFmtId="0" fontId="27" fillId="0" borderId="26" xfId="0" applyFont="1" applyBorder="1" applyAlignment="1">
      <alignment horizontal="center" vertical="center" wrapText="1"/>
    </xf>
    <xf numFmtId="0" fontId="27" fillId="0" borderId="62" xfId="0" applyFont="1" applyBorder="1" applyAlignment="1">
      <alignment horizontal="center" vertical="center" wrapText="1"/>
    </xf>
    <xf numFmtId="0" fontId="27" fillId="0" borderId="55" xfId="0" applyFont="1" applyBorder="1" applyAlignment="1">
      <alignment horizontal="center" vertical="center" wrapText="1"/>
    </xf>
    <xf numFmtId="0" fontId="27" fillId="0" borderId="61" xfId="0" applyFont="1" applyBorder="1" applyAlignment="1">
      <alignment horizontal="center" vertical="center" wrapText="1"/>
    </xf>
    <xf numFmtId="0" fontId="27" fillId="0" borderId="63" xfId="0" applyFont="1" applyFill="1" applyBorder="1" applyAlignment="1">
      <alignment horizontal="center" vertical="center"/>
    </xf>
    <xf numFmtId="0" fontId="27" fillId="0" borderId="55" xfId="0" applyFont="1" applyFill="1" applyBorder="1" applyAlignment="1">
      <alignment horizontal="center" vertical="center"/>
    </xf>
    <xf numFmtId="0" fontId="27" fillId="0" borderId="60" xfId="0" applyFont="1" applyFill="1" applyBorder="1" applyAlignment="1">
      <alignment horizontal="center" vertical="center"/>
    </xf>
    <xf numFmtId="0" fontId="15" fillId="71" borderId="4" xfId="0" applyFont="1" applyFill="1" applyBorder="1" applyAlignment="1">
      <alignment horizontal="center" vertical="center"/>
    </xf>
    <xf numFmtId="0" fontId="27" fillId="9" borderId="47" xfId="0" applyFont="1" applyFill="1" applyBorder="1" applyAlignment="1">
      <alignment horizontal="center" vertical="center"/>
    </xf>
    <xf numFmtId="0" fontId="27" fillId="9" borderId="18" xfId="0" applyFont="1" applyFill="1" applyBorder="1" applyAlignment="1">
      <alignment horizontal="center" vertical="center"/>
    </xf>
    <xf numFmtId="0" fontId="27" fillId="9" borderId="44" xfId="0" applyFont="1" applyFill="1" applyBorder="1" applyAlignment="1">
      <alignment horizontal="center" vertical="center"/>
    </xf>
    <xf numFmtId="0" fontId="27" fillId="9" borderId="20" xfId="0" applyFont="1" applyFill="1" applyBorder="1" applyAlignment="1">
      <alignment horizontal="center" vertical="center"/>
    </xf>
    <xf numFmtId="0" fontId="27" fillId="9" borderId="17" xfId="0" applyFont="1" applyFill="1" applyBorder="1" applyAlignment="1">
      <alignment horizontal="center" vertical="center"/>
    </xf>
    <xf numFmtId="0" fontId="27" fillId="9" borderId="33" xfId="0" applyFont="1" applyFill="1" applyBorder="1" applyAlignment="1">
      <alignment horizontal="center" vertical="center"/>
    </xf>
    <xf numFmtId="0" fontId="27" fillId="9" borderId="39" xfId="0" applyFont="1" applyFill="1" applyBorder="1" applyAlignment="1">
      <alignment horizontal="center" vertical="center"/>
    </xf>
    <xf numFmtId="0" fontId="48" fillId="0" borderId="0" xfId="0" applyFont="1" applyFill="1" applyBorder="1" applyAlignment="1">
      <alignment horizontal="center" vertical="center"/>
    </xf>
    <xf numFmtId="0" fontId="27" fillId="0" borderId="35" xfId="0" applyFont="1" applyBorder="1" applyAlignment="1">
      <alignment horizontal="center" vertical="center" wrapText="1"/>
    </xf>
    <xf numFmtId="0" fontId="27" fillId="0" borderId="36" xfId="0" applyFont="1" applyBorder="1" applyAlignment="1">
      <alignment horizontal="center" vertical="center" wrapText="1"/>
    </xf>
    <xf numFmtId="0" fontId="27" fillId="0" borderId="39" xfId="0" applyFont="1" applyBorder="1" applyAlignment="1">
      <alignment horizontal="center" vertical="center" wrapText="1"/>
    </xf>
    <xf numFmtId="0" fontId="27" fillId="0" borderId="34" xfId="0" applyFont="1" applyFill="1" applyBorder="1" applyAlignment="1">
      <alignment horizontal="center" vertical="center"/>
    </xf>
    <xf numFmtId="181" fontId="27" fillId="4" borderId="233" xfId="0" applyNumberFormat="1" applyFont="1" applyFill="1" applyBorder="1" applyAlignment="1">
      <alignment horizontal="center" vertical="center"/>
    </xf>
    <xf numFmtId="181" fontId="27" fillId="4" borderId="228" xfId="0" applyNumberFormat="1" applyFont="1" applyFill="1" applyBorder="1" applyAlignment="1">
      <alignment horizontal="center" vertical="center"/>
    </xf>
    <xf numFmtId="181" fontId="27" fillId="4" borderId="230" xfId="0" applyNumberFormat="1" applyFont="1" applyFill="1" applyBorder="1" applyAlignment="1">
      <alignment horizontal="center" vertical="center"/>
    </xf>
    <xf numFmtId="181" fontId="27" fillId="4" borderId="231" xfId="0" applyNumberFormat="1" applyFont="1" applyFill="1" applyBorder="1" applyAlignment="1">
      <alignment horizontal="center" vertical="center"/>
    </xf>
    <xf numFmtId="181" fontId="238" fillId="9" borderId="12" xfId="0" applyNumberFormat="1" applyFont="1" applyFill="1" applyBorder="1" applyAlignment="1">
      <alignment horizontal="center" vertical="center"/>
    </xf>
    <xf numFmtId="184" fontId="27" fillId="0" borderId="153" xfId="6" applyNumberFormat="1" applyFont="1" applyFill="1" applyBorder="1" applyAlignment="1">
      <alignment horizontal="center" vertical="center"/>
    </xf>
    <xf numFmtId="184" fontId="27" fillId="0" borderId="171" xfId="6" applyNumberFormat="1" applyFont="1" applyFill="1" applyBorder="1" applyAlignment="1">
      <alignment horizontal="center" vertical="center"/>
    </xf>
    <xf numFmtId="184" fontId="27" fillId="0" borderId="154" xfId="6" applyNumberFormat="1" applyFont="1" applyFill="1" applyBorder="1" applyAlignment="1">
      <alignment horizontal="center" vertical="center"/>
    </xf>
    <xf numFmtId="184" fontId="27" fillId="0" borderId="173" xfId="6" applyNumberFormat="1" applyFont="1" applyFill="1" applyBorder="1" applyAlignment="1">
      <alignment horizontal="center" vertical="center"/>
    </xf>
    <xf numFmtId="184" fontId="27" fillId="0" borderId="153" xfId="9" applyNumberFormat="1" applyFont="1" applyBorder="1" applyAlignment="1">
      <alignment horizontal="center" vertical="center"/>
    </xf>
    <xf numFmtId="184" fontId="27" fillId="0" borderId="171" xfId="9" applyNumberFormat="1" applyFont="1" applyBorder="1" applyAlignment="1">
      <alignment horizontal="center" vertical="center"/>
    </xf>
    <xf numFmtId="184" fontId="27" fillId="0" borderId="156" xfId="9" applyNumberFormat="1" applyFont="1" applyBorder="1" applyAlignment="1">
      <alignment horizontal="center" vertical="center"/>
    </xf>
    <xf numFmtId="184" fontId="27" fillId="0" borderId="172" xfId="9" applyNumberFormat="1" applyFont="1" applyBorder="1" applyAlignment="1">
      <alignment horizontal="center" vertical="center"/>
    </xf>
    <xf numFmtId="184" fontId="27" fillId="0" borderId="152" xfId="6" applyNumberFormat="1" applyFont="1" applyFill="1" applyBorder="1" applyAlignment="1">
      <alignment horizontal="center" vertical="center"/>
    </xf>
    <xf numFmtId="184" fontId="27" fillId="0" borderId="170" xfId="6" applyNumberFormat="1" applyFont="1" applyFill="1" applyBorder="1" applyAlignment="1">
      <alignment horizontal="center" vertical="center"/>
    </xf>
    <xf numFmtId="184" fontId="27" fillId="0" borderId="155" xfId="6" applyNumberFormat="1" applyFont="1" applyFill="1" applyBorder="1" applyAlignment="1">
      <alignment horizontal="center" vertical="center"/>
    </xf>
    <xf numFmtId="184" fontId="27" fillId="0" borderId="174" xfId="6" applyNumberFormat="1" applyFont="1" applyFill="1" applyBorder="1" applyAlignment="1">
      <alignment horizontal="center" vertical="center"/>
    </xf>
    <xf numFmtId="184" fontId="27" fillId="0" borderId="152" xfId="9" applyNumberFormat="1" applyFont="1" applyBorder="1" applyAlignment="1">
      <alignment horizontal="center" vertical="center"/>
    </xf>
    <xf numFmtId="184" fontId="27" fillId="0" borderId="170" xfId="9" applyNumberFormat="1" applyFont="1" applyBorder="1" applyAlignment="1">
      <alignment horizontal="center" vertical="center"/>
    </xf>
    <xf numFmtId="184" fontId="27" fillId="0" borderId="153" xfId="9" applyNumberFormat="1" applyFont="1" applyFill="1" applyBorder="1" applyAlignment="1">
      <alignment horizontal="center" vertical="center"/>
    </xf>
    <xf numFmtId="184" fontId="27" fillId="0" borderId="171" xfId="9" applyNumberFormat="1" applyFont="1" applyFill="1" applyBorder="1" applyAlignment="1">
      <alignment horizontal="center" vertical="center"/>
    </xf>
    <xf numFmtId="181" fontId="27" fillId="0" borderId="56" xfId="6" applyNumberFormat="1" applyFont="1" applyBorder="1" applyAlignment="1">
      <alignment horizontal="center" vertical="center"/>
    </xf>
    <xf numFmtId="181" fontId="27" fillId="0" borderId="40" xfId="6" applyNumberFormat="1" applyFont="1" applyBorder="1" applyAlignment="1">
      <alignment horizontal="center" vertical="center"/>
    </xf>
    <xf numFmtId="181" fontId="27" fillId="0" borderId="121" xfId="6" applyNumberFormat="1" applyFont="1" applyBorder="1" applyAlignment="1">
      <alignment horizontal="center" vertical="center"/>
    </xf>
    <xf numFmtId="181" fontId="27" fillId="0" borderId="41" xfId="6" applyNumberFormat="1" applyFont="1" applyBorder="1" applyAlignment="1">
      <alignment horizontal="center" vertical="center"/>
    </xf>
    <xf numFmtId="0" fontId="27" fillId="0" borderId="22" xfId="5" applyFont="1" applyFill="1" applyBorder="1" applyAlignment="1">
      <alignment horizontal="center" vertical="center" wrapText="1"/>
    </xf>
    <xf numFmtId="0" fontId="27" fillId="0" borderId="25" xfId="5" applyFont="1" applyFill="1" applyBorder="1" applyAlignment="1">
      <alignment horizontal="center" vertical="center" wrapText="1"/>
    </xf>
    <xf numFmtId="0" fontId="27" fillId="0" borderId="132" xfId="5" applyFont="1" applyFill="1" applyBorder="1" applyAlignment="1">
      <alignment horizontal="center" vertical="center" wrapText="1"/>
    </xf>
    <xf numFmtId="0" fontId="27" fillId="0" borderId="26" xfId="5" applyFont="1" applyFill="1" applyBorder="1" applyAlignment="1">
      <alignment horizontal="center" vertical="center" wrapText="1"/>
    </xf>
    <xf numFmtId="0" fontId="27" fillId="0" borderId="33" xfId="5" applyFont="1" applyFill="1" applyBorder="1" applyAlignment="1">
      <alignment horizontal="center" vertical="center" wrapText="1"/>
    </xf>
    <xf numFmtId="0" fontId="27" fillId="0" borderId="36" xfId="5" applyFont="1" applyFill="1" applyBorder="1" applyAlignment="1">
      <alignment horizontal="center" vertical="center" wrapText="1"/>
    </xf>
    <xf numFmtId="0" fontId="27" fillId="0" borderId="39" xfId="5" applyFont="1" applyFill="1" applyBorder="1" applyAlignment="1">
      <alignment horizontal="center" vertical="center" wrapText="1"/>
    </xf>
    <xf numFmtId="181" fontId="27" fillId="0" borderId="65" xfId="6" applyNumberFormat="1" applyFont="1" applyBorder="1" applyAlignment="1">
      <alignment horizontal="center" vertical="center"/>
    </xf>
    <xf numFmtId="181" fontId="27" fillId="0" borderId="59" xfId="6" applyNumberFormat="1" applyFont="1" applyBorder="1" applyAlignment="1">
      <alignment horizontal="center" vertical="center"/>
    </xf>
    <xf numFmtId="181" fontId="27" fillId="0" borderId="66" xfId="6" applyNumberFormat="1" applyFont="1" applyBorder="1" applyAlignment="1">
      <alignment horizontal="center" vertical="center"/>
    </xf>
    <xf numFmtId="181" fontId="27" fillId="0" borderId="56" xfId="6" applyNumberFormat="1" applyFont="1" applyBorder="1" applyAlignment="1">
      <alignment horizontal="center" vertical="center" wrapText="1"/>
    </xf>
    <xf numFmtId="0" fontId="58" fillId="0" borderId="22" xfId="5" applyFont="1" applyFill="1" applyBorder="1" applyAlignment="1">
      <alignment horizontal="center" vertical="center"/>
    </xf>
    <xf numFmtId="0" fontId="58" fillId="0" borderId="25" xfId="5" applyFont="1" applyFill="1" applyBorder="1" applyAlignment="1">
      <alignment horizontal="center" vertical="center"/>
    </xf>
    <xf numFmtId="0" fontId="58" fillId="0" borderId="132" xfId="5" applyFont="1" applyFill="1" applyBorder="1" applyAlignment="1">
      <alignment horizontal="center" vertical="center"/>
    </xf>
    <xf numFmtId="0" fontId="58" fillId="0" borderId="26" xfId="5" applyFont="1" applyFill="1" applyBorder="1" applyAlignment="1">
      <alignment horizontal="center" vertical="center"/>
    </xf>
    <xf numFmtId="0" fontId="58" fillId="0" borderId="33" xfId="5" applyFont="1" applyFill="1" applyBorder="1" applyAlignment="1">
      <alignment horizontal="center" vertical="center"/>
    </xf>
    <xf numFmtId="0" fontId="58" fillId="0" borderId="36" xfId="5" applyFont="1" applyFill="1" applyBorder="1" applyAlignment="1">
      <alignment horizontal="center" vertical="center"/>
    </xf>
    <xf numFmtId="0" fontId="58" fillId="0" borderId="39" xfId="5" applyFont="1" applyFill="1" applyBorder="1" applyAlignment="1">
      <alignment horizontal="center" vertical="center"/>
    </xf>
    <xf numFmtId="181" fontId="27" fillId="0" borderId="50" xfId="6" applyNumberFormat="1" applyFont="1" applyBorder="1" applyAlignment="1">
      <alignment horizontal="center" vertical="center" wrapText="1"/>
    </xf>
    <xf numFmtId="181" fontId="27" fillId="0" borderId="49" xfId="6" applyNumberFormat="1" applyFont="1" applyBorder="1" applyAlignment="1">
      <alignment horizontal="center" vertical="center"/>
    </xf>
    <xf numFmtId="181" fontId="27" fillId="0" borderId="48" xfId="6" applyNumberFormat="1" applyFont="1" applyBorder="1" applyAlignment="1">
      <alignment horizontal="center" vertical="center"/>
    </xf>
    <xf numFmtId="0" fontId="27" fillId="0" borderId="50" xfId="5" applyFont="1" applyFill="1" applyBorder="1" applyAlignment="1">
      <alignment horizontal="center" vertical="center" wrapText="1"/>
    </xf>
    <xf numFmtId="0" fontId="27" fillId="0" borderId="49" xfId="5" applyFont="1" applyFill="1" applyBorder="1" applyAlignment="1">
      <alignment horizontal="center" vertical="center" wrapText="1"/>
    </xf>
    <xf numFmtId="0" fontId="27" fillId="0" borderId="48" xfId="5" applyFont="1" applyFill="1" applyBorder="1" applyAlignment="1">
      <alignment horizontal="center" vertical="center" wrapText="1"/>
    </xf>
    <xf numFmtId="0" fontId="27" fillId="0" borderId="11" xfId="5" applyFont="1" applyFill="1" applyBorder="1" applyAlignment="1">
      <alignment horizontal="center" vertical="center" wrapText="1"/>
    </xf>
    <xf numFmtId="0" fontId="27" fillId="0" borderId="3" xfId="5" applyFont="1" applyFill="1" applyBorder="1" applyAlignment="1">
      <alignment horizontal="center" vertical="center" wrapText="1"/>
    </xf>
    <xf numFmtId="0" fontId="27" fillId="0" borderId="128" xfId="5" applyFont="1" applyFill="1" applyBorder="1" applyAlignment="1">
      <alignment horizontal="center" vertical="center" wrapText="1"/>
    </xf>
    <xf numFmtId="0" fontId="27" fillId="0" borderId="130" xfId="5" applyFont="1" applyFill="1" applyBorder="1" applyAlignment="1">
      <alignment horizontal="center" vertical="center" wrapText="1"/>
    </xf>
    <xf numFmtId="0" fontId="27" fillId="0" borderId="12" xfId="5" applyFont="1" applyFill="1" applyBorder="1" applyAlignment="1">
      <alignment horizontal="center" vertical="center" wrapText="1"/>
    </xf>
    <xf numFmtId="0" fontId="27" fillId="0" borderId="13" xfId="5" applyFont="1" applyFill="1" applyBorder="1" applyAlignment="1">
      <alignment horizontal="center" vertical="center" wrapText="1"/>
    </xf>
    <xf numFmtId="0" fontId="27" fillId="0" borderId="14" xfId="5" applyFont="1" applyFill="1" applyBorder="1" applyAlignment="1">
      <alignment horizontal="center" vertical="center" wrapText="1"/>
    </xf>
    <xf numFmtId="0" fontId="27" fillId="0" borderId="51" xfId="5" applyFont="1" applyFill="1" applyBorder="1" applyAlignment="1">
      <alignment horizontal="center" vertical="center" wrapText="1"/>
    </xf>
    <xf numFmtId="0" fontId="27" fillId="0" borderId="15" xfId="5" applyFont="1" applyFill="1" applyBorder="1" applyAlignment="1">
      <alignment horizontal="center" vertical="center" wrapText="1"/>
    </xf>
    <xf numFmtId="0" fontId="27" fillId="7" borderId="31" xfId="5" applyFont="1" applyFill="1" applyBorder="1" applyAlignment="1">
      <alignment horizontal="center" vertical="center" wrapText="1"/>
    </xf>
    <xf numFmtId="0" fontId="27" fillId="7" borderId="38" xfId="5" applyFont="1" applyFill="1" applyBorder="1" applyAlignment="1">
      <alignment horizontal="center" vertical="center" wrapText="1"/>
    </xf>
    <xf numFmtId="0" fontId="27" fillId="7" borderId="122" xfId="5" applyFont="1" applyFill="1" applyBorder="1" applyAlignment="1">
      <alignment horizontal="center" vertical="center" wrapText="1"/>
    </xf>
    <xf numFmtId="0" fontId="27" fillId="7" borderId="53" xfId="5" applyFont="1" applyFill="1" applyBorder="1" applyAlignment="1">
      <alignment horizontal="center" vertical="center" wrapText="1"/>
    </xf>
    <xf numFmtId="9" fontId="27" fillId="0" borderId="31" xfId="5" applyNumberFormat="1" applyFont="1" applyFill="1" applyBorder="1" applyAlignment="1">
      <alignment horizontal="center" vertical="center" wrapText="1"/>
    </xf>
    <xf numFmtId="9" fontId="27" fillId="0" borderId="38" xfId="5" applyNumberFormat="1" applyFont="1" applyFill="1" applyBorder="1" applyAlignment="1">
      <alignment horizontal="center" vertical="center" wrapText="1"/>
    </xf>
    <xf numFmtId="9" fontId="27" fillId="0" borderId="122" xfId="5" applyNumberFormat="1" applyFont="1" applyFill="1" applyBorder="1" applyAlignment="1">
      <alignment horizontal="center" vertical="center" wrapText="1"/>
    </xf>
    <xf numFmtId="9" fontId="27" fillId="0" borderId="53" xfId="5" applyNumberFormat="1" applyFont="1" applyFill="1" applyBorder="1" applyAlignment="1">
      <alignment horizontal="center" vertical="center" wrapText="1"/>
    </xf>
    <xf numFmtId="0" fontId="27" fillId="0" borderId="52" xfId="5" applyFont="1" applyFill="1" applyBorder="1" applyAlignment="1">
      <alignment horizontal="center" vertical="center" wrapText="1"/>
    </xf>
    <xf numFmtId="0" fontId="27" fillId="0" borderId="54" xfId="5" applyFont="1" applyFill="1" applyBorder="1" applyAlignment="1">
      <alignment horizontal="center" vertical="center" wrapText="1"/>
    </xf>
    <xf numFmtId="181" fontId="27" fillId="9" borderId="65" xfId="6" applyNumberFormat="1" applyFont="1" applyFill="1" applyBorder="1" applyAlignment="1">
      <alignment horizontal="center" vertical="center" wrapText="1"/>
    </xf>
    <xf numFmtId="181" fontId="27" fillId="9" borderId="58" xfId="6" applyNumberFormat="1" applyFont="1" applyFill="1" applyBorder="1" applyAlignment="1">
      <alignment horizontal="center" vertical="center" wrapText="1"/>
    </xf>
    <xf numFmtId="181" fontId="27" fillId="73" borderId="36" xfId="6" applyNumberFormat="1" applyFont="1" applyFill="1" applyBorder="1" applyAlignment="1">
      <alignment horizontal="center" vertical="center"/>
    </xf>
    <xf numFmtId="181" fontId="27" fillId="73" borderId="39" xfId="6" applyNumberFormat="1" applyFont="1" applyFill="1" applyBorder="1" applyAlignment="1">
      <alignment horizontal="center" vertical="center"/>
    </xf>
    <xf numFmtId="181" fontId="27" fillId="0" borderId="147" xfId="6" applyNumberFormat="1" applyFont="1" applyBorder="1" applyAlignment="1">
      <alignment horizontal="center" vertical="center"/>
    </xf>
    <xf numFmtId="181" fontId="27" fillId="0" borderId="145" xfId="6" applyNumberFormat="1" applyFont="1" applyBorder="1" applyAlignment="1">
      <alignment horizontal="center" vertical="center"/>
    </xf>
    <xf numFmtId="181" fontId="27" fillId="73" borderId="38" xfId="6" applyNumberFormat="1" applyFont="1" applyFill="1" applyBorder="1" applyAlignment="1">
      <alignment horizontal="center" vertical="center"/>
    </xf>
    <xf numFmtId="181" fontId="27" fillId="73" borderId="53" xfId="6" applyNumberFormat="1" applyFont="1" applyFill="1" applyBorder="1" applyAlignment="1">
      <alignment horizontal="center" vertical="center"/>
    </xf>
    <xf numFmtId="181" fontId="27" fillId="0" borderId="146" xfId="6" applyNumberFormat="1" applyFont="1" applyBorder="1" applyAlignment="1">
      <alignment horizontal="center" vertical="center"/>
    </xf>
    <xf numFmtId="181" fontId="27" fillId="0" borderId="149" xfId="6" applyNumberFormat="1" applyFont="1" applyFill="1" applyBorder="1" applyAlignment="1">
      <alignment horizontal="center" vertical="center"/>
    </xf>
    <xf numFmtId="181" fontId="27" fillId="0" borderId="145" xfId="6" applyNumberFormat="1" applyFont="1" applyFill="1" applyBorder="1" applyAlignment="1">
      <alignment horizontal="center" vertical="center"/>
    </xf>
    <xf numFmtId="181" fontId="27" fillId="0" borderId="153" xfId="6" applyNumberFormat="1" applyFont="1" applyBorder="1" applyAlignment="1">
      <alignment horizontal="center" vertical="center"/>
    </xf>
    <xf numFmtId="181" fontId="27" fillId="0" borderId="150" xfId="6" applyNumberFormat="1" applyFont="1" applyFill="1" applyBorder="1" applyAlignment="1">
      <alignment horizontal="center" vertical="center"/>
    </xf>
    <xf numFmtId="181" fontId="27" fillId="0" borderId="146" xfId="6" applyNumberFormat="1" applyFont="1" applyFill="1" applyBorder="1" applyAlignment="1">
      <alignment horizontal="center" vertical="center"/>
    </xf>
    <xf numFmtId="181" fontId="27" fillId="0" borderId="154" xfId="6" applyNumberFormat="1" applyFont="1" applyBorder="1" applyAlignment="1">
      <alignment horizontal="center" vertical="center"/>
    </xf>
    <xf numFmtId="181" fontId="27" fillId="0" borderId="155" xfId="6" applyNumberFormat="1" applyFont="1" applyBorder="1" applyAlignment="1">
      <alignment horizontal="center" vertical="center"/>
    </xf>
    <xf numFmtId="181" fontId="27" fillId="0" borderId="151" xfId="6" applyNumberFormat="1" applyFont="1" applyFill="1" applyBorder="1" applyAlignment="1">
      <alignment horizontal="center" vertical="center"/>
    </xf>
    <xf numFmtId="181" fontId="27" fillId="0" borderId="147" xfId="6" applyNumberFormat="1" applyFont="1" applyFill="1" applyBorder="1" applyAlignment="1">
      <alignment horizontal="center" vertical="center"/>
    </xf>
    <xf numFmtId="181" fontId="27" fillId="0" borderId="269" xfId="6" applyNumberFormat="1" applyFont="1" applyBorder="1" applyAlignment="1">
      <alignment horizontal="center" vertical="center"/>
    </xf>
    <xf numFmtId="181" fontId="27" fillId="0" borderId="279" xfId="6" applyNumberFormat="1" applyFont="1" applyBorder="1" applyAlignment="1">
      <alignment horizontal="center" vertical="center"/>
    </xf>
    <xf numFmtId="181" fontId="27" fillId="0" borderId="270" xfId="6" applyNumberFormat="1" applyFont="1" applyBorder="1" applyAlignment="1">
      <alignment horizontal="center" vertical="center"/>
    </xf>
    <xf numFmtId="181" fontId="27" fillId="0" borderId="272" xfId="6" applyNumberFormat="1" applyFont="1" applyBorder="1" applyAlignment="1">
      <alignment horizontal="center" vertical="center"/>
    </xf>
    <xf numFmtId="180" fontId="27" fillId="73" borderId="31" xfId="6" applyNumberFormat="1" applyFont="1" applyFill="1" applyBorder="1" applyAlignment="1">
      <alignment horizontal="center" vertical="center"/>
    </xf>
    <xf numFmtId="180" fontId="27" fillId="73" borderId="38" xfId="6" applyNumberFormat="1" applyFont="1" applyFill="1" applyBorder="1" applyAlignment="1">
      <alignment horizontal="center" vertical="center"/>
    </xf>
    <xf numFmtId="180" fontId="27" fillId="73" borderId="53" xfId="6" applyNumberFormat="1" applyFont="1" applyFill="1" applyBorder="1" applyAlignment="1">
      <alignment horizontal="center" vertical="center"/>
    </xf>
    <xf numFmtId="180" fontId="27" fillId="73" borderId="36" xfId="6" applyNumberFormat="1" applyFont="1" applyFill="1" applyBorder="1" applyAlignment="1">
      <alignment horizontal="center" vertical="center"/>
    </xf>
    <xf numFmtId="180" fontId="27" fillId="73" borderId="39" xfId="6" applyNumberFormat="1" applyFont="1" applyFill="1" applyBorder="1" applyAlignment="1">
      <alignment horizontal="center" vertical="center"/>
    </xf>
    <xf numFmtId="181" fontId="27" fillId="0" borderId="148" xfId="6" applyNumberFormat="1" applyFont="1" applyFill="1" applyBorder="1" applyAlignment="1">
      <alignment horizontal="center" vertical="center"/>
    </xf>
    <xf numFmtId="181" fontId="27" fillId="0" borderId="144" xfId="6" applyNumberFormat="1" applyFont="1" applyFill="1" applyBorder="1" applyAlignment="1">
      <alignment horizontal="center" vertical="center"/>
    </xf>
    <xf numFmtId="181" fontId="27" fillId="0" borderId="171" xfId="6" applyNumberFormat="1" applyFont="1" applyFill="1" applyBorder="1" applyAlignment="1">
      <alignment horizontal="center" vertical="center"/>
    </xf>
    <xf numFmtId="181" fontId="27" fillId="0" borderId="174" xfId="6" applyNumberFormat="1" applyFont="1" applyBorder="1" applyAlignment="1">
      <alignment horizontal="center" vertical="center"/>
    </xf>
    <xf numFmtId="181" fontId="27" fillId="0" borderId="218" xfId="6" applyNumberFormat="1" applyFont="1" applyBorder="1" applyAlignment="1">
      <alignment horizontal="center" vertical="center"/>
    </xf>
    <xf numFmtId="181" fontId="27" fillId="0" borderId="160" xfId="6" applyNumberFormat="1" applyFont="1" applyFill="1" applyBorder="1" applyAlignment="1">
      <alignment horizontal="center" vertical="center"/>
    </xf>
    <xf numFmtId="181" fontId="27" fillId="0" borderId="172" xfId="6" applyNumberFormat="1" applyFont="1" applyFill="1" applyBorder="1" applyAlignment="1">
      <alignment horizontal="center" vertical="center"/>
    </xf>
    <xf numFmtId="181" fontId="27" fillId="0" borderId="222" xfId="6" applyNumberFormat="1" applyFont="1" applyBorder="1" applyAlignment="1">
      <alignment horizontal="center" vertical="center"/>
    </xf>
    <xf numFmtId="181" fontId="27" fillId="0" borderId="149" xfId="6" applyNumberFormat="1" applyFont="1" applyBorder="1" applyAlignment="1">
      <alignment horizontal="center" vertical="center"/>
    </xf>
    <xf numFmtId="0" fontId="26" fillId="9" borderId="47" xfId="5" applyFont="1" applyFill="1" applyBorder="1" applyAlignment="1">
      <alignment horizontal="center" vertical="center"/>
    </xf>
    <xf numFmtId="0" fontId="26" fillId="9" borderId="18" xfId="5" applyFont="1" applyFill="1" applyBorder="1" applyAlignment="1">
      <alignment horizontal="center" vertical="center"/>
    </xf>
    <xf numFmtId="0" fontId="26" fillId="9" borderId="19" xfId="5" applyFont="1" applyFill="1" applyBorder="1" applyAlignment="1">
      <alignment horizontal="center" vertical="center"/>
    </xf>
    <xf numFmtId="0" fontId="26" fillId="9" borderId="44" xfId="5" applyFont="1" applyFill="1" applyBorder="1" applyAlignment="1">
      <alignment horizontal="center" vertical="center"/>
    </xf>
    <xf numFmtId="181" fontId="27" fillId="9" borderId="57" xfId="6" applyNumberFormat="1" applyFont="1" applyFill="1" applyBorder="1" applyAlignment="1">
      <alignment horizontal="center" vertical="center" wrapText="1"/>
    </xf>
    <xf numFmtId="181" fontId="27" fillId="73" borderId="20" xfId="6" applyNumberFormat="1" applyFont="1" applyFill="1" applyBorder="1" applyAlignment="1">
      <alignment horizontal="center" vertical="center"/>
    </xf>
    <xf numFmtId="181" fontId="27" fillId="73" borderId="21" xfId="6" applyNumberFormat="1" applyFont="1" applyFill="1" applyBorder="1" applyAlignment="1">
      <alignment horizontal="center" vertical="center"/>
    </xf>
    <xf numFmtId="181" fontId="27" fillId="0" borderId="172" xfId="6" applyNumberFormat="1" applyFont="1" applyBorder="1" applyAlignment="1">
      <alignment horizontal="center" vertical="center"/>
    </xf>
    <xf numFmtId="181" fontId="27" fillId="0" borderId="177" xfId="6" applyNumberFormat="1" applyFont="1" applyBorder="1" applyAlignment="1">
      <alignment horizontal="center" vertical="center"/>
    </xf>
    <xf numFmtId="181" fontId="27" fillId="0" borderId="260" xfId="6" applyNumberFormat="1" applyFont="1" applyBorder="1" applyAlignment="1">
      <alignment horizontal="center" vertical="center"/>
    </xf>
    <xf numFmtId="181" fontId="27" fillId="0" borderId="205" xfId="6" applyNumberFormat="1" applyFont="1" applyBorder="1" applyAlignment="1">
      <alignment horizontal="center" vertical="center"/>
    </xf>
    <xf numFmtId="181" fontId="27" fillId="0" borderId="156" xfId="6" applyNumberFormat="1" applyFont="1" applyBorder="1" applyAlignment="1">
      <alignment horizontal="center" vertical="center"/>
    </xf>
    <xf numFmtId="181" fontId="27" fillId="0" borderId="158" xfId="6" applyNumberFormat="1" applyFont="1" applyBorder="1" applyAlignment="1">
      <alignment horizontal="center" vertical="center"/>
    </xf>
    <xf numFmtId="181" fontId="27" fillId="0" borderId="148" xfId="6" applyNumberFormat="1" applyFont="1" applyBorder="1" applyAlignment="1">
      <alignment horizontal="center" vertical="center"/>
    </xf>
    <xf numFmtId="181" fontId="27" fillId="0" borderId="170" xfId="6" applyNumberFormat="1" applyFont="1" applyFill="1" applyBorder="1" applyAlignment="1">
      <alignment horizontal="center" vertical="center"/>
    </xf>
    <xf numFmtId="0" fontId="27" fillId="9" borderId="26" xfId="5" applyFont="1" applyFill="1" applyBorder="1" applyAlignment="1">
      <alignment horizontal="center" vertical="center"/>
    </xf>
    <xf numFmtId="0" fontId="27" fillId="9" borderId="39" xfId="5" applyFont="1" applyFill="1" applyBorder="1" applyAlignment="1">
      <alignment horizontal="center" vertical="center"/>
    </xf>
    <xf numFmtId="0" fontId="27" fillId="7" borderId="32" xfId="5" applyFont="1" applyFill="1" applyBorder="1" applyAlignment="1">
      <alignment horizontal="center" vertical="center" wrapText="1"/>
    </xf>
    <xf numFmtId="180" fontId="27" fillId="0" borderId="31" xfId="5" applyNumberFormat="1" applyFont="1" applyFill="1" applyBorder="1" applyAlignment="1">
      <alignment horizontal="center" vertical="center" wrapText="1"/>
    </xf>
    <xf numFmtId="180" fontId="27" fillId="0" borderId="38" xfId="5" applyNumberFormat="1" applyFont="1" applyFill="1" applyBorder="1" applyAlignment="1">
      <alignment horizontal="center" vertical="center" wrapText="1"/>
    </xf>
    <xf numFmtId="180" fontId="27" fillId="0" borderId="32" xfId="5" applyNumberFormat="1" applyFont="1" applyFill="1" applyBorder="1" applyAlignment="1">
      <alignment horizontal="center" vertical="center" wrapText="1"/>
    </xf>
    <xf numFmtId="181" fontId="27" fillId="9" borderId="57" xfId="6" applyNumberFormat="1" applyFont="1" applyFill="1" applyBorder="1" applyAlignment="1">
      <alignment horizontal="center" vertical="center"/>
    </xf>
    <xf numFmtId="181" fontId="27" fillId="9" borderId="65" xfId="6" applyNumberFormat="1" applyFont="1" applyFill="1" applyBorder="1" applyAlignment="1">
      <alignment horizontal="center" vertical="center"/>
    </xf>
    <xf numFmtId="181" fontId="27" fillId="9" borderId="50" xfId="6" applyNumberFormat="1" applyFont="1" applyFill="1" applyBorder="1" applyAlignment="1">
      <alignment horizontal="center" vertical="center"/>
    </xf>
    <xf numFmtId="0" fontId="26" fillId="9" borderId="57" xfId="5" applyFont="1" applyFill="1" applyBorder="1" applyAlignment="1">
      <alignment horizontal="center" vertical="center"/>
    </xf>
    <xf numFmtId="0" fontId="26" fillId="9" borderId="8" xfId="5" applyFont="1" applyFill="1" applyBorder="1" applyAlignment="1">
      <alignment horizontal="center" vertical="center"/>
    </xf>
    <xf numFmtId="0" fontId="26" fillId="9" borderId="64" xfId="5" applyFont="1" applyFill="1" applyBorder="1" applyAlignment="1">
      <alignment horizontal="center" vertical="center"/>
    </xf>
    <xf numFmtId="9" fontId="243" fillId="75" borderId="19" xfId="6" applyNumberFormat="1" applyFont="1" applyFill="1" applyBorder="1" applyAlignment="1">
      <alignment horizontal="center" vertical="center" wrapText="1"/>
    </xf>
    <xf numFmtId="9" fontId="243" fillId="75" borderId="21" xfId="6" applyNumberFormat="1" applyFont="1" applyFill="1" applyBorder="1" applyAlignment="1">
      <alignment horizontal="center" vertical="center" wrapText="1"/>
    </xf>
    <xf numFmtId="181" fontId="27" fillId="0" borderId="273" xfId="6" applyNumberFormat="1" applyFont="1" applyBorder="1" applyAlignment="1">
      <alignment horizontal="center" vertical="center"/>
    </xf>
    <xf numFmtId="181" fontId="27" fillId="0" borderId="277" xfId="6" applyNumberFormat="1" applyFont="1" applyBorder="1" applyAlignment="1">
      <alignment horizontal="center" vertical="center"/>
    </xf>
    <xf numFmtId="181" fontId="27" fillId="0" borderId="229" xfId="6" applyNumberFormat="1" applyFont="1" applyBorder="1" applyAlignment="1">
      <alignment horizontal="center" vertical="center"/>
    </xf>
    <xf numFmtId="181" fontId="15" fillId="71" borderId="1" xfId="6" applyNumberFormat="1" applyFont="1" applyFill="1" applyBorder="1" applyAlignment="1">
      <alignment horizontal="center" vertical="center"/>
    </xf>
    <xf numFmtId="180" fontId="27" fillId="9" borderId="56" xfId="6" applyNumberFormat="1" applyFont="1" applyFill="1" applyBorder="1" applyAlignment="1">
      <alignment horizontal="center" vertical="center"/>
    </xf>
    <xf numFmtId="180" fontId="27" fillId="9" borderId="65" xfId="6" applyNumberFormat="1" applyFont="1" applyFill="1" applyBorder="1" applyAlignment="1">
      <alignment horizontal="center" vertical="center"/>
    </xf>
    <xf numFmtId="180" fontId="27" fillId="9" borderId="58" xfId="6" applyNumberFormat="1" applyFont="1" applyFill="1" applyBorder="1" applyAlignment="1">
      <alignment horizontal="center" vertical="center"/>
    </xf>
    <xf numFmtId="181" fontId="238" fillId="9" borderId="47" xfId="6" applyNumberFormat="1" applyFont="1" applyFill="1" applyBorder="1" applyAlignment="1">
      <alignment horizontal="center" vertical="center" wrapText="1"/>
    </xf>
    <xf numFmtId="181" fontId="238" fillId="9" borderId="56" xfId="6" applyNumberFormat="1" applyFont="1" applyFill="1" applyBorder="1" applyAlignment="1">
      <alignment horizontal="center" vertical="center" wrapText="1"/>
    </xf>
    <xf numFmtId="0" fontId="27" fillId="0" borderId="46" xfId="5" applyFont="1" applyFill="1" applyBorder="1" applyAlignment="1">
      <alignment horizontal="center" vertical="center" wrapText="1"/>
    </xf>
    <xf numFmtId="181" fontId="243" fillId="75" borderId="16" xfId="6" applyNumberFormat="1" applyFont="1" applyFill="1" applyBorder="1" applyAlignment="1">
      <alignment horizontal="center" vertical="center" wrapText="1"/>
    </xf>
    <xf numFmtId="181" fontId="243" fillId="75" borderId="20" xfId="6" applyNumberFormat="1" applyFont="1" applyFill="1" applyBorder="1" applyAlignment="1">
      <alignment horizontal="center" vertical="center" wrapText="1"/>
    </xf>
    <xf numFmtId="181" fontId="243" fillId="75" borderId="21" xfId="6" applyNumberFormat="1" applyFont="1" applyFill="1" applyBorder="1" applyAlignment="1">
      <alignment horizontal="center" vertical="center" wrapText="1"/>
    </xf>
    <xf numFmtId="181" fontId="238" fillId="9" borderId="18" xfId="6" applyNumberFormat="1" applyFont="1" applyFill="1" applyBorder="1" applyAlignment="1">
      <alignment horizontal="center" vertical="center" wrapText="1"/>
    </xf>
    <xf numFmtId="181" fontId="238" fillId="9" borderId="40" xfId="6" applyNumberFormat="1" applyFont="1" applyFill="1" applyBorder="1" applyAlignment="1">
      <alignment horizontal="center" vertical="center" wrapText="1"/>
    </xf>
    <xf numFmtId="0" fontId="27" fillId="9" borderId="27" xfId="5" applyFont="1" applyFill="1" applyBorder="1" applyAlignment="1">
      <alignment horizontal="center" vertical="center" wrapText="1"/>
    </xf>
    <xf numFmtId="0" fontId="27" fillId="9" borderId="0" xfId="5" applyFont="1" applyFill="1" applyBorder="1" applyAlignment="1">
      <alignment horizontal="center" vertical="center" wrapText="1"/>
    </xf>
    <xf numFmtId="0" fontId="27" fillId="9" borderId="63" xfId="5" applyFont="1" applyFill="1" applyBorder="1" applyAlignment="1">
      <alignment horizontal="center" vertical="center" wrapText="1"/>
    </xf>
    <xf numFmtId="0" fontId="27" fillId="9" borderId="55" xfId="5" applyFont="1" applyFill="1" applyBorder="1" applyAlignment="1">
      <alignment horizontal="center" vertical="center" wrapText="1"/>
    </xf>
    <xf numFmtId="181" fontId="27" fillId="0" borderId="206" xfId="6" applyNumberFormat="1" applyFont="1" applyBorder="1" applyAlignment="1">
      <alignment horizontal="center" vertical="center"/>
    </xf>
    <xf numFmtId="181" fontId="27" fillId="0" borderId="217" xfId="6" applyNumberFormat="1" applyFont="1" applyBorder="1" applyAlignment="1">
      <alignment horizontal="center" vertical="center"/>
    </xf>
    <xf numFmtId="181" fontId="27" fillId="0" borderId="274" xfId="6" applyNumberFormat="1" applyFont="1" applyBorder="1" applyAlignment="1">
      <alignment horizontal="center" vertical="center"/>
    </xf>
    <xf numFmtId="181" fontId="27" fillId="0" borderId="278" xfId="6" applyNumberFormat="1" applyFont="1" applyBorder="1" applyAlignment="1">
      <alignment horizontal="center" vertical="center"/>
    </xf>
    <xf numFmtId="181" fontId="27" fillId="0" borderId="233" xfId="6" applyNumberFormat="1" applyFont="1" applyBorder="1" applyAlignment="1">
      <alignment horizontal="center" vertical="center"/>
    </xf>
    <xf numFmtId="181" fontId="27" fillId="0" borderId="231" xfId="6" applyNumberFormat="1" applyFont="1" applyBorder="1" applyAlignment="1">
      <alignment horizontal="center" vertical="center"/>
    </xf>
    <xf numFmtId="181" fontId="27" fillId="0" borderId="169" xfId="6" applyNumberFormat="1" applyFont="1" applyBorder="1" applyAlignment="1">
      <alignment horizontal="center" vertical="center"/>
    </xf>
    <xf numFmtId="181" fontId="27" fillId="0" borderId="178" xfId="6" applyNumberFormat="1" applyFont="1" applyBorder="1" applyAlignment="1">
      <alignment horizontal="center" vertical="center"/>
    </xf>
    <xf numFmtId="9" fontId="243" fillId="75" borderId="20" xfId="6" applyNumberFormat="1" applyFont="1" applyFill="1" applyBorder="1" applyAlignment="1">
      <alignment horizontal="center" vertical="center" wrapText="1"/>
    </xf>
    <xf numFmtId="9" fontId="243" fillId="75" borderId="17" xfId="6" applyNumberFormat="1" applyFont="1" applyFill="1" applyBorder="1" applyAlignment="1">
      <alignment horizontal="center" vertical="center" wrapText="1"/>
    </xf>
    <xf numFmtId="181" fontId="27" fillId="0" borderId="227" xfId="6" applyNumberFormat="1" applyFont="1" applyBorder="1" applyAlignment="1">
      <alignment horizontal="center" vertical="center"/>
    </xf>
    <xf numFmtId="181" fontId="27" fillId="6" borderId="152" xfId="5" applyNumberFormat="1" applyFont="1" applyFill="1" applyBorder="1" applyAlignment="1">
      <alignment horizontal="center" vertical="center"/>
    </xf>
    <xf numFmtId="181" fontId="27" fillId="6" borderId="154" xfId="5" applyNumberFormat="1" applyFont="1" applyFill="1" applyBorder="1" applyAlignment="1">
      <alignment horizontal="center" vertical="center"/>
    </xf>
    <xf numFmtId="181" fontId="27" fillId="6" borderId="144" xfId="5" applyNumberFormat="1" applyFont="1" applyFill="1" applyBorder="1" applyAlignment="1">
      <alignment horizontal="center" vertical="center"/>
    </xf>
    <xf numFmtId="181" fontId="27" fillId="6" borderId="146" xfId="5" applyNumberFormat="1" applyFont="1" applyFill="1" applyBorder="1" applyAlignment="1">
      <alignment horizontal="center" vertical="center"/>
    </xf>
    <xf numFmtId="181" fontId="27" fillId="6" borderId="170" xfId="5" applyNumberFormat="1" applyFont="1" applyFill="1" applyBorder="1" applyAlignment="1">
      <alignment horizontal="center" vertical="center"/>
    </xf>
    <xf numFmtId="181" fontId="27" fillId="6" borderId="173" xfId="5" applyNumberFormat="1" applyFont="1" applyFill="1" applyBorder="1" applyAlignment="1">
      <alignment horizontal="center" vertical="center"/>
    </xf>
    <xf numFmtId="181" fontId="27" fillId="6" borderId="155" xfId="5" applyNumberFormat="1" applyFont="1" applyFill="1" applyBorder="1" applyAlignment="1">
      <alignment horizontal="center" vertical="center"/>
    </xf>
    <xf numFmtId="181" fontId="27" fillId="6" borderId="156" xfId="5" applyNumberFormat="1" applyFont="1" applyFill="1" applyBorder="1" applyAlignment="1">
      <alignment horizontal="center" vertical="center"/>
    </xf>
    <xf numFmtId="181" fontId="27" fillId="6" borderId="174" xfId="5" applyNumberFormat="1" applyFont="1" applyFill="1" applyBorder="1" applyAlignment="1">
      <alignment horizontal="center" vertical="center"/>
    </xf>
    <xf numFmtId="181" fontId="27" fillId="6" borderId="172" xfId="5" applyNumberFormat="1" applyFont="1" applyFill="1" applyBorder="1" applyAlignment="1">
      <alignment horizontal="center" vertical="center"/>
    </xf>
    <xf numFmtId="9" fontId="27" fillId="9" borderId="47" xfId="38461" applyFont="1" applyFill="1" applyBorder="1" applyAlignment="1">
      <alignment horizontal="center" vertical="center" wrapText="1"/>
    </xf>
    <xf numFmtId="9" fontId="27" fillId="9" borderId="13" xfId="38461" applyFont="1" applyFill="1" applyBorder="1" applyAlignment="1">
      <alignment horizontal="center" vertical="center"/>
    </xf>
    <xf numFmtId="181" fontId="26" fillId="73" borderId="19" xfId="5" applyNumberFormat="1" applyFont="1" applyFill="1" applyBorder="1" applyAlignment="1">
      <alignment horizontal="center" vertical="center"/>
    </xf>
    <xf numFmtId="181" fontId="27" fillId="6" borderId="136" xfId="5" applyNumberFormat="1" applyFont="1" applyFill="1" applyBorder="1" applyAlignment="1">
      <alignment horizontal="center" vertical="center"/>
    </xf>
    <xf numFmtId="181" fontId="27" fillId="6" borderId="138" xfId="5" applyNumberFormat="1" applyFont="1" applyFill="1" applyBorder="1" applyAlignment="1">
      <alignment horizontal="center" vertical="center"/>
    </xf>
    <xf numFmtId="181" fontId="27" fillId="0" borderId="155" xfId="5" applyNumberFormat="1" applyFont="1" applyFill="1" applyBorder="1" applyAlignment="1">
      <alignment horizontal="center" vertical="center"/>
    </xf>
    <xf numFmtId="181" fontId="27" fillId="0" borderId="156" xfId="5" applyNumberFormat="1" applyFont="1" applyFill="1" applyBorder="1" applyAlignment="1">
      <alignment horizontal="center" vertical="center"/>
    </xf>
    <xf numFmtId="181" fontId="27" fillId="6" borderId="147" xfId="5" applyNumberFormat="1" applyFont="1" applyFill="1" applyBorder="1" applyAlignment="1">
      <alignment horizontal="center" vertical="center"/>
    </xf>
    <xf numFmtId="181" fontId="27" fillId="6" borderId="158" xfId="5" applyNumberFormat="1" applyFont="1" applyFill="1" applyBorder="1" applyAlignment="1">
      <alignment horizontal="center" vertical="center"/>
    </xf>
    <xf numFmtId="181" fontId="27" fillId="0" borderId="147" xfId="5" applyNumberFormat="1" applyFont="1" applyFill="1" applyBorder="1" applyAlignment="1">
      <alignment horizontal="center" vertical="center"/>
    </xf>
    <xf numFmtId="181" fontId="27" fillId="0" borderId="158" xfId="5" applyNumberFormat="1" applyFont="1" applyFill="1" applyBorder="1" applyAlignment="1">
      <alignment horizontal="center" vertical="center"/>
    </xf>
    <xf numFmtId="9" fontId="27" fillId="9" borderId="65" xfId="38461" applyFont="1" applyFill="1" applyBorder="1" applyAlignment="1">
      <alignment horizontal="center" vertical="center"/>
    </xf>
    <xf numFmtId="9" fontId="27" fillId="9" borderId="58" xfId="38461" applyFont="1" applyFill="1" applyBorder="1" applyAlignment="1">
      <alignment horizontal="center" vertical="center"/>
    </xf>
    <xf numFmtId="181" fontId="26" fillId="73" borderId="35" xfId="5" applyNumberFormat="1" applyFont="1" applyFill="1" applyBorder="1" applyAlignment="1">
      <alignment horizontal="center" vertical="center"/>
    </xf>
    <xf numFmtId="181" fontId="27" fillId="0" borderId="139" xfId="5" applyNumberFormat="1" applyFont="1" applyFill="1" applyBorder="1" applyAlignment="1">
      <alignment horizontal="center" vertical="center"/>
    </xf>
    <xf numFmtId="181" fontId="27" fillId="0" borderId="157" xfId="5" applyNumberFormat="1" applyFont="1" applyFill="1" applyBorder="1" applyAlignment="1">
      <alignment horizontal="center" vertical="center"/>
    </xf>
    <xf numFmtId="181" fontId="27" fillId="0" borderId="144" xfId="5" applyNumberFormat="1" applyFont="1" applyFill="1" applyBorder="1" applyAlignment="1">
      <alignment horizontal="center" vertical="center"/>
    </xf>
    <xf numFmtId="181" fontId="27" fillId="6" borderId="201" xfId="5" applyNumberFormat="1" applyFont="1" applyFill="1" applyBorder="1" applyAlignment="1">
      <alignment horizontal="center" vertical="center"/>
    </xf>
    <xf numFmtId="181" fontId="27" fillId="6" borderId="199" xfId="5" applyNumberFormat="1" applyFont="1" applyFill="1" applyBorder="1" applyAlignment="1">
      <alignment horizontal="center" vertical="center"/>
    </xf>
    <xf numFmtId="181" fontId="27" fillId="6" borderId="203" xfId="5" applyNumberFormat="1" applyFont="1" applyFill="1" applyBorder="1" applyAlignment="1">
      <alignment horizontal="center" vertical="center"/>
    </xf>
    <xf numFmtId="181" fontId="27" fillId="0" borderId="152" xfId="5" applyNumberFormat="1" applyFont="1" applyFill="1" applyBorder="1" applyAlignment="1">
      <alignment horizontal="center" vertical="center"/>
    </xf>
    <xf numFmtId="181" fontId="27" fillId="0" borderId="154" xfId="5" applyNumberFormat="1" applyFont="1" applyFill="1" applyBorder="1" applyAlignment="1">
      <alignment horizontal="center" vertical="center"/>
    </xf>
    <xf numFmtId="181" fontId="27" fillId="0" borderId="146" xfId="5" applyNumberFormat="1" applyFont="1" applyFill="1" applyBorder="1" applyAlignment="1">
      <alignment horizontal="center" vertical="center"/>
    </xf>
    <xf numFmtId="181" fontId="27" fillId="6" borderId="153" xfId="5" applyNumberFormat="1" applyFont="1" applyFill="1" applyBorder="1" applyAlignment="1">
      <alignment horizontal="center" vertical="center"/>
    </xf>
    <xf numFmtId="181" fontId="27" fillId="6" borderId="162" xfId="5" applyNumberFormat="1" applyFont="1" applyFill="1" applyBorder="1" applyAlignment="1">
      <alignment horizontal="center" vertical="center"/>
    </xf>
    <xf numFmtId="181" fontId="27" fillId="6" borderId="164" xfId="5" applyNumberFormat="1" applyFont="1" applyFill="1" applyBorder="1" applyAlignment="1">
      <alignment horizontal="center" vertical="center"/>
    </xf>
    <xf numFmtId="9" fontId="27" fillId="9" borderId="57" xfId="38461" applyFont="1" applyFill="1" applyBorder="1" applyAlignment="1">
      <alignment horizontal="center" vertical="center" wrapText="1"/>
    </xf>
    <xf numFmtId="9" fontId="27" fillId="9" borderId="58" xfId="38461" applyFont="1" applyFill="1" applyBorder="1" applyAlignment="1">
      <alignment horizontal="center" vertical="center" wrapText="1"/>
    </xf>
    <xf numFmtId="181" fontId="27" fillId="0" borderId="136" xfId="5" applyNumberFormat="1" applyFont="1" applyFill="1" applyBorder="1" applyAlignment="1">
      <alignment horizontal="center" vertical="center"/>
    </xf>
    <xf numFmtId="181" fontId="27" fillId="0" borderId="138" xfId="5" applyNumberFormat="1" applyFont="1" applyFill="1" applyBorder="1" applyAlignment="1">
      <alignment horizontal="center" vertical="center"/>
    </xf>
    <xf numFmtId="181" fontId="27" fillId="0" borderId="198" xfId="5" applyNumberFormat="1" applyFont="1" applyFill="1" applyBorder="1" applyAlignment="1">
      <alignment horizontal="center" vertical="center"/>
    </xf>
    <xf numFmtId="181" fontId="27" fillId="0" borderId="200" xfId="5" applyNumberFormat="1" applyFont="1" applyFill="1" applyBorder="1" applyAlignment="1">
      <alignment horizontal="center" vertical="center"/>
    </xf>
    <xf numFmtId="181" fontId="27" fillId="0" borderId="201" xfId="5" applyNumberFormat="1" applyFont="1" applyFill="1" applyBorder="1" applyAlignment="1">
      <alignment horizontal="center" vertical="center"/>
    </xf>
    <xf numFmtId="181" fontId="27" fillId="6" borderId="202" xfId="5" applyNumberFormat="1" applyFont="1" applyFill="1" applyBorder="1" applyAlignment="1">
      <alignment horizontal="center" vertical="center"/>
    </xf>
    <xf numFmtId="181" fontId="27" fillId="6" borderId="145" xfId="5" applyNumberFormat="1" applyFont="1" applyFill="1" applyBorder="1" applyAlignment="1">
      <alignment horizontal="center" vertical="center"/>
    </xf>
    <xf numFmtId="181" fontId="27" fillId="6" borderId="191" xfId="5" applyNumberFormat="1" applyFont="1" applyFill="1" applyBorder="1" applyAlignment="1">
      <alignment horizontal="center" vertical="center"/>
    </xf>
    <xf numFmtId="181" fontId="27" fillId="6" borderId="197" xfId="5" applyNumberFormat="1" applyFont="1" applyFill="1" applyBorder="1" applyAlignment="1">
      <alignment horizontal="center" vertical="center"/>
    </xf>
    <xf numFmtId="9" fontId="27" fillId="9" borderId="57" xfId="38461" applyFont="1" applyFill="1" applyBorder="1" applyAlignment="1">
      <alignment horizontal="center" vertical="center"/>
    </xf>
    <xf numFmtId="181" fontId="27" fillId="6" borderId="195" xfId="5" applyNumberFormat="1" applyFont="1" applyFill="1" applyBorder="1" applyAlignment="1">
      <alignment horizontal="center" vertical="center"/>
    </xf>
    <xf numFmtId="181" fontId="27" fillId="6" borderId="161" xfId="5" applyNumberFormat="1" applyFont="1" applyFill="1" applyBorder="1" applyAlignment="1">
      <alignment horizontal="center" vertical="center"/>
    </xf>
    <xf numFmtId="181" fontId="26" fillId="73" borderId="31" xfId="5" applyNumberFormat="1" applyFont="1" applyFill="1" applyBorder="1" applyAlignment="1">
      <alignment horizontal="center" vertical="center"/>
    </xf>
    <xf numFmtId="181" fontId="27" fillId="6" borderId="137" xfId="5" applyNumberFormat="1" applyFont="1" applyFill="1" applyBorder="1" applyAlignment="1">
      <alignment horizontal="center" vertical="center"/>
    </xf>
    <xf numFmtId="181" fontId="27" fillId="6" borderId="190" xfId="5" applyNumberFormat="1" applyFont="1" applyFill="1" applyBorder="1" applyAlignment="1">
      <alignment horizontal="center" vertical="center"/>
    </xf>
    <xf numFmtId="181" fontId="27" fillId="6" borderId="196" xfId="5" applyNumberFormat="1" applyFont="1" applyFill="1" applyBorder="1" applyAlignment="1">
      <alignment horizontal="center" vertical="center"/>
    </xf>
    <xf numFmtId="181" fontId="27" fillId="6" borderId="194" xfId="5" applyNumberFormat="1" applyFont="1" applyFill="1" applyBorder="1" applyAlignment="1">
      <alignment horizontal="center" vertical="center"/>
    </xf>
    <xf numFmtId="181" fontId="27" fillId="6" borderId="171" xfId="5" applyNumberFormat="1" applyFont="1" applyFill="1" applyBorder="1" applyAlignment="1">
      <alignment horizontal="center" vertical="center"/>
    </xf>
    <xf numFmtId="181" fontId="26" fillId="73" borderId="31" xfId="5" applyNumberFormat="1" applyFont="1" applyFill="1" applyBorder="1" applyAlignment="1">
      <alignment horizontal="center" vertical="center" wrapText="1"/>
    </xf>
    <xf numFmtId="181" fontId="26" fillId="73" borderId="38" xfId="5" applyNumberFormat="1" applyFont="1" applyFill="1" applyBorder="1" applyAlignment="1">
      <alignment horizontal="center" vertical="center" wrapText="1"/>
    </xf>
    <xf numFmtId="181" fontId="26" fillId="73" borderId="53" xfId="5" applyNumberFormat="1" applyFont="1" applyFill="1" applyBorder="1" applyAlignment="1">
      <alignment horizontal="center" vertical="center" wrapText="1"/>
    </xf>
    <xf numFmtId="181" fontId="27" fillId="6" borderId="157" xfId="5" applyNumberFormat="1" applyFont="1" applyFill="1" applyBorder="1" applyAlignment="1">
      <alignment horizontal="center" vertical="center"/>
    </xf>
    <xf numFmtId="181" fontId="27" fillId="6" borderId="192" xfId="5" applyNumberFormat="1" applyFont="1" applyFill="1" applyBorder="1" applyAlignment="1">
      <alignment horizontal="center" vertical="center"/>
    </xf>
    <xf numFmtId="181" fontId="27" fillId="6" borderId="193" xfId="5" applyNumberFormat="1" applyFont="1" applyFill="1" applyBorder="1" applyAlignment="1">
      <alignment horizontal="center" vertical="center"/>
    </xf>
    <xf numFmtId="181" fontId="243" fillId="75" borderId="16" xfId="38463" applyNumberFormat="1" applyFont="1" applyFill="1" applyBorder="1" applyAlignment="1">
      <alignment horizontal="center" vertical="center"/>
    </xf>
    <xf numFmtId="181" fontId="243" fillId="75" borderId="17" xfId="38463" applyNumberFormat="1" applyFont="1" applyFill="1" applyBorder="1" applyAlignment="1">
      <alignment horizontal="center" vertical="center"/>
    </xf>
    <xf numFmtId="181" fontId="27" fillId="6" borderId="176" xfId="5" applyNumberFormat="1" applyFont="1" applyFill="1" applyBorder="1" applyAlignment="1">
      <alignment horizontal="center" vertical="center"/>
    </xf>
    <xf numFmtId="181" fontId="27" fillId="6" borderId="175" xfId="5" applyNumberFormat="1" applyFont="1" applyFill="1" applyBorder="1" applyAlignment="1">
      <alignment horizontal="center" vertical="center"/>
    </xf>
    <xf numFmtId="181" fontId="27" fillId="6" borderId="189" xfId="5" applyNumberFormat="1" applyFont="1" applyFill="1" applyBorder="1" applyAlignment="1">
      <alignment horizontal="center" vertical="center"/>
    </xf>
    <xf numFmtId="181" fontId="27" fillId="9" borderId="57" xfId="5" applyNumberFormat="1" applyFont="1" applyFill="1" applyBorder="1" applyAlignment="1">
      <alignment horizontal="center" vertical="center"/>
    </xf>
    <xf numFmtId="181" fontId="27" fillId="9" borderId="65" xfId="5" applyNumberFormat="1" applyFont="1" applyFill="1" applyBorder="1" applyAlignment="1">
      <alignment horizontal="center" vertical="center"/>
    </xf>
    <xf numFmtId="181" fontId="27" fillId="9" borderId="58" xfId="5" applyNumberFormat="1" applyFont="1" applyFill="1" applyBorder="1" applyAlignment="1">
      <alignment horizontal="center" vertical="center"/>
    </xf>
    <xf numFmtId="181" fontId="27" fillId="6" borderId="188" xfId="5" applyNumberFormat="1" applyFont="1" applyFill="1" applyBorder="1" applyAlignment="1">
      <alignment horizontal="center" vertical="center"/>
    </xf>
    <xf numFmtId="181" fontId="242" fillId="75" borderId="16" xfId="5" applyNumberFormat="1" applyFont="1" applyFill="1" applyBorder="1" applyAlignment="1">
      <alignment horizontal="center" vertical="center" wrapText="1"/>
    </xf>
    <xf numFmtId="181" fontId="242" fillId="75" borderId="20" xfId="5" applyNumberFormat="1" applyFont="1" applyFill="1" applyBorder="1" applyAlignment="1">
      <alignment horizontal="center" vertical="center" wrapText="1"/>
    </xf>
    <xf numFmtId="181" fontId="242" fillId="75" borderId="21" xfId="5" applyNumberFormat="1" applyFont="1" applyFill="1" applyBorder="1" applyAlignment="1">
      <alignment horizontal="center" vertical="center" wrapText="1"/>
    </xf>
    <xf numFmtId="181" fontId="243" fillId="75" borderId="20" xfId="5" applyNumberFormat="1" applyFont="1" applyFill="1" applyBorder="1" applyAlignment="1">
      <alignment horizontal="center" vertical="center" wrapText="1"/>
    </xf>
    <xf numFmtId="9" fontId="243" fillId="75" borderId="9" xfId="5" applyNumberFormat="1" applyFont="1" applyFill="1" applyBorder="1" applyAlignment="1">
      <alignment horizontal="center" vertical="center" wrapText="1"/>
    </xf>
    <xf numFmtId="9" fontId="243" fillId="75" borderId="6" xfId="5" applyNumberFormat="1" applyFont="1" applyFill="1" applyBorder="1" applyAlignment="1">
      <alignment horizontal="center" vertical="center" wrapText="1"/>
    </xf>
    <xf numFmtId="9" fontId="243" fillId="75" borderId="7" xfId="5" applyNumberFormat="1" applyFont="1" applyFill="1" applyBorder="1" applyAlignment="1">
      <alignment horizontal="center" vertical="center" wrapText="1"/>
    </xf>
    <xf numFmtId="0" fontId="15" fillId="71" borderId="1" xfId="5" applyFont="1" applyFill="1" applyBorder="1" applyAlignment="1">
      <alignment horizontal="center" vertical="center"/>
    </xf>
    <xf numFmtId="0" fontId="27" fillId="9" borderId="23" xfId="5" applyFont="1" applyFill="1" applyBorder="1" applyAlignment="1">
      <alignment horizontal="center" vertical="center"/>
    </xf>
    <xf numFmtId="0" fontId="27" fillId="9" borderId="28" xfId="5" applyFont="1" applyFill="1" applyBorder="1" applyAlignment="1">
      <alignment horizontal="center" vertical="center"/>
    </xf>
    <xf numFmtId="0" fontId="27" fillId="9" borderId="34" xfId="5" applyFont="1" applyFill="1" applyBorder="1" applyAlignment="1">
      <alignment horizontal="center" vertical="center"/>
    </xf>
    <xf numFmtId="176" fontId="27" fillId="6" borderId="24" xfId="38465" applyFont="1" applyFill="1" applyBorder="1" applyAlignment="1">
      <alignment horizontal="center" vertical="center" wrapText="1"/>
    </xf>
    <xf numFmtId="176" fontId="27" fillId="6" borderId="25" xfId="38465" applyFont="1" applyFill="1" applyBorder="1" applyAlignment="1">
      <alignment horizontal="center" vertical="center" wrapText="1"/>
    </xf>
    <xf numFmtId="176" fontId="27" fillId="6" borderId="23" xfId="38465" applyFont="1" applyFill="1" applyBorder="1" applyAlignment="1">
      <alignment horizontal="center" vertical="center" wrapText="1"/>
    </xf>
    <xf numFmtId="176" fontId="27" fillId="6" borderId="26" xfId="38465" applyFont="1" applyFill="1" applyBorder="1" applyAlignment="1">
      <alignment horizontal="center" vertical="center" wrapText="1"/>
    </xf>
    <xf numFmtId="176" fontId="27" fillId="6" borderId="29" xfId="38465" applyFont="1" applyFill="1" applyBorder="1" applyAlignment="1">
      <alignment horizontal="center" vertical="center" wrapText="1"/>
    </xf>
    <xf numFmtId="176" fontId="27" fillId="6" borderId="0" xfId="38465" applyFont="1" applyFill="1" applyBorder="1" applyAlignment="1">
      <alignment horizontal="center" vertical="center" wrapText="1"/>
    </xf>
    <xf numFmtId="176" fontId="27" fillId="6" borderId="30" xfId="38465" applyFont="1" applyFill="1" applyBorder="1" applyAlignment="1">
      <alignment horizontal="center" vertical="center" wrapText="1"/>
    </xf>
    <xf numFmtId="176" fontId="27" fillId="6" borderId="35" xfId="38465" applyFont="1" applyFill="1" applyBorder="1" applyAlignment="1">
      <alignment horizontal="center" vertical="center" wrapText="1"/>
    </xf>
    <xf numFmtId="176" fontId="27" fillId="6" borderId="36" xfId="38465" applyFont="1" applyFill="1" applyBorder="1" applyAlignment="1">
      <alignment horizontal="center" vertical="center" wrapText="1"/>
    </xf>
    <xf numFmtId="176" fontId="27" fillId="6" borderId="39" xfId="38465" applyFont="1" applyFill="1" applyBorder="1" applyAlignment="1">
      <alignment horizontal="center" vertical="center" wrapText="1"/>
    </xf>
    <xf numFmtId="176" fontId="27" fillId="6" borderId="28" xfId="38465" applyFont="1" applyFill="1" applyBorder="1" applyAlignment="1">
      <alignment horizontal="center" vertical="center" wrapText="1"/>
    </xf>
    <xf numFmtId="176" fontId="27" fillId="6" borderId="34" xfId="38465" applyFont="1" applyFill="1" applyBorder="1" applyAlignment="1">
      <alignment horizontal="center" vertical="center" wrapText="1"/>
    </xf>
    <xf numFmtId="181" fontId="243" fillId="75" borderId="20" xfId="38463" applyNumberFormat="1" applyFont="1" applyFill="1" applyBorder="1" applyAlignment="1">
      <alignment horizontal="center" vertical="center"/>
    </xf>
    <xf numFmtId="0" fontId="27" fillId="6" borderId="24" xfId="5" applyFont="1" applyFill="1" applyBorder="1" applyAlignment="1">
      <alignment horizontal="center" vertical="center" wrapText="1"/>
    </xf>
    <xf numFmtId="0" fontId="27" fillId="6" borderId="23" xfId="5" applyFont="1" applyFill="1" applyBorder="1" applyAlignment="1">
      <alignment horizontal="center" vertical="center" wrapText="1"/>
    </xf>
    <xf numFmtId="0" fontId="27" fillId="6" borderId="29" xfId="5" applyFont="1" applyFill="1" applyBorder="1" applyAlignment="1">
      <alignment horizontal="center" vertical="center" wrapText="1"/>
    </xf>
    <xf numFmtId="0" fontId="27" fillId="6" borderId="0" xfId="5" applyFont="1" applyFill="1" applyBorder="1" applyAlignment="1">
      <alignment horizontal="center" vertical="center" wrapText="1"/>
    </xf>
    <xf numFmtId="0" fontId="27" fillId="6" borderId="30" xfId="5" applyFont="1" applyFill="1" applyBorder="1" applyAlignment="1">
      <alignment horizontal="center" vertical="center" wrapText="1"/>
    </xf>
    <xf numFmtId="0" fontId="27" fillId="6" borderId="35" xfId="5" applyFont="1" applyFill="1" applyBorder="1" applyAlignment="1">
      <alignment horizontal="center" vertical="center" wrapText="1"/>
    </xf>
    <xf numFmtId="0" fontId="27" fillId="6" borderId="36" xfId="5" applyFont="1" applyFill="1" applyBorder="1" applyAlignment="1">
      <alignment horizontal="center" vertical="center" wrapText="1"/>
    </xf>
    <xf numFmtId="0" fontId="27" fillId="6" borderId="39" xfId="5" applyFont="1" applyFill="1" applyBorder="1" applyAlignment="1">
      <alignment horizontal="center" vertical="center" wrapText="1"/>
    </xf>
    <xf numFmtId="0" fontId="27" fillId="6" borderId="28" xfId="5" applyFont="1" applyFill="1" applyBorder="1" applyAlignment="1">
      <alignment horizontal="center" vertical="center" wrapText="1"/>
    </xf>
    <xf numFmtId="0" fontId="27" fillId="6" borderId="35" xfId="5" applyFont="1" applyFill="1" applyBorder="1" applyAlignment="1">
      <alignment horizontal="center" vertical="center"/>
    </xf>
    <xf numFmtId="0" fontId="27" fillId="6" borderId="36" xfId="5" applyFont="1" applyFill="1" applyBorder="1" applyAlignment="1">
      <alignment horizontal="center" vertical="center"/>
    </xf>
    <xf numFmtId="0" fontId="27" fillId="6" borderId="34" xfId="5" applyFont="1" applyFill="1" applyBorder="1" applyAlignment="1">
      <alignment horizontal="center" vertical="center"/>
    </xf>
    <xf numFmtId="0" fontId="27" fillId="9" borderId="25" xfId="5" applyFont="1" applyFill="1" applyBorder="1" applyAlignment="1">
      <alignment horizontal="center" vertical="center" wrapText="1"/>
    </xf>
    <xf numFmtId="0" fontId="27" fillId="0" borderId="51" xfId="5" applyFont="1" applyFill="1" applyBorder="1" applyAlignment="1">
      <alignment horizontal="center" vertical="center"/>
    </xf>
    <xf numFmtId="0" fontId="27" fillId="0" borderId="52" xfId="5" applyFont="1" applyFill="1" applyBorder="1" applyAlignment="1">
      <alignment horizontal="center" vertical="center"/>
    </xf>
    <xf numFmtId="0" fontId="27" fillId="0" borderId="46" xfId="5" applyFont="1" applyFill="1" applyBorder="1" applyAlignment="1">
      <alignment horizontal="center" vertical="center"/>
    </xf>
    <xf numFmtId="0" fontId="27" fillId="0" borderId="0" xfId="5" applyFont="1" applyFill="1" applyBorder="1" applyAlignment="1">
      <alignment horizontal="center" vertical="center" wrapText="1"/>
    </xf>
    <xf numFmtId="0" fontId="27" fillId="0" borderId="30" xfId="5" applyFont="1" applyFill="1" applyBorder="1" applyAlignment="1">
      <alignment horizontal="center" vertical="center" wrapText="1"/>
    </xf>
    <xf numFmtId="0" fontId="27" fillId="0" borderId="55" xfId="5" applyFont="1" applyFill="1" applyBorder="1" applyAlignment="1">
      <alignment horizontal="center" vertical="center" wrapText="1"/>
    </xf>
    <xf numFmtId="0" fontId="27" fillId="0" borderId="61" xfId="5" applyFont="1" applyFill="1" applyBorder="1" applyAlignment="1">
      <alignment horizontal="center" vertical="center" wrapText="1"/>
    </xf>
    <xf numFmtId="0" fontId="27" fillId="7" borderId="16" xfId="5" applyFont="1" applyFill="1" applyBorder="1" applyAlignment="1">
      <alignment horizontal="center" vertical="center"/>
    </xf>
    <xf numFmtId="0" fontId="27" fillId="7" borderId="17" xfId="5" applyFont="1" applyFill="1" applyBorder="1" applyAlignment="1">
      <alignment horizontal="center" vertical="center"/>
    </xf>
    <xf numFmtId="0" fontId="27" fillId="7" borderId="20" xfId="5" applyFont="1" applyFill="1" applyBorder="1" applyAlignment="1">
      <alignment horizontal="center" vertical="center"/>
    </xf>
    <xf numFmtId="0" fontId="27" fillId="7" borderId="21" xfId="5" applyFont="1" applyFill="1" applyBorder="1" applyAlignment="1">
      <alignment horizontal="center" vertical="center"/>
    </xf>
    <xf numFmtId="0" fontId="27" fillId="7" borderId="37" xfId="5" applyFont="1" applyFill="1" applyBorder="1" applyAlignment="1">
      <alignment horizontal="center" vertical="center"/>
    </xf>
    <xf numFmtId="0" fontId="27" fillId="7" borderId="32" xfId="5" applyFont="1" applyFill="1" applyBorder="1" applyAlignment="1">
      <alignment horizontal="center" vertical="center"/>
    </xf>
    <xf numFmtId="0" fontId="27" fillId="7" borderId="45" xfId="5" applyFont="1" applyFill="1" applyBorder="1" applyAlignment="1">
      <alignment horizontal="center" vertical="center"/>
    </xf>
    <xf numFmtId="0" fontId="27" fillId="7" borderId="46" xfId="5" applyFont="1" applyFill="1" applyBorder="1" applyAlignment="1">
      <alignment horizontal="center" vertical="center"/>
    </xf>
    <xf numFmtId="181" fontId="238" fillId="9" borderId="57" xfId="7" applyNumberFormat="1" applyFont="1" applyFill="1" applyBorder="1" applyAlignment="1">
      <alignment horizontal="center" vertical="center" wrapText="1"/>
    </xf>
    <xf numFmtId="181" fontId="238" fillId="9" borderId="65" xfId="7" applyNumberFormat="1" applyFont="1" applyFill="1" applyBorder="1" applyAlignment="1">
      <alignment horizontal="center" vertical="center" wrapText="1"/>
    </xf>
    <xf numFmtId="181" fontId="238" fillId="9" borderId="8" xfId="7" applyNumberFormat="1" applyFont="1" applyFill="1" applyBorder="1" applyAlignment="1">
      <alignment horizontal="center" vertical="center"/>
    </xf>
    <xf numFmtId="181" fontId="238" fillId="9" borderId="59" xfId="7" applyNumberFormat="1" applyFont="1" applyFill="1" applyBorder="1" applyAlignment="1">
      <alignment horizontal="center" vertical="center"/>
    </xf>
    <xf numFmtId="181" fontId="238" fillId="9" borderId="62" xfId="7" applyNumberFormat="1" applyFont="1" applyFill="1" applyBorder="1" applyAlignment="1">
      <alignment horizontal="center" vertical="center"/>
    </xf>
    <xf numFmtId="181" fontId="238" fillId="9" borderId="40" xfId="5" applyNumberFormat="1" applyFont="1" applyFill="1" applyBorder="1" applyAlignment="1">
      <alignment horizontal="center" vertical="center" wrapText="1"/>
    </xf>
    <xf numFmtId="181" fontId="238" fillId="9" borderId="42" xfId="5" applyNumberFormat="1" applyFont="1" applyFill="1" applyBorder="1" applyAlignment="1">
      <alignment horizontal="center" vertical="center" wrapText="1"/>
    </xf>
    <xf numFmtId="181" fontId="238" fillId="9" borderId="41" xfId="5" applyNumberFormat="1" applyFont="1" applyFill="1" applyBorder="1" applyAlignment="1">
      <alignment horizontal="center" vertical="center"/>
    </xf>
    <xf numFmtId="181" fontId="238" fillId="9" borderId="43" xfId="5" applyNumberFormat="1" applyFont="1" applyFill="1" applyBorder="1" applyAlignment="1">
      <alignment horizontal="center" vertical="center"/>
    </xf>
    <xf numFmtId="181" fontId="238" fillId="9" borderId="56" xfId="5" applyNumberFormat="1" applyFont="1" applyFill="1" applyBorder="1" applyAlignment="1">
      <alignment horizontal="center" vertical="center"/>
    </xf>
    <xf numFmtId="181" fontId="238" fillId="9" borderId="58" xfId="5" applyNumberFormat="1" applyFont="1" applyFill="1" applyBorder="1" applyAlignment="1">
      <alignment horizontal="center" vertical="center"/>
    </xf>
    <xf numFmtId="181" fontId="243" fillId="75" borderId="19" xfId="7" applyNumberFormat="1" applyFont="1" applyFill="1" applyBorder="1" applyAlignment="1">
      <alignment horizontal="center" vertical="center"/>
    </xf>
    <xf numFmtId="181" fontId="243" fillId="75" borderId="20" xfId="7" applyNumberFormat="1" applyFont="1" applyFill="1" applyBorder="1" applyAlignment="1">
      <alignment horizontal="center" vertical="center"/>
    </xf>
    <xf numFmtId="181" fontId="243" fillId="75" borderId="17" xfId="7" applyNumberFormat="1" applyFont="1" applyFill="1" applyBorder="1" applyAlignment="1">
      <alignment horizontal="center" vertical="center"/>
    </xf>
    <xf numFmtId="181" fontId="238" fillId="9" borderId="123" xfId="7" applyNumberFormat="1" applyFont="1" applyFill="1" applyBorder="1" applyAlignment="1">
      <alignment horizontal="center" vertical="center"/>
    </xf>
    <xf numFmtId="181" fontId="238" fillId="9" borderId="61" xfId="7" applyNumberFormat="1" applyFont="1" applyFill="1" applyBorder="1" applyAlignment="1">
      <alignment horizontal="center" vertical="center"/>
    </xf>
    <xf numFmtId="181" fontId="27" fillId="9" borderId="65" xfId="7" applyNumberFormat="1" applyFont="1" applyFill="1" applyBorder="1" applyAlignment="1">
      <alignment horizontal="center" vertical="center"/>
    </xf>
    <xf numFmtId="181" fontId="26" fillId="73" borderId="19" xfId="6" applyNumberFormat="1" applyFont="1" applyFill="1" applyBorder="1" applyAlignment="1">
      <alignment horizontal="center" vertical="center"/>
    </xf>
    <xf numFmtId="181" fontId="26" fillId="73" borderId="20" xfId="6" applyNumberFormat="1" applyFont="1" applyFill="1" applyBorder="1" applyAlignment="1">
      <alignment horizontal="center" vertical="center"/>
    </xf>
    <xf numFmtId="181" fontId="27" fillId="0" borderId="148" xfId="7" applyNumberFormat="1" applyFont="1" applyFill="1" applyBorder="1" applyAlignment="1">
      <alignment horizontal="center" vertical="center"/>
    </xf>
    <xf numFmtId="181" fontId="27" fillId="0" borderId="149" xfId="7" applyNumberFormat="1" applyFont="1" applyFill="1" applyBorder="1" applyAlignment="1">
      <alignment horizontal="center" vertical="center"/>
    </xf>
    <xf numFmtId="181" fontId="27" fillId="0" borderId="170" xfId="7" applyNumberFormat="1" applyFont="1" applyFill="1" applyBorder="1" applyAlignment="1">
      <alignment horizontal="center" vertical="center"/>
    </xf>
    <xf numFmtId="181" fontId="27" fillId="0" borderId="171" xfId="7" applyNumberFormat="1" applyFont="1" applyFill="1" applyBorder="1" applyAlignment="1">
      <alignment horizontal="center" vertical="center"/>
    </xf>
    <xf numFmtId="181" fontId="27" fillId="0" borderId="219" xfId="7" applyNumberFormat="1" applyFont="1" applyFill="1" applyBorder="1" applyAlignment="1">
      <alignment horizontal="center" vertical="center"/>
    </xf>
    <xf numFmtId="181" fontId="27" fillId="0" borderId="218" xfId="7" applyNumberFormat="1" applyFont="1" applyFill="1" applyBorder="1" applyAlignment="1">
      <alignment horizontal="center" vertical="center"/>
    </xf>
    <xf numFmtId="181" fontId="27" fillId="0" borderId="144" xfId="17" applyNumberFormat="1" applyFont="1" applyFill="1" applyBorder="1" applyAlignment="1">
      <alignment horizontal="center" vertical="center"/>
    </xf>
    <xf numFmtId="181" fontId="27" fillId="0" borderId="145" xfId="17" applyNumberFormat="1" applyFont="1" applyFill="1" applyBorder="1" applyAlignment="1">
      <alignment horizontal="center" vertical="center"/>
    </xf>
    <xf numFmtId="181" fontId="27" fillId="0" borderId="152" xfId="17" applyNumberFormat="1" applyFont="1" applyFill="1" applyBorder="1" applyAlignment="1">
      <alignment horizontal="center" vertical="center"/>
    </xf>
    <xf numFmtId="181" fontId="27" fillId="0" borderId="153" xfId="17" applyNumberFormat="1" applyFont="1" applyFill="1" applyBorder="1" applyAlignment="1">
      <alignment horizontal="center" vertical="center"/>
    </xf>
    <xf numFmtId="181" fontId="27" fillId="0" borderId="144" xfId="7" applyNumberFormat="1" applyFont="1" applyFill="1" applyBorder="1" applyAlignment="1">
      <alignment horizontal="center" vertical="center"/>
    </xf>
    <xf numFmtId="181" fontId="27" fillId="0" borderId="158" xfId="7" applyNumberFormat="1" applyFont="1" applyFill="1" applyBorder="1" applyAlignment="1">
      <alignment horizontal="center" vertical="center"/>
    </xf>
    <xf numFmtId="181" fontId="27" fillId="0" borderId="166" xfId="7" applyNumberFormat="1" applyFont="1" applyFill="1" applyBorder="1" applyAlignment="1">
      <alignment horizontal="center" vertical="center"/>
    </xf>
    <xf numFmtId="181" fontId="27" fillId="0" borderId="179" xfId="7" applyNumberFormat="1" applyFont="1" applyFill="1" applyBorder="1" applyAlignment="1">
      <alignment horizontal="center" vertical="center"/>
    </xf>
    <xf numFmtId="181" fontId="26" fillId="73" borderId="31" xfId="6" applyNumberFormat="1" applyFont="1" applyFill="1" applyBorder="1" applyAlignment="1">
      <alignment horizontal="center" vertical="center"/>
    </xf>
    <xf numFmtId="181" fontId="26" fillId="73" borderId="38" xfId="6" applyNumberFormat="1" applyFont="1" applyFill="1" applyBorder="1" applyAlignment="1">
      <alignment horizontal="center" vertical="center"/>
    </xf>
    <xf numFmtId="181" fontId="27" fillId="0" borderId="180" xfId="7" applyNumberFormat="1" applyFont="1" applyFill="1" applyBorder="1" applyAlignment="1">
      <alignment horizontal="center" vertical="center"/>
    </xf>
    <xf numFmtId="181" fontId="27" fillId="0" borderId="181" xfId="7" applyNumberFormat="1" applyFont="1" applyFill="1" applyBorder="1" applyAlignment="1">
      <alignment horizontal="center" vertical="center"/>
    </xf>
    <xf numFmtId="181" fontId="238" fillId="9" borderId="40" xfId="7" applyNumberFormat="1" applyFont="1" applyFill="1" applyBorder="1" applyAlignment="1">
      <alignment horizontal="center" vertical="center" wrapText="1"/>
    </xf>
    <xf numFmtId="181" fontId="238" fillId="9" borderId="42" xfId="7" applyNumberFormat="1" applyFont="1" applyFill="1" applyBorder="1" applyAlignment="1">
      <alignment horizontal="center" vertical="center" wrapText="1"/>
    </xf>
    <xf numFmtId="9" fontId="238" fillId="9" borderId="40" xfId="2" applyFont="1" applyFill="1" applyBorder="1" applyAlignment="1">
      <alignment horizontal="center" vertical="center" wrapText="1"/>
    </xf>
    <xf numFmtId="9" fontId="238" fillId="9" borderId="42" xfId="2" applyFont="1" applyFill="1" applyBorder="1" applyAlignment="1">
      <alignment horizontal="center" vertical="center" wrapText="1"/>
    </xf>
    <xf numFmtId="181" fontId="27" fillId="0" borderId="182" xfId="7" applyNumberFormat="1" applyFont="1" applyFill="1" applyBorder="1" applyAlignment="1">
      <alignment horizontal="center" vertical="center"/>
    </xf>
    <xf numFmtId="181" fontId="27" fillId="0" borderId="183" xfId="7" applyNumberFormat="1" applyFont="1" applyFill="1" applyBorder="1" applyAlignment="1">
      <alignment horizontal="center" vertical="center"/>
    </xf>
    <xf numFmtId="181" fontId="27" fillId="0" borderId="147" xfId="7" applyNumberFormat="1" applyFont="1" applyFill="1" applyBorder="1" applyAlignment="1">
      <alignment horizontal="center" vertical="center"/>
    </xf>
    <xf numFmtId="181" fontId="27" fillId="0" borderId="169" xfId="7" applyNumberFormat="1" applyFont="1" applyFill="1" applyBorder="1" applyAlignment="1">
      <alignment horizontal="center" vertical="center"/>
    </xf>
    <xf numFmtId="181" fontId="27" fillId="0" borderId="145" xfId="7" applyNumberFormat="1" applyFont="1" applyFill="1" applyBorder="1" applyAlignment="1">
      <alignment horizontal="center" vertical="center"/>
    </xf>
    <xf numFmtId="181" fontId="27" fillId="0" borderId="155" xfId="7" applyNumberFormat="1" applyFont="1" applyFill="1" applyBorder="1" applyAlignment="1">
      <alignment horizontal="center" vertical="center"/>
    </xf>
    <xf numFmtId="181" fontId="27" fillId="0" borderId="153" xfId="7" applyNumberFormat="1" applyFont="1" applyFill="1" applyBorder="1" applyAlignment="1">
      <alignment horizontal="center" vertical="center"/>
    </xf>
    <xf numFmtId="181" fontId="27" fillId="0" borderId="156" xfId="7" applyNumberFormat="1" applyFont="1" applyFill="1" applyBorder="1" applyAlignment="1">
      <alignment horizontal="center" vertical="center"/>
    </xf>
    <xf numFmtId="181" fontId="27" fillId="0" borderId="150" xfId="7" applyNumberFormat="1" applyFont="1" applyFill="1" applyBorder="1" applyAlignment="1">
      <alignment horizontal="center" vertical="center"/>
    </xf>
    <xf numFmtId="181" fontId="27" fillId="0" borderId="173" xfId="7" applyNumberFormat="1" applyFont="1" applyFill="1" applyBorder="1" applyAlignment="1">
      <alignment horizontal="center" vertical="center"/>
    </xf>
    <xf numFmtId="181" fontId="27" fillId="0" borderId="222" xfId="7" applyNumberFormat="1" applyFont="1" applyFill="1" applyBorder="1" applyAlignment="1">
      <alignment horizontal="center" vertical="center"/>
    </xf>
    <xf numFmtId="181" fontId="27" fillId="0" borderId="177" xfId="17" applyNumberFormat="1" applyFont="1" applyFill="1" applyBorder="1" applyAlignment="1">
      <alignment horizontal="center" vertical="center"/>
    </xf>
    <xf numFmtId="181" fontId="27" fillId="0" borderId="213" xfId="17" applyNumberFormat="1" applyFont="1" applyFill="1" applyBorder="1" applyAlignment="1">
      <alignment horizontal="center" vertical="center"/>
    </xf>
    <xf numFmtId="181" fontId="27" fillId="0" borderId="177" xfId="7" applyNumberFormat="1" applyFont="1" applyFill="1" applyBorder="1" applyAlignment="1">
      <alignment horizontal="center" vertical="center"/>
    </xf>
    <xf numFmtId="181" fontId="26" fillId="73" borderId="36" xfId="6" applyNumberFormat="1" applyFont="1" applyFill="1" applyBorder="1" applyAlignment="1">
      <alignment horizontal="center" vertical="center"/>
    </xf>
    <xf numFmtId="181" fontId="27" fillId="0" borderId="160" xfId="7" applyNumberFormat="1" applyFont="1" applyFill="1" applyBorder="1" applyAlignment="1">
      <alignment horizontal="center" vertical="center"/>
    </xf>
    <xf numFmtId="181" fontId="27" fillId="0" borderId="172" xfId="7" applyNumberFormat="1" applyFont="1" applyFill="1" applyBorder="1" applyAlignment="1">
      <alignment horizontal="center" vertical="center"/>
    </xf>
    <xf numFmtId="181" fontId="27" fillId="0" borderId="240" xfId="7" applyNumberFormat="1" applyFont="1" applyFill="1" applyBorder="1" applyAlignment="1">
      <alignment horizontal="center" vertical="center"/>
    </xf>
    <xf numFmtId="181" fontId="27" fillId="0" borderId="158" xfId="17" applyNumberFormat="1" applyFont="1" applyFill="1" applyBorder="1" applyAlignment="1">
      <alignment horizontal="center" vertical="center"/>
    </xf>
    <xf numFmtId="181" fontId="27" fillId="0" borderId="156" xfId="17" applyNumberFormat="1" applyFont="1" applyFill="1" applyBorder="1" applyAlignment="1">
      <alignment horizontal="center" vertical="center"/>
    </xf>
    <xf numFmtId="181" fontId="27" fillId="0" borderId="178" xfId="7" applyNumberFormat="1" applyFont="1" applyFill="1" applyBorder="1" applyAlignment="1">
      <alignment horizontal="center" vertical="center"/>
    </xf>
    <xf numFmtId="181" fontId="27" fillId="0" borderId="151" xfId="7" applyNumberFormat="1" applyFont="1" applyFill="1" applyBorder="1" applyAlignment="1">
      <alignment horizontal="center" vertical="center"/>
    </xf>
    <xf numFmtId="181" fontId="27" fillId="0" borderId="147" xfId="17" applyNumberFormat="1" applyFont="1" applyFill="1" applyBorder="1" applyAlignment="1">
      <alignment horizontal="center" vertical="center"/>
    </xf>
    <xf numFmtId="181" fontId="27" fillId="0" borderId="155" xfId="17" applyNumberFormat="1" applyFont="1" applyFill="1" applyBorder="1" applyAlignment="1">
      <alignment horizontal="center" vertical="center"/>
    </xf>
    <xf numFmtId="181" fontId="27" fillId="6" borderId="152" xfId="7" applyNumberFormat="1" applyFont="1" applyFill="1" applyBorder="1" applyAlignment="1">
      <alignment horizontal="center" vertical="center"/>
    </xf>
    <xf numFmtId="181" fontId="27" fillId="6" borderId="154" xfId="7" applyNumberFormat="1" applyFont="1" applyFill="1" applyBorder="1" applyAlignment="1">
      <alignment horizontal="center" vertical="center"/>
    </xf>
    <xf numFmtId="181" fontId="58" fillId="5" borderId="57" xfId="7" applyNumberFormat="1" applyFont="1" applyFill="1" applyBorder="1" applyAlignment="1">
      <alignment horizontal="center" vertical="center" wrapText="1"/>
    </xf>
    <xf numFmtId="181" fontId="48" fillId="7" borderId="19" xfId="6" applyNumberFormat="1" applyFont="1" applyFill="1" applyBorder="1" applyAlignment="1">
      <alignment horizontal="center" vertical="center"/>
    </xf>
    <xf numFmtId="181" fontId="48" fillId="7" borderId="20" xfId="6" applyNumberFormat="1" applyFont="1" applyFill="1" applyBorder="1" applyAlignment="1">
      <alignment horizontal="center" vertical="center"/>
    </xf>
    <xf numFmtId="181" fontId="27" fillId="0" borderId="57" xfId="7" applyNumberFormat="1" applyFont="1" applyFill="1" applyBorder="1" applyAlignment="1">
      <alignment horizontal="center" vertical="center"/>
    </xf>
    <xf numFmtId="181" fontId="27" fillId="0" borderId="58" xfId="7" applyNumberFormat="1" applyFont="1" applyFill="1" applyBorder="1" applyAlignment="1">
      <alignment horizontal="center" vertical="center"/>
    </xf>
    <xf numFmtId="181" fontId="27" fillId="0" borderId="8" xfId="7" applyNumberFormat="1" applyFont="1" applyFill="1" applyBorder="1" applyAlignment="1">
      <alignment horizontal="center" vertical="center"/>
    </xf>
    <xf numFmtId="181" fontId="27" fillId="0" borderId="42" xfId="7" applyNumberFormat="1" applyFont="1" applyFill="1" applyBorder="1" applyAlignment="1">
      <alignment horizontal="center" vertical="center"/>
    </xf>
    <xf numFmtId="181" fontId="27" fillId="0" borderId="8" xfId="17" applyNumberFormat="1" applyFont="1" applyFill="1" applyBorder="1" applyAlignment="1">
      <alignment horizontal="center" vertical="center"/>
    </xf>
    <xf numFmtId="181" fontId="27" fillId="0" borderId="42" xfId="17" applyNumberFormat="1" applyFont="1" applyFill="1" applyBorder="1" applyAlignment="1">
      <alignment horizontal="center" vertical="center"/>
    </xf>
    <xf numFmtId="181" fontId="27" fillId="0" borderId="64" xfId="9" applyNumberFormat="1" applyFont="1" applyFill="1" applyBorder="1" applyAlignment="1">
      <alignment horizontal="center" vertical="center"/>
    </xf>
    <xf numFmtId="181" fontId="27" fillId="0" borderId="43" xfId="9" applyNumberFormat="1" applyFont="1" applyFill="1" applyBorder="1" applyAlignment="1">
      <alignment horizontal="center" vertical="center"/>
    </xf>
    <xf numFmtId="181" fontId="27" fillId="6" borderId="148" xfId="7" applyNumberFormat="1" applyFont="1" applyFill="1" applyBorder="1" applyAlignment="1">
      <alignment horizontal="center" vertical="center"/>
    </xf>
    <xf numFmtId="181" fontId="27" fillId="6" borderId="150" xfId="7" applyNumberFormat="1" applyFont="1" applyFill="1" applyBorder="1" applyAlignment="1">
      <alignment horizontal="center" vertical="center"/>
    </xf>
    <xf numFmtId="181" fontId="27" fillId="6" borderId="144" xfId="7" applyNumberFormat="1" applyFont="1" applyFill="1" applyBorder="1" applyAlignment="1">
      <alignment horizontal="center" vertical="center"/>
    </xf>
    <xf numFmtId="181" fontId="27" fillId="6" borderId="146" xfId="7" applyNumberFormat="1" applyFont="1" applyFill="1" applyBorder="1" applyAlignment="1">
      <alignment horizontal="center" vertical="center"/>
    </xf>
    <xf numFmtId="181" fontId="27" fillId="6" borderId="144" xfId="17" applyNumberFormat="1" applyFont="1" applyFill="1" applyBorder="1" applyAlignment="1">
      <alignment horizontal="center" vertical="center"/>
    </xf>
    <xf numFmtId="181" fontId="27" fillId="6" borderId="146" xfId="17" applyNumberFormat="1" applyFont="1" applyFill="1" applyBorder="1" applyAlignment="1">
      <alignment horizontal="center" vertical="center"/>
    </xf>
    <xf numFmtId="181" fontId="27" fillId="6" borderId="152" xfId="17" applyNumberFormat="1" applyFont="1" applyFill="1" applyBorder="1" applyAlignment="1">
      <alignment horizontal="center" vertical="center"/>
    </xf>
    <xf numFmtId="181" fontId="27" fillId="6" borderId="154" xfId="17" applyNumberFormat="1" applyFont="1" applyFill="1" applyBorder="1" applyAlignment="1">
      <alignment horizontal="center" vertical="center"/>
    </xf>
    <xf numFmtId="181" fontId="27" fillId="0" borderId="141" xfId="7" applyNumberFormat="1" applyFont="1" applyFill="1" applyBorder="1" applyAlignment="1">
      <alignment horizontal="center" vertical="center"/>
    </xf>
    <xf numFmtId="181" fontId="27" fillId="0" borderId="159" xfId="7" applyNumberFormat="1" applyFont="1" applyFill="1" applyBorder="1" applyAlignment="1">
      <alignment horizontal="center" vertical="center"/>
    </xf>
    <xf numFmtId="181" fontId="27" fillId="0" borderId="140" xfId="9" applyNumberFormat="1" applyFont="1" applyFill="1" applyBorder="1" applyAlignment="1">
      <alignment horizontal="center" vertical="center"/>
    </xf>
    <xf numFmtId="181" fontId="27" fillId="0" borderId="142" xfId="9" applyNumberFormat="1" applyFont="1" applyFill="1" applyBorder="1" applyAlignment="1">
      <alignment horizontal="center" vertical="center"/>
    </xf>
    <xf numFmtId="181" fontId="27" fillId="0" borderId="228" xfId="7" applyNumberFormat="1" applyFont="1" applyFill="1" applyBorder="1" applyAlignment="1">
      <alignment horizontal="center" vertical="center"/>
    </xf>
    <xf numFmtId="181" fontId="27" fillId="0" borderId="141" xfId="9" applyNumberFormat="1" applyFont="1" applyFill="1" applyBorder="1" applyAlignment="1">
      <alignment horizontal="center" vertical="center"/>
    </xf>
    <xf numFmtId="181" fontId="27" fillId="0" borderId="229" xfId="7" applyNumberFormat="1" applyFont="1" applyFill="1" applyBorder="1" applyAlignment="1">
      <alignment horizontal="center" vertical="center"/>
    </xf>
    <xf numFmtId="181" fontId="27" fillId="0" borderId="159" xfId="9" applyNumberFormat="1" applyFont="1" applyFill="1" applyBorder="1" applyAlignment="1">
      <alignment horizontal="center" vertical="center"/>
    </xf>
    <xf numFmtId="181" fontId="27" fillId="0" borderId="230" xfId="7" applyNumberFormat="1" applyFont="1" applyFill="1" applyBorder="1" applyAlignment="1">
      <alignment horizontal="center" vertical="center"/>
    </xf>
    <xf numFmtId="181" fontId="27" fillId="0" borderId="231" xfId="7" applyNumberFormat="1" applyFont="1" applyFill="1" applyBorder="1" applyAlignment="1">
      <alignment horizontal="center" vertical="center"/>
    </xf>
    <xf numFmtId="181" fontId="27" fillId="0" borderId="143" xfId="7" applyNumberFormat="1" applyFont="1" applyFill="1" applyBorder="1" applyAlignment="1">
      <alignment horizontal="center" vertical="center"/>
    </xf>
    <xf numFmtId="0" fontId="27" fillId="6" borderId="24" xfId="5" applyFont="1" applyFill="1" applyBorder="1" applyAlignment="1">
      <alignment horizontal="center" vertical="center"/>
    </xf>
    <xf numFmtId="0" fontId="27" fillId="6" borderId="25" xfId="5" applyFont="1" applyFill="1" applyBorder="1" applyAlignment="1">
      <alignment horizontal="center" vertical="center"/>
    </xf>
    <xf numFmtId="0" fontId="27" fillId="6" borderId="23" xfId="5" applyFont="1" applyFill="1" applyBorder="1" applyAlignment="1">
      <alignment horizontal="center" vertical="center"/>
    </xf>
    <xf numFmtId="0" fontId="27" fillId="0" borderId="25" xfId="5" applyFont="1" applyFill="1" applyBorder="1" applyAlignment="1">
      <alignment horizontal="center" vertical="center"/>
    </xf>
    <xf numFmtId="0" fontId="27" fillId="0" borderId="23" xfId="5" applyFont="1" applyFill="1" applyBorder="1" applyAlignment="1">
      <alignment horizontal="center" vertical="center"/>
    </xf>
    <xf numFmtId="0" fontId="27" fillId="0" borderId="28" xfId="5" applyFont="1" applyFill="1" applyBorder="1" applyAlignment="1">
      <alignment horizontal="center" vertical="center"/>
    </xf>
    <xf numFmtId="0" fontId="27" fillId="0" borderId="36" xfId="5" applyFont="1" applyFill="1" applyBorder="1" applyAlignment="1">
      <alignment horizontal="center" vertical="center"/>
    </xf>
    <xf numFmtId="0" fontId="27" fillId="0" borderId="34" xfId="5" applyFont="1" applyFill="1" applyBorder="1" applyAlignment="1">
      <alignment horizontal="center" vertical="center"/>
    </xf>
    <xf numFmtId="0" fontId="27" fillId="0" borderId="24" xfId="5" applyFont="1" applyFill="1" applyBorder="1" applyAlignment="1">
      <alignment horizontal="center" vertical="center"/>
    </xf>
    <xf numFmtId="0" fontId="27" fillId="0" borderId="26" xfId="5" applyFont="1" applyFill="1" applyBorder="1" applyAlignment="1">
      <alignment horizontal="center" vertical="center"/>
    </xf>
    <xf numFmtId="0" fontId="27" fillId="0" borderId="29" xfId="5" applyFont="1" applyFill="1" applyBorder="1" applyAlignment="1">
      <alignment horizontal="center" vertical="center"/>
    </xf>
    <xf numFmtId="0" fontId="27" fillId="0" borderId="35" xfId="5" applyFont="1" applyFill="1" applyBorder="1" applyAlignment="1">
      <alignment horizontal="center" vertical="center"/>
    </xf>
    <xf numFmtId="0" fontId="27" fillId="0" borderId="39" xfId="5" applyFont="1" applyFill="1" applyBorder="1" applyAlignment="1">
      <alignment horizontal="center" vertical="center"/>
    </xf>
    <xf numFmtId="0" fontId="27" fillId="6" borderId="29" xfId="5" applyFont="1" applyFill="1" applyBorder="1" applyAlignment="1">
      <alignment horizontal="center" vertical="center"/>
    </xf>
    <xf numFmtId="0" fontId="27" fillId="6" borderId="0" xfId="5" applyFont="1" applyFill="1" applyBorder="1" applyAlignment="1">
      <alignment horizontal="center" vertical="center"/>
    </xf>
    <xf numFmtId="0" fontId="27" fillId="6" borderId="28" xfId="5" applyFont="1" applyFill="1" applyBorder="1" applyAlignment="1">
      <alignment horizontal="center" vertical="center"/>
    </xf>
    <xf numFmtId="0" fontId="27" fillId="0" borderId="24" xfId="5" applyFont="1" applyFill="1" applyBorder="1" applyAlignment="1">
      <alignment horizontal="center" vertical="center" wrapText="1"/>
    </xf>
    <xf numFmtId="0" fontId="27" fillId="0" borderId="23" xfId="5" applyFont="1" applyFill="1" applyBorder="1" applyAlignment="1">
      <alignment horizontal="center" vertical="center" wrapText="1"/>
    </xf>
    <xf numFmtId="0" fontId="27" fillId="0" borderId="28" xfId="5" applyFont="1" applyFill="1" applyBorder="1" applyAlignment="1">
      <alignment horizontal="center" vertical="center" wrapText="1"/>
    </xf>
    <xf numFmtId="0" fontId="27" fillId="0" borderId="60" xfId="5" applyFont="1" applyFill="1" applyBorder="1" applyAlignment="1">
      <alignment horizontal="center" vertical="center" wrapText="1"/>
    </xf>
    <xf numFmtId="0" fontId="27" fillId="0" borderId="62" xfId="5" applyFont="1" applyFill="1" applyBorder="1" applyAlignment="1">
      <alignment horizontal="center" vertical="center"/>
    </xf>
    <xf numFmtId="0" fontId="27" fillId="7" borderId="8" xfId="5" applyFont="1" applyFill="1" applyBorder="1" applyAlignment="1">
      <alignment horizontal="center" vertical="center"/>
    </xf>
    <xf numFmtId="0" fontId="27" fillId="7" borderId="49" xfId="5" applyFont="1" applyFill="1" applyBorder="1" applyAlignment="1">
      <alignment horizontal="center" vertical="center"/>
    </xf>
    <xf numFmtId="0" fontId="27" fillId="7" borderId="19" xfId="5" applyFont="1" applyFill="1" applyBorder="1" applyAlignment="1">
      <alignment horizontal="center" vertical="center"/>
    </xf>
    <xf numFmtId="181" fontId="27" fillId="0" borderId="35" xfId="6" applyNumberFormat="1" applyFont="1" applyBorder="1" applyAlignment="1">
      <alignment horizontal="center" vertical="center"/>
    </xf>
    <xf numFmtId="181" fontId="27" fillId="0" borderId="36" xfId="6" applyNumberFormat="1" applyFont="1" applyBorder="1" applyAlignment="1">
      <alignment horizontal="center" vertical="center"/>
    </xf>
    <xf numFmtId="181" fontId="27" fillId="0" borderId="34" xfId="6" applyNumberFormat="1" applyFont="1" applyBorder="1" applyAlignment="1">
      <alignment horizontal="center" vertical="center"/>
    </xf>
    <xf numFmtId="0" fontId="50" fillId="0" borderId="24" xfId="5" applyFont="1" applyFill="1" applyBorder="1" applyAlignment="1">
      <alignment horizontal="center" vertical="center" wrapText="1"/>
    </xf>
    <xf numFmtId="0" fontId="50" fillId="0" borderId="25" xfId="5" applyFont="1" applyFill="1" applyBorder="1" applyAlignment="1">
      <alignment horizontal="center" vertical="center" wrapText="1"/>
    </xf>
    <xf numFmtId="0" fontId="50" fillId="0" borderId="23" xfId="5" applyFont="1" applyFill="1" applyBorder="1" applyAlignment="1">
      <alignment horizontal="center" vertical="center" wrapText="1"/>
    </xf>
    <xf numFmtId="0" fontId="50" fillId="0" borderId="29" xfId="5" applyFont="1" applyFill="1" applyBorder="1" applyAlignment="1">
      <alignment horizontal="center" vertical="center" wrapText="1"/>
    </xf>
    <xf numFmtId="0" fontId="50" fillId="0" borderId="0" xfId="5" applyFont="1" applyFill="1" applyBorder="1" applyAlignment="1">
      <alignment horizontal="center" vertical="center" wrapText="1"/>
    </xf>
    <xf numFmtId="0" fontId="50" fillId="0" borderId="28" xfId="5" applyFont="1" applyFill="1" applyBorder="1" applyAlignment="1">
      <alignment horizontal="center" vertical="center" wrapText="1"/>
    </xf>
    <xf numFmtId="0" fontId="50" fillId="0" borderId="35" xfId="5" applyFont="1" applyFill="1" applyBorder="1" applyAlignment="1">
      <alignment horizontal="center" vertical="center" wrapText="1"/>
    </xf>
    <xf numFmtId="0" fontId="50" fillId="0" borderId="36" xfId="5" applyFont="1" applyFill="1" applyBorder="1" applyAlignment="1">
      <alignment horizontal="center" vertical="center" wrapText="1"/>
    </xf>
    <xf numFmtId="0" fontId="50" fillId="0" borderId="34" xfId="5" applyFont="1" applyFill="1" applyBorder="1" applyAlignment="1">
      <alignment horizontal="center" vertical="center" wrapText="1"/>
    </xf>
    <xf numFmtId="0" fontId="27" fillId="0" borderId="29" xfId="5" applyFont="1" applyFill="1" applyBorder="1" applyAlignment="1">
      <alignment horizontal="center" vertical="center" wrapText="1"/>
    </xf>
    <xf numFmtId="0" fontId="27" fillId="0" borderId="35" xfId="5" applyFont="1" applyFill="1" applyBorder="1" applyAlignment="1">
      <alignment horizontal="center" vertical="center" wrapText="1"/>
    </xf>
    <xf numFmtId="181" fontId="243" fillId="75" borderId="19" xfId="18" applyNumberFormat="1" applyFont="1" applyFill="1" applyBorder="1" applyAlignment="1">
      <alignment horizontal="center" vertical="center"/>
    </xf>
    <xf numFmtId="181" fontId="243" fillId="75" borderId="17" xfId="18" applyNumberFormat="1" applyFont="1" applyFill="1" applyBorder="1" applyAlignment="1">
      <alignment horizontal="center" vertical="center"/>
    </xf>
    <xf numFmtId="181" fontId="243" fillId="75" borderId="16" xfId="18" applyNumberFormat="1" applyFont="1" applyFill="1" applyBorder="1" applyAlignment="1">
      <alignment horizontal="center" vertical="center"/>
    </xf>
    <xf numFmtId="184" fontId="27" fillId="0" borderId="266" xfId="1" applyNumberFormat="1" applyFont="1" applyBorder="1" applyAlignment="1">
      <alignment horizontal="center" vertical="center"/>
    </xf>
    <xf numFmtId="184" fontId="27" fillId="0" borderId="171" xfId="1" applyNumberFormat="1" applyFont="1" applyBorder="1" applyAlignment="1">
      <alignment horizontal="center" vertical="center"/>
    </xf>
    <xf numFmtId="181" fontId="238" fillId="9" borderId="57" xfId="6" applyNumberFormat="1" applyFont="1" applyFill="1" applyBorder="1" applyAlignment="1">
      <alignment horizontal="center" vertical="center" wrapText="1"/>
    </xf>
    <xf numFmtId="181" fontId="238" fillId="9" borderId="65" xfId="6" applyNumberFormat="1" applyFont="1" applyFill="1" applyBorder="1" applyAlignment="1">
      <alignment horizontal="center" vertical="center" wrapText="1"/>
    </xf>
    <xf numFmtId="181" fontId="238" fillId="9" borderId="8" xfId="6" applyNumberFormat="1" applyFont="1" applyFill="1" applyBorder="1" applyAlignment="1">
      <alignment horizontal="center" vertical="center" wrapText="1"/>
    </xf>
    <xf numFmtId="181" fontId="238" fillId="9" borderId="29" xfId="6" applyNumberFormat="1" applyFont="1" applyFill="1" applyBorder="1" applyAlignment="1">
      <alignment horizontal="center" vertical="center" wrapText="1"/>
    </xf>
    <xf numFmtId="181" fontId="243" fillId="75" borderId="19" xfId="6" applyNumberFormat="1" applyFont="1" applyFill="1" applyBorder="1" applyAlignment="1">
      <alignment horizontal="center" vertical="center"/>
    </xf>
    <xf numFmtId="181" fontId="243" fillId="75" borderId="20" xfId="6" applyNumberFormat="1" applyFont="1" applyFill="1" applyBorder="1" applyAlignment="1">
      <alignment horizontal="center" vertical="center"/>
    </xf>
    <xf numFmtId="181" fontId="243" fillId="75" borderId="17" xfId="6" applyNumberFormat="1" applyFont="1" applyFill="1" applyBorder="1" applyAlignment="1">
      <alignment horizontal="center" vertical="center"/>
    </xf>
    <xf numFmtId="181" fontId="243" fillId="75" borderId="21" xfId="6" applyNumberFormat="1" applyFont="1" applyFill="1" applyBorder="1" applyAlignment="1">
      <alignment horizontal="center" vertical="center"/>
    </xf>
    <xf numFmtId="181" fontId="27" fillId="0" borderId="266" xfId="6" applyNumberFormat="1" applyFont="1" applyBorder="1" applyAlignment="1">
      <alignment horizontal="center" vertical="center"/>
    </xf>
    <xf numFmtId="181" fontId="27" fillId="0" borderId="261" xfId="6" applyNumberFormat="1" applyFont="1" applyBorder="1" applyAlignment="1">
      <alignment horizontal="center" vertical="center"/>
    </xf>
    <xf numFmtId="181" fontId="27" fillId="0" borderId="179" xfId="6" applyNumberFormat="1" applyFont="1" applyBorder="1" applyAlignment="1">
      <alignment horizontal="center" vertical="center"/>
    </xf>
    <xf numFmtId="181" fontId="27" fillId="0" borderId="167" xfId="6" applyNumberFormat="1" applyFont="1" applyBorder="1" applyAlignment="1">
      <alignment horizontal="center" vertical="center"/>
    </xf>
    <xf numFmtId="181" fontId="27" fillId="0" borderId="207" xfId="6" applyNumberFormat="1" applyFont="1" applyBorder="1" applyAlignment="1">
      <alignment horizontal="center" vertical="center"/>
    </xf>
    <xf numFmtId="181" fontId="27" fillId="0" borderId="209" xfId="6" applyNumberFormat="1" applyFont="1" applyBorder="1" applyAlignment="1">
      <alignment horizontal="center" vertical="center"/>
    </xf>
    <xf numFmtId="181" fontId="26" fillId="73" borderId="35" xfId="6" applyNumberFormat="1" applyFont="1" applyFill="1" applyBorder="1" applyAlignment="1">
      <alignment horizontal="center" vertical="center"/>
    </xf>
    <xf numFmtId="181" fontId="27" fillId="0" borderId="171" xfId="6" applyNumberFormat="1" applyFont="1" applyBorder="1" applyAlignment="1">
      <alignment horizontal="center" vertical="center"/>
    </xf>
    <xf numFmtId="181" fontId="27" fillId="0" borderId="160" xfId="6" applyNumberFormat="1" applyFont="1" applyBorder="1" applyAlignment="1">
      <alignment horizontal="center" vertical="center"/>
    </xf>
    <xf numFmtId="181" fontId="27" fillId="0" borderId="240" xfId="6" applyNumberFormat="1" applyFont="1" applyBorder="1" applyAlignment="1">
      <alignment horizontal="center" vertical="center"/>
    </xf>
    <xf numFmtId="181" fontId="27" fillId="0" borderId="267" xfId="6" applyNumberFormat="1" applyFont="1" applyBorder="1" applyAlignment="1">
      <alignment horizontal="center" vertical="center"/>
    </xf>
    <xf numFmtId="181" fontId="27" fillId="0" borderId="268" xfId="6" applyNumberFormat="1" applyFont="1" applyBorder="1" applyAlignment="1">
      <alignment horizontal="center" vertical="center"/>
    </xf>
    <xf numFmtId="181" fontId="27" fillId="0" borderId="262" xfId="6" applyNumberFormat="1" applyFont="1" applyBorder="1" applyAlignment="1">
      <alignment horizontal="center" vertical="center"/>
    </xf>
    <xf numFmtId="181" fontId="27" fillId="0" borderId="264" xfId="6" applyNumberFormat="1" applyFont="1" applyBorder="1" applyAlignment="1">
      <alignment horizontal="center" vertical="center"/>
    </xf>
    <xf numFmtId="181" fontId="27" fillId="0" borderId="263" xfId="6" applyNumberFormat="1" applyFont="1" applyBorder="1" applyAlignment="1">
      <alignment horizontal="center" vertical="center"/>
    </xf>
    <xf numFmtId="181" fontId="27" fillId="0" borderId="265" xfId="6" applyNumberFormat="1" applyFont="1" applyBorder="1" applyAlignment="1">
      <alignment horizontal="center" vertical="center"/>
    </xf>
    <xf numFmtId="181" fontId="27" fillId="0" borderId="170" xfId="6" applyNumberFormat="1" applyFont="1" applyBorder="1" applyAlignment="1">
      <alignment horizontal="center" vertical="center"/>
    </xf>
    <xf numFmtId="181" fontId="27" fillId="0" borderId="144" xfId="6" applyNumberFormat="1" applyFont="1" applyBorder="1" applyAlignment="1">
      <alignment horizontal="center" vertical="center"/>
    </xf>
    <xf numFmtId="181" fontId="27" fillId="0" borderId="166" xfId="6" applyNumberFormat="1" applyFont="1" applyBorder="1" applyAlignment="1">
      <alignment horizontal="center" vertical="center"/>
    </xf>
    <xf numFmtId="181" fontId="27" fillId="0" borderId="213" xfId="6" applyNumberFormat="1" applyFont="1" applyBorder="1" applyAlignment="1">
      <alignment horizontal="center" vertical="center"/>
    </xf>
    <xf numFmtId="181" fontId="27" fillId="0" borderId="173" xfId="6" applyNumberFormat="1" applyFont="1" applyFill="1" applyBorder="1" applyAlignment="1">
      <alignment horizontal="center" vertical="center"/>
    </xf>
    <xf numFmtId="181" fontId="27" fillId="0" borderId="219" xfId="6" applyNumberFormat="1" applyFont="1" applyBorder="1" applyAlignment="1">
      <alignment horizontal="center" vertical="center"/>
    </xf>
    <xf numFmtId="181" fontId="26" fillId="73" borderId="39" xfId="6" applyNumberFormat="1" applyFont="1" applyFill="1" applyBorder="1" applyAlignment="1">
      <alignment horizontal="center" vertical="center"/>
    </xf>
    <xf numFmtId="181" fontId="27" fillId="0" borderId="152" xfId="6" applyNumberFormat="1" applyFont="1" applyBorder="1" applyAlignment="1">
      <alignment horizontal="center" vertical="center"/>
    </xf>
    <xf numFmtId="181" fontId="26" fillId="73" borderId="21" xfId="6" applyNumberFormat="1" applyFont="1" applyFill="1" applyBorder="1" applyAlignment="1">
      <alignment horizontal="center" vertical="center"/>
    </xf>
    <xf numFmtId="181" fontId="27" fillId="0" borderId="158" xfId="6" applyNumberFormat="1" applyFont="1" applyFill="1" applyBorder="1" applyAlignment="1">
      <alignment horizontal="center" vertical="center"/>
    </xf>
    <xf numFmtId="181" fontId="27" fillId="0" borderId="140" xfId="6" applyNumberFormat="1" applyFont="1" applyFill="1" applyBorder="1" applyAlignment="1">
      <alignment horizontal="center" vertical="center"/>
    </xf>
    <xf numFmtId="181" fontId="27" fillId="0" borderId="142" xfId="6" applyNumberFormat="1" applyFont="1" applyFill="1" applyBorder="1" applyAlignment="1">
      <alignment horizontal="center" vertical="center"/>
    </xf>
    <xf numFmtId="181" fontId="27" fillId="0" borderId="173" xfId="6" applyNumberFormat="1" applyFont="1" applyBorder="1" applyAlignment="1">
      <alignment horizontal="center" vertical="center"/>
    </xf>
    <xf numFmtId="181" fontId="27" fillId="0" borderId="271" xfId="6" applyNumberFormat="1" applyFont="1" applyBorder="1" applyAlignment="1">
      <alignment horizontal="center" vertical="center"/>
    </xf>
    <xf numFmtId="181" fontId="27" fillId="0" borderId="168" xfId="6" applyNumberFormat="1" applyFont="1" applyBorder="1" applyAlignment="1">
      <alignment horizontal="center" vertical="center"/>
    </xf>
    <xf numFmtId="181" fontId="27" fillId="0" borderId="141" xfId="6" applyNumberFormat="1" applyFont="1" applyFill="1" applyBorder="1" applyAlignment="1">
      <alignment horizontal="center" vertical="center"/>
    </xf>
    <xf numFmtId="181" fontId="27" fillId="0" borderId="159" xfId="6" applyNumberFormat="1" applyFont="1" applyFill="1" applyBorder="1" applyAlignment="1">
      <alignment horizontal="center" vertical="center"/>
    </xf>
    <xf numFmtId="181" fontId="27" fillId="0" borderId="210" xfId="6" applyNumberFormat="1" applyFont="1" applyBorder="1" applyAlignment="1">
      <alignment horizontal="center" vertical="center"/>
    </xf>
    <xf numFmtId="181" fontId="27" fillId="0" borderId="216" xfId="6" applyNumberFormat="1" applyFont="1" applyBorder="1" applyAlignment="1">
      <alignment horizontal="center" vertical="center"/>
    </xf>
    <xf numFmtId="181" fontId="27" fillId="0" borderId="143" xfId="6" applyNumberFormat="1" applyFont="1" applyFill="1" applyBorder="1" applyAlignment="1">
      <alignment horizontal="center" vertical="center"/>
    </xf>
    <xf numFmtId="181" fontId="27" fillId="0" borderId="167" xfId="6" applyNumberFormat="1" applyFont="1" applyFill="1" applyBorder="1" applyAlignment="1">
      <alignment horizontal="center" vertical="center"/>
    </xf>
    <xf numFmtId="181" fontId="27" fillId="0" borderId="178" xfId="6" applyNumberFormat="1" applyFont="1" applyFill="1" applyBorder="1" applyAlignment="1">
      <alignment horizontal="center" vertical="center"/>
    </xf>
    <xf numFmtId="181" fontId="27" fillId="0" borderId="209" xfId="6" applyNumberFormat="1" applyFont="1" applyFill="1" applyBorder="1" applyAlignment="1">
      <alignment horizontal="center" vertical="center"/>
    </xf>
    <xf numFmtId="181" fontId="27" fillId="0" borderId="214" xfId="6" applyNumberFormat="1" applyFont="1" applyFill="1" applyBorder="1" applyAlignment="1">
      <alignment horizontal="center" vertical="center"/>
    </xf>
    <xf numFmtId="181" fontId="27" fillId="6" borderId="149" xfId="5" applyNumberFormat="1" applyFont="1" applyFill="1" applyBorder="1" applyAlignment="1">
      <alignment horizontal="center" vertical="center"/>
    </xf>
    <xf numFmtId="181" fontId="27" fillId="6" borderId="140" xfId="5" applyNumberFormat="1" applyFont="1" applyFill="1" applyBorder="1" applyAlignment="1">
      <alignment horizontal="center" vertical="center"/>
    </xf>
    <xf numFmtId="181" fontId="27" fillId="6" borderId="142" xfId="5" applyNumberFormat="1" applyFont="1" applyFill="1" applyBorder="1" applyAlignment="1">
      <alignment horizontal="center" vertical="center"/>
    </xf>
    <xf numFmtId="181" fontId="27" fillId="6" borderId="150" xfId="5" applyNumberFormat="1" applyFont="1" applyFill="1" applyBorder="1" applyAlignment="1">
      <alignment horizontal="center" vertical="center"/>
    </xf>
    <xf numFmtId="181" fontId="26" fillId="73" borderId="24" xfId="5" applyNumberFormat="1" applyFont="1" applyFill="1" applyBorder="1" applyAlignment="1">
      <alignment horizontal="center" vertical="center" wrapText="1"/>
    </xf>
    <xf numFmtId="181" fontId="26" fillId="73" borderId="26" xfId="5" applyNumberFormat="1" applyFont="1" applyFill="1" applyBorder="1" applyAlignment="1">
      <alignment horizontal="center" vertical="center"/>
    </xf>
    <xf numFmtId="181" fontId="27" fillId="6" borderId="141" xfId="5" applyNumberFormat="1" applyFont="1" applyFill="1" applyBorder="1" applyAlignment="1">
      <alignment horizontal="center" vertical="center"/>
    </xf>
    <xf numFmtId="181" fontId="27" fillId="6" borderId="148" xfId="5" applyNumberFormat="1" applyFont="1" applyFill="1" applyBorder="1" applyAlignment="1">
      <alignment horizontal="center" vertical="center"/>
    </xf>
    <xf numFmtId="9" fontId="243" fillId="75" borderId="19" xfId="5" applyNumberFormat="1" applyFont="1" applyFill="1" applyBorder="1" applyAlignment="1">
      <alignment horizontal="center" vertical="center" wrapText="1"/>
    </xf>
    <xf numFmtId="9" fontId="243" fillId="75" borderId="20" xfId="5" applyNumberFormat="1" applyFont="1" applyFill="1" applyBorder="1" applyAlignment="1">
      <alignment horizontal="center" vertical="center" wrapText="1"/>
    </xf>
    <xf numFmtId="9" fontId="243" fillId="75" borderId="21" xfId="5" applyNumberFormat="1" applyFont="1" applyFill="1" applyBorder="1" applyAlignment="1">
      <alignment horizontal="center" vertical="center" wrapText="1"/>
    </xf>
    <xf numFmtId="9" fontId="243" fillId="75" borderId="17" xfId="5" applyNumberFormat="1" applyFont="1" applyFill="1" applyBorder="1" applyAlignment="1">
      <alignment horizontal="center" vertical="center"/>
    </xf>
    <xf numFmtId="9" fontId="243" fillId="75" borderId="18" xfId="5" applyNumberFormat="1" applyFont="1" applyFill="1" applyBorder="1" applyAlignment="1">
      <alignment horizontal="center" vertical="center"/>
    </xf>
    <xf numFmtId="0" fontId="27" fillId="9" borderId="60" xfId="5" applyFont="1" applyFill="1" applyBorder="1" applyAlignment="1">
      <alignment horizontal="center" vertical="center"/>
    </xf>
    <xf numFmtId="0" fontId="27" fillId="6" borderId="34" xfId="5" applyFont="1" applyFill="1" applyBorder="1" applyAlignment="1">
      <alignment horizontal="center" vertical="center" wrapText="1"/>
    </xf>
    <xf numFmtId="0" fontId="27" fillId="6" borderId="51" xfId="5" applyFont="1" applyFill="1" applyBorder="1" applyAlignment="1">
      <alignment horizontal="center" vertical="center" wrapText="1"/>
    </xf>
    <xf numFmtId="0" fontId="27" fillId="6" borderId="46" xfId="5" applyFont="1" applyFill="1" applyBorder="1" applyAlignment="1">
      <alignment horizontal="center" vertical="center" wrapText="1"/>
    </xf>
    <xf numFmtId="0" fontId="240" fillId="71" borderId="0" xfId="0" applyFont="1" applyFill="1" applyBorder="1" applyAlignment="1">
      <alignment horizontal="center" vertical="center"/>
    </xf>
    <xf numFmtId="0" fontId="27" fillId="9" borderId="16" xfId="0" applyFont="1" applyFill="1" applyBorder="1" applyAlignment="1">
      <alignment horizontal="center" vertical="center"/>
    </xf>
    <xf numFmtId="0" fontId="27" fillId="9" borderId="21" xfId="0" applyFont="1" applyFill="1" applyBorder="1" applyAlignment="1">
      <alignment horizontal="center" vertical="center"/>
    </xf>
    <xf numFmtId="0" fontId="27" fillId="9" borderId="19" xfId="0" applyFont="1" applyFill="1" applyBorder="1" applyAlignment="1">
      <alignment horizontal="center" vertical="center"/>
    </xf>
    <xf numFmtId="0" fontId="27" fillId="9" borderId="22" xfId="0" applyFont="1" applyFill="1" applyBorder="1" applyAlignment="1">
      <alignment horizontal="center" vertical="center" wrapText="1"/>
    </xf>
    <xf numFmtId="0" fontId="27" fillId="9" borderId="25" xfId="0" applyFont="1" applyFill="1" applyBorder="1" applyAlignment="1">
      <alignment horizontal="center" vertical="center" wrapText="1"/>
    </xf>
    <xf numFmtId="0" fontId="27" fillId="9" borderId="26" xfId="0" applyFont="1" applyFill="1" applyBorder="1" applyAlignment="1">
      <alignment horizontal="center" vertical="center" wrapText="1"/>
    </xf>
    <xf numFmtId="0" fontId="27" fillId="9" borderId="39" xfId="0" applyFont="1" applyFill="1" applyBorder="1" applyAlignment="1">
      <alignment horizontal="center" vertical="center" wrapText="1"/>
    </xf>
    <xf numFmtId="0" fontId="27" fillId="6" borderId="22" xfId="0" applyFont="1" applyFill="1" applyBorder="1" applyAlignment="1">
      <alignment horizontal="center" vertical="center"/>
    </xf>
    <xf numFmtId="0" fontId="27" fillId="6" borderId="25" xfId="0" applyFont="1" applyFill="1" applyBorder="1" applyAlignment="1">
      <alignment horizontal="center" vertical="center"/>
    </xf>
    <xf numFmtId="0" fontId="27" fillId="6" borderId="23" xfId="0" applyFont="1" applyFill="1" applyBorder="1" applyAlignment="1">
      <alignment horizontal="center" vertical="center"/>
    </xf>
    <xf numFmtId="0" fontId="27" fillId="6" borderId="24" xfId="0" applyFont="1" applyFill="1" applyBorder="1" applyAlignment="1">
      <alignment horizontal="center" vertical="center"/>
    </xf>
    <xf numFmtId="0" fontId="27" fillId="6" borderId="132" xfId="0" applyFont="1" applyFill="1" applyBorder="1" applyAlignment="1">
      <alignment horizontal="center" vertical="center"/>
    </xf>
    <xf numFmtId="0" fontId="27" fillId="6" borderId="26" xfId="0" applyFont="1" applyFill="1" applyBorder="1" applyAlignment="1">
      <alignment horizontal="center" vertical="center"/>
    </xf>
    <xf numFmtId="0" fontId="27" fillId="6" borderId="35" xfId="0" applyFont="1" applyFill="1" applyBorder="1" applyAlignment="1">
      <alignment horizontal="center" vertical="center"/>
    </xf>
    <xf numFmtId="0" fontId="27" fillId="6" borderId="36" xfId="0" applyFont="1" applyFill="1" applyBorder="1" applyAlignment="1">
      <alignment horizontal="center" vertical="center"/>
    </xf>
    <xf numFmtId="0" fontId="27" fillId="6" borderId="39" xfId="0" applyFont="1" applyFill="1" applyBorder="1" applyAlignment="1">
      <alignment horizontal="center" vertical="center"/>
    </xf>
    <xf numFmtId="0" fontId="27" fillId="6" borderId="33" xfId="0" applyFont="1" applyFill="1" applyBorder="1" applyAlignment="1">
      <alignment horizontal="center" vertical="center"/>
    </xf>
    <xf numFmtId="0" fontId="27" fillId="6" borderId="34" xfId="0" applyFont="1" applyFill="1" applyBorder="1" applyAlignment="1">
      <alignment horizontal="center" vertical="center"/>
    </xf>
    <xf numFmtId="0" fontId="27" fillId="6" borderId="22" xfId="0" applyFont="1" applyFill="1" applyBorder="1" applyAlignment="1">
      <alignment horizontal="center" vertical="center" wrapText="1"/>
    </xf>
    <xf numFmtId="0" fontId="27" fillId="6" borderId="62" xfId="0" applyFont="1" applyFill="1" applyBorder="1" applyAlignment="1">
      <alignment horizontal="center" vertical="center"/>
    </xf>
    <xf numFmtId="0" fontId="27" fillId="6" borderId="55" xfId="0" applyFont="1" applyFill="1" applyBorder="1" applyAlignment="1">
      <alignment horizontal="center" vertical="center"/>
    </xf>
    <xf numFmtId="0" fontId="27" fillId="6" borderId="61" xfId="0" applyFont="1" applyFill="1" applyBorder="1" applyAlignment="1">
      <alignment horizontal="center" vertical="center"/>
    </xf>
    <xf numFmtId="0" fontId="27" fillId="6" borderId="63" xfId="0" applyFont="1" applyFill="1" applyBorder="1" applyAlignment="1">
      <alignment horizontal="center" vertical="center"/>
    </xf>
    <xf numFmtId="0" fontId="27" fillId="6" borderId="60" xfId="0" applyFont="1" applyFill="1" applyBorder="1" applyAlignment="1">
      <alignment horizontal="center" vertical="center"/>
    </xf>
    <xf numFmtId="181" fontId="238" fillId="9" borderId="65" xfId="0" applyNumberFormat="1" applyFont="1" applyFill="1" applyBorder="1" applyAlignment="1">
      <alignment horizontal="center" vertical="center" wrapText="1"/>
    </xf>
    <xf numFmtId="181" fontId="238" fillId="9" borderId="58" xfId="0" applyNumberFormat="1" applyFont="1" applyFill="1" applyBorder="1" applyAlignment="1">
      <alignment horizontal="center" vertical="center" wrapText="1"/>
    </xf>
    <xf numFmtId="181" fontId="238" fillId="9" borderId="8" xfId="0" applyNumberFormat="1" applyFont="1" applyFill="1" applyBorder="1" applyAlignment="1">
      <alignment horizontal="center" vertical="center"/>
    </xf>
    <xf numFmtId="181" fontId="238" fillId="9" borderId="59" xfId="0" applyNumberFormat="1" applyFont="1" applyFill="1" applyBorder="1" applyAlignment="1">
      <alignment horizontal="center" vertical="center"/>
    </xf>
    <xf numFmtId="181" fontId="238" fillId="9" borderId="62" xfId="0" applyNumberFormat="1" applyFont="1" applyFill="1" applyBorder="1" applyAlignment="1">
      <alignment horizontal="center" vertical="center"/>
    </xf>
    <xf numFmtId="181" fontId="242" fillId="75" borderId="33" xfId="0" applyNumberFormat="1" applyFont="1" applyFill="1" applyBorder="1" applyAlignment="1">
      <alignment horizontal="center" vertical="center" wrapText="1"/>
    </xf>
    <xf numFmtId="181" fontId="242" fillId="75" borderId="36" xfId="0" applyNumberFormat="1" applyFont="1" applyFill="1" applyBorder="1" applyAlignment="1">
      <alignment horizontal="center" vertical="center" wrapText="1"/>
    </xf>
    <xf numFmtId="181" fontId="242" fillId="75" borderId="39" xfId="0" applyNumberFormat="1" applyFont="1" applyFill="1" applyBorder="1" applyAlignment="1">
      <alignment horizontal="center" vertical="center" wrapText="1"/>
    </xf>
    <xf numFmtId="181" fontId="238" fillId="9" borderId="58" xfId="0" applyNumberFormat="1" applyFont="1" applyFill="1" applyBorder="1" applyAlignment="1">
      <alignment horizontal="center" vertical="center"/>
    </xf>
    <xf numFmtId="181" fontId="238" fillId="9" borderId="42" xfId="0" applyNumberFormat="1" applyFont="1" applyFill="1" applyBorder="1" applyAlignment="1">
      <alignment horizontal="center" vertical="center" wrapText="1"/>
    </xf>
    <xf numFmtId="181" fontId="238" fillId="9" borderId="124" xfId="0" applyNumberFormat="1" applyFont="1" applyFill="1" applyBorder="1" applyAlignment="1">
      <alignment horizontal="center" vertical="center"/>
    </xf>
    <xf numFmtId="181" fontId="238" fillId="9" borderId="61" xfId="0" applyNumberFormat="1" applyFont="1" applyFill="1" applyBorder="1" applyAlignment="1">
      <alignment horizontal="center" vertical="center"/>
    </xf>
    <xf numFmtId="181" fontId="238" fillId="9" borderId="60" xfId="0" applyNumberFormat="1" applyFont="1" applyFill="1" applyBorder="1" applyAlignment="1">
      <alignment horizontal="center" vertical="center"/>
    </xf>
    <xf numFmtId="181" fontId="238" fillId="9" borderId="132" xfId="0" applyNumberFormat="1" applyFont="1" applyFill="1" applyBorder="1" applyAlignment="1">
      <alignment horizontal="center" vertical="center"/>
    </xf>
    <xf numFmtId="181" fontId="238" fillId="9" borderId="55" xfId="0" applyNumberFormat="1" applyFont="1" applyFill="1" applyBorder="1" applyAlignment="1">
      <alignment horizontal="center" vertical="center"/>
    </xf>
    <xf numFmtId="181" fontId="27" fillId="9" borderId="57" xfId="0" applyNumberFormat="1" applyFont="1" applyFill="1" applyBorder="1" applyAlignment="1">
      <alignment horizontal="center" vertical="center"/>
    </xf>
    <xf numFmtId="181" fontId="27" fillId="9" borderId="65" xfId="0" applyNumberFormat="1" applyFont="1" applyFill="1" applyBorder="1" applyAlignment="1">
      <alignment horizontal="center" vertical="center"/>
    </xf>
    <xf numFmtId="181" fontId="27" fillId="6" borderId="136" xfId="0" applyNumberFormat="1" applyFont="1" applyFill="1" applyBorder="1" applyAlignment="1">
      <alignment horizontal="center" vertical="center"/>
    </xf>
    <xf numFmtId="181" fontId="27" fillId="6" borderId="137" xfId="0" applyNumberFormat="1" applyFont="1" applyFill="1" applyBorder="1" applyAlignment="1">
      <alignment horizontal="center" vertical="center"/>
    </xf>
    <xf numFmtId="181" fontId="27" fillId="6" borderId="170" xfId="0" applyNumberFormat="1" applyFont="1" applyFill="1" applyBorder="1" applyAlignment="1">
      <alignment horizontal="center" vertical="center"/>
    </xf>
    <xf numFmtId="181" fontId="27" fillId="6" borderId="171" xfId="0" applyNumberFormat="1" applyFont="1" applyFill="1" applyBorder="1" applyAlignment="1">
      <alignment horizontal="center" vertical="center"/>
    </xf>
    <xf numFmtId="181" fontId="27" fillId="6" borderId="232" xfId="0" applyNumberFormat="1" applyFont="1" applyFill="1" applyBorder="1" applyAlignment="1">
      <alignment horizontal="center" vertical="center"/>
    </xf>
    <xf numFmtId="181" fontId="27" fillId="6" borderId="208" xfId="0" applyNumberFormat="1" applyFont="1" applyFill="1" applyBorder="1" applyAlignment="1">
      <alignment horizontal="center" vertical="center"/>
    </xf>
    <xf numFmtId="181" fontId="27" fillId="0" borderId="140" xfId="6" applyNumberFormat="1" applyFont="1" applyBorder="1" applyAlignment="1">
      <alignment horizontal="center" vertical="center"/>
    </xf>
    <xf numFmtId="181" fontId="27" fillId="0" borderId="141" xfId="6" applyNumberFormat="1" applyFont="1" applyBorder="1" applyAlignment="1">
      <alignment horizontal="center" vertical="center"/>
    </xf>
    <xf numFmtId="181" fontId="27" fillId="6" borderId="157" xfId="0" applyNumberFormat="1" applyFont="1" applyFill="1" applyBorder="1" applyAlignment="1">
      <alignment horizontal="center" vertical="center"/>
    </xf>
    <xf numFmtId="181" fontId="27" fillId="6" borderId="172" xfId="0" applyNumberFormat="1" applyFont="1" applyFill="1" applyBorder="1" applyAlignment="1">
      <alignment horizontal="center" vertical="center"/>
    </xf>
    <xf numFmtId="181" fontId="27" fillId="6" borderId="215" xfId="0" applyNumberFormat="1" applyFont="1" applyFill="1" applyBorder="1" applyAlignment="1">
      <alignment horizontal="center" vertical="center"/>
    </xf>
    <xf numFmtId="184" fontId="27" fillId="0" borderId="161" xfId="1" applyNumberFormat="1" applyFont="1" applyBorder="1" applyAlignment="1">
      <alignment horizontal="center" vertical="center"/>
    </xf>
    <xf numFmtId="184" fontId="27" fillId="0" borderId="164" xfId="1" applyNumberFormat="1" applyFont="1" applyBorder="1" applyAlignment="1">
      <alignment horizontal="center" vertical="center"/>
    </xf>
    <xf numFmtId="181" fontId="27" fillId="9" borderId="58" xfId="0" applyNumberFormat="1" applyFont="1" applyFill="1" applyBorder="1" applyAlignment="1">
      <alignment horizontal="center" vertical="center"/>
    </xf>
    <xf numFmtId="181" fontId="27" fillId="6" borderId="138" xfId="0" applyNumberFormat="1" applyFont="1" applyFill="1" applyBorder="1" applyAlignment="1">
      <alignment horizontal="center" vertical="center"/>
    </xf>
    <xf numFmtId="181" fontId="27" fillId="6" borderId="144" xfId="0" applyNumberFormat="1" applyFont="1" applyFill="1" applyBorder="1" applyAlignment="1">
      <alignment horizontal="center" vertical="center"/>
    </xf>
    <xf numFmtId="181" fontId="27" fillId="6" borderId="146" xfId="0" applyNumberFormat="1" applyFont="1" applyFill="1" applyBorder="1" applyAlignment="1">
      <alignment horizontal="center" vertical="center"/>
    </xf>
    <xf numFmtId="181" fontId="27" fillId="6" borderId="147" xfId="0" applyNumberFormat="1" applyFont="1" applyFill="1" applyBorder="1" applyAlignment="1">
      <alignment horizontal="center" vertical="center"/>
    </xf>
    <xf numFmtId="181" fontId="27" fillId="0" borderId="159" xfId="6" applyNumberFormat="1" applyFont="1" applyBorder="1" applyAlignment="1">
      <alignment horizontal="center" vertical="center"/>
    </xf>
    <xf numFmtId="181" fontId="27" fillId="6" borderId="173" xfId="0" applyNumberFormat="1" applyFont="1" applyFill="1" applyBorder="1" applyAlignment="1">
      <alignment horizontal="center" vertical="center"/>
    </xf>
    <xf numFmtId="181" fontId="27" fillId="6" borderId="211" xfId="0" applyNumberFormat="1" applyFont="1" applyFill="1" applyBorder="1" applyAlignment="1">
      <alignment horizontal="center" vertical="center"/>
    </xf>
    <xf numFmtId="181" fontId="27" fillId="6" borderId="212" xfId="0" applyNumberFormat="1" applyFont="1" applyFill="1" applyBorder="1" applyAlignment="1">
      <alignment horizontal="center" vertical="center"/>
    </xf>
    <xf numFmtId="181" fontId="27" fillId="0" borderId="142" xfId="6" applyNumberFormat="1" applyFont="1" applyBorder="1" applyAlignment="1">
      <alignment horizontal="center" vertical="center"/>
    </xf>
    <xf numFmtId="181" fontId="26" fillId="7" borderId="38" xfId="0" applyNumberFormat="1" applyFont="1" applyFill="1" applyBorder="1" applyAlignment="1">
      <alignment horizontal="center" vertical="center"/>
    </xf>
    <xf numFmtId="181" fontId="27" fillId="0" borderId="214" xfId="6" applyNumberFormat="1" applyFont="1" applyBorder="1" applyAlignment="1">
      <alignment horizontal="center" vertical="center"/>
    </xf>
    <xf numFmtId="181" fontId="27" fillId="0" borderId="243" xfId="6" applyNumberFormat="1" applyFont="1" applyBorder="1" applyAlignment="1">
      <alignment horizontal="center" vertical="center"/>
    </xf>
    <xf numFmtId="181" fontId="27" fillId="0" borderId="276" xfId="6" applyNumberFormat="1" applyFont="1" applyBorder="1" applyAlignment="1">
      <alignment horizontal="center" vertical="center"/>
    </xf>
    <xf numFmtId="181" fontId="26" fillId="73" borderId="38" xfId="0" applyNumberFormat="1" applyFont="1" applyFill="1" applyBorder="1" applyAlignment="1">
      <alignment horizontal="center" vertical="center" wrapText="1"/>
    </xf>
    <xf numFmtId="181" fontId="27" fillId="0" borderId="275" xfId="6" applyNumberFormat="1" applyFont="1" applyBorder="1" applyAlignment="1">
      <alignment horizontal="center" vertical="center"/>
    </xf>
    <xf numFmtId="181" fontId="238" fillId="9" borderId="59" xfId="0" applyNumberFormat="1" applyFont="1" applyFill="1" applyBorder="1" applyAlignment="1">
      <alignment horizontal="center" vertical="center" wrapText="1"/>
    </xf>
    <xf numFmtId="181" fontId="238" fillId="9" borderId="30" xfId="0" applyNumberFormat="1" applyFont="1" applyFill="1" applyBorder="1" applyAlignment="1">
      <alignment horizontal="center" vertical="center"/>
    </xf>
    <xf numFmtId="0" fontId="39" fillId="71" borderId="1" xfId="0" applyFont="1" applyFill="1" applyBorder="1" applyAlignment="1">
      <alignment horizontal="center" vertical="center"/>
    </xf>
    <xf numFmtId="0" fontId="27" fillId="6" borderId="25" xfId="0" applyFont="1" applyFill="1" applyBorder="1" applyAlignment="1">
      <alignment horizontal="center" vertical="center" wrapText="1"/>
    </xf>
    <xf numFmtId="0" fontId="27" fillId="6" borderId="23" xfId="0" applyFont="1" applyFill="1" applyBorder="1" applyAlignment="1">
      <alignment horizontal="center" vertical="center" wrapText="1"/>
    </xf>
    <xf numFmtId="0" fontId="27" fillId="6" borderId="33" xfId="0" applyFont="1" applyFill="1" applyBorder="1" applyAlignment="1">
      <alignment horizontal="center" vertical="center" wrapText="1"/>
    </xf>
    <xf numFmtId="0" fontId="27" fillId="6" borderId="36" xfId="0" applyFont="1" applyFill="1" applyBorder="1" applyAlignment="1">
      <alignment horizontal="center" vertical="center" wrapText="1"/>
    </xf>
    <xf numFmtId="0" fontId="27" fillId="6" borderId="34" xfId="0" applyFont="1" applyFill="1" applyBorder="1" applyAlignment="1">
      <alignment horizontal="center" vertical="center" wrapText="1"/>
    </xf>
    <xf numFmtId="0" fontId="27" fillId="9" borderId="27" xfId="0" applyFont="1" applyFill="1" applyBorder="1" applyAlignment="1">
      <alignment horizontal="center" vertical="center"/>
    </xf>
    <xf numFmtId="0" fontId="27" fillId="9" borderId="0" xfId="0" applyFont="1" applyFill="1" applyBorder="1" applyAlignment="1">
      <alignment horizontal="center" vertical="center"/>
    </xf>
    <xf numFmtId="0" fontId="27" fillId="9" borderId="30" xfId="0" applyFont="1" applyFill="1" applyBorder="1" applyAlignment="1">
      <alignment horizontal="center" vertical="center"/>
    </xf>
    <xf numFmtId="0" fontId="27" fillId="6" borderId="27" xfId="0" applyFont="1" applyFill="1" applyBorder="1" applyAlignment="1">
      <alignment horizontal="center" vertical="center" wrapText="1"/>
    </xf>
    <xf numFmtId="0" fontId="27" fillId="6" borderId="0" xfId="0" applyFont="1" applyFill="1" applyBorder="1" applyAlignment="1">
      <alignment horizontal="center" vertical="center" wrapText="1"/>
    </xf>
    <xf numFmtId="0" fontId="27" fillId="6" borderId="63" xfId="0" applyFont="1" applyFill="1" applyBorder="1" applyAlignment="1">
      <alignment horizontal="center" vertical="center" wrapText="1"/>
    </xf>
    <xf numFmtId="0" fontId="27" fillId="6" borderId="55" xfId="0" applyFont="1" applyFill="1" applyBorder="1" applyAlignment="1">
      <alignment horizontal="center" vertical="center" wrapText="1"/>
    </xf>
    <xf numFmtId="0" fontId="27" fillId="6" borderId="26" xfId="0" applyFont="1" applyFill="1" applyBorder="1" applyAlignment="1">
      <alignment horizontal="center" vertical="center" wrapText="1"/>
    </xf>
    <xf numFmtId="0" fontId="27" fillId="6" borderId="30" xfId="0" applyFont="1" applyFill="1" applyBorder="1" applyAlignment="1">
      <alignment horizontal="center" vertical="center" wrapText="1"/>
    </xf>
    <xf numFmtId="0" fontId="27" fillId="6" borderId="61" xfId="0" applyFont="1" applyFill="1" applyBorder="1" applyAlignment="1">
      <alignment horizontal="center" vertical="center" wrapText="1"/>
    </xf>
    <xf numFmtId="0" fontId="27" fillId="5" borderId="16" xfId="0" applyFont="1" applyFill="1" applyBorder="1" applyAlignment="1">
      <alignment horizontal="center" vertical="center"/>
    </xf>
    <xf numFmtId="0" fontId="27" fillId="5" borderId="20" xfId="0" applyFont="1" applyFill="1" applyBorder="1" applyAlignment="1">
      <alignment horizontal="center" vertical="center"/>
    </xf>
    <xf numFmtId="0" fontId="27" fillId="5" borderId="21" xfId="0" applyFont="1" applyFill="1" applyBorder="1" applyAlignment="1">
      <alignment horizontal="center" vertical="center"/>
    </xf>
    <xf numFmtId="181" fontId="243" fillId="75" borderId="5" xfId="0" applyNumberFormat="1" applyFont="1" applyFill="1" applyBorder="1" applyAlignment="1">
      <alignment horizontal="center" vertical="center"/>
    </xf>
    <xf numFmtId="181" fontId="243" fillId="75" borderId="7" xfId="0" applyNumberFormat="1" applyFont="1" applyFill="1" applyBorder="1" applyAlignment="1">
      <alignment horizontal="center" vertical="center"/>
    </xf>
    <xf numFmtId="181" fontId="27" fillId="6" borderId="148" xfId="0" applyNumberFormat="1" applyFont="1" applyFill="1" applyBorder="1" applyAlignment="1">
      <alignment horizontal="center" vertical="center"/>
    </xf>
    <xf numFmtId="181" fontId="27" fillId="6" borderId="149" xfId="0" applyNumberFormat="1" applyFont="1" applyFill="1" applyBorder="1" applyAlignment="1">
      <alignment horizontal="center" vertical="center"/>
    </xf>
    <xf numFmtId="181" fontId="27" fillId="6" borderId="217" xfId="0" applyNumberFormat="1" applyFont="1" applyFill="1" applyBorder="1" applyAlignment="1">
      <alignment horizontal="center" vertical="center"/>
    </xf>
    <xf numFmtId="181" fontId="27" fillId="6" borderId="218" xfId="0" applyNumberFormat="1" applyFont="1" applyFill="1" applyBorder="1" applyAlignment="1">
      <alignment horizontal="center" vertical="center"/>
    </xf>
    <xf numFmtId="181" fontId="27" fillId="6" borderId="206" xfId="0" applyNumberFormat="1" applyFont="1" applyFill="1" applyBorder="1" applyAlignment="1">
      <alignment horizontal="center" vertical="center"/>
    </xf>
    <xf numFmtId="181" fontId="27" fillId="6" borderId="145" xfId="0" applyNumberFormat="1" applyFont="1" applyFill="1" applyBorder="1" applyAlignment="1">
      <alignment horizontal="center" vertical="center"/>
    </xf>
    <xf numFmtId="9" fontId="243" fillId="75" borderId="5" xfId="5" applyNumberFormat="1" applyFont="1" applyFill="1" applyBorder="1" applyAlignment="1">
      <alignment horizontal="center" vertical="center"/>
    </xf>
    <xf numFmtId="9" fontId="243" fillId="75" borderId="6" xfId="5" applyNumberFormat="1" applyFont="1" applyFill="1" applyBorder="1" applyAlignment="1">
      <alignment horizontal="center" vertical="center"/>
    </xf>
    <xf numFmtId="181" fontId="27" fillId="6" borderId="205" xfId="0" applyNumberFormat="1" applyFont="1" applyFill="1" applyBorder="1" applyAlignment="1">
      <alignment horizontal="center" vertical="center"/>
    </xf>
    <xf numFmtId="181" fontId="27" fillId="6" borderId="156" xfId="0" applyNumberFormat="1" applyFont="1" applyFill="1" applyBorder="1" applyAlignment="1">
      <alignment horizontal="center" vertical="center"/>
    </xf>
    <xf numFmtId="181" fontId="27" fillId="6" borderId="158" xfId="0" applyNumberFormat="1" applyFont="1" applyFill="1" applyBorder="1" applyAlignment="1">
      <alignment horizontal="center" vertical="center"/>
    </xf>
    <xf numFmtId="181" fontId="27" fillId="6" borderId="207" xfId="0" applyNumberFormat="1" applyFont="1" applyFill="1" applyBorder="1" applyAlignment="1">
      <alignment horizontal="center" vertical="center"/>
    </xf>
    <xf numFmtId="181" fontId="27" fillId="6" borderId="216" xfId="0" applyNumberFormat="1" applyFont="1" applyFill="1" applyBorder="1" applyAlignment="1">
      <alignment horizontal="center" vertical="center"/>
    </xf>
    <xf numFmtId="181" fontId="27" fillId="6" borderId="166" xfId="0" applyNumberFormat="1" applyFont="1" applyFill="1" applyBorder="1" applyAlignment="1">
      <alignment horizontal="center" vertical="center"/>
    </xf>
    <xf numFmtId="181" fontId="27" fillId="6" borderId="167" xfId="0" applyNumberFormat="1" applyFont="1" applyFill="1" applyBorder="1" applyAlignment="1">
      <alignment horizontal="center" vertical="center"/>
    </xf>
    <xf numFmtId="181" fontId="27" fillId="6" borderId="152" xfId="0" applyNumberFormat="1" applyFont="1" applyFill="1" applyBorder="1" applyAlignment="1">
      <alignment horizontal="center" vertical="center"/>
    </xf>
    <xf numFmtId="181" fontId="27" fillId="6" borderId="153" xfId="0" applyNumberFormat="1" applyFont="1" applyFill="1" applyBorder="1" applyAlignment="1">
      <alignment horizontal="center" vertical="center"/>
    </xf>
    <xf numFmtId="181" fontId="49" fillId="73" borderId="38" xfId="0" applyNumberFormat="1" applyFont="1" applyFill="1" applyBorder="1" applyAlignment="1">
      <alignment horizontal="center" vertical="center"/>
    </xf>
    <xf numFmtId="181" fontId="27" fillId="6" borderId="209" xfId="0" applyNumberFormat="1" applyFont="1" applyFill="1" applyBorder="1" applyAlignment="1">
      <alignment horizontal="center" vertical="center"/>
    </xf>
    <xf numFmtId="181" fontId="27" fillId="6" borderId="160" xfId="0" applyNumberFormat="1" applyFont="1" applyFill="1" applyBorder="1" applyAlignment="1">
      <alignment horizontal="center" vertical="center"/>
    </xf>
    <xf numFmtId="181" fontId="27" fillId="6" borderId="240" xfId="0" applyNumberFormat="1" applyFont="1" applyFill="1" applyBorder="1" applyAlignment="1">
      <alignment horizontal="center" vertical="center"/>
    </xf>
    <xf numFmtId="181" fontId="27" fillId="6" borderId="219" xfId="0" applyNumberFormat="1" applyFont="1" applyFill="1" applyBorder="1" applyAlignment="1">
      <alignment horizontal="center" vertical="center"/>
    </xf>
    <xf numFmtId="181" fontId="27" fillId="6" borderId="222" xfId="0" applyNumberFormat="1" applyFont="1" applyFill="1" applyBorder="1" applyAlignment="1">
      <alignment horizontal="center" vertical="center"/>
    </xf>
    <xf numFmtId="181" fontId="27" fillId="6" borderId="174" xfId="0" applyNumberFormat="1" applyFont="1" applyFill="1" applyBorder="1" applyAlignment="1">
      <alignment horizontal="center" vertical="center"/>
    </xf>
    <xf numFmtId="181" fontId="27" fillId="6" borderId="243" xfId="0" applyNumberFormat="1" applyFont="1" applyFill="1" applyBorder="1" applyAlignment="1">
      <alignment horizontal="center" vertical="center"/>
    </xf>
    <xf numFmtId="181" fontId="27" fillId="6" borderId="177" xfId="0" applyNumberFormat="1" applyFont="1" applyFill="1" applyBorder="1" applyAlignment="1">
      <alignment horizontal="center" vertical="center"/>
    </xf>
    <xf numFmtId="181" fontId="27" fillId="6" borderId="155" xfId="0" applyNumberFormat="1" applyFont="1" applyFill="1" applyBorder="1" applyAlignment="1">
      <alignment horizontal="center" vertical="center"/>
    </xf>
    <xf numFmtId="181" fontId="27" fillId="6" borderId="213" xfId="0" applyNumberFormat="1" applyFont="1" applyFill="1" applyBorder="1" applyAlignment="1">
      <alignment horizontal="center" vertical="center"/>
    </xf>
    <xf numFmtId="181" fontId="27" fillId="6" borderId="214" xfId="0" applyNumberFormat="1" applyFont="1" applyFill="1" applyBorder="1" applyAlignment="1">
      <alignment horizontal="center" vertical="center"/>
    </xf>
    <xf numFmtId="181" fontId="27" fillId="6" borderId="179" xfId="0" applyNumberFormat="1" applyFont="1" applyFill="1" applyBorder="1" applyAlignment="1">
      <alignment horizontal="center" vertical="center"/>
    </xf>
    <xf numFmtId="181" fontId="27" fillId="6" borderId="291" xfId="0" applyNumberFormat="1" applyFont="1" applyFill="1" applyBorder="1" applyAlignment="1">
      <alignment horizontal="center" vertical="center"/>
    </xf>
    <xf numFmtId="181" fontId="27" fillId="6" borderId="154" xfId="0" applyNumberFormat="1" applyFont="1" applyFill="1" applyBorder="1" applyAlignment="1">
      <alignment horizontal="center" vertical="center"/>
    </xf>
    <xf numFmtId="181" fontId="27" fillId="6" borderId="241" xfId="0" applyNumberFormat="1" applyFont="1" applyFill="1" applyBorder="1" applyAlignment="1">
      <alignment horizontal="center" vertical="center"/>
    </xf>
    <xf numFmtId="181" fontId="27" fillId="6" borderId="242" xfId="0" applyNumberFormat="1" applyFont="1" applyFill="1" applyBorder="1" applyAlignment="1">
      <alignment horizontal="center" vertical="center"/>
    </xf>
    <xf numFmtId="181" fontId="27" fillId="6" borderId="180" xfId="0" applyNumberFormat="1" applyFont="1" applyFill="1" applyBorder="1" applyAlignment="1">
      <alignment horizontal="center" vertical="center"/>
    </xf>
    <xf numFmtId="181" fontId="27" fillId="6" borderId="182" xfId="0" applyNumberFormat="1" applyFont="1" applyFill="1" applyBorder="1" applyAlignment="1">
      <alignment horizontal="center" vertical="center"/>
    </xf>
    <xf numFmtId="181" fontId="27" fillId="6" borderId="181" xfId="0" applyNumberFormat="1" applyFont="1" applyFill="1" applyBorder="1" applyAlignment="1">
      <alignment horizontal="center" vertical="center"/>
    </xf>
    <xf numFmtId="181" fontId="27" fillId="6" borderId="183" xfId="0" applyNumberFormat="1" applyFont="1" applyFill="1" applyBorder="1" applyAlignment="1">
      <alignment horizontal="center" vertical="center"/>
    </xf>
    <xf numFmtId="181" fontId="26" fillId="73" borderId="0" xfId="0" applyNumberFormat="1" applyFont="1" applyFill="1" applyBorder="1" applyAlignment="1">
      <alignment horizontal="center" vertical="center"/>
    </xf>
    <xf numFmtId="181" fontId="27" fillId="6" borderId="150" xfId="0" applyNumberFormat="1" applyFont="1" applyFill="1" applyBorder="1" applyAlignment="1">
      <alignment horizontal="center" vertical="center"/>
    </xf>
    <xf numFmtId="181" fontId="27" fillId="6" borderId="169" xfId="0" applyNumberFormat="1" applyFont="1" applyFill="1" applyBorder="1" applyAlignment="1">
      <alignment horizontal="center" vertical="center"/>
    </xf>
    <xf numFmtId="181" fontId="27" fillId="6" borderId="168" xfId="0" applyNumberFormat="1" applyFont="1" applyFill="1" applyBorder="1" applyAlignment="1">
      <alignment horizontal="center" vertical="center"/>
    </xf>
    <xf numFmtId="181" fontId="243" fillId="75" borderId="6" xfId="0" applyNumberFormat="1" applyFont="1" applyFill="1" applyBorder="1" applyAlignment="1">
      <alignment horizontal="center" vertical="center"/>
    </xf>
    <xf numFmtId="0" fontId="27" fillId="6" borderId="125" xfId="0" applyFont="1" applyFill="1" applyBorder="1" applyAlignment="1">
      <alignment horizontal="center" vertical="center"/>
    </xf>
    <xf numFmtId="0" fontId="27" fillId="6" borderId="124" xfId="0" applyFont="1" applyFill="1" applyBorder="1" applyAlignment="1">
      <alignment horizontal="center" vertical="center"/>
    </xf>
    <xf numFmtId="0" fontId="27" fillId="6" borderId="29" xfId="0" applyFont="1" applyFill="1" applyBorder="1" applyAlignment="1">
      <alignment horizontal="center" vertical="center"/>
    </xf>
    <xf numFmtId="0" fontId="27" fillId="6" borderId="0" xfId="0" applyFont="1" applyFill="1" applyBorder="1" applyAlignment="1">
      <alignment horizontal="center" vertical="center"/>
    </xf>
    <xf numFmtId="0" fontId="27" fillId="6" borderId="30" xfId="0" applyFont="1" applyFill="1" applyBorder="1" applyAlignment="1">
      <alignment horizontal="center" vertical="center"/>
    </xf>
    <xf numFmtId="181" fontId="27" fillId="6" borderId="151" xfId="0" applyNumberFormat="1" applyFont="1" applyFill="1" applyBorder="1" applyAlignment="1">
      <alignment horizontal="center" vertical="center"/>
    </xf>
    <xf numFmtId="0" fontId="27" fillId="0" borderId="125" xfId="5" applyFont="1" applyFill="1" applyBorder="1" applyAlignment="1">
      <alignment horizontal="center" vertical="center" wrapText="1"/>
    </xf>
    <xf numFmtId="0" fontId="27" fillId="0" borderId="124" xfId="5" applyFont="1" applyFill="1" applyBorder="1" applyAlignment="1">
      <alignment horizontal="center" vertical="center" wrapText="1"/>
    </xf>
    <xf numFmtId="0" fontId="27" fillId="6" borderId="125" xfId="5" applyFont="1" applyFill="1" applyBorder="1" applyAlignment="1">
      <alignment horizontal="center" vertical="center" wrapText="1"/>
    </xf>
    <xf numFmtId="0" fontId="27" fillId="6" borderId="132" xfId="5" applyFont="1" applyFill="1" applyBorder="1" applyAlignment="1">
      <alignment horizontal="center" vertical="center" wrapText="1"/>
    </xf>
    <xf numFmtId="0" fontId="27" fillId="6" borderId="134" xfId="5" applyFont="1" applyFill="1" applyBorder="1" applyAlignment="1">
      <alignment horizontal="center" vertical="center" wrapText="1"/>
    </xf>
    <xf numFmtId="0" fontId="27" fillId="6" borderId="62" xfId="5" applyFont="1" applyFill="1" applyBorder="1" applyAlignment="1">
      <alignment horizontal="center" vertical="center" wrapText="1"/>
    </xf>
    <xf numFmtId="0" fontId="27" fillId="6" borderId="55" xfId="5" applyFont="1" applyFill="1" applyBorder="1" applyAlignment="1">
      <alignment horizontal="center" vertical="center" wrapText="1"/>
    </xf>
    <xf numFmtId="0" fontId="27" fillId="6" borderId="60" xfId="5" applyFont="1" applyFill="1" applyBorder="1" applyAlignment="1">
      <alignment horizontal="center" vertical="center" wrapText="1"/>
    </xf>
    <xf numFmtId="0" fontId="27" fillId="0" borderId="62" xfId="5" applyFont="1" applyFill="1" applyBorder="1" applyAlignment="1">
      <alignment horizontal="center" vertical="center" wrapText="1"/>
    </xf>
    <xf numFmtId="181" fontId="27" fillId="0" borderId="59" xfId="17" applyNumberFormat="1" applyFont="1" applyFill="1" applyBorder="1" applyAlignment="1">
      <alignment horizontal="center" vertical="center"/>
    </xf>
    <xf numFmtId="181" fontId="27" fillId="0" borderId="59" xfId="7" applyNumberFormat="1" applyFont="1" applyFill="1" applyBorder="1" applyAlignment="1">
      <alignment horizontal="center" vertical="center"/>
    </xf>
    <xf numFmtId="181" fontId="27" fillId="0" borderId="66" xfId="9" applyNumberFormat="1" applyFont="1" applyFill="1" applyBorder="1" applyAlignment="1">
      <alignment horizontal="center" vertical="center"/>
    </xf>
    <xf numFmtId="0" fontId="27" fillId="9" borderId="133" xfId="5" applyFont="1" applyFill="1" applyBorder="1" applyAlignment="1">
      <alignment horizontal="center" vertical="center"/>
    </xf>
    <xf numFmtId="0" fontId="27" fillId="9" borderId="134" xfId="5" applyFont="1" applyFill="1" applyBorder="1" applyAlignment="1">
      <alignment horizontal="center" vertical="center"/>
    </xf>
    <xf numFmtId="181" fontId="26" fillId="7" borderId="130" xfId="6" applyNumberFormat="1" applyFont="1" applyFill="1" applyBorder="1" applyAlignment="1">
      <alignment horizontal="center" vertical="center"/>
    </xf>
    <xf numFmtId="181" fontId="26" fillId="7" borderId="122" xfId="6" applyNumberFormat="1" applyFont="1" applyFill="1" applyBorder="1" applyAlignment="1">
      <alignment horizontal="center" vertical="center"/>
    </xf>
    <xf numFmtId="181" fontId="48" fillId="7" borderId="35" xfId="6" applyNumberFormat="1" applyFont="1" applyFill="1" applyBorder="1" applyAlignment="1">
      <alignment horizontal="center" vertical="center"/>
    </xf>
    <xf numFmtId="181" fontId="48" fillId="7" borderId="36" xfId="6" applyNumberFormat="1" applyFont="1" applyFill="1" applyBorder="1" applyAlignment="1">
      <alignment horizontal="center" vertical="center"/>
    </xf>
    <xf numFmtId="181" fontId="27" fillId="0" borderId="65" xfId="7" applyNumberFormat="1" applyFont="1" applyFill="1" applyBorder="1" applyAlignment="1">
      <alignment horizontal="center" vertical="center"/>
    </xf>
    <xf numFmtId="181" fontId="27" fillId="0" borderId="210" xfId="7" applyNumberFormat="1" applyFont="1" applyFill="1" applyBorder="1" applyAlignment="1">
      <alignment horizontal="center" vertical="center"/>
    </xf>
    <xf numFmtId="181" fontId="27" fillId="0" borderId="214" xfId="7" applyNumberFormat="1" applyFont="1" applyFill="1" applyBorder="1" applyAlignment="1">
      <alignment horizontal="center" vertical="center"/>
    </xf>
    <xf numFmtId="181" fontId="26" fillId="7" borderId="19" xfId="6" applyNumberFormat="1" applyFont="1" applyFill="1" applyBorder="1" applyAlignment="1">
      <alignment horizontal="center" vertical="center"/>
    </xf>
    <xf numFmtId="181" fontId="26" fillId="7" borderId="20" xfId="6" applyNumberFormat="1" applyFont="1" applyFill="1" applyBorder="1" applyAlignment="1">
      <alignment horizontal="center" vertical="center"/>
    </xf>
    <xf numFmtId="181" fontId="27" fillId="0" borderId="209" xfId="7" applyNumberFormat="1" applyFont="1" applyFill="1" applyBorder="1" applyAlignment="1">
      <alignment horizontal="center" vertical="center"/>
    </xf>
    <xf numFmtId="181" fontId="27" fillId="0" borderId="216" xfId="7" applyNumberFormat="1" applyFont="1" applyFill="1" applyBorder="1" applyAlignment="1">
      <alignment horizontal="center" vertical="center"/>
    </xf>
    <xf numFmtId="181" fontId="238" fillId="9" borderId="121" xfId="5" applyNumberFormat="1" applyFont="1" applyFill="1" applyBorder="1" applyAlignment="1">
      <alignment horizontal="center" vertical="center" wrapText="1"/>
    </xf>
    <xf numFmtId="181" fontId="238" fillId="9" borderId="123" xfId="5" applyNumberFormat="1" applyFont="1" applyFill="1" applyBorder="1" applyAlignment="1">
      <alignment horizontal="center" vertical="center"/>
    </xf>
    <xf numFmtId="181" fontId="238" fillId="9" borderId="126" xfId="5" applyNumberFormat="1" applyFont="1" applyFill="1" applyBorder="1" applyAlignment="1">
      <alignment horizontal="center" vertical="center"/>
    </xf>
    <xf numFmtId="181" fontId="238" fillId="9" borderId="126" xfId="7" applyNumberFormat="1" applyFont="1" applyFill="1" applyBorder="1" applyAlignment="1">
      <alignment horizontal="center" vertical="center" wrapText="1"/>
    </xf>
    <xf numFmtId="181" fontId="238" fillId="9" borderId="121" xfId="7" applyNumberFormat="1" applyFont="1" applyFill="1" applyBorder="1" applyAlignment="1">
      <alignment horizontal="center" vertical="center" wrapText="1"/>
    </xf>
    <xf numFmtId="9" fontId="238" fillId="9" borderId="121" xfId="2" applyFont="1" applyFill="1" applyBorder="1" applyAlignment="1">
      <alignment horizontal="center" vertical="center" wrapText="1"/>
    </xf>
    <xf numFmtId="181" fontId="238" fillId="9" borderId="60" xfId="5" applyNumberFormat="1" applyFont="1" applyFill="1" applyBorder="1" applyAlignment="1">
      <alignment horizontal="center" vertical="center"/>
    </xf>
    <xf numFmtId="0" fontId="248" fillId="71" borderId="0" xfId="0" applyFont="1" applyFill="1" applyAlignment="1">
      <alignment horizontal="center" vertical="center"/>
    </xf>
    <xf numFmtId="0" fontId="247" fillId="76" borderId="0" xfId="0" applyFont="1" applyFill="1" applyBorder="1" applyAlignment="1">
      <alignment horizontal="center" vertical="center"/>
    </xf>
    <xf numFmtId="0" fontId="247" fillId="76" borderId="2" xfId="0" applyFont="1" applyFill="1" applyBorder="1" applyAlignment="1">
      <alignment horizontal="center" vertical="center"/>
    </xf>
    <xf numFmtId="177" fontId="54" fillId="0" borderId="3" xfId="1" applyFont="1" applyBorder="1" applyAlignment="1">
      <alignment horizontal="center" vertical="center"/>
    </xf>
    <xf numFmtId="9" fontId="54" fillId="0" borderId="3" xfId="2" applyFont="1" applyBorder="1" applyAlignment="1">
      <alignment horizontal="center" vertical="center"/>
    </xf>
    <xf numFmtId="0" fontId="24" fillId="0" borderId="68" xfId="0" applyFont="1" applyBorder="1" applyAlignment="1">
      <alignment horizontal="center" vertical="center" wrapText="1"/>
    </xf>
    <xf numFmtId="0" fontId="24" fillId="0" borderId="69" xfId="0" applyFont="1" applyBorder="1" applyAlignment="1">
      <alignment horizontal="center" vertical="center" wrapText="1"/>
    </xf>
    <xf numFmtId="0" fontId="24" fillId="0" borderId="71" xfId="0" applyFont="1" applyBorder="1" applyAlignment="1">
      <alignment horizontal="center" vertical="center" wrapText="1"/>
    </xf>
    <xf numFmtId="0" fontId="25" fillId="9" borderId="68" xfId="0" applyFont="1" applyFill="1" applyBorder="1" applyAlignment="1">
      <alignment horizontal="center" vertical="center"/>
    </xf>
    <xf numFmtId="0" fontId="25" fillId="9" borderId="69" xfId="0" applyFont="1" applyFill="1" applyBorder="1" applyAlignment="1">
      <alignment horizontal="center" vertical="center"/>
    </xf>
    <xf numFmtId="177" fontId="24" fillId="0" borderId="49" xfId="1" applyFont="1" applyBorder="1" applyAlignment="1">
      <alignment horizontal="center" vertical="center"/>
    </xf>
    <xf numFmtId="177" fontId="24" fillId="0" borderId="3" xfId="1" applyFont="1" applyBorder="1" applyAlignment="1">
      <alignment horizontal="center" vertical="center"/>
    </xf>
    <xf numFmtId="9" fontId="54" fillId="0" borderId="49" xfId="2" applyFont="1" applyBorder="1" applyAlignment="1">
      <alignment horizontal="center" vertical="center"/>
    </xf>
    <xf numFmtId="177" fontId="54" fillId="0" borderId="49" xfId="1" applyFont="1" applyBorder="1" applyAlignment="1">
      <alignment horizontal="center" vertical="center"/>
    </xf>
    <xf numFmtId="177" fontId="24" fillId="0" borderId="32" xfId="1" applyFont="1" applyBorder="1" applyAlignment="1">
      <alignment horizontal="center" vertical="center"/>
    </xf>
    <xf numFmtId="177" fontId="55" fillId="0" borderId="40" xfId="1" applyFont="1" applyFill="1" applyBorder="1" applyAlignment="1">
      <alignment horizontal="center" vertical="center"/>
    </xf>
    <xf numFmtId="177" fontId="55" fillId="0" borderId="49" xfId="1" applyFont="1" applyFill="1" applyBorder="1" applyAlignment="1">
      <alignment horizontal="center" vertical="center"/>
    </xf>
    <xf numFmtId="0" fontId="24" fillId="0" borderId="71" xfId="0" applyFont="1" applyFill="1" applyBorder="1" applyAlignment="1">
      <alignment horizontal="center" vertical="center" wrapText="1"/>
    </xf>
    <xf numFmtId="0" fontId="24" fillId="0" borderId="68" xfId="0" applyFont="1" applyFill="1" applyBorder="1" applyAlignment="1">
      <alignment horizontal="center" vertical="center" wrapText="1"/>
    </xf>
    <xf numFmtId="9" fontId="54" fillId="0" borderId="3" xfId="2" applyFont="1" applyFill="1" applyBorder="1" applyAlignment="1">
      <alignment horizontal="center" vertical="center"/>
    </xf>
    <xf numFmtId="177" fontId="54" fillId="0" borderId="3" xfId="1" applyFont="1" applyFill="1" applyBorder="1" applyAlignment="1">
      <alignment horizontal="center" vertical="center"/>
    </xf>
    <xf numFmtId="0" fontId="51" fillId="2" borderId="4" xfId="0" applyFont="1" applyFill="1" applyBorder="1" applyAlignment="1">
      <alignment horizontal="center" vertical="center"/>
    </xf>
    <xf numFmtId="177" fontId="24" fillId="0" borderId="32" xfId="1" applyFont="1" applyFill="1" applyBorder="1" applyAlignment="1">
      <alignment horizontal="center" vertical="center"/>
    </xf>
    <xf numFmtId="0" fontId="25" fillId="9" borderId="71" xfId="0" applyFont="1" applyFill="1" applyBorder="1" applyAlignment="1">
      <alignment horizontal="center" vertical="center"/>
    </xf>
    <xf numFmtId="9" fontId="55" fillId="0" borderId="40" xfId="2" applyFont="1" applyFill="1" applyBorder="1" applyAlignment="1">
      <alignment horizontal="center" vertical="center"/>
    </xf>
    <xf numFmtId="9" fontId="55" fillId="0" borderId="49" xfId="2" applyFont="1" applyFill="1" applyBorder="1" applyAlignment="1">
      <alignment horizontal="center" vertical="center"/>
    </xf>
    <xf numFmtId="177" fontId="24" fillId="0" borderId="23" xfId="1" applyFont="1" applyBorder="1" applyAlignment="1">
      <alignment horizontal="center" vertical="center"/>
    </xf>
    <xf numFmtId="177" fontId="24" fillId="0" borderId="34" xfId="1" applyFont="1" applyBorder="1" applyAlignment="1">
      <alignment horizontal="center" vertical="center"/>
    </xf>
    <xf numFmtId="0" fontId="24" fillId="0" borderId="71" xfId="11" applyFont="1" applyBorder="1" applyAlignment="1">
      <alignment horizontal="center" vertical="center" wrapText="1"/>
    </xf>
    <xf numFmtId="0" fontId="24" fillId="0" borderId="68" xfId="11" applyFont="1" applyBorder="1" applyAlignment="1">
      <alignment horizontal="center" vertical="center" wrapText="1"/>
    </xf>
    <xf numFmtId="0" fontId="24" fillId="0" borderId="80" xfId="0" applyFont="1" applyBorder="1" applyAlignment="1">
      <alignment horizontal="center" vertical="center" wrapText="1"/>
    </xf>
    <xf numFmtId="0" fontId="24" fillId="0" borderId="72" xfId="0" applyFont="1" applyBorder="1" applyAlignment="1">
      <alignment horizontal="center" vertical="center" wrapText="1"/>
    </xf>
    <xf numFmtId="0" fontId="25" fillId="9" borderId="70" xfId="0" applyFont="1" applyFill="1" applyBorder="1" applyAlignment="1">
      <alignment horizontal="center" vertical="center"/>
    </xf>
    <xf numFmtId="177" fontId="24" fillId="0" borderId="46" xfId="1" applyFont="1" applyBorder="1" applyAlignment="1">
      <alignment horizontal="center" vertical="center"/>
    </xf>
    <xf numFmtId="9" fontId="55" fillId="0" borderId="59" xfId="2" applyFont="1" applyFill="1" applyBorder="1" applyAlignment="1">
      <alignment horizontal="center" vertical="center"/>
    </xf>
    <xf numFmtId="9" fontId="55" fillId="0" borderId="42" xfId="2" applyFont="1" applyFill="1" applyBorder="1" applyAlignment="1">
      <alignment horizontal="center" vertical="center"/>
    </xf>
    <xf numFmtId="177" fontId="55" fillId="0" borderId="59" xfId="1" applyFont="1" applyFill="1" applyBorder="1" applyAlignment="1">
      <alignment horizontal="center" vertical="center"/>
    </xf>
    <xf numFmtId="177" fontId="55" fillId="0" borderId="42" xfId="1" applyFont="1" applyFill="1" applyBorder="1" applyAlignment="1">
      <alignment horizontal="center" vertical="center"/>
    </xf>
  </cellXfs>
  <cellStyles count="38469">
    <cellStyle name="_x0001__x0002_" xfId="23" xr:uid="{00000000-0005-0000-0000-000000000000}"/>
    <cellStyle name="&quot;" xfId="24" xr:uid="{00000000-0005-0000-0000-000001000000}"/>
    <cellStyle name="&quot;_10월판촉기준최종(본부)" xfId="25" xr:uid="{00000000-0005-0000-0000-000002000000}"/>
    <cellStyle name="&quot;_8월판촉기준" xfId="26" xr:uid="{00000000-0005-0000-0000-000003000000}"/>
    <cellStyle name="&quot;_그룹편성" xfId="27" xr:uid="{00000000-0005-0000-0000-000004000000}"/>
    <cellStyle name="$" xfId="28" xr:uid="{00000000-0005-0000-0000-000005000000}"/>
    <cellStyle name="$_db진흥" xfId="29" xr:uid="{00000000-0005-0000-0000-000006000000}"/>
    <cellStyle name="$_견적2" xfId="30" xr:uid="{00000000-0005-0000-0000-000007000000}"/>
    <cellStyle name="$_기아" xfId="31" xr:uid="{00000000-0005-0000-0000-000008000000}"/>
    <cellStyle name="/" xfId="32" xr:uid="{00000000-0005-0000-0000-000009000000}"/>
    <cellStyle name="??&amp;O?&amp;H?_x0008__x000f__x0007_?_x0007__x0001__x0001_" xfId="33" xr:uid="{00000000-0005-0000-0000-00000A000000}"/>
    <cellStyle name="??&amp;O?&amp;H?_x0008_??_x0007__x0001__x0001_" xfId="34" xr:uid="{00000000-0005-0000-0000-00000B000000}"/>
    <cellStyle name="?마 [0]_CASH FLOW " xfId="35" xr:uid="{00000000-0005-0000-0000-00000C000000}"/>
    <cellStyle name="?마_CASH FLOW " xfId="36" xr:uid="{00000000-0005-0000-0000-00000D000000}"/>
    <cellStyle name="?핺_2Q97 dist.EOM " xfId="37" xr:uid="{00000000-0005-0000-0000-00000E000000}"/>
    <cellStyle name="_(03011) 2분기 (영)평가결과(송부)" xfId="38" xr:uid="{00000000-0005-0000-0000-00000F000000}"/>
    <cellStyle name="_(040223) 영업소 시상금(방광섭)" xfId="39" xr:uid="{00000000-0005-0000-0000-000010000000}"/>
    <cellStyle name="_200107" xfId="40" xr:uid="{00000000-0005-0000-0000-000011000000}"/>
    <cellStyle name="_2003.12 지역팀데이타(20040119)" xfId="41" xr:uid="{00000000-0005-0000-0000-000012000000}"/>
    <cellStyle name="_2004.10.1차 경상비" xfId="42" xr:uid="{00000000-0005-0000-0000-000013000000}"/>
    <cellStyle name="_2004.1월 2차 경상비" xfId="43" xr:uid="{00000000-0005-0000-0000-000014000000}"/>
    <cellStyle name="_2005.4월 2차 경상비" xfId="44" xr:uid="{00000000-0005-0000-0000-000015000000}"/>
    <cellStyle name="_3월지원비" xfId="45" xr:uid="{00000000-0005-0000-0000-000016000000}"/>
    <cellStyle name="_5월 1차" xfId="46" xr:uid="{00000000-0005-0000-0000-000017000000}"/>
    <cellStyle name="_'99상반기경영개선활동결과(게시용)" xfId="47" xr:uid="{00000000-0005-0000-0000-000018000000}"/>
    <cellStyle name="_dimon" xfId="48" xr:uid="{00000000-0005-0000-0000-000019000000}"/>
    <cellStyle name="_FY04년 월별배정현황" xfId="49" xr:uid="{00000000-0005-0000-0000-00001A000000}"/>
    <cellStyle name="_Lover" xfId="50" xr:uid="{00000000-0005-0000-0000-00001B000000}"/>
    <cellStyle name="_경상비 검증파일" xfId="51" xr:uid="{00000000-0005-0000-0000-00001C000000}"/>
    <cellStyle name="_면적0110" xfId="52" xr:uid="{00000000-0005-0000-0000-00001D000000}"/>
    <cellStyle name="_별첨(계획서및실적서양식)" xfId="53" xr:uid="{00000000-0005-0000-0000-00001E000000}"/>
    <cellStyle name="_별첨(계획서및실적서양식)_1" xfId="54" xr:uid="{00000000-0005-0000-0000-00001F000000}"/>
    <cellStyle name="_소코드1" xfId="55" xr:uid="{00000000-0005-0000-0000-000020000000}"/>
    <cellStyle name="_양식" xfId="56" xr:uid="{00000000-0005-0000-0000-000021000000}"/>
    <cellStyle name="_양식_1" xfId="57" xr:uid="{00000000-0005-0000-0000-000022000000}"/>
    <cellStyle name="_양식_2" xfId="58" xr:uid="{00000000-0005-0000-0000-000023000000}"/>
    <cellStyle name="_업무기술서(2005.4.1자 점포변동관련)" xfId="59" xr:uid="{00000000-0005-0000-0000-000024000000}"/>
    <cellStyle name="_예산산정(전윤모)" xfId="60" xr:uid="{00000000-0005-0000-0000-000025000000}"/>
    <cellStyle name="_유첨3(서식)" xfId="61" xr:uid="{00000000-0005-0000-0000-000026000000}"/>
    <cellStyle name="_유첨3(서식)_1" xfId="62" xr:uid="{00000000-0005-0000-0000-000027000000}"/>
    <cellStyle name="_이벤트제휴 스폰서 현황" xfId="63" xr:uid="{00000000-0005-0000-0000-000028000000}"/>
    <cellStyle name="_점포변동에따른 경상비 배정기준" xfId="64" xr:uid="{00000000-0005-0000-0000-000029000000}"/>
    <cellStyle name="_점포변동에따른 업추비 배정기준" xfId="65" xr:uid="{00000000-0005-0000-0000-00002A000000}"/>
    <cellStyle name="_점포변동에따른 예산배정 기준" xfId="66" xr:uid="{00000000-0005-0000-0000-00002B000000}"/>
    <cellStyle name="_지정과제2차심의list" xfId="67" xr:uid="{00000000-0005-0000-0000-00002C000000}"/>
    <cellStyle name="_지정과제2차심의list_1" xfId="68" xr:uid="{00000000-0005-0000-0000-00002D000000}"/>
    <cellStyle name="_지정과제2차심의list_2" xfId="69" xr:uid="{00000000-0005-0000-0000-00002E000000}"/>
    <cellStyle name="_지정과제2차심의결과" xfId="70" xr:uid="{00000000-0005-0000-0000-00002F000000}"/>
    <cellStyle name="_지정과제2차심의결과(금액조정후최종)" xfId="71" xr:uid="{00000000-0005-0000-0000-000030000000}"/>
    <cellStyle name="_지정과제2차심의결과(금액조정후최종)_1" xfId="72" xr:uid="{00000000-0005-0000-0000-000031000000}"/>
    <cellStyle name="_지정과제2차심의결과_1" xfId="73" xr:uid="{00000000-0005-0000-0000-000032000000}"/>
    <cellStyle name="_집중관리(981231)" xfId="74" xr:uid="{00000000-0005-0000-0000-000033000000}"/>
    <cellStyle name="_집중관리(981231)_1" xfId="75" xr:uid="{00000000-0005-0000-0000-000034000000}"/>
    <cellStyle name="_집중관리(지정과제및 양식)" xfId="76" xr:uid="{00000000-0005-0000-0000-000035000000}"/>
    <cellStyle name="_집중관리(지정과제및 양식)_1" xfId="77" xr:uid="{00000000-0005-0000-0000-000036000000}"/>
    <cellStyle name="¤@?e_TEST-1 " xfId="78" xr:uid="{00000000-0005-0000-0000-000037000000}"/>
    <cellStyle name="０" xfId="79" xr:uid="{00000000-0005-0000-0000-000038000000}"/>
    <cellStyle name="20% - Accent1" xfId="80" xr:uid="{00000000-0005-0000-0000-000039000000}"/>
    <cellStyle name="20% - Accent2" xfId="81" xr:uid="{00000000-0005-0000-0000-00003A000000}"/>
    <cellStyle name="20% - Accent3" xfId="82" xr:uid="{00000000-0005-0000-0000-00003B000000}"/>
    <cellStyle name="20% - Accent4" xfId="83" xr:uid="{00000000-0005-0000-0000-00003C000000}"/>
    <cellStyle name="20% - Accent5" xfId="84" xr:uid="{00000000-0005-0000-0000-00003D000000}"/>
    <cellStyle name="20% - Accent6" xfId="85" xr:uid="{00000000-0005-0000-0000-00003E000000}"/>
    <cellStyle name="20% - 강조색1 10" xfId="86" xr:uid="{00000000-0005-0000-0000-00003F000000}"/>
    <cellStyle name="20% - 강조색1 10 2" xfId="87" xr:uid="{00000000-0005-0000-0000-000040000000}"/>
    <cellStyle name="20% - 강조색1 11" xfId="88" xr:uid="{00000000-0005-0000-0000-000041000000}"/>
    <cellStyle name="20% - 강조색1 11 2" xfId="89" xr:uid="{00000000-0005-0000-0000-000042000000}"/>
    <cellStyle name="20% - 강조색1 11 3" xfId="90" xr:uid="{00000000-0005-0000-0000-000043000000}"/>
    <cellStyle name="20% - 강조색1 11 4" xfId="91" xr:uid="{00000000-0005-0000-0000-000044000000}"/>
    <cellStyle name="20% - 강조색1 12" xfId="92" xr:uid="{00000000-0005-0000-0000-000045000000}"/>
    <cellStyle name="20% - 강조색1 12 2" xfId="93" xr:uid="{00000000-0005-0000-0000-000046000000}"/>
    <cellStyle name="20% - 강조색1 13" xfId="94" xr:uid="{00000000-0005-0000-0000-000047000000}"/>
    <cellStyle name="20% - 강조색1 13 2" xfId="95" xr:uid="{00000000-0005-0000-0000-000048000000}"/>
    <cellStyle name="20% - 강조색1 14" xfId="96" xr:uid="{00000000-0005-0000-0000-000049000000}"/>
    <cellStyle name="20% - 강조색1 14 2" xfId="97" xr:uid="{00000000-0005-0000-0000-00004A000000}"/>
    <cellStyle name="20% - 강조색1 15" xfId="98" xr:uid="{00000000-0005-0000-0000-00004B000000}"/>
    <cellStyle name="20% - 강조색1 15 2" xfId="99" xr:uid="{00000000-0005-0000-0000-00004C000000}"/>
    <cellStyle name="20% - 강조색1 16" xfId="100" xr:uid="{00000000-0005-0000-0000-00004D000000}"/>
    <cellStyle name="20% - 강조색1 16 2" xfId="101" xr:uid="{00000000-0005-0000-0000-00004E000000}"/>
    <cellStyle name="20% - 강조색1 17" xfId="102" xr:uid="{00000000-0005-0000-0000-00004F000000}"/>
    <cellStyle name="20% - 강조색1 17 2" xfId="103" xr:uid="{00000000-0005-0000-0000-000050000000}"/>
    <cellStyle name="20% - 강조색1 18" xfId="104" xr:uid="{00000000-0005-0000-0000-000051000000}"/>
    <cellStyle name="20% - 강조색1 18 2" xfId="105" xr:uid="{00000000-0005-0000-0000-000052000000}"/>
    <cellStyle name="20% - 강조색1 19" xfId="106" xr:uid="{00000000-0005-0000-0000-000053000000}"/>
    <cellStyle name="20% - 강조색1 19 2" xfId="107" xr:uid="{00000000-0005-0000-0000-000054000000}"/>
    <cellStyle name="20% - 강조색1 2" xfId="108" xr:uid="{00000000-0005-0000-0000-000055000000}"/>
    <cellStyle name="20% - 강조색1 2 10" xfId="109" xr:uid="{00000000-0005-0000-0000-000056000000}"/>
    <cellStyle name="20% - 강조색1 2 11" xfId="110" xr:uid="{00000000-0005-0000-0000-000057000000}"/>
    <cellStyle name="20% - 강조색1 2 12" xfId="111" xr:uid="{00000000-0005-0000-0000-000058000000}"/>
    <cellStyle name="20% - 강조색1 2 13" xfId="112" xr:uid="{00000000-0005-0000-0000-000059000000}"/>
    <cellStyle name="20% - 강조색1 2 2" xfId="113" xr:uid="{00000000-0005-0000-0000-00005A000000}"/>
    <cellStyle name="20% - 강조색1 2 2 2" xfId="114" xr:uid="{00000000-0005-0000-0000-00005B000000}"/>
    <cellStyle name="20% - 강조색1 2 3" xfId="115" xr:uid="{00000000-0005-0000-0000-00005C000000}"/>
    <cellStyle name="20% - 강조색1 2 4" xfId="116" xr:uid="{00000000-0005-0000-0000-00005D000000}"/>
    <cellStyle name="20% - 강조색1 2 5" xfId="117" xr:uid="{00000000-0005-0000-0000-00005E000000}"/>
    <cellStyle name="20% - 강조색1 2 6" xfId="118" xr:uid="{00000000-0005-0000-0000-00005F000000}"/>
    <cellStyle name="20% - 강조색1 2 7" xfId="119" xr:uid="{00000000-0005-0000-0000-000060000000}"/>
    <cellStyle name="20% - 강조색1 2 8" xfId="120" xr:uid="{00000000-0005-0000-0000-000061000000}"/>
    <cellStyle name="20% - 강조색1 2 9" xfId="121" xr:uid="{00000000-0005-0000-0000-000062000000}"/>
    <cellStyle name="20% - 강조색1 20" xfId="122" xr:uid="{00000000-0005-0000-0000-000063000000}"/>
    <cellStyle name="20% - 강조색1 21" xfId="123" xr:uid="{00000000-0005-0000-0000-000064000000}"/>
    <cellStyle name="20% - 강조색1 22" xfId="124" xr:uid="{00000000-0005-0000-0000-000065000000}"/>
    <cellStyle name="20% - 강조색1 23" xfId="125" xr:uid="{00000000-0005-0000-0000-000066000000}"/>
    <cellStyle name="20% - 강조색1 3" xfId="126" xr:uid="{00000000-0005-0000-0000-000067000000}"/>
    <cellStyle name="20% - 강조색1 3 2" xfId="127" xr:uid="{00000000-0005-0000-0000-000068000000}"/>
    <cellStyle name="20% - 강조색1 3 2 2" xfId="128" xr:uid="{00000000-0005-0000-0000-000069000000}"/>
    <cellStyle name="20% - 강조색1 3 3" xfId="129" xr:uid="{00000000-0005-0000-0000-00006A000000}"/>
    <cellStyle name="20% - 강조색1 3 4" xfId="130" xr:uid="{00000000-0005-0000-0000-00006B000000}"/>
    <cellStyle name="20% - 강조색1 3 5" xfId="131" xr:uid="{00000000-0005-0000-0000-00006C000000}"/>
    <cellStyle name="20% - 강조색1 3 6" xfId="132" xr:uid="{00000000-0005-0000-0000-00006D000000}"/>
    <cellStyle name="20% - 강조색1 4" xfId="133" xr:uid="{00000000-0005-0000-0000-00006E000000}"/>
    <cellStyle name="20% - 강조색1 4 2" xfId="134" xr:uid="{00000000-0005-0000-0000-00006F000000}"/>
    <cellStyle name="20% - 강조색1 4 3" xfId="135" xr:uid="{00000000-0005-0000-0000-000070000000}"/>
    <cellStyle name="20% - 강조색1 4 4" xfId="136" xr:uid="{00000000-0005-0000-0000-000071000000}"/>
    <cellStyle name="20% - 강조색1 5" xfId="137" xr:uid="{00000000-0005-0000-0000-000072000000}"/>
    <cellStyle name="20% - 강조색1 5 2" xfId="138" xr:uid="{00000000-0005-0000-0000-000073000000}"/>
    <cellStyle name="20% - 강조색1 5 3" xfId="139" xr:uid="{00000000-0005-0000-0000-000074000000}"/>
    <cellStyle name="20% - 강조색1 5 4" xfId="140" xr:uid="{00000000-0005-0000-0000-000075000000}"/>
    <cellStyle name="20% - 강조색1 6" xfId="141" xr:uid="{00000000-0005-0000-0000-000076000000}"/>
    <cellStyle name="20% - 강조색1 6 2" xfId="142" xr:uid="{00000000-0005-0000-0000-000077000000}"/>
    <cellStyle name="20% - 강조색1 7" xfId="143" xr:uid="{00000000-0005-0000-0000-000078000000}"/>
    <cellStyle name="20% - 강조색1 7 2" xfId="144" xr:uid="{00000000-0005-0000-0000-000079000000}"/>
    <cellStyle name="20% - 강조색1 8" xfId="145" xr:uid="{00000000-0005-0000-0000-00007A000000}"/>
    <cellStyle name="20% - 강조색1 8 2" xfId="146" xr:uid="{00000000-0005-0000-0000-00007B000000}"/>
    <cellStyle name="20% - 강조색1 9" xfId="147" xr:uid="{00000000-0005-0000-0000-00007C000000}"/>
    <cellStyle name="20% - 강조색1 9 2" xfId="148" xr:uid="{00000000-0005-0000-0000-00007D000000}"/>
    <cellStyle name="20% - 강조색2 10" xfId="149" xr:uid="{00000000-0005-0000-0000-00007E000000}"/>
    <cellStyle name="20% - 강조색2 10 2" xfId="150" xr:uid="{00000000-0005-0000-0000-00007F000000}"/>
    <cellStyle name="20% - 강조색2 11" xfId="151" xr:uid="{00000000-0005-0000-0000-000080000000}"/>
    <cellStyle name="20% - 강조색2 11 2" xfId="152" xr:uid="{00000000-0005-0000-0000-000081000000}"/>
    <cellStyle name="20% - 강조색2 11 3" xfId="153" xr:uid="{00000000-0005-0000-0000-000082000000}"/>
    <cellStyle name="20% - 강조색2 11 4" xfId="154" xr:uid="{00000000-0005-0000-0000-000083000000}"/>
    <cellStyle name="20% - 강조색2 12" xfId="155" xr:uid="{00000000-0005-0000-0000-000084000000}"/>
    <cellStyle name="20% - 강조색2 12 2" xfId="156" xr:uid="{00000000-0005-0000-0000-000085000000}"/>
    <cellStyle name="20% - 강조색2 13" xfId="157" xr:uid="{00000000-0005-0000-0000-000086000000}"/>
    <cellStyle name="20% - 강조색2 13 2" xfId="158" xr:uid="{00000000-0005-0000-0000-000087000000}"/>
    <cellStyle name="20% - 강조색2 14" xfId="159" xr:uid="{00000000-0005-0000-0000-000088000000}"/>
    <cellStyle name="20% - 강조색2 14 2" xfId="160" xr:uid="{00000000-0005-0000-0000-000089000000}"/>
    <cellStyle name="20% - 강조색2 15" xfId="161" xr:uid="{00000000-0005-0000-0000-00008A000000}"/>
    <cellStyle name="20% - 강조색2 15 2" xfId="162" xr:uid="{00000000-0005-0000-0000-00008B000000}"/>
    <cellStyle name="20% - 강조색2 16" xfId="163" xr:uid="{00000000-0005-0000-0000-00008C000000}"/>
    <cellStyle name="20% - 강조색2 16 2" xfId="164" xr:uid="{00000000-0005-0000-0000-00008D000000}"/>
    <cellStyle name="20% - 강조색2 17" xfId="165" xr:uid="{00000000-0005-0000-0000-00008E000000}"/>
    <cellStyle name="20% - 강조색2 17 2" xfId="166" xr:uid="{00000000-0005-0000-0000-00008F000000}"/>
    <cellStyle name="20% - 강조색2 18" xfId="167" xr:uid="{00000000-0005-0000-0000-000090000000}"/>
    <cellStyle name="20% - 강조색2 18 2" xfId="168" xr:uid="{00000000-0005-0000-0000-000091000000}"/>
    <cellStyle name="20% - 강조색2 19" xfId="169" xr:uid="{00000000-0005-0000-0000-000092000000}"/>
    <cellStyle name="20% - 강조색2 19 2" xfId="170" xr:uid="{00000000-0005-0000-0000-000093000000}"/>
    <cellStyle name="20% - 강조색2 2" xfId="171" xr:uid="{00000000-0005-0000-0000-000094000000}"/>
    <cellStyle name="20% - 강조색2 2 10" xfId="172" xr:uid="{00000000-0005-0000-0000-000095000000}"/>
    <cellStyle name="20% - 강조색2 2 11" xfId="173" xr:uid="{00000000-0005-0000-0000-000096000000}"/>
    <cellStyle name="20% - 강조색2 2 12" xfId="174" xr:uid="{00000000-0005-0000-0000-000097000000}"/>
    <cellStyle name="20% - 강조색2 2 13" xfId="175" xr:uid="{00000000-0005-0000-0000-000098000000}"/>
    <cellStyle name="20% - 강조색2 2 2" xfId="176" xr:uid="{00000000-0005-0000-0000-000099000000}"/>
    <cellStyle name="20% - 강조색2 2 2 2" xfId="177" xr:uid="{00000000-0005-0000-0000-00009A000000}"/>
    <cellStyle name="20% - 강조색2 2 3" xfId="178" xr:uid="{00000000-0005-0000-0000-00009B000000}"/>
    <cellStyle name="20% - 강조색2 2 4" xfId="179" xr:uid="{00000000-0005-0000-0000-00009C000000}"/>
    <cellStyle name="20% - 강조색2 2 5" xfId="180" xr:uid="{00000000-0005-0000-0000-00009D000000}"/>
    <cellStyle name="20% - 강조색2 2 6" xfId="181" xr:uid="{00000000-0005-0000-0000-00009E000000}"/>
    <cellStyle name="20% - 강조색2 2 7" xfId="182" xr:uid="{00000000-0005-0000-0000-00009F000000}"/>
    <cellStyle name="20% - 강조색2 2 8" xfId="183" xr:uid="{00000000-0005-0000-0000-0000A0000000}"/>
    <cellStyle name="20% - 강조색2 2 9" xfId="184" xr:uid="{00000000-0005-0000-0000-0000A1000000}"/>
    <cellStyle name="20% - 강조색2 20" xfId="185" xr:uid="{00000000-0005-0000-0000-0000A2000000}"/>
    <cellStyle name="20% - 강조색2 21" xfId="186" xr:uid="{00000000-0005-0000-0000-0000A3000000}"/>
    <cellStyle name="20% - 강조색2 22" xfId="187" xr:uid="{00000000-0005-0000-0000-0000A4000000}"/>
    <cellStyle name="20% - 강조색2 23" xfId="188" xr:uid="{00000000-0005-0000-0000-0000A5000000}"/>
    <cellStyle name="20% - 강조색2 3" xfId="189" xr:uid="{00000000-0005-0000-0000-0000A6000000}"/>
    <cellStyle name="20% - 강조색2 3 2" xfId="190" xr:uid="{00000000-0005-0000-0000-0000A7000000}"/>
    <cellStyle name="20% - 강조색2 3 2 2" xfId="191" xr:uid="{00000000-0005-0000-0000-0000A8000000}"/>
    <cellStyle name="20% - 강조색2 3 3" xfId="192" xr:uid="{00000000-0005-0000-0000-0000A9000000}"/>
    <cellStyle name="20% - 강조색2 3 4" xfId="193" xr:uid="{00000000-0005-0000-0000-0000AA000000}"/>
    <cellStyle name="20% - 강조색2 3 5" xfId="194" xr:uid="{00000000-0005-0000-0000-0000AB000000}"/>
    <cellStyle name="20% - 강조색2 3 6" xfId="195" xr:uid="{00000000-0005-0000-0000-0000AC000000}"/>
    <cellStyle name="20% - 강조색2 4" xfId="196" xr:uid="{00000000-0005-0000-0000-0000AD000000}"/>
    <cellStyle name="20% - 강조색2 4 2" xfId="197" xr:uid="{00000000-0005-0000-0000-0000AE000000}"/>
    <cellStyle name="20% - 강조색2 4 3" xfId="198" xr:uid="{00000000-0005-0000-0000-0000AF000000}"/>
    <cellStyle name="20% - 강조색2 4 4" xfId="199" xr:uid="{00000000-0005-0000-0000-0000B0000000}"/>
    <cellStyle name="20% - 강조색2 5" xfId="200" xr:uid="{00000000-0005-0000-0000-0000B1000000}"/>
    <cellStyle name="20% - 강조색2 5 2" xfId="201" xr:uid="{00000000-0005-0000-0000-0000B2000000}"/>
    <cellStyle name="20% - 강조색2 5 3" xfId="202" xr:uid="{00000000-0005-0000-0000-0000B3000000}"/>
    <cellStyle name="20% - 강조색2 5 4" xfId="203" xr:uid="{00000000-0005-0000-0000-0000B4000000}"/>
    <cellStyle name="20% - 강조색2 6" xfId="204" xr:uid="{00000000-0005-0000-0000-0000B5000000}"/>
    <cellStyle name="20% - 강조색2 6 2" xfId="205" xr:uid="{00000000-0005-0000-0000-0000B6000000}"/>
    <cellStyle name="20% - 강조색2 7" xfId="206" xr:uid="{00000000-0005-0000-0000-0000B7000000}"/>
    <cellStyle name="20% - 강조색2 7 2" xfId="207" xr:uid="{00000000-0005-0000-0000-0000B8000000}"/>
    <cellStyle name="20% - 강조색2 8" xfId="208" xr:uid="{00000000-0005-0000-0000-0000B9000000}"/>
    <cellStyle name="20% - 강조색2 8 2" xfId="209" xr:uid="{00000000-0005-0000-0000-0000BA000000}"/>
    <cellStyle name="20% - 강조색2 9" xfId="210" xr:uid="{00000000-0005-0000-0000-0000BB000000}"/>
    <cellStyle name="20% - 강조색2 9 2" xfId="211" xr:uid="{00000000-0005-0000-0000-0000BC000000}"/>
    <cellStyle name="20% - 강조색3 10" xfId="212" xr:uid="{00000000-0005-0000-0000-0000BD000000}"/>
    <cellStyle name="20% - 강조색3 10 2" xfId="213" xr:uid="{00000000-0005-0000-0000-0000BE000000}"/>
    <cellStyle name="20% - 강조색3 11" xfId="214" xr:uid="{00000000-0005-0000-0000-0000BF000000}"/>
    <cellStyle name="20% - 강조색3 11 2" xfId="215" xr:uid="{00000000-0005-0000-0000-0000C0000000}"/>
    <cellStyle name="20% - 강조색3 11 3" xfId="216" xr:uid="{00000000-0005-0000-0000-0000C1000000}"/>
    <cellStyle name="20% - 강조색3 11 4" xfId="217" xr:uid="{00000000-0005-0000-0000-0000C2000000}"/>
    <cellStyle name="20% - 강조색3 12" xfId="218" xr:uid="{00000000-0005-0000-0000-0000C3000000}"/>
    <cellStyle name="20% - 강조색3 12 2" xfId="219" xr:uid="{00000000-0005-0000-0000-0000C4000000}"/>
    <cellStyle name="20% - 강조색3 13" xfId="220" xr:uid="{00000000-0005-0000-0000-0000C5000000}"/>
    <cellStyle name="20% - 강조색3 13 2" xfId="221" xr:uid="{00000000-0005-0000-0000-0000C6000000}"/>
    <cellStyle name="20% - 강조색3 14" xfId="222" xr:uid="{00000000-0005-0000-0000-0000C7000000}"/>
    <cellStyle name="20% - 강조색3 14 2" xfId="223" xr:uid="{00000000-0005-0000-0000-0000C8000000}"/>
    <cellStyle name="20% - 강조색3 15" xfId="224" xr:uid="{00000000-0005-0000-0000-0000C9000000}"/>
    <cellStyle name="20% - 강조색3 15 2" xfId="225" xr:uid="{00000000-0005-0000-0000-0000CA000000}"/>
    <cellStyle name="20% - 강조색3 16" xfId="226" xr:uid="{00000000-0005-0000-0000-0000CB000000}"/>
    <cellStyle name="20% - 강조색3 16 2" xfId="227" xr:uid="{00000000-0005-0000-0000-0000CC000000}"/>
    <cellStyle name="20% - 강조색3 17" xfId="228" xr:uid="{00000000-0005-0000-0000-0000CD000000}"/>
    <cellStyle name="20% - 강조색3 17 2" xfId="229" xr:uid="{00000000-0005-0000-0000-0000CE000000}"/>
    <cellStyle name="20% - 강조색3 18" xfId="230" xr:uid="{00000000-0005-0000-0000-0000CF000000}"/>
    <cellStyle name="20% - 강조색3 18 2" xfId="231" xr:uid="{00000000-0005-0000-0000-0000D0000000}"/>
    <cellStyle name="20% - 강조색3 19" xfId="232" xr:uid="{00000000-0005-0000-0000-0000D1000000}"/>
    <cellStyle name="20% - 강조색3 19 2" xfId="233" xr:uid="{00000000-0005-0000-0000-0000D2000000}"/>
    <cellStyle name="20% - 강조색3 2" xfId="234" xr:uid="{00000000-0005-0000-0000-0000D3000000}"/>
    <cellStyle name="20% - 강조색3 2 10" xfId="235" xr:uid="{00000000-0005-0000-0000-0000D4000000}"/>
    <cellStyle name="20% - 강조색3 2 11" xfId="236" xr:uid="{00000000-0005-0000-0000-0000D5000000}"/>
    <cellStyle name="20% - 강조색3 2 12" xfId="237" xr:uid="{00000000-0005-0000-0000-0000D6000000}"/>
    <cellStyle name="20% - 강조색3 2 13" xfId="238" xr:uid="{00000000-0005-0000-0000-0000D7000000}"/>
    <cellStyle name="20% - 강조색3 2 2" xfId="239" xr:uid="{00000000-0005-0000-0000-0000D8000000}"/>
    <cellStyle name="20% - 강조색3 2 2 2" xfId="240" xr:uid="{00000000-0005-0000-0000-0000D9000000}"/>
    <cellStyle name="20% - 강조색3 2 3" xfId="241" xr:uid="{00000000-0005-0000-0000-0000DA000000}"/>
    <cellStyle name="20% - 강조색3 2 4" xfId="242" xr:uid="{00000000-0005-0000-0000-0000DB000000}"/>
    <cellStyle name="20% - 강조색3 2 5" xfId="243" xr:uid="{00000000-0005-0000-0000-0000DC000000}"/>
    <cellStyle name="20% - 강조색3 2 6" xfId="244" xr:uid="{00000000-0005-0000-0000-0000DD000000}"/>
    <cellStyle name="20% - 강조색3 2 7" xfId="245" xr:uid="{00000000-0005-0000-0000-0000DE000000}"/>
    <cellStyle name="20% - 강조색3 2 8" xfId="246" xr:uid="{00000000-0005-0000-0000-0000DF000000}"/>
    <cellStyle name="20% - 강조색3 2 9" xfId="247" xr:uid="{00000000-0005-0000-0000-0000E0000000}"/>
    <cellStyle name="20% - 강조색3 20" xfId="248" xr:uid="{00000000-0005-0000-0000-0000E1000000}"/>
    <cellStyle name="20% - 강조색3 21" xfId="249" xr:uid="{00000000-0005-0000-0000-0000E2000000}"/>
    <cellStyle name="20% - 강조색3 22" xfId="250" xr:uid="{00000000-0005-0000-0000-0000E3000000}"/>
    <cellStyle name="20% - 강조색3 23" xfId="251" xr:uid="{00000000-0005-0000-0000-0000E4000000}"/>
    <cellStyle name="20% - 강조색3 3" xfId="252" xr:uid="{00000000-0005-0000-0000-0000E5000000}"/>
    <cellStyle name="20% - 강조색3 3 2" xfId="253" xr:uid="{00000000-0005-0000-0000-0000E6000000}"/>
    <cellStyle name="20% - 강조색3 3 2 2" xfId="254" xr:uid="{00000000-0005-0000-0000-0000E7000000}"/>
    <cellStyle name="20% - 강조색3 3 3" xfId="255" xr:uid="{00000000-0005-0000-0000-0000E8000000}"/>
    <cellStyle name="20% - 강조색3 3 4" xfId="256" xr:uid="{00000000-0005-0000-0000-0000E9000000}"/>
    <cellStyle name="20% - 강조색3 3 5" xfId="257" xr:uid="{00000000-0005-0000-0000-0000EA000000}"/>
    <cellStyle name="20% - 강조색3 3 6" xfId="258" xr:uid="{00000000-0005-0000-0000-0000EB000000}"/>
    <cellStyle name="20% - 강조색3 4" xfId="259" xr:uid="{00000000-0005-0000-0000-0000EC000000}"/>
    <cellStyle name="20% - 강조색3 4 2" xfId="260" xr:uid="{00000000-0005-0000-0000-0000ED000000}"/>
    <cellStyle name="20% - 강조색3 4 3" xfId="261" xr:uid="{00000000-0005-0000-0000-0000EE000000}"/>
    <cellStyle name="20% - 강조색3 4 4" xfId="262" xr:uid="{00000000-0005-0000-0000-0000EF000000}"/>
    <cellStyle name="20% - 강조색3 5" xfId="263" xr:uid="{00000000-0005-0000-0000-0000F0000000}"/>
    <cellStyle name="20% - 강조색3 5 2" xfId="264" xr:uid="{00000000-0005-0000-0000-0000F1000000}"/>
    <cellStyle name="20% - 강조색3 5 3" xfId="265" xr:uid="{00000000-0005-0000-0000-0000F2000000}"/>
    <cellStyle name="20% - 강조색3 5 4" xfId="266" xr:uid="{00000000-0005-0000-0000-0000F3000000}"/>
    <cellStyle name="20% - 강조색3 6" xfId="267" xr:uid="{00000000-0005-0000-0000-0000F4000000}"/>
    <cellStyle name="20% - 강조색3 6 2" xfId="268" xr:uid="{00000000-0005-0000-0000-0000F5000000}"/>
    <cellStyle name="20% - 강조색3 7" xfId="269" xr:uid="{00000000-0005-0000-0000-0000F6000000}"/>
    <cellStyle name="20% - 강조색3 7 2" xfId="270" xr:uid="{00000000-0005-0000-0000-0000F7000000}"/>
    <cellStyle name="20% - 강조색3 8" xfId="271" xr:uid="{00000000-0005-0000-0000-0000F8000000}"/>
    <cellStyle name="20% - 강조색3 8 2" xfId="272" xr:uid="{00000000-0005-0000-0000-0000F9000000}"/>
    <cellStyle name="20% - 강조색3 9" xfId="273" xr:uid="{00000000-0005-0000-0000-0000FA000000}"/>
    <cellStyle name="20% - 강조색3 9 2" xfId="274" xr:uid="{00000000-0005-0000-0000-0000FB000000}"/>
    <cellStyle name="20% - 강조색4 10" xfId="275" xr:uid="{00000000-0005-0000-0000-0000FC000000}"/>
    <cellStyle name="20% - 강조색4 10 2" xfId="276" xr:uid="{00000000-0005-0000-0000-0000FD000000}"/>
    <cellStyle name="20% - 강조색4 11" xfId="277" xr:uid="{00000000-0005-0000-0000-0000FE000000}"/>
    <cellStyle name="20% - 강조색4 11 2" xfId="278" xr:uid="{00000000-0005-0000-0000-0000FF000000}"/>
    <cellStyle name="20% - 강조색4 11 3" xfId="279" xr:uid="{00000000-0005-0000-0000-000000010000}"/>
    <cellStyle name="20% - 강조색4 11 4" xfId="280" xr:uid="{00000000-0005-0000-0000-000001010000}"/>
    <cellStyle name="20% - 강조색4 12" xfId="281" xr:uid="{00000000-0005-0000-0000-000002010000}"/>
    <cellStyle name="20% - 강조색4 12 2" xfId="282" xr:uid="{00000000-0005-0000-0000-000003010000}"/>
    <cellStyle name="20% - 강조색4 13" xfId="283" xr:uid="{00000000-0005-0000-0000-000004010000}"/>
    <cellStyle name="20% - 강조색4 13 2" xfId="284" xr:uid="{00000000-0005-0000-0000-000005010000}"/>
    <cellStyle name="20% - 강조색4 14" xfId="285" xr:uid="{00000000-0005-0000-0000-000006010000}"/>
    <cellStyle name="20% - 강조색4 14 2" xfId="286" xr:uid="{00000000-0005-0000-0000-000007010000}"/>
    <cellStyle name="20% - 강조색4 15" xfId="287" xr:uid="{00000000-0005-0000-0000-000008010000}"/>
    <cellStyle name="20% - 강조색4 15 2" xfId="288" xr:uid="{00000000-0005-0000-0000-000009010000}"/>
    <cellStyle name="20% - 강조색4 16" xfId="289" xr:uid="{00000000-0005-0000-0000-00000A010000}"/>
    <cellStyle name="20% - 강조색4 16 2" xfId="290" xr:uid="{00000000-0005-0000-0000-00000B010000}"/>
    <cellStyle name="20% - 강조색4 17" xfId="291" xr:uid="{00000000-0005-0000-0000-00000C010000}"/>
    <cellStyle name="20% - 강조색4 17 2" xfId="292" xr:uid="{00000000-0005-0000-0000-00000D010000}"/>
    <cellStyle name="20% - 강조색4 18" xfId="293" xr:uid="{00000000-0005-0000-0000-00000E010000}"/>
    <cellStyle name="20% - 강조색4 18 2" xfId="294" xr:uid="{00000000-0005-0000-0000-00000F010000}"/>
    <cellStyle name="20% - 강조색4 19" xfId="295" xr:uid="{00000000-0005-0000-0000-000010010000}"/>
    <cellStyle name="20% - 강조색4 19 2" xfId="296" xr:uid="{00000000-0005-0000-0000-000011010000}"/>
    <cellStyle name="20% - 강조색4 2" xfId="297" xr:uid="{00000000-0005-0000-0000-000012010000}"/>
    <cellStyle name="20% - 강조색4 2 10" xfId="298" xr:uid="{00000000-0005-0000-0000-000013010000}"/>
    <cellStyle name="20% - 강조색4 2 11" xfId="299" xr:uid="{00000000-0005-0000-0000-000014010000}"/>
    <cellStyle name="20% - 강조색4 2 12" xfId="300" xr:uid="{00000000-0005-0000-0000-000015010000}"/>
    <cellStyle name="20% - 강조색4 2 13" xfId="301" xr:uid="{00000000-0005-0000-0000-000016010000}"/>
    <cellStyle name="20% - 강조색4 2 2" xfId="302" xr:uid="{00000000-0005-0000-0000-000017010000}"/>
    <cellStyle name="20% - 강조색4 2 2 2" xfId="303" xr:uid="{00000000-0005-0000-0000-000018010000}"/>
    <cellStyle name="20% - 강조색4 2 3" xfId="304" xr:uid="{00000000-0005-0000-0000-000019010000}"/>
    <cellStyle name="20% - 강조색4 2 4" xfId="305" xr:uid="{00000000-0005-0000-0000-00001A010000}"/>
    <cellStyle name="20% - 강조색4 2 5" xfId="306" xr:uid="{00000000-0005-0000-0000-00001B010000}"/>
    <cellStyle name="20% - 강조색4 2 6" xfId="307" xr:uid="{00000000-0005-0000-0000-00001C010000}"/>
    <cellStyle name="20% - 강조색4 2 7" xfId="308" xr:uid="{00000000-0005-0000-0000-00001D010000}"/>
    <cellStyle name="20% - 강조색4 2 8" xfId="309" xr:uid="{00000000-0005-0000-0000-00001E010000}"/>
    <cellStyle name="20% - 강조색4 2 9" xfId="310" xr:uid="{00000000-0005-0000-0000-00001F010000}"/>
    <cellStyle name="20% - 강조색4 20" xfId="311" xr:uid="{00000000-0005-0000-0000-000020010000}"/>
    <cellStyle name="20% - 강조색4 21" xfId="312" xr:uid="{00000000-0005-0000-0000-000021010000}"/>
    <cellStyle name="20% - 강조색4 22" xfId="313" xr:uid="{00000000-0005-0000-0000-000022010000}"/>
    <cellStyle name="20% - 강조색4 23" xfId="314" xr:uid="{00000000-0005-0000-0000-000023010000}"/>
    <cellStyle name="20% - 강조색4 3" xfId="315" xr:uid="{00000000-0005-0000-0000-000024010000}"/>
    <cellStyle name="20% - 강조색4 3 2" xfId="316" xr:uid="{00000000-0005-0000-0000-000025010000}"/>
    <cellStyle name="20% - 강조색4 3 2 2" xfId="317" xr:uid="{00000000-0005-0000-0000-000026010000}"/>
    <cellStyle name="20% - 강조색4 3 3" xfId="318" xr:uid="{00000000-0005-0000-0000-000027010000}"/>
    <cellStyle name="20% - 강조색4 3 4" xfId="319" xr:uid="{00000000-0005-0000-0000-000028010000}"/>
    <cellStyle name="20% - 강조색4 3 5" xfId="320" xr:uid="{00000000-0005-0000-0000-000029010000}"/>
    <cellStyle name="20% - 강조색4 3 6" xfId="321" xr:uid="{00000000-0005-0000-0000-00002A010000}"/>
    <cellStyle name="20% - 강조색4 4" xfId="322" xr:uid="{00000000-0005-0000-0000-00002B010000}"/>
    <cellStyle name="20% - 강조색4 4 2" xfId="323" xr:uid="{00000000-0005-0000-0000-00002C010000}"/>
    <cellStyle name="20% - 강조색4 4 3" xfId="324" xr:uid="{00000000-0005-0000-0000-00002D010000}"/>
    <cellStyle name="20% - 강조색4 4 4" xfId="325" xr:uid="{00000000-0005-0000-0000-00002E010000}"/>
    <cellStyle name="20% - 강조색4 5" xfId="326" xr:uid="{00000000-0005-0000-0000-00002F010000}"/>
    <cellStyle name="20% - 강조색4 5 2" xfId="327" xr:uid="{00000000-0005-0000-0000-000030010000}"/>
    <cellStyle name="20% - 강조색4 5 3" xfId="328" xr:uid="{00000000-0005-0000-0000-000031010000}"/>
    <cellStyle name="20% - 강조색4 5 4" xfId="329" xr:uid="{00000000-0005-0000-0000-000032010000}"/>
    <cellStyle name="20% - 강조색4 6" xfId="330" xr:uid="{00000000-0005-0000-0000-000033010000}"/>
    <cellStyle name="20% - 강조색4 6 2" xfId="331" xr:uid="{00000000-0005-0000-0000-000034010000}"/>
    <cellStyle name="20% - 강조색4 7" xfId="332" xr:uid="{00000000-0005-0000-0000-000035010000}"/>
    <cellStyle name="20% - 강조색4 7 2" xfId="333" xr:uid="{00000000-0005-0000-0000-000036010000}"/>
    <cellStyle name="20% - 강조색4 8" xfId="334" xr:uid="{00000000-0005-0000-0000-000037010000}"/>
    <cellStyle name="20% - 강조색4 8 2" xfId="335" xr:uid="{00000000-0005-0000-0000-000038010000}"/>
    <cellStyle name="20% - 강조색4 9" xfId="336" xr:uid="{00000000-0005-0000-0000-000039010000}"/>
    <cellStyle name="20% - 강조색4 9 2" xfId="337" xr:uid="{00000000-0005-0000-0000-00003A010000}"/>
    <cellStyle name="20% - 강조색5 10" xfId="338" xr:uid="{00000000-0005-0000-0000-00003B010000}"/>
    <cellStyle name="20% - 강조색5 10 2" xfId="339" xr:uid="{00000000-0005-0000-0000-00003C010000}"/>
    <cellStyle name="20% - 강조색5 11" xfId="340" xr:uid="{00000000-0005-0000-0000-00003D010000}"/>
    <cellStyle name="20% - 강조색5 11 2" xfId="341" xr:uid="{00000000-0005-0000-0000-00003E010000}"/>
    <cellStyle name="20% - 강조색5 11 3" xfId="342" xr:uid="{00000000-0005-0000-0000-00003F010000}"/>
    <cellStyle name="20% - 강조색5 11 4" xfId="343" xr:uid="{00000000-0005-0000-0000-000040010000}"/>
    <cellStyle name="20% - 강조색5 12" xfId="344" xr:uid="{00000000-0005-0000-0000-000041010000}"/>
    <cellStyle name="20% - 강조색5 12 2" xfId="345" xr:uid="{00000000-0005-0000-0000-000042010000}"/>
    <cellStyle name="20% - 강조색5 13" xfId="346" xr:uid="{00000000-0005-0000-0000-000043010000}"/>
    <cellStyle name="20% - 강조색5 13 2" xfId="347" xr:uid="{00000000-0005-0000-0000-000044010000}"/>
    <cellStyle name="20% - 강조색5 14" xfId="348" xr:uid="{00000000-0005-0000-0000-000045010000}"/>
    <cellStyle name="20% - 강조색5 14 2" xfId="349" xr:uid="{00000000-0005-0000-0000-000046010000}"/>
    <cellStyle name="20% - 강조색5 15" xfId="350" xr:uid="{00000000-0005-0000-0000-000047010000}"/>
    <cellStyle name="20% - 강조색5 15 2" xfId="351" xr:uid="{00000000-0005-0000-0000-000048010000}"/>
    <cellStyle name="20% - 강조색5 16" xfId="352" xr:uid="{00000000-0005-0000-0000-000049010000}"/>
    <cellStyle name="20% - 강조색5 16 2" xfId="353" xr:uid="{00000000-0005-0000-0000-00004A010000}"/>
    <cellStyle name="20% - 강조색5 17" xfId="354" xr:uid="{00000000-0005-0000-0000-00004B010000}"/>
    <cellStyle name="20% - 강조색5 17 2" xfId="355" xr:uid="{00000000-0005-0000-0000-00004C010000}"/>
    <cellStyle name="20% - 강조색5 18" xfId="356" xr:uid="{00000000-0005-0000-0000-00004D010000}"/>
    <cellStyle name="20% - 강조색5 18 2" xfId="357" xr:uid="{00000000-0005-0000-0000-00004E010000}"/>
    <cellStyle name="20% - 강조색5 19" xfId="358" xr:uid="{00000000-0005-0000-0000-00004F010000}"/>
    <cellStyle name="20% - 강조색5 19 2" xfId="359" xr:uid="{00000000-0005-0000-0000-000050010000}"/>
    <cellStyle name="20% - 강조색5 2" xfId="360" xr:uid="{00000000-0005-0000-0000-000051010000}"/>
    <cellStyle name="20% - 강조색5 2 10" xfId="361" xr:uid="{00000000-0005-0000-0000-000052010000}"/>
    <cellStyle name="20% - 강조색5 2 11" xfId="362" xr:uid="{00000000-0005-0000-0000-000053010000}"/>
    <cellStyle name="20% - 강조색5 2 12" xfId="363" xr:uid="{00000000-0005-0000-0000-000054010000}"/>
    <cellStyle name="20% - 강조색5 2 13" xfId="364" xr:uid="{00000000-0005-0000-0000-000055010000}"/>
    <cellStyle name="20% - 강조색5 2 2" xfId="365" xr:uid="{00000000-0005-0000-0000-000056010000}"/>
    <cellStyle name="20% - 강조색5 2 2 2" xfId="366" xr:uid="{00000000-0005-0000-0000-000057010000}"/>
    <cellStyle name="20% - 강조색5 2 3" xfId="367" xr:uid="{00000000-0005-0000-0000-000058010000}"/>
    <cellStyle name="20% - 강조색5 2 4" xfId="368" xr:uid="{00000000-0005-0000-0000-000059010000}"/>
    <cellStyle name="20% - 강조색5 2 5" xfId="369" xr:uid="{00000000-0005-0000-0000-00005A010000}"/>
    <cellStyle name="20% - 강조색5 2 6" xfId="370" xr:uid="{00000000-0005-0000-0000-00005B010000}"/>
    <cellStyle name="20% - 강조색5 2 7" xfId="371" xr:uid="{00000000-0005-0000-0000-00005C010000}"/>
    <cellStyle name="20% - 강조색5 2 8" xfId="372" xr:uid="{00000000-0005-0000-0000-00005D010000}"/>
    <cellStyle name="20% - 강조색5 2 9" xfId="373" xr:uid="{00000000-0005-0000-0000-00005E010000}"/>
    <cellStyle name="20% - 강조색5 20" xfId="374" xr:uid="{00000000-0005-0000-0000-00005F010000}"/>
    <cellStyle name="20% - 강조색5 21" xfId="375" xr:uid="{00000000-0005-0000-0000-000060010000}"/>
    <cellStyle name="20% - 강조색5 22" xfId="376" xr:uid="{00000000-0005-0000-0000-000061010000}"/>
    <cellStyle name="20% - 강조색5 23" xfId="377" xr:uid="{00000000-0005-0000-0000-000062010000}"/>
    <cellStyle name="20% - 강조색5 3" xfId="378" xr:uid="{00000000-0005-0000-0000-000063010000}"/>
    <cellStyle name="20% - 강조색5 3 2" xfId="379" xr:uid="{00000000-0005-0000-0000-000064010000}"/>
    <cellStyle name="20% - 강조색5 3 2 2" xfId="380" xr:uid="{00000000-0005-0000-0000-000065010000}"/>
    <cellStyle name="20% - 강조색5 3 3" xfId="381" xr:uid="{00000000-0005-0000-0000-000066010000}"/>
    <cellStyle name="20% - 강조색5 3 4" xfId="382" xr:uid="{00000000-0005-0000-0000-000067010000}"/>
    <cellStyle name="20% - 강조색5 3 5" xfId="383" xr:uid="{00000000-0005-0000-0000-000068010000}"/>
    <cellStyle name="20% - 강조색5 3 6" xfId="384" xr:uid="{00000000-0005-0000-0000-000069010000}"/>
    <cellStyle name="20% - 강조색5 4" xfId="385" xr:uid="{00000000-0005-0000-0000-00006A010000}"/>
    <cellStyle name="20% - 강조색5 4 2" xfId="386" xr:uid="{00000000-0005-0000-0000-00006B010000}"/>
    <cellStyle name="20% - 강조색5 4 3" xfId="387" xr:uid="{00000000-0005-0000-0000-00006C010000}"/>
    <cellStyle name="20% - 강조색5 4 4" xfId="388" xr:uid="{00000000-0005-0000-0000-00006D010000}"/>
    <cellStyle name="20% - 강조색5 5" xfId="389" xr:uid="{00000000-0005-0000-0000-00006E010000}"/>
    <cellStyle name="20% - 강조색5 5 2" xfId="390" xr:uid="{00000000-0005-0000-0000-00006F010000}"/>
    <cellStyle name="20% - 강조색5 5 3" xfId="391" xr:uid="{00000000-0005-0000-0000-000070010000}"/>
    <cellStyle name="20% - 강조색5 5 4" xfId="392" xr:uid="{00000000-0005-0000-0000-000071010000}"/>
    <cellStyle name="20% - 강조색5 6" xfId="393" xr:uid="{00000000-0005-0000-0000-000072010000}"/>
    <cellStyle name="20% - 강조색5 6 2" xfId="394" xr:uid="{00000000-0005-0000-0000-000073010000}"/>
    <cellStyle name="20% - 강조색5 7" xfId="395" xr:uid="{00000000-0005-0000-0000-000074010000}"/>
    <cellStyle name="20% - 강조색5 7 2" xfId="396" xr:uid="{00000000-0005-0000-0000-000075010000}"/>
    <cellStyle name="20% - 강조색5 8" xfId="397" xr:uid="{00000000-0005-0000-0000-000076010000}"/>
    <cellStyle name="20% - 강조색5 8 2" xfId="398" xr:uid="{00000000-0005-0000-0000-000077010000}"/>
    <cellStyle name="20% - 강조색5 9" xfId="399" xr:uid="{00000000-0005-0000-0000-000078010000}"/>
    <cellStyle name="20% - 강조색5 9 2" xfId="400" xr:uid="{00000000-0005-0000-0000-000079010000}"/>
    <cellStyle name="20% - 강조색6 10" xfId="401" xr:uid="{00000000-0005-0000-0000-00007A010000}"/>
    <cellStyle name="20% - 강조색6 10 2" xfId="402" xr:uid="{00000000-0005-0000-0000-00007B010000}"/>
    <cellStyle name="20% - 강조색6 11" xfId="403" xr:uid="{00000000-0005-0000-0000-00007C010000}"/>
    <cellStyle name="20% - 강조색6 11 2" xfId="404" xr:uid="{00000000-0005-0000-0000-00007D010000}"/>
    <cellStyle name="20% - 강조색6 11 3" xfId="405" xr:uid="{00000000-0005-0000-0000-00007E010000}"/>
    <cellStyle name="20% - 강조색6 11 4" xfId="406" xr:uid="{00000000-0005-0000-0000-00007F010000}"/>
    <cellStyle name="20% - 강조색6 12" xfId="407" xr:uid="{00000000-0005-0000-0000-000080010000}"/>
    <cellStyle name="20% - 강조색6 12 2" xfId="408" xr:uid="{00000000-0005-0000-0000-000081010000}"/>
    <cellStyle name="20% - 강조색6 13" xfId="409" xr:uid="{00000000-0005-0000-0000-000082010000}"/>
    <cellStyle name="20% - 강조색6 13 2" xfId="410" xr:uid="{00000000-0005-0000-0000-000083010000}"/>
    <cellStyle name="20% - 강조색6 14" xfId="411" xr:uid="{00000000-0005-0000-0000-000084010000}"/>
    <cellStyle name="20% - 강조색6 14 2" xfId="412" xr:uid="{00000000-0005-0000-0000-000085010000}"/>
    <cellStyle name="20% - 강조색6 15" xfId="413" xr:uid="{00000000-0005-0000-0000-000086010000}"/>
    <cellStyle name="20% - 강조색6 15 2" xfId="414" xr:uid="{00000000-0005-0000-0000-000087010000}"/>
    <cellStyle name="20% - 강조색6 16" xfId="415" xr:uid="{00000000-0005-0000-0000-000088010000}"/>
    <cellStyle name="20% - 강조색6 16 2" xfId="416" xr:uid="{00000000-0005-0000-0000-000089010000}"/>
    <cellStyle name="20% - 강조색6 17" xfId="417" xr:uid="{00000000-0005-0000-0000-00008A010000}"/>
    <cellStyle name="20% - 강조색6 17 2" xfId="418" xr:uid="{00000000-0005-0000-0000-00008B010000}"/>
    <cellStyle name="20% - 강조색6 18" xfId="419" xr:uid="{00000000-0005-0000-0000-00008C010000}"/>
    <cellStyle name="20% - 강조색6 18 2" xfId="420" xr:uid="{00000000-0005-0000-0000-00008D010000}"/>
    <cellStyle name="20% - 강조색6 19" xfId="421" xr:uid="{00000000-0005-0000-0000-00008E010000}"/>
    <cellStyle name="20% - 강조색6 19 2" xfId="422" xr:uid="{00000000-0005-0000-0000-00008F010000}"/>
    <cellStyle name="20% - 강조색6 2" xfId="423" xr:uid="{00000000-0005-0000-0000-000090010000}"/>
    <cellStyle name="20% - 강조색6 2 10" xfId="424" xr:uid="{00000000-0005-0000-0000-000091010000}"/>
    <cellStyle name="20% - 강조색6 2 11" xfId="425" xr:uid="{00000000-0005-0000-0000-000092010000}"/>
    <cellStyle name="20% - 강조색6 2 12" xfId="426" xr:uid="{00000000-0005-0000-0000-000093010000}"/>
    <cellStyle name="20% - 강조색6 2 13" xfId="427" xr:uid="{00000000-0005-0000-0000-000094010000}"/>
    <cellStyle name="20% - 강조색6 2 2" xfId="428" xr:uid="{00000000-0005-0000-0000-000095010000}"/>
    <cellStyle name="20% - 강조색6 2 2 2" xfId="429" xr:uid="{00000000-0005-0000-0000-000096010000}"/>
    <cellStyle name="20% - 강조색6 2 3" xfId="430" xr:uid="{00000000-0005-0000-0000-000097010000}"/>
    <cellStyle name="20% - 강조색6 2 4" xfId="431" xr:uid="{00000000-0005-0000-0000-000098010000}"/>
    <cellStyle name="20% - 강조색6 2 5" xfId="432" xr:uid="{00000000-0005-0000-0000-000099010000}"/>
    <cellStyle name="20% - 강조색6 2 6" xfId="433" xr:uid="{00000000-0005-0000-0000-00009A010000}"/>
    <cellStyle name="20% - 강조색6 2 7" xfId="434" xr:uid="{00000000-0005-0000-0000-00009B010000}"/>
    <cellStyle name="20% - 강조색6 2 8" xfId="435" xr:uid="{00000000-0005-0000-0000-00009C010000}"/>
    <cellStyle name="20% - 강조색6 2 9" xfId="436" xr:uid="{00000000-0005-0000-0000-00009D010000}"/>
    <cellStyle name="20% - 강조색6 20" xfId="437" xr:uid="{00000000-0005-0000-0000-00009E010000}"/>
    <cellStyle name="20% - 강조색6 21" xfId="438" xr:uid="{00000000-0005-0000-0000-00009F010000}"/>
    <cellStyle name="20% - 강조색6 22" xfId="439" xr:uid="{00000000-0005-0000-0000-0000A0010000}"/>
    <cellStyle name="20% - 강조색6 23" xfId="440" xr:uid="{00000000-0005-0000-0000-0000A1010000}"/>
    <cellStyle name="20% - 강조색6 3" xfId="441" xr:uid="{00000000-0005-0000-0000-0000A2010000}"/>
    <cellStyle name="20% - 강조색6 3 2" xfId="442" xr:uid="{00000000-0005-0000-0000-0000A3010000}"/>
    <cellStyle name="20% - 강조색6 3 2 2" xfId="443" xr:uid="{00000000-0005-0000-0000-0000A4010000}"/>
    <cellStyle name="20% - 강조색6 3 3" xfId="444" xr:uid="{00000000-0005-0000-0000-0000A5010000}"/>
    <cellStyle name="20% - 강조색6 3 4" xfId="445" xr:uid="{00000000-0005-0000-0000-0000A6010000}"/>
    <cellStyle name="20% - 강조색6 3 5" xfId="446" xr:uid="{00000000-0005-0000-0000-0000A7010000}"/>
    <cellStyle name="20% - 강조색6 3 6" xfId="447" xr:uid="{00000000-0005-0000-0000-0000A8010000}"/>
    <cellStyle name="20% - 강조색6 4" xfId="448" xr:uid="{00000000-0005-0000-0000-0000A9010000}"/>
    <cellStyle name="20% - 강조색6 4 2" xfId="449" xr:uid="{00000000-0005-0000-0000-0000AA010000}"/>
    <cellStyle name="20% - 강조색6 4 3" xfId="450" xr:uid="{00000000-0005-0000-0000-0000AB010000}"/>
    <cellStyle name="20% - 강조색6 4 4" xfId="451" xr:uid="{00000000-0005-0000-0000-0000AC010000}"/>
    <cellStyle name="20% - 강조색6 5" xfId="452" xr:uid="{00000000-0005-0000-0000-0000AD010000}"/>
    <cellStyle name="20% - 강조색6 5 2" xfId="453" xr:uid="{00000000-0005-0000-0000-0000AE010000}"/>
    <cellStyle name="20% - 강조색6 5 3" xfId="454" xr:uid="{00000000-0005-0000-0000-0000AF010000}"/>
    <cellStyle name="20% - 강조색6 5 4" xfId="455" xr:uid="{00000000-0005-0000-0000-0000B0010000}"/>
    <cellStyle name="20% - 강조색6 6" xfId="456" xr:uid="{00000000-0005-0000-0000-0000B1010000}"/>
    <cellStyle name="20% - 강조색6 6 2" xfId="457" xr:uid="{00000000-0005-0000-0000-0000B2010000}"/>
    <cellStyle name="20% - 강조색6 7" xfId="458" xr:uid="{00000000-0005-0000-0000-0000B3010000}"/>
    <cellStyle name="20% - 강조색6 7 2" xfId="459" xr:uid="{00000000-0005-0000-0000-0000B4010000}"/>
    <cellStyle name="20% - 강조색6 8" xfId="460" xr:uid="{00000000-0005-0000-0000-0000B5010000}"/>
    <cellStyle name="20% - 강조색6 8 2" xfId="461" xr:uid="{00000000-0005-0000-0000-0000B6010000}"/>
    <cellStyle name="20% - 강조색6 9" xfId="462" xr:uid="{00000000-0005-0000-0000-0000B7010000}"/>
    <cellStyle name="20% - 강조색6 9 2" xfId="463" xr:uid="{00000000-0005-0000-0000-0000B8010000}"/>
    <cellStyle name="40% - Accent1" xfId="464" xr:uid="{00000000-0005-0000-0000-0000B9010000}"/>
    <cellStyle name="40% - Accent2" xfId="465" xr:uid="{00000000-0005-0000-0000-0000BA010000}"/>
    <cellStyle name="40% - Accent3" xfId="466" xr:uid="{00000000-0005-0000-0000-0000BB010000}"/>
    <cellStyle name="40% - Accent4" xfId="467" xr:uid="{00000000-0005-0000-0000-0000BC010000}"/>
    <cellStyle name="40% - Accent5" xfId="468" xr:uid="{00000000-0005-0000-0000-0000BD010000}"/>
    <cellStyle name="40% - Accent6" xfId="469" xr:uid="{00000000-0005-0000-0000-0000BE010000}"/>
    <cellStyle name="40% - 강조색1 10" xfId="470" xr:uid="{00000000-0005-0000-0000-0000BF010000}"/>
    <cellStyle name="40% - 강조색1 10 2" xfId="471" xr:uid="{00000000-0005-0000-0000-0000C0010000}"/>
    <cellStyle name="40% - 강조색1 11" xfId="472" xr:uid="{00000000-0005-0000-0000-0000C1010000}"/>
    <cellStyle name="40% - 강조색1 11 2" xfId="473" xr:uid="{00000000-0005-0000-0000-0000C2010000}"/>
    <cellStyle name="40% - 강조색1 11 3" xfId="474" xr:uid="{00000000-0005-0000-0000-0000C3010000}"/>
    <cellStyle name="40% - 강조색1 11 4" xfId="475" xr:uid="{00000000-0005-0000-0000-0000C4010000}"/>
    <cellStyle name="40% - 강조색1 12" xfId="476" xr:uid="{00000000-0005-0000-0000-0000C5010000}"/>
    <cellStyle name="40% - 강조색1 12 2" xfId="477" xr:uid="{00000000-0005-0000-0000-0000C6010000}"/>
    <cellStyle name="40% - 강조색1 13" xfId="478" xr:uid="{00000000-0005-0000-0000-0000C7010000}"/>
    <cellStyle name="40% - 강조색1 13 2" xfId="479" xr:uid="{00000000-0005-0000-0000-0000C8010000}"/>
    <cellStyle name="40% - 강조색1 14" xfId="480" xr:uid="{00000000-0005-0000-0000-0000C9010000}"/>
    <cellStyle name="40% - 강조색1 14 2" xfId="481" xr:uid="{00000000-0005-0000-0000-0000CA010000}"/>
    <cellStyle name="40% - 강조색1 15" xfId="482" xr:uid="{00000000-0005-0000-0000-0000CB010000}"/>
    <cellStyle name="40% - 강조색1 15 2" xfId="483" xr:uid="{00000000-0005-0000-0000-0000CC010000}"/>
    <cellStyle name="40% - 강조색1 16" xfId="484" xr:uid="{00000000-0005-0000-0000-0000CD010000}"/>
    <cellStyle name="40% - 강조색1 16 2" xfId="485" xr:uid="{00000000-0005-0000-0000-0000CE010000}"/>
    <cellStyle name="40% - 강조색1 17" xfId="486" xr:uid="{00000000-0005-0000-0000-0000CF010000}"/>
    <cellStyle name="40% - 강조색1 17 2" xfId="487" xr:uid="{00000000-0005-0000-0000-0000D0010000}"/>
    <cellStyle name="40% - 강조색1 18" xfId="488" xr:uid="{00000000-0005-0000-0000-0000D1010000}"/>
    <cellStyle name="40% - 강조색1 18 2" xfId="489" xr:uid="{00000000-0005-0000-0000-0000D2010000}"/>
    <cellStyle name="40% - 강조색1 19" xfId="490" xr:uid="{00000000-0005-0000-0000-0000D3010000}"/>
    <cellStyle name="40% - 강조색1 19 2" xfId="491" xr:uid="{00000000-0005-0000-0000-0000D4010000}"/>
    <cellStyle name="40% - 강조색1 2" xfId="492" xr:uid="{00000000-0005-0000-0000-0000D5010000}"/>
    <cellStyle name="40% - 강조색1 2 10" xfId="493" xr:uid="{00000000-0005-0000-0000-0000D6010000}"/>
    <cellStyle name="40% - 강조색1 2 11" xfId="494" xr:uid="{00000000-0005-0000-0000-0000D7010000}"/>
    <cellStyle name="40% - 강조색1 2 12" xfId="495" xr:uid="{00000000-0005-0000-0000-0000D8010000}"/>
    <cellStyle name="40% - 강조색1 2 13" xfId="496" xr:uid="{00000000-0005-0000-0000-0000D9010000}"/>
    <cellStyle name="40% - 강조색1 2 2" xfId="497" xr:uid="{00000000-0005-0000-0000-0000DA010000}"/>
    <cellStyle name="40% - 강조색1 2 2 2" xfId="498" xr:uid="{00000000-0005-0000-0000-0000DB010000}"/>
    <cellStyle name="40% - 강조색1 2 3" xfId="499" xr:uid="{00000000-0005-0000-0000-0000DC010000}"/>
    <cellStyle name="40% - 강조색1 2 4" xfId="500" xr:uid="{00000000-0005-0000-0000-0000DD010000}"/>
    <cellStyle name="40% - 강조색1 2 5" xfId="501" xr:uid="{00000000-0005-0000-0000-0000DE010000}"/>
    <cellStyle name="40% - 강조색1 2 6" xfId="502" xr:uid="{00000000-0005-0000-0000-0000DF010000}"/>
    <cellStyle name="40% - 강조색1 2 7" xfId="503" xr:uid="{00000000-0005-0000-0000-0000E0010000}"/>
    <cellStyle name="40% - 강조색1 2 8" xfId="504" xr:uid="{00000000-0005-0000-0000-0000E1010000}"/>
    <cellStyle name="40% - 강조색1 2 9" xfId="505" xr:uid="{00000000-0005-0000-0000-0000E2010000}"/>
    <cellStyle name="40% - 강조색1 20" xfId="506" xr:uid="{00000000-0005-0000-0000-0000E3010000}"/>
    <cellStyle name="40% - 강조색1 21" xfId="507" xr:uid="{00000000-0005-0000-0000-0000E4010000}"/>
    <cellStyle name="40% - 강조색1 22" xfId="508" xr:uid="{00000000-0005-0000-0000-0000E5010000}"/>
    <cellStyle name="40% - 강조색1 23" xfId="509" xr:uid="{00000000-0005-0000-0000-0000E6010000}"/>
    <cellStyle name="40% - 강조색1 3" xfId="510" xr:uid="{00000000-0005-0000-0000-0000E7010000}"/>
    <cellStyle name="40% - 강조색1 3 2" xfId="511" xr:uid="{00000000-0005-0000-0000-0000E8010000}"/>
    <cellStyle name="40% - 강조색1 3 2 2" xfId="512" xr:uid="{00000000-0005-0000-0000-0000E9010000}"/>
    <cellStyle name="40% - 강조색1 3 3" xfId="513" xr:uid="{00000000-0005-0000-0000-0000EA010000}"/>
    <cellStyle name="40% - 강조색1 3 4" xfId="514" xr:uid="{00000000-0005-0000-0000-0000EB010000}"/>
    <cellStyle name="40% - 강조색1 3 5" xfId="515" xr:uid="{00000000-0005-0000-0000-0000EC010000}"/>
    <cellStyle name="40% - 강조색1 3 6" xfId="516" xr:uid="{00000000-0005-0000-0000-0000ED010000}"/>
    <cellStyle name="40% - 강조색1 4" xfId="517" xr:uid="{00000000-0005-0000-0000-0000EE010000}"/>
    <cellStyle name="40% - 강조색1 4 2" xfId="518" xr:uid="{00000000-0005-0000-0000-0000EF010000}"/>
    <cellStyle name="40% - 강조색1 4 3" xfId="519" xr:uid="{00000000-0005-0000-0000-0000F0010000}"/>
    <cellStyle name="40% - 강조색1 4 4" xfId="520" xr:uid="{00000000-0005-0000-0000-0000F1010000}"/>
    <cellStyle name="40% - 강조색1 5" xfId="521" xr:uid="{00000000-0005-0000-0000-0000F2010000}"/>
    <cellStyle name="40% - 강조색1 5 2" xfId="522" xr:uid="{00000000-0005-0000-0000-0000F3010000}"/>
    <cellStyle name="40% - 강조색1 5 3" xfId="523" xr:uid="{00000000-0005-0000-0000-0000F4010000}"/>
    <cellStyle name="40% - 강조색1 5 4" xfId="524" xr:uid="{00000000-0005-0000-0000-0000F5010000}"/>
    <cellStyle name="40% - 강조색1 6" xfId="525" xr:uid="{00000000-0005-0000-0000-0000F6010000}"/>
    <cellStyle name="40% - 강조색1 6 2" xfId="526" xr:uid="{00000000-0005-0000-0000-0000F7010000}"/>
    <cellStyle name="40% - 강조색1 7" xfId="527" xr:uid="{00000000-0005-0000-0000-0000F8010000}"/>
    <cellStyle name="40% - 강조색1 7 2" xfId="528" xr:uid="{00000000-0005-0000-0000-0000F9010000}"/>
    <cellStyle name="40% - 강조색1 8" xfId="529" xr:uid="{00000000-0005-0000-0000-0000FA010000}"/>
    <cellStyle name="40% - 강조색1 8 2" xfId="530" xr:uid="{00000000-0005-0000-0000-0000FB010000}"/>
    <cellStyle name="40% - 강조색1 9" xfId="531" xr:uid="{00000000-0005-0000-0000-0000FC010000}"/>
    <cellStyle name="40% - 강조색1 9 2" xfId="532" xr:uid="{00000000-0005-0000-0000-0000FD010000}"/>
    <cellStyle name="40% - 강조색2 10" xfId="533" xr:uid="{00000000-0005-0000-0000-0000FE010000}"/>
    <cellStyle name="40% - 강조색2 10 2" xfId="534" xr:uid="{00000000-0005-0000-0000-0000FF010000}"/>
    <cellStyle name="40% - 강조색2 11" xfId="535" xr:uid="{00000000-0005-0000-0000-000000020000}"/>
    <cellStyle name="40% - 강조색2 11 2" xfId="536" xr:uid="{00000000-0005-0000-0000-000001020000}"/>
    <cellStyle name="40% - 강조색2 11 3" xfId="537" xr:uid="{00000000-0005-0000-0000-000002020000}"/>
    <cellStyle name="40% - 강조색2 11 4" xfId="538" xr:uid="{00000000-0005-0000-0000-000003020000}"/>
    <cellStyle name="40% - 강조색2 12" xfId="539" xr:uid="{00000000-0005-0000-0000-000004020000}"/>
    <cellStyle name="40% - 강조색2 12 2" xfId="540" xr:uid="{00000000-0005-0000-0000-000005020000}"/>
    <cellStyle name="40% - 강조색2 13" xfId="541" xr:uid="{00000000-0005-0000-0000-000006020000}"/>
    <cellStyle name="40% - 강조색2 13 2" xfId="542" xr:uid="{00000000-0005-0000-0000-000007020000}"/>
    <cellStyle name="40% - 강조색2 14" xfId="543" xr:uid="{00000000-0005-0000-0000-000008020000}"/>
    <cellStyle name="40% - 강조색2 14 2" xfId="544" xr:uid="{00000000-0005-0000-0000-000009020000}"/>
    <cellStyle name="40% - 강조색2 15" xfId="545" xr:uid="{00000000-0005-0000-0000-00000A020000}"/>
    <cellStyle name="40% - 강조색2 15 2" xfId="546" xr:uid="{00000000-0005-0000-0000-00000B020000}"/>
    <cellStyle name="40% - 강조색2 16" xfId="547" xr:uid="{00000000-0005-0000-0000-00000C020000}"/>
    <cellStyle name="40% - 강조색2 16 2" xfId="548" xr:uid="{00000000-0005-0000-0000-00000D020000}"/>
    <cellStyle name="40% - 강조색2 17" xfId="549" xr:uid="{00000000-0005-0000-0000-00000E020000}"/>
    <cellStyle name="40% - 강조색2 17 2" xfId="550" xr:uid="{00000000-0005-0000-0000-00000F020000}"/>
    <cellStyle name="40% - 강조색2 18" xfId="551" xr:uid="{00000000-0005-0000-0000-000010020000}"/>
    <cellStyle name="40% - 강조색2 18 2" xfId="552" xr:uid="{00000000-0005-0000-0000-000011020000}"/>
    <cellStyle name="40% - 강조색2 19" xfId="553" xr:uid="{00000000-0005-0000-0000-000012020000}"/>
    <cellStyle name="40% - 강조색2 19 2" xfId="554" xr:uid="{00000000-0005-0000-0000-000013020000}"/>
    <cellStyle name="40% - 강조색2 2" xfId="555" xr:uid="{00000000-0005-0000-0000-000014020000}"/>
    <cellStyle name="40% - 강조색2 2 10" xfId="556" xr:uid="{00000000-0005-0000-0000-000015020000}"/>
    <cellStyle name="40% - 강조색2 2 11" xfId="557" xr:uid="{00000000-0005-0000-0000-000016020000}"/>
    <cellStyle name="40% - 강조색2 2 12" xfId="558" xr:uid="{00000000-0005-0000-0000-000017020000}"/>
    <cellStyle name="40% - 강조색2 2 13" xfId="559" xr:uid="{00000000-0005-0000-0000-000018020000}"/>
    <cellStyle name="40% - 강조색2 2 2" xfId="560" xr:uid="{00000000-0005-0000-0000-000019020000}"/>
    <cellStyle name="40% - 강조색2 2 2 2" xfId="561" xr:uid="{00000000-0005-0000-0000-00001A020000}"/>
    <cellStyle name="40% - 강조색2 2 3" xfId="562" xr:uid="{00000000-0005-0000-0000-00001B020000}"/>
    <cellStyle name="40% - 강조색2 2 4" xfId="563" xr:uid="{00000000-0005-0000-0000-00001C020000}"/>
    <cellStyle name="40% - 강조색2 2 5" xfId="564" xr:uid="{00000000-0005-0000-0000-00001D020000}"/>
    <cellStyle name="40% - 강조색2 2 6" xfId="565" xr:uid="{00000000-0005-0000-0000-00001E020000}"/>
    <cellStyle name="40% - 강조색2 2 7" xfId="566" xr:uid="{00000000-0005-0000-0000-00001F020000}"/>
    <cellStyle name="40% - 강조색2 2 8" xfId="567" xr:uid="{00000000-0005-0000-0000-000020020000}"/>
    <cellStyle name="40% - 강조색2 2 9" xfId="568" xr:uid="{00000000-0005-0000-0000-000021020000}"/>
    <cellStyle name="40% - 강조색2 20" xfId="569" xr:uid="{00000000-0005-0000-0000-000022020000}"/>
    <cellStyle name="40% - 강조색2 21" xfId="570" xr:uid="{00000000-0005-0000-0000-000023020000}"/>
    <cellStyle name="40% - 강조색2 22" xfId="571" xr:uid="{00000000-0005-0000-0000-000024020000}"/>
    <cellStyle name="40% - 강조색2 23" xfId="572" xr:uid="{00000000-0005-0000-0000-000025020000}"/>
    <cellStyle name="40% - 강조색2 3" xfId="573" xr:uid="{00000000-0005-0000-0000-000026020000}"/>
    <cellStyle name="40% - 강조색2 3 2" xfId="574" xr:uid="{00000000-0005-0000-0000-000027020000}"/>
    <cellStyle name="40% - 강조색2 3 2 2" xfId="575" xr:uid="{00000000-0005-0000-0000-000028020000}"/>
    <cellStyle name="40% - 강조색2 3 3" xfId="576" xr:uid="{00000000-0005-0000-0000-000029020000}"/>
    <cellStyle name="40% - 강조색2 3 4" xfId="577" xr:uid="{00000000-0005-0000-0000-00002A020000}"/>
    <cellStyle name="40% - 강조색2 3 5" xfId="578" xr:uid="{00000000-0005-0000-0000-00002B020000}"/>
    <cellStyle name="40% - 강조색2 3 6" xfId="579" xr:uid="{00000000-0005-0000-0000-00002C020000}"/>
    <cellStyle name="40% - 강조색2 4" xfId="580" xr:uid="{00000000-0005-0000-0000-00002D020000}"/>
    <cellStyle name="40% - 강조색2 4 2" xfId="581" xr:uid="{00000000-0005-0000-0000-00002E020000}"/>
    <cellStyle name="40% - 강조색2 4 3" xfId="582" xr:uid="{00000000-0005-0000-0000-00002F020000}"/>
    <cellStyle name="40% - 강조색2 4 4" xfId="583" xr:uid="{00000000-0005-0000-0000-000030020000}"/>
    <cellStyle name="40% - 강조색2 5" xfId="584" xr:uid="{00000000-0005-0000-0000-000031020000}"/>
    <cellStyle name="40% - 강조색2 5 2" xfId="585" xr:uid="{00000000-0005-0000-0000-000032020000}"/>
    <cellStyle name="40% - 강조색2 5 3" xfId="586" xr:uid="{00000000-0005-0000-0000-000033020000}"/>
    <cellStyle name="40% - 강조색2 5 4" xfId="587" xr:uid="{00000000-0005-0000-0000-000034020000}"/>
    <cellStyle name="40% - 강조색2 6" xfId="588" xr:uid="{00000000-0005-0000-0000-000035020000}"/>
    <cellStyle name="40% - 강조색2 6 2" xfId="589" xr:uid="{00000000-0005-0000-0000-000036020000}"/>
    <cellStyle name="40% - 강조색2 7" xfId="590" xr:uid="{00000000-0005-0000-0000-000037020000}"/>
    <cellStyle name="40% - 강조색2 7 2" xfId="591" xr:uid="{00000000-0005-0000-0000-000038020000}"/>
    <cellStyle name="40% - 강조색2 8" xfId="592" xr:uid="{00000000-0005-0000-0000-000039020000}"/>
    <cellStyle name="40% - 강조색2 8 2" xfId="593" xr:uid="{00000000-0005-0000-0000-00003A020000}"/>
    <cellStyle name="40% - 강조색2 9" xfId="594" xr:uid="{00000000-0005-0000-0000-00003B020000}"/>
    <cellStyle name="40% - 강조색2 9 2" xfId="595" xr:uid="{00000000-0005-0000-0000-00003C020000}"/>
    <cellStyle name="40% - 강조색3 10" xfId="596" xr:uid="{00000000-0005-0000-0000-00003D020000}"/>
    <cellStyle name="40% - 강조색3 10 2" xfId="597" xr:uid="{00000000-0005-0000-0000-00003E020000}"/>
    <cellStyle name="40% - 강조색3 11" xfId="598" xr:uid="{00000000-0005-0000-0000-00003F020000}"/>
    <cellStyle name="40% - 강조색3 11 2" xfId="599" xr:uid="{00000000-0005-0000-0000-000040020000}"/>
    <cellStyle name="40% - 강조색3 11 3" xfId="600" xr:uid="{00000000-0005-0000-0000-000041020000}"/>
    <cellStyle name="40% - 강조색3 11 4" xfId="601" xr:uid="{00000000-0005-0000-0000-000042020000}"/>
    <cellStyle name="40% - 강조색3 12" xfId="602" xr:uid="{00000000-0005-0000-0000-000043020000}"/>
    <cellStyle name="40% - 강조색3 12 2" xfId="603" xr:uid="{00000000-0005-0000-0000-000044020000}"/>
    <cellStyle name="40% - 강조색3 13" xfId="604" xr:uid="{00000000-0005-0000-0000-000045020000}"/>
    <cellStyle name="40% - 강조색3 13 2" xfId="605" xr:uid="{00000000-0005-0000-0000-000046020000}"/>
    <cellStyle name="40% - 강조색3 14" xfId="606" xr:uid="{00000000-0005-0000-0000-000047020000}"/>
    <cellStyle name="40% - 강조색3 14 2" xfId="607" xr:uid="{00000000-0005-0000-0000-000048020000}"/>
    <cellStyle name="40% - 강조색3 15" xfId="608" xr:uid="{00000000-0005-0000-0000-000049020000}"/>
    <cellStyle name="40% - 강조색3 15 2" xfId="609" xr:uid="{00000000-0005-0000-0000-00004A020000}"/>
    <cellStyle name="40% - 강조색3 16" xfId="610" xr:uid="{00000000-0005-0000-0000-00004B020000}"/>
    <cellStyle name="40% - 강조색3 16 2" xfId="611" xr:uid="{00000000-0005-0000-0000-00004C020000}"/>
    <cellStyle name="40% - 강조색3 17" xfId="612" xr:uid="{00000000-0005-0000-0000-00004D020000}"/>
    <cellStyle name="40% - 강조색3 17 2" xfId="613" xr:uid="{00000000-0005-0000-0000-00004E020000}"/>
    <cellStyle name="40% - 강조색3 18" xfId="614" xr:uid="{00000000-0005-0000-0000-00004F020000}"/>
    <cellStyle name="40% - 강조색3 18 2" xfId="615" xr:uid="{00000000-0005-0000-0000-000050020000}"/>
    <cellStyle name="40% - 강조색3 19" xfId="616" xr:uid="{00000000-0005-0000-0000-000051020000}"/>
    <cellStyle name="40% - 강조색3 19 2" xfId="617" xr:uid="{00000000-0005-0000-0000-000052020000}"/>
    <cellStyle name="40% - 강조색3 2" xfId="618" xr:uid="{00000000-0005-0000-0000-000053020000}"/>
    <cellStyle name="40% - 강조색3 2 10" xfId="619" xr:uid="{00000000-0005-0000-0000-000054020000}"/>
    <cellStyle name="40% - 강조색3 2 11" xfId="620" xr:uid="{00000000-0005-0000-0000-000055020000}"/>
    <cellStyle name="40% - 강조색3 2 12" xfId="621" xr:uid="{00000000-0005-0000-0000-000056020000}"/>
    <cellStyle name="40% - 강조색3 2 13" xfId="622" xr:uid="{00000000-0005-0000-0000-000057020000}"/>
    <cellStyle name="40% - 강조색3 2 2" xfId="623" xr:uid="{00000000-0005-0000-0000-000058020000}"/>
    <cellStyle name="40% - 강조색3 2 2 2" xfId="624" xr:uid="{00000000-0005-0000-0000-000059020000}"/>
    <cellStyle name="40% - 강조색3 2 3" xfId="625" xr:uid="{00000000-0005-0000-0000-00005A020000}"/>
    <cellStyle name="40% - 강조색3 2 4" xfId="626" xr:uid="{00000000-0005-0000-0000-00005B020000}"/>
    <cellStyle name="40% - 강조색3 2 5" xfId="627" xr:uid="{00000000-0005-0000-0000-00005C020000}"/>
    <cellStyle name="40% - 강조색3 2 6" xfId="628" xr:uid="{00000000-0005-0000-0000-00005D020000}"/>
    <cellStyle name="40% - 강조색3 2 7" xfId="629" xr:uid="{00000000-0005-0000-0000-00005E020000}"/>
    <cellStyle name="40% - 강조색3 2 8" xfId="630" xr:uid="{00000000-0005-0000-0000-00005F020000}"/>
    <cellStyle name="40% - 강조색3 2 9" xfId="631" xr:uid="{00000000-0005-0000-0000-000060020000}"/>
    <cellStyle name="40% - 강조색3 20" xfId="632" xr:uid="{00000000-0005-0000-0000-000061020000}"/>
    <cellStyle name="40% - 강조색3 21" xfId="633" xr:uid="{00000000-0005-0000-0000-000062020000}"/>
    <cellStyle name="40% - 강조색3 22" xfId="634" xr:uid="{00000000-0005-0000-0000-000063020000}"/>
    <cellStyle name="40% - 강조색3 23" xfId="635" xr:uid="{00000000-0005-0000-0000-000064020000}"/>
    <cellStyle name="40% - 강조색3 3" xfId="636" xr:uid="{00000000-0005-0000-0000-000065020000}"/>
    <cellStyle name="40% - 강조색3 3 2" xfId="637" xr:uid="{00000000-0005-0000-0000-000066020000}"/>
    <cellStyle name="40% - 강조색3 3 2 2" xfId="638" xr:uid="{00000000-0005-0000-0000-000067020000}"/>
    <cellStyle name="40% - 강조색3 3 3" xfId="639" xr:uid="{00000000-0005-0000-0000-000068020000}"/>
    <cellStyle name="40% - 강조색3 3 4" xfId="640" xr:uid="{00000000-0005-0000-0000-000069020000}"/>
    <cellStyle name="40% - 강조색3 3 5" xfId="641" xr:uid="{00000000-0005-0000-0000-00006A020000}"/>
    <cellStyle name="40% - 강조색3 3 6" xfId="642" xr:uid="{00000000-0005-0000-0000-00006B020000}"/>
    <cellStyle name="40% - 강조색3 4" xfId="643" xr:uid="{00000000-0005-0000-0000-00006C020000}"/>
    <cellStyle name="40% - 강조색3 4 2" xfId="644" xr:uid="{00000000-0005-0000-0000-00006D020000}"/>
    <cellStyle name="40% - 강조색3 4 3" xfId="645" xr:uid="{00000000-0005-0000-0000-00006E020000}"/>
    <cellStyle name="40% - 강조색3 4 4" xfId="646" xr:uid="{00000000-0005-0000-0000-00006F020000}"/>
    <cellStyle name="40% - 강조색3 5" xfId="647" xr:uid="{00000000-0005-0000-0000-000070020000}"/>
    <cellStyle name="40% - 강조색3 5 2" xfId="648" xr:uid="{00000000-0005-0000-0000-000071020000}"/>
    <cellStyle name="40% - 강조색3 5 3" xfId="649" xr:uid="{00000000-0005-0000-0000-000072020000}"/>
    <cellStyle name="40% - 강조색3 5 4" xfId="650" xr:uid="{00000000-0005-0000-0000-000073020000}"/>
    <cellStyle name="40% - 강조색3 6" xfId="651" xr:uid="{00000000-0005-0000-0000-000074020000}"/>
    <cellStyle name="40% - 강조색3 6 2" xfId="652" xr:uid="{00000000-0005-0000-0000-000075020000}"/>
    <cellStyle name="40% - 강조색3 7" xfId="653" xr:uid="{00000000-0005-0000-0000-000076020000}"/>
    <cellStyle name="40% - 강조색3 7 2" xfId="654" xr:uid="{00000000-0005-0000-0000-000077020000}"/>
    <cellStyle name="40% - 강조색3 8" xfId="655" xr:uid="{00000000-0005-0000-0000-000078020000}"/>
    <cellStyle name="40% - 강조색3 8 2" xfId="656" xr:uid="{00000000-0005-0000-0000-000079020000}"/>
    <cellStyle name="40% - 강조색3 9" xfId="657" xr:uid="{00000000-0005-0000-0000-00007A020000}"/>
    <cellStyle name="40% - 강조색3 9 2" xfId="658" xr:uid="{00000000-0005-0000-0000-00007B020000}"/>
    <cellStyle name="40% - 강조색4 10" xfId="659" xr:uid="{00000000-0005-0000-0000-00007C020000}"/>
    <cellStyle name="40% - 강조색4 10 2" xfId="660" xr:uid="{00000000-0005-0000-0000-00007D020000}"/>
    <cellStyle name="40% - 강조색4 11" xfId="661" xr:uid="{00000000-0005-0000-0000-00007E020000}"/>
    <cellStyle name="40% - 강조색4 11 2" xfId="662" xr:uid="{00000000-0005-0000-0000-00007F020000}"/>
    <cellStyle name="40% - 강조색4 11 3" xfId="663" xr:uid="{00000000-0005-0000-0000-000080020000}"/>
    <cellStyle name="40% - 강조색4 11 4" xfId="664" xr:uid="{00000000-0005-0000-0000-000081020000}"/>
    <cellStyle name="40% - 강조색4 12" xfId="665" xr:uid="{00000000-0005-0000-0000-000082020000}"/>
    <cellStyle name="40% - 강조색4 12 2" xfId="666" xr:uid="{00000000-0005-0000-0000-000083020000}"/>
    <cellStyle name="40% - 강조색4 13" xfId="667" xr:uid="{00000000-0005-0000-0000-000084020000}"/>
    <cellStyle name="40% - 강조색4 13 2" xfId="668" xr:uid="{00000000-0005-0000-0000-000085020000}"/>
    <cellStyle name="40% - 강조색4 14" xfId="669" xr:uid="{00000000-0005-0000-0000-000086020000}"/>
    <cellStyle name="40% - 강조색4 14 2" xfId="670" xr:uid="{00000000-0005-0000-0000-000087020000}"/>
    <cellStyle name="40% - 강조색4 15" xfId="671" xr:uid="{00000000-0005-0000-0000-000088020000}"/>
    <cellStyle name="40% - 강조색4 15 2" xfId="672" xr:uid="{00000000-0005-0000-0000-000089020000}"/>
    <cellStyle name="40% - 강조색4 16" xfId="673" xr:uid="{00000000-0005-0000-0000-00008A020000}"/>
    <cellStyle name="40% - 강조색4 16 2" xfId="674" xr:uid="{00000000-0005-0000-0000-00008B020000}"/>
    <cellStyle name="40% - 강조색4 17" xfId="675" xr:uid="{00000000-0005-0000-0000-00008C020000}"/>
    <cellStyle name="40% - 강조색4 17 2" xfId="676" xr:uid="{00000000-0005-0000-0000-00008D020000}"/>
    <cellStyle name="40% - 강조색4 18" xfId="677" xr:uid="{00000000-0005-0000-0000-00008E020000}"/>
    <cellStyle name="40% - 강조색4 18 2" xfId="678" xr:uid="{00000000-0005-0000-0000-00008F020000}"/>
    <cellStyle name="40% - 강조색4 19" xfId="679" xr:uid="{00000000-0005-0000-0000-000090020000}"/>
    <cellStyle name="40% - 강조색4 19 2" xfId="680" xr:uid="{00000000-0005-0000-0000-000091020000}"/>
    <cellStyle name="40% - 강조색4 2" xfId="681" xr:uid="{00000000-0005-0000-0000-000092020000}"/>
    <cellStyle name="40% - 강조색4 2 10" xfId="682" xr:uid="{00000000-0005-0000-0000-000093020000}"/>
    <cellStyle name="40% - 강조색4 2 11" xfId="683" xr:uid="{00000000-0005-0000-0000-000094020000}"/>
    <cellStyle name="40% - 강조색4 2 12" xfId="684" xr:uid="{00000000-0005-0000-0000-000095020000}"/>
    <cellStyle name="40% - 강조색4 2 13" xfId="685" xr:uid="{00000000-0005-0000-0000-000096020000}"/>
    <cellStyle name="40% - 강조색4 2 2" xfId="686" xr:uid="{00000000-0005-0000-0000-000097020000}"/>
    <cellStyle name="40% - 강조색4 2 2 2" xfId="687" xr:uid="{00000000-0005-0000-0000-000098020000}"/>
    <cellStyle name="40% - 강조색4 2 3" xfId="688" xr:uid="{00000000-0005-0000-0000-000099020000}"/>
    <cellStyle name="40% - 강조색4 2 4" xfId="689" xr:uid="{00000000-0005-0000-0000-00009A020000}"/>
    <cellStyle name="40% - 강조색4 2 5" xfId="690" xr:uid="{00000000-0005-0000-0000-00009B020000}"/>
    <cellStyle name="40% - 강조색4 2 6" xfId="691" xr:uid="{00000000-0005-0000-0000-00009C020000}"/>
    <cellStyle name="40% - 강조색4 2 7" xfId="692" xr:uid="{00000000-0005-0000-0000-00009D020000}"/>
    <cellStyle name="40% - 강조색4 2 8" xfId="693" xr:uid="{00000000-0005-0000-0000-00009E020000}"/>
    <cellStyle name="40% - 강조색4 2 9" xfId="694" xr:uid="{00000000-0005-0000-0000-00009F020000}"/>
    <cellStyle name="40% - 강조색4 20" xfId="695" xr:uid="{00000000-0005-0000-0000-0000A0020000}"/>
    <cellStyle name="40% - 강조색4 21" xfId="696" xr:uid="{00000000-0005-0000-0000-0000A1020000}"/>
    <cellStyle name="40% - 강조색4 22" xfId="697" xr:uid="{00000000-0005-0000-0000-0000A2020000}"/>
    <cellStyle name="40% - 강조색4 23" xfId="698" xr:uid="{00000000-0005-0000-0000-0000A3020000}"/>
    <cellStyle name="40% - 강조색4 3" xfId="699" xr:uid="{00000000-0005-0000-0000-0000A4020000}"/>
    <cellStyle name="40% - 강조색4 3 2" xfId="700" xr:uid="{00000000-0005-0000-0000-0000A5020000}"/>
    <cellStyle name="40% - 강조색4 3 2 2" xfId="701" xr:uid="{00000000-0005-0000-0000-0000A6020000}"/>
    <cellStyle name="40% - 강조색4 3 3" xfId="702" xr:uid="{00000000-0005-0000-0000-0000A7020000}"/>
    <cellStyle name="40% - 강조색4 3 4" xfId="703" xr:uid="{00000000-0005-0000-0000-0000A8020000}"/>
    <cellStyle name="40% - 강조색4 3 5" xfId="704" xr:uid="{00000000-0005-0000-0000-0000A9020000}"/>
    <cellStyle name="40% - 강조색4 3 6" xfId="705" xr:uid="{00000000-0005-0000-0000-0000AA020000}"/>
    <cellStyle name="40% - 강조색4 4" xfId="706" xr:uid="{00000000-0005-0000-0000-0000AB020000}"/>
    <cellStyle name="40% - 강조색4 4 2" xfId="707" xr:uid="{00000000-0005-0000-0000-0000AC020000}"/>
    <cellStyle name="40% - 강조색4 4 3" xfId="708" xr:uid="{00000000-0005-0000-0000-0000AD020000}"/>
    <cellStyle name="40% - 강조색4 4 4" xfId="709" xr:uid="{00000000-0005-0000-0000-0000AE020000}"/>
    <cellStyle name="40% - 강조색4 5" xfId="710" xr:uid="{00000000-0005-0000-0000-0000AF020000}"/>
    <cellStyle name="40% - 강조색4 5 2" xfId="711" xr:uid="{00000000-0005-0000-0000-0000B0020000}"/>
    <cellStyle name="40% - 강조색4 5 3" xfId="712" xr:uid="{00000000-0005-0000-0000-0000B1020000}"/>
    <cellStyle name="40% - 강조색4 5 4" xfId="713" xr:uid="{00000000-0005-0000-0000-0000B2020000}"/>
    <cellStyle name="40% - 강조색4 6" xfId="714" xr:uid="{00000000-0005-0000-0000-0000B3020000}"/>
    <cellStyle name="40% - 강조색4 6 2" xfId="715" xr:uid="{00000000-0005-0000-0000-0000B4020000}"/>
    <cellStyle name="40% - 강조색4 7" xfId="716" xr:uid="{00000000-0005-0000-0000-0000B5020000}"/>
    <cellStyle name="40% - 강조색4 7 2" xfId="717" xr:uid="{00000000-0005-0000-0000-0000B6020000}"/>
    <cellStyle name="40% - 강조색4 8" xfId="718" xr:uid="{00000000-0005-0000-0000-0000B7020000}"/>
    <cellStyle name="40% - 강조색4 8 2" xfId="719" xr:uid="{00000000-0005-0000-0000-0000B8020000}"/>
    <cellStyle name="40% - 강조색4 9" xfId="720" xr:uid="{00000000-0005-0000-0000-0000B9020000}"/>
    <cellStyle name="40% - 강조색4 9 2" xfId="721" xr:uid="{00000000-0005-0000-0000-0000BA020000}"/>
    <cellStyle name="40% - 강조색5 10" xfId="722" xr:uid="{00000000-0005-0000-0000-0000BB020000}"/>
    <cellStyle name="40% - 강조색5 10 2" xfId="723" xr:uid="{00000000-0005-0000-0000-0000BC020000}"/>
    <cellStyle name="40% - 강조색5 11" xfId="724" xr:uid="{00000000-0005-0000-0000-0000BD020000}"/>
    <cellStyle name="40% - 강조색5 11 2" xfId="725" xr:uid="{00000000-0005-0000-0000-0000BE020000}"/>
    <cellStyle name="40% - 강조색5 11 3" xfId="726" xr:uid="{00000000-0005-0000-0000-0000BF020000}"/>
    <cellStyle name="40% - 강조색5 11 4" xfId="727" xr:uid="{00000000-0005-0000-0000-0000C0020000}"/>
    <cellStyle name="40% - 강조색5 12" xfId="728" xr:uid="{00000000-0005-0000-0000-0000C1020000}"/>
    <cellStyle name="40% - 강조색5 12 2" xfId="729" xr:uid="{00000000-0005-0000-0000-0000C2020000}"/>
    <cellStyle name="40% - 강조색5 13" xfId="730" xr:uid="{00000000-0005-0000-0000-0000C3020000}"/>
    <cellStyle name="40% - 강조색5 13 2" xfId="731" xr:uid="{00000000-0005-0000-0000-0000C4020000}"/>
    <cellStyle name="40% - 강조색5 14" xfId="732" xr:uid="{00000000-0005-0000-0000-0000C5020000}"/>
    <cellStyle name="40% - 강조색5 14 2" xfId="733" xr:uid="{00000000-0005-0000-0000-0000C6020000}"/>
    <cellStyle name="40% - 강조색5 15" xfId="734" xr:uid="{00000000-0005-0000-0000-0000C7020000}"/>
    <cellStyle name="40% - 강조색5 15 2" xfId="735" xr:uid="{00000000-0005-0000-0000-0000C8020000}"/>
    <cellStyle name="40% - 강조색5 16" xfId="736" xr:uid="{00000000-0005-0000-0000-0000C9020000}"/>
    <cellStyle name="40% - 강조색5 16 2" xfId="737" xr:uid="{00000000-0005-0000-0000-0000CA020000}"/>
    <cellStyle name="40% - 강조색5 17" xfId="738" xr:uid="{00000000-0005-0000-0000-0000CB020000}"/>
    <cellStyle name="40% - 강조색5 17 2" xfId="739" xr:uid="{00000000-0005-0000-0000-0000CC020000}"/>
    <cellStyle name="40% - 강조색5 18" xfId="740" xr:uid="{00000000-0005-0000-0000-0000CD020000}"/>
    <cellStyle name="40% - 강조색5 18 2" xfId="741" xr:uid="{00000000-0005-0000-0000-0000CE020000}"/>
    <cellStyle name="40% - 강조색5 19" xfId="742" xr:uid="{00000000-0005-0000-0000-0000CF020000}"/>
    <cellStyle name="40% - 강조색5 19 2" xfId="743" xr:uid="{00000000-0005-0000-0000-0000D0020000}"/>
    <cellStyle name="40% - 강조색5 2" xfId="744" xr:uid="{00000000-0005-0000-0000-0000D1020000}"/>
    <cellStyle name="40% - 강조색5 2 10" xfId="745" xr:uid="{00000000-0005-0000-0000-0000D2020000}"/>
    <cellStyle name="40% - 강조색5 2 11" xfId="746" xr:uid="{00000000-0005-0000-0000-0000D3020000}"/>
    <cellStyle name="40% - 강조색5 2 12" xfId="747" xr:uid="{00000000-0005-0000-0000-0000D4020000}"/>
    <cellStyle name="40% - 강조색5 2 13" xfId="748" xr:uid="{00000000-0005-0000-0000-0000D5020000}"/>
    <cellStyle name="40% - 강조색5 2 2" xfId="749" xr:uid="{00000000-0005-0000-0000-0000D6020000}"/>
    <cellStyle name="40% - 강조색5 2 2 2" xfId="750" xr:uid="{00000000-0005-0000-0000-0000D7020000}"/>
    <cellStyle name="40% - 강조색5 2 3" xfId="751" xr:uid="{00000000-0005-0000-0000-0000D8020000}"/>
    <cellStyle name="40% - 강조색5 2 4" xfId="752" xr:uid="{00000000-0005-0000-0000-0000D9020000}"/>
    <cellStyle name="40% - 강조색5 2 5" xfId="753" xr:uid="{00000000-0005-0000-0000-0000DA020000}"/>
    <cellStyle name="40% - 강조색5 2 6" xfId="754" xr:uid="{00000000-0005-0000-0000-0000DB020000}"/>
    <cellStyle name="40% - 강조색5 2 7" xfId="755" xr:uid="{00000000-0005-0000-0000-0000DC020000}"/>
    <cellStyle name="40% - 강조색5 2 8" xfId="756" xr:uid="{00000000-0005-0000-0000-0000DD020000}"/>
    <cellStyle name="40% - 강조색5 2 9" xfId="757" xr:uid="{00000000-0005-0000-0000-0000DE020000}"/>
    <cellStyle name="40% - 강조색5 20" xfId="758" xr:uid="{00000000-0005-0000-0000-0000DF020000}"/>
    <cellStyle name="40% - 강조색5 21" xfId="759" xr:uid="{00000000-0005-0000-0000-0000E0020000}"/>
    <cellStyle name="40% - 강조색5 22" xfId="760" xr:uid="{00000000-0005-0000-0000-0000E1020000}"/>
    <cellStyle name="40% - 강조색5 23" xfId="761" xr:uid="{00000000-0005-0000-0000-0000E2020000}"/>
    <cellStyle name="40% - 강조색5 3" xfId="762" xr:uid="{00000000-0005-0000-0000-0000E3020000}"/>
    <cellStyle name="40% - 강조색5 3 2" xfId="763" xr:uid="{00000000-0005-0000-0000-0000E4020000}"/>
    <cellStyle name="40% - 강조색5 3 2 2" xfId="764" xr:uid="{00000000-0005-0000-0000-0000E5020000}"/>
    <cellStyle name="40% - 강조색5 3 3" xfId="765" xr:uid="{00000000-0005-0000-0000-0000E6020000}"/>
    <cellStyle name="40% - 강조색5 3 4" xfId="766" xr:uid="{00000000-0005-0000-0000-0000E7020000}"/>
    <cellStyle name="40% - 강조색5 3 5" xfId="767" xr:uid="{00000000-0005-0000-0000-0000E8020000}"/>
    <cellStyle name="40% - 강조색5 3 6" xfId="768" xr:uid="{00000000-0005-0000-0000-0000E9020000}"/>
    <cellStyle name="40% - 강조색5 4" xfId="769" xr:uid="{00000000-0005-0000-0000-0000EA020000}"/>
    <cellStyle name="40% - 강조색5 4 2" xfId="770" xr:uid="{00000000-0005-0000-0000-0000EB020000}"/>
    <cellStyle name="40% - 강조색5 4 3" xfId="771" xr:uid="{00000000-0005-0000-0000-0000EC020000}"/>
    <cellStyle name="40% - 강조색5 4 4" xfId="772" xr:uid="{00000000-0005-0000-0000-0000ED020000}"/>
    <cellStyle name="40% - 강조색5 5" xfId="773" xr:uid="{00000000-0005-0000-0000-0000EE020000}"/>
    <cellStyle name="40% - 강조색5 5 2" xfId="774" xr:uid="{00000000-0005-0000-0000-0000EF020000}"/>
    <cellStyle name="40% - 강조색5 5 3" xfId="775" xr:uid="{00000000-0005-0000-0000-0000F0020000}"/>
    <cellStyle name="40% - 강조색5 5 4" xfId="776" xr:uid="{00000000-0005-0000-0000-0000F1020000}"/>
    <cellStyle name="40% - 강조색5 6" xfId="777" xr:uid="{00000000-0005-0000-0000-0000F2020000}"/>
    <cellStyle name="40% - 강조색5 6 2" xfId="778" xr:uid="{00000000-0005-0000-0000-0000F3020000}"/>
    <cellStyle name="40% - 강조색5 7" xfId="779" xr:uid="{00000000-0005-0000-0000-0000F4020000}"/>
    <cellStyle name="40% - 강조색5 7 2" xfId="780" xr:uid="{00000000-0005-0000-0000-0000F5020000}"/>
    <cellStyle name="40% - 강조색5 8" xfId="781" xr:uid="{00000000-0005-0000-0000-0000F6020000}"/>
    <cellStyle name="40% - 강조색5 8 2" xfId="782" xr:uid="{00000000-0005-0000-0000-0000F7020000}"/>
    <cellStyle name="40% - 강조색5 9" xfId="783" xr:uid="{00000000-0005-0000-0000-0000F8020000}"/>
    <cellStyle name="40% - 강조색5 9 2" xfId="784" xr:uid="{00000000-0005-0000-0000-0000F9020000}"/>
    <cellStyle name="40% - 강조색6 10" xfId="785" xr:uid="{00000000-0005-0000-0000-0000FA020000}"/>
    <cellStyle name="40% - 강조색6 10 2" xfId="786" xr:uid="{00000000-0005-0000-0000-0000FB020000}"/>
    <cellStyle name="40% - 강조색6 11" xfId="787" xr:uid="{00000000-0005-0000-0000-0000FC020000}"/>
    <cellStyle name="40% - 강조색6 11 2" xfId="788" xr:uid="{00000000-0005-0000-0000-0000FD020000}"/>
    <cellStyle name="40% - 강조색6 11 3" xfId="789" xr:uid="{00000000-0005-0000-0000-0000FE020000}"/>
    <cellStyle name="40% - 강조색6 11 4" xfId="790" xr:uid="{00000000-0005-0000-0000-0000FF020000}"/>
    <cellStyle name="40% - 강조색6 12" xfId="791" xr:uid="{00000000-0005-0000-0000-000000030000}"/>
    <cellStyle name="40% - 강조색6 12 2" xfId="792" xr:uid="{00000000-0005-0000-0000-000001030000}"/>
    <cellStyle name="40% - 강조색6 13" xfId="793" xr:uid="{00000000-0005-0000-0000-000002030000}"/>
    <cellStyle name="40% - 강조색6 13 2" xfId="794" xr:uid="{00000000-0005-0000-0000-000003030000}"/>
    <cellStyle name="40% - 강조색6 14" xfId="795" xr:uid="{00000000-0005-0000-0000-000004030000}"/>
    <cellStyle name="40% - 강조색6 14 2" xfId="796" xr:uid="{00000000-0005-0000-0000-000005030000}"/>
    <cellStyle name="40% - 강조색6 15" xfId="797" xr:uid="{00000000-0005-0000-0000-000006030000}"/>
    <cellStyle name="40% - 강조색6 15 2" xfId="798" xr:uid="{00000000-0005-0000-0000-000007030000}"/>
    <cellStyle name="40% - 강조색6 16" xfId="799" xr:uid="{00000000-0005-0000-0000-000008030000}"/>
    <cellStyle name="40% - 강조색6 16 2" xfId="800" xr:uid="{00000000-0005-0000-0000-000009030000}"/>
    <cellStyle name="40% - 강조색6 17" xfId="801" xr:uid="{00000000-0005-0000-0000-00000A030000}"/>
    <cellStyle name="40% - 강조색6 17 2" xfId="802" xr:uid="{00000000-0005-0000-0000-00000B030000}"/>
    <cellStyle name="40% - 강조색6 18" xfId="803" xr:uid="{00000000-0005-0000-0000-00000C030000}"/>
    <cellStyle name="40% - 강조색6 18 2" xfId="804" xr:uid="{00000000-0005-0000-0000-00000D030000}"/>
    <cellStyle name="40% - 강조색6 19" xfId="805" xr:uid="{00000000-0005-0000-0000-00000E030000}"/>
    <cellStyle name="40% - 강조색6 19 2" xfId="806" xr:uid="{00000000-0005-0000-0000-00000F030000}"/>
    <cellStyle name="40% - 강조색6 2" xfId="807" xr:uid="{00000000-0005-0000-0000-000010030000}"/>
    <cellStyle name="40% - 강조색6 2 10" xfId="808" xr:uid="{00000000-0005-0000-0000-000011030000}"/>
    <cellStyle name="40% - 강조색6 2 11" xfId="809" xr:uid="{00000000-0005-0000-0000-000012030000}"/>
    <cellStyle name="40% - 강조색6 2 12" xfId="810" xr:uid="{00000000-0005-0000-0000-000013030000}"/>
    <cellStyle name="40% - 강조색6 2 13" xfId="811" xr:uid="{00000000-0005-0000-0000-000014030000}"/>
    <cellStyle name="40% - 강조색6 2 2" xfId="812" xr:uid="{00000000-0005-0000-0000-000015030000}"/>
    <cellStyle name="40% - 강조색6 2 2 2" xfId="813" xr:uid="{00000000-0005-0000-0000-000016030000}"/>
    <cellStyle name="40% - 강조색6 2 3" xfId="814" xr:uid="{00000000-0005-0000-0000-000017030000}"/>
    <cellStyle name="40% - 강조색6 2 4" xfId="815" xr:uid="{00000000-0005-0000-0000-000018030000}"/>
    <cellStyle name="40% - 강조색6 2 5" xfId="816" xr:uid="{00000000-0005-0000-0000-000019030000}"/>
    <cellStyle name="40% - 강조색6 2 6" xfId="817" xr:uid="{00000000-0005-0000-0000-00001A030000}"/>
    <cellStyle name="40% - 강조색6 2 7" xfId="818" xr:uid="{00000000-0005-0000-0000-00001B030000}"/>
    <cellStyle name="40% - 강조색6 2 8" xfId="819" xr:uid="{00000000-0005-0000-0000-00001C030000}"/>
    <cellStyle name="40% - 강조색6 2 9" xfId="820" xr:uid="{00000000-0005-0000-0000-00001D030000}"/>
    <cellStyle name="40% - 강조색6 20" xfId="821" xr:uid="{00000000-0005-0000-0000-00001E030000}"/>
    <cellStyle name="40% - 강조색6 21" xfId="822" xr:uid="{00000000-0005-0000-0000-00001F030000}"/>
    <cellStyle name="40% - 강조색6 22" xfId="823" xr:uid="{00000000-0005-0000-0000-000020030000}"/>
    <cellStyle name="40% - 강조색6 23" xfId="824" xr:uid="{00000000-0005-0000-0000-000021030000}"/>
    <cellStyle name="40% - 강조색6 3" xfId="825" xr:uid="{00000000-0005-0000-0000-000022030000}"/>
    <cellStyle name="40% - 강조색6 3 2" xfId="826" xr:uid="{00000000-0005-0000-0000-000023030000}"/>
    <cellStyle name="40% - 강조색6 3 2 2" xfId="827" xr:uid="{00000000-0005-0000-0000-000024030000}"/>
    <cellStyle name="40% - 강조색6 3 3" xfId="828" xr:uid="{00000000-0005-0000-0000-000025030000}"/>
    <cellStyle name="40% - 강조색6 3 4" xfId="829" xr:uid="{00000000-0005-0000-0000-000026030000}"/>
    <cellStyle name="40% - 강조색6 3 5" xfId="830" xr:uid="{00000000-0005-0000-0000-000027030000}"/>
    <cellStyle name="40% - 강조색6 3 6" xfId="831" xr:uid="{00000000-0005-0000-0000-000028030000}"/>
    <cellStyle name="40% - 강조색6 4" xfId="832" xr:uid="{00000000-0005-0000-0000-000029030000}"/>
    <cellStyle name="40% - 강조색6 4 2" xfId="833" xr:uid="{00000000-0005-0000-0000-00002A030000}"/>
    <cellStyle name="40% - 강조색6 4 3" xfId="834" xr:uid="{00000000-0005-0000-0000-00002B030000}"/>
    <cellStyle name="40% - 강조색6 4 4" xfId="835" xr:uid="{00000000-0005-0000-0000-00002C030000}"/>
    <cellStyle name="40% - 강조색6 5" xfId="836" xr:uid="{00000000-0005-0000-0000-00002D030000}"/>
    <cellStyle name="40% - 강조색6 5 2" xfId="837" xr:uid="{00000000-0005-0000-0000-00002E030000}"/>
    <cellStyle name="40% - 강조색6 5 3" xfId="838" xr:uid="{00000000-0005-0000-0000-00002F030000}"/>
    <cellStyle name="40% - 강조색6 5 4" xfId="839" xr:uid="{00000000-0005-0000-0000-000030030000}"/>
    <cellStyle name="40% - 강조색6 6" xfId="840" xr:uid="{00000000-0005-0000-0000-000031030000}"/>
    <cellStyle name="40% - 강조색6 6 2" xfId="841" xr:uid="{00000000-0005-0000-0000-000032030000}"/>
    <cellStyle name="40% - 강조색6 7" xfId="842" xr:uid="{00000000-0005-0000-0000-000033030000}"/>
    <cellStyle name="40% - 강조색6 7 2" xfId="843" xr:uid="{00000000-0005-0000-0000-000034030000}"/>
    <cellStyle name="40% - 강조색6 8" xfId="844" xr:uid="{00000000-0005-0000-0000-000035030000}"/>
    <cellStyle name="40% - 강조색6 8 2" xfId="845" xr:uid="{00000000-0005-0000-0000-000036030000}"/>
    <cellStyle name="40% - 강조색6 9" xfId="846" xr:uid="{00000000-0005-0000-0000-000037030000}"/>
    <cellStyle name="40% - 강조색6 9 2" xfId="847" xr:uid="{00000000-0005-0000-0000-000038030000}"/>
    <cellStyle name="60% - Accent1" xfId="848" xr:uid="{00000000-0005-0000-0000-000039030000}"/>
    <cellStyle name="60% - Accent2" xfId="849" xr:uid="{00000000-0005-0000-0000-00003A030000}"/>
    <cellStyle name="60% - Accent3" xfId="850" xr:uid="{00000000-0005-0000-0000-00003B030000}"/>
    <cellStyle name="60% - Accent4" xfId="851" xr:uid="{00000000-0005-0000-0000-00003C030000}"/>
    <cellStyle name="60% - Accent5" xfId="852" xr:uid="{00000000-0005-0000-0000-00003D030000}"/>
    <cellStyle name="60% - Accent6" xfId="853" xr:uid="{00000000-0005-0000-0000-00003E030000}"/>
    <cellStyle name="60% - 강조색1 10" xfId="854" xr:uid="{00000000-0005-0000-0000-00003F030000}"/>
    <cellStyle name="60% - 강조색1 10 2" xfId="855" xr:uid="{00000000-0005-0000-0000-000040030000}"/>
    <cellStyle name="60% - 강조색1 11" xfId="856" xr:uid="{00000000-0005-0000-0000-000041030000}"/>
    <cellStyle name="60% - 강조색1 11 2" xfId="857" xr:uid="{00000000-0005-0000-0000-000042030000}"/>
    <cellStyle name="60% - 강조색1 11 3" xfId="858" xr:uid="{00000000-0005-0000-0000-000043030000}"/>
    <cellStyle name="60% - 강조색1 11 4" xfId="859" xr:uid="{00000000-0005-0000-0000-000044030000}"/>
    <cellStyle name="60% - 강조색1 12" xfId="860" xr:uid="{00000000-0005-0000-0000-000045030000}"/>
    <cellStyle name="60% - 강조색1 12 2" xfId="861" xr:uid="{00000000-0005-0000-0000-000046030000}"/>
    <cellStyle name="60% - 강조색1 13" xfId="862" xr:uid="{00000000-0005-0000-0000-000047030000}"/>
    <cellStyle name="60% - 강조색1 13 2" xfId="863" xr:uid="{00000000-0005-0000-0000-000048030000}"/>
    <cellStyle name="60% - 강조색1 14" xfId="864" xr:uid="{00000000-0005-0000-0000-000049030000}"/>
    <cellStyle name="60% - 강조색1 14 2" xfId="865" xr:uid="{00000000-0005-0000-0000-00004A030000}"/>
    <cellStyle name="60% - 강조색1 15" xfId="866" xr:uid="{00000000-0005-0000-0000-00004B030000}"/>
    <cellStyle name="60% - 강조색1 15 2" xfId="867" xr:uid="{00000000-0005-0000-0000-00004C030000}"/>
    <cellStyle name="60% - 강조색1 16" xfId="868" xr:uid="{00000000-0005-0000-0000-00004D030000}"/>
    <cellStyle name="60% - 강조색1 16 2" xfId="869" xr:uid="{00000000-0005-0000-0000-00004E030000}"/>
    <cellStyle name="60% - 강조색1 17" xfId="870" xr:uid="{00000000-0005-0000-0000-00004F030000}"/>
    <cellStyle name="60% - 강조색1 17 2" xfId="871" xr:uid="{00000000-0005-0000-0000-000050030000}"/>
    <cellStyle name="60% - 강조색1 18" xfId="872" xr:uid="{00000000-0005-0000-0000-000051030000}"/>
    <cellStyle name="60% - 강조색1 18 2" xfId="873" xr:uid="{00000000-0005-0000-0000-000052030000}"/>
    <cellStyle name="60% - 강조색1 19" xfId="874" xr:uid="{00000000-0005-0000-0000-000053030000}"/>
    <cellStyle name="60% - 강조색1 19 2" xfId="875" xr:uid="{00000000-0005-0000-0000-000054030000}"/>
    <cellStyle name="60% - 강조색1 2" xfId="876" xr:uid="{00000000-0005-0000-0000-000055030000}"/>
    <cellStyle name="60% - 강조색1 2 10" xfId="877" xr:uid="{00000000-0005-0000-0000-000056030000}"/>
    <cellStyle name="60% - 강조색1 2 11" xfId="878" xr:uid="{00000000-0005-0000-0000-000057030000}"/>
    <cellStyle name="60% - 강조색1 2 12" xfId="879" xr:uid="{00000000-0005-0000-0000-000058030000}"/>
    <cellStyle name="60% - 강조색1 2 13" xfId="880" xr:uid="{00000000-0005-0000-0000-000059030000}"/>
    <cellStyle name="60% - 강조색1 2 2" xfId="881" xr:uid="{00000000-0005-0000-0000-00005A030000}"/>
    <cellStyle name="60% - 강조색1 2 2 2" xfId="882" xr:uid="{00000000-0005-0000-0000-00005B030000}"/>
    <cellStyle name="60% - 강조색1 2 3" xfId="883" xr:uid="{00000000-0005-0000-0000-00005C030000}"/>
    <cellStyle name="60% - 강조색1 2 4" xfId="884" xr:uid="{00000000-0005-0000-0000-00005D030000}"/>
    <cellStyle name="60% - 강조색1 2 5" xfId="885" xr:uid="{00000000-0005-0000-0000-00005E030000}"/>
    <cellStyle name="60% - 강조색1 2 6" xfId="886" xr:uid="{00000000-0005-0000-0000-00005F030000}"/>
    <cellStyle name="60% - 강조색1 2 7" xfId="887" xr:uid="{00000000-0005-0000-0000-000060030000}"/>
    <cellStyle name="60% - 강조색1 2 8" xfId="888" xr:uid="{00000000-0005-0000-0000-000061030000}"/>
    <cellStyle name="60% - 강조색1 2 9" xfId="889" xr:uid="{00000000-0005-0000-0000-000062030000}"/>
    <cellStyle name="60% - 강조색1 20" xfId="890" xr:uid="{00000000-0005-0000-0000-000063030000}"/>
    <cellStyle name="60% - 강조색1 21" xfId="891" xr:uid="{00000000-0005-0000-0000-000064030000}"/>
    <cellStyle name="60% - 강조색1 22" xfId="892" xr:uid="{00000000-0005-0000-0000-000065030000}"/>
    <cellStyle name="60% - 강조색1 23" xfId="893" xr:uid="{00000000-0005-0000-0000-000066030000}"/>
    <cellStyle name="60% - 강조색1 3" xfId="894" xr:uid="{00000000-0005-0000-0000-000067030000}"/>
    <cellStyle name="60% - 강조색1 3 2" xfId="895" xr:uid="{00000000-0005-0000-0000-000068030000}"/>
    <cellStyle name="60% - 강조색1 3 2 2" xfId="896" xr:uid="{00000000-0005-0000-0000-000069030000}"/>
    <cellStyle name="60% - 강조색1 3 3" xfId="897" xr:uid="{00000000-0005-0000-0000-00006A030000}"/>
    <cellStyle name="60% - 강조색1 3 4" xfId="898" xr:uid="{00000000-0005-0000-0000-00006B030000}"/>
    <cellStyle name="60% - 강조색1 3 5" xfId="899" xr:uid="{00000000-0005-0000-0000-00006C030000}"/>
    <cellStyle name="60% - 강조색1 3 6" xfId="900" xr:uid="{00000000-0005-0000-0000-00006D030000}"/>
    <cellStyle name="60% - 강조색1 4" xfId="901" xr:uid="{00000000-0005-0000-0000-00006E030000}"/>
    <cellStyle name="60% - 강조색1 4 2" xfId="902" xr:uid="{00000000-0005-0000-0000-00006F030000}"/>
    <cellStyle name="60% - 강조색1 4 3" xfId="903" xr:uid="{00000000-0005-0000-0000-000070030000}"/>
    <cellStyle name="60% - 강조색1 4 4" xfId="904" xr:uid="{00000000-0005-0000-0000-000071030000}"/>
    <cellStyle name="60% - 강조색1 5" xfId="905" xr:uid="{00000000-0005-0000-0000-000072030000}"/>
    <cellStyle name="60% - 강조색1 5 2" xfId="906" xr:uid="{00000000-0005-0000-0000-000073030000}"/>
    <cellStyle name="60% - 강조색1 5 3" xfId="907" xr:uid="{00000000-0005-0000-0000-000074030000}"/>
    <cellStyle name="60% - 강조색1 6" xfId="908" xr:uid="{00000000-0005-0000-0000-000075030000}"/>
    <cellStyle name="60% - 강조색1 6 2" xfId="909" xr:uid="{00000000-0005-0000-0000-000076030000}"/>
    <cellStyle name="60% - 강조색1 7" xfId="910" xr:uid="{00000000-0005-0000-0000-000077030000}"/>
    <cellStyle name="60% - 강조색1 7 2" xfId="911" xr:uid="{00000000-0005-0000-0000-000078030000}"/>
    <cellStyle name="60% - 강조색1 8" xfId="912" xr:uid="{00000000-0005-0000-0000-000079030000}"/>
    <cellStyle name="60% - 강조색1 8 2" xfId="913" xr:uid="{00000000-0005-0000-0000-00007A030000}"/>
    <cellStyle name="60% - 강조색1 9" xfId="914" xr:uid="{00000000-0005-0000-0000-00007B030000}"/>
    <cellStyle name="60% - 강조색1 9 2" xfId="915" xr:uid="{00000000-0005-0000-0000-00007C030000}"/>
    <cellStyle name="60% - 강조색2 10" xfId="916" xr:uid="{00000000-0005-0000-0000-00007D030000}"/>
    <cellStyle name="60% - 강조색2 10 2" xfId="917" xr:uid="{00000000-0005-0000-0000-00007E030000}"/>
    <cellStyle name="60% - 강조색2 11" xfId="918" xr:uid="{00000000-0005-0000-0000-00007F030000}"/>
    <cellStyle name="60% - 강조색2 11 2" xfId="919" xr:uid="{00000000-0005-0000-0000-000080030000}"/>
    <cellStyle name="60% - 강조색2 11 3" xfId="920" xr:uid="{00000000-0005-0000-0000-000081030000}"/>
    <cellStyle name="60% - 강조색2 11 4" xfId="921" xr:uid="{00000000-0005-0000-0000-000082030000}"/>
    <cellStyle name="60% - 강조색2 12" xfId="922" xr:uid="{00000000-0005-0000-0000-000083030000}"/>
    <cellStyle name="60% - 강조색2 12 2" xfId="923" xr:uid="{00000000-0005-0000-0000-000084030000}"/>
    <cellStyle name="60% - 강조색2 13" xfId="924" xr:uid="{00000000-0005-0000-0000-000085030000}"/>
    <cellStyle name="60% - 강조색2 13 2" xfId="925" xr:uid="{00000000-0005-0000-0000-000086030000}"/>
    <cellStyle name="60% - 강조색2 14" xfId="926" xr:uid="{00000000-0005-0000-0000-000087030000}"/>
    <cellStyle name="60% - 강조색2 14 2" xfId="927" xr:uid="{00000000-0005-0000-0000-000088030000}"/>
    <cellStyle name="60% - 강조색2 15" xfId="928" xr:uid="{00000000-0005-0000-0000-000089030000}"/>
    <cellStyle name="60% - 강조색2 15 2" xfId="929" xr:uid="{00000000-0005-0000-0000-00008A030000}"/>
    <cellStyle name="60% - 강조색2 16" xfId="930" xr:uid="{00000000-0005-0000-0000-00008B030000}"/>
    <cellStyle name="60% - 강조색2 16 2" xfId="931" xr:uid="{00000000-0005-0000-0000-00008C030000}"/>
    <cellStyle name="60% - 강조색2 17" xfId="932" xr:uid="{00000000-0005-0000-0000-00008D030000}"/>
    <cellStyle name="60% - 강조색2 17 2" xfId="933" xr:uid="{00000000-0005-0000-0000-00008E030000}"/>
    <cellStyle name="60% - 강조색2 18" xfId="934" xr:uid="{00000000-0005-0000-0000-00008F030000}"/>
    <cellStyle name="60% - 강조색2 18 2" xfId="935" xr:uid="{00000000-0005-0000-0000-000090030000}"/>
    <cellStyle name="60% - 강조색2 19" xfId="936" xr:uid="{00000000-0005-0000-0000-000091030000}"/>
    <cellStyle name="60% - 강조색2 19 2" xfId="937" xr:uid="{00000000-0005-0000-0000-000092030000}"/>
    <cellStyle name="60% - 강조색2 2" xfId="938" xr:uid="{00000000-0005-0000-0000-000093030000}"/>
    <cellStyle name="60% - 강조색2 2 10" xfId="939" xr:uid="{00000000-0005-0000-0000-000094030000}"/>
    <cellStyle name="60% - 강조색2 2 11" xfId="940" xr:uid="{00000000-0005-0000-0000-000095030000}"/>
    <cellStyle name="60% - 강조색2 2 12" xfId="941" xr:uid="{00000000-0005-0000-0000-000096030000}"/>
    <cellStyle name="60% - 강조색2 2 13" xfId="942" xr:uid="{00000000-0005-0000-0000-000097030000}"/>
    <cellStyle name="60% - 강조색2 2 2" xfId="943" xr:uid="{00000000-0005-0000-0000-000098030000}"/>
    <cellStyle name="60% - 강조색2 2 2 2" xfId="944" xr:uid="{00000000-0005-0000-0000-000099030000}"/>
    <cellStyle name="60% - 강조색2 2 3" xfId="945" xr:uid="{00000000-0005-0000-0000-00009A030000}"/>
    <cellStyle name="60% - 강조색2 2 4" xfId="946" xr:uid="{00000000-0005-0000-0000-00009B030000}"/>
    <cellStyle name="60% - 강조색2 2 5" xfId="947" xr:uid="{00000000-0005-0000-0000-00009C030000}"/>
    <cellStyle name="60% - 강조색2 2 6" xfId="948" xr:uid="{00000000-0005-0000-0000-00009D030000}"/>
    <cellStyle name="60% - 강조색2 2 7" xfId="949" xr:uid="{00000000-0005-0000-0000-00009E030000}"/>
    <cellStyle name="60% - 강조색2 2 8" xfId="950" xr:uid="{00000000-0005-0000-0000-00009F030000}"/>
    <cellStyle name="60% - 강조색2 2 9" xfId="951" xr:uid="{00000000-0005-0000-0000-0000A0030000}"/>
    <cellStyle name="60% - 강조색2 20" xfId="952" xr:uid="{00000000-0005-0000-0000-0000A1030000}"/>
    <cellStyle name="60% - 강조색2 21" xfId="953" xr:uid="{00000000-0005-0000-0000-0000A2030000}"/>
    <cellStyle name="60% - 강조색2 22" xfId="954" xr:uid="{00000000-0005-0000-0000-0000A3030000}"/>
    <cellStyle name="60% - 강조색2 23" xfId="955" xr:uid="{00000000-0005-0000-0000-0000A4030000}"/>
    <cellStyle name="60% - 강조색2 3" xfId="956" xr:uid="{00000000-0005-0000-0000-0000A5030000}"/>
    <cellStyle name="60% - 강조색2 3 2" xfId="957" xr:uid="{00000000-0005-0000-0000-0000A6030000}"/>
    <cellStyle name="60% - 강조색2 3 2 2" xfId="958" xr:uid="{00000000-0005-0000-0000-0000A7030000}"/>
    <cellStyle name="60% - 강조색2 3 3" xfId="959" xr:uid="{00000000-0005-0000-0000-0000A8030000}"/>
    <cellStyle name="60% - 강조색2 3 4" xfId="960" xr:uid="{00000000-0005-0000-0000-0000A9030000}"/>
    <cellStyle name="60% - 강조색2 3 5" xfId="961" xr:uid="{00000000-0005-0000-0000-0000AA030000}"/>
    <cellStyle name="60% - 강조색2 3 6" xfId="962" xr:uid="{00000000-0005-0000-0000-0000AB030000}"/>
    <cellStyle name="60% - 강조색2 4" xfId="963" xr:uid="{00000000-0005-0000-0000-0000AC030000}"/>
    <cellStyle name="60% - 강조색2 4 2" xfId="964" xr:uid="{00000000-0005-0000-0000-0000AD030000}"/>
    <cellStyle name="60% - 강조색2 4 3" xfId="965" xr:uid="{00000000-0005-0000-0000-0000AE030000}"/>
    <cellStyle name="60% - 강조색2 4 4" xfId="966" xr:uid="{00000000-0005-0000-0000-0000AF030000}"/>
    <cellStyle name="60% - 강조색2 5" xfId="967" xr:uid="{00000000-0005-0000-0000-0000B0030000}"/>
    <cellStyle name="60% - 강조색2 5 2" xfId="968" xr:uid="{00000000-0005-0000-0000-0000B1030000}"/>
    <cellStyle name="60% - 강조색2 5 3" xfId="969" xr:uid="{00000000-0005-0000-0000-0000B2030000}"/>
    <cellStyle name="60% - 강조색2 6" xfId="970" xr:uid="{00000000-0005-0000-0000-0000B3030000}"/>
    <cellStyle name="60% - 강조색2 6 2" xfId="971" xr:uid="{00000000-0005-0000-0000-0000B4030000}"/>
    <cellStyle name="60% - 강조색2 7" xfId="972" xr:uid="{00000000-0005-0000-0000-0000B5030000}"/>
    <cellStyle name="60% - 강조색2 7 2" xfId="973" xr:uid="{00000000-0005-0000-0000-0000B6030000}"/>
    <cellStyle name="60% - 강조색2 8" xfId="974" xr:uid="{00000000-0005-0000-0000-0000B7030000}"/>
    <cellStyle name="60% - 강조색2 8 2" xfId="975" xr:uid="{00000000-0005-0000-0000-0000B8030000}"/>
    <cellStyle name="60% - 강조색2 9" xfId="976" xr:uid="{00000000-0005-0000-0000-0000B9030000}"/>
    <cellStyle name="60% - 강조색2 9 2" xfId="977" xr:uid="{00000000-0005-0000-0000-0000BA030000}"/>
    <cellStyle name="60% - 강조색3 10" xfId="978" xr:uid="{00000000-0005-0000-0000-0000BB030000}"/>
    <cellStyle name="60% - 강조색3 10 2" xfId="979" xr:uid="{00000000-0005-0000-0000-0000BC030000}"/>
    <cellStyle name="60% - 강조색3 11" xfId="980" xr:uid="{00000000-0005-0000-0000-0000BD030000}"/>
    <cellStyle name="60% - 강조색3 11 2" xfId="981" xr:uid="{00000000-0005-0000-0000-0000BE030000}"/>
    <cellStyle name="60% - 강조색3 11 3" xfId="982" xr:uid="{00000000-0005-0000-0000-0000BF030000}"/>
    <cellStyle name="60% - 강조색3 11 4" xfId="983" xr:uid="{00000000-0005-0000-0000-0000C0030000}"/>
    <cellStyle name="60% - 강조색3 12" xfId="984" xr:uid="{00000000-0005-0000-0000-0000C1030000}"/>
    <cellStyle name="60% - 강조색3 12 2" xfId="985" xr:uid="{00000000-0005-0000-0000-0000C2030000}"/>
    <cellStyle name="60% - 강조색3 13" xfId="986" xr:uid="{00000000-0005-0000-0000-0000C3030000}"/>
    <cellStyle name="60% - 강조색3 13 2" xfId="987" xr:uid="{00000000-0005-0000-0000-0000C4030000}"/>
    <cellStyle name="60% - 강조색3 14" xfId="988" xr:uid="{00000000-0005-0000-0000-0000C5030000}"/>
    <cellStyle name="60% - 강조색3 14 2" xfId="989" xr:uid="{00000000-0005-0000-0000-0000C6030000}"/>
    <cellStyle name="60% - 강조색3 15" xfId="990" xr:uid="{00000000-0005-0000-0000-0000C7030000}"/>
    <cellStyle name="60% - 강조색3 15 2" xfId="991" xr:uid="{00000000-0005-0000-0000-0000C8030000}"/>
    <cellStyle name="60% - 강조색3 16" xfId="992" xr:uid="{00000000-0005-0000-0000-0000C9030000}"/>
    <cellStyle name="60% - 강조색3 16 2" xfId="993" xr:uid="{00000000-0005-0000-0000-0000CA030000}"/>
    <cellStyle name="60% - 강조색3 17" xfId="994" xr:uid="{00000000-0005-0000-0000-0000CB030000}"/>
    <cellStyle name="60% - 강조색3 17 2" xfId="995" xr:uid="{00000000-0005-0000-0000-0000CC030000}"/>
    <cellStyle name="60% - 강조색3 18" xfId="996" xr:uid="{00000000-0005-0000-0000-0000CD030000}"/>
    <cellStyle name="60% - 강조색3 18 2" xfId="997" xr:uid="{00000000-0005-0000-0000-0000CE030000}"/>
    <cellStyle name="60% - 강조색3 19" xfId="998" xr:uid="{00000000-0005-0000-0000-0000CF030000}"/>
    <cellStyle name="60% - 강조색3 19 2" xfId="999" xr:uid="{00000000-0005-0000-0000-0000D0030000}"/>
    <cellStyle name="60% - 강조색3 2" xfId="1000" xr:uid="{00000000-0005-0000-0000-0000D1030000}"/>
    <cellStyle name="60% - 강조색3 2 10" xfId="1001" xr:uid="{00000000-0005-0000-0000-0000D2030000}"/>
    <cellStyle name="60% - 강조색3 2 11" xfId="1002" xr:uid="{00000000-0005-0000-0000-0000D3030000}"/>
    <cellStyle name="60% - 강조색3 2 12" xfId="1003" xr:uid="{00000000-0005-0000-0000-0000D4030000}"/>
    <cellStyle name="60% - 강조색3 2 13" xfId="1004" xr:uid="{00000000-0005-0000-0000-0000D5030000}"/>
    <cellStyle name="60% - 강조색3 2 2" xfId="1005" xr:uid="{00000000-0005-0000-0000-0000D6030000}"/>
    <cellStyle name="60% - 강조색3 2 2 2" xfId="1006" xr:uid="{00000000-0005-0000-0000-0000D7030000}"/>
    <cellStyle name="60% - 강조색3 2 3" xfId="1007" xr:uid="{00000000-0005-0000-0000-0000D8030000}"/>
    <cellStyle name="60% - 강조색3 2 4" xfId="1008" xr:uid="{00000000-0005-0000-0000-0000D9030000}"/>
    <cellStyle name="60% - 강조색3 2 5" xfId="1009" xr:uid="{00000000-0005-0000-0000-0000DA030000}"/>
    <cellStyle name="60% - 강조색3 2 6" xfId="1010" xr:uid="{00000000-0005-0000-0000-0000DB030000}"/>
    <cellStyle name="60% - 강조색3 2 7" xfId="1011" xr:uid="{00000000-0005-0000-0000-0000DC030000}"/>
    <cellStyle name="60% - 강조색3 2 8" xfId="1012" xr:uid="{00000000-0005-0000-0000-0000DD030000}"/>
    <cellStyle name="60% - 강조색3 2 9" xfId="1013" xr:uid="{00000000-0005-0000-0000-0000DE030000}"/>
    <cellStyle name="60% - 강조색3 20" xfId="1014" xr:uid="{00000000-0005-0000-0000-0000DF030000}"/>
    <cellStyle name="60% - 강조색3 21" xfId="1015" xr:uid="{00000000-0005-0000-0000-0000E0030000}"/>
    <cellStyle name="60% - 강조색3 22" xfId="1016" xr:uid="{00000000-0005-0000-0000-0000E1030000}"/>
    <cellStyle name="60% - 강조색3 23" xfId="1017" xr:uid="{00000000-0005-0000-0000-0000E2030000}"/>
    <cellStyle name="60% - 강조색3 3" xfId="1018" xr:uid="{00000000-0005-0000-0000-0000E3030000}"/>
    <cellStyle name="60% - 강조색3 3 2" xfId="1019" xr:uid="{00000000-0005-0000-0000-0000E4030000}"/>
    <cellStyle name="60% - 강조색3 3 2 2" xfId="1020" xr:uid="{00000000-0005-0000-0000-0000E5030000}"/>
    <cellStyle name="60% - 강조색3 3 3" xfId="1021" xr:uid="{00000000-0005-0000-0000-0000E6030000}"/>
    <cellStyle name="60% - 강조색3 3 4" xfId="1022" xr:uid="{00000000-0005-0000-0000-0000E7030000}"/>
    <cellStyle name="60% - 강조색3 3 5" xfId="1023" xr:uid="{00000000-0005-0000-0000-0000E8030000}"/>
    <cellStyle name="60% - 강조색3 3 6" xfId="1024" xr:uid="{00000000-0005-0000-0000-0000E9030000}"/>
    <cellStyle name="60% - 강조색3 4" xfId="1025" xr:uid="{00000000-0005-0000-0000-0000EA030000}"/>
    <cellStyle name="60% - 강조색3 4 2" xfId="1026" xr:uid="{00000000-0005-0000-0000-0000EB030000}"/>
    <cellStyle name="60% - 강조색3 4 3" xfId="1027" xr:uid="{00000000-0005-0000-0000-0000EC030000}"/>
    <cellStyle name="60% - 강조색3 4 4" xfId="1028" xr:uid="{00000000-0005-0000-0000-0000ED030000}"/>
    <cellStyle name="60% - 강조색3 5" xfId="1029" xr:uid="{00000000-0005-0000-0000-0000EE030000}"/>
    <cellStyle name="60% - 강조색3 5 2" xfId="1030" xr:uid="{00000000-0005-0000-0000-0000EF030000}"/>
    <cellStyle name="60% - 강조색3 5 3" xfId="1031" xr:uid="{00000000-0005-0000-0000-0000F0030000}"/>
    <cellStyle name="60% - 강조색3 6" xfId="1032" xr:uid="{00000000-0005-0000-0000-0000F1030000}"/>
    <cellStyle name="60% - 강조색3 6 2" xfId="1033" xr:uid="{00000000-0005-0000-0000-0000F2030000}"/>
    <cellStyle name="60% - 강조색3 7" xfId="1034" xr:uid="{00000000-0005-0000-0000-0000F3030000}"/>
    <cellStyle name="60% - 강조색3 7 2" xfId="1035" xr:uid="{00000000-0005-0000-0000-0000F4030000}"/>
    <cellStyle name="60% - 강조색3 8" xfId="1036" xr:uid="{00000000-0005-0000-0000-0000F5030000}"/>
    <cellStyle name="60% - 강조색3 8 2" xfId="1037" xr:uid="{00000000-0005-0000-0000-0000F6030000}"/>
    <cellStyle name="60% - 강조색3 9" xfId="1038" xr:uid="{00000000-0005-0000-0000-0000F7030000}"/>
    <cellStyle name="60% - 강조색3 9 2" xfId="1039" xr:uid="{00000000-0005-0000-0000-0000F8030000}"/>
    <cellStyle name="60% - 강조색4 10" xfId="1040" xr:uid="{00000000-0005-0000-0000-0000F9030000}"/>
    <cellStyle name="60% - 강조색4 10 2" xfId="1041" xr:uid="{00000000-0005-0000-0000-0000FA030000}"/>
    <cellStyle name="60% - 강조색4 11" xfId="1042" xr:uid="{00000000-0005-0000-0000-0000FB030000}"/>
    <cellStyle name="60% - 강조색4 11 2" xfId="1043" xr:uid="{00000000-0005-0000-0000-0000FC030000}"/>
    <cellStyle name="60% - 강조색4 11 3" xfId="1044" xr:uid="{00000000-0005-0000-0000-0000FD030000}"/>
    <cellStyle name="60% - 강조색4 11 4" xfId="1045" xr:uid="{00000000-0005-0000-0000-0000FE030000}"/>
    <cellStyle name="60% - 강조색4 12" xfId="1046" xr:uid="{00000000-0005-0000-0000-0000FF030000}"/>
    <cellStyle name="60% - 강조색4 12 2" xfId="1047" xr:uid="{00000000-0005-0000-0000-000000040000}"/>
    <cellStyle name="60% - 강조색4 13" xfId="1048" xr:uid="{00000000-0005-0000-0000-000001040000}"/>
    <cellStyle name="60% - 강조색4 13 2" xfId="1049" xr:uid="{00000000-0005-0000-0000-000002040000}"/>
    <cellStyle name="60% - 강조색4 14" xfId="1050" xr:uid="{00000000-0005-0000-0000-000003040000}"/>
    <cellStyle name="60% - 강조색4 14 2" xfId="1051" xr:uid="{00000000-0005-0000-0000-000004040000}"/>
    <cellStyle name="60% - 강조색4 15" xfId="1052" xr:uid="{00000000-0005-0000-0000-000005040000}"/>
    <cellStyle name="60% - 강조색4 15 2" xfId="1053" xr:uid="{00000000-0005-0000-0000-000006040000}"/>
    <cellStyle name="60% - 강조색4 16" xfId="1054" xr:uid="{00000000-0005-0000-0000-000007040000}"/>
    <cellStyle name="60% - 강조색4 16 2" xfId="1055" xr:uid="{00000000-0005-0000-0000-000008040000}"/>
    <cellStyle name="60% - 강조색4 17" xfId="1056" xr:uid="{00000000-0005-0000-0000-000009040000}"/>
    <cellStyle name="60% - 강조색4 17 2" xfId="1057" xr:uid="{00000000-0005-0000-0000-00000A040000}"/>
    <cellStyle name="60% - 강조색4 18" xfId="1058" xr:uid="{00000000-0005-0000-0000-00000B040000}"/>
    <cellStyle name="60% - 강조색4 18 2" xfId="1059" xr:uid="{00000000-0005-0000-0000-00000C040000}"/>
    <cellStyle name="60% - 강조색4 19" xfId="1060" xr:uid="{00000000-0005-0000-0000-00000D040000}"/>
    <cellStyle name="60% - 강조색4 19 2" xfId="1061" xr:uid="{00000000-0005-0000-0000-00000E040000}"/>
    <cellStyle name="60% - 강조색4 2" xfId="1062" xr:uid="{00000000-0005-0000-0000-00000F040000}"/>
    <cellStyle name="60% - 강조색4 2 10" xfId="1063" xr:uid="{00000000-0005-0000-0000-000010040000}"/>
    <cellStyle name="60% - 강조색4 2 11" xfId="1064" xr:uid="{00000000-0005-0000-0000-000011040000}"/>
    <cellStyle name="60% - 강조색4 2 12" xfId="1065" xr:uid="{00000000-0005-0000-0000-000012040000}"/>
    <cellStyle name="60% - 강조색4 2 13" xfId="1066" xr:uid="{00000000-0005-0000-0000-000013040000}"/>
    <cellStyle name="60% - 강조색4 2 2" xfId="1067" xr:uid="{00000000-0005-0000-0000-000014040000}"/>
    <cellStyle name="60% - 강조색4 2 2 2" xfId="1068" xr:uid="{00000000-0005-0000-0000-000015040000}"/>
    <cellStyle name="60% - 강조색4 2 3" xfId="1069" xr:uid="{00000000-0005-0000-0000-000016040000}"/>
    <cellStyle name="60% - 강조색4 2 4" xfId="1070" xr:uid="{00000000-0005-0000-0000-000017040000}"/>
    <cellStyle name="60% - 강조색4 2 5" xfId="1071" xr:uid="{00000000-0005-0000-0000-000018040000}"/>
    <cellStyle name="60% - 강조색4 2 6" xfId="1072" xr:uid="{00000000-0005-0000-0000-000019040000}"/>
    <cellStyle name="60% - 강조색4 2 7" xfId="1073" xr:uid="{00000000-0005-0000-0000-00001A040000}"/>
    <cellStyle name="60% - 강조색4 2 8" xfId="1074" xr:uid="{00000000-0005-0000-0000-00001B040000}"/>
    <cellStyle name="60% - 강조색4 2 9" xfId="1075" xr:uid="{00000000-0005-0000-0000-00001C040000}"/>
    <cellStyle name="60% - 강조색4 20" xfId="1076" xr:uid="{00000000-0005-0000-0000-00001D040000}"/>
    <cellStyle name="60% - 강조색4 21" xfId="1077" xr:uid="{00000000-0005-0000-0000-00001E040000}"/>
    <cellStyle name="60% - 강조색4 22" xfId="1078" xr:uid="{00000000-0005-0000-0000-00001F040000}"/>
    <cellStyle name="60% - 강조색4 23" xfId="1079" xr:uid="{00000000-0005-0000-0000-000020040000}"/>
    <cellStyle name="60% - 강조색4 3" xfId="1080" xr:uid="{00000000-0005-0000-0000-000021040000}"/>
    <cellStyle name="60% - 강조색4 3 2" xfId="1081" xr:uid="{00000000-0005-0000-0000-000022040000}"/>
    <cellStyle name="60% - 강조색4 3 2 2" xfId="1082" xr:uid="{00000000-0005-0000-0000-000023040000}"/>
    <cellStyle name="60% - 강조색4 3 3" xfId="1083" xr:uid="{00000000-0005-0000-0000-000024040000}"/>
    <cellStyle name="60% - 강조색4 3 4" xfId="1084" xr:uid="{00000000-0005-0000-0000-000025040000}"/>
    <cellStyle name="60% - 강조색4 3 5" xfId="1085" xr:uid="{00000000-0005-0000-0000-000026040000}"/>
    <cellStyle name="60% - 강조색4 3 6" xfId="1086" xr:uid="{00000000-0005-0000-0000-000027040000}"/>
    <cellStyle name="60% - 강조색4 4" xfId="1087" xr:uid="{00000000-0005-0000-0000-000028040000}"/>
    <cellStyle name="60% - 강조색4 4 2" xfId="1088" xr:uid="{00000000-0005-0000-0000-000029040000}"/>
    <cellStyle name="60% - 강조색4 4 3" xfId="1089" xr:uid="{00000000-0005-0000-0000-00002A040000}"/>
    <cellStyle name="60% - 강조색4 4 4" xfId="1090" xr:uid="{00000000-0005-0000-0000-00002B040000}"/>
    <cellStyle name="60% - 강조색4 5" xfId="1091" xr:uid="{00000000-0005-0000-0000-00002C040000}"/>
    <cellStyle name="60% - 강조색4 5 2" xfId="1092" xr:uid="{00000000-0005-0000-0000-00002D040000}"/>
    <cellStyle name="60% - 강조색4 5 3" xfId="1093" xr:uid="{00000000-0005-0000-0000-00002E040000}"/>
    <cellStyle name="60% - 강조색4 6" xfId="1094" xr:uid="{00000000-0005-0000-0000-00002F040000}"/>
    <cellStyle name="60% - 강조색4 6 2" xfId="1095" xr:uid="{00000000-0005-0000-0000-000030040000}"/>
    <cellStyle name="60% - 강조색4 7" xfId="1096" xr:uid="{00000000-0005-0000-0000-000031040000}"/>
    <cellStyle name="60% - 강조색4 7 2" xfId="1097" xr:uid="{00000000-0005-0000-0000-000032040000}"/>
    <cellStyle name="60% - 강조색4 8" xfId="1098" xr:uid="{00000000-0005-0000-0000-000033040000}"/>
    <cellStyle name="60% - 강조색4 8 2" xfId="1099" xr:uid="{00000000-0005-0000-0000-000034040000}"/>
    <cellStyle name="60% - 강조색4 9" xfId="1100" xr:uid="{00000000-0005-0000-0000-000035040000}"/>
    <cellStyle name="60% - 강조색4 9 2" xfId="1101" xr:uid="{00000000-0005-0000-0000-000036040000}"/>
    <cellStyle name="60% - 강조색5 10" xfId="1102" xr:uid="{00000000-0005-0000-0000-000037040000}"/>
    <cellStyle name="60% - 강조색5 10 2" xfId="1103" xr:uid="{00000000-0005-0000-0000-000038040000}"/>
    <cellStyle name="60% - 강조색5 11" xfId="1104" xr:uid="{00000000-0005-0000-0000-000039040000}"/>
    <cellStyle name="60% - 강조색5 11 2" xfId="1105" xr:uid="{00000000-0005-0000-0000-00003A040000}"/>
    <cellStyle name="60% - 강조색5 11 3" xfId="1106" xr:uid="{00000000-0005-0000-0000-00003B040000}"/>
    <cellStyle name="60% - 강조색5 11 4" xfId="1107" xr:uid="{00000000-0005-0000-0000-00003C040000}"/>
    <cellStyle name="60% - 강조색5 12" xfId="1108" xr:uid="{00000000-0005-0000-0000-00003D040000}"/>
    <cellStyle name="60% - 강조색5 12 2" xfId="1109" xr:uid="{00000000-0005-0000-0000-00003E040000}"/>
    <cellStyle name="60% - 강조색5 13" xfId="1110" xr:uid="{00000000-0005-0000-0000-00003F040000}"/>
    <cellStyle name="60% - 강조색5 13 2" xfId="1111" xr:uid="{00000000-0005-0000-0000-000040040000}"/>
    <cellStyle name="60% - 강조색5 14" xfId="1112" xr:uid="{00000000-0005-0000-0000-000041040000}"/>
    <cellStyle name="60% - 강조색5 14 2" xfId="1113" xr:uid="{00000000-0005-0000-0000-000042040000}"/>
    <cellStyle name="60% - 강조색5 15" xfId="1114" xr:uid="{00000000-0005-0000-0000-000043040000}"/>
    <cellStyle name="60% - 강조색5 15 2" xfId="1115" xr:uid="{00000000-0005-0000-0000-000044040000}"/>
    <cellStyle name="60% - 강조색5 16" xfId="1116" xr:uid="{00000000-0005-0000-0000-000045040000}"/>
    <cellStyle name="60% - 강조색5 16 2" xfId="1117" xr:uid="{00000000-0005-0000-0000-000046040000}"/>
    <cellStyle name="60% - 강조색5 17" xfId="1118" xr:uid="{00000000-0005-0000-0000-000047040000}"/>
    <cellStyle name="60% - 강조색5 17 2" xfId="1119" xr:uid="{00000000-0005-0000-0000-000048040000}"/>
    <cellStyle name="60% - 강조색5 18" xfId="1120" xr:uid="{00000000-0005-0000-0000-000049040000}"/>
    <cellStyle name="60% - 강조색5 18 2" xfId="1121" xr:uid="{00000000-0005-0000-0000-00004A040000}"/>
    <cellStyle name="60% - 강조색5 19" xfId="1122" xr:uid="{00000000-0005-0000-0000-00004B040000}"/>
    <cellStyle name="60% - 강조색5 19 2" xfId="1123" xr:uid="{00000000-0005-0000-0000-00004C040000}"/>
    <cellStyle name="60% - 강조색5 2" xfId="1124" xr:uid="{00000000-0005-0000-0000-00004D040000}"/>
    <cellStyle name="60% - 강조색5 2 10" xfId="1125" xr:uid="{00000000-0005-0000-0000-00004E040000}"/>
    <cellStyle name="60% - 강조색5 2 11" xfId="1126" xr:uid="{00000000-0005-0000-0000-00004F040000}"/>
    <cellStyle name="60% - 강조색5 2 12" xfId="1127" xr:uid="{00000000-0005-0000-0000-000050040000}"/>
    <cellStyle name="60% - 강조색5 2 13" xfId="1128" xr:uid="{00000000-0005-0000-0000-000051040000}"/>
    <cellStyle name="60% - 강조색5 2 2" xfId="1129" xr:uid="{00000000-0005-0000-0000-000052040000}"/>
    <cellStyle name="60% - 강조색5 2 2 2" xfId="1130" xr:uid="{00000000-0005-0000-0000-000053040000}"/>
    <cellStyle name="60% - 강조색5 2 3" xfId="1131" xr:uid="{00000000-0005-0000-0000-000054040000}"/>
    <cellStyle name="60% - 강조색5 2 4" xfId="1132" xr:uid="{00000000-0005-0000-0000-000055040000}"/>
    <cellStyle name="60% - 강조색5 2 5" xfId="1133" xr:uid="{00000000-0005-0000-0000-000056040000}"/>
    <cellStyle name="60% - 강조색5 2 6" xfId="1134" xr:uid="{00000000-0005-0000-0000-000057040000}"/>
    <cellStyle name="60% - 강조색5 2 7" xfId="1135" xr:uid="{00000000-0005-0000-0000-000058040000}"/>
    <cellStyle name="60% - 강조색5 2 8" xfId="1136" xr:uid="{00000000-0005-0000-0000-000059040000}"/>
    <cellStyle name="60% - 강조색5 2 9" xfId="1137" xr:uid="{00000000-0005-0000-0000-00005A040000}"/>
    <cellStyle name="60% - 강조색5 20" xfId="1138" xr:uid="{00000000-0005-0000-0000-00005B040000}"/>
    <cellStyle name="60% - 강조색5 21" xfId="1139" xr:uid="{00000000-0005-0000-0000-00005C040000}"/>
    <cellStyle name="60% - 강조색5 22" xfId="1140" xr:uid="{00000000-0005-0000-0000-00005D040000}"/>
    <cellStyle name="60% - 강조색5 23" xfId="1141" xr:uid="{00000000-0005-0000-0000-00005E040000}"/>
    <cellStyle name="60% - 강조색5 3" xfId="1142" xr:uid="{00000000-0005-0000-0000-00005F040000}"/>
    <cellStyle name="60% - 강조색5 3 2" xfId="1143" xr:uid="{00000000-0005-0000-0000-000060040000}"/>
    <cellStyle name="60% - 강조색5 3 2 2" xfId="1144" xr:uid="{00000000-0005-0000-0000-000061040000}"/>
    <cellStyle name="60% - 강조색5 3 3" xfId="1145" xr:uid="{00000000-0005-0000-0000-000062040000}"/>
    <cellStyle name="60% - 강조색5 3 4" xfId="1146" xr:uid="{00000000-0005-0000-0000-000063040000}"/>
    <cellStyle name="60% - 강조색5 3 5" xfId="1147" xr:uid="{00000000-0005-0000-0000-000064040000}"/>
    <cellStyle name="60% - 강조색5 3 6" xfId="1148" xr:uid="{00000000-0005-0000-0000-000065040000}"/>
    <cellStyle name="60% - 강조색5 4" xfId="1149" xr:uid="{00000000-0005-0000-0000-000066040000}"/>
    <cellStyle name="60% - 강조색5 4 2" xfId="1150" xr:uid="{00000000-0005-0000-0000-000067040000}"/>
    <cellStyle name="60% - 강조색5 4 3" xfId="1151" xr:uid="{00000000-0005-0000-0000-000068040000}"/>
    <cellStyle name="60% - 강조색5 4 4" xfId="1152" xr:uid="{00000000-0005-0000-0000-000069040000}"/>
    <cellStyle name="60% - 강조색5 5" xfId="1153" xr:uid="{00000000-0005-0000-0000-00006A040000}"/>
    <cellStyle name="60% - 강조색5 5 2" xfId="1154" xr:uid="{00000000-0005-0000-0000-00006B040000}"/>
    <cellStyle name="60% - 강조색5 5 3" xfId="1155" xr:uid="{00000000-0005-0000-0000-00006C040000}"/>
    <cellStyle name="60% - 강조색5 6" xfId="1156" xr:uid="{00000000-0005-0000-0000-00006D040000}"/>
    <cellStyle name="60% - 강조색5 6 2" xfId="1157" xr:uid="{00000000-0005-0000-0000-00006E040000}"/>
    <cellStyle name="60% - 강조색5 7" xfId="1158" xr:uid="{00000000-0005-0000-0000-00006F040000}"/>
    <cellStyle name="60% - 강조색5 7 2" xfId="1159" xr:uid="{00000000-0005-0000-0000-000070040000}"/>
    <cellStyle name="60% - 강조색5 8" xfId="1160" xr:uid="{00000000-0005-0000-0000-000071040000}"/>
    <cellStyle name="60% - 강조색5 8 2" xfId="1161" xr:uid="{00000000-0005-0000-0000-000072040000}"/>
    <cellStyle name="60% - 강조색5 9" xfId="1162" xr:uid="{00000000-0005-0000-0000-000073040000}"/>
    <cellStyle name="60% - 강조색5 9 2" xfId="1163" xr:uid="{00000000-0005-0000-0000-000074040000}"/>
    <cellStyle name="60% - 강조색6 10" xfId="1164" xr:uid="{00000000-0005-0000-0000-000075040000}"/>
    <cellStyle name="60% - 강조색6 10 2" xfId="1165" xr:uid="{00000000-0005-0000-0000-000076040000}"/>
    <cellStyle name="60% - 강조색6 11" xfId="1166" xr:uid="{00000000-0005-0000-0000-000077040000}"/>
    <cellStyle name="60% - 강조색6 11 2" xfId="1167" xr:uid="{00000000-0005-0000-0000-000078040000}"/>
    <cellStyle name="60% - 강조색6 11 3" xfId="1168" xr:uid="{00000000-0005-0000-0000-000079040000}"/>
    <cellStyle name="60% - 강조색6 11 4" xfId="1169" xr:uid="{00000000-0005-0000-0000-00007A040000}"/>
    <cellStyle name="60% - 강조색6 12" xfId="1170" xr:uid="{00000000-0005-0000-0000-00007B040000}"/>
    <cellStyle name="60% - 강조색6 12 2" xfId="1171" xr:uid="{00000000-0005-0000-0000-00007C040000}"/>
    <cellStyle name="60% - 강조색6 13" xfId="1172" xr:uid="{00000000-0005-0000-0000-00007D040000}"/>
    <cellStyle name="60% - 강조색6 13 2" xfId="1173" xr:uid="{00000000-0005-0000-0000-00007E040000}"/>
    <cellStyle name="60% - 강조색6 14" xfId="1174" xr:uid="{00000000-0005-0000-0000-00007F040000}"/>
    <cellStyle name="60% - 강조색6 14 2" xfId="1175" xr:uid="{00000000-0005-0000-0000-000080040000}"/>
    <cellStyle name="60% - 강조색6 15" xfId="1176" xr:uid="{00000000-0005-0000-0000-000081040000}"/>
    <cellStyle name="60% - 강조색6 15 2" xfId="1177" xr:uid="{00000000-0005-0000-0000-000082040000}"/>
    <cellStyle name="60% - 강조색6 16" xfId="1178" xr:uid="{00000000-0005-0000-0000-000083040000}"/>
    <cellStyle name="60% - 강조색6 16 2" xfId="1179" xr:uid="{00000000-0005-0000-0000-000084040000}"/>
    <cellStyle name="60% - 강조색6 17" xfId="1180" xr:uid="{00000000-0005-0000-0000-000085040000}"/>
    <cellStyle name="60% - 강조색6 17 2" xfId="1181" xr:uid="{00000000-0005-0000-0000-000086040000}"/>
    <cellStyle name="60% - 강조색6 18" xfId="1182" xr:uid="{00000000-0005-0000-0000-000087040000}"/>
    <cellStyle name="60% - 강조색6 18 2" xfId="1183" xr:uid="{00000000-0005-0000-0000-000088040000}"/>
    <cellStyle name="60% - 강조색6 19" xfId="1184" xr:uid="{00000000-0005-0000-0000-000089040000}"/>
    <cellStyle name="60% - 강조색6 19 2" xfId="1185" xr:uid="{00000000-0005-0000-0000-00008A040000}"/>
    <cellStyle name="60% - 강조색6 2" xfId="1186" xr:uid="{00000000-0005-0000-0000-00008B040000}"/>
    <cellStyle name="60% - 강조색6 2 10" xfId="1187" xr:uid="{00000000-0005-0000-0000-00008C040000}"/>
    <cellStyle name="60% - 강조색6 2 11" xfId="1188" xr:uid="{00000000-0005-0000-0000-00008D040000}"/>
    <cellStyle name="60% - 강조색6 2 12" xfId="1189" xr:uid="{00000000-0005-0000-0000-00008E040000}"/>
    <cellStyle name="60% - 강조색6 2 13" xfId="1190" xr:uid="{00000000-0005-0000-0000-00008F040000}"/>
    <cellStyle name="60% - 강조색6 2 2" xfId="1191" xr:uid="{00000000-0005-0000-0000-000090040000}"/>
    <cellStyle name="60% - 강조색6 2 2 2" xfId="1192" xr:uid="{00000000-0005-0000-0000-000091040000}"/>
    <cellStyle name="60% - 강조색6 2 3" xfId="1193" xr:uid="{00000000-0005-0000-0000-000092040000}"/>
    <cellStyle name="60% - 강조색6 2 4" xfId="1194" xr:uid="{00000000-0005-0000-0000-000093040000}"/>
    <cellStyle name="60% - 강조색6 2 5" xfId="1195" xr:uid="{00000000-0005-0000-0000-000094040000}"/>
    <cellStyle name="60% - 강조색6 2 6" xfId="1196" xr:uid="{00000000-0005-0000-0000-000095040000}"/>
    <cellStyle name="60% - 강조색6 2 7" xfId="1197" xr:uid="{00000000-0005-0000-0000-000096040000}"/>
    <cellStyle name="60% - 강조색6 2 8" xfId="1198" xr:uid="{00000000-0005-0000-0000-000097040000}"/>
    <cellStyle name="60% - 강조색6 2 9" xfId="1199" xr:uid="{00000000-0005-0000-0000-000098040000}"/>
    <cellStyle name="60% - 강조색6 20" xfId="1200" xr:uid="{00000000-0005-0000-0000-000099040000}"/>
    <cellStyle name="60% - 강조색6 21" xfId="1201" xr:uid="{00000000-0005-0000-0000-00009A040000}"/>
    <cellStyle name="60% - 강조색6 22" xfId="1202" xr:uid="{00000000-0005-0000-0000-00009B040000}"/>
    <cellStyle name="60% - 강조색6 23" xfId="1203" xr:uid="{00000000-0005-0000-0000-00009C040000}"/>
    <cellStyle name="60% - 강조색6 3" xfId="1204" xr:uid="{00000000-0005-0000-0000-00009D040000}"/>
    <cellStyle name="60% - 강조색6 3 2" xfId="1205" xr:uid="{00000000-0005-0000-0000-00009E040000}"/>
    <cellStyle name="60% - 강조색6 3 2 2" xfId="1206" xr:uid="{00000000-0005-0000-0000-00009F040000}"/>
    <cellStyle name="60% - 강조색6 3 3" xfId="1207" xr:uid="{00000000-0005-0000-0000-0000A0040000}"/>
    <cellStyle name="60% - 강조색6 3 4" xfId="1208" xr:uid="{00000000-0005-0000-0000-0000A1040000}"/>
    <cellStyle name="60% - 강조색6 3 5" xfId="1209" xr:uid="{00000000-0005-0000-0000-0000A2040000}"/>
    <cellStyle name="60% - 강조색6 3 6" xfId="1210" xr:uid="{00000000-0005-0000-0000-0000A3040000}"/>
    <cellStyle name="60% - 강조색6 4" xfId="1211" xr:uid="{00000000-0005-0000-0000-0000A4040000}"/>
    <cellStyle name="60% - 강조색6 4 2" xfId="1212" xr:uid="{00000000-0005-0000-0000-0000A5040000}"/>
    <cellStyle name="60% - 강조색6 4 3" xfId="1213" xr:uid="{00000000-0005-0000-0000-0000A6040000}"/>
    <cellStyle name="60% - 강조색6 4 4" xfId="1214" xr:uid="{00000000-0005-0000-0000-0000A7040000}"/>
    <cellStyle name="60% - 강조색6 5" xfId="1215" xr:uid="{00000000-0005-0000-0000-0000A8040000}"/>
    <cellStyle name="60% - 강조색6 5 2" xfId="1216" xr:uid="{00000000-0005-0000-0000-0000A9040000}"/>
    <cellStyle name="60% - 강조색6 5 3" xfId="1217" xr:uid="{00000000-0005-0000-0000-0000AA040000}"/>
    <cellStyle name="60% - 강조색6 6" xfId="1218" xr:uid="{00000000-0005-0000-0000-0000AB040000}"/>
    <cellStyle name="60% - 강조색6 6 2" xfId="1219" xr:uid="{00000000-0005-0000-0000-0000AC040000}"/>
    <cellStyle name="60% - 강조색6 7" xfId="1220" xr:uid="{00000000-0005-0000-0000-0000AD040000}"/>
    <cellStyle name="60% - 강조색6 7 2" xfId="1221" xr:uid="{00000000-0005-0000-0000-0000AE040000}"/>
    <cellStyle name="60% - 강조색6 8" xfId="1222" xr:uid="{00000000-0005-0000-0000-0000AF040000}"/>
    <cellStyle name="60% - 강조색6 8 2" xfId="1223" xr:uid="{00000000-0005-0000-0000-0000B0040000}"/>
    <cellStyle name="60% - 강조색6 9" xfId="1224" xr:uid="{00000000-0005-0000-0000-0000B1040000}"/>
    <cellStyle name="60% - 강조색6 9 2" xfId="1225" xr:uid="{00000000-0005-0000-0000-0000B2040000}"/>
    <cellStyle name="A???[0]_97 ?? " xfId="1226" xr:uid="{00000000-0005-0000-0000-0000B3040000}"/>
    <cellStyle name="A???97 ?? " xfId="1227" xr:uid="{00000000-0005-0000-0000-0000B4040000}"/>
    <cellStyle name="A???97?a?u? " xfId="1228" xr:uid="{00000000-0005-0000-0000-0000B5040000}"/>
    <cellStyle name="A???97Ae?A? " xfId="1229" xr:uid="{00000000-0005-0000-0000-0000B6040000}"/>
    <cellStyle name="A???98Ae?A? " xfId="1230" xr:uid="{00000000-0005-0000-0000-0000B7040000}"/>
    <cellStyle name="A???AoAUAy캿C? " xfId="1231" xr:uid="{00000000-0005-0000-0000-0000B8040000}"/>
    <cellStyle name="A???C?Ao_AoAUAy캿C? " xfId="1232" xr:uid="{00000000-0005-0000-0000-0000B9040000}"/>
    <cellStyle name="A???CASH FLOW " xfId="1233" xr:uid="{00000000-0005-0000-0000-0000BA040000}"/>
    <cellStyle name="A??[0]_CASH FLOW " xfId="1234" xr:uid="{00000000-0005-0000-0000-0000BB040000}"/>
    <cellStyle name="A??CASH FLOW " xfId="1235" xr:uid="{00000000-0005-0000-0000-0000BC040000}"/>
    <cellStyle name="A¨­￠￢￠O [0]_INQUIRY ￠?￥i¨u¡AAⓒ￢Aⓒª " xfId="1236" xr:uid="{00000000-0005-0000-0000-0000BD040000}"/>
    <cellStyle name="A¨­￠￢￠O_INQUIRY ￠?￥i¨u¡AAⓒ￢Aⓒª " xfId="1237" xr:uid="{00000000-0005-0000-0000-0000BE040000}"/>
    <cellStyle name="Accent1" xfId="1238" xr:uid="{00000000-0005-0000-0000-0000BF040000}"/>
    <cellStyle name="Accent2" xfId="1239" xr:uid="{00000000-0005-0000-0000-0000C0040000}"/>
    <cellStyle name="Accent3" xfId="1240" xr:uid="{00000000-0005-0000-0000-0000C1040000}"/>
    <cellStyle name="Accent4" xfId="1241" xr:uid="{00000000-0005-0000-0000-0000C2040000}"/>
    <cellStyle name="Accent5" xfId="1242" xr:uid="{00000000-0005-0000-0000-0000C3040000}"/>
    <cellStyle name="Accent6" xfId="1243" xr:uid="{00000000-0005-0000-0000-0000C4040000}"/>
    <cellStyle name="AeE­ [0]_ 2ÆAAþº° " xfId="1244" xr:uid="{00000000-0005-0000-0000-0000C5040000}"/>
    <cellStyle name="ÅëÈ­ [0]_ 2ÆÀÃþº° " xfId="1245" xr:uid="{00000000-0005-0000-0000-0000C6040000}"/>
    <cellStyle name="AeE­ [0]_ Æ?ÆCAþº° " xfId="1246" xr:uid="{00000000-0005-0000-0000-0000C7040000}"/>
    <cellStyle name="ÅëÈ­ [0]_ Æ¯ÆÇÃþº° " xfId="1247" xr:uid="{00000000-0005-0000-0000-0000C8040000}"/>
    <cellStyle name="AeE­ [0]_´ºCA·￡" xfId="1248" xr:uid="{00000000-0005-0000-0000-0000C9040000}"/>
    <cellStyle name="ÅëÈ­ [0]_¸ÅÃâ¸ÅÃâ¿ø°¡ " xfId="1249" xr:uid="{00000000-0005-0000-0000-0000CA040000}"/>
    <cellStyle name="AeE­ [0]_¿¹≫e³≫¿ª " xfId="1250" xr:uid="{00000000-0005-0000-0000-0000CB040000}"/>
    <cellStyle name="ÅëÈ­ [0]_¿ùº¸¼ö·á " xfId="1251" xr:uid="{00000000-0005-0000-0000-0000CC040000}"/>
    <cellStyle name="AeE­ [0]_°eE¹3 " xfId="1252" xr:uid="{00000000-0005-0000-0000-0000CD040000}"/>
    <cellStyle name="ÅëÈ­ [0]_°èÈ¹3 " xfId="1253" xr:uid="{00000000-0005-0000-0000-0000CE040000}"/>
    <cellStyle name="AeE­ [0]_¼±³³9804" xfId="1254" xr:uid="{00000000-0005-0000-0000-0000CF040000}"/>
    <cellStyle name="ÅëÈ­ [0]_¼öÃâ½ÇÀû " xfId="1255" xr:uid="{00000000-0005-0000-0000-0000D0040000}"/>
    <cellStyle name="AeE­ [0]_¼OAI¹I´o " xfId="1256" xr:uid="{00000000-0005-0000-0000-0000D1040000}"/>
    <cellStyle name="ÅëÈ­ [0]_¼ÕÀÍ¹Î´ö " xfId="1257" xr:uid="{00000000-0005-0000-0000-0000D2040000}"/>
    <cellStyle name="AeE­ [0]_¹≪¿ªA¡Ca≫c°eE¹¼­ " xfId="1258" xr:uid="{00000000-0005-0000-0000-0000D3040000}"/>
    <cellStyle name="ÅëÈ­ [0]_2¿ù¸ÅÃâ " xfId="1259" xr:uid="{00000000-0005-0000-0000-0000D4040000}"/>
    <cellStyle name="AeE­ [0]_3ÆA °³AI " xfId="1260" xr:uid="{00000000-0005-0000-0000-0000D5040000}"/>
    <cellStyle name="ÅëÈ­ [0]_3ÆÀ °³ÀÎ " xfId="1261" xr:uid="{00000000-0005-0000-0000-0000D6040000}"/>
    <cellStyle name="AeE­ [0]_96³a½A´cº°¼OAI " xfId="1262" xr:uid="{00000000-0005-0000-0000-0000D7040000}"/>
    <cellStyle name="ÅëÈ­ [0]_96³â½Ä´çº°¼ÕÀÍ " xfId="1263" xr:uid="{00000000-0005-0000-0000-0000D8040000}"/>
    <cellStyle name="AeE­ [0]_ÆAC￥Ao_°eE¹3 " xfId="1264" xr:uid="{00000000-0005-0000-0000-0000D9040000}"/>
    <cellStyle name="ÅëÈ­ [0]_ÆÀÇ¥Áö_°èÈ¹3 " xfId="1265" xr:uid="{00000000-0005-0000-0000-0000DA040000}"/>
    <cellStyle name="AeE­ [0]_AMT " xfId="1266" xr:uid="{00000000-0005-0000-0000-0000DB040000}"/>
    <cellStyle name="ÅëÈ­ [0]_AMT " xfId="1267" xr:uid="{00000000-0005-0000-0000-0000DC040000}"/>
    <cellStyle name="AeE­ [0]_INQUIRY ¿μ¾÷AßAø " xfId="1268" xr:uid="{00000000-0005-0000-0000-0000DD040000}"/>
    <cellStyle name="ÅëÈ­ [0]_º¸¼öÃÑ°ý " xfId="1269" xr:uid="{00000000-0005-0000-0000-0000DE040000}"/>
    <cellStyle name="AeE?[0]_97 ?? " xfId="1270" xr:uid="{00000000-0005-0000-0000-0000DF040000}"/>
    <cellStyle name="AeE?97 ?? " xfId="1271" xr:uid="{00000000-0005-0000-0000-0000E0040000}"/>
    <cellStyle name="AeE?97?a?u? " xfId="1272" xr:uid="{00000000-0005-0000-0000-0000E1040000}"/>
    <cellStyle name="AeE?97Ae?A? " xfId="1273" xr:uid="{00000000-0005-0000-0000-0000E2040000}"/>
    <cellStyle name="AeE?98Ae?A? " xfId="1274" xr:uid="{00000000-0005-0000-0000-0000E3040000}"/>
    <cellStyle name="AeE?AoAUAy캿C? " xfId="1275" xr:uid="{00000000-0005-0000-0000-0000E4040000}"/>
    <cellStyle name="AeE?C?Ao_AoAUAy캿C? " xfId="1276" xr:uid="{00000000-0005-0000-0000-0000E5040000}"/>
    <cellStyle name="AeE?CASH FLOW " xfId="1277" xr:uid="{00000000-0005-0000-0000-0000E6040000}"/>
    <cellStyle name="AeE­_ 2ÆAAþº° " xfId="1278" xr:uid="{00000000-0005-0000-0000-0000E7040000}"/>
    <cellStyle name="ÅëÈ­_ 2ÆÀÃþº° " xfId="1279" xr:uid="{00000000-0005-0000-0000-0000E8040000}"/>
    <cellStyle name="AeE­_ Æ?ÆCAþº° " xfId="1280" xr:uid="{00000000-0005-0000-0000-0000E9040000}"/>
    <cellStyle name="ÅëÈ­_ Æ¯ÆÇÃþº° " xfId="1281" xr:uid="{00000000-0005-0000-0000-0000EA040000}"/>
    <cellStyle name="AeE­_´ºCA·￡" xfId="1282" xr:uid="{00000000-0005-0000-0000-0000EB040000}"/>
    <cellStyle name="ÅëÈ­_¸ÅÃâ¸ÅÃâ¿ø°¡ " xfId="1283" xr:uid="{00000000-0005-0000-0000-0000EC040000}"/>
    <cellStyle name="AeE­_¿¹≫e³≫¿ª " xfId="1284" xr:uid="{00000000-0005-0000-0000-0000ED040000}"/>
    <cellStyle name="ÅëÈ­_¿ùº¸¼ö·á " xfId="1285" xr:uid="{00000000-0005-0000-0000-0000EE040000}"/>
    <cellStyle name="AeE­_°eE¹3 " xfId="1286" xr:uid="{00000000-0005-0000-0000-0000EF040000}"/>
    <cellStyle name="ÅëÈ­_°èÈ¹3 " xfId="1287" xr:uid="{00000000-0005-0000-0000-0000F0040000}"/>
    <cellStyle name="AeE­_¼±³³9804" xfId="1288" xr:uid="{00000000-0005-0000-0000-0000F1040000}"/>
    <cellStyle name="ÅëÈ­_¼öÃâ½ÇÀû " xfId="1289" xr:uid="{00000000-0005-0000-0000-0000F2040000}"/>
    <cellStyle name="AeE­_¼OAI¹I´o " xfId="1290" xr:uid="{00000000-0005-0000-0000-0000F3040000}"/>
    <cellStyle name="ÅëÈ­_¼ÕÀÍ¹Î´ö " xfId="1291" xr:uid="{00000000-0005-0000-0000-0000F4040000}"/>
    <cellStyle name="AeE­_¹≪¿ªA¡Ca≫c°eE¹¼­ " xfId="1292" xr:uid="{00000000-0005-0000-0000-0000F5040000}"/>
    <cellStyle name="ÅëÈ­_2¿ù¸ÅÃâ " xfId="1293" xr:uid="{00000000-0005-0000-0000-0000F6040000}"/>
    <cellStyle name="AeE­_3ÆA °³AI " xfId="1294" xr:uid="{00000000-0005-0000-0000-0000F7040000}"/>
    <cellStyle name="ÅëÈ­_3ÆÀ °³ÀÎ " xfId="1295" xr:uid="{00000000-0005-0000-0000-0000F8040000}"/>
    <cellStyle name="AeE­_96³a½A´cº°¼OAI " xfId="1296" xr:uid="{00000000-0005-0000-0000-0000F9040000}"/>
    <cellStyle name="ÅëÈ­_96³â½Ä´çº°¼ÕÀÍ " xfId="1297" xr:uid="{00000000-0005-0000-0000-0000FA040000}"/>
    <cellStyle name="AeE­_ÆAC￥Ao_°eE¹3 " xfId="1298" xr:uid="{00000000-0005-0000-0000-0000FB040000}"/>
    <cellStyle name="ÅëÈ­_ÆÀÇ¥Áö_°èÈ¹3 " xfId="1299" xr:uid="{00000000-0005-0000-0000-0000FC040000}"/>
    <cellStyle name="AeE­_AMT " xfId="1300" xr:uid="{00000000-0005-0000-0000-0000FD040000}"/>
    <cellStyle name="ÅëÈ­_AMT " xfId="1301" xr:uid="{00000000-0005-0000-0000-0000FE040000}"/>
    <cellStyle name="AeE­_INQUIRY ¿μ¾÷AßAø " xfId="1302" xr:uid="{00000000-0005-0000-0000-0000FF040000}"/>
    <cellStyle name="ÅëÈ­_º¸¼öÃÑ°ý " xfId="1303" xr:uid="{00000000-0005-0000-0000-000000050000}"/>
    <cellStyle name="AeE¡ⓒ [0]_AMT " xfId="1304" xr:uid="{00000000-0005-0000-0000-000001050000}"/>
    <cellStyle name="AeE¡ⓒ_AMT " xfId="1305" xr:uid="{00000000-0005-0000-0000-000002050000}"/>
    <cellStyle name="AÞ¸¶ [0]_ 2ÆAAþº° " xfId="1306" xr:uid="{00000000-0005-0000-0000-000003050000}"/>
    <cellStyle name="ÄÞ¸¶ [0]_ 2ÆÀÃþº° " xfId="1307" xr:uid="{00000000-0005-0000-0000-000004050000}"/>
    <cellStyle name="AÞ¸¶ [0]_ Æ?ÆCAþº° " xfId="1308" xr:uid="{00000000-0005-0000-0000-000005050000}"/>
    <cellStyle name="ÄÞ¸¶ [0]_ Æ¯ÆÇÃþº° " xfId="1309" xr:uid="{00000000-0005-0000-0000-000006050000}"/>
    <cellStyle name="AÞ¸¶ [0]_´ºCA·￡" xfId="1310" xr:uid="{00000000-0005-0000-0000-000007050000}"/>
    <cellStyle name="ÄÞ¸¶ [0]_¸ÅÃâ¸ÅÃâ¿ø°¡ " xfId="1311" xr:uid="{00000000-0005-0000-0000-000008050000}"/>
    <cellStyle name="AÞ¸¶ [0]_¿¹≫e³≫¿ª " xfId="1312" xr:uid="{00000000-0005-0000-0000-000009050000}"/>
    <cellStyle name="ÄÞ¸¶ [0]_¿ùº¸¼ö·á " xfId="1313" xr:uid="{00000000-0005-0000-0000-00000A050000}"/>
    <cellStyle name="AÞ¸¶ [0]_°eE¹3 " xfId="1314" xr:uid="{00000000-0005-0000-0000-00000B050000}"/>
    <cellStyle name="ÄÞ¸¶ [0]_°èÈ¹3 " xfId="1315" xr:uid="{00000000-0005-0000-0000-00000C050000}"/>
    <cellStyle name="AÞ¸¶ [0]_¼±³³9804" xfId="1316" xr:uid="{00000000-0005-0000-0000-00000D050000}"/>
    <cellStyle name="ÄÞ¸¶ [0]_¼öÃâ½ÇÀû " xfId="1317" xr:uid="{00000000-0005-0000-0000-00000E050000}"/>
    <cellStyle name="AÞ¸¶ [0]_¼OAI¹I´o " xfId="1318" xr:uid="{00000000-0005-0000-0000-00000F050000}"/>
    <cellStyle name="ÄÞ¸¶ [0]_¼ÕÀÍ¹Î´ö " xfId="1319" xr:uid="{00000000-0005-0000-0000-000010050000}"/>
    <cellStyle name="AÞ¸¶ [0]_3ÆA °³AI " xfId="1320" xr:uid="{00000000-0005-0000-0000-000011050000}"/>
    <cellStyle name="ÄÞ¸¶ [0]_3ÆÀ °³ÀÎ " xfId="1321" xr:uid="{00000000-0005-0000-0000-000012050000}"/>
    <cellStyle name="AÞ¸¶ [0]_96³a½A´cº°¼OAI " xfId="1322" xr:uid="{00000000-0005-0000-0000-000013050000}"/>
    <cellStyle name="ÄÞ¸¶ [0]_96³â½Ä´çº°¼ÕÀÍ " xfId="1323" xr:uid="{00000000-0005-0000-0000-000014050000}"/>
    <cellStyle name="AÞ¸¶ [0]_ÆAC￥Ao_°eE¹3 " xfId="1324" xr:uid="{00000000-0005-0000-0000-000015050000}"/>
    <cellStyle name="ÄÞ¸¶ [0]_ÆÀÇ¥Áö_°èÈ¹3 " xfId="1325" xr:uid="{00000000-0005-0000-0000-000016050000}"/>
    <cellStyle name="AÞ¸¶ [0]_INQUIRY ¿μ¾÷AßAø " xfId="1326" xr:uid="{00000000-0005-0000-0000-000017050000}"/>
    <cellStyle name="ÄÞ¸¶ [0]_º¸¼öÃÑ°ý " xfId="1327" xr:uid="{00000000-0005-0000-0000-000018050000}"/>
    <cellStyle name="AÞ¸¶_ 2ÆAAþº° " xfId="1328" xr:uid="{00000000-0005-0000-0000-000019050000}"/>
    <cellStyle name="ÄÞ¸¶_ 2ÆÀÃþº° " xfId="1329" xr:uid="{00000000-0005-0000-0000-00001A050000}"/>
    <cellStyle name="AÞ¸¶_ Æ?ÆCAþº° " xfId="1330" xr:uid="{00000000-0005-0000-0000-00001B050000}"/>
    <cellStyle name="ÄÞ¸¶_ Æ¯ÆÇÃþº° " xfId="1331" xr:uid="{00000000-0005-0000-0000-00001C050000}"/>
    <cellStyle name="AÞ¸¶_´ºCA·￡" xfId="1332" xr:uid="{00000000-0005-0000-0000-00001D050000}"/>
    <cellStyle name="ÄÞ¸¶_¸ÅÃâ¸ÅÃâ¿ø°¡ " xfId="1333" xr:uid="{00000000-0005-0000-0000-00001E050000}"/>
    <cellStyle name="AÞ¸¶_¿¹≫e³≫¿ª " xfId="1334" xr:uid="{00000000-0005-0000-0000-00001F050000}"/>
    <cellStyle name="ÄÞ¸¶_¿ùº¸¼ö·á " xfId="1335" xr:uid="{00000000-0005-0000-0000-000020050000}"/>
    <cellStyle name="AÞ¸¶_°eE¹3 " xfId="1336" xr:uid="{00000000-0005-0000-0000-000021050000}"/>
    <cellStyle name="ÄÞ¸¶_°èÈ¹3 " xfId="1337" xr:uid="{00000000-0005-0000-0000-000022050000}"/>
    <cellStyle name="AÞ¸¶_¼±³³9804" xfId="1338" xr:uid="{00000000-0005-0000-0000-000023050000}"/>
    <cellStyle name="ÄÞ¸¶_¼öÃâ½ÇÀû " xfId="1339" xr:uid="{00000000-0005-0000-0000-000024050000}"/>
    <cellStyle name="AÞ¸¶_¼OAI¹I´o " xfId="1340" xr:uid="{00000000-0005-0000-0000-000025050000}"/>
    <cellStyle name="ÄÞ¸¶_¼ÕÀÍ¹Î´ö " xfId="1341" xr:uid="{00000000-0005-0000-0000-000026050000}"/>
    <cellStyle name="AÞ¸¶_3ÆA °³AI " xfId="1342" xr:uid="{00000000-0005-0000-0000-000027050000}"/>
    <cellStyle name="ÄÞ¸¶_3ÆÀ °³ÀÎ " xfId="1343" xr:uid="{00000000-0005-0000-0000-000028050000}"/>
    <cellStyle name="AÞ¸¶_96³a½A´cº°¼OAI " xfId="1344" xr:uid="{00000000-0005-0000-0000-000029050000}"/>
    <cellStyle name="ÄÞ¸¶_96³â½Ä´çº°¼ÕÀÍ " xfId="1345" xr:uid="{00000000-0005-0000-0000-00002A050000}"/>
    <cellStyle name="AÞ¸¶_ÆAC￥Ao_°eE¹3 " xfId="1346" xr:uid="{00000000-0005-0000-0000-00002B050000}"/>
    <cellStyle name="ÄÞ¸¶_ÆÀÇ¥Áö_°èÈ¹3 " xfId="1347" xr:uid="{00000000-0005-0000-0000-00002C050000}"/>
    <cellStyle name="AÞ¸¶_INQUIRY ¿μ¾÷AßAø " xfId="1348" xr:uid="{00000000-0005-0000-0000-00002D050000}"/>
    <cellStyle name="ÄÞ¸¶_º¸¼öÃÑ°ý " xfId="1349" xr:uid="{00000000-0005-0000-0000-00002E050000}"/>
    <cellStyle name="Bad" xfId="1350" xr:uid="{00000000-0005-0000-0000-00002F050000}"/>
    <cellStyle name="C?AO_?? " xfId="1351" xr:uid="{00000000-0005-0000-0000-000030050000}"/>
    <cellStyle name="C¡IA¨ª_¡ic¨u¡A¨￢I¨￢¡Æ AN¡Æe " xfId="1352" xr:uid="{00000000-0005-0000-0000-000031050000}"/>
    <cellStyle name="C￥AØ_ 2ÆAAþº° " xfId="1353" xr:uid="{00000000-0005-0000-0000-000032050000}"/>
    <cellStyle name="Ç¥ÁØ_ 2ÆÀÃþº° " xfId="1354" xr:uid="{00000000-0005-0000-0000-000033050000}"/>
    <cellStyle name="C￥AØ_ Æ?ÆCAþº° " xfId="1355" xr:uid="{00000000-0005-0000-0000-000034050000}"/>
    <cellStyle name="Ç¥ÁØ_ Æ¯ÆÇÃþº° " xfId="1356" xr:uid="{00000000-0005-0000-0000-000035050000}"/>
    <cellStyle name="C￥AØ_`01.CI¹Y±a¸¶AEÆAAu·≪" xfId="1357" xr:uid="{00000000-0005-0000-0000-000036050000}"/>
    <cellStyle name="Ç¥ÁØ_¸ÅÃâ¸ÅÃâ¿ø°¡ " xfId="1358" xr:uid="{00000000-0005-0000-0000-000037050000}"/>
    <cellStyle name="C￥AØ_¿¹≫e³≫¿ª " xfId="1359" xr:uid="{00000000-0005-0000-0000-000038050000}"/>
    <cellStyle name="Ç¥ÁØ_¿ùº¸¼ö·á " xfId="1360" xr:uid="{00000000-0005-0000-0000-000039050000}"/>
    <cellStyle name="C￥AØ_¿μ¾÷CoE² " xfId="1361" xr:uid="{00000000-0005-0000-0000-00003A050000}"/>
    <cellStyle name="Ç¥ÁØ_»ç¾÷ºÎº° ÃÑ°è " xfId="1362" xr:uid="{00000000-0005-0000-0000-00003B050000}"/>
    <cellStyle name="C￥AØ_≫c¾÷ºIº° AN°e " xfId="1363" xr:uid="{00000000-0005-0000-0000-00003C050000}"/>
    <cellStyle name="Ç¥ÁØ_°èÈ¹3 " xfId="1364" xr:uid="{00000000-0005-0000-0000-00003D050000}"/>
    <cellStyle name="C￥AØ_0N-HANDLING " xfId="1365" xr:uid="{00000000-0005-0000-0000-00003E050000}"/>
    <cellStyle name="Ç¥ÁØ_0N-HANDLING " xfId="1366" xr:uid="{00000000-0005-0000-0000-00003F050000}"/>
    <cellStyle name="C￥AØ_¼OAI¹I´o " xfId="1367" xr:uid="{00000000-0005-0000-0000-000040050000}"/>
    <cellStyle name="Ç¥ÁØ_¼ÕÀÍ¹Î´ö " xfId="1368" xr:uid="{00000000-0005-0000-0000-000041050000}"/>
    <cellStyle name="C￥AØ_¾c½A " xfId="1369" xr:uid="{00000000-0005-0000-0000-000042050000}"/>
    <cellStyle name="Ç¥ÁØ_¾ç½Ä " xfId="1370" xr:uid="{00000000-0005-0000-0000-000043050000}"/>
    <cellStyle name="C￥AØ_3ÆA °³AI " xfId="1371" xr:uid="{00000000-0005-0000-0000-000044050000}"/>
    <cellStyle name="Ç¥ÁØ_3ÆÀ °³ÀÎ " xfId="1372" xr:uid="{00000000-0005-0000-0000-000045050000}"/>
    <cellStyle name="C￥AØ_5-1±¤°i " xfId="1373" xr:uid="{00000000-0005-0000-0000-000046050000}"/>
    <cellStyle name="Ç¥ÁØ_5-1±¤°í " xfId="1374" xr:uid="{00000000-0005-0000-0000-000047050000}"/>
    <cellStyle name="C￥AØ_96³a½A´cº°¼OAI " xfId="1375" xr:uid="{00000000-0005-0000-0000-000048050000}"/>
    <cellStyle name="Ç¥ÁØ_96³â½Ä´çº°¼ÕÀÍ " xfId="1376" xr:uid="{00000000-0005-0000-0000-000049050000}"/>
    <cellStyle name="C￥AØ_98³a AoAU°eE¹ " xfId="1377" xr:uid="{00000000-0005-0000-0000-00004A050000}"/>
    <cellStyle name="Ç¥ÁØ_98³â ÅõÀÚ°èÈ¹ " xfId="1378" xr:uid="{00000000-0005-0000-0000-00004B050000}"/>
    <cellStyle name="C￥AØ_Æ?±a3_p.mix " xfId="1379" xr:uid="{00000000-0005-0000-0000-00004C050000}"/>
    <cellStyle name="Ç¥ÁØ_Æ¯±â3_p.mix " xfId="1380" xr:uid="{00000000-0005-0000-0000-00004D050000}"/>
    <cellStyle name="C￥AØ_ÆAC￥Ao_°eE¹3 " xfId="1381" xr:uid="{00000000-0005-0000-0000-00004E050000}"/>
    <cellStyle name="Ç¥ÁØ_ÆÀÇ¥Áö_°èÈ¹3 " xfId="1382" xr:uid="{00000000-0005-0000-0000-00004F050000}"/>
    <cellStyle name="C￥AØ_AßA¤´eA÷ " xfId="1383" xr:uid="{00000000-0005-0000-0000-000050050000}"/>
    <cellStyle name="Ç¥ÁØ_ÃßÁ¤´ëÂ÷ " xfId="1384" xr:uid="{00000000-0005-0000-0000-000051050000}"/>
    <cellStyle name="C￥AØ_AU±Y_1_AßA¤´eA÷ " xfId="1385" xr:uid="{00000000-0005-0000-0000-000052050000}"/>
    <cellStyle name="Ç¥ÁØ_ÀÚ±Ý_1_ÃßÁ¤´ëÂ÷ " xfId="1386" xr:uid="{00000000-0005-0000-0000-000053050000}"/>
    <cellStyle name="C￥AØ_AU±Y_AßA¤´eA÷ " xfId="1387" xr:uid="{00000000-0005-0000-0000-000054050000}"/>
    <cellStyle name="Ç¥ÁØ_ÀÚ±Ý_ÃßÁ¤´ëÂ÷ " xfId="1388" xr:uid="{00000000-0005-0000-0000-000055050000}"/>
    <cellStyle name="C￥AØ_Ay°eC￥(2¿u) " xfId="1389" xr:uid="{00000000-0005-0000-0000-000056050000}"/>
    <cellStyle name="Ç¥ÁØ_Áý°èÇ¥(2¿ù) " xfId="1390" xr:uid="{00000000-0005-0000-0000-000057050000}"/>
    <cellStyle name="C￥AØ_CoAo¹yAI °A¾×¿ⓒ½A " xfId="1391" xr:uid="{00000000-0005-0000-0000-000058050000}"/>
    <cellStyle name="Ç¥ÁØ_º¸¼öÃÑ°ý " xfId="1392" xr:uid="{00000000-0005-0000-0000-000059050000}"/>
    <cellStyle name="C￥AØ_p.mix " xfId="1393" xr:uid="{00000000-0005-0000-0000-00005A050000}"/>
    <cellStyle name="Ç¥ÁØ_p.mix " xfId="1394" xr:uid="{00000000-0005-0000-0000-00005B050000}"/>
    <cellStyle name="C￥AØ_SOON1 " xfId="1395" xr:uid="{00000000-0005-0000-0000-00005C050000}"/>
    <cellStyle name="Ç¥ÁØ_SOON1 " xfId="1396" xr:uid="{00000000-0005-0000-0000-00005D050000}"/>
    <cellStyle name="Calc Currency (0)" xfId="1397" xr:uid="{00000000-0005-0000-0000-00005E050000}"/>
    <cellStyle name="Calculation" xfId="1398" xr:uid="{00000000-0005-0000-0000-00005F050000}"/>
    <cellStyle name="category" xfId="1399" xr:uid="{00000000-0005-0000-0000-000060050000}"/>
    <cellStyle name="Check Cell" xfId="1400" xr:uid="{00000000-0005-0000-0000-000061050000}"/>
    <cellStyle name="CIAIÆU¸μAⓒ" xfId="1401" xr:uid="{00000000-0005-0000-0000-000062050000}"/>
    <cellStyle name="Comma [0]" xfId="1402" xr:uid="{00000000-0005-0000-0000-000063050000}"/>
    <cellStyle name="comma zerodec" xfId="1403" xr:uid="{00000000-0005-0000-0000-000064050000}"/>
    <cellStyle name="Comma_ SG&amp;A Bridge " xfId="1404" xr:uid="{00000000-0005-0000-0000-000065050000}"/>
    <cellStyle name="Copied" xfId="1405" xr:uid="{00000000-0005-0000-0000-000066050000}"/>
    <cellStyle name="Curren?_x0012_퐀_x0017_?" xfId="1406" xr:uid="{00000000-0005-0000-0000-000067050000}"/>
    <cellStyle name="Currency [0]" xfId="1407" xr:uid="{00000000-0005-0000-0000-000068050000}"/>
    <cellStyle name="Currency_ SG&amp;A Bridge " xfId="1408" xr:uid="{00000000-0005-0000-0000-000069050000}"/>
    <cellStyle name="Currency1" xfId="1409" xr:uid="{00000000-0005-0000-0000-00006A050000}"/>
    <cellStyle name="Dollar (zero dec)" xfId="1410" xr:uid="{00000000-0005-0000-0000-00006B050000}"/>
    <cellStyle name="Entered" xfId="1411" xr:uid="{00000000-0005-0000-0000-00006C050000}"/>
    <cellStyle name="Euro" xfId="1412" xr:uid="{00000000-0005-0000-0000-00006D050000}"/>
    <cellStyle name="Excel Built-in Normal" xfId="1413" xr:uid="{00000000-0005-0000-0000-00006E050000}"/>
    <cellStyle name="Explanatory Text" xfId="1414" xr:uid="{00000000-0005-0000-0000-00006F050000}"/>
    <cellStyle name="Good" xfId="1415" xr:uid="{00000000-0005-0000-0000-000070050000}"/>
    <cellStyle name="Grey" xfId="1416" xr:uid="{00000000-0005-0000-0000-000071050000}"/>
    <cellStyle name="HEADER" xfId="1417" xr:uid="{00000000-0005-0000-0000-000072050000}"/>
    <cellStyle name="Header1" xfId="1418" xr:uid="{00000000-0005-0000-0000-000073050000}"/>
    <cellStyle name="Header2" xfId="1419" xr:uid="{00000000-0005-0000-0000-000074050000}"/>
    <cellStyle name="Heading 1" xfId="1420" xr:uid="{00000000-0005-0000-0000-000075050000}"/>
    <cellStyle name="Heading 2" xfId="1421" xr:uid="{00000000-0005-0000-0000-000076050000}"/>
    <cellStyle name="Heading 3" xfId="1422" xr:uid="{00000000-0005-0000-0000-000077050000}"/>
    <cellStyle name="Heading 4" xfId="1423" xr:uid="{00000000-0005-0000-0000-000078050000}"/>
    <cellStyle name="heading, 1,A MAJOR/BOLD" xfId="1424" xr:uid="{00000000-0005-0000-0000-000079050000}"/>
    <cellStyle name="Input" xfId="1425" xr:uid="{00000000-0005-0000-0000-00007A050000}"/>
    <cellStyle name="Input [yellow]" xfId="1426" xr:uid="{00000000-0005-0000-0000-00007B050000}"/>
    <cellStyle name="Linked Cell" xfId="1427" xr:uid="{00000000-0005-0000-0000-00007C050000}"/>
    <cellStyle name="Model" xfId="1428" xr:uid="{00000000-0005-0000-0000-00007D050000}"/>
    <cellStyle name="MSTRStyle.모두.c1_0139c17e-9cbe-4afc-8285-5761cfe607ff" xfId="1429" xr:uid="{00000000-0005-0000-0000-00007E050000}"/>
    <cellStyle name="MSTRStyle.모두.c11_109123fb-60ea-4166-bfe6-748b144c2a25" xfId="1430" xr:uid="{00000000-0005-0000-0000-00007F050000}"/>
    <cellStyle name="MSTRStyle.모두.c12_065ae060-30f7-4226-a977-468d2c4ded4e" xfId="1431" xr:uid="{00000000-0005-0000-0000-000080050000}"/>
    <cellStyle name="MSTRStyle.모두.c13_381145a5-9af0-454b-af74-40489c6e521f" xfId="1432" xr:uid="{00000000-0005-0000-0000-000081050000}"/>
    <cellStyle name="MSTRStyle.모두.c14_a34867ce-4858-41cc-89f7-1b073127f817" xfId="1433" xr:uid="{00000000-0005-0000-0000-000082050000}"/>
    <cellStyle name="MSTRStyle.모두.c15_1e869be9-4516-41c0-9284-1a91a626c8db" xfId="1434" xr:uid="{00000000-0005-0000-0000-000083050000}"/>
    <cellStyle name="MSTRStyle.모두.c16_3d0c783e-e370-4158-987e-efbeada1b790" xfId="1435" xr:uid="{00000000-0005-0000-0000-000084050000}"/>
    <cellStyle name="MSTRStyle.모두.c17_30b323ad-99a9-4699-93a4-649f2e96bb22" xfId="1436" xr:uid="{00000000-0005-0000-0000-000085050000}"/>
    <cellStyle name="MSTRStyle.모두.c18_5908e09f-bd42-4452-8797-6341fefeb8c0" xfId="1437" xr:uid="{00000000-0005-0000-0000-000086050000}"/>
    <cellStyle name="MSTRStyle.모두.c19_09bf6dd6-eaf6-4c13-b509-5d5f686a044e" xfId="1438" xr:uid="{00000000-0005-0000-0000-000087050000}"/>
    <cellStyle name="MSTRStyle.모두.c2_0a5eb24d-f9ee-4240-8de2-1812695ce3db" xfId="1439" xr:uid="{00000000-0005-0000-0000-000088050000}"/>
    <cellStyle name="MSTRStyle.모두.c20_2ef3c825-aba7-418b-bc54-d344760a97c5" xfId="1440" xr:uid="{00000000-0005-0000-0000-000089050000}"/>
    <cellStyle name="MSTRStyle.모두.c21_29fd1aeb-e853-42ca-9b3d-6df86bdb0fc0" xfId="1441" xr:uid="{00000000-0005-0000-0000-00008A050000}"/>
    <cellStyle name="MSTRStyle.모두.c22_0e16698a-5097-40cc-bcaf-c0d18b891fc9" xfId="1442" xr:uid="{00000000-0005-0000-0000-00008B050000}"/>
    <cellStyle name="MSTRStyle.모두.c23_0c9fcae5-5a88-4b3a-a87f-6cdbdac16230" xfId="1443" xr:uid="{00000000-0005-0000-0000-00008C050000}"/>
    <cellStyle name="MSTRStyle.모두.c24_20fece8d-9d96-4707-b2fe-6d708f164cef" xfId="1444" xr:uid="{00000000-0005-0000-0000-00008D050000}"/>
    <cellStyle name="MSTRStyle.모두.c25_4cc49c1c-71c0-4ad7-b053-fc78586a3f53" xfId="1445" xr:uid="{00000000-0005-0000-0000-00008E050000}"/>
    <cellStyle name="MSTRStyle.모두.c26_1096b6ad-65e9-4056-b53b-a7039161e252" xfId="1446" xr:uid="{00000000-0005-0000-0000-00008F050000}"/>
    <cellStyle name="MSTRStyle.모두.c28_868695ac-fa93-487b-8a65-4d158d9ed525" xfId="1447" xr:uid="{00000000-0005-0000-0000-000090050000}"/>
    <cellStyle name="MSTRStyle.모두.c3_09273e89-1f6a-4f01-a086-8395ad0e03a3" xfId="1448" xr:uid="{00000000-0005-0000-0000-000091050000}"/>
    <cellStyle name="MSTRStyle.모두.c30_4c653d55-608d-429b-a85b-7853f0e1962f" xfId="1449" xr:uid="{00000000-0005-0000-0000-000092050000}"/>
    <cellStyle name="MSTRStyle.모두.c32_f441a666-01ce-4603-b99f-caee6523de64" xfId="1450" xr:uid="{00000000-0005-0000-0000-000093050000}"/>
    <cellStyle name="MSTRStyle.모두.c34_03da36bd-1f32-4af1-9f34-30918131f8ca" xfId="1451" xr:uid="{00000000-0005-0000-0000-000094050000}"/>
    <cellStyle name="MSTRStyle.모두.c36_3af46542-415e-434c-a615-553ac422ffa4" xfId="1452" xr:uid="{00000000-0005-0000-0000-000095050000}"/>
    <cellStyle name="MSTRStyle.모두.c38_4b468512-4fc4-48c1-985a-73f5a9b89a56" xfId="1453" xr:uid="{00000000-0005-0000-0000-000096050000}"/>
    <cellStyle name="MSTRStyle.모두.c39_1599bc8e-43c6-4b64-aa7e-a53a7bf32981" xfId="1454" xr:uid="{00000000-0005-0000-0000-000097050000}"/>
    <cellStyle name="MSTRStyle.모두.c4_1de50033-b86d-4815-bef9-3d1fe8230425" xfId="1455" xr:uid="{00000000-0005-0000-0000-000098050000}"/>
    <cellStyle name="MSTRStyle.모두.c40_63bed3e5-f474-4991-a7ec-9cc81f76ea56" xfId="1456" xr:uid="{00000000-0005-0000-0000-000099050000}"/>
    <cellStyle name="MSTRStyle.모두.c41_f08ccaa3-4da7-482c-accf-013409a6e6ac" xfId="1457" xr:uid="{00000000-0005-0000-0000-00009A050000}"/>
    <cellStyle name="MSTRStyle.모두.c42_2dc6519f-45e3-49a5-af8c-e31e76c2c27e" xfId="1458" xr:uid="{00000000-0005-0000-0000-00009B050000}"/>
    <cellStyle name="MSTRStyle.모두.c43_761caeaf-4727-49ee-b516-e14afe9e2bde" xfId="1459" xr:uid="{00000000-0005-0000-0000-00009C050000}"/>
    <cellStyle name="MSTRStyle.모두.c44_33869fd8-4bba-48f7-a2de-9925c3f9b96a" xfId="1460" xr:uid="{00000000-0005-0000-0000-00009D050000}"/>
    <cellStyle name="MSTRStyle.모두.c6_0bb7b90b-e092-4ddb-850f-c593e46adbb4" xfId="1461" xr:uid="{00000000-0005-0000-0000-00009E050000}"/>
    <cellStyle name="MSTRStyle.모두.c7_0c9ac7d2-3f94-4fae-97b2-7a8f8cc764d7" xfId="1462" xr:uid="{00000000-0005-0000-0000-00009F050000}"/>
    <cellStyle name="MSTRStyle.모두.c8_6378aafb-0ee4-41b8-bd43-98b0d69b408c" xfId="1463" xr:uid="{00000000-0005-0000-0000-0000A0050000}"/>
    <cellStyle name="Neutral" xfId="1464" xr:uid="{00000000-0005-0000-0000-0000A1050000}"/>
    <cellStyle name="Normal - Style1" xfId="1465" xr:uid="{00000000-0005-0000-0000-0000A2050000}"/>
    <cellStyle name="Normal_ SG&amp;A Bridge " xfId="1466" xr:uid="{00000000-0005-0000-0000-0000A3050000}"/>
    <cellStyle name="Note" xfId="1467" xr:uid="{00000000-0005-0000-0000-0000A4050000}"/>
    <cellStyle name="Output" xfId="1468" xr:uid="{00000000-0005-0000-0000-0000A5050000}"/>
    <cellStyle name="Percent [2]" xfId="1469" xr:uid="{00000000-0005-0000-0000-0000A6050000}"/>
    <cellStyle name="Percent_laroux" xfId="1470" xr:uid="{00000000-0005-0000-0000-0000A7050000}"/>
    <cellStyle name="RevList" xfId="1471" xr:uid="{00000000-0005-0000-0000-0000A8050000}"/>
    <cellStyle name="S Sans Serif" xfId="1472" xr:uid="{00000000-0005-0000-0000-0000A9050000}"/>
    <cellStyle name="subhead" xfId="1473" xr:uid="{00000000-0005-0000-0000-0000AA050000}"/>
    <cellStyle name="Subtotal" xfId="1474" xr:uid="{00000000-0005-0000-0000-0000AB050000}"/>
    <cellStyle name="Title" xfId="1475" xr:uid="{00000000-0005-0000-0000-0000AC050000}"/>
    <cellStyle name="title [1]" xfId="1476" xr:uid="{00000000-0005-0000-0000-0000AD050000}"/>
    <cellStyle name="title [2]" xfId="1477" xr:uid="{00000000-0005-0000-0000-0000AE050000}"/>
    <cellStyle name="Total" xfId="1478" xr:uid="{00000000-0005-0000-0000-0000AF050000}"/>
    <cellStyle name="v" xfId="1479" xr:uid="{00000000-0005-0000-0000-0000B0050000}"/>
    <cellStyle name="Warning Text" xfId="1480" xr:uid="{00000000-0005-0000-0000-0000B1050000}"/>
    <cellStyle name="μU¿¡ ¿A´A CIAIÆU¸μAⓒ" xfId="1481" xr:uid="{00000000-0005-0000-0000-0000B2050000}"/>
    <cellStyle name="강조색1 10" xfId="1482" xr:uid="{00000000-0005-0000-0000-0000B3050000}"/>
    <cellStyle name="강조색1 10 2" xfId="1483" xr:uid="{00000000-0005-0000-0000-0000B4050000}"/>
    <cellStyle name="강조색1 11" xfId="1484" xr:uid="{00000000-0005-0000-0000-0000B5050000}"/>
    <cellStyle name="강조색1 11 2" xfId="1485" xr:uid="{00000000-0005-0000-0000-0000B6050000}"/>
    <cellStyle name="강조색1 11 3" xfId="1486" xr:uid="{00000000-0005-0000-0000-0000B7050000}"/>
    <cellStyle name="강조색1 11 4" xfId="1487" xr:uid="{00000000-0005-0000-0000-0000B8050000}"/>
    <cellStyle name="강조색1 12" xfId="1488" xr:uid="{00000000-0005-0000-0000-0000B9050000}"/>
    <cellStyle name="강조색1 12 2" xfId="1489" xr:uid="{00000000-0005-0000-0000-0000BA050000}"/>
    <cellStyle name="강조색1 13" xfId="1490" xr:uid="{00000000-0005-0000-0000-0000BB050000}"/>
    <cellStyle name="강조색1 13 2" xfId="1491" xr:uid="{00000000-0005-0000-0000-0000BC050000}"/>
    <cellStyle name="강조색1 14" xfId="1492" xr:uid="{00000000-0005-0000-0000-0000BD050000}"/>
    <cellStyle name="강조색1 14 2" xfId="1493" xr:uid="{00000000-0005-0000-0000-0000BE050000}"/>
    <cellStyle name="강조색1 15" xfId="1494" xr:uid="{00000000-0005-0000-0000-0000BF050000}"/>
    <cellStyle name="강조색1 15 2" xfId="1495" xr:uid="{00000000-0005-0000-0000-0000C0050000}"/>
    <cellStyle name="강조색1 16" xfId="1496" xr:uid="{00000000-0005-0000-0000-0000C1050000}"/>
    <cellStyle name="강조색1 16 2" xfId="1497" xr:uid="{00000000-0005-0000-0000-0000C2050000}"/>
    <cellStyle name="강조색1 17" xfId="1498" xr:uid="{00000000-0005-0000-0000-0000C3050000}"/>
    <cellStyle name="강조색1 17 2" xfId="1499" xr:uid="{00000000-0005-0000-0000-0000C4050000}"/>
    <cellStyle name="강조색1 18" xfId="1500" xr:uid="{00000000-0005-0000-0000-0000C5050000}"/>
    <cellStyle name="강조색1 18 2" xfId="1501" xr:uid="{00000000-0005-0000-0000-0000C6050000}"/>
    <cellStyle name="강조색1 19" xfId="1502" xr:uid="{00000000-0005-0000-0000-0000C7050000}"/>
    <cellStyle name="강조색1 19 2" xfId="1503" xr:uid="{00000000-0005-0000-0000-0000C8050000}"/>
    <cellStyle name="강조색1 2" xfId="1504" xr:uid="{00000000-0005-0000-0000-0000C9050000}"/>
    <cellStyle name="강조색1 2 10" xfId="1505" xr:uid="{00000000-0005-0000-0000-0000CA050000}"/>
    <cellStyle name="강조색1 2 11" xfId="1506" xr:uid="{00000000-0005-0000-0000-0000CB050000}"/>
    <cellStyle name="강조색1 2 12" xfId="1507" xr:uid="{00000000-0005-0000-0000-0000CC050000}"/>
    <cellStyle name="강조색1 2 13" xfId="1508" xr:uid="{00000000-0005-0000-0000-0000CD050000}"/>
    <cellStyle name="강조색1 2 14" xfId="1509" xr:uid="{00000000-0005-0000-0000-0000CE050000}"/>
    <cellStyle name="강조색1 2 2" xfId="1510" xr:uid="{00000000-0005-0000-0000-0000CF050000}"/>
    <cellStyle name="강조색1 2 2 2" xfId="1511" xr:uid="{00000000-0005-0000-0000-0000D0050000}"/>
    <cellStyle name="강조색1 2 3" xfId="1512" xr:uid="{00000000-0005-0000-0000-0000D1050000}"/>
    <cellStyle name="강조색1 2 4" xfId="1513" xr:uid="{00000000-0005-0000-0000-0000D2050000}"/>
    <cellStyle name="강조색1 2 5" xfId="1514" xr:uid="{00000000-0005-0000-0000-0000D3050000}"/>
    <cellStyle name="강조색1 2 6" xfId="1515" xr:uid="{00000000-0005-0000-0000-0000D4050000}"/>
    <cellStyle name="강조색1 2 7" xfId="1516" xr:uid="{00000000-0005-0000-0000-0000D5050000}"/>
    <cellStyle name="강조색1 2 8" xfId="1517" xr:uid="{00000000-0005-0000-0000-0000D6050000}"/>
    <cellStyle name="강조색1 2 9" xfId="1518" xr:uid="{00000000-0005-0000-0000-0000D7050000}"/>
    <cellStyle name="강조색1 20" xfId="1519" xr:uid="{00000000-0005-0000-0000-0000D8050000}"/>
    <cellStyle name="강조색1 21" xfId="1520" xr:uid="{00000000-0005-0000-0000-0000D9050000}"/>
    <cellStyle name="강조색1 22" xfId="1521" xr:uid="{00000000-0005-0000-0000-0000DA050000}"/>
    <cellStyle name="강조색1 23" xfId="1522" xr:uid="{00000000-0005-0000-0000-0000DB050000}"/>
    <cellStyle name="강조색1 3" xfId="1523" xr:uid="{00000000-0005-0000-0000-0000DC050000}"/>
    <cellStyle name="강조색1 3 2" xfId="1524" xr:uid="{00000000-0005-0000-0000-0000DD050000}"/>
    <cellStyle name="강조색1 3 2 2" xfId="1525" xr:uid="{00000000-0005-0000-0000-0000DE050000}"/>
    <cellStyle name="강조색1 3 3" xfId="1526" xr:uid="{00000000-0005-0000-0000-0000DF050000}"/>
    <cellStyle name="강조색1 3 4" xfId="1527" xr:uid="{00000000-0005-0000-0000-0000E0050000}"/>
    <cellStyle name="강조색1 3 5" xfId="1528" xr:uid="{00000000-0005-0000-0000-0000E1050000}"/>
    <cellStyle name="강조색1 3 6" xfId="1529" xr:uid="{00000000-0005-0000-0000-0000E2050000}"/>
    <cellStyle name="강조색1 4" xfId="1530" xr:uid="{00000000-0005-0000-0000-0000E3050000}"/>
    <cellStyle name="강조색1 4 2" xfId="1531" xr:uid="{00000000-0005-0000-0000-0000E4050000}"/>
    <cellStyle name="강조색1 4 3" xfId="1532" xr:uid="{00000000-0005-0000-0000-0000E5050000}"/>
    <cellStyle name="강조색1 4 4" xfId="1533" xr:uid="{00000000-0005-0000-0000-0000E6050000}"/>
    <cellStyle name="강조색1 5" xfId="1534" xr:uid="{00000000-0005-0000-0000-0000E7050000}"/>
    <cellStyle name="강조색1 5 2" xfId="1535" xr:uid="{00000000-0005-0000-0000-0000E8050000}"/>
    <cellStyle name="강조색1 5 3" xfId="1536" xr:uid="{00000000-0005-0000-0000-0000E9050000}"/>
    <cellStyle name="강조색1 6" xfId="1537" xr:uid="{00000000-0005-0000-0000-0000EA050000}"/>
    <cellStyle name="강조색1 6 2" xfId="1538" xr:uid="{00000000-0005-0000-0000-0000EB050000}"/>
    <cellStyle name="강조색1 7" xfId="1539" xr:uid="{00000000-0005-0000-0000-0000EC050000}"/>
    <cellStyle name="강조색1 7 2" xfId="1540" xr:uid="{00000000-0005-0000-0000-0000ED050000}"/>
    <cellStyle name="강조색1 8" xfId="1541" xr:uid="{00000000-0005-0000-0000-0000EE050000}"/>
    <cellStyle name="강조색1 8 2" xfId="1542" xr:uid="{00000000-0005-0000-0000-0000EF050000}"/>
    <cellStyle name="강조색1 9" xfId="1543" xr:uid="{00000000-0005-0000-0000-0000F0050000}"/>
    <cellStyle name="강조색1 9 2" xfId="1544" xr:uid="{00000000-0005-0000-0000-0000F1050000}"/>
    <cellStyle name="강조색2 10" xfId="1545" xr:uid="{00000000-0005-0000-0000-0000F2050000}"/>
    <cellStyle name="강조색2 10 2" xfId="1546" xr:uid="{00000000-0005-0000-0000-0000F3050000}"/>
    <cellStyle name="강조색2 11" xfId="1547" xr:uid="{00000000-0005-0000-0000-0000F4050000}"/>
    <cellStyle name="강조색2 11 2" xfId="1548" xr:uid="{00000000-0005-0000-0000-0000F5050000}"/>
    <cellStyle name="강조색2 11 3" xfId="1549" xr:uid="{00000000-0005-0000-0000-0000F6050000}"/>
    <cellStyle name="강조색2 11 4" xfId="1550" xr:uid="{00000000-0005-0000-0000-0000F7050000}"/>
    <cellStyle name="강조색2 12" xfId="1551" xr:uid="{00000000-0005-0000-0000-0000F8050000}"/>
    <cellStyle name="강조색2 12 2" xfId="1552" xr:uid="{00000000-0005-0000-0000-0000F9050000}"/>
    <cellStyle name="강조색2 13" xfId="1553" xr:uid="{00000000-0005-0000-0000-0000FA050000}"/>
    <cellStyle name="강조색2 13 2" xfId="1554" xr:uid="{00000000-0005-0000-0000-0000FB050000}"/>
    <cellStyle name="강조색2 14" xfId="1555" xr:uid="{00000000-0005-0000-0000-0000FC050000}"/>
    <cellStyle name="강조색2 14 2" xfId="1556" xr:uid="{00000000-0005-0000-0000-0000FD050000}"/>
    <cellStyle name="강조색2 15" xfId="1557" xr:uid="{00000000-0005-0000-0000-0000FE050000}"/>
    <cellStyle name="강조색2 15 2" xfId="1558" xr:uid="{00000000-0005-0000-0000-0000FF050000}"/>
    <cellStyle name="강조색2 16" xfId="1559" xr:uid="{00000000-0005-0000-0000-000000060000}"/>
    <cellStyle name="강조색2 16 2" xfId="1560" xr:uid="{00000000-0005-0000-0000-000001060000}"/>
    <cellStyle name="강조색2 17" xfId="1561" xr:uid="{00000000-0005-0000-0000-000002060000}"/>
    <cellStyle name="강조색2 17 2" xfId="1562" xr:uid="{00000000-0005-0000-0000-000003060000}"/>
    <cellStyle name="강조색2 18" xfId="1563" xr:uid="{00000000-0005-0000-0000-000004060000}"/>
    <cellStyle name="강조색2 18 2" xfId="1564" xr:uid="{00000000-0005-0000-0000-000005060000}"/>
    <cellStyle name="강조색2 19" xfId="1565" xr:uid="{00000000-0005-0000-0000-000006060000}"/>
    <cellStyle name="강조색2 19 2" xfId="1566" xr:uid="{00000000-0005-0000-0000-000007060000}"/>
    <cellStyle name="강조색2 2" xfId="1567" xr:uid="{00000000-0005-0000-0000-000008060000}"/>
    <cellStyle name="강조색2 2 10" xfId="1568" xr:uid="{00000000-0005-0000-0000-000009060000}"/>
    <cellStyle name="강조색2 2 11" xfId="1569" xr:uid="{00000000-0005-0000-0000-00000A060000}"/>
    <cellStyle name="강조색2 2 12" xfId="1570" xr:uid="{00000000-0005-0000-0000-00000B060000}"/>
    <cellStyle name="강조색2 2 13" xfId="1571" xr:uid="{00000000-0005-0000-0000-00000C060000}"/>
    <cellStyle name="강조색2 2 2" xfId="1572" xr:uid="{00000000-0005-0000-0000-00000D060000}"/>
    <cellStyle name="강조색2 2 2 2" xfId="1573" xr:uid="{00000000-0005-0000-0000-00000E060000}"/>
    <cellStyle name="강조색2 2 3" xfId="1574" xr:uid="{00000000-0005-0000-0000-00000F060000}"/>
    <cellStyle name="강조색2 2 4" xfId="1575" xr:uid="{00000000-0005-0000-0000-000010060000}"/>
    <cellStyle name="강조색2 2 5" xfId="1576" xr:uid="{00000000-0005-0000-0000-000011060000}"/>
    <cellStyle name="강조색2 2 6" xfId="1577" xr:uid="{00000000-0005-0000-0000-000012060000}"/>
    <cellStyle name="강조색2 2 7" xfId="1578" xr:uid="{00000000-0005-0000-0000-000013060000}"/>
    <cellStyle name="강조색2 2 8" xfId="1579" xr:uid="{00000000-0005-0000-0000-000014060000}"/>
    <cellStyle name="강조색2 2 9" xfId="1580" xr:uid="{00000000-0005-0000-0000-000015060000}"/>
    <cellStyle name="강조색2 20" xfId="1581" xr:uid="{00000000-0005-0000-0000-000016060000}"/>
    <cellStyle name="강조색2 21" xfId="1582" xr:uid="{00000000-0005-0000-0000-000017060000}"/>
    <cellStyle name="강조색2 22" xfId="1583" xr:uid="{00000000-0005-0000-0000-000018060000}"/>
    <cellStyle name="강조색2 23" xfId="1584" xr:uid="{00000000-0005-0000-0000-000019060000}"/>
    <cellStyle name="강조색2 3" xfId="1585" xr:uid="{00000000-0005-0000-0000-00001A060000}"/>
    <cellStyle name="강조색2 3 2" xfId="1586" xr:uid="{00000000-0005-0000-0000-00001B060000}"/>
    <cellStyle name="강조색2 3 2 2" xfId="1587" xr:uid="{00000000-0005-0000-0000-00001C060000}"/>
    <cellStyle name="강조색2 3 3" xfId="1588" xr:uid="{00000000-0005-0000-0000-00001D060000}"/>
    <cellStyle name="강조색2 3 4" xfId="1589" xr:uid="{00000000-0005-0000-0000-00001E060000}"/>
    <cellStyle name="강조색2 3 5" xfId="1590" xr:uid="{00000000-0005-0000-0000-00001F060000}"/>
    <cellStyle name="강조색2 3 6" xfId="1591" xr:uid="{00000000-0005-0000-0000-000020060000}"/>
    <cellStyle name="강조색2 4" xfId="1592" xr:uid="{00000000-0005-0000-0000-000021060000}"/>
    <cellStyle name="강조색2 4 2" xfId="1593" xr:uid="{00000000-0005-0000-0000-000022060000}"/>
    <cellStyle name="강조색2 4 3" xfId="1594" xr:uid="{00000000-0005-0000-0000-000023060000}"/>
    <cellStyle name="강조색2 4 4" xfId="1595" xr:uid="{00000000-0005-0000-0000-000024060000}"/>
    <cellStyle name="강조색2 5" xfId="1596" xr:uid="{00000000-0005-0000-0000-000025060000}"/>
    <cellStyle name="강조색2 5 2" xfId="1597" xr:uid="{00000000-0005-0000-0000-000026060000}"/>
    <cellStyle name="강조색2 5 3" xfId="1598" xr:uid="{00000000-0005-0000-0000-000027060000}"/>
    <cellStyle name="강조색2 6" xfId="1599" xr:uid="{00000000-0005-0000-0000-000028060000}"/>
    <cellStyle name="강조색2 6 2" xfId="1600" xr:uid="{00000000-0005-0000-0000-000029060000}"/>
    <cellStyle name="강조색2 7" xfId="1601" xr:uid="{00000000-0005-0000-0000-00002A060000}"/>
    <cellStyle name="강조색2 7 2" xfId="1602" xr:uid="{00000000-0005-0000-0000-00002B060000}"/>
    <cellStyle name="강조색2 8" xfId="1603" xr:uid="{00000000-0005-0000-0000-00002C060000}"/>
    <cellStyle name="강조색2 8 2" xfId="1604" xr:uid="{00000000-0005-0000-0000-00002D060000}"/>
    <cellStyle name="강조색2 9" xfId="1605" xr:uid="{00000000-0005-0000-0000-00002E060000}"/>
    <cellStyle name="강조색2 9 2" xfId="1606" xr:uid="{00000000-0005-0000-0000-00002F060000}"/>
    <cellStyle name="강조색3 10" xfId="1607" xr:uid="{00000000-0005-0000-0000-000030060000}"/>
    <cellStyle name="강조색3 10 2" xfId="1608" xr:uid="{00000000-0005-0000-0000-000031060000}"/>
    <cellStyle name="강조색3 11" xfId="1609" xr:uid="{00000000-0005-0000-0000-000032060000}"/>
    <cellStyle name="강조색3 11 2" xfId="1610" xr:uid="{00000000-0005-0000-0000-000033060000}"/>
    <cellStyle name="강조색3 11 3" xfId="1611" xr:uid="{00000000-0005-0000-0000-000034060000}"/>
    <cellStyle name="강조색3 11 4" xfId="1612" xr:uid="{00000000-0005-0000-0000-000035060000}"/>
    <cellStyle name="강조색3 12" xfId="1613" xr:uid="{00000000-0005-0000-0000-000036060000}"/>
    <cellStyle name="강조색3 12 2" xfId="1614" xr:uid="{00000000-0005-0000-0000-000037060000}"/>
    <cellStyle name="강조색3 13" xfId="1615" xr:uid="{00000000-0005-0000-0000-000038060000}"/>
    <cellStyle name="강조색3 13 2" xfId="1616" xr:uid="{00000000-0005-0000-0000-000039060000}"/>
    <cellStyle name="강조색3 14" xfId="1617" xr:uid="{00000000-0005-0000-0000-00003A060000}"/>
    <cellStyle name="강조색3 14 2" xfId="1618" xr:uid="{00000000-0005-0000-0000-00003B060000}"/>
    <cellStyle name="강조색3 15" xfId="1619" xr:uid="{00000000-0005-0000-0000-00003C060000}"/>
    <cellStyle name="강조색3 15 2" xfId="1620" xr:uid="{00000000-0005-0000-0000-00003D060000}"/>
    <cellStyle name="강조색3 16" xfId="1621" xr:uid="{00000000-0005-0000-0000-00003E060000}"/>
    <cellStyle name="강조색3 16 2" xfId="1622" xr:uid="{00000000-0005-0000-0000-00003F060000}"/>
    <cellStyle name="강조색3 17" xfId="1623" xr:uid="{00000000-0005-0000-0000-000040060000}"/>
    <cellStyle name="강조색3 17 2" xfId="1624" xr:uid="{00000000-0005-0000-0000-000041060000}"/>
    <cellStyle name="강조색3 18" xfId="1625" xr:uid="{00000000-0005-0000-0000-000042060000}"/>
    <cellStyle name="강조색3 18 2" xfId="1626" xr:uid="{00000000-0005-0000-0000-000043060000}"/>
    <cellStyle name="강조색3 19" xfId="1627" xr:uid="{00000000-0005-0000-0000-000044060000}"/>
    <cellStyle name="강조색3 19 2" xfId="1628" xr:uid="{00000000-0005-0000-0000-000045060000}"/>
    <cellStyle name="강조색3 2" xfId="1629" xr:uid="{00000000-0005-0000-0000-000046060000}"/>
    <cellStyle name="강조색3 2 10" xfId="1630" xr:uid="{00000000-0005-0000-0000-000047060000}"/>
    <cellStyle name="강조색3 2 11" xfId="1631" xr:uid="{00000000-0005-0000-0000-000048060000}"/>
    <cellStyle name="강조색3 2 12" xfId="1632" xr:uid="{00000000-0005-0000-0000-000049060000}"/>
    <cellStyle name="강조색3 2 13" xfId="1633" xr:uid="{00000000-0005-0000-0000-00004A060000}"/>
    <cellStyle name="강조색3 2 2" xfId="1634" xr:uid="{00000000-0005-0000-0000-00004B060000}"/>
    <cellStyle name="강조색3 2 2 2" xfId="1635" xr:uid="{00000000-0005-0000-0000-00004C060000}"/>
    <cellStyle name="강조색3 2 3" xfId="1636" xr:uid="{00000000-0005-0000-0000-00004D060000}"/>
    <cellStyle name="강조색3 2 4" xfId="1637" xr:uid="{00000000-0005-0000-0000-00004E060000}"/>
    <cellStyle name="강조색3 2 5" xfId="1638" xr:uid="{00000000-0005-0000-0000-00004F060000}"/>
    <cellStyle name="강조색3 2 6" xfId="1639" xr:uid="{00000000-0005-0000-0000-000050060000}"/>
    <cellStyle name="강조색3 2 7" xfId="1640" xr:uid="{00000000-0005-0000-0000-000051060000}"/>
    <cellStyle name="강조색3 2 8" xfId="1641" xr:uid="{00000000-0005-0000-0000-000052060000}"/>
    <cellStyle name="강조색3 2 9" xfId="1642" xr:uid="{00000000-0005-0000-0000-000053060000}"/>
    <cellStyle name="강조색3 20" xfId="1643" xr:uid="{00000000-0005-0000-0000-000054060000}"/>
    <cellStyle name="강조색3 21" xfId="1644" xr:uid="{00000000-0005-0000-0000-000055060000}"/>
    <cellStyle name="강조색3 22" xfId="1645" xr:uid="{00000000-0005-0000-0000-000056060000}"/>
    <cellStyle name="강조색3 23" xfId="1646" xr:uid="{00000000-0005-0000-0000-000057060000}"/>
    <cellStyle name="강조색3 3" xfId="1647" xr:uid="{00000000-0005-0000-0000-000058060000}"/>
    <cellStyle name="강조색3 3 2" xfId="1648" xr:uid="{00000000-0005-0000-0000-000059060000}"/>
    <cellStyle name="강조색3 3 2 2" xfId="1649" xr:uid="{00000000-0005-0000-0000-00005A060000}"/>
    <cellStyle name="강조색3 3 3" xfId="1650" xr:uid="{00000000-0005-0000-0000-00005B060000}"/>
    <cellStyle name="강조색3 3 4" xfId="1651" xr:uid="{00000000-0005-0000-0000-00005C060000}"/>
    <cellStyle name="강조색3 3 5" xfId="1652" xr:uid="{00000000-0005-0000-0000-00005D060000}"/>
    <cellStyle name="강조색3 3 6" xfId="1653" xr:uid="{00000000-0005-0000-0000-00005E060000}"/>
    <cellStyle name="강조색3 4" xfId="1654" xr:uid="{00000000-0005-0000-0000-00005F060000}"/>
    <cellStyle name="강조색3 4 2" xfId="1655" xr:uid="{00000000-0005-0000-0000-000060060000}"/>
    <cellStyle name="강조색3 4 3" xfId="1656" xr:uid="{00000000-0005-0000-0000-000061060000}"/>
    <cellStyle name="강조색3 4 4" xfId="1657" xr:uid="{00000000-0005-0000-0000-000062060000}"/>
    <cellStyle name="강조색3 5" xfId="1658" xr:uid="{00000000-0005-0000-0000-000063060000}"/>
    <cellStyle name="강조색3 5 2" xfId="1659" xr:uid="{00000000-0005-0000-0000-000064060000}"/>
    <cellStyle name="강조색3 5 3" xfId="1660" xr:uid="{00000000-0005-0000-0000-000065060000}"/>
    <cellStyle name="강조색3 6" xfId="1661" xr:uid="{00000000-0005-0000-0000-000066060000}"/>
    <cellStyle name="강조색3 6 2" xfId="1662" xr:uid="{00000000-0005-0000-0000-000067060000}"/>
    <cellStyle name="강조색3 7" xfId="1663" xr:uid="{00000000-0005-0000-0000-000068060000}"/>
    <cellStyle name="강조색3 7 2" xfId="1664" xr:uid="{00000000-0005-0000-0000-000069060000}"/>
    <cellStyle name="강조색3 8" xfId="1665" xr:uid="{00000000-0005-0000-0000-00006A060000}"/>
    <cellStyle name="강조색3 8 2" xfId="1666" xr:uid="{00000000-0005-0000-0000-00006B060000}"/>
    <cellStyle name="강조색3 9" xfId="1667" xr:uid="{00000000-0005-0000-0000-00006C060000}"/>
    <cellStyle name="강조색3 9 2" xfId="1668" xr:uid="{00000000-0005-0000-0000-00006D060000}"/>
    <cellStyle name="강조색4 10" xfId="1669" xr:uid="{00000000-0005-0000-0000-00006E060000}"/>
    <cellStyle name="강조색4 10 2" xfId="1670" xr:uid="{00000000-0005-0000-0000-00006F060000}"/>
    <cellStyle name="강조색4 11" xfId="1671" xr:uid="{00000000-0005-0000-0000-000070060000}"/>
    <cellStyle name="강조색4 11 2" xfId="1672" xr:uid="{00000000-0005-0000-0000-000071060000}"/>
    <cellStyle name="강조색4 11 3" xfId="1673" xr:uid="{00000000-0005-0000-0000-000072060000}"/>
    <cellStyle name="강조색4 11 4" xfId="1674" xr:uid="{00000000-0005-0000-0000-000073060000}"/>
    <cellStyle name="강조색4 12" xfId="1675" xr:uid="{00000000-0005-0000-0000-000074060000}"/>
    <cellStyle name="강조색4 12 2" xfId="1676" xr:uid="{00000000-0005-0000-0000-000075060000}"/>
    <cellStyle name="강조색4 13" xfId="1677" xr:uid="{00000000-0005-0000-0000-000076060000}"/>
    <cellStyle name="강조색4 13 2" xfId="1678" xr:uid="{00000000-0005-0000-0000-000077060000}"/>
    <cellStyle name="강조색4 14" xfId="1679" xr:uid="{00000000-0005-0000-0000-000078060000}"/>
    <cellStyle name="강조색4 14 2" xfId="1680" xr:uid="{00000000-0005-0000-0000-000079060000}"/>
    <cellStyle name="강조색4 15" xfId="1681" xr:uid="{00000000-0005-0000-0000-00007A060000}"/>
    <cellStyle name="강조색4 15 2" xfId="1682" xr:uid="{00000000-0005-0000-0000-00007B060000}"/>
    <cellStyle name="강조색4 16" xfId="1683" xr:uid="{00000000-0005-0000-0000-00007C060000}"/>
    <cellStyle name="강조색4 16 2" xfId="1684" xr:uid="{00000000-0005-0000-0000-00007D060000}"/>
    <cellStyle name="강조색4 17" xfId="1685" xr:uid="{00000000-0005-0000-0000-00007E060000}"/>
    <cellStyle name="강조색4 17 2" xfId="1686" xr:uid="{00000000-0005-0000-0000-00007F060000}"/>
    <cellStyle name="강조색4 18" xfId="1687" xr:uid="{00000000-0005-0000-0000-000080060000}"/>
    <cellStyle name="강조색4 18 2" xfId="1688" xr:uid="{00000000-0005-0000-0000-000081060000}"/>
    <cellStyle name="강조색4 19" xfId="1689" xr:uid="{00000000-0005-0000-0000-000082060000}"/>
    <cellStyle name="강조색4 19 2" xfId="1690" xr:uid="{00000000-0005-0000-0000-000083060000}"/>
    <cellStyle name="강조색4 2" xfId="1691" xr:uid="{00000000-0005-0000-0000-000084060000}"/>
    <cellStyle name="강조색4 2 10" xfId="1692" xr:uid="{00000000-0005-0000-0000-000085060000}"/>
    <cellStyle name="강조색4 2 11" xfId="1693" xr:uid="{00000000-0005-0000-0000-000086060000}"/>
    <cellStyle name="강조색4 2 12" xfId="1694" xr:uid="{00000000-0005-0000-0000-000087060000}"/>
    <cellStyle name="강조색4 2 13" xfId="1695" xr:uid="{00000000-0005-0000-0000-000088060000}"/>
    <cellStyle name="강조색4 2 2" xfId="1696" xr:uid="{00000000-0005-0000-0000-000089060000}"/>
    <cellStyle name="강조색4 2 2 2" xfId="1697" xr:uid="{00000000-0005-0000-0000-00008A060000}"/>
    <cellStyle name="강조색4 2 3" xfId="1698" xr:uid="{00000000-0005-0000-0000-00008B060000}"/>
    <cellStyle name="강조색4 2 4" xfId="1699" xr:uid="{00000000-0005-0000-0000-00008C060000}"/>
    <cellStyle name="강조색4 2 5" xfId="1700" xr:uid="{00000000-0005-0000-0000-00008D060000}"/>
    <cellStyle name="강조색4 2 6" xfId="1701" xr:uid="{00000000-0005-0000-0000-00008E060000}"/>
    <cellStyle name="강조색4 2 7" xfId="1702" xr:uid="{00000000-0005-0000-0000-00008F060000}"/>
    <cellStyle name="강조색4 2 8" xfId="1703" xr:uid="{00000000-0005-0000-0000-000090060000}"/>
    <cellStyle name="강조색4 2 9" xfId="1704" xr:uid="{00000000-0005-0000-0000-000091060000}"/>
    <cellStyle name="강조색4 20" xfId="1705" xr:uid="{00000000-0005-0000-0000-000092060000}"/>
    <cellStyle name="강조색4 21" xfId="1706" xr:uid="{00000000-0005-0000-0000-000093060000}"/>
    <cellStyle name="강조색4 22" xfId="1707" xr:uid="{00000000-0005-0000-0000-000094060000}"/>
    <cellStyle name="강조색4 23" xfId="1708" xr:uid="{00000000-0005-0000-0000-000095060000}"/>
    <cellStyle name="강조색4 3" xfId="1709" xr:uid="{00000000-0005-0000-0000-000096060000}"/>
    <cellStyle name="강조색4 3 2" xfId="1710" xr:uid="{00000000-0005-0000-0000-000097060000}"/>
    <cellStyle name="강조색4 3 2 2" xfId="1711" xr:uid="{00000000-0005-0000-0000-000098060000}"/>
    <cellStyle name="강조색4 3 3" xfId="1712" xr:uid="{00000000-0005-0000-0000-000099060000}"/>
    <cellStyle name="강조색4 3 4" xfId="1713" xr:uid="{00000000-0005-0000-0000-00009A060000}"/>
    <cellStyle name="강조색4 3 5" xfId="1714" xr:uid="{00000000-0005-0000-0000-00009B060000}"/>
    <cellStyle name="강조색4 3 6" xfId="1715" xr:uid="{00000000-0005-0000-0000-00009C060000}"/>
    <cellStyle name="강조색4 4" xfId="1716" xr:uid="{00000000-0005-0000-0000-00009D060000}"/>
    <cellStyle name="강조색4 4 2" xfId="1717" xr:uid="{00000000-0005-0000-0000-00009E060000}"/>
    <cellStyle name="강조색4 4 3" xfId="1718" xr:uid="{00000000-0005-0000-0000-00009F060000}"/>
    <cellStyle name="강조색4 4 4" xfId="1719" xr:uid="{00000000-0005-0000-0000-0000A0060000}"/>
    <cellStyle name="강조색4 5" xfId="1720" xr:uid="{00000000-0005-0000-0000-0000A1060000}"/>
    <cellStyle name="강조색4 5 2" xfId="1721" xr:uid="{00000000-0005-0000-0000-0000A2060000}"/>
    <cellStyle name="강조색4 5 3" xfId="1722" xr:uid="{00000000-0005-0000-0000-0000A3060000}"/>
    <cellStyle name="강조색4 6" xfId="1723" xr:uid="{00000000-0005-0000-0000-0000A4060000}"/>
    <cellStyle name="강조색4 6 2" xfId="1724" xr:uid="{00000000-0005-0000-0000-0000A5060000}"/>
    <cellStyle name="강조색4 7" xfId="1725" xr:uid="{00000000-0005-0000-0000-0000A6060000}"/>
    <cellStyle name="강조색4 7 2" xfId="1726" xr:uid="{00000000-0005-0000-0000-0000A7060000}"/>
    <cellStyle name="강조색4 8" xfId="1727" xr:uid="{00000000-0005-0000-0000-0000A8060000}"/>
    <cellStyle name="강조색4 8 2" xfId="1728" xr:uid="{00000000-0005-0000-0000-0000A9060000}"/>
    <cellStyle name="강조색4 9" xfId="1729" xr:uid="{00000000-0005-0000-0000-0000AA060000}"/>
    <cellStyle name="강조색4 9 2" xfId="1730" xr:uid="{00000000-0005-0000-0000-0000AB060000}"/>
    <cellStyle name="강조색5 10" xfId="1731" xr:uid="{00000000-0005-0000-0000-0000AC060000}"/>
    <cellStyle name="강조색5 10 2" xfId="1732" xr:uid="{00000000-0005-0000-0000-0000AD060000}"/>
    <cellStyle name="강조색5 11" xfId="1733" xr:uid="{00000000-0005-0000-0000-0000AE060000}"/>
    <cellStyle name="강조색5 11 2" xfId="1734" xr:uid="{00000000-0005-0000-0000-0000AF060000}"/>
    <cellStyle name="강조색5 11 3" xfId="1735" xr:uid="{00000000-0005-0000-0000-0000B0060000}"/>
    <cellStyle name="강조색5 11 4" xfId="1736" xr:uid="{00000000-0005-0000-0000-0000B1060000}"/>
    <cellStyle name="강조색5 12" xfId="1737" xr:uid="{00000000-0005-0000-0000-0000B2060000}"/>
    <cellStyle name="강조색5 12 2" xfId="1738" xr:uid="{00000000-0005-0000-0000-0000B3060000}"/>
    <cellStyle name="강조색5 13" xfId="1739" xr:uid="{00000000-0005-0000-0000-0000B4060000}"/>
    <cellStyle name="강조색5 13 2" xfId="1740" xr:uid="{00000000-0005-0000-0000-0000B5060000}"/>
    <cellStyle name="강조색5 14" xfId="1741" xr:uid="{00000000-0005-0000-0000-0000B6060000}"/>
    <cellStyle name="강조색5 14 2" xfId="1742" xr:uid="{00000000-0005-0000-0000-0000B7060000}"/>
    <cellStyle name="강조색5 15" xfId="1743" xr:uid="{00000000-0005-0000-0000-0000B8060000}"/>
    <cellStyle name="강조색5 15 2" xfId="1744" xr:uid="{00000000-0005-0000-0000-0000B9060000}"/>
    <cellStyle name="강조색5 16" xfId="1745" xr:uid="{00000000-0005-0000-0000-0000BA060000}"/>
    <cellStyle name="강조색5 16 2" xfId="1746" xr:uid="{00000000-0005-0000-0000-0000BB060000}"/>
    <cellStyle name="강조색5 17" xfId="1747" xr:uid="{00000000-0005-0000-0000-0000BC060000}"/>
    <cellStyle name="강조색5 17 2" xfId="1748" xr:uid="{00000000-0005-0000-0000-0000BD060000}"/>
    <cellStyle name="강조색5 18" xfId="1749" xr:uid="{00000000-0005-0000-0000-0000BE060000}"/>
    <cellStyle name="강조색5 18 2" xfId="1750" xr:uid="{00000000-0005-0000-0000-0000BF060000}"/>
    <cellStyle name="강조색5 19" xfId="1751" xr:uid="{00000000-0005-0000-0000-0000C0060000}"/>
    <cellStyle name="강조색5 19 2" xfId="1752" xr:uid="{00000000-0005-0000-0000-0000C1060000}"/>
    <cellStyle name="강조색5 2" xfId="1753" xr:uid="{00000000-0005-0000-0000-0000C2060000}"/>
    <cellStyle name="강조색5 2 10" xfId="1754" xr:uid="{00000000-0005-0000-0000-0000C3060000}"/>
    <cellStyle name="강조색5 2 11" xfId="1755" xr:uid="{00000000-0005-0000-0000-0000C4060000}"/>
    <cellStyle name="강조색5 2 12" xfId="1756" xr:uid="{00000000-0005-0000-0000-0000C5060000}"/>
    <cellStyle name="강조색5 2 13" xfId="1757" xr:uid="{00000000-0005-0000-0000-0000C6060000}"/>
    <cellStyle name="강조색5 2 2" xfId="1758" xr:uid="{00000000-0005-0000-0000-0000C7060000}"/>
    <cellStyle name="강조색5 2 2 2" xfId="1759" xr:uid="{00000000-0005-0000-0000-0000C8060000}"/>
    <cellStyle name="강조색5 2 3" xfId="1760" xr:uid="{00000000-0005-0000-0000-0000C9060000}"/>
    <cellStyle name="강조색5 2 4" xfId="1761" xr:uid="{00000000-0005-0000-0000-0000CA060000}"/>
    <cellStyle name="강조색5 2 5" xfId="1762" xr:uid="{00000000-0005-0000-0000-0000CB060000}"/>
    <cellStyle name="강조색5 2 6" xfId="1763" xr:uid="{00000000-0005-0000-0000-0000CC060000}"/>
    <cellStyle name="강조색5 2 7" xfId="1764" xr:uid="{00000000-0005-0000-0000-0000CD060000}"/>
    <cellStyle name="강조색5 2 8" xfId="1765" xr:uid="{00000000-0005-0000-0000-0000CE060000}"/>
    <cellStyle name="강조색5 2 9" xfId="1766" xr:uid="{00000000-0005-0000-0000-0000CF060000}"/>
    <cellStyle name="강조색5 20" xfId="1767" xr:uid="{00000000-0005-0000-0000-0000D0060000}"/>
    <cellStyle name="강조색5 21" xfId="1768" xr:uid="{00000000-0005-0000-0000-0000D1060000}"/>
    <cellStyle name="강조색5 22" xfId="1769" xr:uid="{00000000-0005-0000-0000-0000D2060000}"/>
    <cellStyle name="강조색5 23" xfId="1770" xr:uid="{00000000-0005-0000-0000-0000D3060000}"/>
    <cellStyle name="강조색5 3" xfId="1771" xr:uid="{00000000-0005-0000-0000-0000D4060000}"/>
    <cellStyle name="강조색5 3 2" xfId="1772" xr:uid="{00000000-0005-0000-0000-0000D5060000}"/>
    <cellStyle name="강조색5 3 2 2" xfId="1773" xr:uid="{00000000-0005-0000-0000-0000D6060000}"/>
    <cellStyle name="강조색5 3 3" xfId="1774" xr:uid="{00000000-0005-0000-0000-0000D7060000}"/>
    <cellStyle name="강조색5 3 4" xfId="1775" xr:uid="{00000000-0005-0000-0000-0000D8060000}"/>
    <cellStyle name="강조색5 3 5" xfId="1776" xr:uid="{00000000-0005-0000-0000-0000D9060000}"/>
    <cellStyle name="강조색5 3 6" xfId="1777" xr:uid="{00000000-0005-0000-0000-0000DA060000}"/>
    <cellStyle name="강조색5 4" xfId="1778" xr:uid="{00000000-0005-0000-0000-0000DB060000}"/>
    <cellStyle name="강조색5 4 2" xfId="1779" xr:uid="{00000000-0005-0000-0000-0000DC060000}"/>
    <cellStyle name="강조색5 4 3" xfId="1780" xr:uid="{00000000-0005-0000-0000-0000DD060000}"/>
    <cellStyle name="강조색5 4 4" xfId="1781" xr:uid="{00000000-0005-0000-0000-0000DE060000}"/>
    <cellStyle name="강조색5 5" xfId="1782" xr:uid="{00000000-0005-0000-0000-0000DF060000}"/>
    <cellStyle name="강조색5 5 2" xfId="1783" xr:uid="{00000000-0005-0000-0000-0000E0060000}"/>
    <cellStyle name="강조색5 5 3" xfId="1784" xr:uid="{00000000-0005-0000-0000-0000E1060000}"/>
    <cellStyle name="강조색5 6" xfId="1785" xr:uid="{00000000-0005-0000-0000-0000E2060000}"/>
    <cellStyle name="강조색5 6 2" xfId="1786" xr:uid="{00000000-0005-0000-0000-0000E3060000}"/>
    <cellStyle name="강조색5 7" xfId="1787" xr:uid="{00000000-0005-0000-0000-0000E4060000}"/>
    <cellStyle name="강조색5 7 2" xfId="1788" xr:uid="{00000000-0005-0000-0000-0000E5060000}"/>
    <cellStyle name="강조색5 8" xfId="1789" xr:uid="{00000000-0005-0000-0000-0000E6060000}"/>
    <cellStyle name="강조색5 8 2" xfId="1790" xr:uid="{00000000-0005-0000-0000-0000E7060000}"/>
    <cellStyle name="강조색5 9" xfId="1791" xr:uid="{00000000-0005-0000-0000-0000E8060000}"/>
    <cellStyle name="강조색5 9 2" xfId="1792" xr:uid="{00000000-0005-0000-0000-0000E9060000}"/>
    <cellStyle name="강조색6 10" xfId="1793" xr:uid="{00000000-0005-0000-0000-0000EA060000}"/>
    <cellStyle name="강조색6 10 2" xfId="1794" xr:uid="{00000000-0005-0000-0000-0000EB060000}"/>
    <cellStyle name="강조색6 11" xfId="1795" xr:uid="{00000000-0005-0000-0000-0000EC060000}"/>
    <cellStyle name="강조색6 11 2" xfId="1796" xr:uid="{00000000-0005-0000-0000-0000ED060000}"/>
    <cellStyle name="강조색6 11 3" xfId="1797" xr:uid="{00000000-0005-0000-0000-0000EE060000}"/>
    <cellStyle name="강조색6 11 4" xfId="1798" xr:uid="{00000000-0005-0000-0000-0000EF060000}"/>
    <cellStyle name="강조색6 12" xfId="1799" xr:uid="{00000000-0005-0000-0000-0000F0060000}"/>
    <cellStyle name="강조색6 12 2" xfId="1800" xr:uid="{00000000-0005-0000-0000-0000F1060000}"/>
    <cellStyle name="강조색6 13" xfId="1801" xr:uid="{00000000-0005-0000-0000-0000F2060000}"/>
    <cellStyle name="강조색6 13 2" xfId="1802" xr:uid="{00000000-0005-0000-0000-0000F3060000}"/>
    <cellStyle name="강조색6 14" xfId="1803" xr:uid="{00000000-0005-0000-0000-0000F4060000}"/>
    <cellStyle name="강조색6 14 2" xfId="1804" xr:uid="{00000000-0005-0000-0000-0000F5060000}"/>
    <cellStyle name="강조색6 15" xfId="1805" xr:uid="{00000000-0005-0000-0000-0000F6060000}"/>
    <cellStyle name="강조색6 15 2" xfId="1806" xr:uid="{00000000-0005-0000-0000-0000F7060000}"/>
    <cellStyle name="강조색6 16" xfId="1807" xr:uid="{00000000-0005-0000-0000-0000F8060000}"/>
    <cellStyle name="강조색6 16 2" xfId="1808" xr:uid="{00000000-0005-0000-0000-0000F9060000}"/>
    <cellStyle name="강조색6 17" xfId="1809" xr:uid="{00000000-0005-0000-0000-0000FA060000}"/>
    <cellStyle name="강조색6 17 2" xfId="1810" xr:uid="{00000000-0005-0000-0000-0000FB060000}"/>
    <cellStyle name="강조색6 18" xfId="1811" xr:uid="{00000000-0005-0000-0000-0000FC060000}"/>
    <cellStyle name="강조색6 18 2" xfId="1812" xr:uid="{00000000-0005-0000-0000-0000FD060000}"/>
    <cellStyle name="강조색6 19" xfId="1813" xr:uid="{00000000-0005-0000-0000-0000FE060000}"/>
    <cellStyle name="강조색6 19 2" xfId="1814" xr:uid="{00000000-0005-0000-0000-0000FF060000}"/>
    <cellStyle name="강조색6 2" xfId="1815" xr:uid="{00000000-0005-0000-0000-000000070000}"/>
    <cellStyle name="강조색6 2 10" xfId="1816" xr:uid="{00000000-0005-0000-0000-000001070000}"/>
    <cellStyle name="강조색6 2 11" xfId="1817" xr:uid="{00000000-0005-0000-0000-000002070000}"/>
    <cellStyle name="강조색6 2 12" xfId="1818" xr:uid="{00000000-0005-0000-0000-000003070000}"/>
    <cellStyle name="강조색6 2 13" xfId="1819" xr:uid="{00000000-0005-0000-0000-000004070000}"/>
    <cellStyle name="강조색6 2 2" xfId="1820" xr:uid="{00000000-0005-0000-0000-000005070000}"/>
    <cellStyle name="강조색6 2 2 2" xfId="1821" xr:uid="{00000000-0005-0000-0000-000006070000}"/>
    <cellStyle name="강조색6 2 3" xfId="1822" xr:uid="{00000000-0005-0000-0000-000007070000}"/>
    <cellStyle name="강조색6 2 4" xfId="1823" xr:uid="{00000000-0005-0000-0000-000008070000}"/>
    <cellStyle name="강조색6 2 5" xfId="1824" xr:uid="{00000000-0005-0000-0000-000009070000}"/>
    <cellStyle name="강조색6 2 6" xfId="1825" xr:uid="{00000000-0005-0000-0000-00000A070000}"/>
    <cellStyle name="강조색6 2 7" xfId="1826" xr:uid="{00000000-0005-0000-0000-00000B070000}"/>
    <cellStyle name="강조색6 2 8" xfId="1827" xr:uid="{00000000-0005-0000-0000-00000C070000}"/>
    <cellStyle name="강조색6 2 9" xfId="1828" xr:uid="{00000000-0005-0000-0000-00000D070000}"/>
    <cellStyle name="강조색6 20" xfId="1829" xr:uid="{00000000-0005-0000-0000-00000E070000}"/>
    <cellStyle name="강조색6 21" xfId="1830" xr:uid="{00000000-0005-0000-0000-00000F070000}"/>
    <cellStyle name="강조색6 22" xfId="1831" xr:uid="{00000000-0005-0000-0000-000010070000}"/>
    <cellStyle name="강조색6 23" xfId="1832" xr:uid="{00000000-0005-0000-0000-000011070000}"/>
    <cellStyle name="강조색6 3" xfId="1833" xr:uid="{00000000-0005-0000-0000-000012070000}"/>
    <cellStyle name="강조색6 3 2" xfId="1834" xr:uid="{00000000-0005-0000-0000-000013070000}"/>
    <cellStyle name="강조색6 3 2 2" xfId="1835" xr:uid="{00000000-0005-0000-0000-000014070000}"/>
    <cellStyle name="강조색6 3 3" xfId="1836" xr:uid="{00000000-0005-0000-0000-000015070000}"/>
    <cellStyle name="강조색6 3 4" xfId="1837" xr:uid="{00000000-0005-0000-0000-000016070000}"/>
    <cellStyle name="강조색6 3 5" xfId="1838" xr:uid="{00000000-0005-0000-0000-000017070000}"/>
    <cellStyle name="강조색6 3 6" xfId="1839" xr:uid="{00000000-0005-0000-0000-000018070000}"/>
    <cellStyle name="강조색6 4" xfId="1840" xr:uid="{00000000-0005-0000-0000-000019070000}"/>
    <cellStyle name="강조색6 4 2" xfId="1841" xr:uid="{00000000-0005-0000-0000-00001A070000}"/>
    <cellStyle name="강조색6 4 3" xfId="1842" xr:uid="{00000000-0005-0000-0000-00001B070000}"/>
    <cellStyle name="강조색6 4 4" xfId="1843" xr:uid="{00000000-0005-0000-0000-00001C070000}"/>
    <cellStyle name="강조색6 5" xfId="1844" xr:uid="{00000000-0005-0000-0000-00001D070000}"/>
    <cellStyle name="강조색6 5 2" xfId="1845" xr:uid="{00000000-0005-0000-0000-00001E070000}"/>
    <cellStyle name="강조색6 5 3" xfId="1846" xr:uid="{00000000-0005-0000-0000-00001F070000}"/>
    <cellStyle name="강조색6 6" xfId="1847" xr:uid="{00000000-0005-0000-0000-000020070000}"/>
    <cellStyle name="강조색6 6 2" xfId="1848" xr:uid="{00000000-0005-0000-0000-000021070000}"/>
    <cellStyle name="강조색6 7" xfId="1849" xr:uid="{00000000-0005-0000-0000-000022070000}"/>
    <cellStyle name="강조색6 7 2" xfId="1850" xr:uid="{00000000-0005-0000-0000-000023070000}"/>
    <cellStyle name="강조색6 8" xfId="1851" xr:uid="{00000000-0005-0000-0000-000024070000}"/>
    <cellStyle name="강조색6 8 2" xfId="1852" xr:uid="{00000000-0005-0000-0000-000025070000}"/>
    <cellStyle name="강조색6 9" xfId="1853" xr:uid="{00000000-0005-0000-0000-000026070000}"/>
    <cellStyle name="강조색6 9 2" xfId="1854" xr:uid="{00000000-0005-0000-0000-000027070000}"/>
    <cellStyle name="경고문 10" xfId="1855" xr:uid="{00000000-0005-0000-0000-000028070000}"/>
    <cellStyle name="경고문 10 2" xfId="1856" xr:uid="{00000000-0005-0000-0000-000029070000}"/>
    <cellStyle name="경고문 11" xfId="1857" xr:uid="{00000000-0005-0000-0000-00002A070000}"/>
    <cellStyle name="경고문 11 2" xfId="1858" xr:uid="{00000000-0005-0000-0000-00002B070000}"/>
    <cellStyle name="경고문 11 3" xfId="1859" xr:uid="{00000000-0005-0000-0000-00002C070000}"/>
    <cellStyle name="경고문 11 4" xfId="1860" xr:uid="{00000000-0005-0000-0000-00002D070000}"/>
    <cellStyle name="경고문 12" xfId="1861" xr:uid="{00000000-0005-0000-0000-00002E070000}"/>
    <cellStyle name="경고문 12 2" xfId="1862" xr:uid="{00000000-0005-0000-0000-00002F070000}"/>
    <cellStyle name="경고문 13" xfId="1863" xr:uid="{00000000-0005-0000-0000-000030070000}"/>
    <cellStyle name="경고문 13 2" xfId="1864" xr:uid="{00000000-0005-0000-0000-000031070000}"/>
    <cellStyle name="경고문 14" xfId="1865" xr:uid="{00000000-0005-0000-0000-000032070000}"/>
    <cellStyle name="경고문 14 2" xfId="1866" xr:uid="{00000000-0005-0000-0000-000033070000}"/>
    <cellStyle name="경고문 15" xfId="1867" xr:uid="{00000000-0005-0000-0000-000034070000}"/>
    <cellStyle name="경고문 15 2" xfId="1868" xr:uid="{00000000-0005-0000-0000-000035070000}"/>
    <cellStyle name="경고문 16" xfId="1869" xr:uid="{00000000-0005-0000-0000-000036070000}"/>
    <cellStyle name="경고문 16 2" xfId="1870" xr:uid="{00000000-0005-0000-0000-000037070000}"/>
    <cellStyle name="경고문 17" xfId="1871" xr:uid="{00000000-0005-0000-0000-000038070000}"/>
    <cellStyle name="경고문 17 2" xfId="1872" xr:uid="{00000000-0005-0000-0000-000039070000}"/>
    <cellStyle name="경고문 18" xfId="1873" xr:uid="{00000000-0005-0000-0000-00003A070000}"/>
    <cellStyle name="경고문 18 2" xfId="1874" xr:uid="{00000000-0005-0000-0000-00003B070000}"/>
    <cellStyle name="경고문 19" xfId="1875" xr:uid="{00000000-0005-0000-0000-00003C070000}"/>
    <cellStyle name="경고문 19 2" xfId="1876" xr:uid="{00000000-0005-0000-0000-00003D070000}"/>
    <cellStyle name="경고문 2" xfId="1877" xr:uid="{00000000-0005-0000-0000-00003E070000}"/>
    <cellStyle name="경고문 2 10" xfId="1878" xr:uid="{00000000-0005-0000-0000-00003F070000}"/>
    <cellStyle name="경고문 2 11" xfId="1879" xr:uid="{00000000-0005-0000-0000-000040070000}"/>
    <cellStyle name="경고문 2 12" xfId="1880" xr:uid="{00000000-0005-0000-0000-000041070000}"/>
    <cellStyle name="경고문 2 13" xfId="1881" xr:uid="{00000000-0005-0000-0000-000042070000}"/>
    <cellStyle name="경고문 2 2" xfId="1882" xr:uid="{00000000-0005-0000-0000-000043070000}"/>
    <cellStyle name="경고문 2 2 2" xfId="1883" xr:uid="{00000000-0005-0000-0000-000044070000}"/>
    <cellStyle name="경고문 2 3" xfId="1884" xr:uid="{00000000-0005-0000-0000-000045070000}"/>
    <cellStyle name="경고문 2 4" xfId="1885" xr:uid="{00000000-0005-0000-0000-000046070000}"/>
    <cellStyle name="경고문 2 5" xfId="1886" xr:uid="{00000000-0005-0000-0000-000047070000}"/>
    <cellStyle name="경고문 2 6" xfId="1887" xr:uid="{00000000-0005-0000-0000-000048070000}"/>
    <cellStyle name="경고문 2 7" xfId="1888" xr:uid="{00000000-0005-0000-0000-000049070000}"/>
    <cellStyle name="경고문 2 8" xfId="1889" xr:uid="{00000000-0005-0000-0000-00004A070000}"/>
    <cellStyle name="경고문 2 9" xfId="1890" xr:uid="{00000000-0005-0000-0000-00004B070000}"/>
    <cellStyle name="경고문 20" xfId="1891" xr:uid="{00000000-0005-0000-0000-00004C070000}"/>
    <cellStyle name="경고문 21" xfId="1892" xr:uid="{00000000-0005-0000-0000-00004D070000}"/>
    <cellStyle name="경고문 22" xfId="1893" xr:uid="{00000000-0005-0000-0000-00004E070000}"/>
    <cellStyle name="경고문 23" xfId="1894" xr:uid="{00000000-0005-0000-0000-00004F070000}"/>
    <cellStyle name="경고문 3" xfId="1895" xr:uid="{00000000-0005-0000-0000-000050070000}"/>
    <cellStyle name="경고문 3 2" xfId="1896" xr:uid="{00000000-0005-0000-0000-000051070000}"/>
    <cellStyle name="경고문 3 2 2" xfId="1897" xr:uid="{00000000-0005-0000-0000-000052070000}"/>
    <cellStyle name="경고문 3 3" xfId="1898" xr:uid="{00000000-0005-0000-0000-000053070000}"/>
    <cellStyle name="경고문 3 4" xfId="1899" xr:uid="{00000000-0005-0000-0000-000054070000}"/>
    <cellStyle name="경고문 3 5" xfId="1900" xr:uid="{00000000-0005-0000-0000-000055070000}"/>
    <cellStyle name="경고문 3 6" xfId="1901" xr:uid="{00000000-0005-0000-0000-000056070000}"/>
    <cellStyle name="경고문 4" xfId="1902" xr:uid="{00000000-0005-0000-0000-000057070000}"/>
    <cellStyle name="경고문 4 2" xfId="1903" xr:uid="{00000000-0005-0000-0000-000058070000}"/>
    <cellStyle name="경고문 4 3" xfId="1904" xr:uid="{00000000-0005-0000-0000-000059070000}"/>
    <cellStyle name="경고문 4 4" xfId="1905" xr:uid="{00000000-0005-0000-0000-00005A070000}"/>
    <cellStyle name="경고문 5" xfId="1906" xr:uid="{00000000-0005-0000-0000-00005B070000}"/>
    <cellStyle name="경고문 5 2" xfId="1907" xr:uid="{00000000-0005-0000-0000-00005C070000}"/>
    <cellStyle name="경고문 5 3" xfId="1908" xr:uid="{00000000-0005-0000-0000-00005D070000}"/>
    <cellStyle name="경고문 6" xfId="1909" xr:uid="{00000000-0005-0000-0000-00005E070000}"/>
    <cellStyle name="경고문 6 2" xfId="1910" xr:uid="{00000000-0005-0000-0000-00005F070000}"/>
    <cellStyle name="경고문 7" xfId="1911" xr:uid="{00000000-0005-0000-0000-000060070000}"/>
    <cellStyle name="경고문 7 2" xfId="1912" xr:uid="{00000000-0005-0000-0000-000061070000}"/>
    <cellStyle name="경고문 8" xfId="1913" xr:uid="{00000000-0005-0000-0000-000062070000}"/>
    <cellStyle name="경고문 8 2" xfId="1914" xr:uid="{00000000-0005-0000-0000-000063070000}"/>
    <cellStyle name="경고문 9" xfId="1915" xr:uid="{00000000-0005-0000-0000-000064070000}"/>
    <cellStyle name="경고문 9 2" xfId="1916" xr:uid="{00000000-0005-0000-0000-000065070000}"/>
    <cellStyle name="계산 10" xfId="1917" xr:uid="{00000000-0005-0000-0000-000066070000}"/>
    <cellStyle name="계산 10 2" xfId="1918" xr:uid="{00000000-0005-0000-0000-000067070000}"/>
    <cellStyle name="계산 11" xfId="1919" xr:uid="{00000000-0005-0000-0000-000068070000}"/>
    <cellStyle name="계산 11 2" xfId="1920" xr:uid="{00000000-0005-0000-0000-000069070000}"/>
    <cellStyle name="계산 11 3" xfId="1921" xr:uid="{00000000-0005-0000-0000-00006A070000}"/>
    <cellStyle name="계산 11 4" xfId="1922" xr:uid="{00000000-0005-0000-0000-00006B070000}"/>
    <cellStyle name="계산 12" xfId="1923" xr:uid="{00000000-0005-0000-0000-00006C070000}"/>
    <cellStyle name="계산 12 10" xfId="1924" xr:uid="{00000000-0005-0000-0000-00006D070000}"/>
    <cellStyle name="계산 12 10 2" xfId="1925" xr:uid="{00000000-0005-0000-0000-00006E070000}"/>
    <cellStyle name="계산 12 11" xfId="1926" xr:uid="{00000000-0005-0000-0000-00006F070000}"/>
    <cellStyle name="계산 12 11 2" xfId="1927" xr:uid="{00000000-0005-0000-0000-000070070000}"/>
    <cellStyle name="계산 12 12" xfId="1928" xr:uid="{00000000-0005-0000-0000-000071070000}"/>
    <cellStyle name="계산 12 2" xfId="1929" xr:uid="{00000000-0005-0000-0000-000072070000}"/>
    <cellStyle name="계산 12 2 10" xfId="1930" xr:uid="{00000000-0005-0000-0000-000073070000}"/>
    <cellStyle name="계산 12 2 10 2" xfId="1931" xr:uid="{00000000-0005-0000-0000-000074070000}"/>
    <cellStyle name="계산 12 2 11" xfId="1932" xr:uid="{00000000-0005-0000-0000-000075070000}"/>
    <cellStyle name="계산 12 2 2" xfId="1933" xr:uid="{00000000-0005-0000-0000-000076070000}"/>
    <cellStyle name="계산 12 2 2 2" xfId="1934" xr:uid="{00000000-0005-0000-0000-000077070000}"/>
    <cellStyle name="계산 12 2 2 2 2" xfId="1935" xr:uid="{00000000-0005-0000-0000-000078070000}"/>
    <cellStyle name="계산 12 2 2 2 2 2" xfId="1936" xr:uid="{00000000-0005-0000-0000-000079070000}"/>
    <cellStyle name="계산 12 2 2 2 3" xfId="1937" xr:uid="{00000000-0005-0000-0000-00007A070000}"/>
    <cellStyle name="계산 12 2 2 2 3 2" xfId="1938" xr:uid="{00000000-0005-0000-0000-00007B070000}"/>
    <cellStyle name="계산 12 2 2 2 4" xfId="1939" xr:uid="{00000000-0005-0000-0000-00007C070000}"/>
    <cellStyle name="계산 12 2 2 3" xfId="1940" xr:uid="{00000000-0005-0000-0000-00007D070000}"/>
    <cellStyle name="계산 12 2 2 3 2" xfId="1941" xr:uid="{00000000-0005-0000-0000-00007E070000}"/>
    <cellStyle name="계산 12 2 2 3 2 2" xfId="1942" xr:uid="{00000000-0005-0000-0000-00007F070000}"/>
    <cellStyle name="계산 12 2 2 3 3" xfId="1943" xr:uid="{00000000-0005-0000-0000-000080070000}"/>
    <cellStyle name="계산 12 2 2 3 3 2" xfId="1944" xr:uid="{00000000-0005-0000-0000-000081070000}"/>
    <cellStyle name="계산 12 2 2 3 4" xfId="1945" xr:uid="{00000000-0005-0000-0000-000082070000}"/>
    <cellStyle name="계산 12 2 2 4" xfId="1946" xr:uid="{00000000-0005-0000-0000-000083070000}"/>
    <cellStyle name="계산 12 2 2 4 2" xfId="1947" xr:uid="{00000000-0005-0000-0000-000084070000}"/>
    <cellStyle name="계산 12 2 2 4 2 2" xfId="1948" xr:uid="{00000000-0005-0000-0000-000085070000}"/>
    <cellStyle name="계산 12 2 2 4 3" xfId="1949" xr:uid="{00000000-0005-0000-0000-000086070000}"/>
    <cellStyle name="계산 12 2 2 4 3 2" xfId="1950" xr:uid="{00000000-0005-0000-0000-000087070000}"/>
    <cellStyle name="계산 12 2 2 4 4" xfId="1951" xr:uid="{00000000-0005-0000-0000-000088070000}"/>
    <cellStyle name="계산 12 2 2 5" xfId="1952" xr:uid="{00000000-0005-0000-0000-000089070000}"/>
    <cellStyle name="계산 12 2 2 5 2" xfId="1953" xr:uid="{00000000-0005-0000-0000-00008A070000}"/>
    <cellStyle name="계산 12 2 2 5 2 2" xfId="1954" xr:uid="{00000000-0005-0000-0000-00008B070000}"/>
    <cellStyle name="계산 12 2 2 5 3" xfId="1955" xr:uid="{00000000-0005-0000-0000-00008C070000}"/>
    <cellStyle name="계산 12 2 2 5 3 2" xfId="1956" xr:uid="{00000000-0005-0000-0000-00008D070000}"/>
    <cellStyle name="계산 12 2 2 5 4" xfId="1957" xr:uid="{00000000-0005-0000-0000-00008E070000}"/>
    <cellStyle name="계산 12 2 2 6" xfId="1958" xr:uid="{00000000-0005-0000-0000-00008F070000}"/>
    <cellStyle name="계산 12 2 2 6 2" xfId="1959" xr:uid="{00000000-0005-0000-0000-000090070000}"/>
    <cellStyle name="계산 12 2 2 6 2 2" xfId="1960" xr:uid="{00000000-0005-0000-0000-000091070000}"/>
    <cellStyle name="계산 12 2 2 6 3" xfId="1961" xr:uid="{00000000-0005-0000-0000-000092070000}"/>
    <cellStyle name="계산 12 2 2 6 3 2" xfId="1962" xr:uid="{00000000-0005-0000-0000-000093070000}"/>
    <cellStyle name="계산 12 2 2 6 4" xfId="1963" xr:uid="{00000000-0005-0000-0000-000094070000}"/>
    <cellStyle name="계산 12 2 2 7" xfId="1964" xr:uid="{00000000-0005-0000-0000-000095070000}"/>
    <cellStyle name="계산 12 2 2 7 2" xfId="1965" xr:uid="{00000000-0005-0000-0000-000096070000}"/>
    <cellStyle name="계산 12 2 2 8" xfId="1966" xr:uid="{00000000-0005-0000-0000-000097070000}"/>
    <cellStyle name="계산 12 2 2 8 2" xfId="1967" xr:uid="{00000000-0005-0000-0000-000098070000}"/>
    <cellStyle name="계산 12 2 2 9" xfId="1968" xr:uid="{00000000-0005-0000-0000-000099070000}"/>
    <cellStyle name="계산 12 2 3" xfId="1969" xr:uid="{00000000-0005-0000-0000-00009A070000}"/>
    <cellStyle name="계산 12 2 3 2" xfId="1970" xr:uid="{00000000-0005-0000-0000-00009B070000}"/>
    <cellStyle name="계산 12 2 3 2 2" xfId="1971" xr:uid="{00000000-0005-0000-0000-00009C070000}"/>
    <cellStyle name="계산 12 2 3 2 2 2" xfId="1972" xr:uid="{00000000-0005-0000-0000-00009D070000}"/>
    <cellStyle name="계산 12 2 3 2 3" xfId="1973" xr:uid="{00000000-0005-0000-0000-00009E070000}"/>
    <cellStyle name="계산 12 2 3 2 3 2" xfId="1974" xr:uid="{00000000-0005-0000-0000-00009F070000}"/>
    <cellStyle name="계산 12 2 3 2 4" xfId="1975" xr:uid="{00000000-0005-0000-0000-0000A0070000}"/>
    <cellStyle name="계산 12 2 3 3" xfId="1976" xr:uid="{00000000-0005-0000-0000-0000A1070000}"/>
    <cellStyle name="계산 12 2 3 3 2" xfId="1977" xr:uid="{00000000-0005-0000-0000-0000A2070000}"/>
    <cellStyle name="계산 12 2 3 3 2 2" xfId="1978" xr:uid="{00000000-0005-0000-0000-0000A3070000}"/>
    <cellStyle name="계산 12 2 3 3 3" xfId="1979" xr:uid="{00000000-0005-0000-0000-0000A4070000}"/>
    <cellStyle name="계산 12 2 3 3 3 2" xfId="1980" xr:uid="{00000000-0005-0000-0000-0000A5070000}"/>
    <cellStyle name="계산 12 2 3 3 4" xfId="1981" xr:uid="{00000000-0005-0000-0000-0000A6070000}"/>
    <cellStyle name="계산 12 2 3 4" xfId="1982" xr:uid="{00000000-0005-0000-0000-0000A7070000}"/>
    <cellStyle name="계산 12 2 3 4 2" xfId="1983" xr:uid="{00000000-0005-0000-0000-0000A8070000}"/>
    <cellStyle name="계산 12 2 3 4 2 2" xfId="1984" xr:uid="{00000000-0005-0000-0000-0000A9070000}"/>
    <cellStyle name="계산 12 2 3 4 3" xfId="1985" xr:uid="{00000000-0005-0000-0000-0000AA070000}"/>
    <cellStyle name="계산 12 2 3 4 3 2" xfId="1986" xr:uid="{00000000-0005-0000-0000-0000AB070000}"/>
    <cellStyle name="계산 12 2 3 4 4" xfId="1987" xr:uid="{00000000-0005-0000-0000-0000AC070000}"/>
    <cellStyle name="계산 12 2 3 5" xfId="1988" xr:uid="{00000000-0005-0000-0000-0000AD070000}"/>
    <cellStyle name="계산 12 2 3 5 2" xfId="1989" xr:uid="{00000000-0005-0000-0000-0000AE070000}"/>
    <cellStyle name="계산 12 2 3 5 2 2" xfId="1990" xr:uid="{00000000-0005-0000-0000-0000AF070000}"/>
    <cellStyle name="계산 12 2 3 5 3" xfId="1991" xr:uid="{00000000-0005-0000-0000-0000B0070000}"/>
    <cellStyle name="계산 12 2 3 5 3 2" xfId="1992" xr:uid="{00000000-0005-0000-0000-0000B1070000}"/>
    <cellStyle name="계산 12 2 3 5 4" xfId="1993" xr:uid="{00000000-0005-0000-0000-0000B2070000}"/>
    <cellStyle name="계산 12 2 3 6" xfId="1994" xr:uid="{00000000-0005-0000-0000-0000B3070000}"/>
    <cellStyle name="계산 12 2 3 6 2" xfId="1995" xr:uid="{00000000-0005-0000-0000-0000B4070000}"/>
    <cellStyle name="계산 12 2 3 7" xfId="1996" xr:uid="{00000000-0005-0000-0000-0000B5070000}"/>
    <cellStyle name="계산 12 2 3 7 2" xfId="1997" xr:uid="{00000000-0005-0000-0000-0000B6070000}"/>
    <cellStyle name="계산 12 2 3 8" xfId="1998" xr:uid="{00000000-0005-0000-0000-0000B7070000}"/>
    <cellStyle name="계산 12 2 4" xfId="1999" xr:uid="{00000000-0005-0000-0000-0000B8070000}"/>
    <cellStyle name="계산 12 2 4 2" xfId="2000" xr:uid="{00000000-0005-0000-0000-0000B9070000}"/>
    <cellStyle name="계산 12 2 4 2 2" xfId="2001" xr:uid="{00000000-0005-0000-0000-0000BA070000}"/>
    <cellStyle name="계산 12 2 4 3" xfId="2002" xr:uid="{00000000-0005-0000-0000-0000BB070000}"/>
    <cellStyle name="계산 12 2 4 3 2" xfId="2003" xr:uid="{00000000-0005-0000-0000-0000BC070000}"/>
    <cellStyle name="계산 12 2 4 4" xfId="2004" xr:uid="{00000000-0005-0000-0000-0000BD070000}"/>
    <cellStyle name="계산 12 2 5" xfId="2005" xr:uid="{00000000-0005-0000-0000-0000BE070000}"/>
    <cellStyle name="계산 12 2 5 2" xfId="2006" xr:uid="{00000000-0005-0000-0000-0000BF070000}"/>
    <cellStyle name="계산 12 2 5 2 2" xfId="2007" xr:uid="{00000000-0005-0000-0000-0000C0070000}"/>
    <cellStyle name="계산 12 2 5 3" xfId="2008" xr:uid="{00000000-0005-0000-0000-0000C1070000}"/>
    <cellStyle name="계산 12 2 5 3 2" xfId="2009" xr:uid="{00000000-0005-0000-0000-0000C2070000}"/>
    <cellStyle name="계산 12 2 5 4" xfId="2010" xr:uid="{00000000-0005-0000-0000-0000C3070000}"/>
    <cellStyle name="계산 12 2 6" xfId="2011" xr:uid="{00000000-0005-0000-0000-0000C4070000}"/>
    <cellStyle name="계산 12 2 6 2" xfId="2012" xr:uid="{00000000-0005-0000-0000-0000C5070000}"/>
    <cellStyle name="계산 12 2 6 2 2" xfId="2013" xr:uid="{00000000-0005-0000-0000-0000C6070000}"/>
    <cellStyle name="계산 12 2 6 3" xfId="2014" xr:uid="{00000000-0005-0000-0000-0000C7070000}"/>
    <cellStyle name="계산 12 2 6 3 2" xfId="2015" xr:uid="{00000000-0005-0000-0000-0000C8070000}"/>
    <cellStyle name="계산 12 2 6 4" xfId="2016" xr:uid="{00000000-0005-0000-0000-0000C9070000}"/>
    <cellStyle name="계산 12 2 7" xfId="2017" xr:uid="{00000000-0005-0000-0000-0000CA070000}"/>
    <cellStyle name="계산 12 2 7 2" xfId="2018" xr:uid="{00000000-0005-0000-0000-0000CB070000}"/>
    <cellStyle name="계산 12 2 7 2 2" xfId="2019" xr:uid="{00000000-0005-0000-0000-0000CC070000}"/>
    <cellStyle name="계산 12 2 7 3" xfId="2020" xr:uid="{00000000-0005-0000-0000-0000CD070000}"/>
    <cellStyle name="계산 12 2 7 3 2" xfId="2021" xr:uid="{00000000-0005-0000-0000-0000CE070000}"/>
    <cellStyle name="계산 12 2 7 4" xfId="2022" xr:uid="{00000000-0005-0000-0000-0000CF070000}"/>
    <cellStyle name="계산 12 2 8" xfId="2023" xr:uid="{00000000-0005-0000-0000-0000D0070000}"/>
    <cellStyle name="계산 12 2 8 2" xfId="2024" xr:uid="{00000000-0005-0000-0000-0000D1070000}"/>
    <cellStyle name="계산 12 2 8 2 2" xfId="2025" xr:uid="{00000000-0005-0000-0000-0000D2070000}"/>
    <cellStyle name="계산 12 2 8 3" xfId="2026" xr:uid="{00000000-0005-0000-0000-0000D3070000}"/>
    <cellStyle name="계산 12 2 8 3 2" xfId="2027" xr:uid="{00000000-0005-0000-0000-0000D4070000}"/>
    <cellStyle name="계산 12 2 8 4" xfId="2028" xr:uid="{00000000-0005-0000-0000-0000D5070000}"/>
    <cellStyle name="계산 12 2 9" xfId="2029" xr:uid="{00000000-0005-0000-0000-0000D6070000}"/>
    <cellStyle name="계산 12 2 9 2" xfId="2030" xr:uid="{00000000-0005-0000-0000-0000D7070000}"/>
    <cellStyle name="계산 12 3" xfId="2031" xr:uid="{00000000-0005-0000-0000-0000D8070000}"/>
    <cellStyle name="계산 12 3 2" xfId="2032" xr:uid="{00000000-0005-0000-0000-0000D9070000}"/>
    <cellStyle name="계산 12 3 2 2" xfId="2033" xr:uid="{00000000-0005-0000-0000-0000DA070000}"/>
    <cellStyle name="계산 12 3 2 2 2" xfId="2034" xr:uid="{00000000-0005-0000-0000-0000DB070000}"/>
    <cellStyle name="계산 12 3 2 3" xfId="2035" xr:uid="{00000000-0005-0000-0000-0000DC070000}"/>
    <cellStyle name="계산 12 3 2 3 2" xfId="2036" xr:uid="{00000000-0005-0000-0000-0000DD070000}"/>
    <cellStyle name="계산 12 3 2 4" xfId="2037" xr:uid="{00000000-0005-0000-0000-0000DE070000}"/>
    <cellStyle name="계산 12 3 3" xfId="2038" xr:uid="{00000000-0005-0000-0000-0000DF070000}"/>
    <cellStyle name="계산 12 3 3 2" xfId="2039" xr:uid="{00000000-0005-0000-0000-0000E0070000}"/>
    <cellStyle name="계산 12 3 3 2 2" xfId="2040" xr:uid="{00000000-0005-0000-0000-0000E1070000}"/>
    <cellStyle name="계산 12 3 3 3" xfId="2041" xr:uid="{00000000-0005-0000-0000-0000E2070000}"/>
    <cellStyle name="계산 12 3 3 3 2" xfId="2042" xr:uid="{00000000-0005-0000-0000-0000E3070000}"/>
    <cellStyle name="계산 12 3 3 4" xfId="2043" xr:uid="{00000000-0005-0000-0000-0000E4070000}"/>
    <cellStyle name="계산 12 3 4" xfId="2044" xr:uid="{00000000-0005-0000-0000-0000E5070000}"/>
    <cellStyle name="계산 12 3 4 2" xfId="2045" xr:uid="{00000000-0005-0000-0000-0000E6070000}"/>
    <cellStyle name="계산 12 3 4 2 2" xfId="2046" xr:uid="{00000000-0005-0000-0000-0000E7070000}"/>
    <cellStyle name="계산 12 3 4 3" xfId="2047" xr:uid="{00000000-0005-0000-0000-0000E8070000}"/>
    <cellStyle name="계산 12 3 4 3 2" xfId="2048" xr:uid="{00000000-0005-0000-0000-0000E9070000}"/>
    <cellStyle name="계산 12 3 4 4" xfId="2049" xr:uid="{00000000-0005-0000-0000-0000EA070000}"/>
    <cellStyle name="계산 12 3 5" xfId="2050" xr:uid="{00000000-0005-0000-0000-0000EB070000}"/>
    <cellStyle name="계산 12 3 5 2" xfId="2051" xr:uid="{00000000-0005-0000-0000-0000EC070000}"/>
    <cellStyle name="계산 12 3 5 2 2" xfId="2052" xr:uid="{00000000-0005-0000-0000-0000ED070000}"/>
    <cellStyle name="계산 12 3 5 3" xfId="2053" xr:uid="{00000000-0005-0000-0000-0000EE070000}"/>
    <cellStyle name="계산 12 3 5 3 2" xfId="2054" xr:uid="{00000000-0005-0000-0000-0000EF070000}"/>
    <cellStyle name="계산 12 3 5 4" xfId="2055" xr:uid="{00000000-0005-0000-0000-0000F0070000}"/>
    <cellStyle name="계산 12 3 6" xfId="2056" xr:uid="{00000000-0005-0000-0000-0000F1070000}"/>
    <cellStyle name="계산 12 3 6 2" xfId="2057" xr:uid="{00000000-0005-0000-0000-0000F2070000}"/>
    <cellStyle name="계산 12 3 6 2 2" xfId="2058" xr:uid="{00000000-0005-0000-0000-0000F3070000}"/>
    <cellStyle name="계산 12 3 6 3" xfId="2059" xr:uid="{00000000-0005-0000-0000-0000F4070000}"/>
    <cellStyle name="계산 12 3 6 3 2" xfId="2060" xr:uid="{00000000-0005-0000-0000-0000F5070000}"/>
    <cellStyle name="계산 12 3 6 4" xfId="2061" xr:uid="{00000000-0005-0000-0000-0000F6070000}"/>
    <cellStyle name="계산 12 3 7" xfId="2062" xr:uid="{00000000-0005-0000-0000-0000F7070000}"/>
    <cellStyle name="계산 12 3 7 2" xfId="2063" xr:uid="{00000000-0005-0000-0000-0000F8070000}"/>
    <cellStyle name="계산 12 3 8" xfId="2064" xr:uid="{00000000-0005-0000-0000-0000F9070000}"/>
    <cellStyle name="계산 12 3 8 2" xfId="2065" xr:uid="{00000000-0005-0000-0000-0000FA070000}"/>
    <cellStyle name="계산 12 3 9" xfId="2066" xr:uid="{00000000-0005-0000-0000-0000FB070000}"/>
    <cellStyle name="계산 12 4" xfId="2067" xr:uid="{00000000-0005-0000-0000-0000FC070000}"/>
    <cellStyle name="계산 12 4 2" xfId="2068" xr:uid="{00000000-0005-0000-0000-0000FD070000}"/>
    <cellStyle name="계산 12 4 2 2" xfId="2069" xr:uid="{00000000-0005-0000-0000-0000FE070000}"/>
    <cellStyle name="계산 12 4 2 2 2" xfId="2070" xr:uid="{00000000-0005-0000-0000-0000FF070000}"/>
    <cellStyle name="계산 12 4 2 3" xfId="2071" xr:uid="{00000000-0005-0000-0000-000000080000}"/>
    <cellStyle name="계산 12 4 2 3 2" xfId="2072" xr:uid="{00000000-0005-0000-0000-000001080000}"/>
    <cellStyle name="계산 12 4 2 4" xfId="2073" xr:uid="{00000000-0005-0000-0000-000002080000}"/>
    <cellStyle name="계산 12 4 3" xfId="2074" xr:uid="{00000000-0005-0000-0000-000003080000}"/>
    <cellStyle name="계산 12 4 3 2" xfId="2075" xr:uid="{00000000-0005-0000-0000-000004080000}"/>
    <cellStyle name="계산 12 4 3 2 2" xfId="2076" xr:uid="{00000000-0005-0000-0000-000005080000}"/>
    <cellStyle name="계산 12 4 3 3" xfId="2077" xr:uid="{00000000-0005-0000-0000-000006080000}"/>
    <cellStyle name="계산 12 4 3 3 2" xfId="2078" xr:uid="{00000000-0005-0000-0000-000007080000}"/>
    <cellStyle name="계산 12 4 3 4" xfId="2079" xr:uid="{00000000-0005-0000-0000-000008080000}"/>
    <cellStyle name="계산 12 4 4" xfId="2080" xr:uid="{00000000-0005-0000-0000-000009080000}"/>
    <cellStyle name="계산 12 4 4 2" xfId="2081" xr:uid="{00000000-0005-0000-0000-00000A080000}"/>
    <cellStyle name="계산 12 4 4 2 2" xfId="2082" xr:uid="{00000000-0005-0000-0000-00000B080000}"/>
    <cellStyle name="계산 12 4 4 3" xfId="2083" xr:uid="{00000000-0005-0000-0000-00000C080000}"/>
    <cellStyle name="계산 12 4 4 3 2" xfId="2084" xr:uid="{00000000-0005-0000-0000-00000D080000}"/>
    <cellStyle name="계산 12 4 4 4" xfId="2085" xr:uid="{00000000-0005-0000-0000-00000E080000}"/>
    <cellStyle name="계산 12 4 5" xfId="2086" xr:uid="{00000000-0005-0000-0000-00000F080000}"/>
    <cellStyle name="계산 12 4 5 2" xfId="2087" xr:uid="{00000000-0005-0000-0000-000010080000}"/>
    <cellStyle name="계산 12 4 5 2 2" xfId="2088" xr:uid="{00000000-0005-0000-0000-000011080000}"/>
    <cellStyle name="계산 12 4 5 3" xfId="2089" xr:uid="{00000000-0005-0000-0000-000012080000}"/>
    <cellStyle name="계산 12 4 5 3 2" xfId="2090" xr:uid="{00000000-0005-0000-0000-000013080000}"/>
    <cellStyle name="계산 12 4 5 4" xfId="2091" xr:uid="{00000000-0005-0000-0000-000014080000}"/>
    <cellStyle name="계산 12 4 6" xfId="2092" xr:uid="{00000000-0005-0000-0000-000015080000}"/>
    <cellStyle name="계산 12 4 6 2" xfId="2093" xr:uid="{00000000-0005-0000-0000-000016080000}"/>
    <cellStyle name="계산 12 4 7" xfId="2094" xr:uid="{00000000-0005-0000-0000-000017080000}"/>
    <cellStyle name="계산 12 4 7 2" xfId="2095" xr:uid="{00000000-0005-0000-0000-000018080000}"/>
    <cellStyle name="계산 12 4 8" xfId="2096" xr:uid="{00000000-0005-0000-0000-000019080000}"/>
    <cellStyle name="계산 12 5" xfId="2097" xr:uid="{00000000-0005-0000-0000-00001A080000}"/>
    <cellStyle name="계산 12 5 2" xfId="2098" xr:uid="{00000000-0005-0000-0000-00001B080000}"/>
    <cellStyle name="계산 12 5 2 2" xfId="2099" xr:uid="{00000000-0005-0000-0000-00001C080000}"/>
    <cellStyle name="계산 12 5 3" xfId="2100" xr:uid="{00000000-0005-0000-0000-00001D080000}"/>
    <cellStyle name="계산 12 5 3 2" xfId="2101" xr:uid="{00000000-0005-0000-0000-00001E080000}"/>
    <cellStyle name="계산 12 5 4" xfId="2102" xr:uid="{00000000-0005-0000-0000-00001F080000}"/>
    <cellStyle name="계산 12 6" xfId="2103" xr:uid="{00000000-0005-0000-0000-000020080000}"/>
    <cellStyle name="계산 12 6 2" xfId="2104" xr:uid="{00000000-0005-0000-0000-000021080000}"/>
    <cellStyle name="계산 12 6 2 2" xfId="2105" xr:uid="{00000000-0005-0000-0000-000022080000}"/>
    <cellStyle name="계산 12 6 3" xfId="2106" xr:uid="{00000000-0005-0000-0000-000023080000}"/>
    <cellStyle name="계산 12 6 3 2" xfId="2107" xr:uid="{00000000-0005-0000-0000-000024080000}"/>
    <cellStyle name="계산 12 6 4" xfId="2108" xr:uid="{00000000-0005-0000-0000-000025080000}"/>
    <cellStyle name="계산 12 7" xfId="2109" xr:uid="{00000000-0005-0000-0000-000026080000}"/>
    <cellStyle name="계산 12 7 2" xfId="2110" xr:uid="{00000000-0005-0000-0000-000027080000}"/>
    <cellStyle name="계산 12 7 2 2" xfId="2111" xr:uid="{00000000-0005-0000-0000-000028080000}"/>
    <cellStyle name="계산 12 7 3" xfId="2112" xr:uid="{00000000-0005-0000-0000-000029080000}"/>
    <cellStyle name="계산 12 7 3 2" xfId="2113" xr:uid="{00000000-0005-0000-0000-00002A080000}"/>
    <cellStyle name="계산 12 7 4" xfId="2114" xr:uid="{00000000-0005-0000-0000-00002B080000}"/>
    <cellStyle name="계산 12 8" xfId="2115" xr:uid="{00000000-0005-0000-0000-00002C080000}"/>
    <cellStyle name="계산 12 8 2" xfId="2116" xr:uid="{00000000-0005-0000-0000-00002D080000}"/>
    <cellStyle name="계산 12 8 2 2" xfId="2117" xr:uid="{00000000-0005-0000-0000-00002E080000}"/>
    <cellStyle name="계산 12 8 3" xfId="2118" xr:uid="{00000000-0005-0000-0000-00002F080000}"/>
    <cellStyle name="계산 12 8 3 2" xfId="2119" xr:uid="{00000000-0005-0000-0000-000030080000}"/>
    <cellStyle name="계산 12 8 4" xfId="2120" xr:uid="{00000000-0005-0000-0000-000031080000}"/>
    <cellStyle name="계산 12 9" xfId="2121" xr:uid="{00000000-0005-0000-0000-000032080000}"/>
    <cellStyle name="계산 12 9 2" xfId="2122" xr:uid="{00000000-0005-0000-0000-000033080000}"/>
    <cellStyle name="계산 12 9 2 2" xfId="2123" xr:uid="{00000000-0005-0000-0000-000034080000}"/>
    <cellStyle name="계산 12 9 3" xfId="2124" xr:uid="{00000000-0005-0000-0000-000035080000}"/>
    <cellStyle name="계산 12 9 3 2" xfId="2125" xr:uid="{00000000-0005-0000-0000-000036080000}"/>
    <cellStyle name="계산 12 9 4" xfId="2126" xr:uid="{00000000-0005-0000-0000-000037080000}"/>
    <cellStyle name="계산 13" xfId="2127" xr:uid="{00000000-0005-0000-0000-000038080000}"/>
    <cellStyle name="계산 13 10" xfId="2128" xr:uid="{00000000-0005-0000-0000-000039080000}"/>
    <cellStyle name="계산 13 10 2" xfId="2129" xr:uid="{00000000-0005-0000-0000-00003A080000}"/>
    <cellStyle name="계산 13 11" xfId="2130" xr:uid="{00000000-0005-0000-0000-00003B080000}"/>
    <cellStyle name="계산 13 11 2" xfId="2131" xr:uid="{00000000-0005-0000-0000-00003C080000}"/>
    <cellStyle name="계산 13 12" xfId="2132" xr:uid="{00000000-0005-0000-0000-00003D080000}"/>
    <cellStyle name="계산 13 2" xfId="2133" xr:uid="{00000000-0005-0000-0000-00003E080000}"/>
    <cellStyle name="계산 13 2 10" xfId="2134" xr:uid="{00000000-0005-0000-0000-00003F080000}"/>
    <cellStyle name="계산 13 2 10 2" xfId="2135" xr:uid="{00000000-0005-0000-0000-000040080000}"/>
    <cellStyle name="계산 13 2 11" xfId="2136" xr:uid="{00000000-0005-0000-0000-000041080000}"/>
    <cellStyle name="계산 13 2 2" xfId="2137" xr:uid="{00000000-0005-0000-0000-000042080000}"/>
    <cellStyle name="계산 13 2 2 2" xfId="2138" xr:uid="{00000000-0005-0000-0000-000043080000}"/>
    <cellStyle name="계산 13 2 2 2 2" xfId="2139" xr:uid="{00000000-0005-0000-0000-000044080000}"/>
    <cellStyle name="계산 13 2 2 2 2 2" xfId="2140" xr:uid="{00000000-0005-0000-0000-000045080000}"/>
    <cellStyle name="계산 13 2 2 2 3" xfId="2141" xr:uid="{00000000-0005-0000-0000-000046080000}"/>
    <cellStyle name="계산 13 2 2 2 3 2" xfId="2142" xr:uid="{00000000-0005-0000-0000-000047080000}"/>
    <cellStyle name="계산 13 2 2 2 4" xfId="2143" xr:uid="{00000000-0005-0000-0000-000048080000}"/>
    <cellStyle name="계산 13 2 2 3" xfId="2144" xr:uid="{00000000-0005-0000-0000-000049080000}"/>
    <cellStyle name="계산 13 2 2 3 2" xfId="2145" xr:uid="{00000000-0005-0000-0000-00004A080000}"/>
    <cellStyle name="계산 13 2 2 3 2 2" xfId="2146" xr:uid="{00000000-0005-0000-0000-00004B080000}"/>
    <cellStyle name="계산 13 2 2 3 3" xfId="2147" xr:uid="{00000000-0005-0000-0000-00004C080000}"/>
    <cellStyle name="계산 13 2 2 3 3 2" xfId="2148" xr:uid="{00000000-0005-0000-0000-00004D080000}"/>
    <cellStyle name="계산 13 2 2 3 4" xfId="2149" xr:uid="{00000000-0005-0000-0000-00004E080000}"/>
    <cellStyle name="계산 13 2 2 4" xfId="2150" xr:uid="{00000000-0005-0000-0000-00004F080000}"/>
    <cellStyle name="계산 13 2 2 4 2" xfId="2151" xr:uid="{00000000-0005-0000-0000-000050080000}"/>
    <cellStyle name="계산 13 2 2 4 2 2" xfId="2152" xr:uid="{00000000-0005-0000-0000-000051080000}"/>
    <cellStyle name="계산 13 2 2 4 3" xfId="2153" xr:uid="{00000000-0005-0000-0000-000052080000}"/>
    <cellStyle name="계산 13 2 2 4 3 2" xfId="2154" xr:uid="{00000000-0005-0000-0000-000053080000}"/>
    <cellStyle name="계산 13 2 2 4 4" xfId="2155" xr:uid="{00000000-0005-0000-0000-000054080000}"/>
    <cellStyle name="계산 13 2 2 5" xfId="2156" xr:uid="{00000000-0005-0000-0000-000055080000}"/>
    <cellStyle name="계산 13 2 2 5 2" xfId="2157" xr:uid="{00000000-0005-0000-0000-000056080000}"/>
    <cellStyle name="계산 13 2 2 5 2 2" xfId="2158" xr:uid="{00000000-0005-0000-0000-000057080000}"/>
    <cellStyle name="계산 13 2 2 5 3" xfId="2159" xr:uid="{00000000-0005-0000-0000-000058080000}"/>
    <cellStyle name="계산 13 2 2 5 3 2" xfId="2160" xr:uid="{00000000-0005-0000-0000-000059080000}"/>
    <cellStyle name="계산 13 2 2 5 4" xfId="2161" xr:uid="{00000000-0005-0000-0000-00005A080000}"/>
    <cellStyle name="계산 13 2 2 6" xfId="2162" xr:uid="{00000000-0005-0000-0000-00005B080000}"/>
    <cellStyle name="계산 13 2 2 6 2" xfId="2163" xr:uid="{00000000-0005-0000-0000-00005C080000}"/>
    <cellStyle name="계산 13 2 2 6 2 2" xfId="2164" xr:uid="{00000000-0005-0000-0000-00005D080000}"/>
    <cellStyle name="계산 13 2 2 6 3" xfId="2165" xr:uid="{00000000-0005-0000-0000-00005E080000}"/>
    <cellStyle name="계산 13 2 2 6 3 2" xfId="2166" xr:uid="{00000000-0005-0000-0000-00005F080000}"/>
    <cellStyle name="계산 13 2 2 6 4" xfId="2167" xr:uid="{00000000-0005-0000-0000-000060080000}"/>
    <cellStyle name="계산 13 2 2 7" xfId="2168" xr:uid="{00000000-0005-0000-0000-000061080000}"/>
    <cellStyle name="계산 13 2 2 7 2" xfId="2169" xr:uid="{00000000-0005-0000-0000-000062080000}"/>
    <cellStyle name="계산 13 2 2 8" xfId="2170" xr:uid="{00000000-0005-0000-0000-000063080000}"/>
    <cellStyle name="계산 13 2 2 8 2" xfId="2171" xr:uid="{00000000-0005-0000-0000-000064080000}"/>
    <cellStyle name="계산 13 2 2 9" xfId="2172" xr:uid="{00000000-0005-0000-0000-000065080000}"/>
    <cellStyle name="계산 13 2 3" xfId="2173" xr:uid="{00000000-0005-0000-0000-000066080000}"/>
    <cellStyle name="계산 13 2 3 2" xfId="2174" xr:uid="{00000000-0005-0000-0000-000067080000}"/>
    <cellStyle name="계산 13 2 3 2 2" xfId="2175" xr:uid="{00000000-0005-0000-0000-000068080000}"/>
    <cellStyle name="계산 13 2 3 2 2 2" xfId="2176" xr:uid="{00000000-0005-0000-0000-000069080000}"/>
    <cellStyle name="계산 13 2 3 2 3" xfId="2177" xr:uid="{00000000-0005-0000-0000-00006A080000}"/>
    <cellStyle name="계산 13 2 3 2 3 2" xfId="2178" xr:uid="{00000000-0005-0000-0000-00006B080000}"/>
    <cellStyle name="계산 13 2 3 2 4" xfId="2179" xr:uid="{00000000-0005-0000-0000-00006C080000}"/>
    <cellStyle name="계산 13 2 3 3" xfId="2180" xr:uid="{00000000-0005-0000-0000-00006D080000}"/>
    <cellStyle name="계산 13 2 3 3 2" xfId="2181" xr:uid="{00000000-0005-0000-0000-00006E080000}"/>
    <cellStyle name="계산 13 2 3 3 2 2" xfId="2182" xr:uid="{00000000-0005-0000-0000-00006F080000}"/>
    <cellStyle name="계산 13 2 3 3 3" xfId="2183" xr:uid="{00000000-0005-0000-0000-000070080000}"/>
    <cellStyle name="계산 13 2 3 3 3 2" xfId="2184" xr:uid="{00000000-0005-0000-0000-000071080000}"/>
    <cellStyle name="계산 13 2 3 3 4" xfId="2185" xr:uid="{00000000-0005-0000-0000-000072080000}"/>
    <cellStyle name="계산 13 2 3 4" xfId="2186" xr:uid="{00000000-0005-0000-0000-000073080000}"/>
    <cellStyle name="계산 13 2 3 4 2" xfId="2187" xr:uid="{00000000-0005-0000-0000-000074080000}"/>
    <cellStyle name="계산 13 2 3 4 2 2" xfId="2188" xr:uid="{00000000-0005-0000-0000-000075080000}"/>
    <cellStyle name="계산 13 2 3 4 3" xfId="2189" xr:uid="{00000000-0005-0000-0000-000076080000}"/>
    <cellStyle name="계산 13 2 3 4 3 2" xfId="2190" xr:uid="{00000000-0005-0000-0000-000077080000}"/>
    <cellStyle name="계산 13 2 3 4 4" xfId="2191" xr:uid="{00000000-0005-0000-0000-000078080000}"/>
    <cellStyle name="계산 13 2 3 5" xfId="2192" xr:uid="{00000000-0005-0000-0000-000079080000}"/>
    <cellStyle name="계산 13 2 3 5 2" xfId="2193" xr:uid="{00000000-0005-0000-0000-00007A080000}"/>
    <cellStyle name="계산 13 2 3 5 2 2" xfId="2194" xr:uid="{00000000-0005-0000-0000-00007B080000}"/>
    <cellStyle name="계산 13 2 3 5 3" xfId="2195" xr:uid="{00000000-0005-0000-0000-00007C080000}"/>
    <cellStyle name="계산 13 2 3 5 3 2" xfId="2196" xr:uid="{00000000-0005-0000-0000-00007D080000}"/>
    <cellStyle name="계산 13 2 3 5 4" xfId="2197" xr:uid="{00000000-0005-0000-0000-00007E080000}"/>
    <cellStyle name="계산 13 2 3 6" xfId="2198" xr:uid="{00000000-0005-0000-0000-00007F080000}"/>
    <cellStyle name="계산 13 2 3 6 2" xfId="2199" xr:uid="{00000000-0005-0000-0000-000080080000}"/>
    <cellStyle name="계산 13 2 3 7" xfId="2200" xr:uid="{00000000-0005-0000-0000-000081080000}"/>
    <cellStyle name="계산 13 2 3 7 2" xfId="2201" xr:uid="{00000000-0005-0000-0000-000082080000}"/>
    <cellStyle name="계산 13 2 3 8" xfId="2202" xr:uid="{00000000-0005-0000-0000-000083080000}"/>
    <cellStyle name="계산 13 2 4" xfId="2203" xr:uid="{00000000-0005-0000-0000-000084080000}"/>
    <cellStyle name="계산 13 2 4 2" xfId="2204" xr:uid="{00000000-0005-0000-0000-000085080000}"/>
    <cellStyle name="계산 13 2 4 2 2" xfId="2205" xr:uid="{00000000-0005-0000-0000-000086080000}"/>
    <cellStyle name="계산 13 2 4 3" xfId="2206" xr:uid="{00000000-0005-0000-0000-000087080000}"/>
    <cellStyle name="계산 13 2 4 3 2" xfId="2207" xr:uid="{00000000-0005-0000-0000-000088080000}"/>
    <cellStyle name="계산 13 2 4 4" xfId="2208" xr:uid="{00000000-0005-0000-0000-000089080000}"/>
    <cellStyle name="계산 13 2 5" xfId="2209" xr:uid="{00000000-0005-0000-0000-00008A080000}"/>
    <cellStyle name="계산 13 2 5 2" xfId="2210" xr:uid="{00000000-0005-0000-0000-00008B080000}"/>
    <cellStyle name="계산 13 2 5 2 2" xfId="2211" xr:uid="{00000000-0005-0000-0000-00008C080000}"/>
    <cellStyle name="계산 13 2 5 3" xfId="2212" xr:uid="{00000000-0005-0000-0000-00008D080000}"/>
    <cellStyle name="계산 13 2 5 3 2" xfId="2213" xr:uid="{00000000-0005-0000-0000-00008E080000}"/>
    <cellStyle name="계산 13 2 5 4" xfId="2214" xr:uid="{00000000-0005-0000-0000-00008F080000}"/>
    <cellStyle name="계산 13 2 6" xfId="2215" xr:uid="{00000000-0005-0000-0000-000090080000}"/>
    <cellStyle name="계산 13 2 6 2" xfId="2216" xr:uid="{00000000-0005-0000-0000-000091080000}"/>
    <cellStyle name="계산 13 2 6 2 2" xfId="2217" xr:uid="{00000000-0005-0000-0000-000092080000}"/>
    <cellStyle name="계산 13 2 6 3" xfId="2218" xr:uid="{00000000-0005-0000-0000-000093080000}"/>
    <cellStyle name="계산 13 2 6 3 2" xfId="2219" xr:uid="{00000000-0005-0000-0000-000094080000}"/>
    <cellStyle name="계산 13 2 6 4" xfId="2220" xr:uid="{00000000-0005-0000-0000-000095080000}"/>
    <cellStyle name="계산 13 2 7" xfId="2221" xr:uid="{00000000-0005-0000-0000-000096080000}"/>
    <cellStyle name="계산 13 2 7 2" xfId="2222" xr:uid="{00000000-0005-0000-0000-000097080000}"/>
    <cellStyle name="계산 13 2 7 2 2" xfId="2223" xr:uid="{00000000-0005-0000-0000-000098080000}"/>
    <cellStyle name="계산 13 2 7 3" xfId="2224" xr:uid="{00000000-0005-0000-0000-000099080000}"/>
    <cellStyle name="계산 13 2 7 3 2" xfId="2225" xr:uid="{00000000-0005-0000-0000-00009A080000}"/>
    <cellStyle name="계산 13 2 7 4" xfId="2226" xr:uid="{00000000-0005-0000-0000-00009B080000}"/>
    <cellStyle name="계산 13 2 8" xfId="2227" xr:uid="{00000000-0005-0000-0000-00009C080000}"/>
    <cellStyle name="계산 13 2 8 2" xfId="2228" xr:uid="{00000000-0005-0000-0000-00009D080000}"/>
    <cellStyle name="계산 13 2 8 2 2" xfId="2229" xr:uid="{00000000-0005-0000-0000-00009E080000}"/>
    <cellStyle name="계산 13 2 8 3" xfId="2230" xr:uid="{00000000-0005-0000-0000-00009F080000}"/>
    <cellStyle name="계산 13 2 8 3 2" xfId="2231" xr:uid="{00000000-0005-0000-0000-0000A0080000}"/>
    <cellStyle name="계산 13 2 8 4" xfId="2232" xr:uid="{00000000-0005-0000-0000-0000A1080000}"/>
    <cellStyle name="계산 13 2 9" xfId="2233" xr:uid="{00000000-0005-0000-0000-0000A2080000}"/>
    <cellStyle name="계산 13 2 9 2" xfId="2234" xr:uid="{00000000-0005-0000-0000-0000A3080000}"/>
    <cellStyle name="계산 13 3" xfId="2235" xr:uid="{00000000-0005-0000-0000-0000A4080000}"/>
    <cellStyle name="계산 13 3 2" xfId="2236" xr:uid="{00000000-0005-0000-0000-0000A5080000}"/>
    <cellStyle name="계산 13 3 2 2" xfId="2237" xr:uid="{00000000-0005-0000-0000-0000A6080000}"/>
    <cellStyle name="계산 13 3 2 2 2" xfId="2238" xr:uid="{00000000-0005-0000-0000-0000A7080000}"/>
    <cellStyle name="계산 13 3 2 3" xfId="2239" xr:uid="{00000000-0005-0000-0000-0000A8080000}"/>
    <cellStyle name="계산 13 3 2 3 2" xfId="2240" xr:uid="{00000000-0005-0000-0000-0000A9080000}"/>
    <cellStyle name="계산 13 3 2 4" xfId="2241" xr:uid="{00000000-0005-0000-0000-0000AA080000}"/>
    <cellStyle name="계산 13 3 3" xfId="2242" xr:uid="{00000000-0005-0000-0000-0000AB080000}"/>
    <cellStyle name="계산 13 3 3 2" xfId="2243" xr:uid="{00000000-0005-0000-0000-0000AC080000}"/>
    <cellStyle name="계산 13 3 3 2 2" xfId="2244" xr:uid="{00000000-0005-0000-0000-0000AD080000}"/>
    <cellStyle name="계산 13 3 3 3" xfId="2245" xr:uid="{00000000-0005-0000-0000-0000AE080000}"/>
    <cellStyle name="계산 13 3 3 3 2" xfId="2246" xr:uid="{00000000-0005-0000-0000-0000AF080000}"/>
    <cellStyle name="계산 13 3 3 4" xfId="2247" xr:uid="{00000000-0005-0000-0000-0000B0080000}"/>
    <cellStyle name="계산 13 3 4" xfId="2248" xr:uid="{00000000-0005-0000-0000-0000B1080000}"/>
    <cellStyle name="계산 13 3 4 2" xfId="2249" xr:uid="{00000000-0005-0000-0000-0000B2080000}"/>
    <cellStyle name="계산 13 3 4 2 2" xfId="2250" xr:uid="{00000000-0005-0000-0000-0000B3080000}"/>
    <cellStyle name="계산 13 3 4 3" xfId="2251" xr:uid="{00000000-0005-0000-0000-0000B4080000}"/>
    <cellStyle name="계산 13 3 4 3 2" xfId="2252" xr:uid="{00000000-0005-0000-0000-0000B5080000}"/>
    <cellStyle name="계산 13 3 4 4" xfId="2253" xr:uid="{00000000-0005-0000-0000-0000B6080000}"/>
    <cellStyle name="계산 13 3 5" xfId="2254" xr:uid="{00000000-0005-0000-0000-0000B7080000}"/>
    <cellStyle name="계산 13 3 5 2" xfId="2255" xr:uid="{00000000-0005-0000-0000-0000B8080000}"/>
    <cellStyle name="계산 13 3 5 2 2" xfId="2256" xr:uid="{00000000-0005-0000-0000-0000B9080000}"/>
    <cellStyle name="계산 13 3 5 3" xfId="2257" xr:uid="{00000000-0005-0000-0000-0000BA080000}"/>
    <cellStyle name="계산 13 3 5 3 2" xfId="2258" xr:uid="{00000000-0005-0000-0000-0000BB080000}"/>
    <cellStyle name="계산 13 3 5 4" xfId="2259" xr:uid="{00000000-0005-0000-0000-0000BC080000}"/>
    <cellStyle name="계산 13 3 6" xfId="2260" xr:uid="{00000000-0005-0000-0000-0000BD080000}"/>
    <cellStyle name="계산 13 3 6 2" xfId="2261" xr:uid="{00000000-0005-0000-0000-0000BE080000}"/>
    <cellStyle name="계산 13 3 6 2 2" xfId="2262" xr:uid="{00000000-0005-0000-0000-0000BF080000}"/>
    <cellStyle name="계산 13 3 6 3" xfId="2263" xr:uid="{00000000-0005-0000-0000-0000C0080000}"/>
    <cellStyle name="계산 13 3 6 3 2" xfId="2264" xr:uid="{00000000-0005-0000-0000-0000C1080000}"/>
    <cellStyle name="계산 13 3 6 4" xfId="2265" xr:uid="{00000000-0005-0000-0000-0000C2080000}"/>
    <cellStyle name="계산 13 3 7" xfId="2266" xr:uid="{00000000-0005-0000-0000-0000C3080000}"/>
    <cellStyle name="계산 13 3 7 2" xfId="2267" xr:uid="{00000000-0005-0000-0000-0000C4080000}"/>
    <cellStyle name="계산 13 3 8" xfId="2268" xr:uid="{00000000-0005-0000-0000-0000C5080000}"/>
    <cellStyle name="계산 13 3 8 2" xfId="2269" xr:uid="{00000000-0005-0000-0000-0000C6080000}"/>
    <cellStyle name="계산 13 3 9" xfId="2270" xr:uid="{00000000-0005-0000-0000-0000C7080000}"/>
    <cellStyle name="계산 13 4" xfId="2271" xr:uid="{00000000-0005-0000-0000-0000C8080000}"/>
    <cellStyle name="계산 13 4 2" xfId="2272" xr:uid="{00000000-0005-0000-0000-0000C9080000}"/>
    <cellStyle name="계산 13 4 2 2" xfId="2273" xr:uid="{00000000-0005-0000-0000-0000CA080000}"/>
    <cellStyle name="계산 13 4 2 2 2" xfId="2274" xr:uid="{00000000-0005-0000-0000-0000CB080000}"/>
    <cellStyle name="계산 13 4 2 3" xfId="2275" xr:uid="{00000000-0005-0000-0000-0000CC080000}"/>
    <cellStyle name="계산 13 4 2 3 2" xfId="2276" xr:uid="{00000000-0005-0000-0000-0000CD080000}"/>
    <cellStyle name="계산 13 4 2 4" xfId="2277" xr:uid="{00000000-0005-0000-0000-0000CE080000}"/>
    <cellStyle name="계산 13 4 3" xfId="2278" xr:uid="{00000000-0005-0000-0000-0000CF080000}"/>
    <cellStyle name="계산 13 4 3 2" xfId="2279" xr:uid="{00000000-0005-0000-0000-0000D0080000}"/>
    <cellStyle name="계산 13 4 3 2 2" xfId="2280" xr:uid="{00000000-0005-0000-0000-0000D1080000}"/>
    <cellStyle name="계산 13 4 3 3" xfId="2281" xr:uid="{00000000-0005-0000-0000-0000D2080000}"/>
    <cellStyle name="계산 13 4 3 3 2" xfId="2282" xr:uid="{00000000-0005-0000-0000-0000D3080000}"/>
    <cellStyle name="계산 13 4 3 4" xfId="2283" xr:uid="{00000000-0005-0000-0000-0000D4080000}"/>
    <cellStyle name="계산 13 4 4" xfId="2284" xr:uid="{00000000-0005-0000-0000-0000D5080000}"/>
    <cellStyle name="계산 13 4 4 2" xfId="2285" xr:uid="{00000000-0005-0000-0000-0000D6080000}"/>
    <cellStyle name="계산 13 4 4 2 2" xfId="2286" xr:uid="{00000000-0005-0000-0000-0000D7080000}"/>
    <cellStyle name="계산 13 4 4 3" xfId="2287" xr:uid="{00000000-0005-0000-0000-0000D8080000}"/>
    <cellStyle name="계산 13 4 4 3 2" xfId="2288" xr:uid="{00000000-0005-0000-0000-0000D9080000}"/>
    <cellStyle name="계산 13 4 4 4" xfId="2289" xr:uid="{00000000-0005-0000-0000-0000DA080000}"/>
    <cellStyle name="계산 13 4 5" xfId="2290" xr:uid="{00000000-0005-0000-0000-0000DB080000}"/>
    <cellStyle name="계산 13 4 5 2" xfId="2291" xr:uid="{00000000-0005-0000-0000-0000DC080000}"/>
    <cellStyle name="계산 13 4 5 2 2" xfId="2292" xr:uid="{00000000-0005-0000-0000-0000DD080000}"/>
    <cellStyle name="계산 13 4 5 3" xfId="2293" xr:uid="{00000000-0005-0000-0000-0000DE080000}"/>
    <cellStyle name="계산 13 4 5 3 2" xfId="2294" xr:uid="{00000000-0005-0000-0000-0000DF080000}"/>
    <cellStyle name="계산 13 4 5 4" xfId="2295" xr:uid="{00000000-0005-0000-0000-0000E0080000}"/>
    <cellStyle name="계산 13 4 6" xfId="2296" xr:uid="{00000000-0005-0000-0000-0000E1080000}"/>
    <cellStyle name="계산 13 4 6 2" xfId="2297" xr:uid="{00000000-0005-0000-0000-0000E2080000}"/>
    <cellStyle name="계산 13 4 7" xfId="2298" xr:uid="{00000000-0005-0000-0000-0000E3080000}"/>
    <cellStyle name="계산 13 4 7 2" xfId="2299" xr:uid="{00000000-0005-0000-0000-0000E4080000}"/>
    <cellStyle name="계산 13 4 8" xfId="2300" xr:uid="{00000000-0005-0000-0000-0000E5080000}"/>
    <cellStyle name="계산 13 5" xfId="2301" xr:uid="{00000000-0005-0000-0000-0000E6080000}"/>
    <cellStyle name="계산 13 5 2" xfId="2302" xr:uid="{00000000-0005-0000-0000-0000E7080000}"/>
    <cellStyle name="계산 13 5 2 2" xfId="2303" xr:uid="{00000000-0005-0000-0000-0000E8080000}"/>
    <cellStyle name="계산 13 5 3" xfId="2304" xr:uid="{00000000-0005-0000-0000-0000E9080000}"/>
    <cellStyle name="계산 13 5 3 2" xfId="2305" xr:uid="{00000000-0005-0000-0000-0000EA080000}"/>
    <cellStyle name="계산 13 5 4" xfId="2306" xr:uid="{00000000-0005-0000-0000-0000EB080000}"/>
    <cellStyle name="계산 13 6" xfId="2307" xr:uid="{00000000-0005-0000-0000-0000EC080000}"/>
    <cellStyle name="계산 13 6 2" xfId="2308" xr:uid="{00000000-0005-0000-0000-0000ED080000}"/>
    <cellStyle name="계산 13 6 2 2" xfId="2309" xr:uid="{00000000-0005-0000-0000-0000EE080000}"/>
    <cellStyle name="계산 13 6 3" xfId="2310" xr:uid="{00000000-0005-0000-0000-0000EF080000}"/>
    <cellStyle name="계산 13 6 3 2" xfId="2311" xr:uid="{00000000-0005-0000-0000-0000F0080000}"/>
    <cellStyle name="계산 13 6 4" xfId="2312" xr:uid="{00000000-0005-0000-0000-0000F1080000}"/>
    <cellStyle name="계산 13 7" xfId="2313" xr:uid="{00000000-0005-0000-0000-0000F2080000}"/>
    <cellStyle name="계산 13 7 2" xfId="2314" xr:uid="{00000000-0005-0000-0000-0000F3080000}"/>
    <cellStyle name="계산 13 7 2 2" xfId="2315" xr:uid="{00000000-0005-0000-0000-0000F4080000}"/>
    <cellStyle name="계산 13 7 3" xfId="2316" xr:uid="{00000000-0005-0000-0000-0000F5080000}"/>
    <cellStyle name="계산 13 7 3 2" xfId="2317" xr:uid="{00000000-0005-0000-0000-0000F6080000}"/>
    <cellStyle name="계산 13 7 4" xfId="2318" xr:uid="{00000000-0005-0000-0000-0000F7080000}"/>
    <cellStyle name="계산 13 8" xfId="2319" xr:uid="{00000000-0005-0000-0000-0000F8080000}"/>
    <cellStyle name="계산 13 8 2" xfId="2320" xr:uid="{00000000-0005-0000-0000-0000F9080000}"/>
    <cellStyle name="계산 13 8 2 2" xfId="2321" xr:uid="{00000000-0005-0000-0000-0000FA080000}"/>
    <cellStyle name="계산 13 8 3" xfId="2322" xr:uid="{00000000-0005-0000-0000-0000FB080000}"/>
    <cellStyle name="계산 13 8 3 2" xfId="2323" xr:uid="{00000000-0005-0000-0000-0000FC080000}"/>
    <cellStyle name="계산 13 8 4" xfId="2324" xr:uid="{00000000-0005-0000-0000-0000FD080000}"/>
    <cellStyle name="계산 13 9" xfId="2325" xr:uid="{00000000-0005-0000-0000-0000FE080000}"/>
    <cellStyle name="계산 13 9 2" xfId="2326" xr:uid="{00000000-0005-0000-0000-0000FF080000}"/>
    <cellStyle name="계산 13 9 2 2" xfId="2327" xr:uid="{00000000-0005-0000-0000-000000090000}"/>
    <cellStyle name="계산 13 9 3" xfId="2328" xr:uid="{00000000-0005-0000-0000-000001090000}"/>
    <cellStyle name="계산 13 9 3 2" xfId="2329" xr:uid="{00000000-0005-0000-0000-000002090000}"/>
    <cellStyle name="계산 13 9 4" xfId="2330" xr:uid="{00000000-0005-0000-0000-000003090000}"/>
    <cellStyle name="계산 14" xfId="2331" xr:uid="{00000000-0005-0000-0000-000004090000}"/>
    <cellStyle name="계산 14 2" xfId="2332" xr:uid="{00000000-0005-0000-0000-000005090000}"/>
    <cellStyle name="계산 15" xfId="2333" xr:uid="{00000000-0005-0000-0000-000006090000}"/>
    <cellStyle name="계산 15 2" xfId="2334" xr:uid="{00000000-0005-0000-0000-000007090000}"/>
    <cellStyle name="계산 16" xfId="2335" xr:uid="{00000000-0005-0000-0000-000008090000}"/>
    <cellStyle name="계산 16 2" xfId="2336" xr:uid="{00000000-0005-0000-0000-000009090000}"/>
    <cellStyle name="계산 17" xfId="2337" xr:uid="{00000000-0005-0000-0000-00000A090000}"/>
    <cellStyle name="계산 17 2" xfId="2338" xr:uid="{00000000-0005-0000-0000-00000B090000}"/>
    <cellStyle name="계산 18" xfId="2339" xr:uid="{00000000-0005-0000-0000-00000C090000}"/>
    <cellStyle name="계산 18 2" xfId="2340" xr:uid="{00000000-0005-0000-0000-00000D090000}"/>
    <cellStyle name="계산 19" xfId="2341" xr:uid="{00000000-0005-0000-0000-00000E090000}"/>
    <cellStyle name="계산 19 2" xfId="2342" xr:uid="{00000000-0005-0000-0000-00000F090000}"/>
    <cellStyle name="계산 2" xfId="2343" xr:uid="{00000000-0005-0000-0000-000010090000}"/>
    <cellStyle name="계산 2 10" xfId="2344" xr:uid="{00000000-0005-0000-0000-000011090000}"/>
    <cellStyle name="계산 2 10 2" xfId="2345" xr:uid="{00000000-0005-0000-0000-000012090000}"/>
    <cellStyle name="계산 2 10 2 2" xfId="2346" xr:uid="{00000000-0005-0000-0000-000013090000}"/>
    <cellStyle name="계산 2 10 3" xfId="2347" xr:uid="{00000000-0005-0000-0000-000014090000}"/>
    <cellStyle name="계산 2 10 3 2" xfId="2348" xr:uid="{00000000-0005-0000-0000-000015090000}"/>
    <cellStyle name="계산 2 10 4" xfId="2349" xr:uid="{00000000-0005-0000-0000-000016090000}"/>
    <cellStyle name="계산 2 11" xfId="2350" xr:uid="{00000000-0005-0000-0000-000017090000}"/>
    <cellStyle name="계산 2 11 2" xfId="2351" xr:uid="{00000000-0005-0000-0000-000018090000}"/>
    <cellStyle name="계산 2 11 2 2" xfId="2352" xr:uid="{00000000-0005-0000-0000-000019090000}"/>
    <cellStyle name="계산 2 11 3" xfId="2353" xr:uid="{00000000-0005-0000-0000-00001A090000}"/>
    <cellStyle name="계산 2 11 3 2" xfId="2354" xr:uid="{00000000-0005-0000-0000-00001B090000}"/>
    <cellStyle name="계산 2 11 4" xfId="2355" xr:uid="{00000000-0005-0000-0000-00001C090000}"/>
    <cellStyle name="계산 2 12" xfId="2356" xr:uid="{00000000-0005-0000-0000-00001D090000}"/>
    <cellStyle name="계산 2 12 2" xfId="2357" xr:uid="{00000000-0005-0000-0000-00001E090000}"/>
    <cellStyle name="계산 2 12 2 2" xfId="2358" xr:uid="{00000000-0005-0000-0000-00001F090000}"/>
    <cellStyle name="계산 2 12 3" xfId="2359" xr:uid="{00000000-0005-0000-0000-000020090000}"/>
    <cellStyle name="계산 2 12 3 2" xfId="2360" xr:uid="{00000000-0005-0000-0000-000021090000}"/>
    <cellStyle name="계산 2 12 4" xfId="2361" xr:uid="{00000000-0005-0000-0000-000022090000}"/>
    <cellStyle name="계산 2 13" xfId="2362" xr:uid="{00000000-0005-0000-0000-000023090000}"/>
    <cellStyle name="계산 2 13 2" xfId="2363" xr:uid="{00000000-0005-0000-0000-000024090000}"/>
    <cellStyle name="계산 2 13 2 2" xfId="2364" xr:uid="{00000000-0005-0000-0000-000025090000}"/>
    <cellStyle name="계산 2 13 3" xfId="2365" xr:uid="{00000000-0005-0000-0000-000026090000}"/>
    <cellStyle name="계산 2 13 3 2" xfId="2366" xr:uid="{00000000-0005-0000-0000-000027090000}"/>
    <cellStyle name="계산 2 13 4" xfId="2367" xr:uid="{00000000-0005-0000-0000-000028090000}"/>
    <cellStyle name="계산 2 14" xfId="2368" xr:uid="{00000000-0005-0000-0000-000029090000}"/>
    <cellStyle name="계산 2 14 2" xfId="2369" xr:uid="{00000000-0005-0000-0000-00002A090000}"/>
    <cellStyle name="계산 2 15" xfId="2370" xr:uid="{00000000-0005-0000-0000-00002B090000}"/>
    <cellStyle name="계산 2 15 2" xfId="2371" xr:uid="{00000000-0005-0000-0000-00002C090000}"/>
    <cellStyle name="계산 2 16" xfId="2372" xr:uid="{00000000-0005-0000-0000-00002D090000}"/>
    <cellStyle name="계산 2 17" xfId="2373" xr:uid="{00000000-0005-0000-0000-00002E090000}"/>
    <cellStyle name="계산 2 2" xfId="2374" xr:uid="{00000000-0005-0000-0000-00002F090000}"/>
    <cellStyle name="계산 2 2 10" xfId="2375" xr:uid="{00000000-0005-0000-0000-000030090000}"/>
    <cellStyle name="계산 2 2 10 2" xfId="2376" xr:uid="{00000000-0005-0000-0000-000031090000}"/>
    <cellStyle name="계산 2 2 11" xfId="2377" xr:uid="{00000000-0005-0000-0000-000032090000}"/>
    <cellStyle name="계산 2 2 11 2" xfId="2378" xr:uid="{00000000-0005-0000-0000-000033090000}"/>
    <cellStyle name="계산 2 2 12" xfId="2379" xr:uid="{00000000-0005-0000-0000-000034090000}"/>
    <cellStyle name="계산 2 2 13" xfId="2380" xr:uid="{00000000-0005-0000-0000-000035090000}"/>
    <cellStyle name="계산 2 2 2" xfId="2381" xr:uid="{00000000-0005-0000-0000-000036090000}"/>
    <cellStyle name="계산 2 2 2 10" xfId="2382" xr:uid="{00000000-0005-0000-0000-000037090000}"/>
    <cellStyle name="계산 2 2 2 10 2" xfId="2383" xr:uid="{00000000-0005-0000-0000-000038090000}"/>
    <cellStyle name="계산 2 2 2 11" xfId="2384" xr:uid="{00000000-0005-0000-0000-000039090000}"/>
    <cellStyle name="계산 2 2 2 2" xfId="2385" xr:uid="{00000000-0005-0000-0000-00003A090000}"/>
    <cellStyle name="계산 2 2 2 2 2" xfId="2386" xr:uid="{00000000-0005-0000-0000-00003B090000}"/>
    <cellStyle name="계산 2 2 2 2 2 2" xfId="2387" xr:uid="{00000000-0005-0000-0000-00003C090000}"/>
    <cellStyle name="계산 2 2 2 2 2 2 2" xfId="2388" xr:uid="{00000000-0005-0000-0000-00003D090000}"/>
    <cellStyle name="계산 2 2 2 2 2 3" xfId="2389" xr:uid="{00000000-0005-0000-0000-00003E090000}"/>
    <cellStyle name="계산 2 2 2 2 2 3 2" xfId="2390" xr:uid="{00000000-0005-0000-0000-00003F090000}"/>
    <cellStyle name="계산 2 2 2 2 2 4" xfId="2391" xr:uid="{00000000-0005-0000-0000-000040090000}"/>
    <cellStyle name="계산 2 2 2 2 3" xfId="2392" xr:uid="{00000000-0005-0000-0000-000041090000}"/>
    <cellStyle name="계산 2 2 2 2 3 2" xfId="2393" xr:uid="{00000000-0005-0000-0000-000042090000}"/>
    <cellStyle name="계산 2 2 2 2 3 2 2" xfId="2394" xr:uid="{00000000-0005-0000-0000-000043090000}"/>
    <cellStyle name="계산 2 2 2 2 3 3" xfId="2395" xr:uid="{00000000-0005-0000-0000-000044090000}"/>
    <cellStyle name="계산 2 2 2 2 3 3 2" xfId="2396" xr:uid="{00000000-0005-0000-0000-000045090000}"/>
    <cellStyle name="계산 2 2 2 2 3 4" xfId="2397" xr:uid="{00000000-0005-0000-0000-000046090000}"/>
    <cellStyle name="계산 2 2 2 2 4" xfId="2398" xr:uid="{00000000-0005-0000-0000-000047090000}"/>
    <cellStyle name="계산 2 2 2 2 4 2" xfId="2399" xr:uid="{00000000-0005-0000-0000-000048090000}"/>
    <cellStyle name="계산 2 2 2 2 4 2 2" xfId="2400" xr:uid="{00000000-0005-0000-0000-000049090000}"/>
    <cellStyle name="계산 2 2 2 2 4 3" xfId="2401" xr:uid="{00000000-0005-0000-0000-00004A090000}"/>
    <cellStyle name="계산 2 2 2 2 4 3 2" xfId="2402" xr:uid="{00000000-0005-0000-0000-00004B090000}"/>
    <cellStyle name="계산 2 2 2 2 4 4" xfId="2403" xr:uid="{00000000-0005-0000-0000-00004C090000}"/>
    <cellStyle name="계산 2 2 2 2 5" xfId="2404" xr:uid="{00000000-0005-0000-0000-00004D090000}"/>
    <cellStyle name="계산 2 2 2 2 5 2" xfId="2405" xr:uid="{00000000-0005-0000-0000-00004E090000}"/>
    <cellStyle name="계산 2 2 2 2 5 2 2" xfId="2406" xr:uid="{00000000-0005-0000-0000-00004F090000}"/>
    <cellStyle name="계산 2 2 2 2 5 3" xfId="2407" xr:uid="{00000000-0005-0000-0000-000050090000}"/>
    <cellStyle name="계산 2 2 2 2 5 3 2" xfId="2408" xr:uid="{00000000-0005-0000-0000-000051090000}"/>
    <cellStyle name="계산 2 2 2 2 5 4" xfId="2409" xr:uid="{00000000-0005-0000-0000-000052090000}"/>
    <cellStyle name="계산 2 2 2 2 6" xfId="2410" xr:uid="{00000000-0005-0000-0000-000053090000}"/>
    <cellStyle name="계산 2 2 2 2 6 2" xfId="2411" xr:uid="{00000000-0005-0000-0000-000054090000}"/>
    <cellStyle name="계산 2 2 2 2 6 2 2" xfId="2412" xr:uid="{00000000-0005-0000-0000-000055090000}"/>
    <cellStyle name="계산 2 2 2 2 6 3" xfId="2413" xr:uid="{00000000-0005-0000-0000-000056090000}"/>
    <cellStyle name="계산 2 2 2 2 6 3 2" xfId="2414" xr:uid="{00000000-0005-0000-0000-000057090000}"/>
    <cellStyle name="계산 2 2 2 2 6 4" xfId="2415" xr:uid="{00000000-0005-0000-0000-000058090000}"/>
    <cellStyle name="계산 2 2 2 2 7" xfId="2416" xr:uid="{00000000-0005-0000-0000-000059090000}"/>
    <cellStyle name="계산 2 2 2 2 7 2" xfId="2417" xr:uid="{00000000-0005-0000-0000-00005A090000}"/>
    <cellStyle name="계산 2 2 2 2 8" xfId="2418" xr:uid="{00000000-0005-0000-0000-00005B090000}"/>
    <cellStyle name="계산 2 2 2 2 8 2" xfId="2419" xr:uid="{00000000-0005-0000-0000-00005C090000}"/>
    <cellStyle name="계산 2 2 2 2 9" xfId="2420" xr:uid="{00000000-0005-0000-0000-00005D090000}"/>
    <cellStyle name="계산 2 2 2 3" xfId="2421" xr:uid="{00000000-0005-0000-0000-00005E090000}"/>
    <cellStyle name="계산 2 2 2 3 2" xfId="2422" xr:uid="{00000000-0005-0000-0000-00005F090000}"/>
    <cellStyle name="계산 2 2 2 3 2 2" xfId="2423" xr:uid="{00000000-0005-0000-0000-000060090000}"/>
    <cellStyle name="계산 2 2 2 3 2 2 2" xfId="2424" xr:uid="{00000000-0005-0000-0000-000061090000}"/>
    <cellStyle name="계산 2 2 2 3 2 3" xfId="2425" xr:uid="{00000000-0005-0000-0000-000062090000}"/>
    <cellStyle name="계산 2 2 2 3 2 3 2" xfId="2426" xr:uid="{00000000-0005-0000-0000-000063090000}"/>
    <cellStyle name="계산 2 2 2 3 2 4" xfId="2427" xr:uid="{00000000-0005-0000-0000-000064090000}"/>
    <cellStyle name="계산 2 2 2 3 3" xfId="2428" xr:uid="{00000000-0005-0000-0000-000065090000}"/>
    <cellStyle name="계산 2 2 2 3 3 2" xfId="2429" xr:uid="{00000000-0005-0000-0000-000066090000}"/>
    <cellStyle name="계산 2 2 2 3 3 2 2" xfId="2430" xr:uid="{00000000-0005-0000-0000-000067090000}"/>
    <cellStyle name="계산 2 2 2 3 3 3" xfId="2431" xr:uid="{00000000-0005-0000-0000-000068090000}"/>
    <cellStyle name="계산 2 2 2 3 3 3 2" xfId="2432" xr:uid="{00000000-0005-0000-0000-000069090000}"/>
    <cellStyle name="계산 2 2 2 3 3 4" xfId="2433" xr:uid="{00000000-0005-0000-0000-00006A090000}"/>
    <cellStyle name="계산 2 2 2 3 4" xfId="2434" xr:uid="{00000000-0005-0000-0000-00006B090000}"/>
    <cellStyle name="계산 2 2 2 3 4 2" xfId="2435" xr:uid="{00000000-0005-0000-0000-00006C090000}"/>
    <cellStyle name="계산 2 2 2 3 4 2 2" xfId="2436" xr:uid="{00000000-0005-0000-0000-00006D090000}"/>
    <cellStyle name="계산 2 2 2 3 4 3" xfId="2437" xr:uid="{00000000-0005-0000-0000-00006E090000}"/>
    <cellStyle name="계산 2 2 2 3 4 3 2" xfId="2438" xr:uid="{00000000-0005-0000-0000-00006F090000}"/>
    <cellStyle name="계산 2 2 2 3 4 4" xfId="2439" xr:uid="{00000000-0005-0000-0000-000070090000}"/>
    <cellStyle name="계산 2 2 2 3 5" xfId="2440" xr:uid="{00000000-0005-0000-0000-000071090000}"/>
    <cellStyle name="계산 2 2 2 3 5 2" xfId="2441" xr:uid="{00000000-0005-0000-0000-000072090000}"/>
    <cellStyle name="계산 2 2 2 3 5 2 2" xfId="2442" xr:uid="{00000000-0005-0000-0000-000073090000}"/>
    <cellStyle name="계산 2 2 2 3 5 3" xfId="2443" xr:uid="{00000000-0005-0000-0000-000074090000}"/>
    <cellStyle name="계산 2 2 2 3 5 3 2" xfId="2444" xr:uid="{00000000-0005-0000-0000-000075090000}"/>
    <cellStyle name="계산 2 2 2 3 5 4" xfId="2445" xr:uid="{00000000-0005-0000-0000-000076090000}"/>
    <cellStyle name="계산 2 2 2 3 6" xfId="2446" xr:uid="{00000000-0005-0000-0000-000077090000}"/>
    <cellStyle name="계산 2 2 2 3 6 2" xfId="2447" xr:uid="{00000000-0005-0000-0000-000078090000}"/>
    <cellStyle name="계산 2 2 2 3 7" xfId="2448" xr:uid="{00000000-0005-0000-0000-000079090000}"/>
    <cellStyle name="계산 2 2 2 3 7 2" xfId="2449" xr:uid="{00000000-0005-0000-0000-00007A090000}"/>
    <cellStyle name="계산 2 2 2 3 8" xfId="2450" xr:uid="{00000000-0005-0000-0000-00007B090000}"/>
    <cellStyle name="계산 2 2 2 4" xfId="2451" xr:uid="{00000000-0005-0000-0000-00007C090000}"/>
    <cellStyle name="계산 2 2 2 4 2" xfId="2452" xr:uid="{00000000-0005-0000-0000-00007D090000}"/>
    <cellStyle name="계산 2 2 2 4 2 2" xfId="2453" xr:uid="{00000000-0005-0000-0000-00007E090000}"/>
    <cellStyle name="계산 2 2 2 4 3" xfId="2454" xr:uid="{00000000-0005-0000-0000-00007F090000}"/>
    <cellStyle name="계산 2 2 2 4 3 2" xfId="2455" xr:uid="{00000000-0005-0000-0000-000080090000}"/>
    <cellStyle name="계산 2 2 2 4 4" xfId="2456" xr:uid="{00000000-0005-0000-0000-000081090000}"/>
    <cellStyle name="계산 2 2 2 5" xfId="2457" xr:uid="{00000000-0005-0000-0000-000082090000}"/>
    <cellStyle name="계산 2 2 2 5 2" xfId="2458" xr:uid="{00000000-0005-0000-0000-000083090000}"/>
    <cellStyle name="계산 2 2 2 5 2 2" xfId="2459" xr:uid="{00000000-0005-0000-0000-000084090000}"/>
    <cellStyle name="계산 2 2 2 5 3" xfId="2460" xr:uid="{00000000-0005-0000-0000-000085090000}"/>
    <cellStyle name="계산 2 2 2 5 3 2" xfId="2461" xr:uid="{00000000-0005-0000-0000-000086090000}"/>
    <cellStyle name="계산 2 2 2 5 4" xfId="2462" xr:uid="{00000000-0005-0000-0000-000087090000}"/>
    <cellStyle name="계산 2 2 2 6" xfId="2463" xr:uid="{00000000-0005-0000-0000-000088090000}"/>
    <cellStyle name="계산 2 2 2 6 2" xfId="2464" xr:uid="{00000000-0005-0000-0000-000089090000}"/>
    <cellStyle name="계산 2 2 2 6 2 2" xfId="2465" xr:uid="{00000000-0005-0000-0000-00008A090000}"/>
    <cellStyle name="계산 2 2 2 6 3" xfId="2466" xr:uid="{00000000-0005-0000-0000-00008B090000}"/>
    <cellStyle name="계산 2 2 2 6 3 2" xfId="2467" xr:uid="{00000000-0005-0000-0000-00008C090000}"/>
    <cellStyle name="계산 2 2 2 6 4" xfId="2468" xr:uid="{00000000-0005-0000-0000-00008D090000}"/>
    <cellStyle name="계산 2 2 2 7" xfId="2469" xr:uid="{00000000-0005-0000-0000-00008E090000}"/>
    <cellStyle name="계산 2 2 2 7 2" xfId="2470" xr:uid="{00000000-0005-0000-0000-00008F090000}"/>
    <cellStyle name="계산 2 2 2 7 2 2" xfId="2471" xr:uid="{00000000-0005-0000-0000-000090090000}"/>
    <cellStyle name="계산 2 2 2 7 3" xfId="2472" xr:uid="{00000000-0005-0000-0000-000091090000}"/>
    <cellStyle name="계산 2 2 2 7 3 2" xfId="2473" xr:uid="{00000000-0005-0000-0000-000092090000}"/>
    <cellStyle name="계산 2 2 2 7 4" xfId="2474" xr:uid="{00000000-0005-0000-0000-000093090000}"/>
    <cellStyle name="계산 2 2 2 8" xfId="2475" xr:uid="{00000000-0005-0000-0000-000094090000}"/>
    <cellStyle name="계산 2 2 2 8 2" xfId="2476" xr:uid="{00000000-0005-0000-0000-000095090000}"/>
    <cellStyle name="계산 2 2 2 8 2 2" xfId="2477" xr:uid="{00000000-0005-0000-0000-000096090000}"/>
    <cellStyle name="계산 2 2 2 8 3" xfId="2478" xr:uid="{00000000-0005-0000-0000-000097090000}"/>
    <cellStyle name="계산 2 2 2 8 3 2" xfId="2479" xr:uid="{00000000-0005-0000-0000-000098090000}"/>
    <cellStyle name="계산 2 2 2 8 4" xfId="2480" xr:uid="{00000000-0005-0000-0000-000099090000}"/>
    <cellStyle name="계산 2 2 2 9" xfId="2481" xr:uid="{00000000-0005-0000-0000-00009A090000}"/>
    <cellStyle name="계산 2 2 2 9 2" xfId="2482" xr:uid="{00000000-0005-0000-0000-00009B090000}"/>
    <cellStyle name="계산 2 2 3" xfId="2483" xr:uid="{00000000-0005-0000-0000-00009C090000}"/>
    <cellStyle name="계산 2 2 3 2" xfId="2484" xr:uid="{00000000-0005-0000-0000-00009D090000}"/>
    <cellStyle name="계산 2 2 3 2 2" xfId="2485" xr:uid="{00000000-0005-0000-0000-00009E090000}"/>
    <cellStyle name="계산 2 2 3 2 2 2" xfId="2486" xr:uid="{00000000-0005-0000-0000-00009F090000}"/>
    <cellStyle name="계산 2 2 3 2 3" xfId="2487" xr:uid="{00000000-0005-0000-0000-0000A0090000}"/>
    <cellStyle name="계산 2 2 3 2 3 2" xfId="2488" xr:uid="{00000000-0005-0000-0000-0000A1090000}"/>
    <cellStyle name="계산 2 2 3 2 4" xfId="2489" xr:uid="{00000000-0005-0000-0000-0000A2090000}"/>
    <cellStyle name="계산 2 2 3 3" xfId="2490" xr:uid="{00000000-0005-0000-0000-0000A3090000}"/>
    <cellStyle name="계산 2 2 3 3 2" xfId="2491" xr:uid="{00000000-0005-0000-0000-0000A4090000}"/>
    <cellStyle name="계산 2 2 3 3 2 2" xfId="2492" xr:uid="{00000000-0005-0000-0000-0000A5090000}"/>
    <cellStyle name="계산 2 2 3 3 3" xfId="2493" xr:uid="{00000000-0005-0000-0000-0000A6090000}"/>
    <cellStyle name="계산 2 2 3 3 3 2" xfId="2494" xr:uid="{00000000-0005-0000-0000-0000A7090000}"/>
    <cellStyle name="계산 2 2 3 3 4" xfId="2495" xr:uid="{00000000-0005-0000-0000-0000A8090000}"/>
    <cellStyle name="계산 2 2 3 4" xfId="2496" xr:uid="{00000000-0005-0000-0000-0000A9090000}"/>
    <cellStyle name="계산 2 2 3 4 2" xfId="2497" xr:uid="{00000000-0005-0000-0000-0000AA090000}"/>
    <cellStyle name="계산 2 2 3 4 2 2" xfId="2498" xr:uid="{00000000-0005-0000-0000-0000AB090000}"/>
    <cellStyle name="계산 2 2 3 4 3" xfId="2499" xr:uid="{00000000-0005-0000-0000-0000AC090000}"/>
    <cellStyle name="계산 2 2 3 4 3 2" xfId="2500" xr:uid="{00000000-0005-0000-0000-0000AD090000}"/>
    <cellStyle name="계산 2 2 3 4 4" xfId="2501" xr:uid="{00000000-0005-0000-0000-0000AE090000}"/>
    <cellStyle name="계산 2 2 3 5" xfId="2502" xr:uid="{00000000-0005-0000-0000-0000AF090000}"/>
    <cellStyle name="계산 2 2 3 5 2" xfId="2503" xr:uid="{00000000-0005-0000-0000-0000B0090000}"/>
    <cellStyle name="계산 2 2 3 5 2 2" xfId="2504" xr:uid="{00000000-0005-0000-0000-0000B1090000}"/>
    <cellStyle name="계산 2 2 3 5 3" xfId="2505" xr:uid="{00000000-0005-0000-0000-0000B2090000}"/>
    <cellStyle name="계산 2 2 3 5 3 2" xfId="2506" xr:uid="{00000000-0005-0000-0000-0000B3090000}"/>
    <cellStyle name="계산 2 2 3 5 4" xfId="2507" xr:uid="{00000000-0005-0000-0000-0000B4090000}"/>
    <cellStyle name="계산 2 2 3 6" xfId="2508" xr:uid="{00000000-0005-0000-0000-0000B5090000}"/>
    <cellStyle name="계산 2 2 3 6 2" xfId="2509" xr:uid="{00000000-0005-0000-0000-0000B6090000}"/>
    <cellStyle name="계산 2 2 3 6 2 2" xfId="2510" xr:uid="{00000000-0005-0000-0000-0000B7090000}"/>
    <cellStyle name="계산 2 2 3 6 3" xfId="2511" xr:uid="{00000000-0005-0000-0000-0000B8090000}"/>
    <cellStyle name="계산 2 2 3 6 3 2" xfId="2512" xr:uid="{00000000-0005-0000-0000-0000B9090000}"/>
    <cellStyle name="계산 2 2 3 6 4" xfId="2513" xr:uid="{00000000-0005-0000-0000-0000BA090000}"/>
    <cellStyle name="계산 2 2 3 7" xfId="2514" xr:uid="{00000000-0005-0000-0000-0000BB090000}"/>
    <cellStyle name="계산 2 2 3 7 2" xfId="2515" xr:uid="{00000000-0005-0000-0000-0000BC090000}"/>
    <cellStyle name="계산 2 2 3 8" xfId="2516" xr:uid="{00000000-0005-0000-0000-0000BD090000}"/>
    <cellStyle name="계산 2 2 3 8 2" xfId="2517" xr:uid="{00000000-0005-0000-0000-0000BE090000}"/>
    <cellStyle name="계산 2 2 3 9" xfId="2518" xr:uid="{00000000-0005-0000-0000-0000BF090000}"/>
    <cellStyle name="계산 2 2 4" xfId="2519" xr:uid="{00000000-0005-0000-0000-0000C0090000}"/>
    <cellStyle name="계산 2 2 4 2" xfId="2520" xr:uid="{00000000-0005-0000-0000-0000C1090000}"/>
    <cellStyle name="계산 2 2 4 2 2" xfId="2521" xr:uid="{00000000-0005-0000-0000-0000C2090000}"/>
    <cellStyle name="계산 2 2 4 2 2 2" xfId="2522" xr:uid="{00000000-0005-0000-0000-0000C3090000}"/>
    <cellStyle name="계산 2 2 4 2 3" xfId="2523" xr:uid="{00000000-0005-0000-0000-0000C4090000}"/>
    <cellStyle name="계산 2 2 4 2 3 2" xfId="2524" xr:uid="{00000000-0005-0000-0000-0000C5090000}"/>
    <cellStyle name="계산 2 2 4 2 4" xfId="2525" xr:uid="{00000000-0005-0000-0000-0000C6090000}"/>
    <cellStyle name="계산 2 2 4 3" xfId="2526" xr:uid="{00000000-0005-0000-0000-0000C7090000}"/>
    <cellStyle name="계산 2 2 4 3 2" xfId="2527" xr:uid="{00000000-0005-0000-0000-0000C8090000}"/>
    <cellStyle name="계산 2 2 4 3 2 2" xfId="2528" xr:uid="{00000000-0005-0000-0000-0000C9090000}"/>
    <cellStyle name="계산 2 2 4 3 3" xfId="2529" xr:uid="{00000000-0005-0000-0000-0000CA090000}"/>
    <cellStyle name="계산 2 2 4 3 3 2" xfId="2530" xr:uid="{00000000-0005-0000-0000-0000CB090000}"/>
    <cellStyle name="계산 2 2 4 3 4" xfId="2531" xr:uid="{00000000-0005-0000-0000-0000CC090000}"/>
    <cellStyle name="계산 2 2 4 4" xfId="2532" xr:uid="{00000000-0005-0000-0000-0000CD090000}"/>
    <cellStyle name="계산 2 2 4 4 2" xfId="2533" xr:uid="{00000000-0005-0000-0000-0000CE090000}"/>
    <cellStyle name="계산 2 2 4 4 2 2" xfId="2534" xr:uid="{00000000-0005-0000-0000-0000CF090000}"/>
    <cellStyle name="계산 2 2 4 4 3" xfId="2535" xr:uid="{00000000-0005-0000-0000-0000D0090000}"/>
    <cellStyle name="계산 2 2 4 4 3 2" xfId="2536" xr:uid="{00000000-0005-0000-0000-0000D1090000}"/>
    <cellStyle name="계산 2 2 4 4 4" xfId="2537" xr:uid="{00000000-0005-0000-0000-0000D2090000}"/>
    <cellStyle name="계산 2 2 4 5" xfId="2538" xr:uid="{00000000-0005-0000-0000-0000D3090000}"/>
    <cellStyle name="계산 2 2 4 5 2" xfId="2539" xr:uid="{00000000-0005-0000-0000-0000D4090000}"/>
    <cellStyle name="계산 2 2 4 5 2 2" xfId="2540" xr:uid="{00000000-0005-0000-0000-0000D5090000}"/>
    <cellStyle name="계산 2 2 4 5 3" xfId="2541" xr:uid="{00000000-0005-0000-0000-0000D6090000}"/>
    <cellStyle name="계산 2 2 4 5 3 2" xfId="2542" xr:uid="{00000000-0005-0000-0000-0000D7090000}"/>
    <cellStyle name="계산 2 2 4 5 4" xfId="2543" xr:uid="{00000000-0005-0000-0000-0000D8090000}"/>
    <cellStyle name="계산 2 2 4 6" xfId="2544" xr:uid="{00000000-0005-0000-0000-0000D9090000}"/>
    <cellStyle name="계산 2 2 4 6 2" xfId="2545" xr:uid="{00000000-0005-0000-0000-0000DA090000}"/>
    <cellStyle name="계산 2 2 4 7" xfId="2546" xr:uid="{00000000-0005-0000-0000-0000DB090000}"/>
    <cellStyle name="계산 2 2 4 7 2" xfId="2547" xr:uid="{00000000-0005-0000-0000-0000DC090000}"/>
    <cellStyle name="계산 2 2 4 8" xfId="2548" xr:uid="{00000000-0005-0000-0000-0000DD090000}"/>
    <cellStyle name="계산 2 2 5" xfId="2549" xr:uid="{00000000-0005-0000-0000-0000DE090000}"/>
    <cellStyle name="계산 2 2 5 2" xfId="2550" xr:uid="{00000000-0005-0000-0000-0000DF090000}"/>
    <cellStyle name="계산 2 2 5 2 2" xfId="2551" xr:uid="{00000000-0005-0000-0000-0000E0090000}"/>
    <cellStyle name="계산 2 2 5 3" xfId="2552" xr:uid="{00000000-0005-0000-0000-0000E1090000}"/>
    <cellStyle name="계산 2 2 5 3 2" xfId="2553" xr:uid="{00000000-0005-0000-0000-0000E2090000}"/>
    <cellStyle name="계산 2 2 5 4" xfId="2554" xr:uid="{00000000-0005-0000-0000-0000E3090000}"/>
    <cellStyle name="계산 2 2 6" xfId="2555" xr:uid="{00000000-0005-0000-0000-0000E4090000}"/>
    <cellStyle name="계산 2 2 6 2" xfId="2556" xr:uid="{00000000-0005-0000-0000-0000E5090000}"/>
    <cellStyle name="계산 2 2 6 2 2" xfId="2557" xr:uid="{00000000-0005-0000-0000-0000E6090000}"/>
    <cellStyle name="계산 2 2 6 3" xfId="2558" xr:uid="{00000000-0005-0000-0000-0000E7090000}"/>
    <cellStyle name="계산 2 2 6 3 2" xfId="2559" xr:uid="{00000000-0005-0000-0000-0000E8090000}"/>
    <cellStyle name="계산 2 2 6 4" xfId="2560" xr:uid="{00000000-0005-0000-0000-0000E9090000}"/>
    <cellStyle name="계산 2 2 7" xfId="2561" xr:uid="{00000000-0005-0000-0000-0000EA090000}"/>
    <cellStyle name="계산 2 2 7 2" xfId="2562" xr:uid="{00000000-0005-0000-0000-0000EB090000}"/>
    <cellStyle name="계산 2 2 7 2 2" xfId="2563" xr:uid="{00000000-0005-0000-0000-0000EC090000}"/>
    <cellStyle name="계산 2 2 7 3" xfId="2564" xr:uid="{00000000-0005-0000-0000-0000ED090000}"/>
    <cellStyle name="계산 2 2 7 3 2" xfId="2565" xr:uid="{00000000-0005-0000-0000-0000EE090000}"/>
    <cellStyle name="계산 2 2 7 4" xfId="2566" xr:uid="{00000000-0005-0000-0000-0000EF090000}"/>
    <cellStyle name="계산 2 2 8" xfId="2567" xr:uid="{00000000-0005-0000-0000-0000F0090000}"/>
    <cellStyle name="계산 2 2 8 2" xfId="2568" xr:uid="{00000000-0005-0000-0000-0000F1090000}"/>
    <cellStyle name="계산 2 2 8 2 2" xfId="2569" xr:uid="{00000000-0005-0000-0000-0000F2090000}"/>
    <cellStyle name="계산 2 2 8 3" xfId="2570" xr:uid="{00000000-0005-0000-0000-0000F3090000}"/>
    <cellStyle name="계산 2 2 8 3 2" xfId="2571" xr:uid="{00000000-0005-0000-0000-0000F4090000}"/>
    <cellStyle name="계산 2 2 8 4" xfId="2572" xr:uid="{00000000-0005-0000-0000-0000F5090000}"/>
    <cellStyle name="계산 2 2 9" xfId="2573" xr:uid="{00000000-0005-0000-0000-0000F6090000}"/>
    <cellStyle name="계산 2 2 9 2" xfId="2574" xr:uid="{00000000-0005-0000-0000-0000F7090000}"/>
    <cellStyle name="계산 2 2 9 2 2" xfId="2575" xr:uid="{00000000-0005-0000-0000-0000F8090000}"/>
    <cellStyle name="계산 2 2 9 3" xfId="2576" xr:uid="{00000000-0005-0000-0000-0000F9090000}"/>
    <cellStyle name="계산 2 2 9 3 2" xfId="2577" xr:uid="{00000000-0005-0000-0000-0000FA090000}"/>
    <cellStyle name="계산 2 2 9 4" xfId="2578" xr:uid="{00000000-0005-0000-0000-0000FB090000}"/>
    <cellStyle name="계산 2 3" xfId="2579" xr:uid="{00000000-0005-0000-0000-0000FC090000}"/>
    <cellStyle name="계산 2 3 10" xfId="2580" xr:uid="{00000000-0005-0000-0000-0000FD090000}"/>
    <cellStyle name="계산 2 3 10 2" xfId="2581" xr:uid="{00000000-0005-0000-0000-0000FE090000}"/>
    <cellStyle name="계산 2 3 11" xfId="2582" xr:uid="{00000000-0005-0000-0000-0000FF090000}"/>
    <cellStyle name="계산 2 3 11 2" xfId="2583" xr:uid="{00000000-0005-0000-0000-0000000A0000}"/>
    <cellStyle name="계산 2 3 12" xfId="2584" xr:uid="{00000000-0005-0000-0000-0000010A0000}"/>
    <cellStyle name="계산 2 3 2" xfId="2585" xr:uid="{00000000-0005-0000-0000-0000020A0000}"/>
    <cellStyle name="계산 2 3 2 10" xfId="2586" xr:uid="{00000000-0005-0000-0000-0000030A0000}"/>
    <cellStyle name="계산 2 3 2 10 2" xfId="2587" xr:uid="{00000000-0005-0000-0000-0000040A0000}"/>
    <cellStyle name="계산 2 3 2 11" xfId="2588" xr:uid="{00000000-0005-0000-0000-0000050A0000}"/>
    <cellStyle name="계산 2 3 2 2" xfId="2589" xr:uid="{00000000-0005-0000-0000-0000060A0000}"/>
    <cellStyle name="계산 2 3 2 2 2" xfId="2590" xr:uid="{00000000-0005-0000-0000-0000070A0000}"/>
    <cellStyle name="계산 2 3 2 2 2 2" xfId="2591" xr:uid="{00000000-0005-0000-0000-0000080A0000}"/>
    <cellStyle name="계산 2 3 2 2 2 2 2" xfId="2592" xr:uid="{00000000-0005-0000-0000-0000090A0000}"/>
    <cellStyle name="계산 2 3 2 2 2 3" xfId="2593" xr:uid="{00000000-0005-0000-0000-00000A0A0000}"/>
    <cellStyle name="계산 2 3 2 2 2 3 2" xfId="2594" xr:uid="{00000000-0005-0000-0000-00000B0A0000}"/>
    <cellStyle name="계산 2 3 2 2 2 4" xfId="2595" xr:uid="{00000000-0005-0000-0000-00000C0A0000}"/>
    <cellStyle name="계산 2 3 2 2 3" xfId="2596" xr:uid="{00000000-0005-0000-0000-00000D0A0000}"/>
    <cellStyle name="계산 2 3 2 2 3 2" xfId="2597" xr:uid="{00000000-0005-0000-0000-00000E0A0000}"/>
    <cellStyle name="계산 2 3 2 2 3 2 2" xfId="2598" xr:uid="{00000000-0005-0000-0000-00000F0A0000}"/>
    <cellStyle name="계산 2 3 2 2 3 3" xfId="2599" xr:uid="{00000000-0005-0000-0000-0000100A0000}"/>
    <cellStyle name="계산 2 3 2 2 3 3 2" xfId="2600" xr:uid="{00000000-0005-0000-0000-0000110A0000}"/>
    <cellStyle name="계산 2 3 2 2 3 4" xfId="2601" xr:uid="{00000000-0005-0000-0000-0000120A0000}"/>
    <cellStyle name="계산 2 3 2 2 4" xfId="2602" xr:uid="{00000000-0005-0000-0000-0000130A0000}"/>
    <cellStyle name="계산 2 3 2 2 4 2" xfId="2603" xr:uid="{00000000-0005-0000-0000-0000140A0000}"/>
    <cellStyle name="계산 2 3 2 2 4 2 2" xfId="2604" xr:uid="{00000000-0005-0000-0000-0000150A0000}"/>
    <cellStyle name="계산 2 3 2 2 4 3" xfId="2605" xr:uid="{00000000-0005-0000-0000-0000160A0000}"/>
    <cellStyle name="계산 2 3 2 2 4 3 2" xfId="2606" xr:uid="{00000000-0005-0000-0000-0000170A0000}"/>
    <cellStyle name="계산 2 3 2 2 4 4" xfId="2607" xr:uid="{00000000-0005-0000-0000-0000180A0000}"/>
    <cellStyle name="계산 2 3 2 2 5" xfId="2608" xr:uid="{00000000-0005-0000-0000-0000190A0000}"/>
    <cellStyle name="계산 2 3 2 2 5 2" xfId="2609" xr:uid="{00000000-0005-0000-0000-00001A0A0000}"/>
    <cellStyle name="계산 2 3 2 2 5 2 2" xfId="2610" xr:uid="{00000000-0005-0000-0000-00001B0A0000}"/>
    <cellStyle name="계산 2 3 2 2 5 3" xfId="2611" xr:uid="{00000000-0005-0000-0000-00001C0A0000}"/>
    <cellStyle name="계산 2 3 2 2 5 3 2" xfId="2612" xr:uid="{00000000-0005-0000-0000-00001D0A0000}"/>
    <cellStyle name="계산 2 3 2 2 5 4" xfId="2613" xr:uid="{00000000-0005-0000-0000-00001E0A0000}"/>
    <cellStyle name="계산 2 3 2 2 6" xfId="2614" xr:uid="{00000000-0005-0000-0000-00001F0A0000}"/>
    <cellStyle name="계산 2 3 2 2 6 2" xfId="2615" xr:uid="{00000000-0005-0000-0000-0000200A0000}"/>
    <cellStyle name="계산 2 3 2 2 6 2 2" xfId="2616" xr:uid="{00000000-0005-0000-0000-0000210A0000}"/>
    <cellStyle name="계산 2 3 2 2 6 3" xfId="2617" xr:uid="{00000000-0005-0000-0000-0000220A0000}"/>
    <cellStyle name="계산 2 3 2 2 6 3 2" xfId="2618" xr:uid="{00000000-0005-0000-0000-0000230A0000}"/>
    <cellStyle name="계산 2 3 2 2 6 4" xfId="2619" xr:uid="{00000000-0005-0000-0000-0000240A0000}"/>
    <cellStyle name="계산 2 3 2 2 7" xfId="2620" xr:uid="{00000000-0005-0000-0000-0000250A0000}"/>
    <cellStyle name="계산 2 3 2 2 7 2" xfId="2621" xr:uid="{00000000-0005-0000-0000-0000260A0000}"/>
    <cellStyle name="계산 2 3 2 2 8" xfId="2622" xr:uid="{00000000-0005-0000-0000-0000270A0000}"/>
    <cellStyle name="계산 2 3 2 2 8 2" xfId="2623" xr:uid="{00000000-0005-0000-0000-0000280A0000}"/>
    <cellStyle name="계산 2 3 2 2 9" xfId="2624" xr:uid="{00000000-0005-0000-0000-0000290A0000}"/>
    <cellStyle name="계산 2 3 2 3" xfId="2625" xr:uid="{00000000-0005-0000-0000-00002A0A0000}"/>
    <cellStyle name="계산 2 3 2 3 2" xfId="2626" xr:uid="{00000000-0005-0000-0000-00002B0A0000}"/>
    <cellStyle name="계산 2 3 2 3 2 2" xfId="2627" xr:uid="{00000000-0005-0000-0000-00002C0A0000}"/>
    <cellStyle name="계산 2 3 2 3 2 2 2" xfId="2628" xr:uid="{00000000-0005-0000-0000-00002D0A0000}"/>
    <cellStyle name="계산 2 3 2 3 2 3" xfId="2629" xr:uid="{00000000-0005-0000-0000-00002E0A0000}"/>
    <cellStyle name="계산 2 3 2 3 2 3 2" xfId="2630" xr:uid="{00000000-0005-0000-0000-00002F0A0000}"/>
    <cellStyle name="계산 2 3 2 3 2 4" xfId="2631" xr:uid="{00000000-0005-0000-0000-0000300A0000}"/>
    <cellStyle name="계산 2 3 2 3 3" xfId="2632" xr:uid="{00000000-0005-0000-0000-0000310A0000}"/>
    <cellStyle name="계산 2 3 2 3 3 2" xfId="2633" xr:uid="{00000000-0005-0000-0000-0000320A0000}"/>
    <cellStyle name="계산 2 3 2 3 3 2 2" xfId="2634" xr:uid="{00000000-0005-0000-0000-0000330A0000}"/>
    <cellStyle name="계산 2 3 2 3 3 3" xfId="2635" xr:uid="{00000000-0005-0000-0000-0000340A0000}"/>
    <cellStyle name="계산 2 3 2 3 3 3 2" xfId="2636" xr:uid="{00000000-0005-0000-0000-0000350A0000}"/>
    <cellStyle name="계산 2 3 2 3 3 4" xfId="2637" xr:uid="{00000000-0005-0000-0000-0000360A0000}"/>
    <cellStyle name="계산 2 3 2 3 4" xfId="2638" xr:uid="{00000000-0005-0000-0000-0000370A0000}"/>
    <cellStyle name="계산 2 3 2 3 4 2" xfId="2639" xr:uid="{00000000-0005-0000-0000-0000380A0000}"/>
    <cellStyle name="계산 2 3 2 3 4 2 2" xfId="2640" xr:uid="{00000000-0005-0000-0000-0000390A0000}"/>
    <cellStyle name="계산 2 3 2 3 4 3" xfId="2641" xr:uid="{00000000-0005-0000-0000-00003A0A0000}"/>
    <cellStyle name="계산 2 3 2 3 4 3 2" xfId="2642" xr:uid="{00000000-0005-0000-0000-00003B0A0000}"/>
    <cellStyle name="계산 2 3 2 3 4 4" xfId="2643" xr:uid="{00000000-0005-0000-0000-00003C0A0000}"/>
    <cellStyle name="계산 2 3 2 3 5" xfId="2644" xr:uid="{00000000-0005-0000-0000-00003D0A0000}"/>
    <cellStyle name="계산 2 3 2 3 5 2" xfId="2645" xr:uid="{00000000-0005-0000-0000-00003E0A0000}"/>
    <cellStyle name="계산 2 3 2 3 5 2 2" xfId="2646" xr:uid="{00000000-0005-0000-0000-00003F0A0000}"/>
    <cellStyle name="계산 2 3 2 3 5 3" xfId="2647" xr:uid="{00000000-0005-0000-0000-0000400A0000}"/>
    <cellStyle name="계산 2 3 2 3 5 3 2" xfId="2648" xr:uid="{00000000-0005-0000-0000-0000410A0000}"/>
    <cellStyle name="계산 2 3 2 3 5 4" xfId="2649" xr:uid="{00000000-0005-0000-0000-0000420A0000}"/>
    <cellStyle name="계산 2 3 2 3 6" xfId="2650" xr:uid="{00000000-0005-0000-0000-0000430A0000}"/>
    <cellStyle name="계산 2 3 2 3 6 2" xfId="2651" xr:uid="{00000000-0005-0000-0000-0000440A0000}"/>
    <cellStyle name="계산 2 3 2 3 7" xfId="2652" xr:uid="{00000000-0005-0000-0000-0000450A0000}"/>
    <cellStyle name="계산 2 3 2 3 7 2" xfId="2653" xr:uid="{00000000-0005-0000-0000-0000460A0000}"/>
    <cellStyle name="계산 2 3 2 3 8" xfId="2654" xr:uid="{00000000-0005-0000-0000-0000470A0000}"/>
    <cellStyle name="계산 2 3 2 4" xfId="2655" xr:uid="{00000000-0005-0000-0000-0000480A0000}"/>
    <cellStyle name="계산 2 3 2 4 2" xfId="2656" xr:uid="{00000000-0005-0000-0000-0000490A0000}"/>
    <cellStyle name="계산 2 3 2 4 2 2" xfId="2657" xr:uid="{00000000-0005-0000-0000-00004A0A0000}"/>
    <cellStyle name="계산 2 3 2 4 3" xfId="2658" xr:uid="{00000000-0005-0000-0000-00004B0A0000}"/>
    <cellStyle name="계산 2 3 2 4 3 2" xfId="2659" xr:uid="{00000000-0005-0000-0000-00004C0A0000}"/>
    <cellStyle name="계산 2 3 2 4 4" xfId="2660" xr:uid="{00000000-0005-0000-0000-00004D0A0000}"/>
    <cellStyle name="계산 2 3 2 5" xfId="2661" xr:uid="{00000000-0005-0000-0000-00004E0A0000}"/>
    <cellStyle name="계산 2 3 2 5 2" xfId="2662" xr:uid="{00000000-0005-0000-0000-00004F0A0000}"/>
    <cellStyle name="계산 2 3 2 5 2 2" xfId="2663" xr:uid="{00000000-0005-0000-0000-0000500A0000}"/>
    <cellStyle name="계산 2 3 2 5 3" xfId="2664" xr:uid="{00000000-0005-0000-0000-0000510A0000}"/>
    <cellStyle name="계산 2 3 2 5 3 2" xfId="2665" xr:uid="{00000000-0005-0000-0000-0000520A0000}"/>
    <cellStyle name="계산 2 3 2 5 4" xfId="2666" xr:uid="{00000000-0005-0000-0000-0000530A0000}"/>
    <cellStyle name="계산 2 3 2 6" xfId="2667" xr:uid="{00000000-0005-0000-0000-0000540A0000}"/>
    <cellStyle name="계산 2 3 2 6 2" xfId="2668" xr:uid="{00000000-0005-0000-0000-0000550A0000}"/>
    <cellStyle name="계산 2 3 2 6 2 2" xfId="2669" xr:uid="{00000000-0005-0000-0000-0000560A0000}"/>
    <cellStyle name="계산 2 3 2 6 3" xfId="2670" xr:uid="{00000000-0005-0000-0000-0000570A0000}"/>
    <cellStyle name="계산 2 3 2 6 3 2" xfId="2671" xr:uid="{00000000-0005-0000-0000-0000580A0000}"/>
    <cellStyle name="계산 2 3 2 6 4" xfId="2672" xr:uid="{00000000-0005-0000-0000-0000590A0000}"/>
    <cellStyle name="계산 2 3 2 7" xfId="2673" xr:uid="{00000000-0005-0000-0000-00005A0A0000}"/>
    <cellStyle name="계산 2 3 2 7 2" xfId="2674" xr:uid="{00000000-0005-0000-0000-00005B0A0000}"/>
    <cellStyle name="계산 2 3 2 7 2 2" xfId="2675" xr:uid="{00000000-0005-0000-0000-00005C0A0000}"/>
    <cellStyle name="계산 2 3 2 7 3" xfId="2676" xr:uid="{00000000-0005-0000-0000-00005D0A0000}"/>
    <cellStyle name="계산 2 3 2 7 3 2" xfId="2677" xr:uid="{00000000-0005-0000-0000-00005E0A0000}"/>
    <cellStyle name="계산 2 3 2 7 4" xfId="2678" xr:uid="{00000000-0005-0000-0000-00005F0A0000}"/>
    <cellStyle name="계산 2 3 2 8" xfId="2679" xr:uid="{00000000-0005-0000-0000-0000600A0000}"/>
    <cellStyle name="계산 2 3 2 8 2" xfId="2680" xr:uid="{00000000-0005-0000-0000-0000610A0000}"/>
    <cellStyle name="계산 2 3 2 8 2 2" xfId="2681" xr:uid="{00000000-0005-0000-0000-0000620A0000}"/>
    <cellStyle name="계산 2 3 2 8 3" xfId="2682" xr:uid="{00000000-0005-0000-0000-0000630A0000}"/>
    <cellStyle name="계산 2 3 2 8 3 2" xfId="2683" xr:uid="{00000000-0005-0000-0000-0000640A0000}"/>
    <cellStyle name="계산 2 3 2 8 4" xfId="2684" xr:uid="{00000000-0005-0000-0000-0000650A0000}"/>
    <cellStyle name="계산 2 3 2 9" xfId="2685" xr:uid="{00000000-0005-0000-0000-0000660A0000}"/>
    <cellStyle name="계산 2 3 2 9 2" xfId="2686" xr:uid="{00000000-0005-0000-0000-0000670A0000}"/>
    <cellStyle name="계산 2 3 3" xfId="2687" xr:uid="{00000000-0005-0000-0000-0000680A0000}"/>
    <cellStyle name="계산 2 3 3 2" xfId="2688" xr:uid="{00000000-0005-0000-0000-0000690A0000}"/>
    <cellStyle name="계산 2 3 3 2 2" xfId="2689" xr:uid="{00000000-0005-0000-0000-00006A0A0000}"/>
    <cellStyle name="계산 2 3 3 2 2 2" xfId="2690" xr:uid="{00000000-0005-0000-0000-00006B0A0000}"/>
    <cellStyle name="계산 2 3 3 2 3" xfId="2691" xr:uid="{00000000-0005-0000-0000-00006C0A0000}"/>
    <cellStyle name="계산 2 3 3 2 3 2" xfId="2692" xr:uid="{00000000-0005-0000-0000-00006D0A0000}"/>
    <cellStyle name="계산 2 3 3 2 4" xfId="2693" xr:uid="{00000000-0005-0000-0000-00006E0A0000}"/>
    <cellStyle name="계산 2 3 3 3" xfId="2694" xr:uid="{00000000-0005-0000-0000-00006F0A0000}"/>
    <cellStyle name="계산 2 3 3 3 2" xfId="2695" xr:uid="{00000000-0005-0000-0000-0000700A0000}"/>
    <cellStyle name="계산 2 3 3 3 2 2" xfId="2696" xr:uid="{00000000-0005-0000-0000-0000710A0000}"/>
    <cellStyle name="계산 2 3 3 3 3" xfId="2697" xr:uid="{00000000-0005-0000-0000-0000720A0000}"/>
    <cellStyle name="계산 2 3 3 3 3 2" xfId="2698" xr:uid="{00000000-0005-0000-0000-0000730A0000}"/>
    <cellStyle name="계산 2 3 3 3 4" xfId="2699" xr:uid="{00000000-0005-0000-0000-0000740A0000}"/>
    <cellStyle name="계산 2 3 3 4" xfId="2700" xr:uid="{00000000-0005-0000-0000-0000750A0000}"/>
    <cellStyle name="계산 2 3 3 4 2" xfId="2701" xr:uid="{00000000-0005-0000-0000-0000760A0000}"/>
    <cellStyle name="계산 2 3 3 4 2 2" xfId="2702" xr:uid="{00000000-0005-0000-0000-0000770A0000}"/>
    <cellStyle name="계산 2 3 3 4 3" xfId="2703" xr:uid="{00000000-0005-0000-0000-0000780A0000}"/>
    <cellStyle name="계산 2 3 3 4 3 2" xfId="2704" xr:uid="{00000000-0005-0000-0000-0000790A0000}"/>
    <cellStyle name="계산 2 3 3 4 4" xfId="2705" xr:uid="{00000000-0005-0000-0000-00007A0A0000}"/>
    <cellStyle name="계산 2 3 3 5" xfId="2706" xr:uid="{00000000-0005-0000-0000-00007B0A0000}"/>
    <cellStyle name="계산 2 3 3 5 2" xfId="2707" xr:uid="{00000000-0005-0000-0000-00007C0A0000}"/>
    <cellStyle name="계산 2 3 3 5 2 2" xfId="2708" xr:uid="{00000000-0005-0000-0000-00007D0A0000}"/>
    <cellStyle name="계산 2 3 3 5 3" xfId="2709" xr:uid="{00000000-0005-0000-0000-00007E0A0000}"/>
    <cellStyle name="계산 2 3 3 5 3 2" xfId="2710" xr:uid="{00000000-0005-0000-0000-00007F0A0000}"/>
    <cellStyle name="계산 2 3 3 5 4" xfId="2711" xr:uid="{00000000-0005-0000-0000-0000800A0000}"/>
    <cellStyle name="계산 2 3 3 6" xfId="2712" xr:uid="{00000000-0005-0000-0000-0000810A0000}"/>
    <cellStyle name="계산 2 3 3 6 2" xfId="2713" xr:uid="{00000000-0005-0000-0000-0000820A0000}"/>
    <cellStyle name="계산 2 3 3 6 2 2" xfId="2714" xr:uid="{00000000-0005-0000-0000-0000830A0000}"/>
    <cellStyle name="계산 2 3 3 6 3" xfId="2715" xr:uid="{00000000-0005-0000-0000-0000840A0000}"/>
    <cellStyle name="계산 2 3 3 6 3 2" xfId="2716" xr:uid="{00000000-0005-0000-0000-0000850A0000}"/>
    <cellStyle name="계산 2 3 3 6 4" xfId="2717" xr:uid="{00000000-0005-0000-0000-0000860A0000}"/>
    <cellStyle name="계산 2 3 3 7" xfId="2718" xr:uid="{00000000-0005-0000-0000-0000870A0000}"/>
    <cellStyle name="계산 2 3 3 7 2" xfId="2719" xr:uid="{00000000-0005-0000-0000-0000880A0000}"/>
    <cellStyle name="계산 2 3 3 8" xfId="2720" xr:uid="{00000000-0005-0000-0000-0000890A0000}"/>
    <cellStyle name="계산 2 3 3 8 2" xfId="2721" xr:uid="{00000000-0005-0000-0000-00008A0A0000}"/>
    <cellStyle name="계산 2 3 3 9" xfId="2722" xr:uid="{00000000-0005-0000-0000-00008B0A0000}"/>
    <cellStyle name="계산 2 3 4" xfId="2723" xr:uid="{00000000-0005-0000-0000-00008C0A0000}"/>
    <cellStyle name="계산 2 3 4 2" xfId="2724" xr:uid="{00000000-0005-0000-0000-00008D0A0000}"/>
    <cellStyle name="계산 2 3 4 2 2" xfId="2725" xr:uid="{00000000-0005-0000-0000-00008E0A0000}"/>
    <cellStyle name="계산 2 3 4 2 2 2" xfId="2726" xr:uid="{00000000-0005-0000-0000-00008F0A0000}"/>
    <cellStyle name="계산 2 3 4 2 3" xfId="2727" xr:uid="{00000000-0005-0000-0000-0000900A0000}"/>
    <cellStyle name="계산 2 3 4 2 3 2" xfId="2728" xr:uid="{00000000-0005-0000-0000-0000910A0000}"/>
    <cellStyle name="계산 2 3 4 2 4" xfId="2729" xr:uid="{00000000-0005-0000-0000-0000920A0000}"/>
    <cellStyle name="계산 2 3 4 3" xfId="2730" xr:uid="{00000000-0005-0000-0000-0000930A0000}"/>
    <cellStyle name="계산 2 3 4 3 2" xfId="2731" xr:uid="{00000000-0005-0000-0000-0000940A0000}"/>
    <cellStyle name="계산 2 3 4 3 2 2" xfId="2732" xr:uid="{00000000-0005-0000-0000-0000950A0000}"/>
    <cellStyle name="계산 2 3 4 3 3" xfId="2733" xr:uid="{00000000-0005-0000-0000-0000960A0000}"/>
    <cellStyle name="계산 2 3 4 3 3 2" xfId="2734" xr:uid="{00000000-0005-0000-0000-0000970A0000}"/>
    <cellStyle name="계산 2 3 4 3 4" xfId="2735" xr:uid="{00000000-0005-0000-0000-0000980A0000}"/>
    <cellStyle name="계산 2 3 4 4" xfId="2736" xr:uid="{00000000-0005-0000-0000-0000990A0000}"/>
    <cellStyle name="계산 2 3 4 4 2" xfId="2737" xr:uid="{00000000-0005-0000-0000-00009A0A0000}"/>
    <cellStyle name="계산 2 3 4 4 2 2" xfId="2738" xr:uid="{00000000-0005-0000-0000-00009B0A0000}"/>
    <cellStyle name="계산 2 3 4 4 3" xfId="2739" xr:uid="{00000000-0005-0000-0000-00009C0A0000}"/>
    <cellStyle name="계산 2 3 4 4 3 2" xfId="2740" xr:uid="{00000000-0005-0000-0000-00009D0A0000}"/>
    <cellStyle name="계산 2 3 4 4 4" xfId="2741" xr:uid="{00000000-0005-0000-0000-00009E0A0000}"/>
    <cellStyle name="계산 2 3 4 5" xfId="2742" xr:uid="{00000000-0005-0000-0000-00009F0A0000}"/>
    <cellStyle name="계산 2 3 4 5 2" xfId="2743" xr:uid="{00000000-0005-0000-0000-0000A00A0000}"/>
    <cellStyle name="계산 2 3 4 5 2 2" xfId="2744" xr:uid="{00000000-0005-0000-0000-0000A10A0000}"/>
    <cellStyle name="계산 2 3 4 5 3" xfId="2745" xr:uid="{00000000-0005-0000-0000-0000A20A0000}"/>
    <cellStyle name="계산 2 3 4 5 3 2" xfId="2746" xr:uid="{00000000-0005-0000-0000-0000A30A0000}"/>
    <cellStyle name="계산 2 3 4 5 4" xfId="2747" xr:uid="{00000000-0005-0000-0000-0000A40A0000}"/>
    <cellStyle name="계산 2 3 4 6" xfId="2748" xr:uid="{00000000-0005-0000-0000-0000A50A0000}"/>
    <cellStyle name="계산 2 3 4 6 2" xfId="2749" xr:uid="{00000000-0005-0000-0000-0000A60A0000}"/>
    <cellStyle name="계산 2 3 4 7" xfId="2750" xr:uid="{00000000-0005-0000-0000-0000A70A0000}"/>
    <cellStyle name="계산 2 3 4 7 2" xfId="2751" xr:uid="{00000000-0005-0000-0000-0000A80A0000}"/>
    <cellStyle name="계산 2 3 4 8" xfId="2752" xr:uid="{00000000-0005-0000-0000-0000A90A0000}"/>
    <cellStyle name="계산 2 3 5" xfId="2753" xr:uid="{00000000-0005-0000-0000-0000AA0A0000}"/>
    <cellStyle name="계산 2 3 5 2" xfId="2754" xr:uid="{00000000-0005-0000-0000-0000AB0A0000}"/>
    <cellStyle name="계산 2 3 5 2 2" xfId="2755" xr:uid="{00000000-0005-0000-0000-0000AC0A0000}"/>
    <cellStyle name="계산 2 3 5 3" xfId="2756" xr:uid="{00000000-0005-0000-0000-0000AD0A0000}"/>
    <cellStyle name="계산 2 3 5 3 2" xfId="2757" xr:uid="{00000000-0005-0000-0000-0000AE0A0000}"/>
    <cellStyle name="계산 2 3 5 4" xfId="2758" xr:uid="{00000000-0005-0000-0000-0000AF0A0000}"/>
    <cellStyle name="계산 2 3 6" xfId="2759" xr:uid="{00000000-0005-0000-0000-0000B00A0000}"/>
    <cellStyle name="계산 2 3 6 2" xfId="2760" xr:uid="{00000000-0005-0000-0000-0000B10A0000}"/>
    <cellStyle name="계산 2 3 6 2 2" xfId="2761" xr:uid="{00000000-0005-0000-0000-0000B20A0000}"/>
    <cellStyle name="계산 2 3 6 3" xfId="2762" xr:uid="{00000000-0005-0000-0000-0000B30A0000}"/>
    <cellStyle name="계산 2 3 6 3 2" xfId="2763" xr:uid="{00000000-0005-0000-0000-0000B40A0000}"/>
    <cellStyle name="계산 2 3 6 4" xfId="2764" xr:uid="{00000000-0005-0000-0000-0000B50A0000}"/>
    <cellStyle name="계산 2 3 7" xfId="2765" xr:uid="{00000000-0005-0000-0000-0000B60A0000}"/>
    <cellStyle name="계산 2 3 7 2" xfId="2766" xr:uid="{00000000-0005-0000-0000-0000B70A0000}"/>
    <cellStyle name="계산 2 3 7 2 2" xfId="2767" xr:uid="{00000000-0005-0000-0000-0000B80A0000}"/>
    <cellStyle name="계산 2 3 7 3" xfId="2768" xr:uid="{00000000-0005-0000-0000-0000B90A0000}"/>
    <cellStyle name="계산 2 3 7 3 2" xfId="2769" xr:uid="{00000000-0005-0000-0000-0000BA0A0000}"/>
    <cellStyle name="계산 2 3 7 4" xfId="2770" xr:uid="{00000000-0005-0000-0000-0000BB0A0000}"/>
    <cellStyle name="계산 2 3 8" xfId="2771" xr:uid="{00000000-0005-0000-0000-0000BC0A0000}"/>
    <cellStyle name="계산 2 3 8 2" xfId="2772" xr:uid="{00000000-0005-0000-0000-0000BD0A0000}"/>
    <cellStyle name="계산 2 3 8 2 2" xfId="2773" xr:uid="{00000000-0005-0000-0000-0000BE0A0000}"/>
    <cellStyle name="계산 2 3 8 3" xfId="2774" xr:uid="{00000000-0005-0000-0000-0000BF0A0000}"/>
    <cellStyle name="계산 2 3 8 3 2" xfId="2775" xr:uid="{00000000-0005-0000-0000-0000C00A0000}"/>
    <cellStyle name="계산 2 3 8 4" xfId="2776" xr:uid="{00000000-0005-0000-0000-0000C10A0000}"/>
    <cellStyle name="계산 2 3 9" xfId="2777" xr:uid="{00000000-0005-0000-0000-0000C20A0000}"/>
    <cellStyle name="계산 2 3 9 2" xfId="2778" xr:uid="{00000000-0005-0000-0000-0000C30A0000}"/>
    <cellStyle name="계산 2 3 9 2 2" xfId="2779" xr:uid="{00000000-0005-0000-0000-0000C40A0000}"/>
    <cellStyle name="계산 2 3 9 3" xfId="2780" xr:uid="{00000000-0005-0000-0000-0000C50A0000}"/>
    <cellStyle name="계산 2 3 9 3 2" xfId="2781" xr:uid="{00000000-0005-0000-0000-0000C60A0000}"/>
    <cellStyle name="계산 2 3 9 4" xfId="2782" xr:uid="{00000000-0005-0000-0000-0000C70A0000}"/>
    <cellStyle name="계산 2 4" xfId="2783" xr:uid="{00000000-0005-0000-0000-0000C80A0000}"/>
    <cellStyle name="계산 2 4 10" xfId="2784" xr:uid="{00000000-0005-0000-0000-0000C90A0000}"/>
    <cellStyle name="계산 2 4 10 2" xfId="2785" xr:uid="{00000000-0005-0000-0000-0000CA0A0000}"/>
    <cellStyle name="계산 2 4 11" xfId="2786" xr:uid="{00000000-0005-0000-0000-0000CB0A0000}"/>
    <cellStyle name="계산 2 4 11 2" xfId="2787" xr:uid="{00000000-0005-0000-0000-0000CC0A0000}"/>
    <cellStyle name="계산 2 4 12" xfId="2788" xr:uid="{00000000-0005-0000-0000-0000CD0A0000}"/>
    <cellStyle name="계산 2 4 2" xfId="2789" xr:uid="{00000000-0005-0000-0000-0000CE0A0000}"/>
    <cellStyle name="계산 2 4 2 10" xfId="2790" xr:uid="{00000000-0005-0000-0000-0000CF0A0000}"/>
    <cellStyle name="계산 2 4 2 10 2" xfId="2791" xr:uid="{00000000-0005-0000-0000-0000D00A0000}"/>
    <cellStyle name="계산 2 4 2 11" xfId="2792" xr:uid="{00000000-0005-0000-0000-0000D10A0000}"/>
    <cellStyle name="계산 2 4 2 2" xfId="2793" xr:uid="{00000000-0005-0000-0000-0000D20A0000}"/>
    <cellStyle name="계산 2 4 2 2 2" xfId="2794" xr:uid="{00000000-0005-0000-0000-0000D30A0000}"/>
    <cellStyle name="계산 2 4 2 2 2 2" xfId="2795" xr:uid="{00000000-0005-0000-0000-0000D40A0000}"/>
    <cellStyle name="계산 2 4 2 2 2 2 2" xfId="2796" xr:uid="{00000000-0005-0000-0000-0000D50A0000}"/>
    <cellStyle name="계산 2 4 2 2 2 3" xfId="2797" xr:uid="{00000000-0005-0000-0000-0000D60A0000}"/>
    <cellStyle name="계산 2 4 2 2 2 3 2" xfId="2798" xr:uid="{00000000-0005-0000-0000-0000D70A0000}"/>
    <cellStyle name="계산 2 4 2 2 2 4" xfId="2799" xr:uid="{00000000-0005-0000-0000-0000D80A0000}"/>
    <cellStyle name="계산 2 4 2 2 3" xfId="2800" xr:uid="{00000000-0005-0000-0000-0000D90A0000}"/>
    <cellStyle name="계산 2 4 2 2 3 2" xfId="2801" xr:uid="{00000000-0005-0000-0000-0000DA0A0000}"/>
    <cellStyle name="계산 2 4 2 2 3 2 2" xfId="2802" xr:uid="{00000000-0005-0000-0000-0000DB0A0000}"/>
    <cellStyle name="계산 2 4 2 2 3 3" xfId="2803" xr:uid="{00000000-0005-0000-0000-0000DC0A0000}"/>
    <cellStyle name="계산 2 4 2 2 3 3 2" xfId="2804" xr:uid="{00000000-0005-0000-0000-0000DD0A0000}"/>
    <cellStyle name="계산 2 4 2 2 3 4" xfId="2805" xr:uid="{00000000-0005-0000-0000-0000DE0A0000}"/>
    <cellStyle name="계산 2 4 2 2 4" xfId="2806" xr:uid="{00000000-0005-0000-0000-0000DF0A0000}"/>
    <cellStyle name="계산 2 4 2 2 4 2" xfId="2807" xr:uid="{00000000-0005-0000-0000-0000E00A0000}"/>
    <cellStyle name="계산 2 4 2 2 4 2 2" xfId="2808" xr:uid="{00000000-0005-0000-0000-0000E10A0000}"/>
    <cellStyle name="계산 2 4 2 2 4 3" xfId="2809" xr:uid="{00000000-0005-0000-0000-0000E20A0000}"/>
    <cellStyle name="계산 2 4 2 2 4 3 2" xfId="2810" xr:uid="{00000000-0005-0000-0000-0000E30A0000}"/>
    <cellStyle name="계산 2 4 2 2 4 4" xfId="2811" xr:uid="{00000000-0005-0000-0000-0000E40A0000}"/>
    <cellStyle name="계산 2 4 2 2 5" xfId="2812" xr:uid="{00000000-0005-0000-0000-0000E50A0000}"/>
    <cellStyle name="계산 2 4 2 2 5 2" xfId="2813" xr:uid="{00000000-0005-0000-0000-0000E60A0000}"/>
    <cellStyle name="계산 2 4 2 2 5 2 2" xfId="2814" xr:uid="{00000000-0005-0000-0000-0000E70A0000}"/>
    <cellStyle name="계산 2 4 2 2 5 3" xfId="2815" xr:uid="{00000000-0005-0000-0000-0000E80A0000}"/>
    <cellStyle name="계산 2 4 2 2 5 3 2" xfId="2816" xr:uid="{00000000-0005-0000-0000-0000E90A0000}"/>
    <cellStyle name="계산 2 4 2 2 5 4" xfId="2817" xr:uid="{00000000-0005-0000-0000-0000EA0A0000}"/>
    <cellStyle name="계산 2 4 2 2 6" xfId="2818" xr:uid="{00000000-0005-0000-0000-0000EB0A0000}"/>
    <cellStyle name="계산 2 4 2 2 6 2" xfId="2819" xr:uid="{00000000-0005-0000-0000-0000EC0A0000}"/>
    <cellStyle name="계산 2 4 2 2 6 2 2" xfId="2820" xr:uid="{00000000-0005-0000-0000-0000ED0A0000}"/>
    <cellStyle name="계산 2 4 2 2 6 3" xfId="2821" xr:uid="{00000000-0005-0000-0000-0000EE0A0000}"/>
    <cellStyle name="계산 2 4 2 2 6 3 2" xfId="2822" xr:uid="{00000000-0005-0000-0000-0000EF0A0000}"/>
    <cellStyle name="계산 2 4 2 2 6 4" xfId="2823" xr:uid="{00000000-0005-0000-0000-0000F00A0000}"/>
    <cellStyle name="계산 2 4 2 2 7" xfId="2824" xr:uid="{00000000-0005-0000-0000-0000F10A0000}"/>
    <cellStyle name="계산 2 4 2 2 7 2" xfId="2825" xr:uid="{00000000-0005-0000-0000-0000F20A0000}"/>
    <cellStyle name="계산 2 4 2 2 8" xfId="2826" xr:uid="{00000000-0005-0000-0000-0000F30A0000}"/>
    <cellStyle name="계산 2 4 2 2 8 2" xfId="2827" xr:uid="{00000000-0005-0000-0000-0000F40A0000}"/>
    <cellStyle name="계산 2 4 2 2 9" xfId="2828" xr:uid="{00000000-0005-0000-0000-0000F50A0000}"/>
    <cellStyle name="계산 2 4 2 3" xfId="2829" xr:uid="{00000000-0005-0000-0000-0000F60A0000}"/>
    <cellStyle name="계산 2 4 2 3 2" xfId="2830" xr:uid="{00000000-0005-0000-0000-0000F70A0000}"/>
    <cellStyle name="계산 2 4 2 3 2 2" xfId="2831" xr:uid="{00000000-0005-0000-0000-0000F80A0000}"/>
    <cellStyle name="계산 2 4 2 3 2 2 2" xfId="2832" xr:uid="{00000000-0005-0000-0000-0000F90A0000}"/>
    <cellStyle name="계산 2 4 2 3 2 3" xfId="2833" xr:uid="{00000000-0005-0000-0000-0000FA0A0000}"/>
    <cellStyle name="계산 2 4 2 3 2 3 2" xfId="2834" xr:uid="{00000000-0005-0000-0000-0000FB0A0000}"/>
    <cellStyle name="계산 2 4 2 3 2 4" xfId="2835" xr:uid="{00000000-0005-0000-0000-0000FC0A0000}"/>
    <cellStyle name="계산 2 4 2 3 3" xfId="2836" xr:uid="{00000000-0005-0000-0000-0000FD0A0000}"/>
    <cellStyle name="계산 2 4 2 3 3 2" xfId="2837" xr:uid="{00000000-0005-0000-0000-0000FE0A0000}"/>
    <cellStyle name="계산 2 4 2 3 3 2 2" xfId="2838" xr:uid="{00000000-0005-0000-0000-0000FF0A0000}"/>
    <cellStyle name="계산 2 4 2 3 3 3" xfId="2839" xr:uid="{00000000-0005-0000-0000-0000000B0000}"/>
    <cellStyle name="계산 2 4 2 3 3 3 2" xfId="2840" xr:uid="{00000000-0005-0000-0000-0000010B0000}"/>
    <cellStyle name="계산 2 4 2 3 3 4" xfId="2841" xr:uid="{00000000-0005-0000-0000-0000020B0000}"/>
    <cellStyle name="계산 2 4 2 3 4" xfId="2842" xr:uid="{00000000-0005-0000-0000-0000030B0000}"/>
    <cellStyle name="계산 2 4 2 3 4 2" xfId="2843" xr:uid="{00000000-0005-0000-0000-0000040B0000}"/>
    <cellStyle name="계산 2 4 2 3 4 2 2" xfId="2844" xr:uid="{00000000-0005-0000-0000-0000050B0000}"/>
    <cellStyle name="계산 2 4 2 3 4 3" xfId="2845" xr:uid="{00000000-0005-0000-0000-0000060B0000}"/>
    <cellStyle name="계산 2 4 2 3 4 3 2" xfId="2846" xr:uid="{00000000-0005-0000-0000-0000070B0000}"/>
    <cellStyle name="계산 2 4 2 3 4 4" xfId="2847" xr:uid="{00000000-0005-0000-0000-0000080B0000}"/>
    <cellStyle name="계산 2 4 2 3 5" xfId="2848" xr:uid="{00000000-0005-0000-0000-0000090B0000}"/>
    <cellStyle name="계산 2 4 2 3 5 2" xfId="2849" xr:uid="{00000000-0005-0000-0000-00000A0B0000}"/>
    <cellStyle name="계산 2 4 2 3 5 2 2" xfId="2850" xr:uid="{00000000-0005-0000-0000-00000B0B0000}"/>
    <cellStyle name="계산 2 4 2 3 5 3" xfId="2851" xr:uid="{00000000-0005-0000-0000-00000C0B0000}"/>
    <cellStyle name="계산 2 4 2 3 5 3 2" xfId="2852" xr:uid="{00000000-0005-0000-0000-00000D0B0000}"/>
    <cellStyle name="계산 2 4 2 3 5 4" xfId="2853" xr:uid="{00000000-0005-0000-0000-00000E0B0000}"/>
    <cellStyle name="계산 2 4 2 3 6" xfId="2854" xr:uid="{00000000-0005-0000-0000-00000F0B0000}"/>
    <cellStyle name="계산 2 4 2 3 6 2" xfId="2855" xr:uid="{00000000-0005-0000-0000-0000100B0000}"/>
    <cellStyle name="계산 2 4 2 3 7" xfId="2856" xr:uid="{00000000-0005-0000-0000-0000110B0000}"/>
    <cellStyle name="계산 2 4 2 3 7 2" xfId="2857" xr:uid="{00000000-0005-0000-0000-0000120B0000}"/>
    <cellStyle name="계산 2 4 2 3 8" xfId="2858" xr:uid="{00000000-0005-0000-0000-0000130B0000}"/>
    <cellStyle name="계산 2 4 2 4" xfId="2859" xr:uid="{00000000-0005-0000-0000-0000140B0000}"/>
    <cellStyle name="계산 2 4 2 4 2" xfId="2860" xr:uid="{00000000-0005-0000-0000-0000150B0000}"/>
    <cellStyle name="계산 2 4 2 4 2 2" xfId="2861" xr:uid="{00000000-0005-0000-0000-0000160B0000}"/>
    <cellStyle name="계산 2 4 2 4 3" xfId="2862" xr:uid="{00000000-0005-0000-0000-0000170B0000}"/>
    <cellStyle name="계산 2 4 2 4 3 2" xfId="2863" xr:uid="{00000000-0005-0000-0000-0000180B0000}"/>
    <cellStyle name="계산 2 4 2 4 4" xfId="2864" xr:uid="{00000000-0005-0000-0000-0000190B0000}"/>
    <cellStyle name="계산 2 4 2 5" xfId="2865" xr:uid="{00000000-0005-0000-0000-00001A0B0000}"/>
    <cellStyle name="계산 2 4 2 5 2" xfId="2866" xr:uid="{00000000-0005-0000-0000-00001B0B0000}"/>
    <cellStyle name="계산 2 4 2 5 2 2" xfId="2867" xr:uid="{00000000-0005-0000-0000-00001C0B0000}"/>
    <cellStyle name="계산 2 4 2 5 3" xfId="2868" xr:uid="{00000000-0005-0000-0000-00001D0B0000}"/>
    <cellStyle name="계산 2 4 2 5 3 2" xfId="2869" xr:uid="{00000000-0005-0000-0000-00001E0B0000}"/>
    <cellStyle name="계산 2 4 2 5 4" xfId="2870" xr:uid="{00000000-0005-0000-0000-00001F0B0000}"/>
    <cellStyle name="계산 2 4 2 6" xfId="2871" xr:uid="{00000000-0005-0000-0000-0000200B0000}"/>
    <cellStyle name="계산 2 4 2 6 2" xfId="2872" xr:uid="{00000000-0005-0000-0000-0000210B0000}"/>
    <cellStyle name="계산 2 4 2 6 2 2" xfId="2873" xr:uid="{00000000-0005-0000-0000-0000220B0000}"/>
    <cellStyle name="계산 2 4 2 6 3" xfId="2874" xr:uid="{00000000-0005-0000-0000-0000230B0000}"/>
    <cellStyle name="계산 2 4 2 6 3 2" xfId="2875" xr:uid="{00000000-0005-0000-0000-0000240B0000}"/>
    <cellStyle name="계산 2 4 2 6 4" xfId="2876" xr:uid="{00000000-0005-0000-0000-0000250B0000}"/>
    <cellStyle name="계산 2 4 2 7" xfId="2877" xr:uid="{00000000-0005-0000-0000-0000260B0000}"/>
    <cellStyle name="계산 2 4 2 7 2" xfId="2878" xr:uid="{00000000-0005-0000-0000-0000270B0000}"/>
    <cellStyle name="계산 2 4 2 7 2 2" xfId="2879" xr:uid="{00000000-0005-0000-0000-0000280B0000}"/>
    <cellStyle name="계산 2 4 2 7 3" xfId="2880" xr:uid="{00000000-0005-0000-0000-0000290B0000}"/>
    <cellStyle name="계산 2 4 2 7 3 2" xfId="2881" xr:uid="{00000000-0005-0000-0000-00002A0B0000}"/>
    <cellStyle name="계산 2 4 2 7 4" xfId="2882" xr:uid="{00000000-0005-0000-0000-00002B0B0000}"/>
    <cellStyle name="계산 2 4 2 8" xfId="2883" xr:uid="{00000000-0005-0000-0000-00002C0B0000}"/>
    <cellStyle name="계산 2 4 2 8 2" xfId="2884" xr:uid="{00000000-0005-0000-0000-00002D0B0000}"/>
    <cellStyle name="계산 2 4 2 8 2 2" xfId="2885" xr:uid="{00000000-0005-0000-0000-00002E0B0000}"/>
    <cellStyle name="계산 2 4 2 8 3" xfId="2886" xr:uid="{00000000-0005-0000-0000-00002F0B0000}"/>
    <cellStyle name="계산 2 4 2 8 3 2" xfId="2887" xr:uid="{00000000-0005-0000-0000-0000300B0000}"/>
    <cellStyle name="계산 2 4 2 8 4" xfId="2888" xr:uid="{00000000-0005-0000-0000-0000310B0000}"/>
    <cellStyle name="계산 2 4 2 9" xfId="2889" xr:uid="{00000000-0005-0000-0000-0000320B0000}"/>
    <cellStyle name="계산 2 4 2 9 2" xfId="2890" xr:uid="{00000000-0005-0000-0000-0000330B0000}"/>
    <cellStyle name="계산 2 4 3" xfId="2891" xr:uid="{00000000-0005-0000-0000-0000340B0000}"/>
    <cellStyle name="계산 2 4 3 2" xfId="2892" xr:uid="{00000000-0005-0000-0000-0000350B0000}"/>
    <cellStyle name="계산 2 4 3 2 2" xfId="2893" xr:uid="{00000000-0005-0000-0000-0000360B0000}"/>
    <cellStyle name="계산 2 4 3 2 2 2" xfId="2894" xr:uid="{00000000-0005-0000-0000-0000370B0000}"/>
    <cellStyle name="계산 2 4 3 2 3" xfId="2895" xr:uid="{00000000-0005-0000-0000-0000380B0000}"/>
    <cellStyle name="계산 2 4 3 2 3 2" xfId="2896" xr:uid="{00000000-0005-0000-0000-0000390B0000}"/>
    <cellStyle name="계산 2 4 3 2 4" xfId="2897" xr:uid="{00000000-0005-0000-0000-00003A0B0000}"/>
    <cellStyle name="계산 2 4 3 3" xfId="2898" xr:uid="{00000000-0005-0000-0000-00003B0B0000}"/>
    <cellStyle name="계산 2 4 3 3 2" xfId="2899" xr:uid="{00000000-0005-0000-0000-00003C0B0000}"/>
    <cellStyle name="계산 2 4 3 3 2 2" xfId="2900" xr:uid="{00000000-0005-0000-0000-00003D0B0000}"/>
    <cellStyle name="계산 2 4 3 3 3" xfId="2901" xr:uid="{00000000-0005-0000-0000-00003E0B0000}"/>
    <cellStyle name="계산 2 4 3 3 3 2" xfId="2902" xr:uid="{00000000-0005-0000-0000-00003F0B0000}"/>
    <cellStyle name="계산 2 4 3 3 4" xfId="2903" xr:uid="{00000000-0005-0000-0000-0000400B0000}"/>
    <cellStyle name="계산 2 4 3 4" xfId="2904" xr:uid="{00000000-0005-0000-0000-0000410B0000}"/>
    <cellStyle name="계산 2 4 3 4 2" xfId="2905" xr:uid="{00000000-0005-0000-0000-0000420B0000}"/>
    <cellStyle name="계산 2 4 3 4 2 2" xfId="2906" xr:uid="{00000000-0005-0000-0000-0000430B0000}"/>
    <cellStyle name="계산 2 4 3 4 3" xfId="2907" xr:uid="{00000000-0005-0000-0000-0000440B0000}"/>
    <cellStyle name="계산 2 4 3 4 3 2" xfId="2908" xr:uid="{00000000-0005-0000-0000-0000450B0000}"/>
    <cellStyle name="계산 2 4 3 4 4" xfId="2909" xr:uid="{00000000-0005-0000-0000-0000460B0000}"/>
    <cellStyle name="계산 2 4 3 5" xfId="2910" xr:uid="{00000000-0005-0000-0000-0000470B0000}"/>
    <cellStyle name="계산 2 4 3 5 2" xfId="2911" xr:uid="{00000000-0005-0000-0000-0000480B0000}"/>
    <cellStyle name="계산 2 4 3 5 2 2" xfId="2912" xr:uid="{00000000-0005-0000-0000-0000490B0000}"/>
    <cellStyle name="계산 2 4 3 5 3" xfId="2913" xr:uid="{00000000-0005-0000-0000-00004A0B0000}"/>
    <cellStyle name="계산 2 4 3 5 3 2" xfId="2914" xr:uid="{00000000-0005-0000-0000-00004B0B0000}"/>
    <cellStyle name="계산 2 4 3 5 4" xfId="2915" xr:uid="{00000000-0005-0000-0000-00004C0B0000}"/>
    <cellStyle name="계산 2 4 3 6" xfId="2916" xr:uid="{00000000-0005-0000-0000-00004D0B0000}"/>
    <cellStyle name="계산 2 4 3 6 2" xfId="2917" xr:uid="{00000000-0005-0000-0000-00004E0B0000}"/>
    <cellStyle name="계산 2 4 3 6 2 2" xfId="2918" xr:uid="{00000000-0005-0000-0000-00004F0B0000}"/>
    <cellStyle name="계산 2 4 3 6 3" xfId="2919" xr:uid="{00000000-0005-0000-0000-0000500B0000}"/>
    <cellStyle name="계산 2 4 3 6 3 2" xfId="2920" xr:uid="{00000000-0005-0000-0000-0000510B0000}"/>
    <cellStyle name="계산 2 4 3 6 4" xfId="2921" xr:uid="{00000000-0005-0000-0000-0000520B0000}"/>
    <cellStyle name="계산 2 4 3 7" xfId="2922" xr:uid="{00000000-0005-0000-0000-0000530B0000}"/>
    <cellStyle name="계산 2 4 3 7 2" xfId="2923" xr:uid="{00000000-0005-0000-0000-0000540B0000}"/>
    <cellStyle name="계산 2 4 3 8" xfId="2924" xr:uid="{00000000-0005-0000-0000-0000550B0000}"/>
    <cellStyle name="계산 2 4 3 8 2" xfId="2925" xr:uid="{00000000-0005-0000-0000-0000560B0000}"/>
    <cellStyle name="계산 2 4 3 9" xfId="2926" xr:uid="{00000000-0005-0000-0000-0000570B0000}"/>
    <cellStyle name="계산 2 4 4" xfId="2927" xr:uid="{00000000-0005-0000-0000-0000580B0000}"/>
    <cellStyle name="계산 2 4 4 2" xfId="2928" xr:uid="{00000000-0005-0000-0000-0000590B0000}"/>
    <cellStyle name="계산 2 4 4 2 2" xfId="2929" xr:uid="{00000000-0005-0000-0000-00005A0B0000}"/>
    <cellStyle name="계산 2 4 4 2 2 2" xfId="2930" xr:uid="{00000000-0005-0000-0000-00005B0B0000}"/>
    <cellStyle name="계산 2 4 4 2 3" xfId="2931" xr:uid="{00000000-0005-0000-0000-00005C0B0000}"/>
    <cellStyle name="계산 2 4 4 2 3 2" xfId="2932" xr:uid="{00000000-0005-0000-0000-00005D0B0000}"/>
    <cellStyle name="계산 2 4 4 2 4" xfId="2933" xr:uid="{00000000-0005-0000-0000-00005E0B0000}"/>
    <cellStyle name="계산 2 4 4 3" xfId="2934" xr:uid="{00000000-0005-0000-0000-00005F0B0000}"/>
    <cellStyle name="계산 2 4 4 3 2" xfId="2935" xr:uid="{00000000-0005-0000-0000-0000600B0000}"/>
    <cellStyle name="계산 2 4 4 3 2 2" xfId="2936" xr:uid="{00000000-0005-0000-0000-0000610B0000}"/>
    <cellStyle name="계산 2 4 4 3 3" xfId="2937" xr:uid="{00000000-0005-0000-0000-0000620B0000}"/>
    <cellStyle name="계산 2 4 4 3 3 2" xfId="2938" xr:uid="{00000000-0005-0000-0000-0000630B0000}"/>
    <cellStyle name="계산 2 4 4 3 4" xfId="2939" xr:uid="{00000000-0005-0000-0000-0000640B0000}"/>
    <cellStyle name="계산 2 4 4 4" xfId="2940" xr:uid="{00000000-0005-0000-0000-0000650B0000}"/>
    <cellStyle name="계산 2 4 4 4 2" xfId="2941" xr:uid="{00000000-0005-0000-0000-0000660B0000}"/>
    <cellStyle name="계산 2 4 4 4 2 2" xfId="2942" xr:uid="{00000000-0005-0000-0000-0000670B0000}"/>
    <cellStyle name="계산 2 4 4 4 3" xfId="2943" xr:uid="{00000000-0005-0000-0000-0000680B0000}"/>
    <cellStyle name="계산 2 4 4 4 3 2" xfId="2944" xr:uid="{00000000-0005-0000-0000-0000690B0000}"/>
    <cellStyle name="계산 2 4 4 4 4" xfId="2945" xr:uid="{00000000-0005-0000-0000-00006A0B0000}"/>
    <cellStyle name="계산 2 4 4 5" xfId="2946" xr:uid="{00000000-0005-0000-0000-00006B0B0000}"/>
    <cellStyle name="계산 2 4 4 5 2" xfId="2947" xr:uid="{00000000-0005-0000-0000-00006C0B0000}"/>
    <cellStyle name="계산 2 4 4 5 2 2" xfId="2948" xr:uid="{00000000-0005-0000-0000-00006D0B0000}"/>
    <cellStyle name="계산 2 4 4 5 3" xfId="2949" xr:uid="{00000000-0005-0000-0000-00006E0B0000}"/>
    <cellStyle name="계산 2 4 4 5 3 2" xfId="2950" xr:uid="{00000000-0005-0000-0000-00006F0B0000}"/>
    <cellStyle name="계산 2 4 4 5 4" xfId="2951" xr:uid="{00000000-0005-0000-0000-0000700B0000}"/>
    <cellStyle name="계산 2 4 4 6" xfId="2952" xr:uid="{00000000-0005-0000-0000-0000710B0000}"/>
    <cellStyle name="계산 2 4 4 6 2" xfId="2953" xr:uid="{00000000-0005-0000-0000-0000720B0000}"/>
    <cellStyle name="계산 2 4 4 7" xfId="2954" xr:uid="{00000000-0005-0000-0000-0000730B0000}"/>
    <cellStyle name="계산 2 4 4 7 2" xfId="2955" xr:uid="{00000000-0005-0000-0000-0000740B0000}"/>
    <cellStyle name="계산 2 4 4 8" xfId="2956" xr:uid="{00000000-0005-0000-0000-0000750B0000}"/>
    <cellStyle name="계산 2 4 5" xfId="2957" xr:uid="{00000000-0005-0000-0000-0000760B0000}"/>
    <cellStyle name="계산 2 4 5 2" xfId="2958" xr:uid="{00000000-0005-0000-0000-0000770B0000}"/>
    <cellStyle name="계산 2 4 5 2 2" xfId="2959" xr:uid="{00000000-0005-0000-0000-0000780B0000}"/>
    <cellStyle name="계산 2 4 5 3" xfId="2960" xr:uid="{00000000-0005-0000-0000-0000790B0000}"/>
    <cellStyle name="계산 2 4 5 3 2" xfId="2961" xr:uid="{00000000-0005-0000-0000-00007A0B0000}"/>
    <cellStyle name="계산 2 4 5 4" xfId="2962" xr:uid="{00000000-0005-0000-0000-00007B0B0000}"/>
    <cellStyle name="계산 2 4 6" xfId="2963" xr:uid="{00000000-0005-0000-0000-00007C0B0000}"/>
    <cellStyle name="계산 2 4 6 2" xfId="2964" xr:uid="{00000000-0005-0000-0000-00007D0B0000}"/>
    <cellStyle name="계산 2 4 6 2 2" xfId="2965" xr:uid="{00000000-0005-0000-0000-00007E0B0000}"/>
    <cellStyle name="계산 2 4 6 3" xfId="2966" xr:uid="{00000000-0005-0000-0000-00007F0B0000}"/>
    <cellStyle name="계산 2 4 6 3 2" xfId="2967" xr:uid="{00000000-0005-0000-0000-0000800B0000}"/>
    <cellStyle name="계산 2 4 6 4" xfId="2968" xr:uid="{00000000-0005-0000-0000-0000810B0000}"/>
    <cellStyle name="계산 2 4 7" xfId="2969" xr:uid="{00000000-0005-0000-0000-0000820B0000}"/>
    <cellStyle name="계산 2 4 7 2" xfId="2970" xr:uid="{00000000-0005-0000-0000-0000830B0000}"/>
    <cellStyle name="계산 2 4 7 2 2" xfId="2971" xr:uid="{00000000-0005-0000-0000-0000840B0000}"/>
    <cellStyle name="계산 2 4 7 3" xfId="2972" xr:uid="{00000000-0005-0000-0000-0000850B0000}"/>
    <cellStyle name="계산 2 4 7 3 2" xfId="2973" xr:uid="{00000000-0005-0000-0000-0000860B0000}"/>
    <cellStyle name="계산 2 4 7 4" xfId="2974" xr:uid="{00000000-0005-0000-0000-0000870B0000}"/>
    <cellStyle name="계산 2 4 8" xfId="2975" xr:uid="{00000000-0005-0000-0000-0000880B0000}"/>
    <cellStyle name="계산 2 4 8 2" xfId="2976" xr:uid="{00000000-0005-0000-0000-0000890B0000}"/>
    <cellStyle name="계산 2 4 8 2 2" xfId="2977" xr:uid="{00000000-0005-0000-0000-00008A0B0000}"/>
    <cellStyle name="계산 2 4 8 3" xfId="2978" xr:uid="{00000000-0005-0000-0000-00008B0B0000}"/>
    <cellStyle name="계산 2 4 8 3 2" xfId="2979" xr:uid="{00000000-0005-0000-0000-00008C0B0000}"/>
    <cellStyle name="계산 2 4 8 4" xfId="2980" xr:uid="{00000000-0005-0000-0000-00008D0B0000}"/>
    <cellStyle name="계산 2 4 9" xfId="2981" xr:uid="{00000000-0005-0000-0000-00008E0B0000}"/>
    <cellStyle name="계산 2 4 9 2" xfId="2982" xr:uid="{00000000-0005-0000-0000-00008F0B0000}"/>
    <cellStyle name="계산 2 4 9 2 2" xfId="2983" xr:uid="{00000000-0005-0000-0000-0000900B0000}"/>
    <cellStyle name="계산 2 4 9 3" xfId="2984" xr:uid="{00000000-0005-0000-0000-0000910B0000}"/>
    <cellStyle name="계산 2 4 9 3 2" xfId="2985" xr:uid="{00000000-0005-0000-0000-0000920B0000}"/>
    <cellStyle name="계산 2 4 9 4" xfId="2986" xr:uid="{00000000-0005-0000-0000-0000930B0000}"/>
    <cellStyle name="계산 2 5" xfId="2987" xr:uid="{00000000-0005-0000-0000-0000940B0000}"/>
    <cellStyle name="계산 2 5 10" xfId="2988" xr:uid="{00000000-0005-0000-0000-0000950B0000}"/>
    <cellStyle name="계산 2 5 10 2" xfId="2989" xr:uid="{00000000-0005-0000-0000-0000960B0000}"/>
    <cellStyle name="계산 2 5 11" xfId="2990" xr:uid="{00000000-0005-0000-0000-0000970B0000}"/>
    <cellStyle name="계산 2 5 11 2" xfId="2991" xr:uid="{00000000-0005-0000-0000-0000980B0000}"/>
    <cellStyle name="계산 2 5 12" xfId="2992" xr:uid="{00000000-0005-0000-0000-0000990B0000}"/>
    <cellStyle name="계산 2 5 2" xfId="2993" xr:uid="{00000000-0005-0000-0000-00009A0B0000}"/>
    <cellStyle name="계산 2 5 2 10" xfId="2994" xr:uid="{00000000-0005-0000-0000-00009B0B0000}"/>
    <cellStyle name="계산 2 5 2 10 2" xfId="2995" xr:uid="{00000000-0005-0000-0000-00009C0B0000}"/>
    <cellStyle name="계산 2 5 2 11" xfId="2996" xr:uid="{00000000-0005-0000-0000-00009D0B0000}"/>
    <cellStyle name="계산 2 5 2 2" xfId="2997" xr:uid="{00000000-0005-0000-0000-00009E0B0000}"/>
    <cellStyle name="계산 2 5 2 2 2" xfId="2998" xr:uid="{00000000-0005-0000-0000-00009F0B0000}"/>
    <cellStyle name="계산 2 5 2 2 2 2" xfId="2999" xr:uid="{00000000-0005-0000-0000-0000A00B0000}"/>
    <cellStyle name="계산 2 5 2 2 2 2 2" xfId="3000" xr:uid="{00000000-0005-0000-0000-0000A10B0000}"/>
    <cellStyle name="계산 2 5 2 2 2 3" xfId="3001" xr:uid="{00000000-0005-0000-0000-0000A20B0000}"/>
    <cellStyle name="계산 2 5 2 2 2 3 2" xfId="3002" xr:uid="{00000000-0005-0000-0000-0000A30B0000}"/>
    <cellStyle name="계산 2 5 2 2 2 4" xfId="3003" xr:uid="{00000000-0005-0000-0000-0000A40B0000}"/>
    <cellStyle name="계산 2 5 2 2 3" xfId="3004" xr:uid="{00000000-0005-0000-0000-0000A50B0000}"/>
    <cellStyle name="계산 2 5 2 2 3 2" xfId="3005" xr:uid="{00000000-0005-0000-0000-0000A60B0000}"/>
    <cellStyle name="계산 2 5 2 2 3 2 2" xfId="3006" xr:uid="{00000000-0005-0000-0000-0000A70B0000}"/>
    <cellStyle name="계산 2 5 2 2 3 3" xfId="3007" xr:uid="{00000000-0005-0000-0000-0000A80B0000}"/>
    <cellStyle name="계산 2 5 2 2 3 3 2" xfId="3008" xr:uid="{00000000-0005-0000-0000-0000A90B0000}"/>
    <cellStyle name="계산 2 5 2 2 3 4" xfId="3009" xr:uid="{00000000-0005-0000-0000-0000AA0B0000}"/>
    <cellStyle name="계산 2 5 2 2 4" xfId="3010" xr:uid="{00000000-0005-0000-0000-0000AB0B0000}"/>
    <cellStyle name="계산 2 5 2 2 4 2" xfId="3011" xr:uid="{00000000-0005-0000-0000-0000AC0B0000}"/>
    <cellStyle name="계산 2 5 2 2 4 2 2" xfId="3012" xr:uid="{00000000-0005-0000-0000-0000AD0B0000}"/>
    <cellStyle name="계산 2 5 2 2 4 3" xfId="3013" xr:uid="{00000000-0005-0000-0000-0000AE0B0000}"/>
    <cellStyle name="계산 2 5 2 2 4 3 2" xfId="3014" xr:uid="{00000000-0005-0000-0000-0000AF0B0000}"/>
    <cellStyle name="계산 2 5 2 2 4 4" xfId="3015" xr:uid="{00000000-0005-0000-0000-0000B00B0000}"/>
    <cellStyle name="계산 2 5 2 2 5" xfId="3016" xr:uid="{00000000-0005-0000-0000-0000B10B0000}"/>
    <cellStyle name="계산 2 5 2 2 5 2" xfId="3017" xr:uid="{00000000-0005-0000-0000-0000B20B0000}"/>
    <cellStyle name="계산 2 5 2 2 5 2 2" xfId="3018" xr:uid="{00000000-0005-0000-0000-0000B30B0000}"/>
    <cellStyle name="계산 2 5 2 2 5 3" xfId="3019" xr:uid="{00000000-0005-0000-0000-0000B40B0000}"/>
    <cellStyle name="계산 2 5 2 2 5 3 2" xfId="3020" xr:uid="{00000000-0005-0000-0000-0000B50B0000}"/>
    <cellStyle name="계산 2 5 2 2 5 4" xfId="3021" xr:uid="{00000000-0005-0000-0000-0000B60B0000}"/>
    <cellStyle name="계산 2 5 2 2 6" xfId="3022" xr:uid="{00000000-0005-0000-0000-0000B70B0000}"/>
    <cellStyle name="계산 2 5 2 2 6 2" xfId="3023" xr:uid="{00000000-0005-0000-0000-0000B80B0000}"/>
    <cellStyle name="계산 2 5 2 2 6 2 2" xfId="3024" xr:uid="{00000000-0005-0000-0000-0000B90B0000}"/>
    <cellStyle name="계산 2 5 2 2 6 3" xfId="3025" xr:uid="{00000000-0005-0000-0000-0000BA0B0000}"/>
    <cellStyle name="계산 2 5 2 2 6 3 2" xfId="3026" xr:uid="{00000000-0005-0000-0000-0000BB0B0000}"/>
    <cellStyle name="계산 2 5 2 2 6 4" xfId="3027" xr:uid="{00000000-0005-0000-0000-0000BC0B0000}"/>
    <cellStyle name="계산 2 5 2 2 7" xfId="3028" xr:uid="{00000000-0005-0000-0000-0000BD0B0000}"/>
    <cellStyle name="계산 2 5 2 2 7 2" xfId="3029" xr:uid="{00000000-0005-0000-0000-0000BE0B0000}"/>
    <cellStyle name="계산 2 5 2 2 8" xfId="3030" xr:uid="{00000000-0005-0000-0000-0000BF0B0000}"/>
    <cellStyle name="계산 2 5 2 2 8 2" xfId="3031" xr:uid="{00000000-0005-0000-0000-0000C00B0000}"/>
    <cellStyle name="계산 2 5 2 2 9" xfId="3032" xr:uid="{00000000-0005-0000-0000-0000C10B0000}"/>
    <cellStyle name="계산 2 5 2 3" xfId="3033" xr:uid="{00000000-0005-0000-0000-0000C20B0000}"/>
    <cellStyle name="계산 2 5 2 3 2" xfId="3034" xr:uid="{00000000-0005-0000-0000-0000C30B0000}"/>
    <cellStyle name="계산 2 5 2 3 2 2" xfId="3035" xr:uid="{00000000-0005-0000-0000-0000C40B0000}"/>
    <cellStyle name="계산 2 5 2 3 2 2 2" xfId="3036" xr:uid="{00000000-0005-0000-0000-0000C50B0000}"/>
    <cellStyle name="계산 2 5 2 3 2 3" xfId="3037" xr:uid="{00000000-0005-0000-0000-0000C60B0000}"/>
    <cellStyle name="계산 2 5 2 3 2 3 2" xfId="3038" xr:uid="{00000000-0005-0000-0000-0000C70B0000}"/>
    <cellStyle name="계산 2 5 2 3 2 4" xfId="3039" xr:uid="{00000000-0005-0000-0000-0000C80B0000}"/>
    <cellStyle name="계산 2 5 2 3 3" xfId="3040" xr:uid="{00000000-0005-0000-0000-0000C90B0000}"/>
    <cellStyle name="계산 2 5 2 3 3 2" xfId="3041" xr:uid="{00000000-0005-0000-0000-0000CA0B0000}"/>
    <cellStyle name="계산 2 5 2 3 3 2 2" xfId="3042" xr:uid="{00000000-0005-0000-0000-0000CB0B0000}"/>
    <cellStyle name="계산 2 5 2 3 3 3" xfId="3043" xr:uid="{00000000-0005-0000-0000-0000CC0B0000}"/>
    <cellStyle name="계산 2 5 2 3 3 3 2" xfId="3044" xr:uid="{00000000-0005-0000-0000-0000CD0B0000}"/>
    <cellStyle name="계산 2 5 2 3 3 4" xfId="3045" xr:uid="{00000000-0005-0000-0000-0000CE0B0000}"/>
    <cellStyle name="계산 2 5 2 3 4" xfId="3046" xr:uid="{00000000-0005-0000-0000-0000CF0B0000}"/>
    <cellStyle name="계산 2 5 2 3 4 2" xfId="3047" xr:uid="{00000000-0005-0000-0000-0000D00B0000}"/>
    <cellStyle name="계산 2 5 2 3 4 2 2" xfId="3048" xr:uid="{00000000-0005-0000-0000-0000D10B0000}"/>
    <cellStyle name="계산 2 5 2 3 4 3" xfId="3049" xr:uid="{00000000-0005-0000-0000-0000D20B0000}"/>
    <cellStyle name="계산 2 5 2 3 4 3 2" xfId="3050" xr:uid="{00000000-0005-0000-0000-0000D30B0000}"/>
    <cellStyle name="계산 2 5 2 3 4 4" xfId="3051" xr:uid="{00000000-0005-0000-0000-0000D40B0000}"/>
    <cellStyle name="계산 2 5 2 3 5" xfId="3052" xr:uid="{00000000-0005-0000-0000-0000D50B0000}"/>
    <cellStyle name="계산 2 5 2 3 5 2" xfId="3053" xr:uid="{00000000-0005-0000-0000-0000D60B0000}"/>
    <cellStyle name="계산 2 5 2 3 5 2 2" xfId="3054" xr:uid="{00000000-0005-0000-0000-0000D70B0000}"/>
    <cellStyle name="계산 2 5 2 3 5 3" xfId="3055" xr:uid="{00000000-0005-0000-0000-0000D80B0000}"/>
    <cellStyle name="계산 2 5 2 3 5 3 2" xfId="3056" xr:uid="{00000000-0005-0000-0000-0000D90B0000}"/>
    <cellStyle name="계산 2 5 2 3 5 4" xfId="3057" xr:uid="{00000000-0005-0000-0000-0000DA0B0000}"/>
    <cellStyle name="계산 2 5 2 3 6" xfId="3058" xr:uid="{00000000-0005-0000-0000-0000DB0B0000}"/>
    <cellStyle name="계산 2 5 2 3 6 2" xfId="3059" xr:uid="{00000000-0005-0000-0000-0000DC0B0000}"/>
    <cellStyle name="계산 2 5 2 3 7" xfId="3060" xr:uid="{00000000-0005-0000-0000-0000DD0B0000}"/>
    <cellStyle name="계산 2 5 2 3 7 2" xfId="3061" xr:uid="{00000000-0005-0000-0000-0000DE0B0000}"/>
    <cellStyle name="계산 2 5 2 3 8" xfId="3062" xr:uid="{00000000-0005-0000-0000-0000DF0B0000}"/>
    <cellStyle name="계산 2 5 2 4" xfId="3063" xr:uid="{00000000-0005-0000-0000-0000E00B0000}"/>
    <cellStyle name="계산 2 5 2 4 2" xfId="3064" xr:uid="{00000000-0005-0000-0000-0000E10B0000}"/>
    <cellStyle name="계산 2 5 2 4 2 2" xfId="3065" xr:uid="{00000000-0005-0000-0000-0000E20B0000}"/>
    <cellStyle name="계산 2 5 2 4 3" xfId="3066" xr:uid="{00000000-0005-0000-0000-0000E30B0000}"/>
    <cellStyle name="계산 2 5 2 4 3 2" xfId="3067" xr:uid="{00000000-0005-0000-0000-0000E40B0000}"/>
    <cellStyle name="계산 2 5 2 4 4" xfId="3068" xr:uid="{00000000-0005-0000-0000-0000E50B0000}"/>
    <cellStyle name="계산 2 5 2 5" xfId="3069" xr:uid="{00000000-0005-0000-0000-0000E60B0000}"/>
    <cellStyle name="계산 2 5 2 5 2" xfId="3070" xr:uid="{00000000-0005-0000-0000-0000E70B0000}"/>
    <cellStyle name="계산 2 5 2 5 2 2" xfId="3071" xr:uid="{00000000-0005-0000-0000-0000E80B0000}"/>
    <cellStyle name="계산 2 5 2 5 3" xfId="3072" xr:uid="{00000000-0005-0000-0000-0000E90B0000}"/>
    <cellStyle name="계산 2 5 2 5 3 2" xfId="3073" xr:uid="{00000000-0005-0000-0000-0000EA0B0000}"/>
    <cellStyle name="계산 2 5 2 5 4" xfId="3074" xr:uid="{00000000-0005-0000-0000-0000EB0B0000}"/>
    <cellStyle name="계산 2 5 2 6" xfId="3075" xr:uid="{00000000-0005-0000-0000-0000EC0B0000}"/>
    <cellStyle name="계산 2 5 2 6 2" xfId="3076" xr:uid="{00000000-0005-0000-0000-0000ED0B0000}"/>
    <cellStyle name="계산 2 5 2 6 2 2" xfId="3077" xr:uid="{00000000-0005-0000-0000-0000EE0B0000}"/>
    <cellStyle name="계산 2 5 2 6 3" xfId="3078" xr:uid="{00000000-0005-0000-0000-0000EF0B0000}"/>
    <cellStyle name="계산 2 5 2 6 3 2" xfId="3079" xr:uid="{00000000-0005-0000-0000-0000F00B0000}"/>
    <cellStyle name="계산 2 5 2 6 4" xfId="3080" xr:uid="{00000000-0005-0000-0000-0000F10B0000}"/>
    <cellStyle name="계산 2 5 2 7" xfId="3081" xr:uid="{00000000-0005-0000-0000-0000F20B0000}"/>
    <cellStyle name="계산 2 5 2 7 2" xfId="3082" xr:uid="{00000000-0005-0000-0000-0000F30B0000}"/>
    <cellStyle name="계산 2 5 2 7 2 2" xfId="3083" xr:uid="{00000000-0005-0000-0000-0000F40B0000}"/>
    <cellStyle name="계산 2 5 2 7 3" xfId="3084" xr:uid="{00000000-0005-0000-0000-0000F50B0000}"/>
    <cellStyle name="계산 2 5 2 7 3 2" xfId="3085" xr:uid="{00000000-0005-0000-0000-0000F60B0000}"/>
    <cellStyle name="계산 2 5 2 7 4" xfId="3086" xr:uid="{00000000-0005-0000-0000-0000F70B0000}"/>
    <cellStyle name="계산 2 5 2 8" xfId="3087" xr:uid="{00000000-0005-0000-0000-0000F80B0000}"/>
    <cellStyle name="계산 2 5 2 8 2" xfId="3088" xr:uid="{00000000-0005-0000-0000-0000F90B0000}"/>
    <cellStyle name="계산 2 5 2 8 2 2" xfId="3089" xr:uid="{00000000-0005-0000-0000-0000FA0B0000}"/>
    <cellStyle name="계산 2 5 2 8 3" xfId="3090" xr:uid="{00000000-0005-0000-0000-0000FB0B0000}"/>
    <cellStyle name="계산 2 5 2 8 3 2" xfId="3091" xr:uid="{00000000-0005-0000-0000-0000FC0B0000}"/>
    <cellStyle name="계산 2 5 2 8 4" xfId="3092" xr:uid="{00000000-0005-0000-0000-0000FD0B0000}"/>
    <cellStyle name="계산 2 5 2 9" xfId="3093" xr:uid="{00000000-0005-0000-0000-0000FE0B0000}"/>
    <cellStyle name="계산 2 5 2 9 2" xfId="3094" xr:uid="{00000000-0005-0000-0000-0000FF0B0000}"/>
    <cellStyle name="계산 2 5 3" xfId="3095" xr:uid="{00000000-0005-0000-0000-0000000C0000}"/>
    <cellStyle name="계산 2 5 3 2" xfId="3096" xr:uid="{00000000-0005-0000-0000-0000010C0000}"/>
    <cellStyle name="계산 2 5 3 2 2" xfId="3097" xr:uid="{00000000-0005-0000-0000-0000020C0000}"/>
    <cellStyle name="계산 2 5 3 2 2 2" xfId="3098" xr:uid="{00000000-0005-0000-0000-0000030C0000}"/>
    <cellStyle name="계산 2 5 3 2 3" xfId="3099" xr:uid="{00000000-0005-0000-0000-0000040C0000}"/>
    <cellStyle name="계산 2 5 3 2 3 2" xfId="3100" xr:uid="{00000000-0005-0000-0000-0000050C0000}"/>
    <cellStyle name="계산 2 5 3 2 4" xfId="3101" xr:uid="{00000000-0005-0000-0000-0000060C0000}"/>
    <cellStyle name="계산 2 5 3 3" xfId="3102" xr:uid="{00000000-0005-0000-0000-0000070C0000}"/>
    <cellStyle name="계산 2 5 3 3 2" xfId="3103" xr:uid="{00000000-0005-0000-0000-0000080C0000}"/>
    <cellStyle name="계산 2 5 3 3 2 2" xfId="3104" xr:uid="{00000000-0005-0000-0000-0000090C0000}"/>
    <cellStyle name="계산 2 5 3 3 3" xfId="3105" xr:uid="{00000000-0005-0000-0000-00000A0C0000}"/>
    <cellStyle name="계산 2 5 3 3 3 2" xfId="3106" xr:uid="{00000000-0005-0000-0000-00000B0C0000}"/>
    <cellStyle name="계산 2 5 3 3 4" xfId="3107" xr:uid="{00000000-0005-0000-0000-00000C0C0000}"/>
    <cellStyle name="계산 2 5 3 4" xfId="3108" xr:uid="{00000000-0005-0000-0000-00000D0C0000}"/>
    <cellStyle name="계산 2 5 3 4 2" xfId="3109" xr:uid="{00000000-0005-0000-0000-00000E0C0000}"/>
    <cellStyle name="계산 2 5 3 4 2 2" xfId="3110" xr:uid="{00000000-0005-0000-0000-00000F0C0000}"/>
    <cellStyle name="계산 2 5 3 4 3" xfId="3111" xr:uid="{00000000-0005-0000-0000-0000100C0000}"/>
    <cellStyle name="계산 2 5 3 4 3 2" xfId="3112" xr:uid="{00000000-0005-0000-0000-0000110C0000}"/>
    <cellStyle name="계산 2 5 3 4 4" xfId="3113" xr:uid="{00000000-0005-0000-0000-0000120C0000}"/>
    <cellStyle name="계산 2 5 3 5" xfId="3114" xr:uid="{00000000-0005-0000-0000-0000130C0000}"/>
    <cellStyle name="계산 2 5 3 5 2" xfId="3115" xr:uid="{00000000-0005-0000-0000-0000140C0000}"/>
    <cellStyle name="계산 2 5 3 5 2 2" xfId="3116" xr:uid="{00000000-0005-0000-0000-0000150C0000}"/>
    <cellStyle name="계산 2 5 3 5 3" xfId="3117" xr:uid="{00000000-0005-0000-0000-0000160C0000}"/>
    <cellStyle name="계산 2 5 3 5 3 2" xfId="3118" xr:uid="{00000000-0005-0000-0000-0000170C0000}"/>
    <cellStyle name="계산 2 5 3 5 4" xfId="3119" xr:uid="{00000000-0005-0000-0000-0000180C0000}"/>
    <cellStyle name="계산 2 5 3 6" xfId="3120" xr:uid="{00000000-0005-0000-0000-0000190C0000}"/>
    <cellStyle name="계산 2 5 3 6 2" xfId="3121" xr:uid="{00000000-0005-0000-0000-00001A0C0000}"/>
    <cellStyle name="계산 2 5 3 6 2 2" xfId="3122" xr:uid="{00000000-0005-0000-0000-00001B0C0000}"/>
    <cellStyle name="계산 2 5 3 6 3" xfId="3123" xr:uid="{00000000-0005-0000-0000-00001C0C0000}"/>
    <cellStyle name="계산 2 5 3 6 3 2" xfId="3124" xr:uid="{00000000-0005-0000-0000-00001D0C0000}"/>
    <cellStyle name="계산 2 5 3 6 4" xfId="3125" xr:uid="{00000000-0005-0000-0000-00001E0C0000}"/>
    <cellStyle name="계산 2 5 3 7" xfId="3126" xr:uid="{00000000-0005-0000-0000-00001F0C0000}"/>
    <cellStyle name="계산 2 5 3 7 2" xfId="3127" xr:uid="{00000000-0005-0000-0000-0000200C0000}"/>
    <cellStyle name="계산 2 5 3 8" xfId="3128" xr:uid="{00000000-0005-0000-0000-0000210C0000}"/>
    <cellStyle name="계산 2 5 3 8 2" xfId="3129" xr:uid="{00000000-0005-0000-0000-0000220C0000}"/>
    <cellStyle name="계산 2 5 3 9" xfId="3130" xr:uid="{00000000-0005-0000-0000-0000230C0000}"/>
    <cellStyle name="계산 2 5 4" xfId="3131" xr:uid="{00000000-0005-0000-0000-0000240C0000}"/>
    <cellStyle name="계산 2 5 4 2" xfId="3132" xr:uid="{00000000-0005-0000-0000-0000250C0000}"/>
    <cellStyle name="계산 2 5 4 2 2" xfId="3133" xr:uid="{00000000-0005-0000-0000-0000260C0000}"/>
    <cellStyle name="계산 2 5 4 2 2 2" xfId="3134" xr:uid="{00000000-0005-0000-0000-0000270C0000}"/>
    <cellStyle name="계산 2 5 4 2 3" xfId="3135" xr:uid="{00000000-0005-0000-0000-0000280C0000}"/>
    <cellStyle name="계산 2 5 4 2 3 2" xfId="3136" xr:uid="{00000000-0005-0000-0000-0000290C0000}"/>
    <cellStyle name="계산 2 5 4 2 4" xfId="3137" xr:uid="{00000000-0005-0000-0000-00002A0C0000}"/>
    <cellStyle name="계산 2 5 4 3" xfId="3138" xr:uid="{00000000-0005-0000-0000-00002B0C0000}"/>
    <cellStyle name="계산 2 5 4 3 2" xfId="3139" xr:uid="{00000000-0005-0000-0000-00002C0C0000}"/>
    <cellStyle name="계산 2 5 4 3 2 2" xfId="3140" xr:uid="{00000000-0005-0000-0000-00002D0C0000}"/>
    <cellStyle name="계산 2 5 4 3 3" xfId="3141" xr:uid="{00000000-0005-0000-0000-00002E0C0000}"/>
    <cellStyle name="계산 2 5 4 3 3 2" xfId="3142" xr:uid="{00000000-0005-0000-0000-00002F0C0000}"/>
    <cellStyle name="계산 2 5 4 3 4" xfId="3143" xr:uid="{00000000-0005-0000-0000-0000300C0000}"/>
    <cellStyle name="계산 2 5 4 4" xfId="3144" xr:uid="{00000000-0005-0000-0000-0000310C0000}"/>
    <cellStyle name="계산 2 5 4 4 2" xfId="3145" xr:uid="{00000000-0005-0000-0000-0000320C0000}"/>
    <cellStyle name="계산 2 5 4 4 2 2" xfId="3146" xr:uid="{00000000-0005-0000-0000-0000330C0000}"/>
    <cellStyle name="계산 2 5 4 4 3" xfId="3147" xr:uid="{00000000-0005-0000-0000-0000340C0000}"/>
    <cellStyle name="계산 2 5 4 4 3 2" xfId="3148" xr:uid="{00000000-0005-0000-0000-0000350C0000}"/>
    <cellStyle name="계산 2 5 4 4 4" xfId="3149" xr:uid="{00000000-0005-0000-0000-0000360C0000}"/>
    <cellStyle name="계산 2 5 4 5" xfId="3150" xr:uid="{00000000-0005-0000-0000-0000370C0000}"/>
    <cellStyle name="계산 2 5 4 5 2" xfId="3151" xr:uid="{00000000-0005-0000-0000-0000380C0000}"/>
    <cellStyle name="계산 2 5 4 5 2 2" xfId="3152" xr:uid="{00000000-0005-0000-0000-0000390C0000}"/>
    <cellStyle name="계산 2 5 4 5 3" xfId="3153" xr:uid="{00000000-0005-0000-0000-00003A0C0000}"/>
    <cellStyle name="계산 2 5 4 5 3 2" xfId="3154" xr:uid="{00000000-0005-0000-0000-00003B0C0000}"/>
    <cellStyle name="계산 2 5 4 5 4" xfId="3155" xr:uid="{00000000-0005-0000-0000-00003C0C0000}"/>
    <cellStyle name="계산 2 5 4 6" xfId="3156" xr:uid="{00000000-0005-0000-0000-00003D0C0000}"/>
    <cellStyle name="계산 2 5 4 6 2" xfId="3157" xr:uid="{00000000-0005-0000-0000-00003E0C0000}"/>
    <cellStyle name="계산 2 5 4 7" xfId="3158" xr:uid="{00000000-0005-0000-0000-00003F0C0000}"/>
    <cellStyle name="계산 2 5 4 7 2" xfId="3159" xr:uid="{00000000-0005-0000-0000-0000400C0000}"/>
    <cellStyle name="계산 2 5 4 8" xfId="3160" xr:uid="{00000000-0005-0000-0000-0000410C0000}"/>
    <cellStyle name="계산 2 5 5" xfId="3161" xr:uid="{00000000-0005-0000-0000-0000420C0000}"/>
    <cellStyle name="계산 2 5 5 2" xfId="3162" xr:uid="{00000000-0005-0000-0000-0000430C0000}"/>
    <cellStyle name="계산 2 5 5 2 2" xfId="3163" xr:uid="{00000000-0005-0000-0000-0000440C0000}"/>
    <cellStyle name="계산 2 5 5 3" xfId="3164" xr:uid="{00000000-0005-0000-0000-0000450C0000}"/>
    <cellStyle name="계산 2 5 5 3 2" xfId="3165" xr:uid="{00000000-0005-0000-0000-0000460C0000}"/>
    <cellStyle name="계산 2 5 5 4" xfId="3166" xr:uid="{00000000-0005-0000-0000-0000470C0000}"/>
    <cellStyle name="계산 2 5 6" xfId="3167" xr:uid="{00000000-0005-0000-0000-0000480C0000}"/>
    <cellStyle name="계산 2 5 6 2" xfId="3168" xr:uid="{00000000-0005-0000-0000-0000490C0000}"/>
    <cellStyle name="계산 2 5 6 2 2" xfId="3169" xr:uid="{00000000-0005-0000-0000-00004A0C0000}"/>
    <cellStyle name="계산 2 5 6 3" xfId="3170" xr:uid="{00000000-0005-0000-0000-00004B0C0000}"/>
    <cellStyle name="계산 2 5 6 3 2" xfId="3171" xr:uid="{00000000-0005-0000-0000-00004C0C0000}"/>
    <cellStyle name="계산 2 5 6 4" xfId="3172" xr:uid="{00000000-0005-0000-0000-00004D0C0000}"/>
    <cellStyle name="계산 2 5 7" xfId="3173" xr:uid="{00000000-0005-0000-0000-00004E0C0000}"/>
    <cellStyle name="계산 2 5 7 2" xfId="3174" xr:uid="{00000000-0005-0000-0000-00004F0C0000}"/>
    <cellStyle name="계산 2 5 7 2 2" xfId="3175" xr:uid="{00000000-0005-0000-0000-0000500C0000}"/>
    <cellStyle name="계산 2 5 7 3" xfId="3176" xr:uid="{00000000-0005-0000-0000-0000510C0000}"/>
    <cellStyle name="계산 2 5 7 3 2" xfId="3177" xr:uid="{00000000-0005-0000-0000-0000520C0000}"/>
    <cellStyle name="계산 2 5 7 4" xfId="3178" xr:uid="{00000000-0005-0000-0000-0000530C0000}"/>
    <cellStyle name="계산 2 5 8" xfId="3179" xr:uid="{00000000-0005-0000-0000-0000540C0000}"/>
    <cellStyle name="계산 2 5 8 2" xfId="3180" xr:uid="{00000000-0005-0000-0000-0000550C0000}"/>
    <cellStyle name="계산 2 5 8 2 2" xfId="3181" xr:uid="{00000000-0005-0000-0000-0000560C0000}"/>
    <cellStyle name="계산 2 5 8 3" xfId="3182" xr:uid="{00000000-0005-0000-0000-0000570C0000}"/>
    <cellStyle name="계산 2 5 8 3 2" xfId="3183" xr:uid="{00000000-0005-0000-0000-0000580C0000}"/>
    <cellStyle name="계산 2 5 8 4" xfId="3184" xr:uid="{00000000-0005-0000-0000-0000590C0000}"/>
    <cellStyle name="계산 2 5 9" xfId="3185" xr:uid="{00000000-0005-0000-0000-00005A0C0000}"/>
    <cellStyle name="계산 2 5 9 2" xfId="3186" xr:uid="{00000000-0005-0000-0000-00005B0C0000}"/>
    <cellStyle name="계산 2 5 9 2 2" xfId="3187" xr:uid="{00000000-0005-0000-0000-00005C0C0000}"/>
    <cellStyle name="계산 2 5 9 3" xfId="3188" xr:uid="{00000000-0005-0000-0000-00005D0C0000}"/>
    <cellStyle name="계산 2 5 9 3 2" xfId="3189" xr:uid="{00000000-0005-0000-0000-00005E0C0000}"/>
    <cellStyle name="계산 2 5 9 4" xfId="3190" xr:uid="{00000000-0005-0000-0000-00005F0C0000}"/>
    <cellStyle name="계산 2 6" xfId="3191" xr:uid="{00000000-0005-0000-0000-0000600C0000}"/>
    <cellStyle name="계산 2 6 10" xfId="3192" xr:uid="{00000000-0005-0000-0000-0000610C0000}"/>
    <cellStyle name="계산 2 6 10 2" xfId="3193" xr:uid="{00000000-0005-0000-0000-0000620C0000}"/>
    <cellStyle name="계산 2 6 11" xfId="3194" xr:uid="{00000000-0005-0000-0000-0000630C0000}"/>
    <cellStyle name="계산 2 6 2" xfId="3195" xr:uid="{00000000-0005-0000-0000-0000640C0000}"/>
    <cellStyle name="계산 2 6 2 2" xfId="3196" xr:uid="{00000000-0005-0000-0000-0000650C0000}"/>
    <cellStyle name="계산 2 6 2 2 2" xfId="3197" xr:uid="{00000000-0005-0000-0000-0000660C0000}"/>
    <cellStyle name="계산 2 6 2 2 2 2" xfId="3198" xr:uid="{00000000-0005-0000-0000-0000670C0000}"/>
    <cellStyle name="계산 2 6 2 2 3" xfId="3199" xr:uid="{00000000-0005-0000-0000-0000680C0000}"/>
    <cellStyle name="계산 2 6 2 2 3 2" xfId="3200" xr:uid="{00000000-0005-0000-0000-0000690C0000}"/>
    <cellStyle name="계산 2 6 2 2 4" xfId="3201" xr:uid="{00000000-0005-0000-0000-00006A0C0000}"/>
    <cellStyle name="계산 2 6 2 3" xfId="3202" xr:uid="{00000000-0005-0000-0000-00006B0C0000}"/>
    <cellStyle name="계산 2 6 2 3 2" xfId="3203" xr:uid="{00000000-0005-0000-0000-00006C0C0000}"/>
    <cellStyle name="계산 2 6 2 3 2 2" xfId="3204" xr:uid="{00000000-0005-0000-0000-00006D0C0000}"/>
    <cellStyle name="계산 2 6 2 3 3" xfId="3205" xr:uid="{00000000-0005-0000-0000-00006E0C0000}"/>
    <cellStyle name="계산 2 6 2 3 3 2" xfId="3206" xr:uid="{00000000-0005-0000-0000-00006F0C0000}"/>
    <cellStyle name="계산 2 6 2 3 4" xfId="3207" xr:uid="{00000000-0005-0000-0000-0000700C0000}"/>
    <cellStyle name="계산 2 6 2 4" xfId="3208" xr:uid="{00000000-0005-0000-0000-0000710C0000}"/>
    <cellStyle name="계산 2 6 2 4 2" xfId="3209" xr:uid="{00000000-0005-0000-0000-0000720C0000}"/>
    <cellStyle name="계산 2 6 2 4 2 2" xfId="3210" xr:uid="{00000000-0005-0000-0000-0000730C0000}"/>
    <cellStyle name="계산 2 6 2 4 3" xfId="3211" xr:uid="{00000000-0005-0000-0000-0000740C0000}"/>
    <cellStyle name="계산 2 6 2 4 3 2" xfId="3212" xr:uid="{00000000-0005-0000-0000-0000750C0000}"/>
    <cellStyle name="계산 2 6 2 4 4" xfId="3213" xr:uid="{00000000-0005-0000-0000-0000760C0000}"/>
    <cellStyle name="계산 2 6 2 5" xfId="3214" xr:uid="{00000000-0005-0000-0000-0000770C0000}"/>
    <cellStyle name="계산 2 6 2 5 2" xfId="3215" xr:uid="{00000000-0005-0000-0000-0000780C0000}"/>
    <cellStyle name="계산 2 6 2 5 2 2" xfId="3216" xr:uid="{00000000-0005-0000-0000-0000790C0000}"/>
    <cellStyle name="계산 2 6 2 5 3" xfId="3217" xr:uid="{00000000-0005-0000-0000-00007A0C0000}"/>
    <cellStyle name="계산 2 6 2 5 3 2" xfId="3218" xr:uid="{00000000-0005-0000-0000-00007B0C0000}"/>
    <cellStyle name="계산 2 6 2 5 4" xfId="3219" xr:uid="{00000000-0005-0000-0000-00007C0C0000}"/>
    <cellStyle name="계산 2 6 2 6" xfId="3220" xr:uid="{00000000-0005-0000-0000-00007D0C0000}"/>
    <cellStyle name="계산 2 6 2 6 2" xfId="3221" xr:uid="{00000000-0005-0000-0000-00007E0C0000}"/>
    <cellStyle name="계산 2 6 2 6 2 2" xfId="3222" xr:uid="{00000000-0005-0000-0000-00007F0C0000}"/>
    <cellStyle name="계산 2 6 2 6 3" xfId="3223" xr:uid="{00000000-0005-0000-0000-0000800C0000}"/>
    <cellStyle name="계산 2 6 2 6 3 2" xfId="3224" xr:uid="{00000000-0005-0000-0000-0000810C0000}"/>
    <cellStyle name="계산 2 6 2 6 4" xfId="3225" xr:uid="{00000000-0005-0000-0000-0000820C0000}"/>
    <cellStyle name="계산 2 6 2 7" xfId="3226" xr:uid="{00000000-0005-0000-0000-0000830C0000}"/>
    <cellStyle name="계산 2 6 2 7 2" xfId="3227" xr:uid="{00000000-0005-0000-0000-0000840C0000}"/>
    <cellStyle name="계산 2 6 2 8" xfId="3228" xr:uid="{00000000-0005-0000-0000-0000850C0000}"/>
    <cellStyle name="계산 2 6 2 8 2" xfId="3229" xr:uid="{00000000-0005-0000-0000-0000860C0000}"/>
    <cellStyle name="계산 2 6 2 9" xfId="3230" xr:uid="{00000000-0005-0000-0000-0000870C0000}"/>
    <cellStyle name="계산 2 6 3" xfId="3231" xr:uid="{00000000-0005-0000-0000-0000880C0000}"/>
    <cellStyle name="계산 2 6 3 2" xfId="3232" xr:uid="{00000000-0005-0000-0000-0000890C0000}"/>
    <cellStyle name="계산 2 6 3 2 2" xfId="3233" xr:uid="{00000000-0005-0000-0000-00008A0C0000}"/>
    <cellStyle name="계산 2 6 3 2 2 2" xfId="3234" xr:uid="{00000000-0005-0000-0000-00008B0C0000}"/>
    <cellStyle name="계산 2 6 3 2 3" xfId="3235" xr:uid="{00000000-0005-0000-0000-00008C0C0000}"/>
    <cellStyle name="계산 2 6 3 2 3 2" xfId="3236" xr:uid="{00000000-0005-0000-0000-00008D0C0000}"/>
    <cellStyle name="계산 2 6 3 2 4" xfId="3237" xr:uid="{00000000-0005-0000-0000-00008E0C0000}"/>
    <cellStyle name="계산 2 6 3 3" xfId="3238" xr:uid="{00000000-0005-0000-0000-00008F0C0000}"/>
    <cellStyle name="계산 2 6 3 3 2" xfId="3239" xr:uid="{00000000-0005-0000-0000-0000900C0000}"/>
    <cellStyle name="계산 2 6 3 3 2 2" xfId="3240" xr:uid="{00000000-0005-0000-0000-0000910C0000}"/>
    <cellStyle name="계산 2 6 3 3 3" xfId="3241" xr:uid="{00000000-0005-0000-0000-0000920C0000}"/>
    <cellStyle name="계산 2 6 3 3 3 2" xfId="3242" xr:uid="{00000000-0005-0000-0000-0000930C0000}"/>
    <cellStyle name="계산 2 6 3 3 4" xfId="3243" xr:uid="{00000000-0005-0000-0000-0000940C0000}"/>
    <cellStyle name="계산 2 6 3 4" xfId="3244" xr:uid="{00000000-0005-0000-0000-0000950C0000}"/>
    <cellStyle name="계산 2 6 3 4 2" xfId="3245" xr:uid="{00000000-0005-0000-0000-0000960C0000}"/>
    <cellStyle name="계산 2 6 3 4 2 2" xfId="3246" xr:uid="{00000000-0005-0000-0000-0000970C0000}"/>
    <cellStyle name="계산 2 6 3 4 3" xfId="3247" xr:uid="{00000000-0005-0000-0000-0000980C0000}"/>
    <cellStyle name="계산 2 6 3 4 3 2" xfId="3248" xr:uid="{00000000-0005-0000-0000-0000990C0000}"/>
    <cellStyle name="계산 2 6 3 4 4" xfId="3249" xr:uid="{00000000-0005-0000-0000-00009A0C0000}"/>
    <cellStyle name="계산 2 6 3 5" xfId="3250" xr:uid="{00000000-0005-0000-0000-00009B0C0000}"/>
    <cellStyle name="계산 2 6 3 5 2" xfId="3251" xr:uid="{00000000-0005-0000-0000-00009C0C0000}"/>
    <cellStyle name="계산 2 6 3 5 2 2" xfId="3252" xr:uid="{00000000-0005-0000-0000-00009D0C0000}"/>
    <cellStyle name="계산 2 6 3 5 3" xfId="3253" xr:uid="{00000000-0005-0000-0000-00009E0C0000}"/>
    <cellStyle name="계산 2 6 3 5 3 2" xfId="3254" xr:uid="{00000000-0005-0000-0000-00009F0C0000}"/>
    <cellStyle name="계산 2 6 3 5 4" xfId="3255" xr:uid="{00000000-0005-0000-0000-0000A00C0000}"/>
    <cellStyle name="계산 2 6 3 6" xfId="3256" xr:uid="{00000000-0005-0000-0000-0000A10C0000}"/>
    <cellStyle name="계산 2 6 3 6 2" xfId="3257" xr:uid="{00000000-0005-0000-0000-0000A20C0000}"/>
    <cellStyle name="계산 2 6 3 7" xfId="3258" xr:uid="{00000000-0005-0000-0000-0000A30C0000}"/>
    <cellStyle name="계산 2 6 3 7 2" xfId="3259" xr:uid="{00000000-0005-0000-0000-0000A40C0000}"/>
    <cellStyle name="계산 2 6 3 8" xfId="3260" xr:uid="{00000000-0005-0000-0000-0000A50C0000}"/>
    <cellStyle name="계산 2 6 4" xfId="3261" xr:uid="{00000000-0005-0000-0000-0000A60C0000}"/>
    <cellStyle name="계산 2 6 4 2" xfId="3262" xr:uid="{00000000-0005-0000-0000-0000A70C0000}"/>
    <cellStyle name="계산 2 6 4 2 2" xfId="3263" xr:uid="{00000000-0005-0000-0000-0000A80C0000}"/>
    <cellStyle name="계산 2 6 4 3" xfId="3264" xr:uid="{00000000-0005-0000-0000-0000A90C0000}"/>
    <cellStyle name="계산 2 6 4 3 2" xfId="3265" xr:uid="{00000000-0005-0000-0000-0000AA0C0000}"/>
    <cellStyle name="계산 2 6 4 4" xfId="3266" xr:uid="{00000000-0005-0000-0000-0000AB0C0000}"/>
    <cellStyle name="계산 2 6 5" xfId="3267" xr:uid="{00000000-0005-0000-0000-0000AC0C0000}"/>
    <cellStyle name="계산 2 6 5 2" xfId="3268" xr:uid="{00000000-0005-0000-0000-0000AD0C0000}"/>
    <cellStyle name="계산 2 6 5 2 2" xfId="3269" xr:uid="{00000000-0005-0000-0000-0000AE0C0000}"/>
    <cellStyle name="계산 2 6 5 3" xfId="3270" xr:uid="{00000000-0005-0000-0000-0000AF0C0000}"/>
    <cellStyle name="계산 2 6 5 3 2" xfId="3271" xr:uid="{00000000-0005-0000-0000-0000B00C0000}"/>
    <cellStyle name="계산 2 6 5 4" xfId="3272" xr:uid="{00000000-0005-0000-0000-0000B10C0000}"/>
    <cellStyle name="계산 2 6 6" xfId="3273" xr:uid="{00000000-0005-0000-0000-0000B20C0000}"/>
    <cellStyle name="계산 2 6 6 2" xfId="3274" xr:uid="{00000000-0005-0000-0000-0000B30C0000}"/>
    <cellStyle name="계산 2 6 6 2 2" xfId="3275" xr:uid="{00000000-0005-0000-0000-0000B40C0000}"/>
    <cellStyle name="계산 2 6 6 3" xfId="3276" xr:uid="{00000000-0005-0000-0000-0000B50C0000}"/>
    <cellStyle name="계산 2 6 6 3 2" xfId="3277" xr:uid="{00000000-0005-0000-0000-0000B60C0000}"/>
    <cellStyle name="계산 2 6 6 4" xfId="3278" xr:uid="{00000000-0005-0000-0000-0000B70C0000}"/>
    <cellStyle name="계산 2 6 7" xfId="3279" xr:uid="{00000000-0005-0000-0000-0000B80C0000}"/>
    <cellStyle name="계산 2 6 7 2" xfId="3280" xr:uid="{00000000-0005-0000-0000-0000B90C0000}"/>
    <cellStyle name="계산 2 6 7 2 2" xfId="3281" xr:uid="{00000000-0005-0000-0000-0000BA0C0000}"/>
    <cellStyle name="계산 2 6 7 3" xfId="3282" xr:uid="{00000000-0005-0000-0000-0000BB0C0000}"/>
    <cellStyle name="계산 2 6 7 3 2" xfId="3283" xr:uid="{00000000-0005-0000-0000-0000BC0C0000}"/>
    <cellStyle name="계산 2 6 7 4" xfId="3284" xr:uid="{00000000-0005-0000-0000-0000BD0C0000}"/>
    <cellStyle name="계산 2 6 8" xfId="3285" xr:uid="{00000000-0005-0000-0000-0000BE0C0000}"/>
    <cellStyle name="계산 2 6 8 2" xfId="3286" xr:uid="{00000000-0005-0000-0000-0000BF0C0000}"/>
    <cellStyle name="계산 2 6 8 2 2" xfId="3287" xr:uid="{00000000-0005-0000-0000-0000C00C0000}"/>
    <cellStyle name="계산 2 6 8 3" xfId="3288" xr:uid="{00000000-0005-0000-0000-0000C10C0000}"/>
    <cellStyle name="계산 2 6 8 3 2" xfId="3289" xr:uid="{00000000-0005-0000-0000-0000C20C0000}"/>
    <cellStyle name="계산 2 6 8 4" xfId="3290" xr:uid="{00000000-0005-0000-0000-0000C30C0000}"/>
    <cellStyle name="계산 2 6 9" xfId="3291" xr:uid="{00000000-0005-0000-0000-0000C40C0000}"/>
    <cellStyle name="계산 2 6 9 2" xfId="3292" xr:uid="{00000000-0005-0000-0000-0000C50C0000}"/>
    <cellStyle name="계산 2 7" xfId="3293" xr:uid="{00000000-0005-0000-0000-0000C60C0000}"/>
    <cellStyle name="계산 2 7 2" xfId="3294" xr:uid="{00000000-0005-0000-0000-0000C70C0000}"/>
    <cellStyle name="계산 2 7 2 2" xfId="3295" xr:uid="{00000000-0005-0000-0000-0000C80C0000}"/>
    <cellStyle name="계산 2 7 2 2 2" xfId="3296" xr:uid="{00000000-0005-0000-0000-0000C90C0000}"/>
    <cellStyle name="계산 2 7 2 3" xfId="3297" xr:uid="{00000000-0005-0000-0000-0000CA0C0000}"/>
    <cellStyle name="계산 2 7 2 3 2" xfId="3298" xr:uid="{00000000-0005-0000-0000-0000CB0C0000}"/>
    <cellStyle name="계산 2 7 2 4" xfId="3299" xr:uid="{00000000-0005-0000-0000-0000CC0C0000}"/>
    <cellStyle name="계산 2 7 3" xfId="3300" xr:uid="{00000000-0005-0000-0000-0000CD0C0000}"/>
    <cellStyle name="계산 2 7 3 2" xfId="3301" xr:uid="{00000000-0005-0000-0000-0000CE0C0000}"/>
    <cellStyle name="계산 2 7 3 2 2" xfId="3302" xr:uid="{00000000-0005-0000-0000-0000CF0C0000}"/>
    <cellStyle name="계산 2 7 3 3" xfId="3303" xr:uid="{00000000-0005-0000-0000-0000D00C0000}"/>
    <cellStyle name="계산 2 7 3 3 2" xfId="3304" xr:uid="{00000000-0005-0000-0000-0000D10C0000}"/>
    <cellStyle name="계산 2 7 3 4" xfId="3305" xr:uid="{00000000-0005-0000-0000-0000D20C0000}"/>
    <cellStyle name="계산 2 7 4" xfId="3306" xr:uid="{00000000-0005-0000-0000-0000D30C0000}"/>
    <cellStyle name="계산 2 7 4 2" xfId="3307" xr:uid="{00000000-0005-0000-0000-0000D40C0000}"/>
    <cellStyle name="계산 2 7 4 2 2" xfId="3308" xr:uid="{00000000-0005-0000-0000-0000D50C0000}"/>
    <cellStyle name="계산 2 7 4 3" xfId="3309" xr:uid="{00000000-0005-0000-0000-0000D60C0000}"/>
    <cellStyle name="계산 2 7 4 3 2" xfId="3310" xr:uid="{00000000-0005-0000-0000-0000D70C0000}"/>
    <cellStyle name="계산 2 7 4 4" xfId="3311" xr:uid="{00000000-0005-0000-0000-0000D80C0000}"/>
    <cellStyle name="계산 2 7 5" xfId="3312" xr:uid="{00000000-0005-0000-0000-0000D90C0000}"/>
    <cellStyle name="계산 2 7 5 2" xfId="3313" xr:uid="{00000000-0005-0000-0000-0000DA0C0000}"/>
    <cellStyle name="계산 2 7 5 2 2" xfId="3314" xr:uid="{00000000-0005-0000-0000-0000DB0C0000}"/>
    <cellStyle name="계산 2 7 5 3" xfId="3315" xr:uid="{00000000-0005-0000-0000-0000DC0C0000}"/>
    <cellStyle name="계산 2 7 5 3 2" xfId="3316" xr:uid="{00000000-0005-0000-0000-0000DD0C0000}"/>
    <cellStyle name="계산 2 7 5 4" xfId="3317" xr:uid="{00000000-0005-0000-0000-0000DE0C0000}"/>
    <cellStyle name="계산 2 7 6" xfId="3318" xr:uid="{00000000-0005-0000-0000-0000DF0C0000}"/>
    <cellStyle name="계산 2 7 6 2" xfId="3319" xr:uid="{00000000-0005-0000-0000-0000E00C0000}"/>
    <cellStyle name="계산 2 7 6 2 2" xfId="3320" xr:uid="{00000000-0005-0000-0000-0000E10C0000}"/>
    <cellStyle name="계산 2 7 6 3" xfId="3321" xr:uid="{00000000-0005-0000-0000-0000E20C0000}"/>
    <cellStyle name="계산 2 7 6 3 2" xfId="3322" xr:uid="{00000000-0005-0000-0000-0000E30C0000}"/>
    <cellStyle name="계산 2 7 6 4" xfId="3323" xr:uid="{00000000-0005-0000-0000-0000E40C0000}"/>
    <cellStyle name="계산 2 7 7" xfId="3324" xr:uid="{00000000-0005-0000-0000-0000E50C0000}"/>
    <cellStyle name="계산 2 7 7 2" xfId="3325" xr:uid="{00000000-0005-0000-0000-0000E60C0000}"/>
    <cellStyle name="계산 2 7 8" xfId="3326" xr:uid="{00000000-0005-0000-0000-0000E70C0000}"/>
    <cellStyle name="계산 2 7 8 2" xfId="3327" xr:uid="{00000000-0005-0000-0000-0000E80C0000}"/>
    <cellStyle name="계산 2 7 9" xfId="3328" xr:uid="{00000000-0005-0000-0000-0000E90C0000}"/>
    <cellStyle name="계산 2 8" xfId="3329" xr:uid="{00000000-0005-0000-0000-0000EA0C0000}"/>
    <cellStyle name="계산 2 8 2" xfId="3330" xr:uid="{00000000-0005-0000-0000-0000EB0C0000}"/>
    <cellStyle name="계산 2 8 2 2" xfId="3331" xr:uid="{00000000-0005-0000-0000-0000EC0C0000}"/>
    <cellStyle name="계산 2 8 2 2 2" xfId="3332" xr:uid="{00000000-0005-0000-0000-0000ED0C0000}"/>
    <cellStyle name="계산 2 8 2 3" xfId="3333" xr:uid="{00000000-0005-0000-0000-0000EE0C0000}"/>
    <cellStyle name="계산 2 8 2 3 2" xfId="3334" xr:uid="{00000000-0005-0000-0000-0000EF0C0000}"/>
    <cellStyle name="계산 2 8 2 4" xfId="3335" xr:uid="{00000000-0005-0000-0000-0000F00C0000}"/>
    <cellStyle name="계산 2 8 3" xfId="3336" xr:uid="{00000000-0005-0000-0000-0000F10C0000}"/>
    <cellStyle name="계산 2 8 3 2" xfId="3337" xr:uid="{00000000-0005-0000-0000-0000F20C0000}"/>
    <cellStyle name="계산 2 8 3 2 2" xfId="3338" xr:uid="{00000000-0005-0000-0000-0000F30C0000}"/>
    <cellStyle name="계산 2 8 3 3" xfId="3339" xr:uid="{00000000-0005-0000-0000-0000F40C0000}"/>
    <cellStyle name="계산 2 8 3 3 2" xfId="3340" xr:uid="{00000000-0005-0000-0000-0000F50C0000}"/>
    <cellStyle name="계산 2 8 3 4" xfId="3341" xr:uid="{00000000-0005-0000-0000-0000F60C0000}"/>
    <cellStyle name="계산 2 8 4" xfId="3342" xr:uid="{00000000-0005-0000-0000-0000F70C0000}"/>
    <cellStyle name="계산 2 8 4 2" xfId="3343" xr:uid="{00000000-0005-0000-0000-0000F80C0000}"/>
    <cellStyle name="계산 2 8 4 2 2" xfId="3344" xr:uid="{00000000-0005-0000-0000-0000F90C0000}"/>
    <cellStyle name="계산 2 8 4 3" xfId="3345" xr:uid="{00000000-0005-0000-0000-0000FA0C0000}"/>
    <cellStyle name="계산 2 8 4 3 2" xfId="3346" xr:uid="{00000000-0005-0000-0000-0000FB0C0000}"/>
    <cellStyle name="계산 2 8 4 4" xfId="3347" xr:uid="{00000000-0005-0000-0000-0000FC0C0000}"/>
    <cellStyle name="계산 2 8 5" xfId="3348" xr:uid="{00000000-0005-0000-0000-0000FD0C0000}"/>
    <cellStyle name="계산 2 8 5 2" xfId="3349" xr:uid="{00000000-0005-0000-0000-0000FE0C0000}"/>
    <cellStyle name="계산 2 8 5 2 2" xfId="3350" xr:uid="{00000000-0005-0000-0000-0000FF0C0000}"/>
    <cellStyle name="계산 2 8 5 3" xfId="3351" xr:uid="{00000000-0005-0000-0000-0000000D0000}"/>
    <cellStyle name="계산 2 8 5 3 2" xfId="3352" xr:uid="{00000000-0005-0000-0000-0000010D0000}"/>
    <cellStyle name="계산 2 8 5 4" xfId="3353" xr:uid="{00000000-0005-0000-0000-0000020D0000}"/>
    <cellStyle name="계산 2 8 6" xfId="3354" xr:uid="{00000000-0005-0000-0000-0000030D0000}"/>
    <cellStyle name="계산 2 8 6 2" xfId="3355" xr:uid="{00000000-0005-0000-0000-0000040D0000}"/>
    <cellStyle name="계산 2 8 7" xfId="3356" xr:uid="{00000000-0005-0000-0000-0000050D0000}"/>
    <cellStyle name="계산 2 8 7 2" xfId="3357" xr:uid="{00000000-0005-0000-0000-0000060D0000}"/>
    <cellStyle name="계산 2 8 8" xfId="3358" xr:uid="{00000000-0005-0000-0000-0000070D0000}"/>
    <cellStyle name="계산 2 9" xfId="3359" xr:uid="{00000000-0005-0000-0000-0000080D0000}"/>
    <cellStyle name="계산 2 9 2" xfId="3360" xr:uid="{00000000-0005-0000-0000-0000090D0000}"/>
    <cellStyle name="계산 2 9 2 2" xfId="3361" xr:uid="{00000000-0005-0000-0000-00000A0D0000}"/>
    <cellStyle name="계산 2 9 3" xfId="3362" xr:uid="{00000000-0005-0000-0000-00000B0D0000}"/>
    <cellStyle name="계산 2 9 3 2" xfId="3363" xr:uid="{00000000-0005-0000-0000-00000C0D0000}"/>
    <cellStyle name="계산 2 9 4" xfId="3364" xr:uid="{00000000-0005-0000-0000-00000D0D0000}"/>
    <cellStyle name="계산 20" xfId="3365" xr:uid="{00000000-0005-0000-0000-00000E0D0000}"/>
    <cellStyle name="계산 21" xfId="3366" xr:uid="{00000000-0005-0000-0000-00000F0D0000}"/>
    <cellStyle name="계산 22" xfId="3367" xr:uid="{00000000-0005-0000-0000-0000100D0000}"/>
    <cellStyle name="계산 23" xfId="3368" xr:uid="{00000000-0005-0000-0000-0000110D0000}"/>
    <cellStyle name="계산 3" xfId="3369" xr:uid="{00000000-0005-0000-0000-0000120D0000}"/>
    <cellStyle name="계산 3 10" xfId="3370" xr:uid="{00000000-0005-0000-0000-0000130D0000}"/>
    <cellStyle name="계산 3 10 2" xfId="3371" xr:uid="{00000000-0005-0000-0000-0000140D0000}"/>
    <cellStyle name="계산 3 11" xfId="3372" xr:uid="{00000000-0005-0000-0000-0000150D0000}"/>
    <cellStyle name="계산 3 11 2" xfId="3373" xr:uid="{00000000-0005-0000-0000-0000160D0000}"/>
    <cellStyle name="계산 3 12" xfId="3374" xr:uid="{00000000-0005-0000-0000-0000170D0000}"/>
    <cellStyle name="계산 3 2" xfId="3375" xr:uid="{00000000-0005-0000-0000-0000180D0000}"/>
    <cellStyle name="계산 3 2 10" xfId="3376" xr:uid="{00000000-0005-0000-0000-0000190D0000}"/>
    <cellStyle name="계산 3 2 10 2" xfId="3377" xr:uid="{00000000-0005-0000-0000-00001A0D0000}"/>
    <cellStyle name="계산 3 2 11" xfId="3378" xr:uid="{00000000-0005-0000-0000-00001B0D0000}"/>
    <cellStyle name="계산 3 2 12" xfId="3379" xr:uid="{00000000-0005-0000-0000-00001C0D0000}"/>
    <cellStyle name="계산 3 2 2" xfId="3380" xr:uid="{00000000-0005-0000-0000-00001D0D0000}"/>
    <cellStyle name="계산 3 2 2 2" xfId="3381" xr:uid="{00000000-0005-0000-0000-00001E0D0000}"/>
    <cellStyle name="계산 3 2 2 2 2" xfId="3382" xr:uid="{00000000-0005-0000-0000-00001F0D0000}"/>
    <cellStyle name="계산 3 2 2 2 2 2" xfId="3383" xr:uid="{00000000-0005-0000-0000-0000200D0000}"/>
    <cellStyle name="계산 3 2 2 2 3" xfId="3384" xr:uid="{00000000-0005-0000-0000-0000210D0000}"/>
    <cellStyle name="계산 3 2 2 2 3 2" xfId="3385" xr:uid="{00000000-0005-0000-0000-0000220D0000}"/>
    <cellStyle name="계산 3 2 2 2 4" xfId="3386" xr:uid="{00000000-0005-0000-0000-0000230D0000}"/>
    <cellStyle name="계산 3 2 2 3" xfId="3387" xr:uid="{00000000-0005-0000-0000-0000240D0000}"/>
    <cellStyle name="계산 3 2 2 3 2" xfId="3388" xr:uid="{00000000-0005-0000-0000-0000250D0000}"/>
    <cellStyle name="계산 3 2 2 3 2 2" xfId="3389" xr:uid="{00000000-0005-0000-0000-0000260D0000}"/>
    <cellStyle name="계산 3 2 2 3 3" xfId="3390" xr:uid="{00000000-0005-0000-0000-0000270D0000}"/>
    <cellStyle name="계산 3 2 2 3 3 2" xfId="3391" xr:uid="{00000000-0005-0000-0000-0000280D0000}"/>
    <cellStyle name="계산 3 2 2 3 4" xfId="3392" xr:uid="{00000000-0005-0000-0000-0000290D0000}"/>
    <cellStyle name="계산 3 2 2 4" xfId="3393" xr:uid="{00000000-0005-0000-0000-00002A0D0000}"/>
    <cellStyle name="계산 3 2 2 4 2" xfId="3394" xr:uid="{00000000-0005-0000-0000-00002B0D0000}"/>
    <cellStyle name="계산 3 2 2 4 2 2" xfId="3395" xr:uid="{00000000-0005-0000-0000-00002C0D0000}"/>
    <cellStyle name="계산 3 2 2 4 3" xfId="3396" xr:uid="{00000000-0005-0000-0000-00002D0D0000}"/>
    <cellStyle name="계산 3 2 2 4 3 2" xfId="3397" xr:uid="{00000000-0005-0000-0000-00002E0D0000}"/>
    <cellStyle name="계산 3 2 2 4 4" xfId="3398" xr:uid="{00000000-0005-0000-0000-00002F0D0000}"/>
    <cellStyle name="계산 3 2 2 5" xfId="3399" xr:uid="{00000000-0005-0000-0000-0000300D0000}"/>
    <cellStyle name="계산 3 2 2 5 2" xfId="3400" xr:uid="{00000000-0005-0000-0000-0000310D0000}"/>
    <cellStyle name="계산 3 2 2 5 2 2" xfId="3401" xr:uid="{00000000-0005-0000-0000-0000320D0000}"/>
    <cellStyle name="계산 3 2 2 5 3" xfId="3402" xr:uid="{00000000-0005-0000-0000-0000330D0000}"/>
    <cellStyle name="계산 3 2 2 5 3 2" xfId="3403" xr:uid="{00000000-0005-0000-0000-0000340D0000}"/>
    <cellStyle name="계산 3 2 2 5 4" xfId="3404" xr:uid="{00000000-0005-0000-0000-0000350D0000}"/>
    <cellStyle name="계산 3 2 2 6" xfId="3405" xr:uid="{00000000-0005-0000-0000-0000360D0000}"/>
    <cellStyle name="계산 3 2 2 6 2" xfId="3406" xr:uid="{00000000-0005-0000-0000-0000370D0000}"/>
    <cellStyle name="계산 3 2 2 6 2 2" xfId="3407" xr:uid="{00000000-0005-0000-0000-0000380D0000}"/>
    <cellStyle name="계산 3 2 2 6 3" xfId="3408" xr:uid="{00000000-0005-0000-0000-0000390D0000}"/>
    <cellStyle name="계산 3 2 2 6 3 2" xfId="3409" xr:uid="{00000000-0005-0000-0000-00003A0D0000}"/>
    <cellStyle name="계산 3 2 2 6 4" xfId="3410" xr:uid="{00000000-0005-0000-0000-00003B0D0000}"/>
    <cellStyle name="계산 3 2 2 7" xfId="3411" xr:uid="{00000000-0005-0000-0000-00003C0D0000}"/>
    <cellStyle name="계산 3 2 2 7 2" xfId="3412" xr:uid="{00000000-0005-0000-0000-00003D0D0000}"/>
    <cellStyle name="계산 3 2 2 8" xfId="3413" xr:uid="{00000000-0005-0000-0000-00003E0D0000}"/>
    <cellStyle name="계산 3 2 2 8 2" xfId="3414" xr:uid="{00000000-0005-0000-0000-00003F0D0000}"/>
    <cellStyle name="계산 3 2 2 9" xfId="3415" xr:uid="{00000000-0005-0000-0000-0000400D0000}"/>
    <cellStyle name="계산 3 2 3" xfId="3416" xr:uid="{00000000-0005-0000-0000-0000410D0000}"/>
    <cellStyle name="계산 3 2 3 2" xfId="3417" xr:uid="{00000000-0005-0000-0000-0000420D0000}"/>
    <cellStyle name="계산 3 2 3 2 2" xfId="3418" xr:uid="{00000000-0005-0000-0000-0000430D0000}"/>
    <cellStyle name="계산 3 2 3 2 2 2" xfId="3419" xr:uid="{00000000-0005-0000-0000-0000440D0000}"/>
    <cellStyle name="계산 3 2 3 2 3" xfId="3420" xr:uid="{00000000-0005-0000-0000-0000450D0000}"/>
    <cellStyle name="계산 3 2 3 2 3 2" xfId="3421" xr:uid="{00000000-0005-0000-0000-0000460D0000}"/>
    <cellStyle name="계산 3 2 3 2 4" xfId="3422" xr:uid="{00000000-0005-0000-0000-0000470D0000}"/>
    <cellStyle name="계산 3 2 3 3" xfId="3423" xr:uid="{00000000-0005-0000-0000-0000480D0000}"/>
    <cellStyle name="계산 3 2 3 3 2" xfId="3424" xr:uid="{00000000-0005-0000-0000-0000490D0000}"/>
    <cellStyle name="계산 3 2 3 3 2 2" xfId="3425" xr:uid="{00000000-0005-0000-0000-00004A0D0000}"/>
    <cellStyle name="계산 3 2 3 3 3" xfId="3426" xr:uid="{00000000-0005-0000-0000-00004B0D0000}"/>
    <cellStyle name="계산 3 2 3 3 3 2" xfId="3427" xr:uid="{00000000-0005-0000-0000-00004C0D0000}"/>
    <cellStyle name="계산 3 2 3 3 4" xfId="3428" xr:uid="{00000000-0005-0000-0000-00004D0D0000}"/>
    <cellStyle name="계산 3 2 3 4" xfId="3429" xr:uid="{00000000-0005-0000-0000-00004E0D0000}"/>
    <cellStyle name="계산 3 2 3 4 2" xfId="3430" xr:uid="{00000000-0005-0000-0000-00004F0D0000}"/>
    <cellStyle name="계산 3 2 3 4 2 2" xfId="3431" xr:uid="{00000000-0005-0000-0000-0000500D0000}"/>
    <cellStyle name="계산 3 2 3 4 3" xfId="3432" xr:uid="{00000000-0005-0000-0000-0000510D0000}"/>
    <cellStyle name="계산 3 2 3 4 3 2" xfId="3433" xr:uid="{00000000-0005-0000-0000-0000520D0000}"/>
    <cellStyle name="계산 3 2 3 4 4" xfId="3434" xr:uid="{00000000-0005-0000-0000-0000530D0000}"/>
    <cellStyle name="계산 3 2 3 5" xfId="3435" xr:uid="{00000000-0005-0000-0000-0000540D0000}"/>
    <cellStyle name="계산 3 2 3 5 2" xfId="3436" xr:uid="{00000000-0005-0000-0000-0000550D0000}"/>
    <cellStyle name="계산 3 2 3 5 2 2" xfId="3437" xr:uid="{00000000-0005-0000-0000-0000560D0000}"/>
    <cellStyle name="계산 3 2 3 5 3" xfId="3438" xr:uid="{00000000-0005-0000-0000-0000570D0000}"/>
    <cellStyle name="계산 3 2 3 5 3 2" xfId="3439" xr:uid="{00000000-0005-0000-0000-0000580D0000}"/>
    <cellStyle name="계산 3 2 3 5 4" xfId="3440" xr:uid="{00000000-0005-0000-0000-0000590D0000}"/>
    <cellStyle name="계산 3 2 3 6" xfId="3441" xr:uid="{00000000-0005-0000-0000-00005A0D0000}"/>
    <cellStyle name="계산 3 2 3 6 2" xfId="3442" xr:uid="{00000000-0005-0000-0000-00005B0D0000}"/>
    <cellStyle name="계산 3 2 3 7" xfId="3443" xr:uid="{00000000-0005-0000-0000-00005C0D0000}"/>
    <cellStyle name="계산 3 2 3 7 2" xfId="3444" xr:uid="{00000000-0005-0000-0000-00005D0D0000}"/>
    <cellStyle name="계산 3 2 3 8" xfId="3445" xr:uid="{00000000-0005-0000-0000-00005E0D0000}"/>
    <cellStyle name="계산 3 2 4" xfId="3446" xr:uid="{00000000-0005-0000-0000-00005F0D0000}"/>
    <cellStyle name="계산 3 2 4 2" xfId="3447" xr:uid="{00000000-0005-0000-0000-0000600D0000}"/>
    <cellStyle name="계산 3 2 4 2 2" xfId="3448" xr:uid="{00000000-0005-0000-0000-0000610D0000}"/>
    <cellStyle name="계산 3 2 4 3" xfId="3449" xr:uid="{00000000-0005-0000-0000-0000620D0000}"/>
    <cellStyle name="계산 3 2 4 3 2" xfId="3450" xr:uid="{00000000-0005-0000-0000-0000630D0000}"/>
    <cellStyle name="계산 3 2 4 4" xfId="3451" xr:uid="{00000000-0005-0000-0000-0000640D0000}"/>
    <cellStyle name="계산 3 2 5" xfId="3452" xr:uid="{00000000-0005-0000-0000-0000650D0000}"/>
    <cellStyle name="계산 3 2 5 2" xfId="3453" xr:uid="{00000000-0005-0000-0000-0000660D0000}"/>
    <cellStyle name="계산 3 2 5 2 2" xfId="3454" xr:uid="{00000000-0005-0000-0000-0000670D0000}"/>
    <cellStyle name="계산 3 2 5 3" xfId="3455" xr:uid="{00000000-0005-0000-0000-0000680D0000}"/>
    <cellStyle name="계산 3 2 5 3 2" xfId="3456" xr:uid="{00000000-0005-0000-0000-0000690D0000}"/>
    <cellStyle name="계산 3 2 5 4" xfId="3457" xr:uid="{00000000-0005-0000-0000-00006A0D0000}"/>
    <cellStyle name="계산 3 2 6" xfId="3458" xr:uid="{00000000-0005-0000-0000-00006B0D0000}"/>
    <cellStyle name="계산 3 2 6 2" xfId="3459" xr:uid="{00000000-0005-0000-0000-00006C0D0000}"/>
    <cellStyle name="계산 3 2 6 2 2" xfId="3460" xr:uid="{00000000-0005-0000-0000-00006D0D0000}"/>
    <cellStyle name="계산 3 2 6 3" xfId="3461" xr:uid="{00000000-0005-0000-0000-00006E0D0000}"/>
    <cellStyle name="계산 3 2 6 3 2" xfId="3462" xr:uid="{00000000-0005-0000-0000-00006F0D0000}"/>
    <cellStyle name="계산 3 2 6 4" xfId="3463" xr:uid="{00000000-0005-0000-0000-0000700D0000}"/>
    <cellStyle name="계산 3 2 7" xfId="3464" xr:uid="{00000000-0005-0000-0000-0000710D0000}"/>
    <cellStyle name="계산 3 2 7 2" xfId="3465" xr:uid="{00000000-0005-0000-0000-0000720D0000}"/>
    <cellStyle name="계산 3 2 7 2 2" xfId="3466" xr:uid="{00000000-0005-0000-0000-0000730D0000}"/>
    <cellStyle name="계산 3 2 7 3" xfId="3467" xr:uid="{00000000-0005-0000-0000-0000740D0000}"/>
    <cellStyle name="계산 3 2 7 3 2" xfId="3468" xr:uid="{00000000-0005-0000-0000-0000750D0000}"/>
    <cellStyle name="계산 3 2 7 4" xfId="3469" xr:uid="{00000000-0005-0000-0000-0000760D0000}"/>
    <cellStyle name="계산 3 2 8" xfId="3470" xr:uid="{00000000-0005-0000-0000-0000770D0000}"/>
    <cellStyle name="계산 3 2 8 2" xfId="3471" xr:uid="{00000000-0005-0000-0000-0000780D0000}"/>
    <cellStyle name="계산 3 2 8 2 2" xfId="3472" xr:uid="{00000000-0005-0000-0000-0000790D0000}"/>
    <cellStyle name="계산 3 2 8 3" xfId="3473" xr:uid="{00000000-0005-0000-0000-00007A0D0000}"/>
    <cellStyle name="계산 3 2 8 3 2" xfId="3474" xr:uid="{00000000-0005-0000-0000-00007B0D0000}"/>
    <cellStyle name="계산 3 2 8 4" xfId="3475" xr:uid="{00000000-0005-0000-0000-00007C0D0000}"/>
    <cellStyle name="계산 3 2 9" xfId="3476" xr:uid="{00000000-0005-0000-0000-00007D0D0000}"/>
    <cellStyle name="계산 3 2 9 2" xfId="3477" xr:uid="{00000000-0005-0000-0000-00007E0D0000}"/>
    <cellStyle name="계산 3 3" xfId="3478" xr:uid="{00000000-0005-0000-0000-00007F0D0000}"/>
    <cellStyle name="계산 3 3 2" xfId="3479" xr:uid="{00000000-0005-0000-0000-0000800D0000}"/>
    <cellStyle name="계산 3 3 2 2" xfId="3480" xr:uid="{00000000-0005-0000-0000-0000810D0000}"/>
    <cellStyle name="계산 3 3 2 2 2" xfId="3481" xr:uid="{00000000-0005-0000-0000-0000820D0000}"/>
    <cellStyle name="계산 3 3 2 3" xfId="3482" xr:uid="{00000000-0005-0000-0000-0000830D0000}"/>
    <cellStyle name="계산 3 3 2 3 2" xfId="3483" xr:uid="{00000000-0005-0000-0000-0000840D0000}"/>
    <cellStyle name="계산 3 3 2 4" xfId="3484" xr:uid="{00000000-0005-0000-0000-0000850D0000}"/>
    <cellStyle name="계산 3 3 3" xfId="3485" xr:uid="{00000000-0005-0000-0000-0000860D0000}"/>
    <cellStyle name="계산 3 3 3 2" xfId="3486" xr:uid="{00000000-0005-0000-0000-0000870D0000}"/>
    <cellStyle name="계산 3 3 3 2 2" xfId="3487" xr:uid="{00000000-0005-0000-0000-0000880D0000}"/>
    <cellStyle name="계산 3 3 3 3" xfId="3488" xr:uid="{00000000-0005-0000-0000-0000890D0000}"/>
    <cellStyle name="계산 3 3 3 3 2" xfId="3489" xr:uid="{00000000-0005-0000-0000-00008A0D0000}"/>
    <cellStyle name="계산 3 3 3 4" xfId="3490" xr:uid="{00000000-0005-0000-0000-00008B0D0000}"/>
    <cellStyle name="계산 3 3 4" xfId="3491" xr:uid="{00000000-0005-0000-0000-00008C0D0000}"/>
    <cellStyle name="계산 3 3 4 2" xfId="3492" xr:uid="{00000000-0005-0000-0000-00008D0D0000}"/>
    <cellStyle name="계산 3 3 4 2 2" xfId="3493" xr:uid="{00000000-0005-0000-0000-00008E0D0000}"/>
    <cellStyle name="계산 3 3 4 3" xfId="3494" xr:uid="{00000000-0005-0000-0000-00008F0D0000}"/>
    <cellStyle name="계산 3 3 4 3 2" xfId="3495" xr:uid="{00000000-0005-0000-0000-0000900D0000}"/>
    <cellStyle name="계산 3 3 4 4" xfId="3496" xr:uid="{00000000-0005-0000-0000-0000910D0000}"/>
    <cellStyle name="계산 3 3 5" xfId="3497" xr:uid="{00000000-0005-0000-0000-0000920D0000}"/>
    <cellStyle name="계산 3 3 5 2" xfId="3498" xr:uid="{00000000-0005-0000-0000-0000930D0000}"/>
    <cellStyle name="계산 3 3 5 2 2" xfId="3499" xr:uid="{00000000-0005-0000-0000-0000940D0000}"/>
    <cellStyle name="계산 3 3 5 3" xfId="3500" xr:uid="{00000000-0005-0000-0000-0000950D0000}"/>
    <cellStyle name="계산 3 3 5 3 2" xfId="3501" xr:uid="{00000000-0005-0000-0000-0000960D0000}"/>
    <cellStyle name="계산 3 3 5 4" xfId="3502" xr:uid="{00000000-0005-0000-0000-0000970D0000}"/>
    <cellStyle name="계산 3 3 6" xfId="3503" xr:uid="{00000000-0005-0000-0000-0000980D0000}"/>
    <cellStyle name="계산 3 3 6 2" xfId="3504" xr:uid="{00000000-0005-0000-0000-0000990D0000}"/>
    <cellStyle name="계산 3 3 6 2 2" xfId="3505" xr:uid="{00000000-0005-0000-0000-00009A0D0000}"/>
    <cellStyle name="계산 3 3 6 3" xfId="3506" xr:uid="{00000000-0005-0000-0000-00009B0D0000}"/>
    <cellStyle name="계산 3 3 6 3 2" xfId="3507" xr:uid="{00000000-0005-0000-0000-00009C0D0000}"/>
    <cellStyle name="계산 3 3 6 4" xfId="3508" xr:uid="{00000000-0005-0000-0000-00009D0D0000}"/>
    <cellStyle name="계산 3 3 7" xfId="3509" xr:uid="{00000000-0005-0000-0000-00009E0D0000}"/>
    <cellStyle name="계산 3 3 7 2" xfId="3510" xr:uid="{00000000-0005-0000-0000-00009F0D0000}"/>
    <cellStyle name="계산 3 3 8" xfId="3511" xr:uid="{00000000-0005-0000-0000-0000A00D0000}"/>
    <cellStyle name="계산 3 3 8 2" xfId="3512" xr:uid="{00000000-0005-0000-0000-0000A10D0000}"/>
    <cellStyle name="계산 3 3 9" xfId="3513" xr:uid="{00000000-0005-0000-0000-0000A20D0000}"/>
    <cellStyle name="계산 3 4" xfId="3514" xr:uid="{00000000-0005-0000-0000-0000A30D0000}"/>
    <cellStyle name="계산 3 4 2" xfId="3515" xr:uid="{00000000-0005-0000-0000-0000A40D0000}"/>
    <cellStyle name="계산 3 4 2 2" xfId="3516" xr:uid="{00000000-0005-0000-0000-0000A50D0000}"/>
    <cellStyle name="계산 3 4 2 2 2" xfId="3517" xr:uid="{00000000-0005-0000-0000-0000A60D0000}"/>
    <cellStyle name="계산 3 4 2 3" xfId="3518" xr:uid="{00000000-0005-0000-0000-0000A70D0000}"/>
    <cellStyle name="계산 3 4 2 3 2" xfId="3519" xr:uid="{00000000-0005-0000-0000-0000A80D0000}"/>
    <cellStyle name="계산 3 4 2 4" xfId="3520" xr:uid="{00000000-0005-0000-0000-0000A90D0000}"/>
    <cellStyle name="계산 3 4 3" xfId="3521" xr:uid="{00000000-0005-0000-0000-0000AA0D0000}"/>
    <cellStyle name="계산 3 4 3 2" xfId="3522" xr:uid="{00000000-0005-0000-0000-0000AB0D0000}"/>
    <cellStyle name="계산 3 4 3 2 2" xfId="3523" xr:uid="{00000000-0005-0000-0000-0000AC0D0000}"/>
    <cellStyle name="계산 3 4 3 3" xfId="3524" xr:uid="{00000000-0005-0000-0000-0000AD0D0000}"/>
    <cellStyle name="계산 3 4 3 3 2" xfId="3525" xr:uid="{00000000-0005-0000-0000-0000AE0D0000}"/>
    <cellStyle name="계산 3 4 3 4" xfId="3526" xr:uid="{00000000-0005-0000-0000-0000AF0D0000}"/>
    <cellStyle name="계산 3 4 4" xfId="3527" xr:uid="{00000000-0005-0000-0000-0000B00D0000}"/>
    <cellStyle name="계산 3 4 4 2" xfId="3528" xr:uid="{00000000-0005-0000-0000-0000B10D0000}"/>
    <cellStyle name="계산 3 4 4 2 2" xfId="3529" xr:uid="{00000000-0005-0000-0000-0000B20D0000}"/>
    <cellStyle name="계산 3 4 4 3" xfId="3530" xr:uid="{00000000-0005-0000-0000-0000B30D0000}"/>
    <cellStyle name="계산 3 4 4 3 2" xfId="3531" xr:uid="{00000000-0005-0000-0000-0000B40D0000}"/>
    <cellStyle name="계산 3 4 4 4" xfId="3532" xr:uid="{00000000-0005-0000-0000-0000B50D0000}"/>
    <cellStyle name="계산 3 4 5" xfId="3533" xr:uid="{00000000-0005-0000-0000-0000B60D0000}"/>
    <cellStyle name="계산 3 4 5 2" xfId="3534" xr:uid="{00000000-0005-0000-0000-0000B70D0000}"/>
    <cellStyle name="계산 3 4 5 2 2" xfId="3535" xr:uid="{00000000-0005-0000-0000-0000B80D0000}"/>
    <cellStyle name="계산 3 4 5 3" xfId="3536" xr:uid="{00000000-0005-0000-0000-0000B90D0000}"/>
    <cellStyle name="계산 3 4 5 3 2" xfId="3537" xr:uid="{00000000-0005-0000-0000-0000BA0D0000}"/>
    <cellStyle name="계산 3 4 5 4" xfId="3538" xr:uid="{00000000-0005-0000-0000-0000BB0D0000}"/>
    <cellStyle name="계산 3 4 6" xfId="3539" xr:uid="{00000000-0005-0000-0000-0000BC0D0000}"/>
    <cellStyle name="계산 3 4 6 2" xfId="3540" xr:uid="{00000000-0005-0000-0000-0000BD0D0000}"/>
    <cellStyle name="계산 3 4 7" xfId="3541" xr:uid="{00000000-0005-0000-0000-0000BE0D0000}"/>
    <cellStyle name="계산 3 4 7 2" xfId="3542" xr:uid="{00000000-0005-0000-0000-0000BF0D0000}"/>
    <cellStyle name="계산 3 4 8" xfId="3543" xr:uid="{00000000-0005-0000-0000-0000C00D0000}"/>
    <cellStyle name="계산 3 5" xfId="3544" xr:uid="{00000000-0005-0000-0000-0000C10D0000}"/>
    <cellStyle name="계산 3 5 2" xfId="3545" xr:uid="{00000000-0005-0000-0000-0000C20D0000}"/>
    <cellStyle name="계산 3 5 2 2" xfId="3546" xr:uid="{00000000-0005-0000-0000-0000C30D0000}"/>
    <cellStyle name="계산 3 5 3" xfId="3547" xr:uid="{00000000-0005-0000-0000-0000C40D0000}"/>
    <cellStyle name="계산 3 5 3 2" xfId="3548" xr:uid="{00000000-0005-0000-0000-0000C50D0000}"/>
    <cellStyle name="계산 3 5 4" xfId="3549" xr:uid="{00000000-0005-0000-0000-0000C60D0000}"/>
    <cellStyle name="계산 3 6" xfId="3550" xr:uid="{00000000-0005-0000-0000-0000C70D0000}"/>
    <cellStyle name="계산 3 6 2" xfId="3551" xr:uid="{00000000-0005-0000-0000-0000C80D0000}"/>
    <cellStyle name="계산 3 6 2 2" xfId="3552" xr:uid="{00000000-0005-0000-0000-0000C90D0000}"/>
    <cellStyle name="계산 3 6 3" xfId="3553" xr:uid="{00000000-0005-0000-0000-0000CA0D0000}"/>
    <cellStyle name="계산 3 6 3 2" xfId="3554" xr:uid="{00000000-0005-0000-0000-0000CB0D0000}"/>
    <cellStyle name="계산 3 6 4" xfId="3555" xr:uid="{00000000-0005-0000-0000-0000CC0D0000}"/>
    <cellStyle name="계산 3 7" xfId="3556" xr:uid="{00000000-0005-0000-0000-0000CD0D0000}"/>
    <cellStyle name="계산 3 7 2" xfId="3557" xr:uid="{00000000-0005-0000-0000-0000CE0D0000}"/>
    <cellStyle name="계산 3 7 2 2" xfId="3558" xr:uid="{00000000-0005-0000-0000-0000CF0D0000}"/>
    <cellStyle name="계산 3 7 3" xfId="3559" xr:uid="{00000000-0005-0000-0000-0000D00D0000}"/>
    <cellStyle name="계산 3 7 3 2" xfId="3560" xr:uid="{00000000-0005-0000-0000-0000D10D0000}"/>
    <cellStyle name="계산 3 7 4" xfId="3561" xr:uid="{00000000-0005-0000-0000-0000D20D0000}"/>
    <cellStyle name="계산 3 8" xfId="3562" xr:uid="{00000000-0005-0000-0000-0000D30D0000}"/>
    <cellStyle name="계산 3 8 2" xfId="3563" xr:uid="{00000000-0005-0000-0000-0000D40D0000}"/>
    <cellStyle name="계산 3 8 2 2" xfId="3564" xr:uid="{00000000-0005-0000-0000-0000D50D0000}"/>
    <cellStyle name="계산 3 8 3" xfId="3565" xr:uid="{00000000-0005-0000-0000-0000D60D0000}"/>
    <cellStyle name="계산 3 8 3 2" xfId="3566" xr:uid="{00000000-0005-0000-0000-0000D70D0000}"/>
    <cellStyle name="계산 3 8 4" xfId="3567" xr:uid="{00000000-0005-0000-0000-0000D80D0000}"/>
    <cellStyle name="계산 3 9" xfId="3568" xr:uid="{00000000-0005-0000-0000-0000D90D0000}"/>
    <cellStyle name="계산 3 9 2" xfId="3569" xr:uid="{00000000-0005-0000-0000-0000DA0D0000}"/>
    <cellStyle name="계산 3 9 2 2" xfId="3570" xr:uid="{00000000-0005-0000-0000-0000DB0D0000}"/>
    <cellStyle name="계산 3 9 3" xfId="3571" xr:uid="{00000000-0005-0000-0000-0000DC0D0000}"/>
    <cellStyle name="계산 3 9 3 2" xfId="3572" xr:uid="{00000000-0005-0000-0000-0000DD0D0000}"/>
    <cellStyle name="계산 3 9 4" xfId="3573" xr:uid="{00000000-0005-0000-0000-0000DE0D0000}"/>
    <cellStyle name="계산 4" xfId="3574" xr:uid="{00000000-0005-0000-0000-0000DF0D0000}"/>
    <cellStyle name="계산 4 10" xfId="3575" xr:uid="{00000000-0005-0000-0000-0000E00D0000}"/>
    <cellStyle name="계산 4 10 2" xfId="3576" xr:uid="{00000000-0005-0000-0000-0000E10D0000}"/>
    <cellStyle name="계산 4 11" xfId="3577" xr:uid="{00000000-0005-0000-0000-0000E20D0000}"/>
    <cellStyle name="계산 4 11 2" xfId="3578" xr:uid="{00000000-0005-0000-0000-0000E30D0000}"/>
    <cellStyle name="계산 4 12" xfId="3579" xr:uid="{00000000-0005-0000-0000-0000E40D0000}"/>
    <cellStyle name="계산 4 13" xfId="3580" xr:uid="{00000000-0005-0000-0000-0000E50D0000}"/>
    <cellStyle name="계산 4 2" xfId="3581" xr:uid="{00000000-0005-0000-0000-0000E60D0000}"/>
    <cellStyle name="계산 4 2 10" xfId="3582" xr:uid="{00000000-0005-0000-0000-0000E70D0000}"/>
    <cellStyle name="계산 4 2 10 2" xfId="3583" xr:uid="{00000000-0005-0000-0000-0000E80D0000}"/>
    <cellStyle name="계산 4 2 11" xfId="3584" xr:uid="{00000000-0005-0000-0000-0000E90D0000}"/>
    <cellStyle name="계산 4 2 2" xfId="3585" xr:uid="{00000000-0005-0000-0000-0000EA0D0000}"/>
    <cellStyle name="계산 4 2 2 2" xfId="3586" xr:uid="{00000000-0005-0000-0000-0000EB0D0000}"/>
    <cellStyle name="계산 4 2 2 2 2" xfId="3587" xr:uid="{00000000-0005-0000-0000-0000EC0D0000}"/>
    <cellStyle name="계산 4 2 2 2 2 2" xfId="3588" xr:uid="{00000000-0005-0000-0000-0000ED0D0000}"/>
    <cellStyle name="계산 4 2 2 2 3" xfId="3589" xr:uid="{00000000-0005-0000-0000-0000EE0D0000}"/>
    <cellStyle name="계산 4 2 2 2 3 2" xfId="3590" xr:uid="{00000000-0005-0000-0000-0000EF0D0000}"/>
    <cellStyle name="계산 4 2 2 2 4" xfId="3591" xr:uid="{00000000-0005-0000-0000-0000F00D0000}"/>
    <cellStyle name="계산 4 2 2 3" xfId="3592" xr:uid="{00000000-0005-0000-0000-0000F10D0000}"/>
    <cellStyle name="계산 4 2 2 3 2" xfId="3593" xr:uid="{00000000-0005-0000-0000-0000F20D0000}"/>
    <cellStyle name="계산 4 2 2 3 2 2" xfId="3594" xr:uid="{00000000-0005-0000-0000-0000F30D0000}"/>
    <cellStyle name="계산 4 2 2 3 3" xfId="3595" xr:uid="{00000000-0005-0000-0000-0000F40D0000}"/>
    <cellStyle name="계산 4 2 2 3 3 2" xfId="3596" xr:uid="{00000000-0005-0000-0000-0000F50D0000}"/>
    <cellStyle name="계산 4 2 2 3 4" xfId="3597" xr:uid="{00000000-0005-0000-0000-0000F60D0000}"/>
    <cellStyle name="계산 4 2 2 4" xfId="3598" xr:uid="{00000000-0005-0000-0000-0000F70D0000}"/>
    <cellStyle name="계산 4 2 2 4 2" xfId="3599" xr:uid="{00000000-0005-0000-0000-0000F80D0000}"/>
    <cellStyle name="계산 4 2 2 4 2 2" xfId="3600" xr:uid="{00000000-0005-0000-0000-0000F90D0000}"/>
    <cellStyle name="계산 4 2 2 4 3" xfId="3601" xr:uid="{00000000-0005-0000-0000-0000FA0D0000}"/>
    <cellStyle name="계산 4 2 2 4 3 2" xfId="3602" xr:uid="{00000000-0005-0000-0000-0000FB0D0000}"/>
    <cellStyle name="계산 4 2 2 4 4" xfId="3603" xr:uid="{00000000-0005-0000-0000-0000FC0D0000}"/>
    <cellStyle name="계산 4 2 2 5" xfId="3604" xr:uid="{00000000-0005-0000-0000-0000FD0D0000}"/>
    <cellStyle name="계산 4 2 2 5 2" xfId="3605" xr:uid="{00000000-0005-0000-0000-0000FE0D0000}"/>
    <cellStyle name="계산 4 2 2 5 2 2" xfId="3606" xr:uid="{00000000-0005-0000-0000-0000FF0D0000}"/>
    <cellStyle name="계산 4 2 2 5 3" xfId="3607" xr:uid="{00000000-0005-0000-0000-0000000E0000}"/>
    <cellStyle name="계산 4 2 2 5 3 2" xfId="3608" xr:uid="{00000000-0005-0000-0000-0000010E0000}"/>
    <cellStyle name="계산 4 2 2 5 4" xfId="3609" xr:uid="{00000000-0005-0000-0000-0000020E0000}"/>
    <cellStyle name="계산 4 2 2 6" xfId="3610" xr:uid="{00000000-0005-0000-0000-0000030E0000}"/>
    <cellStyle name="계산 4 2 2 6 2" xfId="3611" xr:uid="{00000000-0005-0000-0000-0000040E0000}"/>
    <cellStyle name="계산 4 2 2 6 2 2" xfId="3612" xr:uid="{00000000-0005-0000-0000-0000050E0000}"/>
    <cellStyle name="계산 4 2 2 6 3" xfId="3613" xr:uid="{00000000-0005-0000-0000-0000060E0000}"/>
    <cellStyle name="계산 4 2 2 6 3 2" xfId="3614" xr:uid="{00000000-0005-0000-0000-0000070E0000}"/>
    <cellStyle name="계산 4 2 2 6 4" xfId="3615" xr:uid="{00000000-0005-0000-0000-0000080E0000}"/>
    <cellStyle name="계산 4 2 2 7" xfId="3616" xr:uid="{00000000-0005-0000-0000-0000090E0000}"/>
    <cellStyle name="계산 4 2 2 7 2" xfId="3617" xr:uid="{00000000-0005-0000-0000-00000A0E0000}"/>
    <cellStyle name="계산 4 2 2 8" xfId="3618" xr:uid="{00000000-0005-0000-0000-00000B0E0000}"/>
    <cellStyle name="계산 4 2 2 8 2" xfId="3619" xr:uid="{00000000-0005-0000-0000-00000C0E0000}"/>
    <cellStyle name="계산 4 2 2 9" xfId="3620" xr:uid="{00000000-0005-0000-0000-00000D0E0000}"/>
    <cellStyle name="계산 4 2 3" xfId="3621" xr:uid="{00000000-0005-0000-0000-00000E0E0000}"/>
    <cellStyle name="계산 4 2 3 2" xfId="3622" xr:uid="{00000000-0005-0000-0000-00000F0E0000}"/>
    <cellStyle name="계산 4 2 3 2 2" xfId="3623" xr:uid="{00000000-0005-0000-0000-0000100E0000}"/>
    <cellStyle name="계산 4 2 3 2 2 2" xfId="3624" xr:uid="{00000000-0005-0000-0000-0000110E0000}"/>
    <cellStyle name="계산 4 2 3 2 3" xfId="3625" xr:uid="{00000000-0005-0000-0000-0000120E0000}"/>
    <cellStyle name="계산 4 2 3 2 3 2" xfId="3626" xr:uid="{00000000-0005-0000-0000-0000130E0000}"/>
    <cellStyle name="계산 4 2 3 2 4" xfId="3627" xr:uid="{00000000-0005-0000-0000-0000140E0000}"/>
    <cellStyle name="계산 4 2 3 3" xfId="3628" xr:uid="{00000000-0005-0000-0000-0000150E0000}"/>
    <cellStyle name="계산 4 2 3 3 2" xfId="3629" xr:uid="{00000000-0005-0000-0000-0000160E0000}"/>
    <cellStyle name="계산 4 2 3 3 2 2" xfId="3630" xr:uid="{00000000-0005-0000-0000-0000170E0000}"/>
    <cellStyle name="계산 4 2 3 3 3" xfId="3631" xr:uid="{00000000-0005-0000-0000-0000180E0000}"/>
    <cellStyle name="계산 4 2 3 3 3 2" xfId="3632" xr:uid="{00000000-0005-0000-0000-0000190E0000}"/>
    <cellStyle name="계산 4 2 3 3 4" xfId="3633" xr:uid="{00000000-0005-0000-0000-00001A0E0000}"/>
    <cellStyle name="계산 4 2 3 4" xfId="3634" xr:uid="{00000000-0005-0000-0000-00001B0E0000}"/>
    <cellStyle name="계산 4 2 3 4 2" xfId="3635" xr:uid="{00000000-0005-0000-0000-00001C0E0000}"/>
    <cellStyle name="계산 4 2 3 4 2 2" xfId="3636" xr:uid="{00000000-0005-0000-0000-00001D0E0000}"/>
    <cellStyle name="계산 4 2 3 4 3" xfId="3637" xr:uid="{00000000-0005-0000-0000-00001E0E0000}"/>
    <cellStyle name="계산 4 2 3 4 3 2" xfId="3638" xr:uid="{00000000-0005-0000-0000-00001F0E0000}"/>
    <cellStyle name="계산 4 2 3 4 4" xfId="3639" xr:uid="{00000000-0005-0000-0000-0000200E0000}"/>
    <cellStyle name="계산 4 2 3 5" xfId="3640" xr:uid="{00000000-0005-0000-0000-0000210E0000}"/>
    <cellStyle name="계산 4 2 3 5 2" xfId="3641" xr:uid="{00000000-0005-0000-0000-0000220E0000}"/>
    <cellStyle name="계산 4 2 3 5 2 2" xfId="3642" xr:uid="{00000000-0005-0000-0000-0000230E0000}"/>
    <cellStyle name="계산 4 2 3 5 3" xfId="3643" xr:uid="{00000000-0005-0000-0000-0000240E0000}"/>
    <cellStyle name="계산 4 2 3 5 3 2" xfId="3644" xr:uid="{00000000-0005-0000-0000-0000250E0000}"/>
    <cellStyle name="계산 4 2 3 5 4" xfId="3645" xr:uid="{00000000-0005-0000-0000-0000260E0000}"/>
    <cellStyle name="계산 4 2 3 6" xfId="3646" xr:uid="{00000000-0005-0000-0000-0000270E0000}"/>
    <cellStyle name="계산 4 2 3 6 2" xfId="3647" xr:uid="{00000000-0005-0000-0000-0000280E0000}"/>
    <cellStyle name="계산 4 2 3 7" xfId="3648" xr:uid="{00000000-0005-0000-0000-0000290E0000}"/>
    <cellStyle name="계산 4 2 3 7 2" xfId="3649" xr:uid="{00000000-0005-0000-0000-00002A0E0000}"/>
    <cellStyle name="계산 4 2 3 8" xfId="3650" xr:uid="{00000000-0005-0000-0000-00002B0E0000}"/>
    <cellStyle name="계산 4 2 4" xfId="3651" xr:uid="{00000000-0005-0000-0000-00002C0E0000}"/>
    <cellStyle name="계산 4 2 4 2" xfId="3652" xr:uid="{00000000-0005-0000-0000-00002D0E0000}"/>
    <cellStyle name="계산 4 2 4 2 2" xfId="3653" xr:uid="{00000000-0005-0000-0000-00002E0E0000}"/>
    <cellStyle name="계산 4 2 4 3" xfId="3654" xr:uid="{00000000-0005-0000-0000-00002F0E0000}"/>
    <cellStyle name="계산 4 2 4 3 2" xfId="3655" xr:uid="{00000000-0005-0000-0000-0000300E0000}"/>
    <cellStyle name="계산 4 2 4 4" xfId="3656" xr:uid="{00000000-0005-0000-0000-0000310E0000}"/>
    <cellStyle name="계산 4 2 5" xfId="3657" xr:uid="{00000000-0005-0000-0000-0000320E0000}"/>
    <cellStyle name="계산 4 2 5 2" xfId="3658" xr:uid="{00000000-0005-0000-0000-0000330E0000}"/>
    <cellStyle name="계산 4 2 5 2 2" xfId="3659" xr:uid="{00000000-0005-0000-0000-0000340E0000}"/>
    <cellStyle name="계산 4 2 5 3" xfId="3660" xr:uid="{00000000-0005-0000-0000-0000350E0000}"/>
    <cellStyle name="계산 4 2 5 3 2" xfId="3661" xr:uid="{00000000-0005-0000-0000-0000360E0000}"/>
    <cellStyle name="계산 4 2 5 4" xfId="3662" xr:uid="{00000000-0005-0000-0000-0000370E0000}"/>
    <cellStyle name="계산 4 2 6" xfId="3663" xr:uid="{00000000-0005-0000-0000-0000380E0000}"/>
    <cellStyle name="계산 4 2 6 2" xfId="3664" xr:uid="{00000000-0005-0000-0000-0000390E0000}"/>
    <cellStyle name="계산 4 2 6 2 2" xfId="3665" xr:uid="{00000000-0005-0000-0000-00003A0E0000}"/>
    <cellStyle name="계산 4 2 6 3" xfId="3666" xr:uid="{00000000-0005-0000-0000-00003B0E0000}"/>
    <cellStyle name="계산 4 2 6 3 2" xfId="3667" xr:uid="{00000000-0005-0000-0000-00003C0E0000}"/>
    <cellStyle name="계산 4 2 6 4" xfId="3668" xr:uid="{00000000-0005-0000-0000-00003D0E0000}"/>
    <cellStyle name="계산 4 2 7" xfId="3669" xr:uid="{00000000-0005-0000-0000-00003E0E0000}"/>
    <cellStyle name="계산 4 2 7 2" xfId="3670" xr:uid="{00000000-0005-0000-0000-00003F0E0000}"/>
    <cellStyle name="계산 4 2 7 2 2" xfId="3671" xr:uid="{00000000-0005-0000-0000-0000400E0000}"/>
    <cellStyle name="계산 4 2 7 3" xfId="3672" xr:uid="{00000000-0005-0000-0000-0000410E0000}"/>
    <cellStyle name="계산 4 2 7 3 2" xfId="3673" xr:uid="{00000000-0005-0000-0000-0000420E0000}"/>
    <cellStyle name="계산 4 2 7 4" xfId="3674" xr:uid="{00000000-0005-0000-0000-0000430E0000}"/>
    <cellStyle name="계산 4 2 8" xfId="3675" xr:uid="{00000000-0005-0000-0000-0000440E0000}"/>
    <cellStyle name="계산 4 2 8 2" xfId="3676" xr:uid="{00000000-0005-0000-0000-0000450E0000}"/>
    <cellStyle name="계산 4 2 8 2 2" xfId="3677" xr:uid="{00000000-0005-0000-0000-0000460E0000}"/>
    <cellStyle name="계산 4 2 8 3" xfId="3678" xr:uid="{00000000-0005-0000-0000-0000470E0000}"/>
    <cellStyle name="계산 4 2 8 3 2" xfId="3679" xr:uid="{00000000-0005-0000-0000-0000480E0000}"/>
    <cellStyle name="계산 4 2 8 4" xfId="3680" xr:uid="{00000000-0005-0000-0000-0000490E0000}"/>
    <cellStyle name="계산 4 2 9" xfId="3681" xr:uid="{00000000-0005-0000-0000-00004A0E0000}"/>
    <cellStyle name="계산 4 2 9 2" xfId="3682" xr:uid="{00000000-0005-0000-0000-00004B0E0000}"/>
    <cellStyle name="계산 4 3" xfId="3683" xr:uid="{00000000-0005-0000-0000-00004C0E0000}"/>
    <cellStyle name="계산 4 3 2" xfId="3684" xr:uid="{00000000-0005-0000-0000-00004D0E0000}"/>
    <cellStyle name="계산 4 3 2 2" xfId="3685" xr:uid="{00000000-0005-0000-0000-00004E0E0000}"/>
    <cellStyle name="계산 4 3 2 2 2" xfId="3686" xr:uid="{00000000-0005-0000-0000-00004F0E0000}"/>
    <cellStyle name="계산 4 3 2 3" xfId="3687" xr:uid="{00000000-0005-0000-0000-0000500E0000}"/>
    <cellStyle name="계산 4 3 2 3 2" xfId="3688" xr:uid="{00000000-0005-0000-0000-0000510E0000}"/>
    <cellStyle name="계산 4 3 2 4" xfId="3689" xr:uid="{00000000-0005-0000-0000-0000520E0000}"/>
    <cellStyle name="계산 4 3 3" xfId="3690" xr:uid="{00000000-0005-0000-0000-0000530E0000}"/>
    <cellStyle name="계산 4 3 3 2" xfId="3691" xr:uid="{00000000-0005-0000-0000-0000540E0000}"/>
    <cellStyle name="계산 4 3 3 2 2" xfId="3692" xr:uid="{00000000-0005-0000-0000-0000550E0000}"/>
    <cellStyle name="계산 4 3 3 3" xfId="3693" xr:uid="{00000000-0005-0000-0000-0000560E0000}"/>
    <cellStyle name="계산 4 3 3 3 2" xfId="3694" xr:uid="{00000000-0005-0000-0000-0000570E0000}"/>
    <cellStyle name="계산 4 3 3 4" xfId="3695" xr:uid="{00000000-0005-0000-0000-0000580E0000}"/>
    <cellStyle name="계산 4 3 4" xfId="3696" xr:uid="{00000000-0005-0000-0000-0000590E0000}"/>
    <cellStyle name="계산 4 3 4 2" xfId="3697" xr:uid="{00000000-0005-0000-0000-00005A0E0000}"/>
    <cellStyle name="계산 4 3 4 2 2" xfId="3698" xr:uid="{00000000-0005-0000-0000-00005B0E0000}"/>
    <cellStyle name="계산 4 3 4 3" xfId="3699" xr:uid="{00000000-0005-0000-0000-00005C0E0000}"/>
    <cellStyle name="계산 4 3 4 3 2" xfId="3700" xr:uid="{00000000-0005-0000-0000-00005D0E0000}"/>
    <cellStyle name="계산 4 3 4 4" xfId="3701" xr:uid="{00000000-0005-0000-0000-00005E0E0000}"/>
    <cellStyle name="계산 4 3 5" xfId="3702" xr:uid="{00000000-0005-0000-0000-00005F0E0000}"/>
    <cellStyle name="계산 4 3 5 2" xfId="3703" xr:uid="{00000000-0005-0000-0000-0000600E0000}"/>
    <cellStyle name="계산 4 3 5 2 2" xfId="3704" xr:uid="{00000000-0005-0000-0000-0000610E0000}"/>
    <cellStyle name="계산 4 3 5 3" xfId="3705" xr:uid="{00000000-0005-0000-0000-0000620E0000}"/>
    <cellStyle name="계산 4 3 5 3 2" xfId="3706" xr:uid="{00000000-0005-0000-0000-0000630E0000}"/>
    <cellStyle name="계산 4 3 5 4" xfId="3707" xr:uid="{00000000-0005-0000-0000-0000640E0000}"/>
    <cellStyle name="계산 4 3 6" xfId="3708" xr:uid="{00000000-0005-0000-0000-0000650E0000}"/>
    <cellStyle name="계산 4 3 6 2" xfId="3709" xr:uid="{00000000-0005-0000-0000-0000660E0000}"/>
    <cellStyle name="계산 4 3 6 2 2" xfId="3710" xr:uid="{00000000-0005-0000-0000-0000670E0000}"/>
    <cellStyle name="계산 4 3 6 3" xfId="3711" xr:uid="{00000000-0005-0000-0000-0000680E0000}"/>
    <cellStyle name="계산 4 3 6 3 2" xfId="3712" xr:uid="{00000000-0005-0000-0000-0000690E0000}"/>
    <cellStyle name="계산 4 3 6 4" xfId="3713" xr:uid="{00000000-0005-0000-0000-00006A0E0000}"/>
    <cellStyle name="계산 4 3 7" xfId="3714" xr:uid="{00000000-0005-0000-0000-00006B0E0000}"/>
    <cellStyle name="계산 4 3 7 2" xfId="3715" xr:uid="{00000000-0005-0000-0000-00006C0E0000}"/>
    <cellStyle name="계산 4 3 8" xfId="3716" xr:uid="{00000000-0005-0000-0000-00006D0E0000}"/>
    <cellStyle name="계산 4 3 8 2" xfId="3717" xr:uid="{00000000-0005-0000-0000-00006E0E0000}"/>
    <cellStyle name="계산 4 3 9" xfId="3718" xr:uid="{00000000-0005-0000-0000-00006F0E0000}"/>
    <cellStyle name="계산 4 4" xfId="3719" xr:uid="{00000000-0005-0000-0000-0000700E0000}"/>
    <cellStyle name="계산 4 4 2" xfId="3720" xr:uid="{00000000-0005-0000-0000-0000710E0000}"/>
    <cellStyle name="계산 4 4 2 2" xfId="3721" xr:uid="{00000000-0005-0000-0000-0000720E0000}"/>
    <cellStyle name="계산 4 4 2 2 2" xfId="3722" xr:uid="{00000000-0005-0000-0000-0000730E0000}"/>
    <cellStyle name="계산 4 4 2 3" xfId="3723" xr:uid="{00000000-0005-0000-0000-0000740E0000}"/>
    <cellStyle name="계산 4 4 2 3 2" xfId="3724" xr:uid="{00000000-0005-0000-0000-0000750E0000}"/>
    <cellStyle name="계산 4 4 2 4" xfId="3725" xr:uid="{00000000-0005-0000-0000-0000760E0000}"/>
    <cellStyle name="계산 4 4 3" xfId="3726" xr:uid="{00000000-0005-0000-0000-0000770E0000}"/>
    <cellStyle name="계산 4 4 3 2" xfId="3727" xr:uid="{00000000-0005-0000-0000-0000780E0000}"/>
    <cellStyle name="계산 4 4 3 2 2" xfId="3728" xr:uid="{00000000-0005-0000-0000-0000790E0000}"/>
    <cellStyle name="계산 4 4 3 3" xfId="3729" xr:uid="{00000000-0005-0000-0000-00007A0E0000}"/>
    <cellStyle name="계산 4 4 3 3 2" xfId="3730" xr:uid="{00000000-0005-0000-0000-00007B0E0000}"/>
    <cellStyle name="계산 4 4 3 4" xfId="3731" xr:uid="{00000000-0005-0000-0000-00007C0E0000}"/>
    <cellStyle name="계산 4 4 4" xfId="3732" xr:uid="{00000000-0005-0000-0000-00007D0E0000}"/>
    <cellStyle name="계산 4 4 4 2" xfId="3733" xr:uid="{00000000-0005-0000-0000-00007E0E0000}"/>
    <cellStyle name="계산 4 4 4 2 2" xfId="3734" xr:uid="{00000000-0005-0000-0000-00007F0E0000}"/>
    <cellStyle name="계산 4 4 4 3" xfId="3735" xr:uid="{00000000-0005-0000-0000-0000800E0000}"/>
    <cellStyle name="계산 4 4 4 3 2" xfId="3736" xr:uid="{00000000-0005-0000-0000-0000810E0000}"/>
    <cellStyle name="계산 4 4 4 4" xfId="3737" xr:uid="{00000000-0005-0000-0000-0000820E0000}"/>
    <cellStyle name="계산 4 4 5" xfId="3738" xr:uid="{00000000-0005-0000-0000-0000830E0000}"/>
    <cellStyle name="계산 4 4 5 2" xfId="3739" xr:uid="{00000000-0005-0000-0000-0000840E0000}"/>
    <cellStyle name="계산 4 4 5 2 2" xfId="3740" xr:uid="{00000000-0005-0000-0000-0000850E0000}"/>
    <cellStyle name="계산 4 4 5 3" xfId="3741" xr:uid="{00000000-0005-0000-0000-0000860E0000}"/>
    <cellStyle name="계산 4 4 5 3 2" xfId="3742" xr:uid="{00000000-0005-0000-0000-0000870E0000}"/>
    <cellStyle name="계산 4 4 5 4" xfId="3743" xr:uid="{00000000-0005-0000-0000-0000880E0000}"/>
    <cellStyle name="계산 4 4 6" xfId="3744" xr:uid="{00000000-0005-0000-0000-0000890E0000}"/>
    <cellStyle name="계산 4 4 6 2" xfId="3745" xr:uid="{00000000-0005-0000-0000-00008A0E0000}"/>
    <cellStyle name="계산 4 4 7" xfId="3746" xr:uid="{00000000-0005-0000-0000-00008B0E0000}"/>
    <cellStyle name="계산 4 4 7 2" xfId="3747" xr:uid="{00000000-0005-0000-0000-00008C0E0000}"/>
    <cellStyle name="계산 4 4 8" xfId="3748" xr:uid="{00000000-0005-0000-0000-00008D0E0000}"/>
    <cellStyle name="계산 4 5" xfId="3749" xr:uid="{00000000-0005-0000-0000-00008E0E0000}"/>
    <cellStyle name="계산 4 5 2" xfId="3750" xr:uid="{00000000-0005-0000-0000-00008F0E0000}"/>
    <cellStyle name="계산 4 5 2 2" xfId="3751" xr:uid="{00000000-0005-0000-0000-0000900E0000}"/>
    <cellStyle name="계산 4 5 3" xfId="3752" xr:uid="{00000000-0005-0000-0000-0000910E0000}"/>
    <cellStyle name="계산 4 5 3 2" xfId="3753" xr:uid="{00000000-0005-0000-0000-0000920E0000}"/>
    <cellStyle name="계산 4 5 4" xfId="3754" xr:uid="{00000000-0005-0000-0000-0000930E0000}"/>
    <cellStyle name="계산 4 6" xfId="3755" xr:uid="{00000000-0005-0000-0000-0000940E0000}"/>
    <cellStyle name="계산 4 6 2" xfId="3756" xr:uid="{00000000-0005-0000-0000-0000950E0000}"/>
    <cellStyle name="계산 4 6 2 2" xfId="3757" xr:uid="{00000000-0005-0000-0000-0000960E0000}"/>
    <cellStyle name="계산 4 6 3" xfId="3758" xr:uid="{00000000-0005-0000-0000-0000970E0000}"/>
    <cellStyle name="계산 4 6 3 2" xfId="3759" xr:uid="{00000000-0005-0000-0000-0000980E0000}"/>
    <cellStyle name="계산 4 6 4" xfId="3760" xr:uid="{00000000-0005-0000-0000-0000990E0000}"/>
    <cellStyle name="계산 4 7" xfId="3761" xr:uid="{00000000-0005-0000-0000-00009A0E0000}"/>
    <cellStyle name="계산 4 7 2" xfId="3762" xr:uid="{00000000-0005-0000-0000-00009B0E0000}"/>
    <cellStyle name="계산 4 7 2 2" xfId="3763" xr:uid="{00000000-0005-0000-0000-00009C0E0000}"/>
    <cellStyle name="계산 4 7 3" xfId="3764" xr:uid="{00000000-0005-0000-0000-00009D0E0000}"/>
    <cellStyle name="계산 4 7 3 2" xfId="3765" xr:uid="{00000000-0005-0000-0000-00009E0E0000}"/>
    <cellStyle name="계산 4 7 4" xfId="3766" xr:uid="{00000000-0005-0000-0000-00009F0E0000}"/>
    <cellStyle name="계산 4 8" xfId="3767" xr:uid="{00000000-0005-0000-0000-0000A00E0000}"/>
    <cellStyle name="계산 4 8 2" xfId="3768" xr:uid="{00000000-0005-0000-0000-0000A10E0000}"/>
    <cellStyle name="계산 4 8 2 2" xfId="3769" xr:uid="{00000000-0005-0000-0000-0000A20E0000}"/>
    <cellStyle name="계산 4 8 3" xfId="3770" xr:uid="{00000000-0005-0000-0000-0000A30E0000}"/>
    <cellStyle name="계산 4 8 3 2" xfId="3771" xr:uid="{00000000-0005-0000-0000-0000A40E0000}"/>
    <cellStyle name="계산 4 8 4" xfId="3772" xr:uid="{00000000-0005-0000-0000-0000A50E0000}"/>
    <cellStyle name="계산 4 9" xfId="3773" xr:uid="{00000000-0005-0000-0000-0000A60E0000}"/>
    <cellStyle name="계산 4 9 2" xfId="3774" xr:uid="{00000000-0005-0000-0000-0000A70E0000}"/>
    <cellStyle name="계산 4 9 2 2" xfId="3775" xr:uid="{00000000-0005-0000-0000-0000A80E0000}"/>
    <cellStyle name="계산 4 9 3" xfId="3776" xr:uid="{00000000-0005-0000-0000-0000A90E0000}"/>
    <cellStyle name="계산 4 9 3 2" xfId="3777" xr:uid="{00000000-0005-0000-0000-0000AA0E0000}"/>
    <cellStyle name="계산 4 9 4" xfId="3778" xr:uid="{00000000-0005-0000-0000-0000AB0E0000}"/>
    <cellStyle name="계산 5" xfId="3779" xr:uid="{00000000-0005-0000-0000-0000AC0E0000}"/>
    <cellStyle name="계산 5 10" xfId="3780" xr:uid="{00000000-0005-0000-0000-0000AD0E0000}"/>
    <cellStyle name="계산 5 10 2" xfId="3781" xr:uid="{00000000-0005-0000-0000-0000AE0E0000}"/>
    <cellStyle name="계산 5 11" xfId="3782" xr:uid="{00000000-0005-0000-0000-0000AF0E0000}"/>
    <cellStyle name="계산 5 11 2" xfId="3783" xr:uid="{00000000-0005-0000-0000-0000B00E0000}"/>
    <cellStyle name="계산 5 12" xfId="3784" xr:uid="{00000000-0005-0000-0000-0000B10E0000}"/>
    <cellStyle name="계산 5 2" xfId="3785" xr:uid="{00000000-0005-0000-0000-0000B20E0000}"/>
    <cellStyle name="계산 5 2 10" xfId="3786" xr:uid="{00000000-0005-0000-0000-0000B30E0000}"/>
    <cellStyle name="계산 5 2 10 2" xfId="3787" xr:uid="{00000000-0005-0000-0000-0000B40E0000}"/>
    <cellStyle name="계산 5 2 11" xfId="3788" xr:uid="{00000000-0005-0000-0000-0000B50E0000}"/>
    <cellStyle name="계산 5 2 2" xfId="3789" xr:uid="{00000000-0005-0000-0000-0000B60E0000}"/>
    <cellStyle name="계산 5 2 2 2" xfId="3790" xr:uid="{00000000-0005-0000-0000-0000B70E0000}"/>
    <cellStyle name="계산 5 2 2 2 2" xfId="3791" xr:uid="{00000000-0005-0000-0000-0000B80E0000}"/>
    <cellStyle name="계산 5 2 2 2 2 2" xfId="3792" xr:uid="{00000000-0005-0000-0000-0000B90E0000}"/>
    <cellStyle name="계산 5 2 2 2 3" xfId="3793" xr:uid="{00000000-0005-0000-0000-0000BA0E0000}"/>
    <cellStyle name="계산 5 2 2 2 3 2" xfId="3794" xr:uid="{00000000-0005-0000-0000-0000BB0E0000}"/>
    <cellStyle name="계산 5 2 2 2 4" xfId="3795" xr:uid="{00000000-0005-0000-0000-0000BC0E0000}"/>
    <cellStyle name="계산 5 2 2 3" xfId="3796" xr:uid="{00000000-0005-0000-0000-0000BD0E0000}"/>
    <cellStyle name="계산 5 2 2 3 2" xfId="3797" xr:uid="{00000000-0005-0000-0000-0000BE0E0000}"/>
    <cellStyle name="계산 5 2 2 3 2 2" xfId="3798" xr:uid="{00000000-0005-0000-0000-0000BF0E0000}"/>
    <cellStyle name="계산 5 2 2 3 3" xfId="3799" xr:uid="{00000000-0005-0000-0000-0000C00E0000}"/>
    <cellStyle name="계산 5 2 2 3 3 2" xfId="3800" xr:uid="{00000000-0005-0000-0000-0000C10E0000}"/>
    <cellStyle name="계산 5 2 2 3 4" xfId="3801" xr:uid="{00000000-0005-0000-0000-0000C20E0000}"/>
    <cellStyle name="계산 5 2 2 4" xfId="3802" xr:uid="{00000000-0005-0000-0000-0000C30E0000}"/>
    <cellStyle name="계산 5 2 2 4 2" xfId="3803" xr:uid="{00000000-0005-0000-0000-0000C40E0000}"/>
    <cellStyle name="계산 5 2 2 4 2 2" xfId="3804" xr:uid="{00000000-0005-0000-0000-0000C50E0000}"/>
    <cellStyle name="계산 5 2 2 4 3" xfId="3805" xr:uid="{00000000-0005-0000-0000-0000C60E0000}"/>
    <cellStyle name="계산 5 2 2 4 3 2" xfId="3806" xr:uid="{00000000-0005-0000-0000-0000C70E0000}"/>
    <cellStyle name="계산 5 2 2 4 4" xfId="3807" xr:uid="{00000000-0005-0000-0000-0000C80E0000}"/>
    <cellStyle name="계산 5 2 2 5" xfId="3808" xr:uid="{00000000-0005-0000-0000-0000C90E0000}"/>
    <cellStyle name="계산 5 2 2 5 2" xfId="3809" xr:uid="{00000000-0005-0000-0000-0000CA0E0000}"/>
    <cellStyle name="계산 5 2 2 5 2 2" xfId="3810" xr:uid="{00000000-0005-0000-0000-0000CB0E0000}"/>
    <cellStyle name="계산 5 2 2 5 3" xfId="3811" xr:uid="{00000000-0005-0000-0000-0000CC0E0000}"/>
    <cellStyle name="계산 5 2 2 5 3 2" xfId="3812" xr:uid="{00000000-0005-0000-0000-0000CD0E0000}"/>
    <cellStyle name="계산 5 2 2 5 4" xfId="3813" xr:uid="{00000000-0005-0000-0000-0000CE0E0000}"/>
    <cellStyle name="계산 5 2 2 6" xfId="3814" xr:uid="{00000000-0005-0000-0000-0000CF0E0000}"/>
    <cellStyle name="계산 5 2 2 6 2" xfId="3815" xr:uid="{00000000-0005-0000-0000-0000D00E0000}"/>
    <cellStyle name="계산 5 2 2 6 2 2" xfId="3816" xr:uid="{00000000-0005-0000-0000-0000D10E0000}"/>
    <cellStyle name="계산 5 2 2 6 3" xfId="3817" xr:uid="{00000000-0005-0000-0000-0000D20E0000}"/>
    <cellStyle name="계산 5 2 2 6 3 2" xfId="3818" xr:uid="{00000000-0005-0000-0000-0000D30E0000}"/>
    <cellStyle name="계산 5 2 2 6 4" xfId="3819" xr:uid="{00000000-0005-0000-0000-0000D40E0000}"/>
    <cellStyle name="계산 5 2 2 7" xfId="3820" xr:uid="{00000000-0005-0000-0000-0000D50E0000}"/>
    <cellStyle name="계산 5 2 2 7 2" xfId="3821" xr:uid="{00000000-0005-0000-0000-0000D60E0000}"/>
    <cellStyle name="계산 5 2 2 8" xfId="3822" xr:uid="{00000000-0005-0000-0000-0000D70E0000}"/>
    <cellStyle name="계산 5 2 2 8 2" xfId="3823" xr:uid="{00000000-0005-0000-0000-0000D80E0000}"/>
    <cellStyle name="계산 5 2 2 9" xfId="3824" xr:uid="{00000000-0005-0000-0000-0000D90E0000}"/>
    <cellStyle name="계산 5 2 3" xfId="3825" xr:uid="{00000000-0005-0000-0000-0000DA0E0000}"/>
    <cellStyle name="계산 5 2 3 2" xfId="3826" xr:uid="{00000000-0005-0000-0000-0000DB0E0000}"/>
    <cellStyle name="계산 5 2 3 2 2" xfId="3827" xr:uid="{00000000-0005-0000-0000-0000DC0E0000}"/>
    <cellStyle name="계산 5 2 3 2 2 2" xfId="3828" xr:uid="{00000000-0005-0000-0000-0000DD0E0000}"/>
    <cellStyle name="계산 5 2 3 2 3" xfId="3829" xr:uid="{00000000-0005-0000-0000-0000DE0E0000}"/>
    <cellStyle name="계산 5 2 3 2 3 2" xfId="3830" xr:uid="{00000000-0005-0000-0000-0000DF0E0000}"/>
    <cellStyle name="계산 5 2 3 2 4" xfId="3831" xr:uid="{00000000-0005-0000-0000-0000E00E0000}"/>
    <cellStyle name="계산 5 2 3 3" xfId="3832" xr:uid="{00000000-0005-0000-0000-0000E10E0000}"/>
    <cellStyle name="계산 5 2 3 3 2" xfId="3833" xr:uid="{00000000-0005-0000-0000-0000E20E0000}"/>
    <cellStyle name="계산 5 2 3 3 2 2" xfId="3834" xr:uid="{00000000-0005-0000-0000-0000E30E0000}"/>
    <cellStyle name="계산 5 2 3 3 3" xfId="3835" xr:uid="{00000000-0005-0000-0000-0000E40E0000}"/>
    <cellStyle name="계산 5 2 3 3 3 2" xfId="3836" xr:uid="{00000000-0005-0000-0000-0000E50E0000}"/>
    <cellStyle name="계산 5 2 3 3 4" xfId="3837" xr:uid="{00000000-0005-0000-0000-0000E60E0000}"/>
    <cellStyle name="계산 5 2 3 4" xfId="3838" xr:uid="{00000000-0005-0000-0000-0000E70E0000}"/>
    <cellStyle name="계산 5 2 3 4 2" xfId="3839" xr:uid="{00000000-0005-0000-0000-0000E80E0000}"/>
    <cellStyle name="계산 5 2 3 4 2 2" xfId="3840" xr:uid="{00000000-0005-0000-0000-0000E90E0000}"/>
    <cellStyle name="계산 5 2 3 4 3" xfId="3841" xr:uid="{00000000-0005-0000-0000-0000EA0E0000}"/>
    <cellStyle name="계산 5 2 3 4 3 2" xfId="3842" xr:uid="{00000000-0005-0000-0000-0000EB0E0000}"/>
    <cellStyle name="계산 5 2 3 4 4" xfId="3843" xr:uid="{00000000-0005-0000-0000-0000EC0E0000}"/>
    <cellStyle name="계산 5 2 3 5" xfId="3844" xr:uid="{00000000-0005-0000-0000-0000ED0E0000}"/>
    <cellStyle name="계산 5 2 3 5 2" xfId="3845" xr:uid="{00000000-0005-0000-0000-0000EE0E0000}"/>
    <cellStyle name="계산 5 2 3 5 2 2" xfId="3846" xr:uid="{00000000-0005-0000-0000-0000EF0E0000}"/>
    <cellStyle name="계산 5 2 3 5 3" xfId="3847" xr:uid="{00000000-0005-0000-0000-0000F00E0000}"/>
    <cellStyle name="계산 5 2 3 5 3 2" xfId="3848" xr:uid="{00000000-0005-0000-0000-0000F10E0000}"/>
    <cellStyle name="계산 5 2 3 5 4" xfId="3849" xr:uid="{00000000-0005-0000-0000-0000F20E0000}"/>
    <cellStyle name="계산 5 2 3 6" xfId="3850" xr:uid="{00000000-0005-0000-0000-0000F30E0000}"/>
    <cellStyle name="계산 5 2 3 6 2" xfId="3851" xr:uid="{00000000-0005-0000-0000-0000F40E0000}"/>
    <cellStyle name="계산 5 2 3 7" xfId="3852" xr:uid="{00000000-0005-0000-0000-0000F50E0000}"/>
    <cellStyle name="계산 5 2 3 7 2" xfId="3853" xr:uid="{00000000-0005-0000-0000-0000F60E0000}"/>
    <cellStyle name="계산 5 2 3 8" xfId="3854" xr:uid="{00000000-0005-0000-0000-0000F70E0000}"/>
    <cellStyle name="계산 5 2 4" xfId="3855" xr:uid="{00000000-0005-0000-0000-0000F80E0000}"/>
    <cellStyle name="계산 5 2 4 2" xfId="3856" xr:uid="{00000000-0005-0000-0000-0000F90E0000}"/>
    <cellStyle name="계산 5 2 4 2 2" xfId="3857" xr:uid="{00000000-0005-0000-0000-0000FA0E0000}"/>
    <cellStyle name="계산 5 2 4 3" xfId="3858" xr:uid="{00000000-0005-0000-0000-0000FB0E0000}"/>
    <cellStyle name="계산 5 2 4 3 2" xfId="3859" xr:uid="{00000000-0005-0000-0000-0000FC0E0000}"/>
    <cellStyle name="계산 5 2 4 4" xfId="3860" xr:uid="{00000000-0005-0000-0000-0000FD0E0000}"/>
    <cellStyle name="계산 5 2 5" xfId="3861" xr:uid="{00000000-0005-0000-0000-0000FE0E0000}"/>
    <cellStyle name="계산 5 2 5 2" xfId="3862" xr:uid="{00000000-0005-0000-0000-0000FF0E0000}"/>
    <cellStyle name="계산 5 2 5 2 2" xfId="3863" xr:uid="{00000000-0005-0000-0000-0000000F0000}"/>
    <cellStyle name="계산 5 2 5 3" xfId="3864" xr:uid="{00000000-0005-0000-0000-0000010F0000}"/>
    <cellStyle name="계산 5 2 5 3 2" xfId="3865" xr:uid="{00000000-0005-0000-0000-0000020F0000}"/>
    <cellStyle name="계산 5 2 5 4" xfId="3866" xr:uid="{00000000-0005-0000-0000-0000030F0000}"/>
    <cellStyle name="계산 5 2 6" xfId="3867" xr:uid="{00000000-0005-0000-0000-0000040F0000}"/>
    <cellStyle name="계산 5 2 6 2" xfId="3868" xr:uid="{00000000-0005-0000-0000-0000050F0000}"/>
    <cellStyle name="계산 5 2 6 2 2" xfId="3869" xr:uid="{00000000-0005-0000-0000-0000060F0000}"/>
    <cellStyle name="계산 5 2 6 3" xfId="3870" xr:uid="{00000000-0005-0000-0000-0000070F0000}"/>
    <cellStyle name="계산 5 2 6 3 2" xfId="3871" xr:uid="{00000000-0005-0000-0000-0000080F0000}"/>
    <cellStyle name="계산 5 2 6 4" xfId="3872" xr:uid="{00000000-0005-0000-0000-0000090F0000}"/>
    <cellStyle name="계산 5 2 7" xfId="3873" xr:uid="{00000000-0005-0000-0000-00000A0F0000}"/>
    <cellStyle name="계산 5 2 7 2" xfId="3874" xr:uid="{00000000-0005-0000-0000-00000B0F0000}"/>
    <cellStyle name="계산 5 2 7 2 2" xfId="3875" xr:uid="{00000000-0005-0000-0000-00000C0F0000}"/>
    <cellStyle name="계산 5 2 7 3" xfId="3876" xr:uid="{00000000-0005-0000-0000-00000D0F0000}"/>
    <cellStyle name="계산 5 2 7 3 2" xfId="3877" xr:uid="{00000000-0005-0000-0000-00000E0F0000}"/>
    <cellStyle name="계산 5 2 7 4" xfId="3878" xr:uid="{00000000-0005-0000-0000-00000F0F0000}"/>
    <cellStyle name="계산 5 2 8" xfId="3879" xr:uid="{00000000-0005-0000-0000-0000100F0000}"/>
    <cellStyle name="계산 5 2 8 2" xfId="3880" xr:uid="{00000000-0005-0000-0000-0000110F0000}"/>
    <cellStyle name="계산 5 2 8 2 2" xfId="3881" xr:uid="{00000000-0005-0000-0000-0000120F0000}"/>
    <cellStyle name="계산 5 2 8 3" xfId="3882" xr:uid="{00000000-0005-0000-0000-0000130F0000}"/>
    <cellStyle name="계산 5 2 8 3 2" xfId="3883" xr:uid="{00000000-0005-0000-0000-0000140F0000}"/>
    <cellStyle name="계산 5 2 8 4" xfId="3884" xr:uid="{00000000-0005-0000-0000-0000150F0000}"/>
    <cellStyle name="계산 5 2 9" xfId="3885" xr:uid="{00000000-0005-0000-0000-0000160F0000}"/>
    <cellStyle name="계산 5 2 9 2" xfId="3886" xr:uid="{00000000-0005-0000-0000-0000170F0000}"/>
    <cellStyle name="계산 5 3" xfId="3887" xr:uid="{00000000-0005-0000-0000-0000180F0000}"/>
    <cellStyle name="계산 5 3 2" xfId="3888" xr:uid="{00000000-0005-0000-0000-0000190F0000}"/>
    <cellStyle name="계산 5 3 2 2" xfId="3889" xr:uid="{00000000-0005-0000-0000-00001A0F0000}"/>
    <cellStyle name="계산 5 3 2 2 2" xfId="3890" xr:uid="{00000000-0005-0000-0000-00001B0F0000}"/>
    <cellStyle name="계산 5 3 2 3" xfId="3891" xr:uid="{00000000-0005-0000-0000-00001C0F0000}"/>
    <cellStyle name="계산 5 3 2 3 2" xfId="3892" xr:uid="{00000000-0005-0000-0000-00001D0F0000}"/>
    <cellStyle name="계산 5 3 2 4" xfId="3893" xr:uid="{00000000-0005-0000-0000-00001E0F0000}"/>
    <cellStyle name="계산 5 3 3" xfId="3894" xr:uid="{00000000-0005-0000-0000-00001F0F0000}"/>
    <cellStyle name="계산 5 3 3 2" xfId="3895" xr:uid="{00000000-0005-0000-0000-0000200F0000}"/>
    <cellStyle name="계산 5 3 3 2 2" xfId="3896" xr:uid="{00000000-0005-0000-0000-0000210F0000}"/>
    <cellStyle name="계산 5 3 3 3" xfId="3897" xr:uid="{00000000-0005-0000-0000-0000220F0000}"/>
    <cellStyle name="계산 5 3 3 3 2" xfId="3898" xr:uid="{00000000-0005-0000-0000-0000230F0000}"/>
    <cellStyle name="계산 5 3 3 4" xfId="3899" xr:uid="{00000000-0005-0000-0000-0000240F0000}"/>
    <cellStyle name="계산 5 3 4" xfId="3900" xr:uid="{00000000-0005-0000-0000-0000250F0000}"/>
    <cellStyle name="계산 5 3 4 2" xfId="3901" xr:uid="{00000000-0005-0000-0000-0000260F0000}"/>
    <cellStyle name="계산 5 3 4 2 2" xfId="3902" xr:uid="{00000000-0005-0000-0000-0000270F0000}"/>
    <cellStyle name="계산 5 3 4 3" xfId="3903" xr:uid="{00000000-0005-0000-0000-0000280F0000}"/>
    <cellStyle name="계산 5 3 4 3 2" xfId="3904" xr:uid="{00000000-0005-0000-0000-0000290F0000}"/>
    <cellStyle name="계산 5 3 4 4" xfId="3905" xr:uid="{00000000-0005-0000-0000-00002A0F0000}"/>
    <cellStyle name="계산 5 3 5" xfId="3906" xr:uid="{00000000-0005-0000-0000-00002B0F0000}"/>
    <cellStyle name="계산 5 3 5 2" xfId="3907" xr:uid="{00000000-0005-0000-0000-00002C0F0000}"/>
    <cellStyle name="계산 5 3 5 2 2" xfId="3908" xr:uid="{00000000-0005-0000-0000-00002D0F0000}"/>
    <cellStyle name="계산 5 3 5 3" xfId="3909" xr:uid="{00000000-0005-0000-0000-00002E0F0000}"/>
    <cellStyle name="계산 5 3 5 3 2" xfId="3910" xr:uid="{00000000-0005-0000-0000-00002F0F0000}"/>
    <cellStyle name="계산 5 3 5 4" xfId="3911" xr:uid="{00000000-0005-0000-0000-0000300F0000}"/>
    <cellStyle name="계산 5 3 6" xfId="3912" xr:uid="{00000000-0005-0000-0000-0000310F0000}"/>
    <cellStyle name="계산 5 3 6 2" xfId="3913" xr:uid="{00000000-0005-0000-0000-0000320F0000}"/>
    <cellStyle name="계산 5 3 6 2 2" xfId="3914" xr:uid="{00000000-0005-0000-0000-0000330F0000}"/>
    <cellStyle name="계산 5 3 6 3" xfId="3915" xr:uid="{00000000-0005-0000-0000-0000340F0000}"/>
    <cellStyle name="계산 5 3 6 3 2" xfId="3916" xr:uid="{00000000-0005-0000-0000-0000350F0000}"/>
    <cellStyle name="계산 5 3 6 4" xfId="3917" xr:uid="{00000000-0005-0000-0000-0000360F0000}"/>
    <cellStyle name="계산 5 3 7" xfId="3918" xr:uid="{00000000-0005-0000-0000-0000370F0000}"/>
    <cellStyle name="계산 5 3 7 2" xfId="3919" xr:uid="{00000000-0005-0000-0000-0000380F0000}"/>
    <cellStyle name="계산 5 3 8" xfId="3920" xr:uid="{00000000-0005-0000-0000-0000390F0000}"/>
    <cellStyle name="계산 5 3 8 2" xfId="3921" xr:uid="{00000000-0005-0000-0000-00003A0F0000}"/>
    <cellStyle name="계산 5 3 9" xfId="3922" xr:uid="{00000000-0005-0000-0000-00003B0F0000}"/>
    <cellStyle name="계산 5 4" xfId="3923" xr:uid="{00000000-0005-0000-0000-00003C0F0000}"/>
    <cellStyle name="계산 5 4 2" xfId="3924" xr:uid="{00000000-0005-0000-0000-00003D0F0000}"/>
    <cellStyle name="계산 5 4 2 2" xfId="3925" xr:uid="{00000000-0005-0000-0000-00003E0F0000}"/>
    <cellStyle name="계산 5 4 2 2 2" xfId="3926" xr:uid="{00000000-0005-0000-0000-00003F0F0000}"/>
    <cellStyle name="계산 5 4 2 3" xfId="3927" xr:uid="{00000000-0005-0000-0000-0000400F0000}"/>
    <cellStyle name="계산 5 4 2 3 2" xfId="3928" xr:uid="{00000000-0005-0000-0000-0000410F0000}"/>
    <cellStyle name="계산 5 4 2 4" xfId="3929" xr:uid="{00000000-0005-0000-0000-0000420F0000}"/>
    <cellStyle name="계산 5 4 3" xfId="3930" xr:uid="{00000000-0005-0000-0000-0000430F0000}"/>
    <cellStyle name="계산 5 4 3 2" xfId="3931" xr:uid="{00000000-0005-0000-0000-0000440F0000}"/>
    <cellStyle name="계산 5 4 3 2 2" xfId="3932" xr:uid="{00000000-0005-0000-0000-0000450F0000}"/>
    <cellStyle name="계산 5 4 3 3" xfId="3933" xr:uid="{00000000-0005-0000-0000-0000460F0000}"/>
    <cellStyle name="계산 5 4 3 3 2" xfId="3934" xr:uid="{00000000-0005-0000-0000-0000470F0000}"/>
    <cellStyle name="계산 5 4 3 4" xfId="3935" xr:uid="{00000000-0005-0000-0000-0000480F0000}"/>
    <cellStyle name="계산 5 4 4" xfId="3936" xr:uid="{00000000-0005-0000-0000-0000490F0000}"/>
    <cellStyle name="계산 5 4 4 2" xfId="3937" xr:uid="{00000000-0005-0000-0000-00004A0F0000}"/>
    <cellStyle name="계산 5 4 4 2 2" xfId="3938" xr:uid="{00000000-0005-0000-0000-00004B0F0000}"/>
    <cellStyle name="계산 5 4 4 3" xfId="3939" xr:uid="{00000000-0005-0000-0000-00004C0F0000}"/>
    <cellStyle name="계산 5 4 4 3 2" xfId="3940" xr:uid="{00000000-0005-0000-0000-00004D0F0000}"/>
    <cellStyle name="계산 5 4 4 4" xfId="3941" xr:uid="{00000000-0005-0000-0000-00004E0F0000}"/>
    <cellStyle name="계산 5 4 5" xfId="3942" xr:uid="{00000000-0005-0000-0000-00004F0F0000}"/>
    <cellStyle name="계산 5 4 5 2" xfId="3943" xr:uid="{00000000-0005-0000-0000-0000500F0000}"/>
    <cellStyle name="계산 5 4 5 2 2" xfId="3944" xr:uid="{00000000-0005-0000-0000-0000510F0000}"/>
    <cellStyle name="계산 5 4 5 3" xfId="3945" xr:uid="{00000000-0005-0000-0000-0000520F0000}"/>
    <cellStyle name="계산 5 4 5 3 2" xfId="3946" xr:uid="{00000000-0005-0000-0000-0000530F0000}"/>
    <cellStyle name="계산 5 4 5 4" xfId="3947" xr:uid="{00000000-0005-0000-0000-0000540F0000}"/>
    <cellStyle name="계산 5 4 6" xfId="3948" xr:uid="{00000000-0005-0000-0000-0000550F0000}"/>
    <cellStyle name="계산 5 4 6 2" xfId="3949" xr:uid="{00000000-0005-0000-0000-0000560F0000}"/>
    <cellStyle name="계산 5 4 7" xfId="3950" xr:uid="{00000000-0005-0000-0000-0000570F0000}"/>
    <cellStyle name="계산 5 4 7 2" xfId="3951" xr:uid="{00000000-0005-0000-0000-0000580F0000}"/>
    <cellStyle name="계산 5 4 8" xfId="3952" xr:uid="{00000000-0005-0000-0000-0000590F0000}"/>
    <cellStyle name="계산 5 5" xfId="3953" xr:uid="{00000000-0005-0000-0000-00005A0F0000}"/>
    <cellStyle name="계산 5 5 2" xfId="3954" xr:uid="{00000000-0005-0000-0000-00005B0F0000}"/>
    <cellStyle name="계산 5 5 2 2" xfId="3955" xr:uid="{00000000-0005-0000-0000-00005C0F0000}"/>
    <cellStyle name="계산 5 5 3" xfId="3956" xr:uid="{00000000-0005-0000-0000-00005D0F0000}"/>
    <cellStyle name="계산 5 5 3 2" xfId="3957" xr:uid="{00000000-0005-0000-0000-00005E0F0000}"/>
    <cellStyle name="계산 5 5 4" xfId="3958" xr:uid="{00000000-0005-0000-0000-00005F0F0000}"/>
    <cellStyle name="계산 5 6" xfId="3959" xr:uid="{00000000-0005-0000-0000-0000600F0000}"/>
    <cellStyle name="계산 5 6 2" xfId="3960" xr:uid="{00000000-0005-0000-0000-0000610F0000}"/>
    <cellStyle name="계산 5 6 2 2" xfId="3961" xr:uid="{00000000-0005-0000-0000-0000620F0000}"/>
    <cellStyle name="계산 5 6 3" xfId="3962" xr:uid="{00000000-0005-0000-0000-0000630F0000}"/>
    <cellStyle name="계산 5 6 3 2" xfId="3963" xr:uid="{00000000-0005-0000-0000-0000640F0000}"/>
    <cellStyle name="계산 5 6 4" xfId="3964" xr:uid="{00000000-0005-0000-0000-0000650F0000}"/>
    <cellStyle name="계산 5 7" xfId="3965" xr:uid="{00000000-0005-0000-0000-0000660F0000}"/>
    <cellStyle name="계산 5 7 2" xfId="3966" xr:uid="{00000000-0005-0000-0000-0000670F0000}"/>
    <cellStyle name="계산 5 7 2 2" xfId="3967" xr:uid="{00000000-0005-0000-0000-0000680F0000}"/>
    <cellStyle name="계산 5 7 3" xfId="3968" xr:uid="{00000000-0005-0000-0000-0000690F0000}"/>
    <cellStyle name="계산 5 7 3 2" xfId="3969" xr:uid="{00000000-0005-0000-0000-00006A0F0000}"/>
    <cellStyle name="계산 5 7 4" xfId="3970" xr:uid="{00000000-0005-0000-0000-00006B0F0000}"/>
    <cellStyle name="계산 5 8" xfId="3971" xr:uid="{00000000-0005-0000-0000-00006C0F0000}"/>
    <cellStyle name="계산 5 8 2" xfId="3972" xr:uid="{00000000-0005-0000-0000-00006D0F0000}"/>
    <cellStyle name="계산 5 8 2 2" xfId="3973" xr:uid="{00000000-0005-0000-0000-00006E0F0000}"/>
    <cellStyle name="계산 5 8 3" xfId="3974" xr:uid="{00000000-0005-0000-0000-00006F0F0000}"/>
    <cellStyle name="계산 5 8 3 2" xfId="3975" xr:uid="{00000000-0005-0000-0000-0000700F0000}"/>
    <cellStyle name="계산 5 8 4" xfId="3976" xr:uid="{00000000-0005-0000-0000-0000710F0000}"/>
    <cellStyle name="계산 5 9" xfId="3977" xr:uid="{00000000-0005-0000-0000-0000720F0000}"/>
    <cellStyle name="계산 5 9 2" xfId="3978" xr:uid="{00000000-0005-0000-0000-0000730F0000}"/>
    <cellStyle name="계산 5 9 2 2" xfId="3979" xr:uid="{00000000-0005-0000-0000-0000740F0000}"/>
    <cellStyle name="계산 5 9 3" xfId="3980" xr:uid="{00000000-0005-0000-0000-0000750F0000}"/>
    <cellStyle name="계산 5 9 3 2" xfId="3981" xr:uid="{00000000-0005-0000-0000-0000760F0000}"/>
    <cellStyle name="계산 5 9 4" xfId="3982" xr:uid="{00000000-0005-0000-0000-0000770F0000}"/>
    <cellStyle name="계산 6" xfId="3983" xr:uid="{00000000-0005-0000-0000-0000780F0000}"/>
    <cellStyle name="계산 6 10" xfId="3984" xr:uid="{00000000-0005-0000-0000-0000790F0000}"/>
    <cellStyle name="계산 6 10 2" xfId="3985" xr:uid="{00000000-0005-0000-0000-00007A0F0000}"/>
    <cellStyle name="계산 6 11" xfId="3986" xr:uid="{00000000-0005-0000-0000-00007B0F0000}"/>
    <cellStyle name="계산 6 11 2" xfId="3987" xr:uid="{00000000-0005-0000-0000-00007C0F0000}"/>
    <cellStyle name="계산 6 12" xfId="3988" xr:uid="{00000000-0005-0000-0000-00007D0F0000}"/>
    <cellStyle name="계산 6 13" xfId="3989" xr:uid="{00000000-0005-0000-0000-00007E0F0000}"/>
    <cellStyle name="계산 6 2" xfId="3990" xr:uid="{00000000-0005-0000-0000-00007F0F0000}"/>
    <cellStyle name="계산 6 2 10" xfId="3991" xr:uid="{00000000-0005-0000-0000-0000800F0000}"/>
    <cellStyle name="계산 6 2 10 2" xfId="3992" xr:uid="{00000000-0005-0000-0000-0000810F0000}"/>
    <cellStyle name="계산 6 2 11" xfId="3993" xr:uid="{00000000-0005-0000-0000-0000820F0000}"/>
    <cellStyle name="계산 6 2 2" xfId="3994" xr:uid="{00000000-0005-0000-0000-0000830F0000}"/>
    <cellStyle name="계산 6 2 2 2" xfId="3995" xr:uid="{00000000-0005-0000-0000-0000840F0000}"/>
    <cellStyle name="계산 6 2 2 2 2" xfId="3996" xr:uid="{00000000-0005-0000-0000-0000850F0000}"/>
    <cellStyle name="계산 6 2 2 2 2 2" xfId="3997" xr:uid="{00000000-0005-0000-0000-0000860F0000}"/>
    <cellStyle name="계산 6 2 2 2 3" xfId="3998" xr:uid="{00000000-0005-0000-0000-0000870F0000}"/>
    <cellStyle name="계산 6 2 2 2 3 2" xfId="3999" xr:uid="{00000000-0005-0000-0000-0000880F0000}"/>
    <cellStyle name="계산 6 2 2 2 4" xfId="4000" xr:uid="{00000000-0005-0000-0000-0000890F0000}"/>
    <cellStyle name="계산 6 2 2 3" xfId="4001" xr:uid="{00000000-0005-0000-0000-00008A0F0000}"/>
    <cellStyle name="계산 6 2 2 3 2" xfId="4002" xr:uid="{00000000-0005-0000-0000-00008B0F0000}"/>
    <cellStyle name="계산 6 2 2 3 2 2" xfId="4003" xr:uid="{00000000-0005-0000-0000-00008C0F0000}"/>
    <cellStyle name="계산 6 2 2 3 3" xfId="4004" xr:uid="{00000000-0005-0000-0000-00008D0F0000}"/>
    <cellStyle name="계산 6 2 2 3 3 2" xfId="4005" xr:uid="{00000000-0005-0000-0000-00008E0F0000}"/>
    <cellStyle name="계산 6 2 2 3 4" xfId="4006" xr:uid="{00000000-0005-0000-0000-00008F0F0000}"/>
    <cellStyle name="계산 6 2 2 4" xfId="4007" xr:uid="{00000000-0005-0000-0000-0000900F0000}"/>
    <cellStyle name="계산 6 2 2 4 2" xfId="4008" xr:uid="{00000000-0005-0000-0000-0000910F0000}"/>
    <cellStyle name="계산 6 2 2 4 2 2" xfId="4009" xr:uid="{00000000-0005-0000-0000-0000920F0000}"/>
    <cellStyle name="계산 6 2 2 4 3" xfId="4010" xr:uid="{00000000-0005-0000-0000-0000930F0000}"/>
    <cellStyle name="계산 6 2 2 4 3 2" xfId="4011" xr:uid="{00000000-0005-0000-0000-0000940F0000}"/>
    <cellStyle name="계산 6 2 2 4 4" xfId="4012" xr:uid="{00000000-0005-0000-0000-0000950F0000}"/>
    <cellStyle name="계산 6 2 2 5" xfId="4013" xr:uid="{00000000-0005-0000-0000-0000960F0000}"/>
    <cellStyle name="계산 6 2 2 5 2" xfId="4014" xr:uid="{00000000-0005-0000-0000-0000970F0000}"/>
    <cellStyle name="계산 6 2 2 5 2 2" xfId="4015" xr:uid="{00000000-0005-0000-0000-0000980F0000}"/>
    <cellStyle name="계산 6 2 2 5 3" xfId="4016" xr:uid="{00000000-0005-0000-0000-0000990F0000}"/>
    <cellStyle name="계산 6 2 2 5 3 2" xfId="4017" xr:uid="{00000000-0005-0000-0000-00009A0F0000}"/>
    <cellStyle name="계산 6 2 2 5 4" xfId="4018" xr:uid="{00000000-0005-0000-0000-00009B0F0000}"/>
    <cellStyle name="계산 6 2 2 6" xfId="4019" xr:uid="{00000000-0005-0000-0000-00009C0F0000}"/>
    <cellStyle name="계산 6 2 2 6 2" xfId="4020" xr:uid="{00000000-0005-0000-0000-00009D0F0000}"/>
    <cellStyle name="계산 6 2 2 6 2 2" xfId="4021" xr:uid="{00000000-0005-0000-0000-00009E0F0000}"/>
    <cellStyle name="계산 6 2 2 6 3" xfId="4022" xr:uid="{00000000-0005-0000-0000-00009F0F0000}"/>
    <cellStyle name="계산 6 2 2 6 3 2" xfId="4023" xr:uid="{00000000-0005-0000-0000-0000A00F0000}"/>
    <cellStyle name="계산 6 2 2 6 4" xfId="4024" xr:uid="{00000000-0005-0000-0000-0000A10F0000}"/>
    <cellStyle name="계산 6 2 2 7" xfId="4025" xr:uid="{00000000-0005-0000-0000-0000A20F0000}"/>
    <cellStyle name="계산 6 2 2 7 2" xfId="4026" xr:uid="{00000000-0005-0000-0000-0000A30F0000}"/>
    <cellStyle name="계산 6 2 2 8" xfId="4027" xr:uid="{00000000-0005-0000-0000-0000A40F0000}"/>
    <cellStyle name="계산 6 2 2 8 2" xfId="4028" xr:uid="{00000000-0005-0000-0000-0000A50F0000}"/>
    <cellStyle name="계산 6 2 2 9" xfId="4029" xr:uid="{00000000-0005-0000-0000-0000A60F0000}"/>
    <cellStyle name="계산 6 2 3" xfId="4030" xr:uid="{00000000-0005-0000-0000-0000A70F0000}"/>
    <cellStyle name="계산 6 2 3 2" xfId="4031" xr:uid="{00000000-0005-0000-0000-0000A80F0000}"/>
    <cellStyle name="계산 6 2 3 2 2" xfId="4032" xr:uid="{00000000-0005-0000-0000-0000A90F0000}"/>
    <cellStyle name="계산 6 2 3 2 2 2" xfId="4033" xr:uid="{00000000-0005-0000-0000-0000AA0F0000}"/>
    <cellStyle name="계산 6 2 3 2 3" xfId="4034" xr:uid="{00000000-0005-0000-0000-0000AB0F0000}"/>
    <cellStyle name="계산 6 2 3 2 3 2" xfId="4035" xr:uid="{00000000-0005-0000-0000-0000AC0F0000}"/>
    <cellStyle name="계산 6 2 3 2 4" xfId="4036" xr:uid="{00000000-0005-0000-0000-0000AD0F0000}"/>
    <cellStyle name="계산 6 2 3 3" xfId="4037" xr:uid="{00000000-0005-0000-0000-0000AE0F0000}"/>
    <cellStyle name="계산 6 2 3 3 2" xfId="4038" xr:uid="{00000000-0005-0000-0000-0000AF0F0000}"/>
    <cellStyle name="계산 6 2 3 3 2 2" xfId="4039" xr:uid="{00000000-0005-0000-0000-0000B00F0000}"/>
    <cellStyle name="계산 6 2 3 3 3" xfId="4040" xr:uid="{00000000-0005-0000-0000-0000B10F0000}"/>
    <cellStyle name="계산 6 2 3 3 3 2" xfId="4041" xr:uid="{00000000-0005-0000-0000-0000B20F0000}"/>
    <cellStyle name="계산 6 2 3 3 4" xfId="4042" xr:uid="{00000000-0005-0000-0000-0000B30F0000}"/>
    <cellStyle name="계산 6 2 3 4" xfId="4043" xr:uid="{00000000-0005-0000-0000-0000B40F0000}"/>
    <cellStyle name="계산 6 2 3 4 2" xfId="4044" xr:uid="{00000000-0005-0000-0000-0000B50F0000}"/>
    <cellStyle name="계산 6 2 3 4 2 2" xfId="4045" xr:uid="{00000000-0005-0000-0000-0000B60F0000}"/>
    <cellStyle name="계산 6 2 3 4 3" xfId="4046" xr:uid="{00000000-0005-0000-0000-0000B70F0000}"/>
    <cellStyle name="계산 6 2 3 4 3 2" xfId="4047" xr:uid="{00000000-0005-0000-0000-0000B80F0000}"/>
    <cellStyle name="계산 6 2 3 4 4" xfId="4048" xr:uid="{00000000-0005-0000-0000-0000B90F0000}"/>
    <cellStyle name="계산 6 2 3 5" xfId="4049" xr:uid="{00000000-0005-0000-0000-0000BA0F0000}"/>
    <cellStyle name="계산 6 2 3 5 2" xfId="4050" xr:uid="{00000000-0005-0000-0000-0000BB0F0000}"/>
    <cellStyle name="계산 6 2 3 5 2 2" xfId="4051" xr:uid="{00000000-0005-0000-0000-0000BC0F0000}"/>
    <cellStyle name="계산 6 2 3 5 3" xfId="4052" xr:uid="{00000000-0005-0000-0000-0000BD0F0000}"/>
    <cellStyle name="계산 6 2 3 5 3 2" xfId="4053" xr:uid="{00000000-0005-0000-0000-0000BE0F0000}"/>
    <cellStyle name="계산 6 2 3 5 4" xfId="4054" xr:uid="{00000000-0005-0000-0000-0000BF0F0000}"/>
    <cellStyle name="계산 6 2 3 6" xfId="4055" xr:uid="{00000000-0005-0000-0000-0000C00F0000}"/>
    <cellStyle name="계산 6 2 3 6 2" xfId="4056" xr:uid="{00000000-0005-0000-0000-0000C10F0000}"/>
    <cellStyle name="계산 6 2 3 7" xfId="4057" xr:uid="{00000000-0005-0000-0000-0000C20F0000}"/>
    <cellStyle name="계산 6 2 3 7 2" xfId="4058" xr:uid="{00000000-0005-0000-0000-0000C30F0000}"/>
    <cellStyle name="계산 6 2 3 8" xfId="4059" xr:uid="{00000000-0005-0000-0000-0000C40F0000}"/>
    <cellStyle name="계산 6 2 4" xfId="4060" xr:uid="{00000000-0005-0000-0000-0000C50F0000}"/>
    <cellStyle name="계산 6 2 4 2" xfId="4061" xr:uid="{00000000-0005-0000-0000-0000C60F0000}"/>
    <cellStyle name="계산 6 2 4 2 2" xfId="4062" xr:uid="{00000000-0005-0000-0000-0000C70F0000}"/>
    <cellStyle name="계산 6 2 4 3" xfId="4063" xr:uid="{00000000-0005-0000-0000-0000C80F0000}"/>
    <cellStyle name="계산 6 2 4 3 2" xfId="4064" xr:uid="{00000000-0005-0000-0000-0000C90F0000}"/>
    <cellStyle name="계산 6 2 4 4" xfId="4065" xr:uid="{00000000-0005-0000-0000-0000CA0F0000}"/>
    <cellStyle name="계산 6 2 5" xfId="4066" xr:uid="{00000000-0005-0000-0000-0000CB0F0000}"/>
    <cellStyle name="계산 6 2 5 2" xfId="4067" xr:uid="{00000000-0005-0000-0000-0000CC0F0000}"/>
    <cellStyle name="계산 6 2 5 2 2" xfId="4068" xr:uid="{00000000-0005-0000-0000-0000CD0F0000}"/>
    <cellStyle name="계산 6 2 5 3" xfId="4069" xr:uid="{00000000-0005-0000-0000-0000CE0F0000}"/>
    <cellStyle name="계산 6 2 5 3 2" xfId="4070" xr:uid="{00000000-0005-0000-0000-0000CF0F0000}"/>
    <cellStyle name="계산 6 2 5 4" xfId="4071" xr:uid="{00000000-0005-0000-0000-0000D00F0000}"/>
    <cellStyle name="계산 6 2 6" xfId="4072" xr:uid="{00000000-0005-0000-0000-0000D10F0000}"/>
    <cellStyle name="계산 6 2 6 2" xfId="4073" xr:uid="{00000000-0005-0000-0000-0000D20F0000}"/>
    <cellStyle name="계산 6 2 6 2 2" xfId="4074" xr:uid="{00000000-0005-0000-0000-0000D30F0000}"/>
    <cellStyle name="계산 6 2 6 3" xfId="4075" xr:uid="{00000000-0005-0000-0000-0000D40F0000}"/>
    <cellStyle name="계산 6 2 6 3 2" xfId="4076" xr:uid="{00000000-0005-0000-0000-0000D50F0000}"/>
    <cellStyle name="계산 6 2 6 4" xfId="4077" xr:uid="{00000000-0005-0000-0000-0000D60F0000}"/>
    <cellStyle name="계산 6 2 7" xfId="4078" xr:uid="{00000000-0005-0000-0000-0000D70F0000}"/>
    <cellStyle name="계산 6 2 7 2" xfId="4079" xr:uid="{00000000-0005-0000-0000-0000D80F0000}"/>
    <cellStyle name="계산 6 2 7 2 2" xfId="4080" xr:uid="{00000000-0005-0000-0000-0000D90F0000}"/>
    <cellStyle name="계산 6 2 7 3" xfId="4081" xr:uid="{00000000-0005-0000-0000-0000DA0F0000}"/>
    <cellStyle name="계산 6 2 7 3 2" xfId="4082" xr:uid="{00000000-0005-0000-0000-0000DB0F0000}"/>
    <cellStyle name="계산 6 2 7 4" xfId="4083" xr:uid="{00000000-0005-0000-0000-0000DC0F0000}"/>
    <cellStyle name="계산 6 2 8" xfId="4084" xr:uid="{00000000-0005-0000-0000-0000DD0F0000}"/>
    <cellStyle name="계산 6 2 8 2" xfId="4085" xr:uid="{00000000-0005-0000-0000-0000DE0F0000}"/>
    <cellStyle name="계산 6 2 8 2 2" xfId="4086" xr:uid="{00000000-0005-0000-0000-0000DF0F0000}"/>
    <cellStyle name="계산 6 2 8 3" xfId="4087" xr:uid="{00000000-0005-0000-0000-0000E00F0000}"/>
    <cellStyle name="계산 6 2 8 3 2" xfId="4088" xr:uid="{00000000-0005-0000-0000-0000E10F0000}"/>
    <cellStyle name="계산 6 2 8 4" xfId="4089" xr:uid="{00000000-0005-0000-0000-0000E20F0000}"/>
    <cellStyle name="계산 6 2 9" xfId="4090" xr:uid="{00000000-0005-0000-0000-0000E30F0000}"/>
    <cellStyle name="계산 6 2 9 2" xfId="4091" xr:uid="{00000000-0005-0000-0000-0000E40F0000}"/>
    <cellStyle name="계산 6 3" xfId="4092" xr:uid="{00000000-0005-0000-0000-0000E50F0000}"/>
    <cellStyle name="계산 6 3 2" xfId="4093" xr:uid="{00000000-0005-0000-0000-0000E60F0000}"/>
    <cellStyle name="계산 6 3 2 2" xfId="4094" xr:uid="{00000000-0005-0000-0000-0000E70F0000}"/>
    <cellStyle name="계산 6 3 2 2 2" xfId="4095" xr:uid="{00000000-0005-0000-0000-0000E80F0000}"/>
    <cellStyle name="계산 6 3 2 3" xfId="4096" xr:uid="{00000000-0005-0000-0000-0000E90F0000}"/>
    <cellStyle name="계산 6 3 2 3 2" xfId="4097" xr:uid="{00000000-0005-0000-0000-0000EA0F0000}"/>
    <cellStyle name="계산 6 3 2 4" xfId="4098" xr:uid="{00000000-0005-0000-0000-0000EB0F0000}"/>
    <cellStyle name="계산 6 3 3" xfId="4099" xr:uid="{00000000-0005-0000-0000-0000EC0F0000}"/>
    <cellStyle name="계산 6 3 3 2" xfId="4100" xr:uid="{00000000-0005-0000-0000-0000ED0F0000}"/>
    <cellStyle name="계산 6 3 3 2 2" xfId="4101" xr:uid="{00000000-0005-0000-0000-0000EE0F0000}"/>
    <cellStyle name="계산 6 3 3 3" xfId="4102" xr:uid="{00000000-0005-0000-0000-0000EF0F0000}"/>
    <cellStyle name="계산 6 3 3 3 2" xfId="4103" xr:uid="{00000000-0005-0000-0000-0000F00F0000}"/>
    <cellStyle name="계산 6 3 3 4" xfId="4104" xr:uid="{00000000-0005-0000-0000-0000F10F0000}"/>
    <cellStyle name="계산 6 3 4" xfId="4105" xr:uid="{00000000-0005-0000-0000-0000F20F0000}"/>
    <cellStyle name="계산 6 3 4 2" xfId="4106" xr:uid="{00000000-0005-0000-0000-0000F30F0000}"/>
    <cellStyle name="계산 6 3 4 2 2" xfId="4107" xr:uid="{00000000-0005-0000-0000-0000F40F0000}"/>
    <cellStyle name="계산 6 3 4 3" xfId="4108" xr:uid="{00000000-0005-0000-0000-0000F50F0000}"/>
    <cellStyle name="계산 6 3 4 3 2" xfId="4109" xr:uid="{00000000-0005-0000-0000-0000F60F0000}"/>
    <cellStyle name="계산 6 3 4 4" xfId="4110" xr:uid="{00000000-0005-0000-0000-0000F70F0000}"/>
    <cellStyle name="계산 6 3 5" xfId="4111" xr:uid="{00000000-0005-0000-0000-0000F80F0000}"/>
    <cellStyle name="계산 6 3 5 2" xfId="4112" xr:uid="{00000000-0005-0000-0000-0000F90F0000}"/>
    <cellStyle name="계산 6 3 5 2 2" xfId="4113" xr:uid="{00000000-0005-0000-0000-0000FA0F0000}"/>
    <cellStyle name="계산 6 3 5 3" xfId="4114" xr:uid="{00000000-0005-0000-0000-0000FB0F0000}"/>
    <cellStyle name="계산 6 3 5 3 2" xfId="4115" xr:uid="{00000000-0005-0000-0000-0000FC0F0000}"/>
    <cellStyle name="계산 6 3 5 4" xfId="4116" xr:uid="{00000000-0005-0000-0000-0000FD0F0000}"/>
    <cellStyle name="계산 6 3 6" xfId="4117" xr:uid="{00000000-0005-0000-0000-0000FE0F0000}"/>
    <cellStyle name="계산 6 3 6 2" xfId="4118" xr:uid="{00000000-0005-0000-0000-0000FF0F0000}"/>
    <cellStyle name="계산 6 3 6 2 2" xfId="4119" xr:uid="{00000000-0005-0000-0000-000000100000}"/>
    <cellStyle name="계산 6 3 6 3" xfId="4120" xr:uid="{00000000-0005-0000-0000-000001100000}"/>
    <cellStyle name="계산 6 3 6 3 2" xfId="4121" xr:uid="{00000000-0005-0000-0000-000002100000}"/>
    <cellStyle name="계산 6 3 6 4" xfId="4122" xr:uid="{00000000-0005-0000-0000-000003100000}"/>
    <cellStyle name="계산 6 3 7" xfId="4123" xr:uid="{00000000-0005-0000-0000-000004100000}"/>
    <cellStyle name="계산 6 3 7 2" xfId="4124" xr:uid="{00000000-0005-0000-0000-000005100000}"/>
    <cellStyle name="계산 6 3 8" xfId="4125" xr:uid="{00000000-0005-0000-0000-000006100000}"/>
    <cellStyle name="계산 6 3 8 2" xfId="4126" xr:uid="{00000000-0005-0000-0000-000007100000}"/>
    <cellStyle name="계산 6 3 9" xfId="4127" xr:uid="{00000000-0005-0000-0000-000008100000}"/>
    <cellStyle name="계산 6 4" xfId="4128" xr:uid="{00000000-0005-0000-0000-000009100000}"/>
    <cellStyle name="계산 6 4 2" xfId="4129" xr:uid="{00000000-0005-0000-0000-00000A100000}"/>
    <cellStyle name="계산 6 4 2 2" xfId="4130" xr:uid="{00000000-0005-0000-0000-00000B100000}"/>
    <cellStyle name="계산 6 4 2 2 2" xfId="4131" xr:uid="{00000000-0005-0000-0000-00000C100000}"/>
    <cellStyle name="계산 6 4 2 3" xfId="4132" xr:uid="{00000000-0005-0000-0000-00000D100000}"/>
    <cellStyle name="계산 6 4 2 3 2" xfId="4133" xr:uid="{00000000-0005-0000-0000-00000E100000}"/>
    <cellStyle name="계산 6 4 2 4" xfId="4134" xr:uid="{00000000-0005-0000-0000-00000F100000}"/>
    <cellStyle name="계산 6 4 3" xfId="4135" xr:uid="{00000000-0005-0000-0000-000010100000}"/>
    <cellStyle name="계산 6 4 3 2" xfId="4136" xr:uid="{00000000-0005-0000-0000-000011100000}"/>
    <cellStyle name="계산 6 4 3 2 2" xfId="4137" xr:uid="{00000000-0005-0000-0000-000012100000}"/>
    <cellStyle name="계산 6 4 3 3" xfId="4138" xr:uid="{00000000-0005-0000-0000-000013100000}"/>
    <cellStyle name="계산 6 4 3 3 2" xfId="4139" xr:uid="{00000000-0005-0000-0000-000014100000}"/>
    <cellStyle name="계산 6 4 3 4" xfId="4140" xr:uid="{00000000-0005-0000-0000-000015100000}"/>
    <cellStyle name="계산 6 4 4" xfId="4141" xr:uid="{00000000-0005-0000-0000-000016100000}"/>
    <cellStyle name="계산 6 4 4 2" xfId="4142" xr:uid="{00000000-0005-0000-0000-000017100000}"/>
    <cellStyle name="계산 6 4 4 2 2" xfId="4143" xr:uid="{00000000-0005-0000-0000-000018100000}"/>
    <cellStyle name="계산 6 4 4 3" xfId="4144" xr:uid="{00000000-0005-0000-0000-000019100000}"/>
    <cellStyle name="계산 6 4 4 3 2" xfId="4145" xr:uid="{00000000-0005-0000-0000-00001A100000}"/>
    <cellStyle name="계산 6 4 4 4" xfId="4146" xr:uid="{00000000-0005-0000-0000-00001B100000}"/>
    <cellStyle name="계산 6 4 5" xfId="4147" xr:uid="{00000000-0005-0000-0000-00001C100000}"/>
    <cellStyle name="계산 6 4 5 2" xfId="4148" xr:uid="{00000000-0005-0000-0000-00001D100000}"/>
    <cellStyle name="계산 6 4 5 2 2" xfId="4149" xr:uid="{00000000-0005-0000-0000-00001E100000}"/>
    <cellStyle name="계산 6 4 5 3" xfId="4150" xr:uid="{00000000-0005-0000-0000-00001F100000}"/>
    <cellStyle name="계산 6 4 5 3 2" xfId="4151" xr:uid="{00000000-0005-0000-0000-000020100000}"/>
    <cellStyle name="계산 6 4 5 4" xfId="4152" xr:uid="{00000000-0005-0000-0000-000021100000}"/>
    <cellStyle name="계산 6 4 6" xfId="4153" xr:uid="{00000000-0005-0000-0000-000022100000}"/>
    <cellStyle name="계산 6 4 6 2" xfId="4154" xr:uid="{00000000-0005-0000-0000-000023100000}"/>
    <cellStyle name="계산 6 4 7" xfId="4155" xr:uid="{00000000-0005-0000-0000-000024100000}"/>
    <cellStyle name="계산 6 4 7 2" xfId="4156" xr:uid="{00000000-0005-0000-0000-000025100000}"/>
    <cellStyle name="계산 6 4 8" xfId="4157" xr:uid="{00000000-0005-0000-0000-000026100000}"/>
    <cellStyle name="계산 6 5" xfId="4158" xr:uid="{00000000-0005-0000-0000-000027100000}"/>
    <cellStyle name="계산 6 5 2" xfId="4159" xr:uid="{00000000-0005-0000-0000-000028100000}"/>
    <cellStyle name="계산 6 5 2 2" xfId="4160" xr:uid="{00000000-0005-0000-0000-000029100000}"/>
    <cellStyle name="계산 6 5 3" xfId="4161" xr:uid="{00000000-0005-0000-0000-00002A100000}"/>
    <cellStyle name="계산 6 5 3 2" xfId="4162" xr:uid="{00000000-0005-0000-0000-00002B100000}"/>
    <cellStyle name="계산 6 5 4" xfId="4163" xr:uid="{00000000-0005-0000-0000-00002C100000}"/>
    <cellStyle name="계산 6 6" xfId="4164" xr:uid="{00000000-0005-0000-0000-00002D100000}"/>
    <cellStyle name="계산 6 6 2" xfId="4165" xr:uid="{00000000-0005-0000-0000-00002E100000}"/>
    <cellStyle name="계산 6 6 2 2" xfId="4166" xr:uid="{00000000-0005-0000-0000-00002F100000}"/>
    <cellStyle name="계산 6 6 3" xfId="4167" xr:uid="{00000000-0005-0000-0000-000030100000}"/>
    <cellStyle name="계산 6 6 3 2" xfId="4168" xr:uid="{00000000-0005-0000-0000-000031100000}"/>
    <cellStyle name="계산 6 6 4" xfId="4169" xr:uid="{00000000-0005-0000-0000-000032100000}"/>
    <cellStyle name="계산 6 7" xfId="4170" xr:uid="{00000000-0005-0000-0000-000033100000}"/>
    <cellStyle name="계산 6 7 2" xfId="4171" xr:uid="{00000000-0005-0000-0000-000034100000}"/>
    <cellStyle name="계산 6 7 2 2" xfId="4172" xr:uid="{00000000-0005-0000-0000-000035100000}"/>
    <cellStyle name="계산 6 7 3" xfId="4173" xr:uid="{00000000-0005-0000-0000-000036100000}"/>
    <cellStyle name="계산 6 7 3 2" xfId="4174" xr:uid="{00000000-0005-0000-0000-000037100000}"/>
    <cellStyle name="계산 6 7 4" xfId="4175" xr:uid="{00000000-0005-0000-0000-000038100000}"/>
    <cellStyle name="계산 6 8" xfId="4176" xr:uid="{00000000-0005-0000-0000-000039100000}"/>
    <cellStyle name="계산 6 8 2" xfId="4177" xr:uid="{00000000-0005-0000-0000-00003A100000}"/>
    <cellStyle name="계산 6 8 2 2" xfId="4178" xr:uid="{00000000-0005-0000-0000-00003B100000}"/>
    <cellStyle name="계산 6 8 3" xfId="4179" xr:uid="{00000000-0005-0000-0000-00003C100000}"/>
    <cellStyle name="계산 6 8 3 2" xfId="4180" xr:uid="{00000000-0005-0000-0000-00003D100000}"/>
    <cellStyle name="계산 6 8 4" xfId="4181" xr:uid="{00000000-0005-0000-0000-00003E100000}"/>
    <cellStyle name="계산 6 9" xfId="4182" xr:uid="{00000000-0005-0000-0000-00003F100000}"/>
    <cellStyle name="계산 6 9 2" xfId="4183" xr:uid="{00000000-0005-0000-0000-000040100000}"/>
    <cellStyle name="계산 6 9 2 2" xfId="4184" xr:uid="{00000000-0005-0000-0000-000041100000}"/>
    <cellStyle name="계산 6 9 3" xfId="4185" xr:uid="{00000000-0005-0000-0000-000042100000}"/>
    <cellStyle name="계산 6 9 3 2" xfId="4186" xr:uid="{00000000-0005-0000-0000-000043100000}"/>
    <cellStyle name="계산 6 9 4" xfId="4187" xr:uid="{00000000-0005-0000-0000-000044100000}"/>
    <cellStyle name="계산 7" xfId="4188" xr:uid="{00000000-0005-0000-0000-000045100000}"/>
    <cellStyle name="계산 7 10" xfId="4189" xr:uid="{00000000-0005-0000-0000-000046100000}"/>
    <cellStyle name="계산 7 10 2" xfId="4190" xr:uid="{00000000-0005-0000-0000-000047100000}"/>
    <cellStyle name="계산 7 11" xfId="4191" xr:uid="{00000000-0005-0000-0000-000048100000}"/>
    <cellStyle name="계산 7 11 2" xfId="4192" xr:uid="{00000000-0005-0000-0000-000049100000}"/>
    <cellStyle name="계산 7 12" xfId="4193" xr:uid="{00000000-0005-0000-0000-00004A100000}"/>
    <cellStyle name="계산 7 2" xfId="4194" xr:uid="{00000000-0005-0000-0000-00004B100000}"/>
    <cellStyle name="계산 7 2 10" xfId="4195" xr:uid="{00000000-0005-0000-0000-00004C100000}"/>
    <cellStyle name="계산 7 2 10 2" xfId="4196" xr:uid="{00000000-0005-0000-0000-00004D100000}"/>
    <cellStyle name="계산 7 2 11" xfId="4197" xr:uid="{00000000-0005-0000-0000-00004E100000}"/>
    <cellStyle name="계산 7 2 2" xfId="4198" xr:uid="{00000000-0005-0000-0000-00004F100000}"/>
    <cellStyle name="계산 7 2 2 2" xfId="4199" xr:uid="{00000000-0005-0000-0000-000050100000}"/>
    <cellStyle name="계산 7 2 2 2 2" xfId="4200" xr:uid="{00000000-0005-0000-0000-000051100000}"/>
    <cellStyle name="계산 7 2 2 2 2 2" xfId="4201" xr:uid="{00000000-0005-0000-0000-000052100000}"/>
    <cellStyle name="계산 7 2 2 2 3" xfId="4202" xr:uid="{00000000-0005-0000-0000-000053100000}"/>
    <cellStyle name="계산 7 2 2 2 3 2" xfId="4203" xr:uid="{00000000-0005-0000-0000-000054100000}"/>
    <cellStyle name="계산 7 2 2 2 4" xfId="4204" xr:uid="{00000000-0005-0000-0000-000055100000}"/>
    <cellStyle name="계산 7 2 2 3" xfId="4205" xr:uid="{00000000-0005-0000-0000-000056100000}"/>
    <cellStyle name="계산 7 2 2 3 2" xfId="4206" xr:uid="{00000000-0005-0000-0000-000057100000}"/>
    <cellStyle name="계산 7 2 2 3 2 2" xfId="4207" xr:uid="{00000000-0005-0000-0000-000058100000}"/>
    <cellStyle name="계산 7 2 2 3 3" xfId="4208" xr:uid="{00000000-0005-0000-0000-000059100000}"/>
    <cellStyle name="계산 7 2 2 3 3 2" xfId="4209" xr:uid="{00000000-0005-0000-0000-00005A100000}"/>
    <cellStyle name="계산 7 2 2 3 4" xfId="4210" xr:uid="{00000000-0005-0000-0000-00005B100000}"/>
    <cellStyle name="계산 7 2 2 4" xfId="4211" xr:uid="{00000000-0005-0000-0000-00005C100000}"/>
    <cellStyle name="계산 7 2 2 4 2" xfId="4212" xr:uid="{00000000-0005-0000-0000-00005D100000}"/>
    <cellStyle name="계산 7 2 2 4 2 2" xfId="4213" xr:uid="{00000000-0005-0000-0000-00005E100000}"/>
    <cellStyle name="계산 7 2 2 4 3" xfId="4214" xr:uid="{00000000-0005-0000-0000-00005F100000}"/>
    <cellStyle name="계산 7 2 2 4 3 2" xfId="4215" xr:uid="{00000000-0005-0000-0000-000060100000}"/>
    <cellStyle name="계산 7 2 2 4 4" xfId="4216" xr:uid="{00000000-0005-0000-0000-000061100000}"/>
    <cellStyle name="계산 7 2 2 5" xfId="4217" xr:uid="{00000000-0005-0000-0000-000062100000}"/>
    <cellStyle name="계산 7 2 2 5 2" xfId="4218" xr:uid="{00000000-0005-0000-0000-000063100000}"/>
    <cellStyle name="계산 7 2 2 5 2 2" xfId="4219" xr:uid="{00000000-0005-0000-0000-000064100000}"/>
    <cellStyle name="계산 7 2 2 5 3" xfId="4220" xr:uid="{00000000-0005-0000-0000-000065100000}"/>
    <cellStyle name="계산 7 2 2 5 3 2" xfId="4221" xr:uid="{00000000-0005-0000-0000-000066100000}"/>
    <cellStyle name="계산 7 2 2 5 4" xfId="4222" xr:uid="{00000000-0005-0000-0000-000067100000}"/>
    <cellStyle name="계산 7 2 2 6" xfId="4223" xr:uid="{00000000-0005-0000-0000-000068100000}"/>
    <cellStyle name="계산 7 2 2 6 2" xfId="4224" xr:uid="{00000000-0005-0000-0000-000069100000}"/>
    <cellStyle name="계산 7 2 2 6 2 2" xfId="4225" xr:uid="{00000000-0005-0000-0000-00006A100000}"/>
    <cellStyle name="계산 7 2 2 6 3" xfId="4226" xr:uid="{00000000-0005-0000-0000-00006B100000}"/>
    <cellStyle name="계산 7 2 2 6 3 2" xfId="4227" xr:uid="{00000000-0005-0000-0000-00006C100000}"/>
    <cellStyle name="계산 7 2 2 6 4" xfId="4228" xr:uid="{00000000-0005-0000-0000-00006D100000}"/>
    <cellStyle name="계산 7 2 2 7" xfId="4229" xr:uid="{00000000-0005-0000-0000-00006E100000}"/>
    <cellStyle name="계산 7 2 2 7 2" xfId="4230" xr:uid="{00000000-0005-0000-0000-00006F100000}"/>
    <cellStyle name="계산 7 2 2 8" xfId="4231" xr:uid="{00000000-0005-0000-0000-000070100000}"/>
    <cellStyle name="계산 7 2 2 8 2" xfId="4232" xr:uid="{00000000-0005-0000-0000-000071100000}"/>
    <cellStyle name="계산 7 2 2 9" xfId="4233" xr:uid="{00000000-0005-0000-0000-000072100000}"/>
    <cellStyle name="계산 7 2 3" xfId="4234" xr:uid="{00000000-0005-0000-0000-000073100000}"/>
    <cellStyle name="계산 7 2 3 2" xfId="4235" xr:uid="{00000000-0005-0000-0000-000074100000}"/>
    <cellStyle name="계산 7 2 3 2 2" xfId="4236" xr:uid="{00000000-0005-0000-0000-000075100000}"/>
    <cellStyle name="계산 7 2 3 2 2 2" xfId="4237" xr:uid="{00000000-0005-0000-0000-000076100000}"/>
    <cellStyle name="계산 7 2 3 2 3" xfId="4238" xr:uid="{00000000-0005-0000-0000-000077100000}"/>
    <cellStyle name="계산 7 2 3 2 3 2" xfId="4239" xr:uid="{00000000-0005-0000-0000-000078100000}"/>
    <cellStyle name="계산 7 2 3 2 4" xfId="4240" xr:uid="{00000000-0005-0000-0000-000079100000}"/>
    <cellStyle name="계산 7 2 3 3" xfId="4241" xr:uid="{00000000-0005-0000-0000-00007A100000}"/>
    <cellStyle name="계산 7 2 3 3 2" xfId="4242" xr:uid="{00000000-0005-0000-0000-00007B100000}"/>
    <cellStyle name="계산 7 2 3 3 2 2" xfId="4243" xr:uid="{00000000-0005-0000-0000-00007C100000}"/>
    <cellStyle name="계산 7 2 3 3 3" xfId="4244" xr:uid="{00000000-0005-0000-0000-00007D100000}"/>
    <cellStyle name="계산 7 2 3 3 3 2" xfId="4245" xr:uid="{00000000-0005-0000-0000-00007E100000}"/>
    <cellStyle name="계산 7 2 3 3 4" xfId="4246" xr:uid="{00000000-0005-0000-0000-00007F100000}"/>
    <cellStyle name="계산 7 2 3 4" xfId="4247" xr:uid="{00000000-0005-0000-0000-000080100000}"/>
    <cellStyle name="계산 7 2 3 4 2" xfId="4248" xr:uid="{00000000-0005-0000-0000-000081100000}"/>
    <cellStyle name="계산 7 2 3 4 2 2" xfId="4249" xr:uid="{00000000-0005-0000-0000-000082100000}"/>
    <cellStyle name="계산 7 2 3 4 3" xfId="4250" xr:uid="{00000000-0005-0000-0000-000083100000}"/>
    <cellStyle name="계산 7 2 3 4 3 2" xfId="4251" xr:uid="{00000000-0005-0000-0000-000084100000}"/>
    <cellStyle name="계산 7 2 3 4 4" xfId="4252" xr:uid="{00000000-0005-0000-0000-000085100000}"/>
    <cellStyle name="계산 7 2 3 5" xfId="4253" xr:uid="{00000000-0005-0000-0000-000086100000}"/>
    <cellStyle name="계산 7 2 3 5 2" xfId="4254" xr:uid="{00000000-0005-0000-0000-000087100000}"/>
    <cellStyle name="계산 7 2 3 5 2 2" xfId="4255" xr:uid="{00000000-0005-0000-0000-000088100000}"/>
    <cellStyle name="계산 7 2 3 5 3" xfId="4256" xr:uid="{00000000-0005-0000-0000-000089100000}"/>
    <cellStyle name="계산 7 2 3 5 3 2" xfId="4257" xr:uid="{00000000-0005-0000-0000-00008A100000}"/>
    <cellStyle name="계산 7 2 3 5 4" xfId="4258" xr:uid="{00000000-0005-0000-0000-00008B100000}"/>
    <cellStyle name="계산 7 2 3 6" xfId="4259" xr:uid="{00000000-0005-0000-0000-00008C100000}"/>
    <cellStyle name="계산 7 2 3 6 2" xfId="4260" xr:uid="{00000000-0005-0000-0000-00008D100000}"/>
    <cellStyle name="계산 7 2 3 7" xfId="4261" xr:uid="{00000000-0005-0000-0000-00008E100000}"/>
    <cellStyle name="계산 7 2 3 7 2" xfId="4262" xr:uid="{00000000-0005-0000-0000-00008F100000}"/>
    <cellStyle name="계산 7 2 3 8" xfId="4263" xr:uid="{00000000-0005-0000-0000-000090100000}"/>
    <cellStyle name="계산 7 2 4" xfId="4264" xr:uid="{00000000-0005-0000-0000-000091100000}"/>
    <cellStyle name="계산 7 2 4 2" xfId="4265" xr:uid="{00000000-0005-0000-0000-000092100000}"/>
    <cellStyle name="계산 7 2 4 2 2" xfId="4266" xr:uid="{00000000-0005-0000-0000-000093100000}"/>
    <cellStyle name="계산 7 2 4 3" xfId="4267" xr:uid="{00000000-0005-0000-0000-000094100000}"/>
    <cellStyle name="계산 7 2 4 3 2" xfId="4268" xr:uid="{00000000-0005-0000-0000-000095100000}"/>
    <cellStyle name="계산 7 2 4 4" xfId="4269" xr:uid="{00000000-0005-0000-0000-000096100000}"/>
    <cellStyle name="계산 7 2 5" xfId="4270" xr:uid="{00000000-0005-0000-0000-000097100000}"/>
    <cellStyle name="계산 7 2 5 2" xfId="4271" xr:uid="{00000000-0005-0000-0000-000098100000}"/>
    <cellStyle name="계산 7 2 5 2 2" xfId="4272" xr:uid="{00000000-0005-0000-0000-000099100000}"/>
    <cellStyle name="계산 7 2 5 3" xfId="4273" xr:uid="{00000000-0005-0000-0000-00009A100000}"/>
    <cellStyle name="계산 7 2 5 3 2" xfId="4274" xr:uid="{00000000-0005-0000-0000-00009B100000}"/>
    <cellStyle name="계산 7 2 5 4" xfId="4275" xr:uid="{00000000-0005-0000-0000-00009C100000}"/>
    <cellStyle name="계산 7 2 6" xfId="4276" xr:uid="{00000000-0005-0000-0000-00009D100000}"/>
    <cellStyle name="계산 7 2 6 2" xfId="4277" xr:uid="{00000000-0005-0000-0000-00009E100000}"/>
    <cellStyle name="계산 7 2 6 2 2" xfId="4278" xr:uid="{00000000-0005-0000-0000-00009F100000}"/>
    <cellStyle name="계산 7 2 6 3" xfId="4279" xr:uid="{00000000-0005-0000-0000-0000A0100000}"/>
    <cellStyle name="계산 7 2 6 3 2" xfId="4280" xr:uid="{00000000-0005-0000-0000-0000A1100000}"/>
    <cellStyle name="계산 7 2 6 4" xfId="4281" xr:uid="{00000000-0005-0000-0000-0000A2100000}"/>
    <cellStyle name="계산 7 2 7" xfId="4282" xr:uid="{00000000-0005-0000-0000-0000A3100000}"/>
    <cellStyle name="계산 7 2 7 2" xfId="4283" xr:uid="{00000000-0005-0000-0000-0000A4100000}"/>
    <cellStyle name="계산 7 2 7 2 2" xfId="4284" xr:uid="{00000000-0005-0000-0000-0000A5100000}"/>
    <cellStyle name="계산 7 2 7 3" xfId="4285" xr:uid="{00000000-0005-0000-0000-0000A6100000}"/>
    <cellStyle name="계산 7 2 7 3 2" xfId="4286" xr:uid="{00000000-0005-0000-0000-0000A7100000}"/>
    <cellStyle name="계산 7 2 7 4" xfId="4287" xr:uid="{00000000-0005-0000-0000-0000A8100000}"/>
    <cellStyle name="계산 7 2 8" xfId="4288" xr:uid="{00000000-0005-0000-0000-0000A9100000}"/>
    <cellStyle name="계산 7 2 8 2" xfId="4289" xr:uid="{00000000-0005-0000-0000-0000AA100000}"/>
    <cellStyle name="계산 7 2 8 2 2" xfId="4290" xr:uid="{00000000-0005-0000-0000-0000AB100000}"/>
    <cellStyle name="계산 7 2 8 3" xfId="4291" xr:uid="{00000000-0005-0000-0000-0000AC100000}"/>
    <cellStyle name="계산 7 2 8 3 2" xfId="4292" xr:uid="{00000000-0005-0000-0000-0000AD100000}"/>
    <cellStyle name="계산 7 2 8 4" xfId="4293" xr:uid="{00000000-0005-0000-0000-0000AE100000}"/>
    <cellStyle name="계산 7 2 9" xfId="4294" xr:uid="{00000000-0005-0000-0000-0000AF100000}"/>
    <cellStyle name="계산 7 2 9 2" xfId="4295" xr:uid="{00000000-0005-0000-0000-0000B0100000}"/>
    <cellStyle name="계산 7 3" xfId="4296" xr:uid="{00000000-0005-0000-0000-0000B1100000}"/>
    <cellStyle name="계산 7 3 2" xfId="4297" xr:uid="{00000000-0005-0000-0000-0000B2100000}"/>
    <cellStyle name="계산 7 3 2 2" xfId="4298" xr:uid="{00000000-0005-0000-0000-0000B3100000}"/>
    <cellStyle name="계산 7 3 2 2 2" xfId="4299" xr:uid="{00000000-0005-0000-0000-0000B4100000}"/>
    <cellStyle name="계산 7 3 2 3" xfId="4300" xr:uid="{00000000-0005-0000-0000-0000B5100000}"/>
    <cellStyle name="계산 7 3 2 3 2" xfId="4301" xr:uid="{00000000-0005-0000-0000-0000B6100000}"/>
    <cellStyle name="계산 7 3 2 4" xfId="4302" xr:uid="{00000000-0005-0000-0000-0000B7100000}"/>
    <cellStyle name="계산 7 3 3" xfId="4303" xr:uid="{00000000-0005-0000-0000-0000B8100000}"/>
    <cellStyle name="계산 7 3 3 2" xfId="4304" xr:uid="{00000000-0005-0000-0000-0000B9100000}"/>
    <cellStyle name="계산 7 3 3 2 2" xfId="4305" xr:uid="{00000000-0005-0000-0000-0000BA100000}"/>
    <cellStyle name="계산 7 3 3 3" xfId="4306" xr:uid="{00000000-0005-0000-0000-0000BB100000}"/>
    <cellStyle name="계산 7 3 3 3 2" xfId="4307" xr:uid="{00000000-0005-0000-0000-0000BC100000}"/>
    <cellStyle name="계산 7 3 3 4" xfId="4308" xr:uid="{00000000-0005-0000-0000-0000BD100000}"/>
    <cellStyle name="계산 7 3 4" xfId="4309" xr:uid="{00000000-0005-0000-0000-0000BE100000}"/>
    <cellStyle name="계산 7 3 4 2" xfId="4310" xr:uid="{00000000-0005-0000-0000-0000BF100000}"/>
    <cellStyle name="계산 7 3 4 2 2" xfId="4311" xr:uid="{00000000-0005-0000-0000-0000C0100000}"/>
    <cellStyle name="계산 7 3 4 3" xfId="4312" xr:uid="{00000000-0005-0000-0000-0000C1100000}"/>
    <cellStyle name="계산 7 3 4 3 2" xfId="4313" xr:uid="{00000000-0005-0000-0000-0000C2100000}"/>
    <cellStyle name="계산 7 3 4 4" xfId="4314" xr:uid="{00000000-0005-0000-0000-0000C3100000}"/>
    <cellStyle name="계산 7 3 5" xfId="4315" xr:uid="{00000000-0005-0000-0000-0000C4100000}"/>
    <cellStyle name="계산 7 3 5 2" xfId="4316" xr:uid="{00000000-0005-0000-0000-0000C5100000}"/>
    <cellStyle name="계산 7 3 5 2 2" xfId="4317" xr:uid="{00000000-0005-0000-0000-0000C6100000}"/>
    <cellStyle name="계산 7 3 5 3" xfId="4318" xr:uid="{00000000-0005-0000-0000-0000C7100000}"/>
    <cellStyle name="계산 7 3 5 3 2" xfId="4319" xr:uid="{00000000-0005-0000-0000-0000C8100000}"/>
    <cellStyle name="계산 7 3 5 4" xfId="4320" xr:uid="{00000000-0005-0000-0000-0000C9100000}"/>
    <cellStyle name="계산 7 3 6" xfId="4321" xr:uid="{00000000-0005-0000-0000-0000CA100000}"/>
    <cellStyle name="계산 7 3 6 2" xfId="4322" xr:uid="{00000000-0005-0000-0000-0000CB100000}"/>
    <cellStyle name="계산 7 3 6 2 2" xfId="4323" xr:uid="{00000000-0005-0000-0000-0000CC100000}"/>
    <cellStyle name="계산 7 3 6 3" xfId="4324" xr:uid="{00000000-0005-0000-0000-0000CD100000}"/>
    <cellStyle name="계산 7 3 6 3 2" xfId="4325" xr:uid="{00000000-0005-0000-0000-0000CE100000}"/>
    <cellStyle name="계산 7 3 6 4" xfId="4326" xr:uid="{00000000-0005-0000-0000-0000CF100000}"/>
    <cellStyle name="계산 7 3 7" xfId="4327" xr:uid="{00000000-0005-0000-0000-0000D0100000}"/>
    <cellStyle name="계산 7 3 7 2" xfId="4328" xr:uid="{00000000-0005-0000-0000-0000D1100000}"/>
    <cellStyle name="계산 7 3 8" xfId="4329" xr:uid="{00000000-0005-0000-0000-0000D2100000}"/>
    <cellStyle name="계산 7 3 8 2" xfId="4330" xr:uid="{00000000-0005-0000-0000-0000D3100000}"/>
    <cellStyle name="계산 7 3 9" xfId="4331" xr:uid="{00000000-0005-0000-0000-0000D4100000}"/>
    <cellStyle name="계산 7 4" xfId="4332" xr:uid="{00000000-0005-0000-0000-0000D5100000}"/>
    <cellStyle name="계산 7 4 2" xfId="4333" xr:uid="{00000000-0005-0000-0000-0000D6100000}"/>
    <cellStyle name="계산 7 4 2 2" xfId="4334" xr:uid="{00000000-0005-0000-0000-0000D7100000}"/>
    <cellStyle name="계산 7 4 2 2 2" xfId="4335" xr:uid="{00000000-0005-0000-0000-0000D8100000}"/>
    <cellStyle name="계산 7 4 2 3" xfId="4336" xr:uid="{00000000-0005-0000-0000-0000D9100000}"/>
    <cellStyle name="계산 7 4 2 3 2" xfId="4337" xr:uid="{00000000-0005-0000-0000-0000DA100000}"/>
    <cellStyle name="계산 7 4 2 4" xfId="4338" xr:uid="{00000000-0005-0000-0000-0000DB100000}"/>
    <cellStyle name="계산 7 4 3" xfId="4339" xr:uid="{00000000-0005-0000-0000-0000DC100000}"/>
    <cellStyle name="계산 7 4 3 2" xfId="4340" xr:uid="{00000000-0005-0000-0000-0000DD100000}"/>
    <cellStyle name="계산 7 4 3 2 2" xfId="4341" xr:uid="{00000000-0005-0000-0000-0000DE100000}"/>
    <cellStyle name="계산 7 4 3 3" xfId="4342" xr:uid="{00000000-0005-0000-0000-0000DF100000}"/>
    <cellStyle name="계산 7 4 3 3 2" xfId="4343" xr:uid="{00000000-0005-0000-0000-0000E0100000}"/>
    <cellStyle name="계산 7 4 3 4" xfId="4344" xr:uid="{00000000-0005-0000-0000-0000E1100000}"/>
    <cellStyle name="계산 7 4 4" xfId="4345" xr:uid="{00000000-0005-0000-0000-0000E2100000}"/>
    <cellStyle name="계산 7 4 4 2" xfId="4346" xr:uid="{00000000-0005-0000-0000-0000E3100000}"/>
    <cellStyle name="계산 7 4 4 2 2" xfId="4347" xr:uid="{00000000-0005-0000-0000-0000E4100000}"/>
    <cellStyle name="계산 7 4 4 3" xfId="4348" xr:uid="{00000000-0005-0000-0000-0000E5100000}"/>
    <cellStyle name="계산 7 4 4 3 2" xfId="4349" xr:uid="{00000000-0005-0000-0000-0000E6100000}"/>
    <cellStyle name="계산 7 4 4 4" xfId="4350" xr:uid="{00000000-0005-0000-0000-0000E7100000}"/>
    <cellStyle name="계산 7 4 5" xfId="4351" xr:uid="{00000000-0005-0000-0000-0000E8100000}"/>
    <cellStyle name="계산 7 4 5 2" xfId="4352" xr:uid="{00000000-0005-0000-0000-0000E9100000}"/>
    <cellStyle name="계산 7 4 5 2 2" xfId="4353" xr:uid="{00000000-0005-0000-0000-0000EA100000}"/>
    <cellStyle name="계산 7 4 5 3" xfId="4354" xr:uid="{00000000-0005-0000-0000-0000EB100000}"/>
    <cellStyle name="계산 7 4 5 3 2" xfId="4355" xr:uid="{00000000-0005-0000-0000-0000EC100000}"/>
    <cellStyle name="계산 7 4 5 4" xfId="4356" xr:uid="{00000000-0005-0000-0000-0000ED100000}"/>
    <cellStyle name="계산 7 4 6" xfId="4357" xr:uid="{00000000-0005-0000-0000-0000EE100000}"/>
    <cellStyle name="계산 7 4 6 2" xfId="4358" xr:uid="{00000000-0005-0000-0000-0000EF100000}"/>
    <cellStyle name="계산 7 4 7" xfId="4359" xr:uid="{00000000-0005-0000-0000-0000F0100000}"/>
    <cellStyle name="계산 7 4 7 2" xfId="4360" xr:uid="{00000000-0005-0000-0000-0000F1100000}"/>
    <cellStyle name="계산 7 4 8" xfId="4361" xr:uid="{00000000-0005-0000-0000-0000F2100000}"/>
    <cellStyle name="계산 7 5" xfId="4362" xr:uid="{00000000-0005-0000-0000-0000F3100000}"/>
    <cellStyle name="계산 7 5 2" xfId="4363" xr:uid="{00000000-0005-0000-0000-0000F4100000}"/>
    <cellStyle name="계산 7 5 2 2" xfId="4364" xr:uid="{00000000-0005-0000-0000-0000F5100000}"/>
    <cellStyle name="계산 7 5 3" xfId="4365" xr:uid="{00000000-0005-0000-0000-0000F6100000}"/>
    <cellStyle name="계산 7 5 3 2" xfId="4366" xr:uid="{00000000-0005-0000-0000-0000F7100000}"/>
    <cellStyle name="계산 7 5 4" xfId="4367" xr:uid="{00000000-0005-0000-0000-0000F8100000}"/>
    <cellStyle name="계산 7 6" xfId="4368" xr:uid="{00000000-0005-0000-0000-0000F9100000}"/>
    <cellStyle name="계산 7 6 2" xfId="4369" xr:uid="{00000000-0005-0000-0000-0000FA100000}"/>
    <cellStyle name="계산 7 6 2 2" xfId="4370" xr:uid="{00000000-0005-0000-0000-0000FB100000}"/>
    <cellStyle name="계산 7 6 3" xfId="4371" xr:uid="{00000000-0005-0000-0000-0000FC100000}"/>
    <cellStyle name="계산 7 6 3 2" xfId="4372" xr:uid="{00000000-0005-0000-0000-0000FD100000}"/>
    <cellStyle name="계산 7 6 4" xfId="4373" xr:uid="{00000000-0005-0000-0000-0000FE100000}"/>
    <cellStyle name="계산 7 7" xfId="4374" xr:uid="{00000000-0005-0000-0000-0000FF100000}"/>
    <cellStyle name="계산 7 7 2" xfId="4375" xr:uid="{00000000-0005-0000-0000-000000110000}"/>
    <cellStyle name="계산 7 7 2 2" xfId="4376" xr:uid="{00000000-0005-0000-0000-000001110000}"/>
    <cellStyle name="계산 7 7 3" xfId="4377" xr:uid="{00000000-0005-0000-0000-000002110000}"/>
    <cellStyle name="계산 7 7 3 2" xfId="4378" xr:uid="{00000000-0005-0000-0000-000003110000}"/>
    <cellStyle name="계산 7 7 4" xfId="4379" xr:uid="{00000000-0005-0000-0000-000004110000}"/>
    <cellStyle name="계산 7 8" xfId="4380" xr:uid="{00000000-0005-0000-0000-000005110000}"/>
    <cellStyle name="계산 7 8 2" xfId="4381" xr:uid="{00000000-0005-0000-0000-000006110000}"/>
    <cellStyle name="계산 7 8 2 2" xfId="4382" xr:uid="{00000000-0005-0000-0000-000007110000}"/>
    <cellStyle name="계산 7 8 3" xfId="4383" xr:uid="{00000000-0005-0000-0000-000008110000}"/>
    <cellStyle name="계산 7 8 3 2" xfId="4384" xr:uid="{00000000-0005-0000-0000-000009110000}"/>
    <cellStyle name="계산 7 8 4" xfId="4385" xr:uid="{00000000-0005-0000-0000-00000A110000}"/>
    <cellStyle name="계산 7 9" xfId="4386" xr:uid="{00000000-0005-0000-0000-00000B110000}"/>
    <cellStyle name="계산 7 9 2" xfId="4387" xr:uid="{00000000-0005-0000-0000-00000C110000}"/>
    <cellStyle name="계산 7 9 2 2" xfId="4388" xr:uid="{00000000-0005-0000-0000-00000D110000}"/>
    <cellStyle name="계산 7 9 3" xfId="4389" xr:uid="{00000000-0005-0000-0000-00000E110000}"/>
    <cellStyle name="계산 7 9 3 2" xfId="4390" xr:uid="{00000000-0005-0000-0000-00000F110000}"/>
    <cellStyle name="계산 7 9 4" xfId="4391" xr:uid="{00000000-0005-0000-0000-000010110000}"/>
    <cellStyle name="계산 8" xfId="4392" xr:uid="{00000000-0005-0000-0000-000011110000}"/>
    <cellStyle name="계산 8 10" xfId="4393" xr:uid="{00000000-0005-0000-0000-000012110000}"/>
    <cellStyle name="계산 8 10 2" xfId="4394" xr:uid="{00000000-0005-0000-0000-000013110000}"/>
    <cellStyle name="계산 8 11" xfId="4395" xr:uid="{00000000-0005-0000-0000-000014110000}"/>
    <cellStyle name="계산 8 11 2" xfId="4396" xr:uid="{00000000-0005-0000-0000-000015110000}"/>
    <cellStyle name="계산 8 12" xfId="4397" xr:uid="{00000000-0005-0000-0000-000016110000}"/>
    <cellStyle name="계산 8 2" xfId="4398" xr:uid="{00000000-0005-0000-0000-000017110000}"/>
    <cellStyle name="계산 8 2 10" xfId="4399" xr:uid="{00000000-0005-0000-0000-000018110000}"/>
    <cellStyle name="계산 8 2 10 2" xfId="4400" xr:uid="{00000000-0005-0000-0000-000019110000}"/>
    <cellStyle name="계산 8 2 11" xfId="4401" xr:uid="{00000000-0005-0000-0000-00001A110000}"/>
    <cellStyle name="계산 8 2 2" xfId="4402" xr:uid="{00000000-0005-0000-0000-00001B110000}"/>
    <cellStyle name="계산 8 2 2 2" xfId="4403" xr:uid="{00000000-0005-0000-0000-00001C110000}"/>
    <cellStyle name="계산 8 2 2 2 2" xfId="4404" xr:uid="{00000000-0005-0000-0000-00001D110000}"/>
    <cellStyle name="계산 8 2 2 2 2 2" xfId="4405" xr:uid="{00000000-0005-0000-0000-00001E110000}"/>
    <cellStyle name="계산 8 2 2 2 3" xfId="4406" xr:uid="{00000000-0005-0000-0000-00001F110000}"/>
    <cellStyle name="계산 8 2 2 2 3 2" xfId="4407" xr:uid="{00000000-0005-0000-0000-000020110000}"/>
    <cellStyle name="계산 8 2 2 2 4" xfId="4408" xr:uid="{00000000-0005-0000-0000-000021110000}"/>
    <cellStyle name="계산 8 2 2 3" xfId="4409" xr:uid="{00000000-0005-0000-0000-000022110000}"/>
    <cellStyle name="계산 8 2 2 3 2" xfId="4410" xr:uid="{00000000-0005-0000-0000-000023110000}"/>
    <cellStyle name="계산 8 2 2 3 2 2" xfId="4411" xr:uid="{00000000-0005-0000-0000-000024110000}"/>
    <cellStyle name="계산 8 2 2 3 3" xfId="4412" xr:uid="{00000000-0005-0000-0000-000025110000}"/>
    <cellStyle name="계산 8 2 2 3 3 2" xfId="4413" xr:uid="{00000000-0005-0000-0000-000026110000}"/>
    <cellStyle name="계산 8 2 2 3 4" xfId="4414" xr:uid="{00000000-0005-0000-0000-000027110000}"/>
    <cellStyle name="계산 8 2 2 4" xfId="4415" xr:uid="{00000000-0005-0000-0000-000028110000}"/>
    <cellStyle name="계산 8 2 2 4 2" xfId="4416" xr:uid="{00000000-0005-0000-0000-000029110000}"/>
    <cellStyle name="계산 8 2 2 4 2 2" xfId="4417" xr:uid="{00000000-0005-0000-0000-00002A110000}"/>
    <cellStyle name="계산 8 2 2 4 3" xfId="4418" xr:uid="{00000000-0005-0000-0000-00002B110000}"/>
    <cellStyle name="계산 8 2 2 4 3 2" xfId="4419" xr:uid="{00000000-0005-0000-0000-00002C110000}"/>
    <cellStyle name="계산 8 2 2 4 4" xfId="4420" xr:uid="{00000000-0005-0000-0000-00002D110000}"/>
    <cellStyle name="계산 8 2 2 5" xfId="4421" xr:uid="{00000000-0005-0000-0000-00002E110000}"/>
    <cellStyle name="계산 8 2 2 5 2" xfId="4422" xr:uid="{00000000-0005-0000-0000-00002F110000}"/>
    <cellStyle name="계산 8 2 2 5 2 2" xfId="4423" xr:uid="{00000000-0005-0000-0000-000030110000}"/>
    <cellStyle name="계산 8 2 2 5 3" xfId="4424" xr:uid="{00000000-0005-0000-0000-000031110000}"/>
    <cellStyle name="계산 8 2 2 5 3 2" xfId="4425" xr:uid="{00000000-0005-0000-0000-000032110000}"/>
    <cellStyle name="계산 8 2 2 5 4" xfId="4426" xr:uid="{00000000-0005-0000-0000-000033110000}"/>
    <cellStyle name="계산 8 2 2 6" xfId="4427" xr:uid="{00000000-0005-0000-0000-000034110000}"/>
    <cellStyle name="계산 8 2 2 6 2" xfId="4428" xr:uid="{00000000-0005-0000-0000-000035110000}"/>
    <cellStyle name="계산 8 2 2 6 2 2" xfId="4429" xr:uid="{00000000-0005-0000-0000-000036110000}"/>
    <cellStyle name="계산 8 2 2 6 3" xfId="4430" xr:uid="{00000000-0005-0000-0000-000037110000}"/>
    <cellStyle name="계산 8 2 2 6 3 2" xfId="4431" xr:uid="{00000000-0005-0000-0000-000038110000}"/>
    <cellStyle name="계산 8 2 2 6 4" xfId="4432" xr:uid="{00000000-0005-0000-0000-000039110000}"/>
    <cellStyle name="계산 8 2 2 7" xfId="4433" xr:uid="{00000000-0005-0000-0000-00003A110000}"/>
    <cellStyle name="계산 8 2 2 7 2" xfId="4434" xr:uid="{00000000-0005-0000-0000-00003B110000}"/>
    <cellStyle name="계산 8 2 2 8" xfId="4435" xr:uid="{00000000-0005-0000-0000-00003C110000}"/>
    <cellStyle name="계산 8 2 2 8 2" xfId="4436" xr:uid="{00000000-0005-0000-0000-00003D110000}"/>
    <cellStyle name="계산 8 2 2 9" xfId="4437" xr:uid="{00000000-0005-0000-0000-00003E110000}"/>
    <cellStyle name="계산 8 2 3" xfId="4438" xr:uid="{00000000-0005-0000-0000-00003F110000}"/>
    <cellStyle name="계산 8 2 3 2" xfId="4439" xr:uid="{00000000-0005-0000-0000-000040110000}"/>
    <cellStyle name="계산 8 2 3 2 2" xfId="4440" xr:uid="{00000000-0005-0000-0000-000041110000}"/>
    <cellStyle name="계산 8 2 3 2 2 2" xfId="4441" xr:uid="{00000000-0005-0000-0000-000042110000}"/>
    <cellStyle name="계산 8 2 3 2 3" xfId="4442" xr:uid="{00000000-0005-0000-0000-000043110000}"/>
    <cellStyle name="계산 8 2 3 2 3 2" xfId="4443" xr:uid="{00000000-0005-0000-0000-000044110000}"/>
    <cellStyle name="계산 8 2 3 2 4" xfId="4444" xr:uid="{00000000-0005-0000-0000-000045110000}"/>
    <cellStyle name="계산 8 2 3 3" xfId="4445" xr:uid="{00000000-0005-0000-0000-000046110000}"/>
    <cellStyle name="계산 8 2 3 3 2" xfId="4446" xr:uid="{00000000-0005-0000-0000-000047110000}"/>
    <cellStyle name="계산 8 2 3 3 2 2" xfId="4447" xr:uid="{00000000-0005-0000-0000-000048110000}"/>
    <cellStyle name="계산 8 2 3 3 3" xfId="4448" xr:uid="{00000000-0005-0000-0000-000049110000}"/>
    <cellStyle name="계산 8 2 3 3 3 2" xfId="4449" xr:uid="{00000000-0005-0000-0000-00004A110000}"/>
    <cellStyle name="계산 8 2 3 3 4" xfId="4450" xr:uid="{00000000-0005-0000-0000-00004B110000}"/>
    <cellStyle name="계산 8 2 3 4" xfId="4451" xr:uid="{00000000-0005-0000-0000-00004C110000}"/>
    <cellStyle name="계산 8 2 3 4 2" xfId="4452" xr:uid="{00000000-0005-0000-0000-00004D110000}"/>
    <cellStyle name="계산 8 2 3 4 2 2" xfId="4453" xr:uid="{00000000-0005-0000-0000-00004E110000}"/>
    <cellStyle name="계산 8 2 3 4 3" xfId="4454" xr:uid="{00000000-0005-0000-0000-00004F110000}"/>
    <cellStyle name="계산 8 2 3 4 3 2" xfId="4455" xr:uid="{00000000-0005-0000-0000-000050110000}"/>
    <cellStyle name="계산 8 2 3 4 4" xfId="4456" xr:uid="{00000000-0005-0000-0000-000051110000}"/>
    <cellStyle name="계산 8 2 3 5" xfId="4457" xr:uid="{00000000-0005-0000-0000-000052110000}"/>
    <cellStyle name="계산 8 2 3 5 2" xfId="4458" xr:uid="{00000000-0005-0000-0000-000053110000}"/>
    <cellStyle name="계산 8 2 3 5 2 2" xfId="4459" xr:uid="{00000000-0005-0000-0000-000054110000}"/>
    <cellStyle name="계산 8 2 3 5 3" xfId="4460" xr:uid="{00000000-0005-0000-0000-000055110000}"/>
    <cellStyle name="계산 8 2 3 5 3 2" xfId="4461" xr:uid="{00000000-0005-0000-0000-000056110000}"/>
    <cellStyle name="계산 8 2 3 5 4" xfId="4462" xr:uid="{00000000-0005-0000-0000-000057110000}"/>
    <cellStyle name="계산 8 2 3 6" xfId="4463" xr:uid="{00000000-0005-0000-0000-000058110000}"/>
    <cellStyle name="계산 8 2 3 6 2" xfId="4464" xr:uid="{00000000-0005-0000-0000-000059110000}"/>
    <cellStyle name="계산 8 2 3 7" xfId="4465" xr:uid="{00000000-0005-0000-0000-00005A110000}"/>
    <cellStyle name="계산 8 2 3 7 2" xfId="4466" xr:uid="{00000000-0005-0000-0000-00005B110000}"/>
    <cellStyle name="계산 8 2 3 8" xfId="4467" xr:uid="{00000000-0005-0000-0000-00005C110000}"/>
    <cellStyle name="계산 8 2 4" xfId="4468" xr:uid="{00000000-0005-0000-0000-00005D110000}"/>
    <cellStyle name="계산 8 2 4 2" xfId="4469" xr:uid="{00000000-0005-0000-0000-00005E110000}"/>
    <cellStyle name="계산 8 2 4 2 2" xfId="4470" xr:uid="{00000000-0005-0000-0000-00005F110000}"/>
    <cellStyle name="계산 8 2 4 3" xfId="4471" xr:uid="{00000000-0005-0000-0000-000060110000}"/>
    <cellStyle name="계산 8 2 4 3 2" xfId="4472" xr:uid="{00000000-0005-0000-0000-000061110000}"/>
    <cellStyle name="계산 8 2 4 4" xfId="4473" xr:uid="{00000000-0005-0000-0000-000062110000}"/>
    <cellStyle name="계산 8 2 5" xfId="4474" xr:uid="{00000000-0005-0000-0000-000063110000}"/>
    <cellStyle name="계산 8 2 5 2" xfId="4475" xr:uid="{00000000-0005-0000-0000-000064110000}"/>
    <cellStyle name="계산 8 2 5 2 2" xfId="4476" xr:uid="{00000000-0005-0000-0000-000065110000}"/>
    <cellStyle name="계산 8 2 5 3" xfId="4477" xr:uid="{00000000-0005-0000-0000-000066110000}"/>
    <cellStyle name="계산 8 2 5 3 2" xfId="4478" xr:uid="{00000000-0005-0000-0000-000067110000}"/>
    <cellStyle name="계산 8 2 5 4" xfId="4479" xr:uid="{00000000-0005-0000-0000-000068110000}"/>
    <cellStyle name="계산 8 2 6" xfId="4480" xr:uid="{00000000-0005-0000-0000-000069110000}"/>
    <cellStyle name="계산 8 2 6 2" xfId="4481" xr:uid="{00000000-0005-0000-0000-00006A110000}"/>
    <cellStyle name="계산 8 2 6 2 2" xfId="4482" xr:uid="{00000000-0005-0000-0000-00006B110000}"/>
    <cellStyle name="계산 8 2 6 3" xfId="4483" xr:uid="{00000000-0005-0000-0000-00006C110000}"/>
    <cellStyle name="계산 8 2 6 3 2" xfId="4484" xr:uid="{00000000-0005-0000-0000-00006D110000}"/>
    <cellStyle name="계산 8 2 6 4" xfId="4485" xr:uid="{00000000-0005-0000-0000-00006E110000}"/>
    <cellStyle name="계산 8 2 7" xfId="4486" xr:uid="{00000000-0005-0000-0000-00006F110000}"/>
    <cellStyle name="계산 8 2 7 2" xfId="4487" xr:uid="{00000000-0005-0000-0000-000070110000}"/>
    <cellStyle name="계산 8 2 7 2 2" xfId="4488" xr:uid="{00000000-0005-0000-0000-000071110000}"/>
    <cellStyle name="계산 8 2 7 3" xfId="4489" xr:uid="{00000000-0005-0000-0000-000072110000}"/>
    <cellStyle name="계산 8 2 7 3 2" xfId="4490" xr:uid="{00000000-0005-0000-0000-000073110000}"/>
    <cellStyle name="계산 8 2 7 4" xfId="4491" xr:uid="{00000000-0005-0000-0000-000074110000}"/>
    <cellStyle name="계산 8 2 8" xfId="4492" xr:uid="{00000000-0005-0000-0000-000075110000}"/>
    <cellStyle name="계산 8 2 8 2" xfId="4493" xr:uid="{00000000-0005-0000-0000-000076110000}"/>
    <cellStyle name="계산 8 2 8 2 2" xfId="4494" xr:uid="{00000000-0005-0000-0000-000077110000}"/>
    <cellStyle name="계산 8 2 8 3" xfId="4495" xr:uid="{00000000-0005-0000-0000-000078110000}"/>
    <cellStyle name="계산 8 2 8 3 2" xfId="4496" xr:uid="{00000000-0005-0000-0000-000079110000}"/>
    <cellStyle name="계산 8 2 8 4" xfId="4497" xr:uid="{00000000-0005-0000-0000-00007A110000}"/>
    <cellStyle name="계산 8 2 9" xfId="4498" xr:uid="{00000000-0005-0000-0000-00007B110000}"/>
    <cellStyle name="계산 8 2 9 2" xfId="4499" xr:uid="{00000000-0005-0000-0000-00007C110000}"/>
    <cellStyle name="계산 8 3" xfId="4500" xr:uid="{00000000-0005-0000-0000-00007D110000}"/>
    <cellStyle name="계산 8 3 2" xfId="4501" xr:uid="{00000000-0005-0000-0000-00007E110000}"/>
    <cellStyle name="계산 8 3 2 2" xfId="4502" xr:uid="{00000000-0005-0000-0000-00007F110000}"/>
    <cellStyle name="계산 8 3 2 2 2" xfId="4503" xr:uid="{00000000-0005-0000-0000-000080110000}"/>
    <cellStyle name="계산 8 3 2 3" xfId="4504" xr:uid="{00000000-0005-0000-0000-000081110000}"/>
    <cellStyle name="계산 8 3 2 3 2" xfId="4505" xr:uid="{00000000-0005-0000-0000-000082110000}"/>
    <cellStyle name="계산 8 3 2 4" xfId="4506" xr:uid="{00000000-0005-0000-0000-000083110000}"/>
    <cellStyle name="계산 8 3 3" xfId="4507" xr:uid="{00000000-0005-0000-0000-000084110000}"/>
    <cellStyle name="계산 8 3 3 2" xfId="4508" xr:uid="{00000000-0005-0000-0000-000085110000}"/>
    <cellStyle name="계산 8 3 3 2 2" xfId="4509" xr:uid="{00000000-0005-0000-0000-000086110000}"/>
    <cellStyle name="계산 8 3 3 3" xfId="4510" xr:uid="{00000000-0005-0000-0000-000087110000}"/>
    <cellStyle name="계산 8 3 3 3 2" xfId="4511" xr:uid="{00000000-0005-0000-0000-000088110000}"/>
    <cellStyle name="계산 8 3 3 4" xfId="4512" xr:uid="{00000000-0005-0000-0000-000089110000}"/>
    <cellStyle name="계산 8 3 4" xfId="4513" xr:uid="{00000000-0005-0000-0000-00008A110000}"/>
    <cellStyle name="계산 8 3 4 2" xfId="4514" xr:uid="{00000000-0005-0000-0000-00008B110000}"/>
    <cellStyle name="계산 8 3 4 2 2" xfId="4515" xr:uid="{00000000-0005-0000-0000-00008C110000}"/>
    <cellStyle name="계산 8 3 4 3" xfId="4516" xr:uid="{00000000-0005-0000-0000-00008D110000}"/>
    <cellStyle name="계산 8 3 4 3 2" xfId="4517" xr:uid="{00000000-0005-0000-0000-00008E110000}"/>
    <cellStyle name="계산 8 3 4 4" xfId="4518" xr:uid="{00000000-0005-0000-0000-00008F110000}"/>
    <cellStyle name="계산 8 3 5" xfId="4519" xr:uid="{00000000-0005-0000-0000-000090110000}"/>
    <cellStyle name="계산 8 3 5 2" xfId="4520" xr:uid="{00000000-0005-0000-0000-000091110000}"/>
    <cellStyle name="계산 8 3 5 2 2" xfId="4521" xr:uid="{00000000-0005-0000-0000-000092110000}"/>
    <cellStyle name="계산 8 3 5 3" xfId="4522" xr:uid="{00000000-0005-0000-0000-000093110000}"/>
    <cellStyle name="계산 8 3 5 3 2" xfId="4523" xr:uid="{00000000-0005-0000-0000-000094110000}"/>
    <cellStyle name="계산 8 3 5 4" xfId="4524" xr:uid="{00000000-0005-0000-0000-000095110000}"/>
    <cellStyle name="계산 8 3 6" xfId="4525" xr:uid="{00000000-0005-0000-0000-000096110000}"/>
    <cellStyle name="계산 8 3 6 2" xfId="4526" xr:uid="{00000000-0005-0000-0000-000097110000}"/>
    <cellStyle name="계산 8 3 6 2 2" xfId="4527" xr:uid="{00000000-0005-0000-0000-000098110000}"/>
    <cellStyle name="계산 8 3 6 3" xfId="4528" xr:uid="{00000000-0005-0000-0000-000099110000}"/>
    <cellStyle name="계산 8 3 6 3 2" xfId="4529" xr:uid="{00000000-0005-0000-0000-00009A110000}"/>
    <cellStyle name="계산 8 3 6 4" xfId="4530" xr:uid="{00000000-0005-0000-0000-00009B110000}"/>
    <cellStyle name="계산 8 3 7" xfId="4531" xr:uid="{00000000-0005-0000-0000-00009C110000}"/>
    <cellStyle name="계산 8 3 7 2" xfId="4532" xr:uid="{00000000-0005-0000-0000-00009D110000}"/>
    <cellStyle name="계산 8 3 8" xfId="4533" xr:uid="{00000000-0005-0000-0000-00009E110000}"/>
    <cellStyle name="계산 8 3 8 2" xfId="4534" xr:uid="{00000000-0005-0000-0000-00009F110000}"/>
    <cellStyle name="계산 8 3 9" xfId="4535" xr:uid="{00000000-0005-0000-0000-0000A0110000}"/>
    <cellStyle name="계산 8 4" xfId="4536" xr:uid="{00000000-0005-0000-0000-0000A1110000}"/>
    <cellStyle name="계산 8 4 2" xfId="4537" xr:uid="{00000000-0005-0000-0000-0000A2110000}"/>
    <cellStyle name="계산 8 4 2 2" xfId="4538" xr:uid="{00000000-0005-0000-0000-0000A3110000}"/>
    <cellStyle name="계산 8 4 2 2 2" xfId="4539" xr:uid="{00000000-0005-0000-0000-0000A4110000}"/>
    <cellStyle name="계산 8 4 2 3" xfId="4540" xr:uid="{00000000-0005-0000-0000-0000A5110000}"/>
    <cellStyle name="계산 8 4 2 3 2" xfId="4541" xr:uid="{00000000-0005-0000-0000-0000A6110000}"/>
    <cellStyle name="계산 8 4 2 4" xfId="4542" xr:uid="{00000000-0005-0000-0000-0000A7110000}"/>
    <cellStyle name="계산 8 4 3" xfId="4543" xr:uid="{00000000-0005-0000-0000-0000A8110000}"/>
    <cellStyle name="계산 8 4 3 2" xfId="4544" xr:uid="{00000000-0005-0000-0000-0000A9110000}"/>
    <cellStyle name="계산 8 4 3 2 2" xfId="4545" xr:uid="{00000000-0005-0000-0000-0000AA110000}"/>
    <cellStyle name="계산 8 4 3 3" xfId="4546" xr:uid="{00000000-0005-0000-0000-0000AB110000}"/>
    <cellStyle name="계산 8 4 3 3 2" xfId="4547" xr:uid="{00000000-0005-0000-0000-0000AC110000}"/>
    <cellStyle name="계산 8 4 3 4" xfId="4548" xr:uid="{00000000-0005-0000-0000-0000AD110000}"/>
    <cellStyle name="계산 8 4 4" xfId="4549" xr:uid="{00000000-0005-0000-0000-0000AE110000}"/>
    <cellStyle name="계산 8 4 4 2" xfId="4550" xr:uid="{00000000-0005-0000-0000-0000AF110000}"/>
    <cellStyle name="계산 8 4 4 2 2" xfId="4551" xr:uid="{00000000-0005-0000-0000-0000B0110000}"/>
    <cellStyle name="계산 8 4 4 3" xfId="4552" xr:uid="{00000000-0005-0000-0000-0000B1110000}"/>
    <cellStyle name="계산 8 4 4 3 2" xfId="4553" xr:uid="{00000000-0005-0000-0000-0000B2110000}"/>
    <cellStyle name="계산 8 4 4 4" xfId="4554" xr:uid="{00000000-0005-0000-0000-0000B3110000}"/>
    <cellStyle name="계산 8 4 5" xfId="4555" xr:uid="{00000000-0005-0000-0000-0000B4110000}"/>
    <cellStyle name="계산 8 4 5 2" xfId="4556" xr:uid="{00000000-0005-0000-0000-0000B5110000}"/>
    <cellStyle name="계산 8 4 5 2 2" xfId="4557" xr:uid="{00000000-0005-0000-0000-0000B6110000}"/>
    <cellStyle name="계산 8 4 5 3" xfId="4558" xr:uid="{00000000-0005-0000-0000-0000B7110000}"/>
    <cellStyle name="계산 8 4 5 3 2" xfId="4559" xr:uid="{00000000-0005-0000-0000-0000B8110000}"/>
    <cellStyle name="계산 8 4 5 4" xfId="4560" xr:uid="{00000000-0005-0000-0000-0000B9110000}"/>
    <cellStyle name="계산 8 4 6" xfId="4561" xr:uid="{00000000-0005-0000-0000-0000BA110000}"/>
    <cellStyle name="계산 8 4 6 2" xfId="4562" xr:uid="{00000000-0005-0000-0000-0000BB110000}"/>
    <cellStyle name="계산 8 4 7" xfId="4563" xr:uid="{00000000-0005-0000-0000-0000BC110000}"/>
    <cellStyle name="계산 8 4 7 2" xfId="4564" xr:uid="{00000000-0005-0000-0000-0000BD110000}"/>
    <cellStyle name="계산 8 4 8" xfId="4565" xr:uid="{00000000-0005-0000-0000-0000BE110000}"/>
    <cellStyle name="계산 8 5" xfId="4566" xr:uid="{00000000-0005-0000-0000-0000BF110000}"/>
    <cellStyle name="계산 8 5 2" xfId="4567" xr:uid="{00000000-0005-0000-0000-0000C0110000}"/>
    <cellStyle name="계산 8 5 2 2" xfId="4568" xr:uid="{00000000-0005-0000-0000-0000C1110000}"/>
    <cellStyle name="계산 8 5 3" xfId="4569" xr:uid="{00000000-0005-0000-0000-0000C2110000}"/>
    <cellStyle name="계산 8 5 3 2" xfId="4570" xr:uid="{00000000-0005-0000-0000-0000C3110000}"/>
    <cellStyle name="계산 8 5 4" xfId="4571" xr:uid="{00000000-0005-0000-0000-0000C4110000}"/>
    <cellStyle name="계산 8 6" xfId="4572" xr:uid="{00000000-0005-0000-0000-0000C5110000}"/>
    <cellStyle name="계산 8 6 2" xfId="4573" xr:uid="{00000000-0005-0000-0000-0000C6110000}"/>
    <cellStyle name="계산 8 6 2 2" xfId="4574" xr:uid="{00000000-0005-0000-0000-0000C7110000}"/>
    <cellStyle name="계산 8 6 3" xfId="4575" xr:uid="{00000000-0005-0000-0000-0000C8110000}"/>
    <cellStyle name="계산 8 6 3 2" xfId="4576" xr:uid="{00000000-0005-0000-0000-0000C9110000}"/>
    <cellStyle name="계산 8 6 4" xfId="4577" xr:uid="{00000000-0005-0000-0000-0000CA110000}"/>
    <cellStyle name="계산 8 7" xfId="4578" xr:uid="{00000000-0005-0000-0000-0000CB110000}"/>
    <cellStyle name="계산 8 7 2" xfId="4579" xr:uid="{00000000-0005-0000-0000-0000CC110000}"/>
    <cellStyle name="계산 8 7 2 2" xfId="4580" xr:uid="{00000000-0005-0000-0000-0000CD110000}"/>
    <cellStyle name="계산 8 7 3" xfId="4581" xr:uid="{00000000-0005-0000-0000-0000CE110000}"/>
    <cellStyle name="계산 8 7 3 2" xfId="4582" xr:uid="{00000000-0005-0000-0000-0000CF110000}"/>
    <cellStyle name="계산 8 7 4" xfId="4583" xr:uid="{00000000-0005-0000-0000-0000D0110000}"/>
    <cellStyle name="계산 8 8" xfId="4584" xr:uid="{00000000-0005-0000-0000-0000D1110000}"/>
    <cellStyle name="계산 8 8 2" xfId="4585" xr:uid="{00000000-0005-0000-0000-0000D2110000}"/>
    <cellStyle name="계산 8 8 2 2" xfId="4586" xr:uid="{00000000-0005-0000-0000-0000D3110000}"/>
    <cellStyle name="계산 8 8 3" xfId="4587" xr:uid="{00000000-0005-0000-0000-0000D4110000}"/>
    <cellStyle name="계산 8 8 3 2" xfId="4588" xr:uid="{00000000-0005-0000-0000-0000D5110000}"/>
    <cellStyle name="계산 8 8 4" xfId="4589" xr:uid="{00000000-0005-0000-0000-0000D6110000}"/>
    <cellStyle name="계산 8 9" xfId="4590" xr:uid="{00000000-0005-0000-0000-0000D7110000}"/>
    <cellStyle name="계산 8 9 2" xfId="4591" xr:uid="{00000000-0005-0000-0000-0000D8110000}"/>
    <cellStyle name="계산 8 9 2 2" xfId="4592" xr:uid="{00000000-0005-0000-0000-0000D9110000}"/>
    <cellStyle name="계산 8 9 3" xfId="4593" xr:uid="{00000000-0005-0000-0000-0000DA110000}"/>
    <cellStyle name="계산 8 9 3 2" xfId="4594" xr:uid="{00000000-0005-0000-0000-0000DB110000}"/>
    <cellStyle name="계산 8 9 4" xfId="4595" xr:uid="{00000000-0005-0000-0000-0000DC110000}"/>
    <cellStyle name="계산 9" xfId="4596" xr:uid="{00000000-0005-0000-0000-0000DD110000}"/>
    <cellStyle name="계산 9 2" xfId="4597" xr:uid="{00000000-0005-0000-0000-0000DE110000}"/>
    <cellStyle name="咬訌裝?INCOM1" xfId="4598" xr:uid="{00000000-0005-0000-0000-0000DF110000}"/>
    <cellStyle name="咬訌裝?INCOM10" xfId="4599" xr:uid="{00000000-0005-0000-0000-0000E0110000}"/>
    <cellStyle name="咬訌裝?INCOM2" xfId="4600" xr:uid="{00000000-0005-0000-0000-0000E1110000}"/>
    <cellStyle name="咬訌裝?INCOM3" xfId="4601" xr:uid="{00000000-0005-0000-0000-0000E2110000}"/>
    <cellStyle name="咬訌裝?INCOM4" xfId="4602" xr:uid="{00000000-0005-0000-0000-0000E3110000}"/>
    <cellStyle name="咬訌裝?INCOM5" xfId="4603" xr:uid="{00000000-0005-0000-0000-0000E4110000}"/>
    <cellStyle name="咬訌裝?INCOM6" xfId="4604" xr:uid="{00000000-0005-0000-0000-0000E5110000}"/>
    <cellStyle name="咬訌裝?INCOM7" xfId="4605" xr:uid="{00000000-0005-0000-0000-0000E6110000}"/>
    <cellStyle name="咬訌裝?INCOM8" xfId="4606" xr:uid="{00000000-0005-0000-0000-0000E7110000}"/>
    <cellStyle name="咬訌裝?INCOM9" xfId="4607" xr:uid="{00000000-0005-0000-0000-0000E8110000}"/>
    <cellStyle name="咬訌裝?PRIB11" xfId="4608" xr:uid="{00000000-0005-0000-0000-0000E9110000}"/>
    <cellStyle name="咬訌裝?report-2 " xfId="4609" xr:uid="{00000000-0005-0000-0000-0000EA110000}"/>
    <cellStyle name="김재형" xfId="4610" xr:uid="{00000000-0005-0000-0000-0000EB110000}"/>
    <cellStyle name="나쁨 10" xfId="4611" xr:uid="{00000000-0005-0000-0000-0000EC110000}"/>
    <cellStyle name="나쁨 10 2" xfId="4612" xr:uid="{00000000-0005-0000-0000-0000ED110000}"/>
    <cellStyle name="나쁨 11" xfId="4613" xr:uid="{00000000-0005-0000-0000-0000EE110000}"/>
    <cellStyle name="나쁨 11 2" xfId="4614" xr:uid="{00000000-0005-0000-0000-0000EF110000}"/>
    <cellStyle name="나쁨 11 3" xfId="4615" xr:uid="{00000000-0005-0000-0000-0000F0110000}"/>
    <cellStyle name="나쁨 11 4" xfId="4616" xr:uid="{00000000-0005-0000-0000-0000F1110000}"/>
    <cellStyle name="나쁨 12" xfId="4617" xr:uid="{00000000-0005-0000-0000-0000F2110000}"/>
    <cellStyle name="나쁨 12 2" xfId="4618" xr:uid="{00000000-0005-0000-0000-0000F3110000}"/>
    <cellStyle name="나쁨 13" xfId="4619" xr:uid="{00000000-0005-0000-0000-0000F4110000}"/>
    <cellStyle name="나쁨 13 2" xfId="4620" xr:uid="{00000000-0005-0000-0000-0000F5110000}"/>
    <cellStyle name="나쁨 14" xfId="4621" xr:uid="{00000000-0005-0000-0000-0000F6110000}"/>
    <cellStyle name="나쁨 14 2" xfId="4622" xr:uid="{00000000-0005-0000-0000-0000F7110000}"/>
    <cellStyle name="나쁨 15" xfId="4623" xr:uid="{00000000-0005-0000-0000-0000F8110000}"/>
    <cellStyle name="나쁨 15 2" xfId="4624" xr:uid="{00000000-0005-0000-0000-0000F9110000}"/>
    <cellStyle name="나쁨 16" xfId="4625" xr:uid="{00000000-0005-0000-0000-0000FA110000}"/>
    <cellStyle name="나쁨 16 2" xfId="4626" xr:uid="{00000000-0005-0000-0000-0000FB110000}"/>
    <cellStyle name="나쁨 17" xfId="4627" xr:uid="{00000000-0005-0000-0000-0000FC110000}"/>
    <cellStyle name="나쁨 17 2" xfId="4628" xr:uid="{00000000-0005-0000-0000-0000FD110000}"/>
    <cellStyle name="나쁨 18" xfId="4629" xr:uid="{00000000-0005-0000-0000-0000FE110000}"/>
    <cellStyle name="나쁨 18 2" xfId="4630" xr:uid="{00000000-0005-0000-0000-0000FF110000}"/>
    <cellStyle name="나쁨 19" xfId="4631" xr:uid="{00000000-0005-0000-0000-000000120000}"/>
    <cellStyle name="나쁨 19 2" xfId="4632" xr:uid="{00000000-0005-0000-0000-000001120000}"/>
    <cellStyle name="나쁨 2" xfId="4633" xr:uid="{00000000-0005-0000-0000-000002120000}"/>
    <cellStyle name="나쁨 2 10" xfId="4634" xr:uid="{00000000-0005-0000-0000-000003120000}"/>
    <cellStyle name="나쁨 2 11" xfId="4635" xr:uid="{00000000-0005-0000-0000-000004120000}"/>
    <cellStyle name="나쁨 2 12" xfId="4636" xr:uid="{00000000-0005-0000-0000-000005120000}"/>
    <cellStyle name="나쁨 2 13" xfId="4637" xr:uid="{00000000-0005-0000-0000-000006120000}"/>
    <cellStyle name="나쁨 2 2" xfId="4638" xr:uid="{00000000-0005-0000-0000-000007120000}"/>
    <cellStyle name="나쁨 2 2 2" xfId="4639" xr:uid="{00000000-0005-0000-0000-000008120000}"/>
    <cellStyle name="나쁨 2 3" xfId="4640" xr:uid="{00000000-0005-0000-0000-000009120000}"/>
    <cellStyle name="나쁨 2 4" xfId="4641" xr:uid="{00000000-0005-0000-0000-00000A120000}"/>
    <cellStyle name="나쁨 2 5" xfId="4642" xr:uid="{00000000-0005-0000-0000-00000B120000}"/>
    <cellStyle name="나쁨 2 6" xfId="4643" xr:uid="{00000000-0005-0000-0000-00000C120000}"/>
    <cellStyle name="나쁨 2 7" xfId="4644" xr:uid="{00000000-0005-0000-0000-00000D120000}"/>
    <cellStyle name="나쁨 2 8" xfId="4645" xr:uid="{00000000-0005-0000-0000-00000E120000}"/>
    <cellStyle name="나쁨 2 9" xfId="4646" xr:uid="{00000000-0005-0000-0000-00000F120000}"/>
    <cellStyle name="나쁨 20" xfId="4647" xr:uid="{00000000-0005-0000-0000-000010120000}"/>
    <cellStyle name="나쁨 21" xfId="4648" xr:uid="{00000000-0005-0000-0000-000011120000}"/>
    <cellStyle name="나쁨 22" xfId="4649" xr:uid="{00000000-0005-0000-0000-000012120000}"/>
    <cellStyle name="나쁨 23" xfId="4650" xr:uid="{00000000-0005-0000-0000-000013120000}"/>
    <cellStyle name="나쁨 3" xfId="4651" xr:uid="{00000000-0005-0000-0000-000014120000}"/>
    <cellStyle name="나쁨 3 2" xfId="4652" xr:uid="{00000000-0005-0000-0000-000015120000}"/>
    <cellStyle name="나쁨 3 2 2" xfId="4653" xr:uid="{00000000-0005-0000-0000-000016120000}"/>
    <cellStyle name="나쁨 3 3" xfId="4654" xr:uid="{00000000-0005-0000-0000-000017120000}"/>
    <cellStyle name="나쁨 3 4" xfId="4655" xr:uid="{00000000-0005-0000-0000-000018120000}"/>
    <cellStyle name="나쁨 3 5" xfId="4656" xr:uid="{00000000-0005-0000-0000-000019120000}"/>
    <cellStyle name="나쁨 3 6" xfId="4657" xr:uid="{00000000-0005-0000-0000-00001A120000}"/>
    <cellStyle name="나쁨 4" xfId="4658" xr:uid="{00000000-0005-0000-0000-00001B120000}"/>
    <cellStyle name="나쁨 4 2" xfId="4659" xr:uid="{00000000-0005-0000-0000-00001C120000}"/>
    <cellStyle name="나쁨 4 3" xfId="4660" xr:uid="{00000000-0005-0000-0000-00001D120000}"/>
    <cellStyle name="나쁨 4 4" xfId="4661" xr:uid="{00000000-0005-0000-0000-00001E120000}"/>
    <cellStyle name="나쁨 5" xfId="4662" xr:uid="{00000000-0005-0000-0000-00001F120000}"/>
    <cellStyle name="나쁨 5 2" xfId="4663" xr:uid="{00000000-0005-0000-0000-000020120000}"/>
    <cellStyle name="나쁨 5 3" xfId="4664" xr:uid="{00000000-0005-0000-0000-000021120000}"/>
    <cellStyle name="나쁨 6" xfId="4665" xr:uid="{00000000-0005-0000-0000-000022120000}"/>
    <cellStyle name="나쁨 6 2" xfId="4666" xr:uid="{00000000-0005-0000-0000-000023120000}"/>
    <cellStyle name="나쁨 7" xfId="4667" xr:uid="{00000000-0005-0000-0000-000024120000}"/>
    <cellStyle name="나쁨 7 2" xfId="4668" xr:uid="{00000000-0005-0000-0000-000025120000}"/>
    <cellStyle name="나쁨 8" xfId="4669" xr:uid="{00000000-0005-0000-0000-000026120000}"/>
    <cellStyle name="나쁨 8 2" xfId="4670" xr:uid="{00000000-0005-0000-0000-000027120000}"/>
    <cellStyle name="나쁨 9" xfId="4671" xr:uid="{00000000-0005-0000-0000-000028120000}"/>
    <cellStyle name="나쁨 9 2" xfId="4672" xr:uid="{00000000-0005-0000-0000-000029120000}"/>
    <cellStyle name="뒤에 오는 하이퍼링크_(0301)영업소평가결과양식(송부)" xfId="4673" xr:uid="{00000000-0005-0000-0000-00002A120000}"/>
    <cellStyle name="똿뗦먛귟 [0.00]_PRODUCT DETAIL Q1" xfId="4674" xr:uid="{00000000-0005-0000-0000-00002B120000}"/>
    <cellStyle name="똿뗦먛귟_PRODUCT DETAIL Q1" xfId="4675" xr:uid="{00000000-0005-0000-0000-00002C120000}"/>
    <cellStyle name="메모 10" xfId="4676" xr:uid="{00000000-0005-0000-0000-00002D120000}"/>
    <cellStyle name="메모 10 2" xfId="4677" xr:uid="{00000000-0005-0000-0000-00002E120000}"/>
    <cellStyle name="메모 11" xfId="4678" xr:uid="{00000000-0005-0000-0000-00002F120000}"/>
    <cellStyle name="메모 11 2" xfId="4679" xr:uid="{00000000-0005-0000-0000-000030120000}"/>
    <cellStyle name="메모 11 3" xfId="4680" xr:uid="{00000000-0005-0000-0000-000031120000}"/>
    <cellStyle name="메모 11 4" xfId="4681" xr:uid="{00000000-0005-0000-0000-000032120000}"/>
    <cellStyle name="메모 12" xfId="4682" xr:uid="{00000000-0005-0000-0000-000033120000}"/>
    <cellStyle name="메모 12 10" xfId="4683" xr:uid="{00000000-0005-0000-0000-000034120000}"/>
    <cellStyle name="메모 12 10 2" xfId="4684" xr:uid="{00000000-0005-0000-0000-000035120000}"/>
    <cellStyle name="메모 12 11" xfId="4685" xr:uid="{00000000-0005-0000-0000-000036120000}"/>
    <cellStyle name="메모 12 11 2" xfId="4686" xr:uid="{00000000-0005-0000-0000-000037120000}"/>
    <cellStyle name="메모 12 12" xfId="4687" xr:uid="{00000000-0005-0000-0000-000038120000}"/>
    <cellStyle name="메모 12 2" xfId="4688" xr:uid="{00000000-0005-0000-0000-000039120000}"/>
    <cellStyle name="메모 12 2 10" xfId="4689" xr:uid="{00000000-0005-0000-0000-00003A120000}"/>
    <cellStyle name="메모 12 2 10 2" xfId="4690" xr:uid="{00000000-0005-0000-0000-00003B120000}"/>
    <cellStyle name="메모 12 2 11" xfId="4691" xr:uid="{00000000-0005-0000-0000-00003C120000}"/>
    <cellStyle name="메모 12 2 2" xfId="4692" xr:uid="{00000000-0005-0000-0000-00003D120000}"/>
    <cellStyle name="메모 12 2 2 2" xfId="4693" xr:uid="{00000000-0005-0000-0000-00003E120000}"/>
    <cellStyle name="메모 12 2 2 2 2" xfId="4694" xr:uid="{00000000-0005-0000-0000-00003F120000}"/>
    <cellStyle name="메모 12 2 2 2 2 2" xfId="4695" xr:uid="{00000000-0005-0000-0000-000040120000}"/>
    <cellStyle name="메모 12 2 2 2 3" xfId="4696" xr:uid="{00000000-0005-0000-0000-000041120000}"/>
    <cellStyle name="메모 12 2 2 2 3 2" xfId="4697" xr:uid="{00000000-0005-0000-0000-000042120000}"/>
    <cellStyle name="메모 12 2 2 2 4" xfId="4698" xr:uid="{00000000-0005-0000-0000-000043120000}"/>
    <cellStyle name="메모 12 2 2 3" xfId="4699" xr:uid="{00000000-0005-0000-0000-000044120000}"/>
    <cellStyle name="메모 12 2 2 3 2" xfId="4700" xr:uid="{00000000-0005-0000-0000-000045120000}"/>
    <cellStyle name="메모 12 2 2 3 2 2" xfId="4701" xr:uid="{00000000-0005-0000-0000-000046120000}"/>
    <cellStyle name="메모 12 2 2 3 3" xfId="4702" xr:uid="{00000000-0005-0000-0000-000047120000}"/>
    <cellStyle name="메모 12 2 2 3 3 2" xfId="4703" xr:uid="{00000000-0005-0000-0000-000048120000}"/>
    <cellStyle name="메모 12 2 2 3 4" xfId="4704" xr:uid="{00000000-0005-0000-0000-000049120000}"/>
    <cellStyle name="메모 12 2 2 4" xfId="4705" xr:uid="{00000000-0005-0000-0000-00004A120000}"/>
    <cellStyle name="메모 12 2 2 4 2" xfId="4706" xr:uid="{00000000-0005-0000-0000-00004B120000}"/>
    <cellStyle name="메모 12 2 2 4 2 2" xfId="4707" xr:uid="{00000000-0005-0000-0000-00004C120000}"/>
    <cellStyle name="메모 12 2 2 4 3" xfId="4708" xr:uid="{00000000-0005-0000-0000-00004D120000}"/>
    <cellStyle name="메모 12 2 2 4 3 2" xfId="4709" xr:uid="{00000000-0005-0000-0000-00004E120000}"/>
    <cellStyle name="메모 12 2 2 4 4" xfId="4710" xr:uid="{00000000-0005-0000-0000-00004F120000}"/>
    <cellStyle name="메모 12 2 2 5" xfId="4711" xr:uid="{00000000-0005-0000-0000-000050120000}"/>
    <cellStyle name="메모 12 2 2 5 2" xfId="4712" xr:uid="{00000000-0005-0000-0000-000051120000}"/>
    <cellStyle name="메모 12 2 2 5 2 2" xfId="4713" xr:uid="{00000000-0005-0000-0000-000052120000}"/>
    <cellStyle name="메모 12 2 2 5 3" xfId="4714" xr:uid="{00000000-0005-0000-0000-000053120000}"/>
    <cellStyle name="메모 12 2 2 5 3 2" xfId="4715" xr:uid="{00000000-0005-0000-0000-000054120000}"/>
    <cellStyle name="메모 12 2 2 5 4" xfId="4716" xr:uid="{00000000-0005-0000-0000-000055120000}"/>
    <cellStyle name="메모 12 2 2 6" xfId="4717" xr:uid="{00000000-0005-0000-0000-000056120000}"/>
    <cellStyle name="메모 12 2 2 6 2" xfId="4718" xr:uid="{00000000-0005-0000-0000-000057120000}"/>
    <cellStyle name="메모 12 2 2 6 2 2" xfId="4719" xr:uid="{00000000-0005-0000-0000-000058120000}"/>
    <cellStyle name="메모 12 2 2 6 3" xfId="4720" xr:uid="{00000000-0005-0000-0000-000059120000}"/>
    <cellStyle name="메모 12 2 2 6 3 2" xfId="4721" xr:uid="{00000000-0005-0000-0000-00005A120000}"/>
    <cellStyle name="메모 12 2 2 6 4" xfId="4722" xr:uid="{00000000-0005-0000-0000-00005B120000}"/>
    <cellStyle name="메모 12 2 2 7" xfId="4723" xr:uid="{00000000-0005-0000-0000-00005C120000}"/>
    <cellStyle name="메모 12 2 2 7 2" xfId="4724" xr:uid="{00000000-0005-0000-0000-00005D120000}"/>
    <cellStyle name="메모 12 2 2 8" xfId="4725" xr:uid="{00000000-0005-0000-0000-00005E120000}"/>
    <cellStyle name="메모 12 2 2 8 2" xfId="4726" xr:uid="{00000000-0005-0000-0000-00005F120000}"/>
    <cellStyle name="메모 12 2 2 9" xfId="4727" xr:uid="{00000000-0005-0000-0000-000060120000}"/>
    <cellStyle name="메모 12 2 3" xfId="4728" xr:uid="{00000000-0005-0000-0000-000061120000}"/>
    <cellStyle name="메모 12 2 3 2" xfId="4729" xr:uid="{00000000-0005-0000-0000-000062120000}"/>
    <cellStyle name="메모 12 2 3 2 2" xfId="4730" xr:uid="{00000000-0005-0000-0000-000063120000}"/>
    <cellStyle name="메모 12 2 3 2 2 2" xfId="4731" xr:uid="{00000000-0005-0000-0000-000064120000}"/>
    <cellStyle name="메모 12 2 3 2 3" xfId="4732" xr:uid="{00000000-0005-0000-0000-000065120000}"/>
    <cellStyle name="메모 12 2 3 2 3 2" xfId="4733" xr:uid="{00000000-0005-0000-0000-000066120000}"/>
    <cellStyle name="메모 12 2 3 2 4" xfId="4734" xr:uid="{00000000-0005-0000-0000-000067120000}"/>
    <cellStyle name="메모 12 2 3 3" xfId="4735" xr:uid="{00000000-0005-0000-0000-000068120000}"/>
    <cellStyle name="메모 12 2 3 3 2" xfId="4736" xr:uid="{00000000-0005-0000-0000-000069120000}"/>
    <cellStyle name="메모 12 2 3 3 2 2" xfId="4737" xr:uid="{00000000-0005-0000-0000-00006A120000}"/>
    <cellStyle name="메모 12 2 3 3 3" xfId="4738" xr:uid="{00000000-0005-0000-0000-00006B120000}"/>
    <cellStyle name="메모 12 2 3 3 3 2" xfId="4739" xr:uid="{00000000-0005-0000-0000-00006C120000}"/>
    <cellStyle name="메모 12 2 3 3 4" xfId="4740" xr:uid="{00000000-0005-0000-0000-00006D120000}"/>
    <cellStyle name="메모 12 2 3 4" xfId="4741" xr:uid="{00000000-0005-0000-0000-00006E120000}"/>
    <cellStyle name="메모 12 2 3 4 2" xfId="4742" xr:uid="{00000000-0005-0000-0000-00006F120000}"/>
    <cellStyle name="메모 12 2 3 4 2 2" xfId="4743" xr:uid="{00000000-0005-0000-0000-000070120000}"/>
    <cellStyle name="메모 12 2 3 4 3" xfId="4744" xr:uid="{00000000-0005-0000-0000-000071120000}"/>
    <cellStyle name="메모 12 2 3 4 3 2" xfId="4745" xr:uid="{00000000-0005-0000-0000-000072120000}"/>
    <cellStyle name="메모 12 2 3 4 4" xfId="4746" xr:uid="{00000000-0005-0000-0000-000073120000}"/>
    <cellStyle name="메모 12 2 3 5" xfId="4747" xr:uid="{00000000-0005-0000-0000-000074120000}"/>
    <cellStyle name="메모 12 2 3 5 2" xfId="4748" xr:uid="{00000000-0005-0000-0000-000075120000}"/>
    <cellStyle name="메모 12 2 3 5 2 2" xfId="4749" xr:uid="{00000000-0005-0000-0000-000076120000}"/>
    <cellStyle name="메모 12 2 3 5 3" xfId="4750" xr:uid="{00000000-0005-0000-0000-000077120000}"/>
    <cellStyle name="메모 12 2 3 5 3 2" xfId="4751" xr:uid="{00000000-0005-0000-0000-000078120000}"/>
    <cellStyle name="메모 12 2 3 5 4" xfId="4752" xr:uid="{00000000-0005-0000-0000-000079120000}"/>
    <cellStyle name="메모 12 2 3 6" xfId="4753" xr:uid="{00000000-0005-0000-0000-00007A120000}"/>
    <cellStyle name="메모 12 2 3 6 2" xfId="4754" xr:uid="{00000000-0005-0000-0000-00007B120000}"/>
    <cellStyle name="메모 12 2 3 7" xfId="4755" xr:uid="{00000000-0005-0000-0000-00007C120000}"/>
    <cellStyle name="메모 12 2 3 7 2" xfId="4756" xr:uid="{00000000-0005-0000-0000-00007D120000}"/>
    <cellStyle name="메모 12 2 3 8" xfId="4757" xr:uid="{00000000-0005-0000-0000-00007E120000}"/>
    <cellStyle name="메모 12 2 4" xfId="4758" xr:uid="{00000000-0005-0000-0000-00007F120000}"/>
    <cellStyle name="메모 12 2 4 2" xfId="4759" xr:uid="{00000000-0005-0000-0000-000080120000}"/>
    <cellStyle name="메모 12 2 4 2 2" xfId="4760" xr:uid="{00000000-0005-0000-0000-000081120000}"/>
    <cellStyle name="메모 12 2 4 3" xfId="4761" xr:uid="{00000000-0005-0000-0000-000082120000}"/>
    <cellStyle name="메모 12 2 4 3 2" xfId="4762" xr:uid="{00000000-0005-0000-0000-000083120000}"/>
    <cellStyle name="메모 12 2 4 4" xfId="4763" xr:uid="{00000000-0005-0000-0000-000084120000}"/>
    <cellStyle name="메모 12 2 5" xfId="4764" xr:uid="{00000000-0005-0000-0000-000085120000}"/>
    <cellStyle name="메모 12 2 5 2" xfId="4765" xr:uid="{00000000-0005-0000-0000-000086120000}"/>
    <cellStyle name="메모 12 2 5 2 2" xfId="4766" xr:uid="{00000000-0005-0000-0000-000087120000}"/>
    <cellStyle name="메모 12 2 5 3" xfId="4767" xr:uid="{00000000-0005-0000-0000-000088120000}"/>
    <cellStyle name="메모 12 2 5 3 2" xfId="4768" xr:uid="{00000000-0005-0000-0000-000089120000}"/>
    <cellStyle name="메모 12 2 5 4" xfId="4769" xr:uid="{00000000-0005-0000-0000-00008A120000}"/>
    <cellStyle name="메모 12 2 6" xfId="4770" xr:uid="{00000000-0005-0000-0000-00008B120000}"/>
    <cellStyle name="메모 12 2 6 2" xfId="4771" xr:uid="{00000000-0005-0000-0000-00008C120000}"/>
    <cellStyle name="메모 12 2 6 2 2" xfId="4772" xr:uid="{00000000-0005-0000-0000-00008D120000}"/>
    <cellStyle name="메모 12 2 6 3" xfId="4773" xr:uid="{00000000-0005-0000-0000-00008E120000}"/>
    <cellStyle name="메모 12 2 6 3 2" xfId="4774" xr:uid="{00000000-0005-0000-0000-00008F120000}"/>
    <cellStyle name="메모 12 2 6 4" xfId="4775" xr:uid="{00000000-0005-0000-0000-000090120000}"/>
    <cellStyle name="메모 12 2 7" xfId="4776" xr:uid="{00000000-0005-0000-0000-000091120000}"/>
    <cellStyle name="메모 12 2 7 2" xfId="4777" xr:uid="{00000000-0005-0000-0000-000092120000}"/>
    <cellStyle name="메모 12 2 7 2 2" xfId="4778" xr:uid="{00000000-0005-0000-0000-000093120000}"/>
    <cellStyle name="메모 12 2 7 3" xfId="4779" xr:uid="{00000000-0005-0000-0000-000094120000}"/>
    <cellStyle name="메모 12 2 7 3 2" xfId="4780" xr:uid="{00000000-0005-0000-0000-000095120000}"/>
    <cellStyle name="메모 12 2 7 4" xfId="4781" xr:uid="{00000000-0005-0000-0000-000096120000}"/>
    <cellStyle name="메모 12 2 8" xfId="4782" xr:uid="{00000000-0005-0000-0000-000097120000}"/>
    <cellStyle name="메모 12 2 8 2" xfId="4783" xr:uid="{00000000-0005-0000-0000-000098120000}"/>
    <cellStyle name="메모 12 2 8 2 2" xfId="4784" xr:uid="{00000000-0005-0000-0000-000099120000}"/>
    <cellStyle name="메모 12 2 8 3" xfId="4785" xr:uid="{00000000-0005-0000-0000-00009A120000}"/>
    <cellStyle name="메모 12 2 8 3 2" xfId="4786" xr:uid="{00000000-0005-0000-0000-00009B120000}"/>
    <cellStyle name="메모 12 2 8 4" xfId="4787" xr:uid="{00000000-0005-0000-0000-00009C120000}"/>
    <cellStyle name="메모 12 2 9" xfId="4788" xr:uid="{00000000-0005-0000-0000-00009D120000}"/>
    <cellStyle name="메모 12 2 9 2" xfId="4789" xr:uid="{00000000-0005-0000-0000-00009E120000}"/>
    <cellStyle name="메모 12 3" xfId="4790" xr:uid="{00000000-0005-0000-0000-00009F120000}"/>
    <cellStyle name="메모 12 3 2" xfId="4791" xr:uid="{00000000-0005-0000-0000-0000A0120000}"/>
    <cellStyle name="메모 12 3 2 2" xfId="4792" xr:uid="{00000000-0005-0000-0000-0000A1120000}"/>
    <cellStyle name="메모 12 3 2 2 2" xfId="4793" xr:uid="{00000000-0005-0000-0000-0000A2120000}"/>
    <cellStyle name="메모 12 3 2 3" xfId="4794" xr:uid="{00000000-0005-0000-0000-0000A3120000}"/>
    <cellStyle name="메모 12 3 2 3 2" xfId="4795" xr:uid="{00000000-0005-0000-0000-0000A4120000}"/>
    <cellStyle name="메모 12 3 2 4" xfId="4796" xr:uid="{00000000-0005-0000-0000-0000A5120000}"/>
    <cellStyle name="메모 12 3 3" xfId="4797" xr:uid="{00000000-0005-0000-0000-0000A6120000}"/>
    <cellStyle name="메모 12 3 3 2" xfId="4798" xr:uid="{00000000-0005-0000-0000-0000A7120000}"/>
    <cellStyle name="메모 12 3 3 2 2" xfId="4799" xr:uid="{00000000-0005-0000-0000-0000A8120000}"/>
    <cellStyle name="메모 12 3 3 3" xfId="4800" xr:uid="{00000000-0005-0000-0000-0000A9120000}"/>
    <cellStyle name="메모 12 3 3 3 2" xfId="4801" xr:uid="{00000000-0005-0000-0000-0000AA120000}"/>
    <cellStyle name="메모 12 3 3 4" xfId="4802" xr:uid="{00000000-0005-0000-0000-0000AB120000}"/>
    <cellStyle name="메모 12 3 4" xfId="4803" xr:uid="{00000000-0005-0000-0000-0000AC120000}"/>
    <cellStyle name="메모 12 3 4 2" xfId="4804" xr:uid="{00000000-0005-0000-0000-0000AD120000}"/>
    <cellStyle name="메모 12 3 4 2 2" xfId="4805" xr:uid="{00000000-0005-0000-0000-0000AE120000}"/>
    <cellStyle name="메모 12 3 4 3" xfId="4806" xr:uid="{00000000-0005-0000-0000-0000AF120000}"/>
    <cellStyle name="메모 12 3 4 3 2" xfId="4807" xr:uid="{00000000-0005-0000-0000-0000B0120000}"/>
    <cellStyle name="메모 12 3 4 4" xfId="4808" xr:uid="{00000000-0005-0000-0000-0000B1120000}"/>
    <cellStyle name="메모 12 3 5" xfId="4809" xr:uid="{00000000-0005-0000-0000-0000B2120000}"/>
    <cellStyle name="메모 12 3 5 2" xfId="4810" xr:uid="{00000000-0005-0000-0000-0000B3120000}"/>
    <cellStyle name="메모 12 3 5 2 2" xfId="4811" xr:uid="{00000000-0005-0000-0000-0000B4120000}"/>
    <cellStyle name="메모 12 3 5 3" xfId="4812" xr:uid="{00000000-0005-0000-0000-0000B5120000}"/>
    <cellStyle name="메모 12 3 5 3 2" xfId="4813" xr:uid="{00000000-0005-0000-0000-0000B6120000}"/>
    <cellStyle name="메모 12 3 5 4" xfId="4814" xr:uid="{00000000-0005-0000-0000-0000B7120000}"/>
    <cellStyle name="메모 12 3 6" xfId="4815" xr:uid="{00000000-0005-0000-0000-0000B8120000}"/>
    <cellStyle name="메모 12 3 6 2" xfId="4816" xr:uid="{00000000-0005-0000-0000-0000B9120000}"/>
    <cellStyle name="메모 12 3 6 2 2" xfId="4817" xr:uid="{00000000-0005-0000-0000-0000BA120000}"/>
    <cellStyle name="메모 12 3 6 3" xfId="4818" xr:uid="{00000000-0005-0000-0000-0000BB120000}"/>
    <cellStyle name="메모 12 3 6 3 2" xfId="4819" xr:uid="{00000000-0005-0000-0000-0000BC120000}"/>
    <cellStyle name="메모 12 3 6 4" xfId="4820" xr:uid="{00000000-0005-0000-0000-0000BD120000}"/>
    <cellStyle name="메모 12 3 7" xfId="4821" xr:uid="{00000000-0005-0000-0000-0000BE120000}"/>
    <cellStyle name="메모 12 3 7 2" xfId="4822" xr:uid="{00000000-0005-0000-0000-0000BF120000}"/>
    <cellStyle name="메모 12 3 8" xfId="4823" xr:uid="{00000000-0005-0000-0000-0000C0120000}"/>
    <cellStyle name="메모 12 3 8 2" xfId="4824" xr:uid="{00000000-0005-0000-0000-0000C1120000}"/>
    <cellStyle name="메모 12 3 9" xfId="4825" xr:uid="{00000000-0005-0000-0000-0000C2120000}"/>
    <cellStyle name="메모 12 4" xfId="4826" xr:uid="{00000000-0005-0000-0000-0000C3120000}"/>
    <cellStyle name="메모 12 4 2" xfId="4827" xr:uid="{00000000-0005-0000-0000-0000C4120000}"/>
    <cellStyle name="메모 12 4 2 2" xfId="4828" xr:uid="{00000000-0005-0000-0000-0000C5120000}"/>
    <cellStyle name="메모 12 4 2 2 2" xfId="4829" xr:uid="{00000000-0005-0000-0000-0000C6120000}"/>
    <cellStyle name="메모 12 4 2 3" xfId="4830" xr:uid="{00000000-0005-0000-0000-0000C7120000}"/>
    <cellStyle name="메모 12 4 2 3 2" xfId="4831" xr:uid="{00000000-0005-0000-0000-0000C8120000}"/>
    <cellStyle name="메모 12 4 2 4" xfId="4832" xr:uid="{00000000-0005-0000-0000-0000C9120000}"/>
    <cellStyle name="메모 12 4 3" xfId="4833" xr:uid="{00000000-0005-0000-0000-0000CA120000}"/>
    <cellStyle name="메모 12 4 3 2" xfId="4834" xr:uid="{00000000-0005-0000-0000-0000CB120000}"/>
    <cellStyle name="메모 12 4 3 2 2" xfId="4835" xr:uid="{00000000-0005-0000-0000-0000CC120000}"/>
    <cellStyle name="메모 12 4 3 3" xfId="4836" xr:uid="{00000000-0005-0000-0000-0000CD120000}"/>
    <cellStyle name="메모 12 4 3 3 2" xfId="4837" xr:uid="{00000000-0005-0000-0000-0000CE120000}"/>
    <cellStyle name="메모 12 4 3 4" xfId="4838" xr:uid="{00000000-0005-0000-0000-0000CF120000}"/>
    <cellStyle name="메모 12 4 4" xfId="4839" xr:uid="{00000000-0005-0000-0000-0000D0120000}"/>
    <cellStyle name="메모 12 4 4 2" xfId="4840" xr:uid="{00000000-0005-0000-0000-0000D1120000}"/>
    <cellStyle name="메모 12 4 4 2 2" xfId="4841" xr:uid="{00000000-0005-0000-0000-0000D2120000}"/>
    <cellStyle name="메모 12 4 4 3" xfId="4842" xr:uid="{00000000-0005-0000-0000-0000D3120000}"/>
    <cellStyle name="메모 12 4 4 3 2" xfId="4843" xr:uid="{00000000-0005-0000-0000-0000D4120000}"/>
    <cellStyle name="메모 12 4 4 4" xfId="4844" xr:uid="{00000000-0005-0000-0000-0000D5120000}"/>
    <cellStyle name="메모 12 4 5" xfId="4845" xr:uid="{00000000-0005-0000-0000-0000D6120000}"/>
    <cellStyle name="메모 12 4 5 2" xfId="4846" xr:uid="{00000000-0005-0000-0000-0000D7120000}"/>
    <cellStyle name="메모 12 4 5 2 2" xfId="4847" xr:uid="{00000000-0005-0000-0000-0000D8120000}"/>
    <cellStyle name="메모 12 4 5 3" xfId="4848" xr:uid="{00000000-0005-0000-0000-0000D9120000}"/>
    <cellStyle name="메모 12 4 5 3 2" xfId="4849" xr:uid="{00000000-0005-0000-0000-0000DA120000}"/>
    <cellStyle name="메모 12 4 5 4" xfId="4850" xr:uid="{00000000-0005-0000-0000-0000DB120000}"/>
    <cellStyle name="메모 12 4 6" xfId="4851" xr:uid="{00000000-0005-0000-0000-0000DC120000}"/>
    <cellStyle name="메모 12 4 6 2" xfId="4852" xr:uid="{00000000-0005-0000-0000-0000DD120000}"/>
    <cellStyle name="메모 12 4 7" xfId="4853" xr:uid="{00000000-0005-0000-0000-0000DE120000}"/>
    <cellStyle name="메모 12 4 7 2" xfId="4854" xr:uid="{00000000-0005-0000-0000-0000DF120000}"/>
    <cellStyle name="메모 12 4 8" xfId="4855" xr:uid="{00000000-0005-0000-0000-0000E0120000}"/>
    <cellStyle name="메모 12 5" xfId="4856" xr:uid="{00000000-0005-0000-0000-0000E1120000}"/>
    <cellStyle name="메모 12 5 2" xfId="4857" xr:uid="{00000000-0005-0000-0000-0000E2120000}"/>
    <cellStyle name="메모 12 5 2 2" xfId="4858" xr:uid="{00000000-0005-0000-0000-0000E3120000}"/>
    <cellStyle name="메모 12 5 3" xfId="4859" xr:uid="{00000000-0005-0000-0000-0000E4120000}"/>
    <cellStyle name="메모 12 5 3 2" xfId="4860" xr:uid="{00000000-0005-0000-0000-0000E5120000}"/>
    <cellStyle name="메모 12 5 4" xfId="4861" xr:uid="{00000000-0005-0000-0000-0000E6120000}"/>
    <cellStyle name="메모 12 6" xfId="4862" xr:uid="{00000000-0005-0000-0000-0000E7120000}"/>
    <cellStyle name="메모 12 6 2" xfId="4863" xr:uid="{00000000-0005-0000-0000-0000E8120000}"/>
    <cellStyle name="메모 12 6 2 2" xfId="4864" xr:uid="{00000000-0005-0000-0000-0000E9120000}"/>
    <cellStyle name="메모 12 6 3" xfId="4865" xr:uid="{00000000-0005-0000-0000-0000EA120000}"/>
    <cellStyle name="메모 12 6 3 2" xfId="4866" xr:uid="{00000000-0005-0000-0000-0000EB120000}"/>
    <cellStyle name="메모 12 6 4" xfId="4867" xr:uid="{00000000-0005-0000-0000-0000EC120000}"/>
    <cellStyle name="메모 12 7" xfId="4868" xr:uid="{00000000-0005-0000-0000-0000ED120000}"/>
    <cellStyle name="메모 12 7 2" xfId="4869" xr:uid="{00000000-0005-0000-0000-0000EE120000}"/>
    <cellStyle name="메모 12 7 2 2" xfId="4870" xr:uid="{00000000-0005-0000-0000-0000EF120000}"/>
    <cellStyle name="메모 12 7 3" xfId="4871" xr:uid="{00000000-0005-0000-0000-0000F0120000}"/>
    <cellStyle name="메모 12 7 3 2" xfId="4872" xr:uid="{00000000-0005-0000-0000-0000F1120000}"/>
    <cellStyle name="메모 12 7 4" xfId="4873" xr:uid="{00000000-0005-0000-0000-0000F2120000}"/>
    <cellStyle name="메모 12 8" xfId="4874" xr:uid="{00000000-0005-0000-0000-0000F3120000}"/>
    <cellStyle name="메모 12 8 2" xfId="4875" xr:uid="{00000000-0005-0000-0000-0000F4120000}"/>
    <cellStyle name="메모 12 8 2 2" xfId="4876" xr:uid="{00000000-0005-0000-0000-0000F5120000}"/>
    <cellStyle name="메모 12 8 3" xfId="4877" xr:uid="{00000000-0005-0000-0000-0000F6120000}"/>
    <cellStyle name="메모 12 8 3 2" xfId="4878" xr:uid="{00000000-0005-0000-0000-0000F7120000}"/>
    <cellStyle name="메모 12 8 4" xfId="4879" xr:uid="{00000000-0005-0000-0000-0000F8120000}"/>
    <cellStyle name="메모 12 9" xfId="4880" xr:uid="{00000000-0005-0000-0000-0000F9120000}"/>
    <cellStyle name="메모 12 9 2" xfId="4881" xr:uid="{00000000-0005-0000-0000-0000FA120000}"/>
    <cellStyle name="메모 12 9 2 2" xfId="4882" xr:uid="{00000000-0005-0000-0000-0000FB120000}"/>
    <cellStyle name="메모 12 9 3" xfId="4883" xr:uid="{00000000-0005-0000-0000-0000FC120000}"/>
    <cellStyle name="메모 12 9 3 2" xfId="4884" xr:uid="{00000000-0005-0000-0000-0000FD120000}"/>
    <cellStyle name="메모 12 9 4" xfId="4885" xr:uid="{00000000-0005-0000-0000-0000FE120000}"/>
    <cellStyle name="메모 13" xfId="4886" xr:uid="{00000000-0005-0000-0000-0000FF120000}"/>
    <cellStyle name="메모 13 10" xfId="4887" xr:uid="{00000000-0005-0000-0000-000000130000}"/>
    <cellStyle name="메모 13 10 2" xfId="4888" xr:uid="{00000000-0005-0000-0000-000001130000}"/>
    <cellStyle name="메모 13 11" xfId="4889" xr:uid="{00000000-0005-0000-0000-000002130000}"/>
    <cellStyle name="메모 13 11 2" xfId="4890" xr:uid="{00000000-0005-0000-0000-000003130000}"/>
    <cellStyle name="메모 13 12" xfId="4891" xr:uid="{00000000-0005-0000-0000-000004130000}"/>
    <cellStyle name="메모 13 2" xfId="4892" xr:uid="{00000000-0005-0000-0000-000005130000}"/>
    <cellStyle name="메모 13 2 10" xfId="4893" xr:uid="{00000000-0005-0000-0000-000006130000}"/>
    <cellStyle name="메모 13 2 10 2" xfId="4894" xr:uid="{00000000-0005-0000-0000-000007130000}"/>
    <cellStyle name="메모 13 2 11" xfId="4895" xr:uid="{00000000-0005-0000-0000-000008130000}"/>
    <cellStyle name="메모 13 2 2" xfId="4896" xr:uid="{00000000-0005-0000-0000-000009130000}"/>
    <cellStyle name="메모 13 2 2 2" xfId="4897" xr:uid="{00000000-0005-0000-0000-00000A130000}"/>
    <cellStyle name="메모 13 2 2 2 2" xfId="4898" xr:uid="{00000000-0005-0000-0000-00000B130000}"/>
    <cellStyle name="메모 13 2 2 2 2 2" xfId="4899" xr:uid="{00000000-0005-0000-0000-00000C130000}"/>
    <cellStyle name="메모 13 2 2 2 3" xfId="4900" xr:uid="{00000000-0005-0000-0000-00000D130000}"/>
    <cellStyle name="메모 13 2 2 2 3 2" xfId="4901" xr:uid="{00000000-0005-0000-0000-00000E130000}"/>
    <cellStyle name="메모 13 2 2 2 4" xfId="4902" xr:uid="{00000000-0005-0000-0000-00000F130000}"/>
    <cellStyle name="메모 13 2 2 3" xfId="4903" xr:uid="{00000000-0005-0000-0000-000010130000}"/>
    <cellStyle name="메모 13 2 2 3 2" xfId="4904" xr:uid="{00000000-0005-0000-0000-000011130000}"/>
    <cellStyle name="메모 13 2 2 3 2 2" xfId="4905" xr:uid="{00000000-0005-0000-0000-000012130000}"/>
    <cellStyle name="메모 13 2 2 3 3" xfId="4906" xr:uid="{00000000-0005-0000-0000-000013130000}"/>
    <cellStyle name="메모 13 2 2 3 3 2" xfId="4907" xr:uid="{00000000-0005-0000-0000-000014130000}"/>
    <cellStyle name="메모 13 2 2 3 4" xfId="4908" xr:uid="{00000000-0005-0000-0000-000015130000}"/>
    <cellStyle name="메모 13 2 2 4" xfId="4909" xr:uid="{00000000-0005-0000-0000-000016130000}"/>
    <cellStyle name="메모 13 2 2 4 2" xfId="4910" xr:uid="{00000000-0005-0000-0000-000017130000}"/>
    <cellStyle name="메모 13 2 2 4 2 2" xfId="4911" xr:uid="{00000000-0005-0000-0000-000018130000}"/>
    <cellStyle name="메모 13 2 2 4 3" xfId="4912" xr:uid="{00000000-0005-0000-0000-000019130000}"/>
    <cellStyle name="메모 13 2 2 4 3 2" xfId="4913" xr:uid="{00000000-0005-0000-0000-00001A130000}"/>
    <cellStyle name="메모 13 2 2 4 4" xfId="4914" xr:uid="{00000000-0005-0000-0000-00001B130000}"/>
    <cellStyle name="메모 13 2 2 5" xfId="4915" xr:uid="{00000000-0005-0000-0000-00001C130000}"/>
    <cellStyle name="메모 13 2 2 5 2" xfId="4916" xr:uid="{00000000-0005-0000-0000-00001D130000}"/>
    <cellStyle name="메모 13 2 2 5 2 2" xfId="4917" xr:uid="{00000000-0005-0000-0000-00001E130000}"/>
    <cellStyle name="메모 13 2 2 5 3" xfId="4918" xr:uid="{00000000-0005-0000-0000-00001F130000}"/>
    <cellStyle name="메모 13 2 2 5 3 2" xfId="4919" xr:uid="{00000000-0005-0000-0000-000020130000}"/>
    <cellStyle name="메모 13 2 2 5 4" xfId="4920" xr:uid="{00000000-0005-0000-0000-000021130000}"/>
    <cellStyle name="메모 13 2 2 6" xfId="4921" xr:uid="{00000000-0005-0000-0000-000022130000}"/>
    <cellStyle name="메모 13 2 2 6 2" xfId="4922" xr:uid="{00000000-0005-0000-0000-000023130000}"/>
    <cellStyle name="메모 13 2 2 6 2 2" xfId="4923" xr:uid="{00000000-0005-0000-0000-000024130000}"/>
    <cellStyle name="메모 13 2 2 6 3" xfId="4924" xr:uid="{00000000-0005-0000-0000-000025130000}"/>
    <cellStyle name="메모 13 2 2 6 3 2" xfId="4925" xr:uid="{00000000-0005-0000-0000-000026130000}"/>
    <cellStyle name="메모 13 2 2 6 4" xfId="4926" xr:uid="{00000000-0005-0000-0000-000027130000}"/>
    <cellStyle name="메모 13 2 2 7" xfId="4927" xr:uid="{00000000-0005-0000-0000-000028130000}"/>
    <cellStyle name="메모 13 2 2 7 2" xfId="4928" xr:uid="{00000000-0005-0000-0000-000029130000}"/>
    <cellStyle name="메모 13 2 2 8" xfId="4929" xr:uid="{00000000-0005-0000-0000-00002A130000}"/>
    <cellStyle name="메모 13 2 2 8 2" xfId="4930" xr:uid="{00000000-0005-0000-0000-00002B130000}"/>
    <cellStyle name="메모 13 2 2 9" xfId="4931" xr:uid="{00000000-0005-0000-0000-00002C130000}"/>
    <cellStyle name="메모 13 2 3" xfId="4932" xr:uid="{00000000-0005-0000-0000-00002D130000}"/>
    <cellStyle name="메모 13 2 3 2" xfId="4933" xr:uid="{00000000-0005-0000-0000-00002E130000}"/>
    <cellStyle name="메모 13 2 3 2 2" xfId="4934" xr:uid="{00000000-0005-0000-0000-00002F130000}"/>
    <cellStyle name="메모 13 2 3 2 2 2" xfId="4935" xr:uid="{00000000-0005-0000-0000-000030130000}"/>
    <cellStyle name="메모 13 2 3 2 3" xfId="4936" xr:uid="{00000000-0005-0000-0000-000031130000}"/>
    <cellStyle name="메모 13 2 3 2 3 2" xfId="4937" xr:uid="{00000000-0005-0000-0000-000032130000}"/>
    <cellStyle name="메모 13 2 3 2 4" xfId="4938" xr:uid="{00000000-0005-0000-0000-000033130000}"/>
    <cellStyle name="메모 13 2 3 3" xfId="4939" xr:uid="{00000000-0005-0000-0000-000034130000}"/>
    <cellStyle name="메모 13 2 3 3 2" xfId="4940" xr:uid="{00000000-0005-0000-0000-000035130000}"/>
    <cellStyle name="메모 13 2 3 3 2 2" xfId="4941" xr:uid="{00000000-0005-0000-0000-000036130000}"/>
    <cellStyle name="메모 13 2 3 3 3" xfId="4942" xr:uid="{00000000-0005-0000-0000-000037130000}"/>
    <cellStyle name="메모 13 2 3 3 3 2" xfId="4943" xr:uid="{00000000-0005-0000-0000-000038130000}"/>
    <cellStyle name="메모 13 2 3 3 4" xfId="4944" xr:uid="{00000000-0005-0000-0000-000039130000}"/>
    <cellStyle name="메모 13 2 3 4" xfId="4945" xr:uid="{00000000-0005-0000-0000-00003A130000}"/>
    <cellStyle name="메모 13 2 3 4 2" xfId="4946" xr:uid="{00000000-0005-0000-0000-00003B130000}"/>
    <cellStyle name="메모 13 2 3 4 2 2" xfId="4947" xr:uid="{00000000-0005-0000-0000-00003C130000}"/>
    <cellStyle name="메모 13 2 3 4 3" xfId="4948" xr:uid="{00000000-0005-0000-0000-00003D130000}"/>
    <cellStyle name="메모 13 2 3 4 3 2" xfId="4949" xr:uid="{00000000-0005-0000-0000-00003E130000}"/>
    <cellStyle name="메모 13 2 3 4 4" xfId="4950" xr:uid="{00000000-0005-0000-0000-00003F130000}"/>
    <cellStyle name="메모 13 2 3 5" xfId="4951" xr:uid="{00000000-0005-0000-0000-000040130000}"/>
    <cellStyle name="메모 13 2 3 5 2" xfId="4952" xr:uid="{00000000-0005-0000-0000-000041130000}"/>
    <cellStyle name="메모 13 2 3 5 2 2" xfId="4953" xr:uid="{00000000-0005-0000-0000-000042130000}"/>
    <cellStyle name="메모 13 2 3 5 3" xfId="4954" xr:uid="{00000000-0005-0000-0000-000043130000}"/>
    <cellStyle name="메모 13 2 3 5 3 2" xfId="4955" xr:uid="{00000000-0005-0000-0000-000044130000}"/>
    <cellStyle name="메모 13 2 3 5 4" xfId="4956" xr:uid="{00000000-0005-0000-0000-000045130000}"/>
    <cellStyle name="메모 13 2 3 6" xfId="4957" xr:uid="{00000000-0005-0000-0000-000046130000}"/>
    <cellStyle name="메모 13 2 3 6 2" xfId="4958" xr:uid="{00000000-0005-0000-0000-000047130000}"/>
    <cellStyle name="메모 13 2 3 7" xfId="4959" xr:uid="{00000000-0005-0000-0000-000048130000}"/>
    <cellStyle name="메모 13 2 3 7 2" xfId="4960" xr:uid="{00000000-0005-0000-0000-000049130000}"/>
    <cellStyle name="메모 13 2 3 8" xfId="4961" xr:uid="{00000000-0005-0000-0000-00004A130000}"/>
    <cellStyle name="메모 13 2 4" xfId="4962" xr:uid="{00000000-0005-0000-0000-00004B130000}"/>
    <cellStyle name="메모 13 2 4 2" xfId="4963" xr:uid="{00000000-0005-0000-0000-00004C130000}"/>
    <cellStyle name="메모 13 2 4 2 2" xfId="4964" xr:uid="{00000000-0005-0000-0000-00004D130000}"/>
    <cellStyle name="메모 13 2 4 3" xfId="4965" xr:uid="{00000000-0005-0000-0000-00004E130000}"/>
    <cellStyle name="메모 13 2 4 3 2" xfId="4966" xr:uid="{00000000-0005-0000-0000-00004F130000}"/>
    <cellStyle name="메모 13 2 4 4" xfId="4967" xr:uid="{00000000-0005-0000-0000-000050130000}"/>
    <cellStyle name="메모 13 2 5" xfId="4968" xr:uid="{00000000-0005-0000-0000-000051130000}"/>
    <cellStyle name="메모 13 2 5 2" xfId="4969" xr:uid="{00000000-0005-0000-0000-000052130000}"/>
    <cellStyle name="메모 13 2 5 2 2" xfId="4970" xr:uid="{00000000-0005-0000-0000-000053130000}"/>
    <cellStyle name="메모 13 2 5 3" xfId="4971" xr:uid="{00000000-0005-0000-0000-000054130000}"/>
    <cellStyle name="메모 13 2 5 3 2" xfId="4972" xr:uid="{00000000-0005-0000-0000-000055130000}"/>
    <cellStyle name="메모 13 2 5 4" xfId="4973" xr:uid="{00000000-0005-0000-0000-000056130000}"/>
    <cellStyle name="메모 13 2 6" xfId="4974" xr:uid="{00000000-0005-0000-0000-000057130000}"/>
    <cellStyle name="메모 13 2 6 2" xfId="4975" xr:uid="{00000000-0005-0000-0000-000058130000}"/>
    <cellStyle name="메모 13 2 6 2 2" xfId="4976" xr:uid="{00000000-0005-0000-0000-000059130000}"/>
    <cellStyle name="메모 13 2 6 3" xfId="4977" xr:uid="{00000000-0005-0000-0000-00005A130000}"/>
    <cellStyle name="메모 13 2 6 3 2" xfId="4978" xr:uid="{00000000-0005-0000-0000-00005B130000}"/>
    <cellStyle name="메모 13 2 6 4" xfId="4979" xr:uid="{00000000-0005-0000-0000-00005C130000}"/>
    <cellStyle name="메모 13 2 7" xfId="4980" xr:uid="{00000000-0005-0000-0000-00005D130000}"/>
    <cellStyle name="메모 13 2 7 2" xfId="4981" xr:uid="{00000000-0005-0000-0000-00005E130000}"/>
    <cellStyle name="메모 13 2 7 2 2" xfId="4982" xr:uid="{00000000-0005-0000-0000-00005F130000}"/>
    <cellStyle name="메모 13 2 7 3" xfId="4983" xr:uid="{00000000-0005-0000-0000-000060130000}"/>
    <cellStyle name="메모 13 2 7 3 2" xfId="4984" xr:uid="{00000000-0005-0000-0000-000061130000}"/>
    <cellStyle name="메모 13 2 7 4" xfId="4985" xr:uid="{00000000-0005-0000-0000-000062130000}"/>
    <cellStyle name="메모 13 2 8" xfId="4986" xr:uid="{00000000-0005-0000-0000-000063130000}"/>
    <cellStyle name="메모 13 2 8 2" xfId="4987" xr:uid="{00000000-0005-0000-0000-000064130000}"/>
    <cellStyle name="메모 13 2 8 2 2" xfId="4988" xr:uid="{00000000-0005-0000-0000-000065130000}"/>
    <cellStyle name="메모 13 2 8 3" xfId="4989" xr:uid="{00000000-0005-0000-0000-000066130000}"/>
    <cellStyle name="메모 13 2 8 3 2" xfId="4990" xr:uid="{00000000-0005-0000-0000-000067130000}"/>
    <cellStyle name="메모 13 2 8 4" xfId="4991" xr:uid="{00000000-0005-0000-0000-000068130000}"/>
    <cellStyle name="메모 13 2 9" xfId="4992" xr:uid="{00000000-0005-0000-0000-000069130000}"/>
    <cellStyle name="메모 13 2 9 2" xfId="4993" xr:uid="{00000000-0005-0000-0000-00006A130000}"/>
    <cellStyle name="메모 13 3" xfId="4994" xr:uid="{00000000-0005-0000-0000-00006B130000}"/>
    <cellStyle name="메모 13 3 2" xfId="4995" xr:uid="{00000000-0005-0000-0000-00006C130000}"/>
    <cellStyle name="메모 13 3 2 2" xfId="4996" xr:uid="{00000000-0005-0000-0000-00006D130000}"/>
    <cellStyle name="메모 13 3 2 2 2" xfId="4997" xr:uid="{00000000-0005-0000-0000-00006E130000}"/>
    <cellStyle name="메모 13 3 2 3" xfId="4998" xr:uid="{00000000-0005-0000-0000-00006F130000}"/>
    <cellStyle name="메모 13 3 2 3 2" xfId="4999" xr:uid="{00000000-0005-0000-0000-000070130000}"/>
    <cellStyle name="메모 13 3 2 4" xfId="5000" xr:uid="{00000000-0005-0000-0000-000071130000}"/>
    <cellStyle name="메모 13 3 3" xfId="5001" xr:uid="{00000000-0005-0000-0000-000072130000}"/>
    <cellStyle name="메모 13 3 3 2" xfId="5002" xr:uid="{00000000-0005-0000-0000-000073130000}"/>
    <cellStyle name="메모 13 3 3 2 2" xfId="5003" xr:uid="{00000000-0005-0000-0000-000074130000}"/>
    <cellStyle name="메모 13 3 3 3" xfId="5004" xr:uid="{00000000-0005-0000-0000-000075130000}"/>
    <cellStyle name="메모 13 3 3 3 2" xfId="5005" xr:uid="{00000000-0005-0000-0000-000076130000}"/>
    <cellStyle name="메모 13 3 3 4" xfId="5006" xr:uid="{00000000-0005-0000-0000-000077130000}"/>
    <cellStyle name="메모 13 3 4" xfId="5007" xr:uid="{00000000-0005-0000-0000-000078130000}"/>
    <cellStyle name="메모 13 3 4 2" xfId="5008" xr:uid="{00000000-0005-0000-0000-000079130000}"/>
    <cellStyle name="메모 13 3 4 2 2" xfId="5009" xr:uid="{00000000-0005-0000-0000-00007A130000}"/>
    <cellStyle name="메모 13 3 4 3" xfId="5010" xr:uid="{00000000-0005-0000-0000-00007B130000}"/>
    <cellStyle name="메모 13 3 4 3 2" xfId="5011" xr:uid="{00000000-0005-0000-0000-00007C130000}"/>
    <cellStyle name="메모 13 3 4 4" xfId="5012" xr:uid="{00000000-0005-0000-0000-00007D130000}"/>
    <cellStyle name="메모 13 3 5" xfId="5013" xr:uid="{00000000-0005-0000-0000-00007E130000}"/>
    <cellStyle name="메모 13 3 5 2" xfId="5014" xr:uid="{00000000-0005-0000-0000-00007F130000}"/>
    <cellStyle name="메모 13 3 5 2 2" xfId="5015" xr:uid="{00000000-0005-0000-0000-000080130000}"/>
    <cellStyle name="메모 13 3 5 3" xfId="5016" xr:uid="{00000000-0005-0000-0000-000081130000}"/>
    <cellStyle name="메모 13 3 5 3 2" xfId="5017" xr:uid="{00000000-0005-0000-0000-000082130000}"/>
    <cellStyle name="메모 13 3 5 4" xfId="5018" xr:uid="{00000000-0005-0000-0000-000083130000}"/>
    <cellStyle name="메모 13 3 6" xfId="5019" xr:uid="{00000000-0005-0000-0000-000084130000}"/>
    <cellStyle name="메모 13 3 6 2" xfId="5020" xr:uid="{00000000-0005-0000-0000-000085130000}"/>
    <cellStyle name="메모 13 3 6 2 2" xfId="5021" xr:uid="{00000000-0005-0000-0000-000086130000}"/>
    <cellStyle name="메모 13 3 6 3" xfId="5022" xr:uid="{00000000-0005-0000-0000-000087130000}"/>
    <cellStyle name="메모 13 3 6 3 2" xfId="5023" xr:uid="{00000000-0005-0000-0000-000088130000}"/>
    <cellStyle name="메모 13 3 6 4" xfId="5024" xr:uid="{00000000-0005-0000-0000-000089130000}"/>
    <cellStyle name="메모 13 3 7" xfId="5025" xr:uid="{00000000-0005-0000-0000-00008A130000}"/>
    <cellStyle name="메모 13 3 7 2" xfId="5026" xr:uid="{00000000-0005-0000-0000-00008B130000}"/>
    <cellStyle name="메모 13 3 8" xfId="5027" xr:uid="{00000000-0005-0000-0000-00008C130000}"/>
    <cellStyle name="메모 13 3 8 2" xfId="5028" xr:uid="{00000000-0005-0000-0000-00008D130000}"/>
    <cellStyle name="메모 13 3 9" xfId="5029" xr:uid="{00000000-0005-0000-0000-00008E130000}"/>
    <cellStyle name="메모 13 4" xfId="5030" xr:uid="{00000000-0005-0000-0000-00008F130000}"/>
    <cellStyle name="메모 13 4 2" xfId="5031" xr:uid="{00000000-0005-0000-0000-000090130000}"/>
    <cellStyle name="메모 13 4 2 2" xfId="5032" xr:uid="{00000000-0005-0000-0000-000091130000}"/>
    <cellStyle name="메모 13 4 2 2 2" xfId="5033" xr:uid="{00000000-0005-0000-0000-000092130000}"/>
    <cellStyle name="메모 13 4 2 3" xfId="5034" xr:uid="{00000000-0005-0000-0000-000093130000}"/>
    <cellStyle name="메모 13 4 2 3 2" xfId="5035" xr:uid="{00000000-0005-0000-0000-000094130000}"/>
    <cellStyle name="메모 13 4 2 4" xfId="5036" xr:uid="{00000000-0005-0000-0000-000095130000}"/>
    <cellStyle name="메모 13 4 3" xfId="5037" xr:uid="{00000000-0005-0000-0000-000096130000}"/>
    <cellStyle name="메모 13 4 3 2" xfId="5038" xr:uid="{00000000-0005-0000-0000-000097130000}"/>
    <cellStyle name="메모 13 4 3 2 2" xfId="5039" xr:uid="{00000000-0005-0000-0000-000098130000}"/>
    <cellStyle name="메모 13 4 3 3" xfId="5040" xr:uid="{00000000-0005-0000-0000-000099130000}"/>
    <cellStyle name="메모 13 4 3 3 2" xfId="5041" xr:uid="{00000000-0005-0000-0000-00009A130000}"/>
    <cellStyle name="메모 13 4 3 4" xfId="5042" xr:uid="{00000000-0005-0000-0000-00009B130000}"/>
    <cellStyle name="메모 13 4 4" xfId="5043" xr:uid="{00000000-0005-0000-0000-00009C130000}"/>
    <cellStyle name="메모 13 4 4 2" xfId="5044" xr:uid="{00000000-0005-0000-0000-00009D130000}"/>
    <cellStyle name="메모 13 4 4 2 2" xfId="5045" xr:uid="{00000000-0005-0000-0000-00009E130000}"/>
    <cellStyle name="메모 13 4 4 3" xfId="5046" xr:uid="{00000000-0005-0000-0000-00009F130000}"/>
    <cellStyle name="메모 13 4 4 3 2" xfId="5047" xr:uid="{00000000-0005-0000-0000-0000A0130000}"/>
    <cellStyle name="메모 13 4 4 4" xfId="5048" xr:uid="{00000000-0005-0000-0000-0000A1130000}"/>
    <cellStyle name="메모 13 4 5" xfId="5049" xr:uid="{00000000-0005-0000-0000-0000A2130000}"/>
    <cellStyle name="메모 13 4 5 2" xfId="5050" xr:uid="{00000000-0005-0000-0000-0000A3130000}"/>
    <cellStyle name="메모 13 4 5 2 2" xfId="5051" xr:uid="{00000000-0005-0000-0000-0000A4130000}"/>
    <cellStyle name="메모 13 4 5 3" xfId="5052" xr:uid="{00000000-0005-0000-0000-0000A5130000}"/>
    <cellStyle name="메모 13 4 5 3 2" xfId="5053" xr:uid="{00000000-0005-0000-0000-0000A6130000}"/>
    <cellStyle name="메모 13 4 5 4" xfId="5054" xr:uid="{00000000-0005-0000-0000-0000A7130000}"/>
    <cellStyle name="메모 13 4 6" xfId="5055" xr:uid="{00000000-0005-0000-0000-0000A8130000}"/>
    <cellStyle name="메모 13 4 6 2" xfId="5056" xr:uid="{00000000-0005-0000-0000-0000A9130000}"/>
    <cellStyle name="메모 13 4 7" xfId="5057" xr:uid="{00000000-0005-0000-0000-0000AA130000}"/>
    <cellStyle name="메모 13 4 7 2" xfId="5058" xr:uid="{00000000-0005-0000-0000-0000AB130000}"/>
    <cellStyle name="메모 13 4 8" xfId="5059" xr:uid="{00000000-0005-0000-0000-0000AC130000}"/>
    <cellStyle name="메모 13 5" xfId="5060" xr:uid="{00000000-0005-0000-0000-0000AD130000}"/>
    <cellStyle name="메모 13 5 2" xfId="5061" xr:uid="{00000000-0005-0000-0000-0000AE130000}"/>
    <cellStyle name="메모 13 5 2 2" xfId="5062" xr:uid="{00000000-0005-0000-0000-0000AF130000}"/>
    <cellStyle name="메모 13 5 3" xfId="5063" xr:uid="{00000000-0005-0000-0000-0000B0130000}"/>
    <cellStyle name="메모 13 5 3 2" xfId="5064" xr:uid="{00000000-0005-0000-0000-0000B1130000}"/>
    <cellStyle name="메모 13 5 4" xfId="5065" xr:uid="{00000000-0005-0000-0000-0000B2130000}"/>
    <cellStyle name="메모 13 6" xfId="5066" xr:uid="{00000000-0005-0000-0000-0000B3130000}"/>
    <cellStyle name="메모 13 6 2" xfId="5067" xr:uid="{00000000-0005-0000-0000-0000B4130000}"/>
    <cellStyle name="메모 13 6 2 2" xfId="5068" xr:uid="{00000000-0005-0000-0000-0000B5130000}"/>
    <cellStyle name="메모 13 6 3" xfId="5069" xr:uid="{00000000-0005-0000-0000-0000B6130000}"/>
    <cellStyle name="메모 13 6 3 2" xfId="5070" xr:uid="{00000000-0005-0000-0000-0000B7130000}"/>
    <cellStyle name="메모 13 6 4" xfId="5071" xr:uid="{00000000-0005-0000-0000-0000B8130000}"/>
    <cellStyle name="메모 13 7" xfId="5072" xr:uid="{00000000-0005-0000-0000-0000B9130000}"/>
    <cellStyle name="메모 13 7 2" xfId="5073" xr:uid="{00000000-0005-0000-0000-0000BA130000}"/>
    <cellStyle name="메모 13 7 2 2" xfId="5074" xr:uid="{00000000-0005-0000-0000-0000BB130000}"/>
    <cellStyle name="메모 13 7 3" xfId="5075" xr:uid="{00000000-0005-0000-0000-0000BC130000}"/>
    <cellStyle name="메모 13 7 3 2" xfId="5076" xr:uid="{00000000-0005-0000-0000-0000BD130000}"/>
    <cellStyle name="메모 13 7 4" xfId="5077" xr:uid="{00000000-0005-0000-0000-0000BE130000}"/>
    <cellStyle name="메모 13 8" xfId="5078" xr:uid="{00000000-0005-0000-0000-0000BF130000}"/>
    <cellStyle name="메모 13 8 2" xfId="5079" xr:uid="{00000000-0005-0000-0000-0000C0130000}"/>
    <cellStyle name="메모 13 8 2 2" xfId="5080" xr:uid="{00000000-0005-0000-0000-0000C1130000}"/>
    <cellStyle name="메모 13 8 3" xfId="5081" xr:uid="{00000000-0005-0000-0000-0000C2130000}"/>
    <cellStyle name="메모 13 8 3 2" xfId="5082" xr:uid="{00000000-0005-0000-0000-0000C3130000}"/>
    <cellStyle name="메모 13 8 4" xfId="5083" xr:uid="{00000000-0005-0000-0000-0000C4130000}"/>
    <cellStyle name="메모 13 9" xfId="5084" xr:uid="{00000000-0005-0000-0000-0000C5130000}"/>
    <cellStyle name="메모 13 9 2" xfId="5085" xr:uid="{00000000-0005-0000-0000-0000C6130000}"/>
    <cellStyle name="메모 13 9 2 2" xfId="5086" xr:uid="{00000000-0005-0000-0000-0000C7130000}"/>
    <cellStyle name="메모 13 9 3" xfId="5087" xr:uid="{00000000-0005-0000-0000-0000C8130000}"/>
    <cellStyle name="메모 13 9 3 2" xfId="5088" xr:uid="{00000000-0005-0000-0000-0000C9130000}"/>
    <cellStyle name="메모 13 9 4" xfId="5089" xr:uid="{00000000-0005-0000-0000-0000CA130000}"/>
    <cellStyle name="메모 14" xfId="5090" xr:uid="{00000000-0005-0000-0000-0000CB130000}"/>
    <cellStyle name="메모 14 2" xfId="5091" xr:uid="{00000000-0005-0000-0000-0000CC130000}"/>
    <cellStyle name="메모 15" xfId="5092" xr:uid="{00000000-0005-0000-0000-0000CD130000}"/>
    <cellStyle name="메모 15 2" xfId="5093" xr:uid="{00000000-0005-0000-0000-0000CE130000}"/>
    <cellStyle name="메모 16" xfId="5094" xr:uid="{00000000-0005-0000-0000-0000CF130000}"/>
    <cellStyle name="메모 16 2" xfId="5095" xr:uid="{00000000-0005-0000-0000-0000D0130000}"/>
    <cellStyle name="메모 17" xfId="5096" xr:uid="{00000000-0005-0000-0000-0000D1130000}"/>
    <cellStyle name="메모 17 2" xfId="5097" xr:uid="{00000000-0005-0000-0000-0000D2130000}"/>
    <cellStyle name="메모 18" xfId="5098" xr:uid="{00000000-0005-0000-0000-0000D3130000}"/>
    <cellStyle name="메모 18 2" xfId="5099" xr:uid="{00000000-0005-0000-0000-0000D4130000}"/>
    <cellStyle name="메모 19" xfId="5100" xr:uid="{00000000-0005-0000-0000-0000D5130000}"/>
    <cellStyle name="메모 19 2" xfId="5101" xr:uid="{00000000-0005-0000-0000-0000D6130000}"/>
    <cellStyle name="메모 2" xfId="5102" xr:uid="{00000000-0005-0000-0000-0000D7130000}"/>
    <cellStyle name="메모 2 10" xfId="5103" xr:uid="{00000000-0005-0000-0000-0000D8130000}"/>
    <cellStyle name="메모 2 10 2" xfId="5104" xr:uid="{00000000-0005-0000-0000-0000D9130000}"/>
    <cellStyle name="메모 2 10 2 2" xfId="5105" xr:uid="{00000000-0005-0000-0000-0000DA130000}"/>
    <cellStyle name="메모 2 10 2 3" xfId="5106" xr:uid="{00000000-0005-0000-0000-0000DB130000}"/>
    <cellStyle name="메모 2 10 3" xfId="5107" xr:uid="{00000000-0005-0000-0000-0000DC130000}"/>
    <cellStyle name="메모 2 10 3 2" xfId="5108" xr:uid="{00000000-0005-0000-0000-0000DD130000}"/>
    <cellStyle name="메모 2 10 3 3" xfId="5109" xr:uid="{00000000-0005-0000-0000-0000DE130000}"/>
    <cellStyle name="메모 2 10 4" xfId="5110" xr:uid="{00000000-0005-0000-0000-0000DF130000}"/>
    <cellStyle name="메모 2 10 5" xfId="5111" xr:uid="{00000000-0005-0000-0000-0000E0130000}"/>
    <cellStyle name="메모 2 11" xfId="5112" xr:uid="{00000000-0005-0000-0000-0000E1130000}"/>
    <cellStyle name="메모 2 11 2" xfId="5113" xr:uid="{00000000-0005-0000-0000-0000E2130000}"/>
    <cellStyle name="메모 2 11 2 2" xfId="5114" xr:uid="{00000000-0005-0000-0000-0000E3130000}"/>
    <cellStyle name="메모 2 11 2 3" xfId="5115" xr:uid="{00000000-0005-0000-0000-0000E4130000}"/>
    <cellStyle name="메모 2 11 3" xfId="5116" xr:uid="{00000000-0005-0000-0000-0000E5130000}"/>
    <cellStyle name="메모 2 11 3 2" xfId="5117" xr:uid="{00000000-0005-0000-0000-0000E6130000}"/>
    <cellStyle name="메모 2 11 3 3" xfId="5118" xr:uid="{00000000-0005-0000-0000-0000E7130000}"/>
    <cellStyle name="메모 2 11 4" xfId="5119" xr:uid="{00000000-0005-0000-0000-0000E8130000}"/>
    <cellStyle name="메모 2 11 5" xfId="5120" xr:uid="{00000000-0005-0000-0000-0000E9130000}"/>
    <cellStyle name="메모 2 12" xfId="5121" xr:uid="{00000000-0005-0000-0000-0000EA130000}"/>
    <cellStyle name="메모 2 12 2" xfId="5122" xr:uid="{00000000-0005-0000-0000-0000EB130000}"/>
    <cellStyle name="메모 2 12 2 2" xfId="5123" xr:uid="{00000000-0005-0000-0000-0000EC130000}"/>
    <cellStyle name="메모 2 12 2 3" xfId="5124" xr:uid="{00000000-0005-0000-0000-0000ED130000}"/>
    <cellStyle name="메모 2 12 3" xfId="5125" xr:uid="{00000000-0005-0000-0000-0000EE130000}"/>
    <cellStyle name="메모 2 12 3 2" xfId="5126" xr:uid="{00000000-0005-0000-0000-0000EF130000}"/>
    <cellStyle name="메모 2 12 3 3" xfId="5127" xr:uid="{00000000-0005-0000-0000-0000F0130000}"/>
    <cellStyle name="메모 2 12 4" xfId="5128" xr:uid="{00000000-0005-0000-0000-0000F1130000}"/>
    <cellStyle name="메모 2 12 5" xfId="5129" xr:uid="{00000000-0005-0000-0000-0000F2130000}"/>
    <cellStyle name="메모 2 13" xfId="5130" xr:uid="{00000000-0005-0000-0000-0000F3130000}"/>
    <cellStyle name="메모 2 13 2" xfId="5131" xr:uid="{00000000-0005-0000-0000-0000F4130000}"/>
    <cellStyle name="메모 2 13 2 2" xfId="5132" xr:uid="{00000000-0005-0000-0000-0000F5130000}"/>
    <cellStyle name="메모 2 13 3" xfId="5133" xr:uid="{00000000-0005-0000-0000-0000F6130000}"/>
    <cellStyle name="메모 2 13 3 2" xfId="5134" xr:uid="{00000000-0005-0000-0000-0000F7130000}"/>
    <cellStyle name="메모 2 13 4" xfId="5135" xr:uid="{00000000-0005-0000-0000-0000F8130000}"/>
    <cellStyle name="메모 2 14" xfId="5136" xr:uid="{00000000-0005-0000-0000-0000F9130000}"/>
    <cellStyle name="메모 2 14 2" xfId="5137" xr:uid="{00000000-0005-0000-0000-0000FA130000}"/>
    <cellStyle name="메모 2 15" xfId="5138" xr:uid="{00000000-0005-0000-0000-0000FB130000}"/>
    <cellStyle name="메모 2 15 2" xfId="5139" xr:uid="{00000000-0005-0000-0000-0000FC130000}"/>
    <cellStyle name="메모 2 16" xfId="5140" xr:uid="{00000000-0005-0000-0000-0000FD130000}"/>
    <cellStyle name="메모 2 17" xfId="5141" xr:uid="{00000000-0005-0000-0000-0000FE130000}"/>
    <cellStyle name="메모 2 18" xfId="5142" xr:uid="{00000000-0005-0000-0000-0000FF130000}"/>
    <cellStyle name="메모 2 2" xfId="5143" xr:uid="{00000000-0005-0000-0000-000000140000}"/>
    <cellStyle name="메모 2 2 10" xfId="5144" xr:uid="{00000000-0005-0000-0000-000001140000}"/>
    <cellStyle name="메모 2 2 10 2" xfId="5145" xr:uid="{00000000-0005-0000-0000-000002140000}"/>
    <cellStyle name="메모 2 2 11" xfId="5146" xr:uid="{00000000-0005-0000-0000-000003140000}"/>
    <cellStyle name="메모 2 2 11 2" xfId="5147" xr:uid="{00000000-0005-0000-0000-000004140000}"/>
    <cellStyle name="메모 2 2 12" xfId="5148" xr:uid="{00000000-0005-0000-0000-000005140000}"/>
    <cellStyle name="메모 2 2 13" xfId="5149" xr:uid="{00000000-0005-0000-0000-000006140000}"/>
    <cellStyle name="메모 2 2 14" xfId="5150" xr:uid="{00000000-0005-0000-0000-000007140000}"/>
    <cellStyle name="메모 2 2 2" xfId="5151" xr:uid="{00000000-0005-0000-0000-000008140000}"/>
    <cellStyle name="메모 2 2 2 10" xfId="5152" xr:uid="{00000000-0005-0000-0000-000009140000}"/>
    <cellStyle name="메모 2 2 2 10 2" xfId="5153" xr:uid="{00000000-0005-0000-0000-00000A140000}"/>
    <cellStyle name="메모 2 2 2 11" xfId="5154" xr:uid="{00000000-0005-0000-0000-00000B140000}"/>
    <cellStyle name="메모 2 2 2 12" xfId="5155" xr:uid="{00000000-0005-0000-0000-00000C140000}"/>
    <cellStyle name="메모 2 2 2 2" xfId="5156" xr:uid="{00000000-0005-0000-0000-00000D140000}"/>
    <cellStyle name="메모 2 2 2 2 10" xfId="5157" xr:uid="{00000000-0005-0000-0000-00000E140000}"/>
    <cellStyle name="메모 2 2 2 2 2" xfId="5158" xr:uid="{00000000-0005-0000-0000-00000F140000}"/>
    <cellStyle name="메모 2 2 2 2 2 2" xfId="5159" xr:uid="{00000000-0005-0000-0000-000010140000}"/>
    <cellStyle name="메모 2 2 2 2 2 2 2" xfId="5160" xr:uid="{00000000-0005-0000-0000-000011140000}"/>
    <cellStyle name="메모 2 2 2 2 2 3" xfId="5161" xr:uid="{00000000-0005-0000-0000-000012140000}"/>
    <cellStyle name="메모 2 2 2 2 2 3 2" xfId="5162" xr:uid="{00000000-0005-0000-0000-000013140000}"/>
    <cellStyle name="메모 2 2 2 2 2 4" xfId="5163" xr:uid="{00000000-0005-0000-0000-000014140000}"/>
    <cellStyle name="메모 2 2 2 2 3" xfId="5164" xr:uid="{00000000-0005-0000-0000-000015140000}"/>
    <cellStyle name="메모 2 2 2 2 3 2" xfId="5165" xr:uid="{00000000-0005-0000-0000-000016140000}"/>
    <cellStyle name="메모 2 2 2 2 3 2 2" xfId="5166" xr:uid="{00000000-0005-0000-0000-000017140000}"/>
    <cellStyle name="메모 2 2 2 2 3 3" xfId="5167" xr:uid="{00000000-0005-0000-0000-000018140000}"/>
    <cellStyle name="메모 2 2 2 2 3 3 2" xfId="5168" xr:uid="{00000000-0005-0000-0000-000019140000}"/>
    <cellStyle name="메모 2 2 2 2 3 4" xfId="5169" xr:uid="{00000000-0005-0000-0000-00001A140000}"/>
    <cellStyle name="메모 2 2 2 2 4" xfId="5170" xr:uid="{00000000-0005-0000-0000-00001B140000}"/>
    <cellStyle name="메모 2 2 2 2 4 2" xfId="5171" xr:uid="{00000000-0005-0000-0000-00001C140000}"/>
    <cellStyle name="메모 2 2 2 2 4 2 2" xfId="5172" xr:uid="{00000000-0005-0000-0000-00001D140000}"/>
    <cellStyle name="메모 2 2 2 2 4 3" xfId="5173" xr:uid="{00000000-0005-0000-0000-00001E140000}"/>
    <cellStyle name="메모 2 2 2 2 4 3 2" xfId="5174" xr:uid="{00000000-0005-0000-0000-00001F140000}"/>
    <cellStyle name="메모 2 2 2 2 4 4" xfId="5175" xr:uid="{00000000-0005-0000-0000-000020140000}"/>
    <cellStyle name="메모 2 2 2 2 5" xfId="5176" xr:uid="{00000000-0005-0000-0000-000021140000}"/>
    <cellStyle name="메모 2 2 2 2 5 2" xfId="5177" xr:uid="{00000000-0005-0000-0000-000022140000}"/>
    <cellStyle name="메모 2 2 2 2 5 2 2" xfId="5178" xr:uid="{00000000-0005-0000-0000-000023140000}"/>
    <cellStyle name="메모 2 2 2 2 5 3" xfId="5179" xr:uid="{00000000-0005-0000-0000-000024140000}"/>
    <cellStyle name="메모 2 2 2 2 5 3 2" xfId="5180" xr:uid="{00000000-0005-0000-0000-000025140000}"/>
    <cellStyle name="메모 2 2 2 2 5 4" xfId="5181" xr:uid="{00000000-0005-0000-0000-000026140000}"/>
    <cellStyle name="메모 2 2 2 2 6" xfId="5182" xr:uid="{00000000-0005-0000-0000-000027140000}"/>
    <cellStyle name="메모 2 2 2 2 6 2" xfId="5183" xr:uid="{00000000-0005-0000-0000-000028140000}"/>
    <cellStyle name="메모 2 2 2 2 6 2 2" xfId="5184" xr:uid="{00000000-0005-0000-0000-000029140000}"/>
    <cellStyle name="메모 2 2 2 2 6 3" xfId="5185" xr:uid="{00000000-0005-0000-0000-00002A140000}"/>
    <cellStyle name="메모 2 2 2 2 6 3 2" xfId="5186" xr:uid="{00000000-0005-0000-0000-00002B140000}"/>
    <cellStyle name="메모 2 2 2 2 6 4" xfId="5187" xr:uid="{00000000-0005-0000-0000-00002C140000}"/>
    <cellStyle name="메모 2 2 2 2 7" xfId="5188" xr:uid="{00000000-0005-0000-0000-00002D140000}"/>
    <cellStyle name="메모 2 2 2 2 7 2" xfId="5189" xr:uid="{00000000-0005-0000-0000-00002E140000}"/>
    <cellStyle name="메모 2 2 2 2 8" xfId="5190" xr:uid="{00000000-0005-0000-0000-00002F140000}"/>
    <cellStyle name="메모 2 2 2 2 8 2" xfId="5191" xr:uid="{00000000-0005-0000-0000-000030140000}"/>
    <cellStyle name="메모 2 2 2 2 9" xfId="5192" xr:uid="{00000000-0005-0000-0000-000031140000}"/>
    <cellStyle name="메모 2 2 2 3" xfId="5193" xr:uid="{00000000-0005-0000-0000-000032140000}"/>
    <cellStyle name="메모 2 2 2 3 2" xfId="5194" xr:uid="{00000000-0005-0000-0000-000033140000}"/>
    <cellStyle name="메모 2 2 2 3 2 2" xfId="5195" xr:uid="{00000000-0005-0000-0000-000034140000}"/>
    <cellStyle name="메모 2 2 2 3 2 2 2" xfId="5196" xr:uid="{00000000-0005-0000-0000-000035140000}"/>
    <cellStyle name="메모 2 2 2 3 2 3" xfId="5197" xr:uid="{00000000-0005-0000-0000-000036140000}"/>
    <cellStyle name="메모 2 2 2 3 2 3 2" xfId="5198" xr:uid="{00000000-0005-0000-0000-000037140000}"/>
    <cellStyle name="메모 2 2 2 3 2 4" xfId="5199" xr:uid="{00000000-0005-0000-0000-000038140000}"/>
    <cellStyle name="메모 2 2 2 3 3" xfId="5200" xr:uid="{00000000-0005-0000-0000-000039140000}"/>
    <cellStyle name="메모 2 2 2 3 3 2" xfId="5201" xr:uid="{00000000-0005-0000-0000-00003A140000}"/>
    <cellStyle name="메모 2 2 2 3 3 2 2" xfId="5202" xr:uid="{00000000-0005-0000-0000-00003B140000}"/>
    <cellStyle name="메모 2 2 2 3 3 3" xfId="5203" xr:uid="{00000000-0005-0000-0000-00003C140000}"/>
    <cellStyle name="메모 2 2 2 3 3 3 2" xfId="5204" xr:uid="{00000000-0005-0000-0000-00003D140000}"/>
    <cellStyle name="메모 2 2 2 3 3 4" xfId="5205" xr:uid="{00000000-0005-0000-0000-00003E140000}"/>
    <cellStyle name="메모 2 2 2 3 4" xfId="5206" xr:uid="{00000000-0005-0000-0000-00003F140000}"/>
    <cellStyle name="메모 2 2 2 3 4 2" xfId="5207" xr:uid="{00000000-0005-0000-0000-000040140000}"/>
    <cellStyle name="메모 2 2 2 3 4 2 2" xfId="5208" xr:uid="{00000000-0005-0000-0000-000041140000}"/>
    <cellStyle name="메모 2 2 2 3 4 3" xfId="5209" xr:uid="{00000000-0005-0000-0000-000042140000}"/>
    <cellStyle name="메모 2 2 2 3 4 3 2" xfId="5210" xr:uid="{00000000-0005-0000-0000-000043140000}"/>
    <cellStyle name="메모 2 2 2 3 4 4" xfId="5211" xr:uid="{00000000-0005-0000-0000-000044140000}"/>
    <cellStyle name="메모 2 2 2 3 5" xfId="5212" xr:uid="{00000000-0005-0000-0000-000045140000}"/>
    <cellStyle name="메모 2 2 2 3 5 2" xfId="5213" xr:uid="{00000000-0005-0000-0000-000046140000}"/>
    <cellStyle name="메모 2 2 2 3 5 2 2" xfId="5214" xr:uid="{00000000-0005-0000-0000-000047140000}"/>
    <cellStyle name="메모 2 2 2 3 5 3" xfId="5215" xr:uid="{00000000-0005-0000-0000-000048140000}"/>
    <cellStyle name="메모 2 2 2 3 5 3 2" xfId="5216" xr:uid="{00000000-0005-0000-0000-000049140000}"/>
    <cellStyle name="메모 2 2 2 3 5 4" xfId="5217" xr:uid="{00000000-0005-0000-0000-00004A140000}"/>
    <cellStyle name="메모 2 2 2 3 6" xfId="5218" xr:uid="{00000000-0005-0000-0000-00004B140000}"/>
    <cellStyle name="메모 2 2 2 3 6 2" xfId="5219" xr:uid="{00000000-0005-0000-0000-00004C140000}"/>
    <cellStyle name="메모 2 2 2 3 7" xfId="5220" xr:uid="{00000000-0005-0000-0000-00004D140000}"/>
    <cellStyle name="메모 2 2 2 3 7 2" xfId="5221" xr:uid="{00000000-0005-0000-0000-00004E140000}"/>
    <cellStyle name="메모 2 2 2 3 8" xfId="5222" xr:uid="{00000000-0005-0000-0000-00004F140000}"/>
    <cellStyle name="메모 2 2 2 3 9" xfId="5223" xr:uid="{00000000-0005-0000-0000-000050140000}"/>
    <cellStyle name="메모 2 2 2 4" xfId="5224" xr:uid="{00000000-0005-0000-0000-000051140000}"/>
    <cellStyle name="메모 2 2 2 4 2" xfId="5225" xr:uid="{00000000-0005-0000-0000-000052140000}"/>
    <cellStyle name="메모 2 2 2 4 2 2" xfId="5226" xr:uid="{00000000-0005-0000-0000-000053140000}"/>
    <cellStyle name="메모 2 2 2 4 3" xfId="5227" xr:uid="{00000000-0005-0000-0000-000054140000}"/>
    <cellStyle name="메모 2 2 2 4 3 2" xfId="5228" xr:uid="{00000000-0005-0000-0000-000055140000}"/>
    <cellStyle name="메모 2 2 2 4 4" xfId="5229" xr:uid="{00000000-0005-0000-0000-000056140000}"/>
    <cellStyle name="메모 2 2 2 5" xfId="5230" xr:uid="{00000000-0005-0000-0000-000057140000}"/>
    <cellStyle name="메모 2 2 2 5 2" xfId="5231" xr:uid="{00000000-0005-0000-0000-000058140000}"/>
    <cellStyle name="메모 2 2 2 5 2 2" xfId="5232" xr:uid="{00000000-0005-0000-0000-000059140000}"/>
    <cellStyle name="메모 2 2 2 5 3" xfId="5233" xr:uid="{00000000-0005-0000-0000-00005A140000}"/>
    <cellStyle name="메모 2 2 2 5 3 2" xfId="5234" xr:uid="{00000000-0005-0000-0000-00005B140000}"/>
    <cellStyle name="메모 2 2 2 5 4" xfId="5235" xr:uid="{00000000-0005-0000-0000-00005C140000}"/>
    <cellStyle name="메모 2 2 2 6" xfId="5236" xr:uid="{00000000-0005-0000-0000-00005D140000}"/>
    <cellStyle name="메모 2 2 2 6 2" xfId="5237" xr:uid="{00000000-0005-0000-0000-00005E140000}"/>
    <cellStyle name="메모 2 2 2 6 2 2" xfId="5238" xr:uid="{00000000-0005-0000-0000-00005F140000}"/>
    <cellStyle name="메모 2 2 2 6 3" xfId="5239" xr:uid="{00000000-0005-0000-0000-000060140000}"/>
    <cellStyle name="메모 2 2 2 6 3 2" xfId="5240" xr:uid="{00000000-0005-0000-0000-000061140000}"/>
    <cellStyle name="메모 2 2 2 6 4" xfId="5241" xr:uid="{00000000-0005-0000-0000-000062140000}"/>
    <cellStyle name="메모 2 2 2 7" xfId="5242" xr:uid="{00000000-0005-0000-0000-000063140000}"/>
    <cellStyle name="메모 2 2 2 7 2" xfId="5243" xr:uid="{00000000-0005-0000-0000-000064140000}"/>
    <cellStyle name="메모 2 2 2 7 2 2" xfId="5244" xr:uid="{00000000-0005-0000-0000-000065140000}"/>
    <cellStyle name="메모 2 2 2 7 3" xfId="5245" xr:uid="{00000000-0005-0000-0000-000066140000}"/>
    <cellStyle name="메모 2 2 2 7 3 2" xfId="5246" xr:uid="{00000000-0005-0000-0000-000067140000}"/>
    <cellStyle name="메모 2 2 2 7 4" xfId="5247" xr:uid="{00000000-0005-0000-0000-000068140000}"/>
    <cellStyle name="메모 2 2 2 8" xfId="5248" xr:uid="{00000000-0005-0000-0000-000069140000}"/>
    <cellStyle name="메모 2 2 2 8 2" xfId="5249" xr:uid="{00000000-0005-0000-0000-00006A140000}"/>
    <cellStyle name="메모 2 2 2 8 2 2" xfId="5250" xr:uid="{00000000-0005-0000-0000-00006B140000}"/>
    <cellStyle name="메모 2 2 2 8 3" xfId="5251" xr:uid="{00000000-0005-0000-0000-00006C140000}"/>
    <cellStyle name="메모 2 2 2 8 3 2" xfId="5252" xr:uid="{00000000-0005-0000-0000-00006D140000}"/>
    <cellStyle name="메모 2 2 2 8 4" xfId="5253" xr:uid="{00000000-0005-0000-0000-00006E140000}"/>
    <cellStyle name="메모 2 2 2 9" xfId="5254" xr:uid="{00000000-0005-0000-0000-00006F140000}"/>
    <cellStyle name="메모 2 2 2 9 2" xfId="5255" xr:uid="{00000000-0005-0000-0000-000070140000}"/>
    <cellStyle name="메모 2 2 3" xfId="5256" xr:uid="{00000000-0005-0000-0000-000071140000}"/>
    <cellStyle name="메모 2 2 3 10" xfId="5257" xr:uid="{00000000-0005-0000-0000-000072140000}"/>
    <cellStyle name="메모 2 2 3 2" xfId="5258" xr:uid="{00000000-0005-0000-0000-000073140000}"/>
    <cellStyle name="메모 2 2 3 2 2" xfId="5259" xr:uid="{00000000-0005-0000-0000-000074140000}"/>
    <cellStyle name="메모 2 2 3 2 2 2" xfId="5260" xr:uid="{00000000-0005-0000-0000-000075140000}"/>
    <cellStyle name="메모 2 2 3 2 3" xfId="5261" xr:uid="{00000000-0005-0000-0000-000076140000}"/>
    <cellStyle name="메모 2 2 3 2 3 2" xfId="5262" xr:uid="{00000000-0005-0000-0000-000077140000}"/>
    <cellStyle name="메모 2 2 3 2 4" xfId="5263" xr:uid="{00000000-0005-0000-0000-000078140000}"/>
    <cellStyle name="메모 2 2 3 2 5" xfId="5264" xr:uid="{00000000-0005-0000-0000-000079140000}"/>
    <cellStyle name="메모 2 2 3 3" xfId="5265" xr:uid="{00000000-0005-0000-0000-00007A140000}"/>
    <cellStyle name="메모 2 2 3 3 2" xfId="5266" xr:uid="{00000000-0005-0000-0000-00007B140000}"/>
    <cellStyle name="메모 2 2 3 3 2 2" xfId="5267" xr:uid="{00000000-0005-0000-0000-00007C140000}"/>
    <cellStyle name="메모 2 2 3 3 3" xfId="5268" xr:uid="{00000000-0005-0000-0000-00007D140000}"/>
    <cellStyle name="메모 2 2 3 3 3 2" xfId="5269" xr:uid="{00000000-0005-0000-0000-00007E140000}"/>
    <cellStyle name="메모 2 2 3 3 4" xfId="5270" xr:uid="{00000000-0005-0000-0000-00007F140000}"/>
    <cellStyle name="메모 2 2 3 3 5" xfId="5271" xr:uid="{00000000-0005-0000-0000-000080140000}"/>
    <cellStyle name="메모 2 2 3 4" xfId="5272" xr:uid="{00000000-0005-0000-0000-000081140000}"/>
    <cellStyle name="메모 2 2 3 4 2" xfId="5273" xr:uid="{00000000-0005-0000-0000-000082140000}"/>
    <cellStyle name="메모 2 2 3 4 2 2" xfId="5274" xr:uid="{00000000-0005-0000-0000-000083140000}"/>
    <cellStyle name="메모 2 2 3 4 3" xfId="5275" xr:uid="{00000000-0005-0000-0000-000084140000}"/>
    <cellStyle name="메모 2 2 3 4 3 2" xfId="5276" xr:uid="{00000000-0005-0000-0000-000085140000}"/>
    <cellStyle name="메모 2 2 3 4 4" xfId="5277" xr:uid="{00000000-0005-0000-0000-000086140000}"/>
    <cellStyle name="메모 2 2 3 5" xfId="5278" xr:uid="{00000000-0005-0000-0000-000087140000}"/>
    <cellStyle name="메모 2 2 3 5 2" xfId="5279" xr:uid="{00000000-0005-0000-0000-000088140000}"/>
    <cellStyle name="메모 2 2 3 5 2 2" xfId="5280" xr:uid="{00000000-0005-0000-0000-000089140000}"/>
    <cellStyle name="메모 2 2 3 5 3" xfId="5281" xr:uid="{00000000-0005-0000-0000-00008A140000}"/>
    <cellStyle name="메모 2 2 3 5 3 2" xfId="5282" xr:uid="{00000000-0005-0000-0000-00008B140000}"/>
    <cellStyle name="메모 2 2 3 5 4" xfId="5283" xr:uid="{00000000-0005-0000-0000-00008C140000}"/>
    <cellStyle name="메모 2 2 3 6" xfId="5284" xr:uid="{00000000-0005-0000-0000-00008D140000}"/>
    <cellStyle name="메모 2 2 3 6 2" xfId="5285" xr:uid="{00000000-0005-0000-0000-00008E140000}"/>
    <cellStyle name="메모 2 2 3 6 2 2" xfId="5286" xr:uid="{00000000-0005-0000-0000-00008F140000}"/>
    <cellStyle name="메모 2 2 3 6 3" xfId="5287" xr:uid="{00000000-0005-0000-0000-000090140000}"/>
    <cellStyle name="메모 2 2 3 6 3 2" xfId="5288" xr:uid="{00000000-0005-0000-0000-000091140000}"/>
    <cellStyle name="메모 2 2 3 6 4" xfId="5289" xr:uid="{00000000-0005-0000-0000-000092140000}"/>
    <cellStyle name="메모 2 2 3 7" xfId="5290" xr:uid="{00000000-0005-0000-0000-000093140000}"/>
    <cellStyle name="메모 2 2 3 7 2" xfId="5291" xr:uid="{00000000-0005-0000-0000-000094140000}"/>
    <cellStyle name="메모 2 2 3 8" xfId="5292" xr:uid="{00000000-0005-0000-0000-000095140000}"/>
    <cellStyle name="메모 2 2 3 8 2" xfId="5293" xr:uid="{00000000-0005-0000-0000-000096140000}"/>
    <cellStyle name="메모 2 2 3 9" xfId="5294" xr:uid="{00000000-0005-0000-0000-000097140000}"/>
    <cellStyle name="메모 2 2 4" xfId="5295" xr:uid="{00000000-0005-0000-0000-000098140000}"/>
    <cellStyle name="메모 2 2 4 2" xfId="5296" xr:uid="{00000000-0005-0000-0000-000099140000}"/>
    <cellStyle name="메모 2 2 4 2 2" xfId="5297" xr:uid="{00000000-0005-0000-0000-00009A140000}"/>
    <cellStyle name="메모 2 2 4 2 2 2" xfId="5298" xr:uid="{00000000-0005-0000-0000-00009B140000}"/>
    <cellStyle name="메모 2 2 4 2 3" xfId="5299" xr:uid="{00000000-0005-0000-0000-00009C140000}"/>
    <cellStyle name="메모 2 2 4 2 3 2" xfId="5300" xr:uid="{00000000-0005-0000-0000-00009D140000}"/>
    <cellStyle name="메모 2 2 4 2 4" xfId="5301" xr:uid="{00000000-0005-0000-0000-00009E140000}"/>
    <cellStyle name="메모 2 2 4 2 5" xfId="5302" xr:uid="{00000000-0005-0000-0000-00009F140000}"/>
    <cellStyle name="메모 2 2 4 3" xfId="5303" xr:uid="{00000000-0005-0000-0000-0000A0140000}"/>
    <cellStyle name="메모 2 2 4 3 2" xfId="5304" xr:uid="{00000000-0005-0000-0000-0000A1140000}"/>
    <cellStyle name="메모 2 2 4 3 2 2" xfId="5305" xr:uid="{00000000-0005-0000-0000-0000A2140000}"/>
    <cellStyle name="메모 2 2 4 3 3" xfId="5306" xr:uid="{00000000-0005-0000-0000-0000A3140000}"/>
    <cellStyle name="메모 2 2 4 3 3 2" xfId="5307" xr:uid="{00000000-0005-0000-0000-0000A4140000}"/>
    <cellStyle name="메모 2 2 4 3 4" xfId="5308" xr:uid="{00000000-0005-0000-0000-0000A5140000}"/>
    <cellStyle name="메모 2 2 4 3 5" xfId="5309" xr:uid="{00000000-0005-0000-0000-0000A6140000}"/>
    <cellStyle name="메모 2 2 4 4" xfId="5310" xr:uid="{00000000-0005-0000-0000-0000A7140000}"/>
    <cellStyle name="메모 2 2 4 4 2" xfId="5311" xr:uid="{00000000-0005-0000-0000-0000A8140000}"/>
    <cellStyle name="메모 2 2 4 4 2 2" xfId="5312" xr:uid="{00000000-0005-0000-0000-0000A9140000}"/>
    <cellStyle name="메모 2 2 4 4 3" xfId="5313" xr:uid="{00000000-0005-0000-0000-0000AA140000}"/>
    <cellStyle name="메모 2 2 4 4 3 2" xfId="5314" xr:uid="{00000000-0005-0000-0000-0000AB140000}"/>
    <cellStyle name="메모 2 2 4 4 4" xfId="5315" xr:uid="{00000000-0005-0000-0000-0000AC140000}"/>
    <cellStyle name="메모 2 2 4 5" xfId="5316" xr:uid="{00000000-0005-0000-0000-0000AD140000}"/>
    <cellStyle name="메모 2 2 4 5 2" xfId="5317" xr:uid="{00000000-0005-0000-0000-0000AE140000}"/>
    <cellStyle name="메모 2 2 4 5 2 2" xfId="5318" xr:uid="{00000000-0005-0000-0000-0000AF140000}"/>
    <cellStyle name="메모 2 2 4 5 3" xfId="5319" xr:uid="{00000000-0005-0000-0000-0000B0140000}"/>
    <cellStyle name="메모 2 2 4 5 3 2" xfId="5320" xr:uid="{00000000-0005-0000-0000-0000B1140000}"/>
    <cellStyle name="메모 2 2 4 5 4" xfId="5321" xr:uid="{00000000-0005-0000-0000-0000B2140000}"/>
    <cellStyle name="메모 2 2 4 6" xfId="5322" xr:uid="{00000000-0005-0000-0000-0000B3140000}"/>
    <cellStyle name="메모 2 2 4 6 2" xfId="5323" xr:uid="{00000000-0005-0000-0000-0000B4140000}"/>
    <cellStyle name="메모 2 2 4 7" xfId="5324" xr:uid="{00000000-0005-0000-0000-0000B5140000}"/>
    <cellStyle name="메모 2 2 4 7 2" xfId="5325" xr:uid="{00000000-0005-0000-0000-0000B6140000}"/>
    <cellStyle name="메모 2 2 4 8" xfId="5326" xr:uid="{00000000-0005-0000-0000-0000B7140000}"/>
    <cellStyle name="메모 2 2 4 9" xfId="5327" xr:uid="{00000000-0005-0000-0000-0000B8140000}"/>
    <cellStyle name="메모 2 2 5" xfId="5328" xr:uid="{00000000-0005-0000-0000-0000B9140000}"/>
    <cellStyle name="메모 2 2 5 2" xfId="5329" xr:uid="{00000000-0005-0000-0000-0000BA140000}"/>
    <cellStyle name="메모 2 2 5 2 2" xfId="5330" xr:uid="{00000000-0005-0000-0000-0000BB140000}"/>
    <cellStyle name="메모 2 2 5 2 3" xfId="5331" xr:uid="{00000000-0005-0000-0000-0000BC140000}"/>
    <cellStyle name="메모 2 2 5 3" xfId="5332" xr:uid="{00000000-0005-0000-0000-0000BD140000}"/>
    <cellStyle name="메모 2 2 5 3 2" xfId="5333" xr:uid="{00000000-0005-0000-0000-0000BE140000}"/>
    <cellStyle name="메모 2 2 5 3 3" xfId="5334" xr:uid="{00000000-0005-0000-0000-0000BF140000}"/>
    <cellStyle name="메모 2 2 5 4" xfId="5335" xr:uid="{00000000-0005-0000-0000-0000C0140000}"/>
    <cellStyle name="메모 2 2 5 5" xfId="5336" xr:uid="{00000000-0005-0000-0000-0000C1140000}"/>
    <cellStyle name="메모 2 2 6" xfId="5337" xr:uid="{00000000-0005-0000-0000-0000C2140000}"/>
    <cellStyle name="메모 2 2 6 2" xfId="5338" xr:uid="{00000000-0005-0000-0000-0000C3140000}"/>
    <cellStyle name="메모 2 2 6 2 2" xfId="5339" xr:uid="{00000000-0005-0000-0000-0000C4140000}"/>
    <cellStyle name="메모 2 2 6 2 3" xfId="5340" xr:uid="{00000000-0005-0000-0000-0000C5140000}"/>
    <cellStyle name="메모 2 2 6 3" xfId="5341" xr:uid="{00000000-0005-0000-0000-0000C6140000}"/>
    <cellStyle name="메모 2 2 6 3 2" xfId="5342" xr:uid="{00000000-0005-0000-0000-0000C7140000}"/>
    <cellStyle name="메모 2 2 6 3 3" xfId="5343" xr:uid="{00000000-0005-0000-0000-0000C8140000}"/>
    <cellStyle name="메모 2 2 6 4" xfId="5344" xr:uid="{00000000-0005-0000-0000-0000C9140000}"/>
    <cellStyle name="메모 2 2 6 5" xfId="5345" xr:uid="{00000000-0005-0000-0000-0000CA140000}"/>
    <cellStyle name="메모 2 2 7" xfId="5346" xr:uid="{00000000-0005-0000-0000-0000CB140000}"/>
    <cellStyle name="메모 2 2 7 2" xfId="5347" xr:uid="{00000000-0005-0000-0000-0000CC140000}"/>
    <cellStyle name="메모 2 2 7 2 2" xfId="5348" xr:uid="{00000000-0005-0000-0000-0000CD140000}"/>
    <cellStyle name="메모 2 2 7 3" xfId="5349" xr:uid="{00000000-0005-0000-0000-0000CE140000}"/>
    <cellStyle name="메모 2 2 7 3 2" xfId="5350" xr:uid="{00000000-0005-0000-0000-0000CF140000}"/>
    <cellStyle name="메모 2 2 7 4" xfId="5351" xr:uid="{00000000-0005-0000-0000-0000D0140000}"/>
    <cellStyle name="메모 2 2 7 5" xfId="5352" xr:uid="{00000000-0005-0000-0000-0000D1140000}"/>
    <cellStyle name="메모 2 2 8" xfId="5353" xr:uid="{00000000-0005-0000-0000-0000D2140000}"/>
    <cellStyle name="메모 2 2 8 2" xfId="5354" xr:uid="{00000000-0005-0000-0000-0000D3140000}"/>
    <cellStyle name="메모 2 2 8 2 2" xfId="5355" xr:uid="{00000000-0005-0000-0000-0000D4140000}"/>
    <cellStyle name="메모 2 2 8 3" xfId="5356" xr:uid="{00000000-0005-0000-0000-0000D5140000}"/>
    <cellStyle name="메모 2 2 8 3 2" xfId="5357" xr:uid="{00000000-0005-0000-0000-0000D6140000}"/>
    <cellStyle name="메모 2 2 8 4" xfId="5358" xr:uid="{00000000-0005-0000-0000-0000D7140000}"/>
    <cellStyle name="메모 2 2 8 5" xfId="5359" xr:uid="{00000000-0005-0000-0000-0000D8140000}"/>
    <cellStyle name="메모 2 2 9" xfId="5360" xr:uid="{00000000-0005-0000-0000-0000D9140000}"/>
    <cellStyle name="메모 2 2 9 2" xfId="5361" xr:uid="{00000000-0005-0000-0000-0000DA140000}"/>
    <cellStyle name="메모 2 2 9 2 2" xfId="5362" xr:uid="{00000000-0005-0000-0000-0000DB140000}"/>
    <cellStyle name="메모 2 2 9 3" xfId="5363" xr:uid="{00000000-0005-0000-0000-0000DC140000}"/>
    <cellStyle name="메모 2 2 9 3 2" xfId="5364" xr:uid="{00000000-0005-0000-0000-0000DD140000}"/>
    <cellStyle name="메모 2 2 9 4" xfId="5365" xr:uid="{00000000-0005-0000-0000-0000DE140000}"/>
    <cellStyle name="메모 2 3" xfId="5366" xr:uid="{00000000-0005-0000-0000-0000DF140000}"/>
    <cellStyle name="메모 2 3 10" xfId="5367" xr:uid="{00000000-0005-0000-0000-0000E0140000}"/>
    <cellStyle name="메모 2 3 10 2" xfId="5368" xr:uid="{00000000-0005-0000-0000-0000E1140000}"/>
    <cellStyle name="메모 2 3 11" xfId="5369" xr:uid="{00000000-0005-0000-0000-0000E2140000}"/>
    <cellStyle name="메모 2 3 11 2" xfId="5370" xr:uid="{00000000-0005-0000-0000-0000E3140000}"/>
    <cellStyle name="메모 2 3 12" xfId="5371" xr:uid="{00000000-0005-0000-0000-0000E4140000}"/>
    <cellStyle name="메모 2 3 13" xfId="5372" xr:uid="{00000000-0005-0000-0000-0000E5140000}"/>
    <cellStyle name="메모 2 3 2" xfId="5373" xr:uid="{00000000-0005-0000-0000-0000E6140000}"/>
    <cellStyle name="메모 2 3 2 10" xfId="5374" xr:uid="{00000000-0005-0000-0000-0000E7140000}"/>
    <cellStyle name="메모 2 3 2 10 2" xfId="5375" xr:uid="{00000000-0005-0000-0000-0000E8140000}"/>
    <cellStyle name="메모 2 3 2 11" xfId="5376" xr:uid="{00000000-0005-0000-0000-0000E9140000}"/>
    <cellStyle name="메모 2 3 2 12" xfId="5377" xr:uid="{00000000-0005-0000-0000-0000EA140000}"/>
    <cellStyle name="메모 2 3 2 2" xfId="5378" xr:uid="{00000000-0005-0000-0000-0000EB140000}"/>
    <cellStyle name="메모 2 3 2 2 10" xfId="5379" xr:uid="{00000000-0005-0000-0000-0000EC140000}"/>
    <cellStyle name="메모 2 3 2 2 2" xfId="5380" xr:uid="{00000000-0005-0000-0000-0000ED140000}"/>
    <cellStyle name="메모 2 3 2 2 2 2" xfId="5381" xr:uid="{00000000-0005-0000-0000-0000EE140000}"/>
    <cellStyle name="메모 2 3 2 2 2 2 2" xfId="5382" xr:uid="{00000000-0005-0000-0000-0000EF140000}"/>
    <cellStyle name="메모 2 3 2 2 2 3" xfId="5383" xr:uid="{00000000-0005-0000-0000-0000F0140000}"/>
    <cellStyle name="메모 2 3 2 2 2 3 2" xfId="5384" xr:uid="{00000000-0005-0000-0000-0000F1140000}"/>
    <cellStyle name="메모 2 3 2 2 2 4" xfId="5385" xr:uid="{00000000-0005-0000-0000-0000F2140000}"/>
    <cellStyle name="메모 2 3 2 2 3" xfId="5386" xr:uid="{00000000-0005-0000-0000-0000F3140000}"/>
    <cellStyle name="메모 2 3 2 2 3 2" xfId="5387" xr:uid="{00000000-0005-0000-0000-0000F4140000}"/>
    <cellStyle name="메모 2 3 2 2 3 2 2" xfId="5388" xr:uid="{00000000-0005-0000-0000-0000F5140000}"/>
    <cellStyle name="메모 2 3 2 2 3 3" xfId="5389" xr:uid="{00000000-0005-0000-0000-0000F6140000}"/>
    <cellStyle name="메모 2 3 2 2 3 3 2" xfId="5390" xr:uid="{00000000-0005-0000-0000-0000F7140000}"/>
    <cellStyle name="메모 2 3 2 2 3 4" xfId="5391" xr:uid="{00000000-0005-0000-0000-0000F8140000}"/>
    <cellStyle name="메모 2 3 2 2 4" xfId="5392" xr:uid="{00000000-0005-0000-0000-0000F9140000}"/>
    <cellStyle name="메모 2 3 2 2 4 2" xfId="5393" xr:uid="{00000000-0005-0000-0000-0000FA140000}"/>
    <cellStyle name="메모 2 3 2 2 4 2 2" xfId="5394" xr:uid="{00000000-0005-0000-0000-0000FB140000}"/>
    <cellStyle name="메모 2 3 2 2 4 3" xfId="5395" xr:uid="{00000000-0005-0000-0000-0000FC140000}"/>
    <cellStyle name="메모 2 3 2 2 4 3 2" xfId="5396" xr:uid="{00000000-0005-0000-0000-0000FD140000}"/>
    <cellStyle name="메모 2 3 2 2 4 4" xfId="5397" xr:uid="{00000000-0005-0000-0000-0000FE140000}"/>
    <cellStyle name="메모 2 3 2 2 5" xfId="5398" xr:uid="{00000000-0005-0000-0000-0000FF140000}"/>
    <cellStyle name="메모 2 3 2 2 5 2" xfId="5399" xr:uid="{00000000-0005-0000-0000-000000150000}"/>
    <cellStyle name="메모 2 3 2 2 5 2 2" xfId="5400" xr:uid="{00000000-0005-0000-0000-000001150000}"/>
    <cellStyle name="메모 2 3 2 2 5 3" xfId="5401" xr:uid="{00000000-0005-0000-0000-000002150000}"/>
    <cellStyle name="메모 2 3 2 2 5 3 2" xfId="5402" xr:uid="{00000000-0005-0000-0000-000003150000}"/>
    <cellStyle name="메모 2 3 2 2 5 4" xfId="5403" xr:uid="{00000000-0005-0000-0000-000004150000}"/>
    <cellStyle name="메모 2 3 2 2 6" xfId="5404" xr:uid="{00000000-0005-0000-0000-000005150000}"/>
    <cellStyle name="메모 2 3 2 2 6 2" xfId="5405" xr:uid="{00000000-0005-0000-0000-000006150000}"/>
    <cellStyle name="메모 2 3 2 2 6 2 2" xfId="5406" xr:uid="{00000000-0005-0000-0000-000007150000}"/>
    <cellStyle name="메모 2 3 2 2 6 3" xfId="5407" xr:uid="{00000000-0005-0000-0000-000008150000}"/>
    <cellStyle name="메모 2 3 2 2 6 3 2" xfId="5408" xr:uid="{00000000-0005-0000-0000-000009150000}"/>
    <cellStyle name="메모 2 3 2 2 6 4" xfId="5409" xr:uid="{00000000-0005-0000-0000-00000A150000}"/>
    <cellStyle name="메모 2 3 2 2 7" xfId="5410" xr:uid="{00000000-0005-0000-0000-00000B150000}"/>
    <cellStyle name="메모 2 3 2 2 7 2" xfId="5411" xr:uid="{00000000-0005-0000-0000-00000C150000}"/>
    <cellStyle name="메모 2 3 2 2 8" xfId="5412" xr:uid="{00000000-0005-0000-0000-00000D150000}"/>
    <cellStyle name="메모 2 3 2 2 8 2" xfId="5413" xr:uid="{00000000-0005-0000-0000-00000E150000}"/>
    <cellStyle name="메모 2 3 2 2 9" xfId="5414" xr:uid="{00000000-0005-0000-0000-00000F150000}"/>
    <cellStyle name="메모 2 3 2 3" xfId="5415" xr:uid="{00000000-0005-0000-0000-000010150000}"/>
    <cellStyle name="메모 2 3 2 3 2" xfId="5416" xr:uid="{00000000-0005-0000-0000-000011150000}"/>
    <cellStyle name="메모 2 3 2 3 2 2" xfId="5417" xr:uid="{00000000-0005-0000-0000-000012150000}"/>
    <cellStyle name="메모 2 3 2 3 2 2 2" xfId="5418" xr:uid="{00000000-0005-0000-0000-000013150000}"/>
    <cellStyle name="메모 2 3 2 3 2 3" xfId="5419" xr:uid="{00000000-0005-0000-0000-000014150000}"/>
    <cellStyle name="메모 2 3 2 3 2 3 2" xfId="5420" xr:uid="{00000000-0005-0000-0000-000015150000}"/>
    <cellStyle name="메모 2 3 2 3 2 4" xfId="5421" xr:uid="{00000000-0005-0000-0000-000016150000}"/>
    <cellStyle name="메모 2 3 2 3 3" xfId="5422" xr:uid="{00000000-0005-0000-0000-000017150000}"/>
    <cellStyle name="메모 2 3 2 3 3 2" xfId="5423" xr:uid="{00000000-0005-0000-0000-000018150000}"/>
    <cellStyle name="메모 2 3 2 3 3 2 2" xfId="5424" xr:uid="{00000000-0005-0000-0000-000019150000}"/>
    <cellStyle name="메모 2 3 2 3 3 3" xfId="5425" xr:uid="{00000000-0005-0000-0000-00001A150000}"/>
    <cellStyle name="메모 2 3 2 3 3 3 2" xfId="5426" xr:uid="{00000000-0005-0000-0000-00001B150000}"/>
    <cellStyle name="메모 2 3 2 3 3 4" xfId="5427" xr:uid="{00000000-0005-0000-0000-00001C150000}"/>
    <cellStyle name="메모 2 3 2 3 4" xfId="5428" xr:uid="{00000000-0005-0000-0000-00001D150000}"/>
    <cellStyle name="메모 2 3 2 3 4 2" xfId="5429" xr:uid="{00000000-0005-0000-0000-00001E150000}"/>
    <cellStyle name="메모 2 3 2 3 4 2 2" xfId="5430" xr:uid="{00000000-0005-0000-0000-00001F150000}"/>
    <cellStyle name="메모 2 3 2 3 4 3" xfId="5431" xr:uid="{00000000-0005-0000-0000-000020150000}"/>
    <cellStyle name="메모 2 3 2 3 4 3 2" xfId="5432" xr:uid="{00000000-0005-0000-0000-000021150000}"/>
    <cellStyle name="메모 2 3 2 3 4 4" xfId="5433" xr:uid="{00000000-0005-0000-0000-000022150000}"/>
    <cellStyle name="메모 2 3 2 3 5" xfId="5434" xr:uid="{00000000-0005-0000-0000-000023150000}"/>
    <cellStyle name="메모 2 3 2 3 5 2" xfId="5435" xr:uid="{00000000-0005-0000-0000-000024150000}"/>
    <cellStyle name="메모 2 3 2 3 5 2 2" xfId="5436" xr:uid="{00000000-0005-0000-0000-000025150000}"/>
    <cellStyle name="메모 2 3 2 3 5 3" xfId="5437" xr:uid="{00000000-0005-0000-0000-000026150000}"/>
    <cellStyle name="메모 2 3 2 3 5 3 2" xfId="5438" xr:uid="{00000000-0005-0000-0000-000027150000}"/>
    <cellStyle name="메모 2 3 2 3 5 4" xfId="5439" xr:uid="{00000000-0005-0000-0000-000028150000}"/>
    <cellStyle name="메모 2 3 2 3 6" xfId="5440" xr:uid="{00000000-0005-0000-0000-000029150000}"/>
    <cellStyle name="메모 2 3 2 3 6 2" xfId="5441" xr:uid="{00000000-0005-0000-0000-00002A150000}"/>
    <cellStyle name="메모 2 3 2 3 7" xfId="5442" xr:uid="{00000000-0005-0000-0000-00002B150000}"/>
    <cellStyle name="메모 2 3 2 3 7 2" xfId="5443" xr:uid="{00000000-0005-0000-0000-00002C150000}"/>
    <cellStyle name="메모 2 3 2 3 8" xfId="5444" xr:uid="{00000000-0005-0000-0000-00002D150000}"/>
    <cellStyle name="메모 2 3 2 3 9" xfId="5445" xr:uid="{00000000-0005-0000-0000-00002E150000}"/>
    <cellStyle name="메모 2 3 2 4" xfId="5446" xr:uid="{00000000-0005-0000-0000-00002F150000}"/>
    <cellStyle name="메모 2 3 2 4 2" xfId="5447" xr:uid="{00000000-0005-0000-0000-000030150000}"/>
    <cellStyle name="메모 2 3 2 4 2 2" xfId="5448" xr:uid="{00000000-0005-0000-0000-000031150000}"/>
    <cellStyle name="메모 2 3 2 4 3" xfId="5449" xr:uid="{00000000-0005-0000-0000-000032150000}"/>
    <cellStyle name="메모 2 3 2 4 3 2" xfId="5450" xr:uid="{00000000-0005-0000-0000-000033150000}"/>
    <cellStyle name="메모 2 3 2 4 4" xfId="5451" xr:uid="{00000000-0005-0000-0000-000034150000}"/>
    <cellStyle name="메모 2 3 2 5" xfId="5452" xr:uid="{00000000-0005-0000-0000-000035150000}"/>
    <cellStyle name="메모 2 3 2 5 2" xfId="5453" xr:uid="{00000000-0005-0000-0000-000036150000}"/>
    <cellStyle name="메모 2 3 2 5 2 2" xfId="5454" xr:uid="{00000000-0005-0000-0000-000037150000}"/>
    <cellStyle name="메모 2 3 2 5 3" xfId="5455" xr:uid="{00000000-0005-0000-0000-000038150000}"/>
    <cellStyle name="메모 2 3 2 5 3 2" xfId="5456" xr:uid="{00000000-0005-0000-0000-000039150000}"/>
    <cellStyle name="메모 2 3 2 5 4" xfId="5457" xr:uid="{00000000-0005-0000-0000-00003A150000}"/>
    <cellStyle name="메모 2 3 2 6" xfId="5458" xr:uid="{00000000-0005-0000-0000-00003B150000}"/>
    <cellStyle name="메모 2 3 2 6 2" xfId="5459" xr:uid="{00000000-0005-0000-0000-00003C150000}"/>
    <cellStyle name="메모 2 3 2 6 2 2" xfId="5460" xr:uid="{00000000-0005-0000-0000-00003D150000}"/>
    <cellStyle name="메모 2 3 2 6 3" xfId="5461" xr:uid="{00000000-0005-0000-0000-00003E150000}"/>
    <cellStyle name="메모 2 3 2 6 3 2" xfId="5462" xr:uid="{00000000-0005-0000-0000-00003F150000}"/>
    <cellStyle name="메모 2 3 2 6 4" xfId="5463" xr:uid="{00000000-0005-0000-0000-000040150000}"/>
    <cellStyle name="메모 2 3 2 7" xfId="5464" xr:uid="{00000000-0005-0000-0000-000041150000}"/>
    <cellStyle name="메모 2 3 2 7 2" xfId="5465" xr:uid="{00000000-0005-0000-0000-000042150000}"/>
    <cellStyle name="메모 2 3 2 7 2 2" xfId="5466" xr:uid="{00000000-0005-0000-0000-000043150000}"/>
    <cellStyle name="메모 2 3 2 7 3" xfId="5467" xr:uid="{00000000-0005-0000-0000-000044150000}"/>
    <cellStyle name="메모 2 3 2 7 3 2" xfId="5468" xr:uid="{00000000-0005-0000-0000-000045150000}"/>
    <cellStyle name="메모 2 3 2 7 4" xfId="5469" xr:uid="{00000000-0005-0000-0000-000046150000}"/>
    <cellStyle name="메모 2 3 2 8" xfId="5470" xr:uid="{00000000-0005-0000-0000-000047150000}"/>
    <cellStyle name="메모 2 3 2 8 2" xfId="5471" xr:uid="{00000000-0005-0000-0000-000048150000}"/>
    <cellStyle name="메모 2 3 2 8 2 2" xfId="5472" xr:uid="{00000000-0005-0000-0000-000049150000}"/>
    <cellStyle name="메모 2 3 2 8 3" xfId="5473" xr:uid="{00000000-0005-0000-0000-00004A150000}"/>
    <cellStyle name="메모 2 3 2 8 3 2" xfId="5474" xr:uid="{00000000-0005-0000-0000-00004B150000}"/>
    <cellStyle name="메모 2 3 2 8 4" xfId="5475" xr:uid="{00000000-0005-0000-0000-00004C150000}"/>
    <cellStyle name="메모 2 3 2 9" xfId="5476" xr:uid="{00000000-0005-0000-0000-00004D150000}"/>
    <cellStyle name="메모 2 3 2 9 2" xfId="5477" xr:uid="{00000000-0005-0000-0000-00004E150000}"/>
    <cellStyle name="메모 2 3 3" xfId="5478" xr:uid="{00000000-0005-0000-0000-00004F150000}"/>
    <cellStyle name="메모 2 3 3 10" xfId="5479" xr:uid="{00000000-0005-0000-0000-000050150000}"/>
    <cellStyle name="메모 2 3 3 2" xfId="5480" xr:uid="{00000000-0005-0000-0000-000051150000}"/>
    <cellStyle name="메모 2 3 3 2 2" xfId="5481" xr:uid="{00000000-0005-0000-0000-000052150000}"/>
    <cellStyle name="메모 2 3 3 2 2 2" xfId="5482" xr:uid="{00000000-0005-0000-0000-000053150000}"/>
    <cellStyle name="메모 2 3 3 2 3" xfId="5483" xr:uid="{00000000-0005-0000-0000-000054150000}"/>
    <cellStyle name="메모 2 3 3 2 3 2" xfId="5484" xr:uid="{00000000-0005-0000-0000-000055150000}"/>
    <cellStyle name="메모 2 3 3 2 4" xfId="5485" xr:uid="{00000000-0005-0000-0000-000056150000}"/>
    <cellStyle name="메모 2 3 3 2 5" xfId="5486" xr:uid="{00000000-0005-0000-0000-000057150000}"/>
    <cellStyle name="메모 2 3 3 3" xfId="5487" xr:uid="{00000000-0005-0000-0000-000058150000}"/>
    <cellStyle name="메모 2 3 3 3 2" xfId="5488" xr:uid="{00000000-0005-0000-0000-000059150000}"/>
    <cellStyle name="메모 2 3 3 3 2 2" xfId="5489" xr:uid="{00000000-0005-0000-0000-00005A150000}"/>
    <cellStyle name="메모 2 3 3 3 3" xfId="5490" xr:uid="{00000000-0005-0000-0000-00005B150000}"/>
    <cellStyle name="메모 2 3 3 3 3 2" xfId="5491" xr:uid="{00000000-0005-0000-0000-00005C150000}"/>
    <cellStyle name="메모 2 3 3 3 4" xfId="5492" xr:uid="{00000000-0005-0000-0000-00005D150000}"/>
    <cellStyle name="메모 2 3 3 3 5" xfId="5493" xr:uid="{00000000-0005-0000-0000-00005E150000}"/>
    <cellStyle name="메모 2 3 3 4" xfId="5494" xr:uid="{00000000-0005-0000-0000-00005F150000}"/>
    <cellStyle name="메모 2 3 3 4 2" xfId="5495" xr:uid="{00000000-0005-0000-0000-000060150000}"/>
    <cellStyle name="메모 2 3 3 4 2 2" xfId="5496" xr:uid="{00000000-0005-0000-0000-000061150000}"/>
    <cellStyle name="메모 2 3 3 4 3" xfId="5497" xr:uid="{00000000-0005-0000-0000-000062150000}"/>
    <cellStyle name="메모 2 3 3 4 3 2" xfId="5498" xr:uid="{00000000-0005-0000-0000-000063150000}"/>
    <cellStyle name="메모 2 3 3 4 4" xfId="5499" xr:uid="{00000000-0005-0000-0000-000064150000}"/>
    <cellStyle name="메모 2 3 3 5" xfId="5500" xr:uid="{00000000-0005-0000-0000-000065150000}"/>
    <cellStyle name="메모 2 3 3 5 2" xfId="5501" xr:uid="{00000000-0005-0000-0000-000066150000}"/>
    <cellStyle name="메모 2 3 3 5 2 2" xfId="5502" xr:uid="{00000000-0005-0000-0000-000067150000}"/>
    <cellStyle name="메모 2 3 3 5 3" xfId="5503" xr:uid="{00000000-0005-0000-0000-000068150000}"/>
    <cellStyle name="메모 2 3 3 5 3 2" xfId="5504" xr:uid="{00000000-0005-0000-0000-000069150000}"/>
    <cellStyle name="메모 2 3 3 5 4" xfId="5505" xr:uid="{00000000-0005-0000-0000-00006A150000}"/>
    <cellStyle name="메모 2 3 3 6" xfId="5506" xr:uid="{00000000-0005-0000-0000-00006B150000}"/>
    <cellStyle name="메모 2 3 3 6 2" xfId="5507" xr:uid="{00000000-0005-0000-0000-00006C150000}"/>
    <cellStyle name="메모 2 3 3 6 2 2" xfId="5508" xr:uid="{00000000-0005-0000-0000-00006D150000}"/>
    <cellStyle name="메모 2 3 3 6 3" xfId="5509" xr:uid="{00000000-0005-0000-0000-00006E150000}"/>
    <cellStyle name="메모 2 3 3 6 3 2" xfId="5510" xr:uid="{00000000-0005-0000-0000-00006F150000}"/>
    <cellStyle name="메모 2 3 3 6 4" xfId="5511" xr:uid="{00000000-0005-0000-0000-000070150000}"/>
    <cellStyle name="메모 2 3 3 7" xfId="5512" xr:uid="{00000000-0005-0000-0000-000071150000}"/>
    <cellStyle name="메모 2 3 3 7 2" xfId="5513" xr:uid="{00000000-0005-0000-0000-000072150000}"/>
    <cellStyle name="메모 2 3 3 8" xfId="5514" xr:uid="{00000000-0005-0000-0000-000073150000}"/>
    <cellStyle name="메모 2 3 3 8 2" xfId="5515" xr:uid="{00000000-0005-0000-0000-000074150000}"/>
    <cellStyle name="메모 2 3 3 9" xfId="5516" xr:uid="{00000000-0005-0000-0000-000075150000}"/>
    <cellStyle name="메모 2 3 4" xfId="5517" xr:uid="{00000000-0005-0000-0000-000076150000}"/>
    <cellStyle name="메모 2 3 4 2" xfId="5518" xr:uid="{00000000-0005-0000-0000-000077150000}"/>
    <cellStyle name="메모 2 3 4 2 2" xfId="5519" xr:uid="{00000000-0005-0000-0000-000078150000}"/>
    <cellStyle name="메모 2 3 4 2 2 2" xfId="5520" xr:uid="{00000000-0005-0000-0000-000079150000}"/>
    <cellStyle name="메모 2 3 4 2 3" xfId="5521" xr:uid="{00000000-0005-0000-0000-00007A150000}"/>
    <cellStyle name="메모 2 3 4 2 3 2" xfId="5522" xr:uid="{00000000-0005-0000-0000-00007B150000}"/>
    <cellStyle name="메모 2 3 4 2 4" xfId="5523" xr:uid="{00000000-0005-0000-0000-00007C150000}"/>
    <cellStyle name="메모 2 3 4 2 5" xfId="5524" xr:uid="{00000000-0005-0000-0000-00007D150000}"/>
    <cellStyle name="메모 2 3 4 3" xfId="5525" xr:uid="{00000000-0005-0000-0000-00007E150000}"/>
    <cellStyle name="메모 2 3 4 3 2" xfId="5526" xr:uid="{00000000-0005-0000-0000-00007F150000}"/>
    <cellStyle name="메모 2 3 4 3 2 2" xfId="5527" xr:uid="{00000000-0005-0000-0000-000080150000}"/>
    <cellStyle name="메모 2 3 4 3 3" xfId="5528" xr:uid="{00000000-0005-0000-0000-000081150000}"/>
    <cellStyle name="메모 2 3 4 3 3 2" xfId="5529" xr:uid="{00000000-0005-0000-0000-000082150000}"/>
    <cellStyle name="메모 2 3 4 3 4" xfId="5530" xr:uid="{00000000-0005-0000-0000-000083150000}"/>
    <cellStyle name="메모 2 3 4 3 5" xfId="5531" xr:uid="{00000000-0005-0000-0000-000084150000}"/>
    <cellStyle name="메모 2 3 4 4" xfId="5532" xr:uid="{00000000-0005-0000-0000-000085150000}"/>
    <cellStyle name="메모 2 3 4 4 2" xfId="5533" xr:uid="{00000000-0005-0000-0000-000086150000}"/>
    <cellStyle name="메모 2 3 4 4 2 2" xfId="5534" xr:uid="{00000000-0005-0000-0000-000087150000}"/>
    <cellStyle name="메모 2 3 4 4 3" xfId="5535" xr:uid="{00000000-0005-0000-0000-000088150000}"/>
    <cellStyle name="메모 2 3 4 4 3 2" xfId="5536" xr:uid="{00000000-0005-0000-0000-000089150000}"/>
    <cellStyle name="메모 2 3 4 4 4" xfId="5537" xr:uid="{00000000-0005-0000-0000-00008A150000}"/>
    <cellStyle name="메모 2 3 4 5" xfId="5538" xr:uid="{00000000-0005-0000-0000-00008B150000}"/>
    <cellStyle name="메모 2 3 4 5 2" xfId="5539" xr:uid="{00000000-0005-0000-0000-00008C150000}"/>
    <cellStyle name="메모 2 3 4 5 2 2" xfId="5540" xr:uid="{00000000-0005-0000-0000-00008D150000}"/>
    <cellStyle name="메모 2 3 4 5 3" xfId="5541" xr:uid="{00000000-0005-0000-0000-00008E150000}"/>
    <cellStyle name="메모 2 3 4 5 3 2" xfId="5542" xr:uid="{00000000-0005-0000-0000-00008F150000}"/>
    <cellStyle name="메모 2 3 4 5 4" xfId="5543" xr:uid="{00000000-0005-0000-0000-000090150000}"/>
    <cellStyle name="메모 2 3 4 6" xfId="5544" xr:uid="{00000000-0005-0000-0000-000091150000}"/>
    <cellStyle name="메모 2 3 4 6 2" xfId="5545" xr:uid="{00000000-0005-0000-0000-000092150000}"/>
    <cellStyle name="메모 2 3 4 7" xfId="5546" xr:uid="{00000000-0005-0000-0000-000093150000}"/>
    <cellStyle name="메모 2 3 4 7 2" xfId="5547" xr:uid="{00000000-0005-0000-0000-000094150000}"/>
    <cellStyle name="메모 2 3 4 8" xfId="5548" xr:uid="{00000000-0005-0000-0000-000095150000}"/>
    <cellStyle name="메모 2 3 4 9" xfId="5549" xr:uid="{00000000-0005-0000-0000-000096150000}"/>
    <cellStyle name="메모 2 3 5" xfId="5550" xr:uid="{00000000-0005-0000-0000-000097150000}"/>
    <cellStyle name="메모 2 3 5 2" xfId="5551" xr:uid="{00000000-0005-0000-0000-000098150000}"/>
    <cellStyle name="메모 2 3 5 2 2" xfId="5552" xr:uid="{00000000-0005-0000-0000-000099150000}"/>
    <cellStyle name="메모 2 3 5 2 3" xfId="5553" xr:uid="{00000000-0005-0000-0000-00009A150000}"/>
    <cellStyle name="메모 2 3 5 3" xfId="5554" xr:uid="{00000000-0005-0000-0000-00009B150000}"/>
    <cellStyle name="메모 2 3 5 3 2" xfId="5555" xr:uid="{00000000-0005-0000-0000-00009C150000}"/>
    <cellStyle name="메모 2 3 5 3 3" xfId="5556" xr:uid="{00000000-0005-0000-0000-00009D150000}"/>
    <cellStyle name="메모 2 3 5 4" xfId="5557" xr:uid="{00000000-0005-0000-0000-00009E150000}"/>
    <cellStyle name="메모 2 3 5 5" xfId="5558" xr:uid="{00000000-0005-0000-0000-00009F150000}"/>
    <cellStyle name="메모 2 3 6" xfId="5559" xr:uid="{00000000-0005-0000-0000-0000A0150000}"/>
    <cellStyle name="메모 2 3 6 2" xfId="5560" xr:uid="{00000000-0005-0000-0000-0000A1150000}"/>
    <cellStyle name="메모 2 3 6 2 2" xfId="5561" xr:uid="{00000000-0005-0000-0000-0000A2150000}"/>
    <cellStyle name="메모 2 3 6 2 3" xfId="5562" xr:uid="{00000000-0005-0000-0000-0000A3150000}"/>
    <cellStyle name="메모 2 3 6 3" xfId="5563" xr:uid="{00000000-0005-0000-0000-0000A4150000}"/>
    <cellStyle name="메모 2 3 6 3 2" xfId="5564" xr:uid="{00000000-0005-0000-0000-0000A5150000}"/>
    <cellStyle name="메모 2 3 6 3 3" xfId="5565" xr:uid="{00000000-0005-0000-0000-0000A6150000}"/>
    <cellStyle name="메모 2 3 6 4" xfId="5566" xr:uid="{00000000-0005-0000-0000-0000A7150000}"/>
    <cellStyle name="메모 2 3 6 5" xfId="5567" xr:uid="{00000000-0005-0000-0000-0000A8150000}"/>
    <cellStyle name="메모 2 3 7" xfId="5568" xr:uid="{00000000-0005-0000-0000-0000A9150000}"/>
    <cellStyle name="메모 2 3 7 2" xfId="5569" xr:uid="{00000000-0005-0000-0000-0000AA150000}"/>
    <cellStyle name="메모 2 3 7 2 2" xfId="5570" xr:uid="{00000000-0005-0000-0000-0000AB150000}"/>
    <cellStyle name="메모 2 3 7 3" xfId="5571" xr:uid="{00000000-0005-0000-0000-0000AC150000}"/>
    <cellStyle name="메모 2 3 7 3 2" xfId="5572" xr:uid="{00000000-0005-0000-0000-0000AD150000}"/>
    <cellStyle name="메모 2 3 7 4" xfId="5573" xr:uid="{00000000-0005-0000-0000-0000AE150000}"/>
    <cellStyle name="메모 2 3 7 5" xfId="5574" xr:uid="{00000000-0005-0000-0000-0000AF150000}"/>
    <cellStyle name="메모 2 3 8" xfId="5575" xr:uid="{00000000-0005-0000-0000-0000B0150000}"/>
    <cellStyle name="메모 2 3 8 2" xfId="5576" xr:uid="{00000000-0005-0000-0000-0000B1150000}"/>
    <cellStyle name="메모 2 3 8 2 2" xfId="5577" xr:uid="{00000000-0005-0000-0000-0000B2150000}"/>
    <cellStyle name="메모 2 3 8 3" xfId="5578" xr:uid="{00000000-0005-0000-0000-0000B3150000}"/>
    <cellStyle name="메모 2 3 8 3 2" xfId="5579" xr:uid="{00000000-0005-0000-0000-0000B4150000}"/>
    <cellStyle name="메모 2 3 8 4" xfId="5580" xr:uid="{00000000-0005-0000-0000-0000B5150000}"/>
    <cellStyle name="메모 2 3 8 5" xfId="5581" xr:uid="{00000000-0005-0000-0000-0000B6150000}"/>
    <cellStyle name="메모 2 3 9" xfId="5582" xr:uid="{00000000-0005-0000-0000-0000B7150000}"/>
    <cellStyle name="메모 2 3 9 2" xfId="5583" xr:uid="{00000000-0005-0000-0000-0000B8150000}"/>
    <cellStyle name="메모 2 3 9 2 2" xfId="5584" xr:uid="{00000000-0005-0000-0000-0000B9150000}"/>
    <cellStyle name="메모 2 3 9 3" xfId="5585" xr:uid="{00000000-0005-0000-0000-0000BA150000}"/>
    <cellStyle name="메모 2 3 9 3 2" xfId="5586" xr:uid="{00000000-0005-0000-0000-0000BB150000}"/>
    <cellStyle name="메모 2 3 9 4" xfId="5587" xr:uid="{00000000-0005-0000-0000-0000BC150000}"/>
    <cellStyle name="메모 2 4" xfId="5588" xr:uid="{00000000-0005-0000-0000-0000BD150000}"/>
    <cellStyle name="메모 2 4 10" xfId="5589" xr:uid="{00000000-0005-0000-0000-0000BE150000}"/>
    <cellStyle name="메모 2 4 10 2" xfId="5590" xr:uid="{00000000-0005-0000-0000-0000BF150000}"/>
    <cellStyle name="메모 2 4 11" xfId="5591" xr:uid="{00000000-0005-0000-0000-0000C0150000}"/>
    <cellStyle name="메모 2 4 11 2" xfId="5592" xr:uid="{00000000-0005-0000-0000-0000C1150000}"/>
    <cellStyle name="메모 2 4 12" xfId="5593" xr:uid="{00000000-0005-0000-0000-0000C2150000}"/>
    <cellStyle name="메모 2 4 13" xfId="5594" xr:uid="{00000000-0005-0000-0000-0000C3150000}"/>
    <cellStyle name="메모 2 4 2" xfId="5595" xr:uid="{00000000-0005-0000-0000-0000C4150000}"/>
    <cellStyle name="메모 2 4 2 10" xfId="5596" xr:uid="{00000000-0005-0000-0000-0000C5150000}"/>
    <cellStyle name="메모 2 4 2 10 2" xfId="5597" xr:uid="{00000000-0005-0000-0000-0000C6150000}"/>
    <cellStyle name="메모 2 4 2 11" xfId="5598" xr:uid="{00000000-0005-0000-0000-0000C7150000}"/>
    <cellStyle name="메모 2 4 2 12" xfId="5599" xr:uid="{00000000-0005-0000-0000-0000C8150000}"/>
    <cellStyle name="메모 2 4 2 2" xfId="5600" xr:uid="{00000000-0005-0000-0000-0000C9150000}"/>
    <cellStyle name="메모 2 4 2 2 10" xfId="5601" xr:uid="{00000000-0005-0000-0000-0000CA150000}"/>
    <cellStyle name="메모 2 4 2 2 2" xfId="5602" xr:uid="{00000000-0005-0000-0000-0000CB150000}"/>
    <cellStyle name="메모 2 4 2 2 2 2" xfId="5603" xr:uid="{00000000-0005-0000-0000-0000CC150000}"/>
    <cellStyle name="메모 2 4 2 2 2 2 2" xfId="5604" xr:uid="{00000000-0005-0000-0000-0000CD150000}"/>
    <cellStyle name="메모 2 4 2 2 2 3" xfId="5605" xr:uid="{00000000-0005-0000-0000-0000CE150000}"/>
    <cellStyle name="메모 2 4 2 2 2 3 2" xfId="5606" xr:uid="{00000000-0005-0000-0000-0000CF150000}"/>
    <cellStyle name="메모 2 4 2 2 2 4" xfId="5607" xr:uid="{00000000-0005-0000-0000-0000D0150000}"/>
    <cellStyle name="메모 2 4 2 2 3" xfId="5608" xr:uid="{00000000-0005-0000-0000-0000D1150000}"/>
    <cellStyle name="메모 2 4 2 2 3 2" xfId="5609" xr:uid="{00000000-0005-0000-0000-0000D2150000}"/>
    <cellStyle name="메모 2 4 2 2 3 2 2" xfId="5610" xr:uid="{00000000-0005-0000-0000-0000D3150000}"/>
    <cellStyle name="메모 2 4 2 2 3 3" xfId="5611" xr:uid="{00000000-0005-0000-0000-0000D4150000}"/>
    <cellStyle name="메모 2 4 2 2 3 3 2" xfId="5612" xr:uid="{00000000-0005-0000-0000-0000D5150000}"/>
    <cellStyle name="메모 2 4 2 2 3 4" xfId="5613" xr:uid="{00000000-0005-0000-0000-0000D6150000}"/>
    <cellStyle name="메모 2 4 2 2 4" xfId="5614" xr:uid="{00000000-0005-0000-0000-0000D7150000}"/>
    <cellStyle name="메모 2 4 2 2 4 2" xfId="5615" xr:uid="{00000000-0005-0000-0000-0000D8150000}"/>
    <cellStyle name="메모 2 4 2 2 4 2 2" xfId="5616" xr:uid="{00000000-0005-0000-0000-0000D9150000}"/>
    <cellStyle name="메모 2 4 2 2 4 3" xfId="5617" xr:uid="{00000000-0005-0000-0000-0000DA150000}"/>
    <cellStyle name="메모 2 4 2 2 4 3 2" xfId="5618" xr:uid="{00000000-0005-0000-0000-0000DB150000}"/>
    <cellStyle name="메모 2 4 2 2 4 4" xfId="5619" xr:uid="{00000000-0005-0000-0000-0000DC150000}"/>
    <cellStyle name="메모 2 4 2 2 5" xfId="5620" xr:uid="{00000000-0005-0000-0000-0000DD150000}"/>
    <cellStyle name="메모 2 4 2 2 5 2" xfId="5621" xr:uid="{00000000-0005-0000-0000-0000DE150000}"/>
    <cellStyle name="메모 2 4 2 2 5 2 2" xfId="5622" xr:uid="{00000000-0005-0000-0000-0000DF150000}"/>
    <cellStyle name="메모 2 4 2 2 5 3" xfId="5623" xr:uid="{00000000-0005-0000-0000-0000E0150000}"/>
    <cellStyle name="메모 2 4 2 2 5 3 2" xfId="5624" xr:uid="{00000000-0005-0000-0000-0000E1150000}"/>
    <cellStyle name="메모 2 4 2 2 5 4" xfId="5625" xr:uid="{00000000-0005-0000-0000-0000E2150000}"/>
    <cellStyle name="메모 2 4 2 2 6" xfId="5626" xr:uid="{00000000-0005-0000-0000-0000E3150000}"/>
    <cellStyle name="메모 2 4 2 2 6 2" xfId="5627" xr:uid="{00000000-0005-0000-0000-0000E4150000}"/>
    <cellStyle name="메모 2 4 2 2 6 2 2" xfId="5628" xr:uid="{00000000-0005-0000-0000-0000E5150000}"/>
    <cellStyle name="메모 2 4 2 2 6 3" xfId="5629" xr:uid="{00000000-0005-0000-0000-0000E6150000}"/>
    <cellStyle name="메모 2 4 2 2 6 3 2" xfId="5630" xr:uid="{00000000-0005-0000-0000-0000E7150000}"/>
    <cellStyle name="메모 2 4 2 2 6 4" xfId="5631" xr:uid="{00000000-0005-0000-0000-0000E8150000}"/>
    <cellStyle name="메모 2 4 2 2 7" xfId="5632" xr:uid="{00000000-0005-0000-0000-0000E9150000}"/>
    <cellStyle name="메모 2 4 2 2 7 2" xfId="5633" xr:uid="{00000000-0005-0000-0000-0000EA150000}"/>
    <cellStyle name="메모 2 4 2 2 8" xfId="5634" xr:uid="{00000000-0005-0000-0000-0000EB150000}"/>
    <cellStyle name="메모 2 4 2 2 8 2" xfId="5635" xr:uid="{00000000-0005-0000-0000-0000EC150000}"/>
    <cellStyle name="메모 2 4 2 2 9" xfId="5636" xr:uid="{00000000-0005-0000-0000-0000ED150000}"/>
    <cellStyle name="메모 2 4 2 3" xfId="5637" xr:uid="{00000000-0005-0000-0000-0000EE150000}"/>
    <cellStyle name="메모 2 4 2 3 2" xfId="5638" xr:uid="{00000000-0005-0000-0000-0000EF150000}"/>
    <cellStyle name="메모 2 4 2 3 2 2" xfId="5639" xr:uid="{00000000-0005-0000-0000-0000F0150000}"/>
    <cellStyle name="메모 2 4 2 3 2 2 2" xfId="5640" xr:uid="{00000000-0005-0000-0000-0000F1150000}"/>
    <cellStyle name="메모 2 4 2 3 2 3" xfId="5641" xr:uid="{00000000-0005-0000-0000-0000F2150000}"/>
    <cellStyle name="메모 2 4 2 3 2 3 2" xfId="5642" xr:uid="{00000000-0005-0000-0000-0000F3150000}"/>
    <cellStyle name="메모 2 4 2 3 2 4" xfId="5643" xr:uid="{00000000-0005-0000-0000-0000F4150000}"/>
    <cellStyle name="메모 2 4 2 3 3" xfId="5644" xr:uid="{00000000-0005-0000-0000-0000F5150000}"/>
    <cellStyle name="메모 2 4 2 3 3 2" xfId="5645" xr:uid="{00000000-0005-0000-0000-0000F6150000}"/>
    <cellStyle name="메모 2 4 2 3 3 2 2" xfId="5646" xr:uid="{00000000-0005-0000-0000-0000F7150000}"/>
    <cellStyle name="메모 2 4 2 3 3 3" xfId="5647" xr:uid="{00000000-0005-0000-0000-0000F8150000}"/>
    <cellStyle name="메모 2 4 2 3 3 3 2" xfId="5648" xr:uid="{00000000-0005-0000-0000-0000F9150000}"/>
    <cellStyle name="메모 2 4 2 3 3 4" xfId="5649" xr:uid="{00000000-0005-0000-0000-0000FA150000}"/>
    <cellStyle name="메모 2 4 2 3 4" xfId="5650" xr:uid="{00000000-0005-0000-0000-0000FB150000}"/>
    <cellStyle name="메모 2 4 2 3 4 2" xfId="5651" xr:uid="{00000000-0005-0000-0000-0000FC150000}"/>
    <cellStyle name="메모 2 4 2 3 4 2 2" xfId="5652" xr:uid="{00000000-0005-0000-0000-0000FD150000}"/>
    <cellStyle name="메모 2 4 2 3 4 3" xfId="5653" xr:uid="{00000000-0005-0000-0000-0000FE150000}"/>
    <cellStyle name="메모 2 4 2 3 4 3 2" xfId="5654" xr:uid="{00000000-0005-0000-0000-0000FF150000}"/>
    <cellStyle name="메모 2 4 2 3 4 4" xfId="5655" xr:uid="{00000000-0005-0000-0000-000000160000}"/>
    <cellStyle name="메모 2 4 2 3 5" xfId="5656" xr:uid="{00000000-0005-0000-0000-000001160000}"/>
    <cellStyle name="메모 2 4 2 3 5 2" xfId="5657" xr:uid="{00000000-0005-0000-0000-000002160000}"/>
    <cellStyle name="메모 2 4 2 3 5 2 2" xfId="5658" xr:uid="{00000000-0005-0000-0000-000003160000}"/>
    <cellStyle name="메모 2 4 2 3 5 3" xfId="5659" xr:uid="{00000000-0005-0000-0000-000004160000}"/>
    <cellStyle name="메모 2 4 2 3 5 3 2" xfId="5660" xr:uid="{00000000-0005-0000-0000-000005160000}"/>
    <cellStyle name="메모 2 4 2 3 5 4" xfId="5661" xr:uid="{00000000-0005-0000-0000-000006160000}"/>
    <cellStyle name="메모 2 4 2 3 6" xfId="5662" xr:uid="{00000000-0005-0000-0000-000007160000}"/>
    <cellStyle name="메모 2 4 2 3 6 2" xfId="5663" xr:uid="{00000000-0005-0000-0000-000008160000}"/>
    <cellStyle name="메모 2 4 2 3 7" xfId="5664" xr:uid="{00000000-0005-0000-0000-000009160000}"/>
    <cellStyle name="메모 2 4 2 3 7 2" xfId="5665" xr:uid="{00000000-0005-0000-0000-00000A160000}"/>
    <cellStyle name="메모 2 4 2 3 8" xfId="5666" xr:uid="{00000000-0005-0000-0000-00000B160000}"/>
    <cellStyle name="메모 2 4 2 3 9" xfId="5667" xr:uid="{00000000-0005-0000-0000-00000C160000}"/>
    <cellStyle name="메모 2 4 2 4" xfId="5668" xr:uid="{00000000-0005-0000-0000-00000D160000}"/>
    <cellStyle name="메모 2 4 2 4 2" xfId="5669" xr:uid="{00000000-0005-0000-0000-00000E160000}"/>
    <cellStyle name="메모 2 4 2 4 2 2" xfId="5670" xr:uid="{00000000-0005-0000-0000-00000F160000}"/>
    <cellStyle name="메모 2 4 2 4 3" xfId="5671" xr:uid="{00000000-0005-0000-0000-000010160000}"/>
    <cellStyle name="메모 2 4 2 4 3 2" xfId="5672" xr:uid="{00000000-0005-0000-0000-000011160000}"/>
    <cellStyle name="메모 2 4 2 4 4" xfId="5673" xr:uid="{00000000-0005-0000-0000-000012160000}"/>
    <cellStyle name="메모 2 4 2 5" xfId="5674" xr:uid="{00000000-0005-0000-0000-000013160000}"/>
    <cellStyle name="메모 2 4 2 5 2" xfId="5675" xr:uid="{00000000-0005-0000-0000-000014160000}"/>
    <cellStyle name="메모 2 4 2 5 2 2" xfId="5676" xr:uid="{00000000-0005-0000-0000-000015160000}"/>
    <cellStyle name="메모 2 4 2 5 3" xfId="5677" xr:uid="{00000000-0005-0000-0000-000016160000}"/>
    <cellStyle name="메모 2 4 2 5 3 2" xfId="5678" xr:uid="{00000000-0005-0000-0000-000017160000}"/>
    <cellStyle name="메모 2 4 2 5 4" xfId="5679" xr:uid="{00000000-0005-0000-0000-000018160000}"/>
    <cellStyle name="메모 2 4 2 6" xfId="5680" xr:uid="{00000000-0005-0000-0000-000019160000}"/>
    <cellStyle name="메모 2 4 2 6 2" xfId="5681" xr:uid="{00000000-0005-0000-0000-00001A160000}"/>
    <cellStyle name="메모 2 4 2 6 2 2" xfId="5682" xr:uid="{00000000-0005-0000-0000-00001B160000}"/>
    <cellStyle name="메모 2 4 2 6 3" xfId="5683" xr:uid="{00000000-0005-0000-0000-00001C160000}"/>
    <cellStyle name="메모 2 4 2 6 3 2" xfId="5684" xr:uid="{00000000-0005-0000-0000-00001D160000}"/>
    <cellStyle name="메모 2 4 2 6 4" xfId="5685" xr:uid="{00000000-0005-0000-0000-00001E160000}"/>
    <cellStyle name="메모 2 4 2 7" xfId="5686" xr:uid="{00000000-0005-0000-0000-00001F160000}"/>
    <cellStyle name="메모 2 4 2 7 2" xfId="5687" xr:uid="{00000000-0005-0000-0000-000020160000}"/>
    <cellStyle name="메모 2 4 2 7 2 2" xfId="5688" xr:uid="{00000000-0005-0000-0000-000021160000}"/>
    <cellStyle name="메모 2 4 2 7 3" xfId="5689" xr:uid="{00000000-0005-0000-0000-000022160000}"/>
    <cellStyle name="메모 2 4 2 7 3 2" xfId="5690" xr:uid="{00000000-0005-0000-0000-000023160000}"/>
    <cellStyle name="메모 2 4 2 7 4" xfId="5691" xr:uid="{00000000-0005-0000-0000-000024160000}"/>
    <cellStyle name="메모 2 4 2 8" xfId="5692" xr:uid="{00000000-0005-0000-0000-000025160000}"/>
    <cellStyle name="메모 2 4 2 8 2" xfId="5693" xr:uid="{00000000-0005-0000-0000-000026160000}"/>
    <cellStyle name="메모 2 4 2 8 2 2" xfId="5694" xr:uid="{00000000-0005-0000-0000-000027160000}"/>
    <cellStyle name="메모 2 4 2 8 3" xfId="5695" xr:uid="{00000000-0005-0000-0000-000028160000}"/>
    <cellStyle name="메모 2 4 2 8 3 2" xfId="5696" xr:uid="{00000000-0005-0000-0000-000029160000}"/>
    <cellStyle name="메모 2 4 2 8 4" xfId="5697" xr:uid="{00000000-0005-0000-0000-00002A160000}"/>
    <cellStyle name="메모 2 4 2 9" xfId="5698" xr:uid="{00000000-0005-0000-0000-00002B160000}"/>
    <cellStyle name="메모 2 4 2 9 2" xfId="5699" xr:uid="{00000000-0005-0000-0000-00002C160000}"/>
    <cellStyle name="메모 2 4 3" xfId="5700" xr:uid="{00000000-0005-0000-0000-00002D160000}"/>
    <cellStyle name="메모 2 4 3 10" xfId="5701" xr:uid="{00000000-0005-0000-0000-00002E160000}"/>
    <cellStyle name="메모 2 4 3 2" xfId="5702" xr:uid="{00000000-0005-0000-0000-00002F160000}"/>
    <cellStyle name="메모 2 4 3 2 2" xfId="5703" xr:uid="{00000000-0005-0000-0000-000030160000}"/>
    <cellStyle name="메모 2 4 3 2 2 2" xfId="5704" xr:uid="{00000000-0005-0000-0000-000031160000}"/>
    <cellStyle name="메모 2 4 3 2 3" xfId="5705" xr:uid="{00000000-0005-0000-0000-000032160000}"/>
    <cellStyle name="메모 2 4 3 2 3 2" xfId="5706" xr:uid="{00000000-0005-0000-0000-000033160000}"/>
    <cellStyle name="메모 2 4 3 2 4" xfId="5707" xr:uid="{00000000-0005-0000-0000-000034160000}"/>
    <cellStyle name="메모 2 4 3 2 5" xfId="5708" xr:uid="{00000000-0005-0000-0000-000035160000}"/>
    <cellStyle name="메모 2 4 3 3" xfId="5709" xr:uid="{00000000-0005-0000-0000-000036160000}"/>
    <cellStyle name="메모 2 4 3 3 2" xfId="5710" xr:uid="{00000000-0005-0000-0000-000037160000}"/>
    <cellStyle name="메모 2 4 3 3 2 2" xfId="5711" xr:uid="{00000000-0005-0000-0000-000038160000}"/>
    <cellStyle name="메모 2 4 3 3 3" xfId="5712" xr:uid="{00000000-0005-0000-0000-000039160000}"/>
    <cellStyle name="메모 2 4 3 3 3 2" xfId="5713" xr:uid="{00000000-0005-0000-0000-00003A160000}"/>
    <cellStyle name="메모 2 4 3 3 4" xfId="5714" xr:uid="{00000000-0005-0000-0000-00003B160000}"/>
    <cellStyle name="메모 2 4 3 3 5" xfId="5715" xr:uid="{00000000-0005-0000-0000-00003C160000}"/>
    <cellStyle name="메모 2 4 3 4" xfId="5716" xr:uid="{00000000-0005-0000-0000-00003D160000}"/>
    <cellStyle name="메모 2 4 3 4 2" xfId="5717" xr:uid="{00000000-0005-0000-0000-00003E160000}"/>
    <cellStyle name="메모 2 4 3 4 2 2" xfId="5718" xr:uid="{00000000-0005-0000-0000-00003F160000}"/>
    <cellStyle name="메모 2 4 3 4 3" xfId="5719" xr:uid="{00000000-0005-0000-0000-000040160000}"/>
    <cellStyle name="메모 2 4 3 4 3 2" xfId="5720" xr:uid="{00000000-0005-0000-0000-000041160000}"/>
    <cellStyle name="메모 2 4 3 4 4" xfId="5721" xr:uid="{00000000-0005-0000-0000-000042160000}"/>
    <cellStyle name="메모 2 4 3 5" xfId="5722" xr:uid="{00000000-0005-0000-0000-000043160000}"/>
    <cellStyle name="메모 2 4 3 5 2" xfId="5723" xr:uid="{00000000-0005-0000-0000-000044160000}"/>
    <cellStyle name="메모 2 4 3 5 2 2" xfId="5724" xr:uid="{00000000-0005-0000-0000-000045160000}"/>
    <cellStyle name="메모 2 4 3 5 3" xfId="5725" xr:uid="{00000000-0005-0000-0000-000046160000}"/>
    <cellStyle name="메모 2 4 3 5 3 2" xfId="5726" xr:uid="{00000000-0005-0000-0000-000047160000}"/>
    <cellStyle name="메모 2 4 3 5 4" xfId="5727" xr:uid="{00000000-0005-0000-0000-000048160000}"/>
    <cellStyle name="메모 2 4 3 6" xfId="5728" xr:uid="{00000000-0005-0000-0000-000049160000}"/>
    <cellStyle name="메모 2 4 3 6 2" xfId="5729" xr:uid="{00000000-0005-0000-0000-00004A160000}"/>
    <cellStyle name="메모 2 4 3 6 2 2" xfId="5730" xr:uid="{00000000-0005-0000-0000-00004B160000}"/>
    <cellStyle name="메모 2 4 3 6 3" xfId="5731" xr:uid="{00000000-0005-0000-0000-00004C160000}"/>
    <cellStyle name="메모 2 4 3 6 3 2" xfId="5732" xr:uid="{00000000-0005-0000-0000-00004D160000}"/>
    <cellStyle name="메모 2 4 3 6 4" xfId="5733" xr:uid="{00000000-0005-0000-0000-00004E160000}"/>
    <cellStyle name="메모 2 4 3 7" xfId="5734" xr:uid="{00000000-0005-0000-0000-00004F160000}"/>
    <cellStyle name="메모 2 4 3 7 2" xfId="5735" xr:uid="{00000000-0005-0000-0000-000050160000}"/>
    <cellStyle name="메모 2 4 3 8" xfId="5736" xr:uid="{00000000-0005-0000-0000-000051160000}"/>
    <cellStyle name="메모 2 4 3 8 2" xfId="5737" xr:uid="{00000000-0005-0000-0000-000052160000}"/>
    <cellStyle name="메모 2 4 3 9" xfId="5738" xr:uid="{00000000-0005-0000-0000-000053160000}"/>
    <cellStyle name="메모 2 4 4" xfId="5739" xr:uid="{00000000-0005-0000-0000-000054160000}"/>
    <cellStyle name="메모 2 4 4 2" xfId="5740" xr:uid="{00000000-0005-0000-0000-000055160000}"/>
    <cellStyle name="메모 2 4 4 2 2" xfId="5741" xr:uid="{00000000-0005-0000-0000-000056160000}"/>
    <cellStyle name="메모 2 4 4 2 2 2" xfId="5742" xr:uid="{00000000-0005-0000-0000-000057160000}"/>
    <cellStyle name="메모 2 4 4 2 3" xfId="5743" xr:uid="{00000000-0005-0000-0000-000058160000}"/>
    <cellStyle name="메모 2 4 4 2 3 2" xfId="5744" xr:uid="{00000000-0005-0000-0000-000059160000}"/>
    <cellStyle name="메모 2 4 4 2 4" xfId="5745" xr:uid="{00000000-0005-0000-0000-00005A160000}"/>
    <cellStyle name="메모 2 4 4 2 5" xfId="5746" xr:uid="{00000000-0005-0000-0000-00005B160000}"/>
    <cellStyle name="메모 2 4 4 3" xfId="5747" xr:uid="{00000000-0005-0000-0000-00005C160000}"/>
    <cellStyle name="메모 2 4 4 3 2" xfId="5748" xr:uid="{00000000-0005-0000-0000-00005D160000}"/>
    <cellStyle name="메모 2 4 4 3 2 2" xfId="5749" xr:uid="{00000000-0005-0000-0000-00005E160000}"/>
    <cellStyle name="메모 2 4 4 3 3" xfId="5750" xr:uid="{00000000-0005-0000-0000-00005F160000}"/>
    <cellStyle name="메모 2 4 4 3 3 2" xfId="5751" xr:uid="{00000000-0005-0000-0000-000060160000}"/>
    <cellStyle name="메모 2 4 4 3 4" xfId="5752" xr:uid="{00000000-0005-0000-0000-000061160000}"/>
    <cellStyle name="메모 2 4 4 3 5" xfId="5753" xr:uid="{00000000-0005-0000-0000-000062160000}"/>
    <cellStyle name="메모 2 4 4 4" xfId="5754" xr:uid="{00000000-0005-0000-0000-000063160000}"/>
    <cellStyle name="메모 2 4 4 4 2" xfId="5755" xr:uid="{00000000-0005-0000-0000-000064160000}"/>
    <cellStyle name="메모 2 4 4 4 2 2" xfId="5756" xr:uid="{00000000-0005-0000-0000-000065160000}"/>
    <cellStyle name="메모 2 4 4 4 3" xfId="5757" xr:uid="{00000000-0005-0000-0000-000066160000}"/>
    <cellStyle name="메모 2 4 4 4 3 2" xfId="5758" xr:uid="{00000000-0005-0000-0000-000067160000}"/>
    <cellStyle name="메모 2 4 4 4 4" xfId="5759" xr:uid="{00000000-0005-0000-0000-000068160000}"/>
    <cellStyle name="메모 2 4 4 5" xfId="5760" xr:uid="{00000000-0005-0000-0000-000069160000}"/>
    <cellStyle name="메모 2 4 4 5 2" xfId="5761" xr:uid="{00000000-0005-0000-0000-00006A160000}"/>
    <cellStyle name="메모 2 4 4 5 2 2" xfId="5762" xr:uid="{00000000-0005-0000-0000-00006B160000}"/>
    <cellStyle name="메모 2 4 4 5 3" xfId="5763" xr:uid="{00000000-0005-0000-0000-00006C160000}"/>
    <cellStyle name="메모 2 4 4 5 3 2" xfId="5764" xr:uid="{00000000-0005-0000-0000-00006D160000}"/>
    <cellStyle name="메모 2 4 4 5 4" xfId="5765" xr:uid="{00000000-0005-0000-0000-00006E160000}"/>
    <cellStyle name="메모 2 4 4 6" xfId="5766" xr:uid="{00000000-0005-0000-0000-00006F160000}"/>
    <cellStyle name="메모 2 4 4 6 2" xfId="5767" xr:uid="{00000000-0005-0000-0000-000070160000}"/>
    <cellStyle name="메모 2 4 4 7" xfId="5768" xr:uid="{00000000-0005-0000-0000-000071160000}"/>
    <cellStyle name="메모 2 4 4 7 2" xfId="5769" xr:uid="{00000000-0005-0000-0000-000072160000}"/>
    <cellStyle name="메모 2 4 4 8" xfId="5770" xr:uid="{00000000-0005-0000-0000-000073160000}"/>
    <cellStyle name="메모 2 4 4 9" xfId="5771" xr:uid="{00000000-0005-0000-0000-000074160000}"/>
    <cellStyle name="메모 2 4 5" xfId="5772" xr:uid="{00000000-0005-0000-0000-000075160000}"/>
    <cellStyle name="메모 2 4 5 2" xfId="5773" xr:uid="{00000000-0005-0000-0000-000076160000}"/>
    <cellStyle name="메모 2 4 5 2 2" xfId="5774" xr:uid="{00000000-0005-0000-0000-000077160000}"/>
    <cellStyle name="메모 2 4 5 2 3" xfId="5775" xr:uid="{00000000-0005-0000-0000-000078160000}"/>
    <cellStyle name="메모 2 4 5 3" xfId="5776" xr:uid="{00000000-0005-0000-0000-000079160000}"/>
    <cellStyle name="메모 2 4 5 3 2" xfId="5777" xr:uid="{00000000-0005-0000-0000-00007A160000}"/>
    <cellStyle name="메모 2 4 5 3 3" xfId="5778" xr:uid="{00000000-0005-0000-0000-00007B160000}"/>
    <cellStyle name="메모 2 4 5 4" xfId="5779" xr:uid="{00000000-0005-0000-0000-00007C160000}"/>
    <cellStyle name="메모 2 4 5 5" xfId="5780" xr:uid="{00000000-0005-0000-0000-00007D160000}"/>
    <cellStyle name="메모 2 4 6" xfId="5781" xr:uid="{00000000-0005-0000-0000-00007E160000}"/>
    <cellStyle name="메모 2 4 6 2" xfId="5782" xr:uid="{00000000-0005-0000-0000-00007F160000}"/>
    <cellStyle name="메모 2 4 6 2 2" xfId="5783" xr:uid="{00000000-0005-0000-0000-000080160000}"/>
    <cellStyle name="메모 2 4 6 2 3" xfId="5784" xr:uid="{00000000-0005-0000-0000-000081160000}"/>
    <cellStyle name="메모 2 4 6 3" xfId="5785" xr:uid="{00000000-0005-0000-0000-000082160000}"/>
    <cellStyle name="메모 2 4 6 3 2" xfId="5786" xr:uid="{00000000-0005-0000-0000-000083160000}"/>
    <cellStyle name="메모 2 4 6 3 3" xfId="5787" xr:uid="{00000000-0005-0000-0000-000084160000}"/>
    <cellStyle name="메모 2 4 6 4" xfId="5788" xr:uid="{00000000-0005-0000-0000-000085160000}"/>
    <cellStyle name="메모 2 4 6 5" xfId="5789" xr:uid="{00000000-0005-0000-0000-000086160000}"/>
    <cellStyle name="메모 2 4 7" xfId="5790" xr:uid="{00000000-0005-0000-0000-000087160000}"/>
    <cellStyle name="메모 2 4 7 2" xfId="5791" xr:uid="{00000000-0005-0000-0000-000088160000}"/>
    <cellStyle name="메모 2 4 7 2 2" xfId="5792" xr:uid="{00000000-0005-0000-0000-000089160000}"/>
    <cellStyle name="메모 2 4 7 3" xfId="5793" xr:uid="{00000000-0005-0000-0000-00008A160000}"/>
    <cellStyle name="메모 2 4 7 3 2" xfId="5794" xr:uid="{00000000-0005-0000-0000-00008B160000}"/>
    <cellStyle name="메모 2 4 7 4" xfId="5795" xr:uid="{00000000-0005-0000-0000-00008C160000}"/>
    <cellStyle name="메모 2 4 7 5" xfId="5796" xr:uid="{00000000-0005-0000-0000-00008D160000}"/>
    <cellStyle name="메모 2 4 8" xfId="5797" xr:uid="{00000000-0005-0000-0000-00008E160000}"/>
    <cellStyle name="메모 2 4 8 2" xfId="5798" xr:uid="{00000000-0005-0000-0000-00008F160000}"/>
    <cellStyle name="메모 2 4 8 2 2" xfId="5799" xr:uid="{00000000-0005-0000-0000-000090160000}"/>
    <cellStyle name="메모 2 4 8 3" xfId="5800" xr:uid="{00000000-0005-0000-0000-000091160000}"/>
    <cellStyle name="메모 2 4 8 3 2" xfId="5801" xr:uid="{00000000-0005-0000-0000-000092160000}"/>
    <cellStyle name="메모 2 4 8 4" xfId="5802" xr:uid="{00000000-0005-0000-0000-000093160000}"/>
    <cellStyle name="메모 2 4 8 5" xfId="5803" xr:uid="{00000000-0005-0000-0000-000094160000}"/>
    <cellStyle name="메모 2 4 9" xfId="5804" xr:uid="{00000000-0005-0000-0000-000095160000}"/>
    <cellStyle name="메모 2 4 9 2" xfId="5805" xr:uid="{00000000-0005-0000-0000-000096160000}"/>
    <cellStyle name="메모 2 4 9 2 2" xfId="5806" xr:uid="{00000000-0005-0000-0000-000097160000}"/>
    <cellStyle name="메모 2 4 9 3" xfId="5807" xr:uid="{00000000-0005-0000-0000-000098160000}"/>
    <cellStyle name="메모 2 4 9 3 2" xfId="5808" xr:uid="{00000000-0005-0000-0000-000099160000}"/>
    <cellStyle name="메모 2 4 9 4" xfId="5809" xr:uid="{00000000-0005-0000-0000-00009A160000}"/>
    <cellStyle name="메모 2 5" xfId="5810" xr:uid="{00000000-0005-0000-0000-00009B160000}"/>
    <cellStyle name="메모 2 5 10" xfId="5811" xr:uid="{00000000-0005-0000-0000-00009C160000}"/>
    <cellStyle name="메모 2 5 10 2" xfId="5812" xr:uid="{00000000-0005-0000-0000-00009D160000}"/>
    <cellStyle name="메모 2 5 11" xfId="5813" xr:uid="{00000000-0005-0000-0000-00009E160000}"/>
    <cellStyle name="메모 2 5 11 2" xfId="5814" xr:uid="{00000000-0005-0000-0000-00009F160000}"/>
    <cellStyle name="메모 2 5 12" xfId="5815" xr:uid="{00000000-0005-0000-0000-0000A0160000}"/>
    <cellStyle name="메모 2 5 13" xfId="5816" xr:uid="{00000000-0005-0000-0000-0000A1160000}"/>
    <cellStyle name="메모 2 5 2" xfId="5817" xr:uid="{00000000-0005-0000-0000-0000A2160000}"/>
    <cellStyle name="메모 2 5 2 10" xfId="5818" xr:uid="{00000000-0005-0000-0000-0000A3160000}"/>
    <cellStyle name="메모 2 5 2 10 2" xfId="5819" xr:uid="{00000000-0005-0000-0000-0000A4160000}"/>
    <cellStyle name="메모 2 5 2 11" xfId="5820" xr:uid="{00000000-0005-0000-0000-0000A5160000}"/>
    <cellStyle name="메모 2 5 2 12" xfId="5821" xr:uid="{00000000-0005-0000-0000-0000A6160000}"/>
    <cellStyle name="메모 2 5 2 2" xfId="5822" xr:uid="{00000000-0005-0000-0000-0000A7160000}"/>
    <cellStyle name="메모 2 5 2 2 10" xfId="5823" xr:uid="{00000000-0005-0000-0000-0000A8160000}"/>
    <cellStyle name="메모 2 5 2 2 2" xfId="5824" xr:uid="{00000000-0005-0000-0000-0000A9160000}"/>
    <cellStyle name="메모 2 5 2 2 2 2" xfId="5825" xr:uid="{00000000-0005-0000-0000-0000AA160000}"/>
    <cellStyle name="메모 2 5 2 2 2 2 2" xfId="5826" xr:uid="{00000000-0005-0000-0000-0000AB160000}"/>
    <cellStyle name="메모 2 5 2 2 2 3" xfId="5827" xr:uid="{00000000-0005-0000-0000-0000AC160000}"/>
    <cellStyle name="메모 2 5 2 2 2 3 2" xfId="5828" xr:uid="{00000000-0005-0000-0000-0000AD160000}"/>
    <cellStyle name="메모 2 5 2 2 2 4" xfId="5829" xr:uid="{00000000-0005-0000-0000-0000AE160000}"/>
    <cellStyle name="메모 2 5 2 2 3" xfId="5830" xr:uid="{00000000-0005-0000-0000-0000AF160000}"/>
    <cellStyle name="메모 2 5 2 2 3 2" xfId="5831" xr:uid="{00000000-0005-0000-0000-0000B0160000}"/>
    <cellStyle name="메모 2 5 2 2 3 2 2" xfId="5832" xr:uid="{00000000-0005-0000-0000-0000B1160000}"/>
    <cellStyle name="메모 2 5 2 2 3 3" xfId="5833" xr:uid="{00000000-0005-0000-0000-0000B2160000}"/>
    <cellStyle name="메모 2 5 2 2 3 3 2" xfId="5834" xr:uid="{00000000-0005-0000-0000-0000B3160000}"/>
    <cellStyle name="메모 2 5 2 2 3 4" xfId="5835" xr:uid="{00000000-0005-0000-0000-0000B4160000}"/>
    <cellStyle name="메모 2 5 2 2 4" xfId="5836" xr:uid="{00000000-0005-0000-0000-0000B5160000}"/>
    <cellStyle name="메모 2 5 2 2 4 2" xfId="5837" xr:uid="{00000000-0005-0000-0000-0000B6160000}"/>
    <cellStyle name="메모 2 5 2 2 4 2 2" xfId="5838" xr:uid="{00000000-0005-0000-0000-0000B7160000}"/>
    <cellStyle name="메모 2 5 2 2 4 3" xfId="5839" xr:uid="{00000000-0005-0000-0000-0000B8160000}"/>
    <cellStyle name="메모 2 5 2 2 4 3 2" xfId="5840" xr:uid="{00000000-0005-0000-0000-0000B9160000}"/>
    <cellStyle name="메모 2 5 2 2 4 4" xfId="5841" xr:uid="{00000000-0005-0000-0000-0000BA160000}"/>
    <cellStyle name="메모 2 5 2 2 5" xfId="5842" xr:uid="{00000000-0005-0000-0000-0000BB160000}"/>
    <cellStyle name="메모 2 5 2 2 5 2" xfId="5843" xr:uid="{00000000-0005-0000-0000-0000BC160000}"/>
    <cellStyle name="메모 2 5 2 2 5 2 2" xfId="5844" xr:uid="{00000000-0005-0000-0000-0000BD160000}"/>
    <cellStyle name="메모 2 5 2 2 5 3" xfId="5845" xr:uid="{00000000-0005-0000-0000-0000BE160000}"/>
    <cellStyle name="메모 2 5 2 2 5 3 2" xfId="5846" xr:uid="{00000000-0005-0000-0000-0000BF160000}"/>
    <cellStyle name="메모 2 5 2 2 5 4" xfId="5847" xr:uid="{00000000-0005-0000-0000-0000C0160000}"/>
    <cellStyle name="메모 2 5 2 2 6" xfId="5848" xr:uid="{00000000-0005-0000-0000-0000C1160000}"/>
    <cellStyle name="메모 2 5 2 2 6 2" xfId="5849" xr:uid="{00000000-0005-0000-0000-0000C2160000}"/>
    <cellStyle name="메모 2 5 2 2 6 2 2" xfId="5850" xr:uid="{00000000-0005-0000-0000-0000C3160000}"/>
    <cellStyle name="메모 2 5 2 2 6 3" xfId="5851" xr:uid="{00000000-0005-0000-0000-0000C4160000}"/>
    <cellStyle name="메모 2 5 2 2 6 3 2" xfId="5852" xr:uid="{00000000-0005-0000-0000-0000C5160000}"/>
    <cellStyle name="메모 2 5 2 2 6 4" xfId="5853" xr:uid="{00000000-0005-0000-0000-0000C6160000}"/>
    <cellStyle name="메모 2 5 2 2 7" xfId="5854" xr:uid="{00000000-0005-0000-0000-0000C7160000}"/>
    <cellStyle name="메모 2 5 2 2 7 2" xfId="5855" xr:uid="{00000000-0005-0000-0000-0000C8160000}"/>
    <cellStyle name="메모 2 5 2 2 8" xfId="5856" xr:uid="{00000000-0005-0000-0000-0000C9160000}"/>
    <cellStyle name="메모 2 5 2 2 8 2" xfId="5857" xr:uid="{00000000-0005-0000-0000-0000CA160000}"/>
    <cellStyle name="메모 2 5 2 2 9" xfId="5858" xr:uid="{00000000-0005-0000-0000-0000CB160000}"/>
    <cellStyle name="메모 2 5 2 3" xfId="5859" xr:uid="{00000000-0005-0000-0000-0000CC160000}"/>
    <cellStyle name="메모 2 5 2 3 2" xfId="5860" xr:uid="{00000000-0005-0000-0000-0000CD160000}"/>
    <cellStyle name="메모 2 5 2 3 2 2" xfId="5861" xr:uid="{00000000-0005-0000-0000-0000CE160000}"/>
    <cellStyle name="메모 2 5 2 3 2 2 2" xfId="5862" xr:uid="{00000000-0005-0000-0000-0000CF160000}"/>
    <cellStyle name="메모 2 5 2 3 2 3" xfId="5863" xr:uid="{00000000-0005-0000-0000-0000D0160000}"/>
    <cellStyle name="메모 2 5 2 3 2 3 2" xfId="5864" xr:uid="{00000000-0005-0000-0000-0000D1160000}"/>
    <cellStyle name="메모 2 5 2 3 2 4" xfId="5865" xr:uid="{00000000-0005-0000-0000-0000D2160000}"/>
    <cellStyle name="메모 2 5 2 3 3" xfId="5866" xr:uid="{00000000-0005-0000-0000-0000D3160000}"/>
    <cellStyle name="메모 2 5 2 3 3 2" xfId="5867" xr:uid="{00000000-0005-0000-0000-0000D4160000}"/>
    <cellStyle name="메모 2 5 2 3 3 2 2" xfId="5868" xr:uid="{00000000-0005-0000-0000-0000D5160000}"/>
    <cellStyle name="메모 2 5 2 3 3 3" xfId="5869" xr:uid="{00000000-0005-0000-0000-0000D6160000}"/>
    <cellStyle name="메모 2 5 2 3 3 3 2" xfId="5870" xr:uid="{00000000-0005-0000-0000-0000D7160000}"/>
    <cellStyle name="메모 2 5 2 3 3 4" xfId="5871" xr:uid="{00000000-0005-0000-0000-0000D8160000}"/>
    <cellStyle name="메모 2 5 2 3 4" xfId="5872" xr:uid="{00000000-0005-0000-0000-0000D9160000}"/>
    <cellStyle name="메모 2 5 2 3 4 2" xfId="5873" xr:uid="{00000000-0005-0000-0000-0000DA160000}"/>
    <cellStyle name="메모 2 5 2 3 4 2 2" xfId="5874" xr:uid="{00000000-0005-0000-0000-0000DB160000}"/>
    <cellStyle name="메모 2 5 2 3 4 3" xfId="5875" xr:uid="{00000000-0005-0000-0000-0000DC160000}"/>
    <cellStyle name="메모 2 5 2 3 4 3 2" xfId="5876" xr:uid="{00000000-0005-0000-0000-0000DD160000}"/>
    <cellStyle name="메모 2 5 2 3 4 4" xfId="5877" xr:uid="{00000000-0005-0000-0000-0000DE160000}"/>
    <cellStyle name="메모 2 5 2 3 5" xfId="5878" xr:uid="{00000000-0005-0000-0000-0000DF160000}"/>
    <cellStyle name="메모 2 5 2 3 5 2" xfId="5879" xr:uid="{00000000-0005-0000-0000-0000E0160000}"/>
    <cellStyle name="메모 2 5 2 3 5 2 2" xfId="5880" xr:uid="{00000000-0005-0000-0000-0000E1160000}"/>
    <cellStyle name="메모 2 5 2 3 5 3" xfId="5881" xr:uid="{00000000-0005-0000-0000-0000E2160000}"/>
    <cellStyle name="메모 2 5 2 3 5 3 2" xfId="5882" xr:uid="{00000000-0005-0000-0000-0000E3160000}"/>
    <cellStyle name="메모 2 5 2 3 5 4" xfId="5883" xr:uid="{00000000-0005-0000-0000-0000E4160000}"/>
    <cellStyle name="메모 2 5 2 3 6" xfId="5884" xr:uid="{00000000-0005-0000-0000-0000E5160000}"/>
    <cellStyle name="메모 2 5 2 3 6 2" xfId="5885" xr:uid="{00000000-0005-0000-0000-0000E6160000}"/>
    <cellStyle name="메모 2 5 2 3 7" xfId="5886" xr:uid="{00000000-0005-0000-0000-0000E7160000}"/>
    <cellStyle name="메모 2 5 2 3 7 2" xfId="5887" xr:uid="{00000000-0005-0000-0000-0000E8160000}"/>
    <cellStyle name="메모 2 5 2 3 8" xfId="5888" xr:uid="{00000000-0005-0000-0000-0000E9160000}"/>
    <cellStyle name="메모 2 5 2 3 9" xfId="5889" xr:uid="{00000000-0005-0000-0000-0000EA160000}"/>
    <cellStyle name="메모 2 5 2 4" xfId="5890" xr:uid="{00000000-0005-0000-0000-0000EB160000}"/>
    <cellStyle name="메모 2 5 2 4 2" xfId="5891" xr:uid="{00000000-0005-0000-0000-0000EC160000}"/>
    <cellStyle name="메모 2 5 2 4 2 2" xfId="5892" xr:uid="{00000000-0005-0000-0000-0000ED160000}"/>
    <cellStyle name="메모 2 5 2 4 3" xfId="5893" xr:uid="{00000000-0005-0000-0000-0000EE160000}"/>
    <cellStyle name="메모 2 5 2 4 3 2" xfId="5894" xr:uid="{00000000-0005-0000-0000-0000EF160000}"/>
    <cellStyle name="메모 2 5 2 4 4" xfId="5895" xr:uid="{00000000-0005-0000-0000-0000F0160000}"/>
    <cellStyle name="메모 2 5 2 5" xfId="5896" xr:uid="{00000000-0005-0000-0000-0000F1160000}"/>
    <cellStyle name="메모 2 5 2 5 2" xfId="5897" xr:uid="{00000000-0005-0000-0000-0000F2160000}"/>
    <cellStyle name="메모 2 5 2 5 2 2" xfId="5898" xr:uid="{00000000-0005-0000-0000-0000F3160000}"/>
    <cellStyle name="메모 2 5 2 5 3" xfId="5899" xr:uid="{00000000-0005-0000-0000-0000F4160000}"/>
    <cellStyle name="메모 2 5 2 5 3 2" xfId="5900" xr:uid="{00000000-0005-0000-0000-0000F5160000}"/>
    <cellStyle name="메모 2 5 2 5 4" xfId="5901" xr:uid="{00000000-0005-0000-0000-0000F6160000}"/>
    <cellStyle name="메모 2 5 2 6" xfId="5902" xr:uid="{00000000-0005-0000-0000-0000F7160000}"/>
    <cellStyle name="메모 2 5 2 6 2" xfId="5903" xr:uid="{00000000-0005-0000-0000-0000F8160000}"/>
    <cellStyle name="메모 2 5 2 6 2 2" xfId="5904" xr:uid="{00000000-0005-0000-0000-0000F9160000}"/>
    <cellStyle name="메모 2 5 2 6 3" xfId="5905" xr:uid="{00000000-0005-0000-0000-0000FA160000}"/>
    <cellStyle name="메모 2 5 2 6 3 2" xfId="5906" xr:uid="{00000000-0005-0000-0000-0000FB160000}"/>
    <cellStyle name="메모 2 5 2 6 4" xfId="5907" xr:uid="{00000000-0005-0000-0000-0000FC160000}"/>
    <cellStyle name="메모 2 5 2 7" xfId="5908" xr:uid="{00000000-0005-0000-0000-0000FD160000}"/>
    <cellStyle name="메모 2 5 2 7 2" xfId="5909" xr:uid="{00000000-0005-0000-0000-0000FE160000}"/>
    <cellStyle name="메모 2 5 2 7 2 2" xfId="5910" xr:uid="{00000000-0005-0000-0000-0000FF160000}"/>
    <cellStyle name="메모 2 5 2 7 3" xfId="5911" xr:uid="{00000000-0005-0000-0000-000000170000}"/>
    <cellStyle name="메모 2 5 2 7 3 2" xfId="5912" xr:uid="{00000000-0005-0000-0000-000001170000}"/>
    <cellStyle name="메모 2 5 2 7 4" xfId="5913" xr:uid="{00000000-0005-0000-0000-000002170000}"/>
    <cellStyle name="메모 2 5 2 8" xfId="5914" xr:uid="{00000000-0005-0000-0000-000003170000}"/>
    <cellStyle name="메모 2 5 2 8 2" xfId="5915" xr:uid="{00000000-0005-0000-0000-000004170000}"/>
    <cellStyle name="메모 2 5 2 8 2 2" xfId="5916" xr:uid="{00000000-0005-0000-0000-000005170000}"/>
    <cellStyle name="메모 2 5 2 8 3" xfId="5917" xr:uid="{00000000-0005-0000-0000-000006170000}"/>
    <cellStyle name="메모 2 5 2 8 3 2" xfId="5918" xr:uid="{00000000-0005-0000-0000-000007170000}"/>
    <cellStyle name="메모 2 5 2 8 4" xfId="5919" xr:uid="{00000000-0005-0000-0000-000008170000}"/>
    <cellStyle name="메모 2 5 2 9" xfId="5920" xr:uid="{00000000-0005-0000-0000-000009170000}"/>
    <cellStyle name="메모 2 5 2 9 2" xfId="5921" xr:uid="{00000000-0005-0000-0000-00000A170000}"/>
    <cellStyle name="메모 2 5 3" xfId="5922" xr:uid="{00000000-0005-0000-0000-00000B170000}"/>
    <cellStyle name="메모 2 5 3 10" xfId="5923" xr:uid="{00000000-0005-0000-0000-00000C170000}"/>
    <cellStyle name="메모 2 5 3 2" xfId="5924" xr:uid="{00000000-0005-0000-0000-00000D170000}"/>
    <cellStyle name="메모 2 5 3 2 2" xfId="5925" xr:uid="{00000000-0005-0000-0000-00000E170000}"/>
    <cellStyle name="메모 2 5 3 2 2 2" xfId="5926" xr:uid="{00000000-0005-0000-0000-00000F170000}"/>
    <cellStyle name="메모 2 5 3 2 3" xfId="5927" xr:uid="{00000000-0005-0000-0000-000010170000}"/>
    <cellStyle name="메모 2 5 3 2 3 2" xfId="5928" xr:uid="{00000000-0005-0000-0000-000011170000}"/>
    <cellStyle name="메모 2 5 3 2 4" xfId="5929" xr:uid="{00000000-0005-0000-0000-000012170000}"/>
    <cellStyle name="메모 2 5 3 2 5" xfId="5930" xr:uid="{00000000-0005-0000-0000-000013170000}"/>
    <cellStyle name="메모 2 5 3 3" xfId="5931" xr:uid="{00000000-0005-0000-0000-000014170000}"/>
    <cellStyle name="메모 2 5 3 3 2" xfId="5932" xr:uid="{00000000-0005-0000-0000-000015170000}"/>
    <cellStyle name="메모 2 5 3 3 2 2" xfId="5933" xr:uid="{00000000-0005-0000-0000-000016170000}"/>
    <cellStyle name="메모 2 5 3 3 3" xfId="5934" xr:uid="{00000000-0005-0000-0000-000017170000}"/>
    <cellStyle name="메모 2 5 3 3 3 2" xfId="5935" xr:uid="{00000000-0005-0000-0000-000018170000}"/>
    <cellStyle name="메모 2 5 3 3 4" xfId="5936" xr:uid="{00000000-0005-0000-0000-000019170000}"/>
    <cellStyle name="메모 2 5 3 3 5" xfId="5937" xr:uid="{00000000-0005-0000-0000-00001A170000}"/>
    <cellStyle name="메모 2 5 3 4" xfId="5938" xr:uid="{00000000-0005-0000-0000-00001B170000}"/>
    <cellStyle name="메모 2 5 3 4 2" xfId="5939" xr:uid="{00000000-0005-0000-0000-00001C170000}"/>
    <cellStyle name="메모 2 5 3 4 2 2" xfId="5940" xr:uid="{00000000-0005-0000-0000-00001D170000}"/>
    <cellStyle name="메모 2 5 3 4 3" xfId="5941" xr:uid="{00000000-0005-0000-0000-00001E170000}"/>
    <cellStyle name="메모 2 5 3 4 3 2" xfId="5942" xr:uid="{00000000-0005-0000-0000-00001F170000}"/>
    <cellStyle name="메모 2 5 3 4 4" xfId="5943" xr:uid="{00000000-0005-0000-0000-000020170000}"/>
    <cellStyle name="메모 2 5 3 5" xfId="5944" xr:uid="{00000000-0005-0000-0000-000021170000}"/>
    <cellStyle name="메모 2 5 3 5 2" xfId="5945" xr:uid="{00000000-0005-0000-0000-000022170000}"/>
    <cellStyle name="메모 2 5 3 5 2 2" xfId="5946" xr:uid="{00000000-0005-0000-0000-000023170000}"/>
    <cellStyle name="메모 2 5 3 5 3" xfId="5947" xr:uid="{00000000-0005-0000-0000-000024170000}"/>
    <cellStyle name="메모 2 5 3 5 3 2" xfId="5948" xr:uid="{00000000-0005-0000-0000-000025170000}"/>
    <cellStyle name="메모 2 5 3 5 4" xfId="5949" xr:uid="{00000000-0005-0000-0000-000026170000}"/>
    <cellStyle name="메모 2 5 3 6" xfId="5950" xr:uid="{00000000-0005-0000-0000-000027170000}"/>
    <cellStyle name="메모 2 5 3 6 2" xfId="5951" xr:uid="{00000000-0005-0000-0000-000028170000}"/>
    <cellStyle name="메모 2 5 3 6 2 2" xfId="5952" xr:uid="{00000000-0005-0000-0000-000029170000}"/>
    <cellStyle name="메모 2 5 3 6 3" xfId="5953" xr:uid="{00000000-0005-0000-0000-00002A170000}"/>
    <cellStyle name="메모 2 5 3 6 3 2" xfId="5954" xr:uid="{00000000-0005-0000-0000-00002B170000}"/>
    <cellStyle name="메모 2 5 3 6 4" xfId="5955" xr:uid="{00000000-0005-0000-0000-00002C170000}"/>
    <cellStyle name="메모 2 5 3 7" xfId="5956" xr:uid="{00000000-0005-0000-0000-00002D170000}"/>
    <cellStyle name="메모 2 5 3 7 2" xfId="5957" xr:uid="{00000000-0005-0000-0000-00002E170000}"/>
    <cellStyle name="메모 2 5 3 8" xfId="5958" xr:uid="{00000000-0005-0000-0000-00002F170000}"/>
    <cellStyle name="메모 2 5 3 8 2" xfId="5959" xr:uid="{00000000-0005-0000-0000-000030170000}"/>
    <cellStyle name="메모 2 5 3 9" xfId="5960" xr:uid="{00000000-0005-0000-0000-000031170000}"/>
    <cellStyle name="메모 2 5 4" xfId="5961" xr:uid="{00000000-0005-0000-0000-000032170000}"/>
    <cellStyle name="메모 2 5 4 2" xfId="5962" xr:uid="{00000000-0005-0000-0000-000033170000}"/>
    <cellStyle name="메모 2 5 4 2 2" xfId="5963" xr:uid="{00000000-0005-0000-0000-000034170000}"/>
    <cellStyle name="메모 2 5 4 2 2 2" xfId="5964" xr:uid="{00000000-0005-0000-0000-000035170000}"/>
    <cellStyle name="메모 2 5 4 2 3" xfId="5965" xr:uid="{00000000-0005-0000-0000-000036170000}"/>
    <cellStyle name="메모 2 5 4 2 3 2" xfId="5966" xr:uid="{00000000-0005-0000-0000-000037170000}"/>
    <cellStyle name="메모 2 5 4 2 4" xfId="5967" xr:uid="{00000000-0005-0000-0000-000038170000}"/>
    <cellStyle name="메모 2 5 4 2 5" xfId="5968" xr:uid="{00000000-0005-0000-0000-000039170000}"/>
    <cellStyle name="메모 2 5 4 3" xfId="5969" xr:uid="{00000000-0005-0000-0000-00003A170000}"/>
    <cellStyle name="메모 2 5 4 3 2" xfId="5970" xr:uid="{00000000-0005-0000-0000-00003B170000}"/>
    <cellStyle name="메모 2 5 4 3 2 2" xfId="5971" xr:uid="{00000000-0005-0000-0000-00003C170000}"/>
    <cellStyle name="메모 2 5 4 3 3" xfId="5972" xr:uid="{00000000-0005-0000-0000-00003D170000}"/>
    <cellStyle name="메모 2 5 4 3 3 2" xfId="5973" xr:uid="{00000000-0005-0000-0000-00003E170000}"/>
    <cellStyle name="메모 2 5 4 3 4" xfId="5974" xr:uid="{00000000-0005-0000-0000-00003F170000}"/>
    <cellStyle name="메모 2 5 4 3 5" xfId="5975" xr:uid="{00000000-0005-0000-0000-000040170000}"/>
    <cellStyle name="메모 2 5 4 4" xfId="5976" xr:uid="{00000000-0005-0000-0000-000041170000}"/>
    <cellStyle name="메모 2 5 4 4 2" xfId="5977" xr:uid="{00000000-0005-0000-0000-000042170000}"/>
    <cellStyle name="메모 2 5 4 4 2 2" xfId="5978" xr:uid="{00000000-0005-0000-0000-000043170000}"/>
    <cellStyle name="메모 2 5 4 4 3" xfId="5979" xr:uid="{00000000-0005-0000-0000-000044170000}"/>
    <cellStyle name="메모 2 5 4 4 3 2" xfId="5980" xr:uid="{00000000-0005-0000-0000-000045170000}"/>
    <cellStyle name="메모 2 5 4 4 4" xfId="5981" xr:uid="{00000000-0005-0000-0000-000046170000}"/>
    <cellStyle name="메모 2 5 4 5" xfId="5982" xr:uid="{00000000-0005-0000-0000-000047170000}"/>
    <cellStyle name="메모 2 5 4 5 2" xfId="5983" xr:uid="{00000000-0005-0000-0000-000048170000}"/>
    <cellStyle name="메모 2 5 4 5 2 2" xfId="5984" xr:uid="{00000000-0005-0000-0000-000049170000}"/>
    <cellStyle name="메모 2 5 4 5 3" xfId="5985" xr:uid="{00000000-0005-0000-0000-00004A170000}"/>
    <cellStyle name="메모 2 5 4 5 3 2" xfId="5986" xr:uid="{00000000-0005-0000-0000-00004B170000}"/>
    <cellStyle name="메모 2 5 4 5 4" xfId="5987" xr:uid="{00000000-0005-0000-0000-00004C170000}"/>
    <cellStyle name="메모 2 5 4 6" xfId="5988" xr:uid="{00000000-0005-0000-0000-00004D170000}"/>
    <cellStyle name="메모 2 5 4 6 2" xfId="5989" xr:uid="{00000000-0005-0000-0000-00004E170000}"/>
    <cellStyle name="메모 2 5 4 7" xfId="5990" xr:uid="{00000000-0005-0000-0000-00004F170000}"/>
    <cellStyle name="메모 2 5 4 7 2" xfId="5991" xr:uid="{00000000-0005-0000-0000-000050170000}"/>
    <cellStyle name="메모 2 5 4 8" xfId="5992" xr:uid="{00000000-0005-0000-0000-000051170000}"/>
    <cellStyle name="메모 2 5 4 9" xfId="5993" xr:uid="{00000000-0005-0000-0000-000052170000}"/>
    <cellStyle name="메모 2 5 5" xfId="5994" xr:uid="{00000000-0005-0000-0000-000053170000}"/>
    <cellStyle name="메모 2 5 5 2" xfId="5995" xr:uid="{00000000-0005-0000-0000-000054170000}"/>
    <cellStyle name="메모 2 5 5 2 2" xfId="5996" xr:uid="{00000000-0005-0000-0000-000055170000}"/>
    <cellStyle name="메모 2 5 5 2 3" xfId="5997" xr:uid="{00000000-0005-0000-0000-000056170000}"/>
    <cellStyle name="메모 2 5 5 3" xfId="5998" xr:uid="{00000000-0005-0000-0000-000057170000}"/>
    <cellStyle name="메모 2 5 5 3 2" xfId="5999" xr:uid="{00000000-0005-0000-0000-000058170000}"/>
    <cellStyle name="메모 2 5 5 3 3" xfId="6000" xr:uid="{00000000-0005-0000-0000-000059170000}"/>
    <cellStyle name="메모 2 5 5 4" xfId="6001" xr:uid="{00000000-0005-0000-0000-00005A170000}"/>
    <cellStyle name="메모 2 5 5 5" xfId="6002" xr:uid="{00000000-0005-0000-0000-00005B170000}"/>
    <cellStyle name="메모 2 5 6" xfId="6003" xr:uid="{00000000-0005-0000-0000-00005C170000}"/>
    <cellStyle name="메모 2 5 6 2" xfId="6004" xr:uid="{00000000-0005-0000-0000-00005D170000}"/>
    <cellStyle name="메모 2 5 6 2 2" xfId="6005" xr:uid="{00000000-0005-0000-0000-00005E170000}"/>
    <cellStyle name="메모 2 5 6 2 3" xfId="6006" xr:uid="{00000000-0005-0000-0000-00005F170000}"/>
    <cellStyle name="메모 2 5 6 3" xfId="6007" xr:uid="{00000000-0005-0000-0000-000060170000}"/>
    <cellStyle name="메모 2 5 6 3 2" xfId="6008" xr:uid="{00000000-0005-0000-0000-000061170000}"/>
    <cellStyle name="메모 2 5 6 3 3" xfId="6009" xr:uid="{00000000-0005-0000-0000-000062170000}"/>
    <cellStyle name="메모 2 5 6 4" xfId="6010" xr:uid="{00000000-0005-0000-0000-000063170000}"/>
    <cellStyle name="메모 2 5 6 5" xfId="6011" xr:uid="{00000000-0005-0000-0000-000064170000}"/>
    <cellStyle name="메모 2 5 7" xfId="6012" xr:uid="{00000000-0005-0000-0000-000065170000}"/>
    <cellStyle name="메모 2 5 7 2" xfId="6013" xr:uid="{00000000-0005-0000-0000-000066170000}"/>
    <cellStyle name="메모 2 5 7 2 2" xfId="6014" xr:uid="{00000000-0005-0000-0000-000067170000}"/>
    <cellStyle name="메모 2 5 7 3" xfId="6015" xr:uid="{00000000-0005-0000-0000-000068170000}"/>
    <cellStyle name="메모 2 5 7 3 2" xfId="6016" xr:uid="{00000000-0005-0000-0000-000069170000}"/>
    <cellStyle name="메모 2 5 7 4" xfId="6017" xr:uid="{00000000-0005-0000-0000-00006A170000}"/>
    <cellStyle name="메모 2 5 7 5" xfId="6018" xr:uid="{00000000-0005-0000-0000-00006B170000}"/>
    <cellStyle name="메모 2 5 8" xfId="6019" xr:uid="{00000000-0005-0000-0000-00006C170000}"/>
    <cellStyle name="메모 2 5 8 2" xfId="6020" xr:uid="{00000000-0005-0000-0000-00006D170000}"/>
    <cellStyle name="메모 2 5 8 2 2" xfId="6021" xr:uid="{00000000-0005-0000-0000-00006E170000}"/>
    <cellStyle name="메모 2 5 8 3" xfId="6022" xr:uid="{00000000-0005-0000-0000-00006F170000}"/>
    <cellStyle name="메모 2 5 8 3 2" xfId="6023" xr:uid="{00000000-0005-0000-0000-000070170000}"/>
    <cellStyle name="메모 2 5 8 4" xfId="6024" xr:uid="{00000000-0005-0000-0000-000071170000}"/>
    <cellStyle name="메모 2 5 8 5" xfId="6025" xr:uid="{00000000-0005-0000-0000-000072170000}"/>
    <cellStyle name="메모 2 5 9" xfId="6026" xr:uid="{00000000-0005-0000-0000-000073170000}"/>
    <cellStyle name="메모 2 5 9 2" xfId="6027" xr:uid="{00000000-0005-0000-0000-000074170000}"/>
    <cellStyle name="메모 2 5 9 2 2" xfId="6028" xr:uid="{00000000-0005-0000-0000-000075170000}"/>
    <cellStyle name="메모 2 5 9 3" xfId="6029" xr:uid="{00000000-0005-0000-0000-000076170000}"/>
    <cellStyle name="메모 2 5 9 3 2" xfId="6030" xr:uid="{00000000-0005-0000-0000-000077170000}"/>
    <cellStyle name="메모 2 5 9 4" xfId="6031" xr:uid="{00000000-0005-0000-0000-000078170000}"/>
    <cellStyle name="메모 2 6" xfId="6032" xr:uid="{00000000-0005-0000-0000-000079170000}"/>
    <cellStyle name="메모 2 6 10" xfId="6033" xr:uid="{00000000-0005-0000-0000-00007A170000}"/>
    <cellStyle name="메모 2 6 10 2" xfId="6034" xr:uid="{00000000-0005-0000-0000-00007B170000}"/>
    <cellStyle name="메모 2 6 11" xfId="6035" xr:uid="{00000000-0005-0000-0000-00007C170000}"/>
    <cellStyle name="메모 2 6 12" xfId="6036" xr:uid="{00000000-0005-0000-0000-00007D170000}"/>
    <cellStyle name="메모 2 6 2" xfId="6037" xr:uid="{00000000-0005-0000-0000-00007E170000}"/>
    <cellStyle name="메모 2 6 2 10" xfId="6038" xr:uid="{00000000-0005-0000-0000-00007F170000}"/>
    <cellStyle name="메모 2 6 2 2" xfId="6039" xr:uid="{00000000-0005-0000-0000-000080170000}"/>
    <cellStyle name="메모 2 6 2 2 2" xfId="6040" xr:uid="{00000000-0005-0000-0000-000081170000}"/>
    <cellStyle name="메모 2 6 2 2 2 2" xfId="6041" xr:uid="{00000000-0005-0000-0000-000082170000}"/>
    <cellStyle name="메모 2 6 2 2 3" xfId="6042" xr:uid="{00000000-0005-0000-0000-000083170000}"/>
    <cellStyle name="메모 2 6 2 2 3 2" xfId="6043" xr:uid="{00000000-0005-0000-0000-000084170000}"/>
    <cellStyle name="메모 2 6 2 2 4" xfId="6044" xr:uid="{00000000-0005-0000-0000-000085170000}"/>
    <cellStyle name="메모 2 6 2 2 5" xfId="6045" xr:uid="{00000000-0005-0000-0000-000086170000}"/>
    <cellStyle name="메모 2 6 2 3" xfId="6046" xr:uid="{00000000-0005-0000-0000-000087170000}"/>
    <cellStyle name="메모 2 6 2 3 2" xfId="6047" xr:uid="{00000000-0005-0000-0000-000088170000}"/>
    <cellStyle name="메모 2 6 2 3 2 2" xfId="6048" xr:uid="{00000000-0005-0000-0000-000089170000}"/>
    <cellStyle name="메모 2 6 2 3 3" xfId="6049" xr:uid="{00000000-0005-0000-0000-00008A170000}"/>
    <cellStyle name="메모 2 6 2 3 3 2" xfId="6050" xr:uid="{00000000-0005-0000-0000-00008B170000}"/>
    <cellStyle name="메모 2 6 2 3 4" xfId="6051" xr:uid="{00000000-0005-0000-0000-00008C170000}"/>
    <cellStyle name="메모 2 6 2 3 5" xfId="6052" xr:uid="{00000000-0005-0000-0000-00008D170000}"/>
    <cellStyle name="메모 2 6 2 4" xfId="6053" xr:uid="{00000000-0005-0000-0000-00008E170000}"/>
    <cellStyle name="메모 2 6 2 4 2" xfId="6054" xr:uid="{00000000-0005-0000-0000-00008F170000}"/>
    <cellStyle name="메모 2 6 2 4 2 2" xfId="6055" xr:uid="{00000000-0005-0000-0000-000090170000}"/>
    <cellStyle name="메모 2 6 2 4 3" xfId="6056" xr:uid="{00000000-0005-0000-0000-000091170000}"/>
    <cellStyle name="메모 2 6 2 4 3 2" xfId="6057" xr:uid="{00000000-0005-0000-0000-000092170000}"/>
    <cellStyle name="메모 2 6 2 4 4" xfId="6058" xr:uid="{00000000-0005-0000-0000-000093170000}"/>
    <cellStyle name="메모 2 6 2 5" xfId="6059" xr:uid="{00000000-0005-0000-0000-000094170000}"/>
    <cellStyle name="메모 2 6 2 5 2" xfId="6060" xr:uid="{00000000-0005-0000-0000-000095170000}"/>
    <cellStyle name="메모 2 6 2 5 2 2" xfId="6061" xr:uid="{00000000-0005-0000-0000-000096170000}"/>
    <cellStyle name="메모 2 6 2 5 3" xfId="6062" xr:uid="{00000000-0005-0000-0000-000097170000}"/>
    <cellStyle name="메모 2 6 2 5 3 2" xfId="6063" xr:uid="{00000000-0005-0000-0000-000098170000}"/>
    <cellStyle name="메모 2 6 2 5 4" xfId="6064" xr:uid="{00000000-0005-0000-0000-000099170000}"/>
    <cellStyle name="메모 2 6 2 6" xfId="6065" xr:uid="{00000000-0005-0000-0000-00009A170000}"/>
    <cellStyle name="메모 2 6 2 6 2" xfId="6066" xr:uid="{00000000-0005-0000-0000-00009B170000}"/>
    <cellStyle name="메모 2 6 2 6 2 2" xfId="6067" xr:uid="{00000000-0005-0000-0000-00009C170000}"/>
    <cellStyle name="메모 2 6 2 6 3" xfId="6068" xr:uid="{00000000-0005-0000-0000-00009D170000}"/>
    <cellStyle name="메모 2 6 2 6 3 2" xfId="6069" xr:uid="{00000000-0005-0000-0000-00009E170000}"/>
    <cellStyle name="메모 2 6 2 6 4" xfId="6070" xr:uid="{00000000-0005-0000-0000-00009F170000}"/>
    <cellStyle name="메모 2 6 2 7" xfId="6071" xr:uid="{00000000-0005-0000-0000-0000A0170000}"/>
    <cellStyle name="메모 2 6 2 7 2" xfId="6072" xr:uid="{00000000-0005-0000-0000-0000A1170000}"/>
    <cellStyle name="메모 2 6 2 8" xfId="6073" xr:uid="{00000000-0005-0000-0000-0000A2170000}"/>
    <cellStyle name="메모 2 6 2 8 2" xfId="6074" xr:uid="{00000000-0005-0000-0000-0000A3170000}"/>
    <cellStyle name="메모 2 6 2 9" xfId="6075" xr:uid="{00000000-0005-0000-0000-0000A4170000}"/>
    <cellStyle name="메모 2 6 3" xfId="6076" xr:uid="{00000000-0005-0000-0000-0000A5170000}"/>
    <cellStyle name="메모 2 6 3 2" xfId="6077" xr:uid="{00000000-0005-0000-0000-0000A6170000}"/>
    <cellStyle name="메모 2 6 3 2 2" xfId="6078" xr:uid="{00000000-0005-0000-0000-0000A7170000}"/>
    <cellStyle name="메모 2 6 3 2 2 2" xfId="6079" xr:uid="{00000000-0005-0000-0000-0000A8170000}"/>
    <cellStyle name="메모 2 6 3 2 3" xfId="6080" xr:uid="{00000000-0005-0000-0000-0000A9170000}"/>
    <cellStyle name="메모 2 6 3 2 3 2" xfId="6081" xr:uid="{00000000-0005-0000-0000-0000AA170000}"/>
    <cellStyle name="메모 2 6 3 2 4" xfId="6082" xr:uid="{00000000-0005-0000-0000-0000AB170000}"/>
    <cellStyle name="메모 2 6 3 2 5" xfId="6083" xr:uid="{00000000-0005-0000-0000-0000AC170000}"/>
    <cellStyle name="메모 2 6 3 3" xfId="6084" xr:uid="{00000000-0005-0000-0000-0000AD170000}"/>
    <cellStyle name="메모 2 6 3 3 2" xfId="6085" xr:uid="{00000000-0005-0000-0000-0000AE170000}"/>
    <cellStyle name="메모 2 6 3 3 2 2" xfId="6086" xr:uid="{00000000-0005-0000-0000-0000AF170000}"/>
    <cellStyle name="메모 2 6 3 3 3" xfId="6087" xr:uid="{00000000-0005-0000-0000-0000B0170000}"/>
    <cellStyle name="메모 2 6 3 3 3 2" xfId="6088" xr:uid="{00000000-0005-0000-0000-0000B1170000}"/>
    <cellStyle name="메모 2 6 3 3 4" xfId="6089" xr:uid="{00000000-0005-0000-0000-0000B2170000}"/>
    <cellStyle name="메모 2 6 3 3 5" xfId="6090" xr:uid="{00000000-0005-0000-0000-0000B3170000}"/>
    <cellStyle name="메모 2 6 3 4" xfId="6091" xr:uid="{00000000-0005-0000-0000-0000B4170000}"/>
    <cellStyle name="메모 2 6 3 4 2" xfId="6092" xr:uid="{00000000-0005-0000-0000-0000B5170000}"/>
    <cellStyle name="메모 2 6 3 4 2 2" xfId="6093" xr:uid="{00000000-0005-0000-0000-0000B6170000}"/>
    <cellStyle name="메모 2 6 3 4 3" xfId="6094" xr:uid="{00000000-0005-0000-0000-0000B7170000}"/>
    <cellStyle name="메모 2 6 3 4 3 2" xfId="6095" xr:uid="{00000000-0005-0000-0000-0000B8170000}"/>
    <cellStyle name="메모 2 6 3 4 4" xfId="6096" xr:uid="{00000000-0005-0000-0000-0000B9170000}"/>
    <cellStyle name="메모 2 6 3 5" xfId="6097" xr:uid="{00000000-0005-0000-0000-0000BA170000}"/>
    <cellStyle name="메모 2 6 3 5 2" xfId="6098" xr:uid="{00000000-0005-0000-0000-0000BB170000}"/>
    <cellStyle name="메모 2 6 3 5 2 2" xfId="6099" xr:uid="{00000000-0005-0000-0000-0000BC170000}"/>
    <cellStyle name="메모 2 6 3 5 3" xfId="6100" xr:uid="{00000000-0005-0000-0000-0000BD170000}"/>
    <cellStyle name="메모 2 6 3 5 3 2" xfId="6101" xr:uid="{00000000-0005-0000-0000-0000BE170000}"/>
    <cellStyle name="메모 2 6 3 5 4" xfId="6102" xr:uid="{00000000-0005-0000-0000-0000BF170000}"/>
    <cellStyle name="메모 2 6 3 6" xfId="6103" xr:uid="{00000000-0005-0000-0000-0000C0170000}"/>
    <cellStyle name="메모 2 6 3 6 2" xfId="6104" xr:uid="{00000000-0005-0000-0000-0000C1170000}"/>
    <cellStyle name="메모 2 6 3 7" xfId="6105" xr:uid="{00000000-0005-0000-0000-0000C2170000}"/>
    <cellStyle name="메모 2 6 3 7 2" xfId="6106" xr:uid="{00000000-0005-0000-0000-0000C3170000}"/>
    <cellStyle name="메모 2 6 3 8" xfId="6107" xr:uid="{00000000-0005-0000-0000-0000C4170000}"/>
    <cellStyle name="메모 2 6 3 9" xfId="6108" xr:uid="{00000000-0005-0000-0000-0000C5170000}"/>
    <cellStyle name="메모 2 6 4" xfId="6109" xr:uid="{00000000-0005-0000-0000-0000C6170000}"/>
    <cellStyle name="메모 2 6 4 2" xfId="6110" xr:uid="{00000000-0005-0000-0000-0000C7170000}"/>
    <cellStyle name="메모 2 6 4 2 2" xfId="6111" xr:uid="{00000000-0005-0000-0000-0000C8170000}"/>
    <cellStyle name="메모 2 6 4 2 3" xfId="6112" xr:uid="{00000000-0005-0000-0000-0000C9170000}"/>
    <cellStyle name="메모 2 6 4 3" xfId="6113" xr:uid="{00000000-0005-0000-0000-0000CA170000}"/>
    <cellStyle name="메모 2 6 4 3 2" xfId="6114" xr:uid="{00000000-0005-0000-0000-0000CB170000}"/>
    <cellStyle name="메모 2 6 4 3 3" xfId="6115" xr:uid="{00000000-0005-0000-0000-0000CC170000}"/>
    <cellStyle name="메모 2 6 4 4" xfId="6116" xr:uid="{00000000-0005-0000-0000-0000CD170000}"/>
    <cellStyle name="메모 2 6 4 5" xfId="6117" xr:uid="{00000000-0005-0000-0000-0000CE170000}"/>
    <cellStyle name="메모 2 6 5" xfId="6118" xr:uid="{00000000-0005-0000-0000-0000CF170000}"/>
    <cellStyle name="메모 2 6 5 2" xfId="6119" xr:uid="{00000000-0005-0000-0000-0000D0170000}"/>
    <cellStyle name="메모 2 6 5 2 2" xfId="6120" xr:uid="{00000000-0005-0000-0000-0000D1170000}"/>
    <cellStyle name="메모 2 6 5 2 3" xfId="6121" xr:uid="{00000000-0005-0000-0000-0000D2170000}"/>
    <cellStyle name="메모 2 6 5 3" xfId="6122" xr:uid="{00000000-0005-0000-0000-0000D3170000}"/>
    <cellStyle name="메모 2 6 5 3 2" xfId="6123" xr:uid="{00000000-0005-0000-0000-0000D4170000}"/>
    <cellStyle name="메모 2 6 5 3 3" xfId="6124" xr:uid="{00000000-0005-0000-0000-0000D5170000}"/>
    <cellStyle name="메모 2 6 5 4" xfId="6125" xr:uid="{00000000-0005-0000-0000-0000D6170000}"/>
    <cellStyle name="메모 2 6 5 5" xfId="6126" xr:uid="{00000000-0005-0000-0000-0000D7170000}"/>
    <cellStyle name="메모 2 6 6" xfId="6127" xr:uid="{00000000-0005-0000-0000-0000D8170000}"/>
    <cellStyle name="메모 2 6 6 2" xfId="6128" xr:uid="{00000000-0005-0000-0000-0000D9170000}"/>
    <cellStyle name="메모 2 6 6 2 2" xfId="6129" xr:uid="{00000000-0005-0000-0000-0000DA170000}"/>
    <cellStyle name="메모 2 6 6 2 3" xfId="6130" xr:uid="{00000000-0005-0000-0000-0000DB170000}"/>
    <cellStyle name="메모 2 6 6 3" xfId="6131" xr:uid="{00000000-0005-0000-0000-0000DC170000}"/>
    <cellStyle name="메모 2 6 6 3 2" xfId="6132" xr:uid="{00000000-0005-0000-0000-0000DD170000}"/>
    <cellStyle name="메모 2 6 6 3 3" xfId="6133" xr:uid="{00000000-0005-0000-0000-0000DE170000}"/>
    <cellStyle name="메모 2 6 6 4" xfId="6134" xr:uid="{00000000-0005-0000-0000-0000DF170000}"/>
    <cellStyle name="메모 2 6 6 5" xfId="6135" xr:uid="{00000000-0005-0000-0000-0000E0170000}"/>
    <cellStyle name="메모 2 6 7" xfId="6136" xr:uid="{00000000-0005-0000-0000-0000E1170000}"/>
    <cellStyle name="메모 2 6 7 2" xfId="6137" xr:uid="{00000000-0005-0000-0000-0000E2170000}"/>
    <cellStyle name="메모 2 6 7 2 2" xfId="6138" xr:uid="{00000000-0005-0000-0000-0000E3170000}"/>
    <cellStyle name="메모 2 6 7 3" xfId="6139" xr:uid="{00000000-0005-0000-0000-0000E4170000}"/>
    <cellStyle name="메모 2 6 7 3 2" xfId="6140" xr:uid="{00000000-0005-0000-0000-0000E5170000}"/>
    <cellStyle name="메모 2 6 7 4" xfId="6141" xr:uid="{00000000-0005-0000-0000-0000E6170000}"/>
    <cellStyle name="메모 2 6 7 5" xfId="6142" xr:uid="{00000000-0005-0000-0000-0000E7170000}"/>
    <cellStyle name="메모 2 6 8" xfId="6143" xr:uid="{00000000-0005-0000-0000-0000E8170000}"/>
    <cellStyle name="메모 2 6 8 2" xfId="6144" xr:uid="{00000000-0005-0000-0000-0000E9170000}"/>
    <cellStyle name="메모 2 6 8 2 2" xfId="6145" xr:uid="{00000000-0005-0000-0000-0000EA170000}"/>
    <cellStyle name="메모 2 6 8 3" xfId="6146" xr:uid="{00000000-0005-0000-0000-0000EB170000}"/>
    <cellStyle name="메모 2 6 8 3 2" xfId="6147" xr:uid="{00000000-0005-0000-0000-0000EC170000}"/>
    <cellStyle name="메모 2 6 8 4" xfId="6148" xr:uid="{00000000-0005-0000-0000-0000ED170000}"/>
    <cellStyle name="메모 2 6 8 5" xfId="6149" xr:uid="{00000000-0005-0000-0000-0000EE170000}"/>
    <cellStyle name="메모 2 6 9" xfId="6150" xr:uid="{00000000-0005-0000-0000-0000EF170000}"/>
    <cellStyle name="메모 2 6 9 2" xfId="6151" xr:uid="{00000000-0005-0000-0000-0000F0170000}"/>
    <cellStyle name="메모 2 7" xfId="6152" xr:uid="{00000000-0005-0000-0000-0000F1170000}"/>
    <cellStyle name="메모 2 7 10" xfId="6153" xr:uid="{00000000-0005-0000-0000-0000F2170000}"/>
    <cellStyle name="메모 2 7 2" xfId="6154" xr:uid="{00000000-0005-0000-0000-0000F3170000}"/>
    <cellStyle name="메모 2 7 2 2" xfId="6155" xr:uid="{00000000-0005-0000-0000-0000F4170000}"/>
    <cellStyle name="메모 2 7 2 2 2" xfId="6156" xr:uid="{00000000-0005-0000-0000-0000F5170000}"/>
    <cellStyle name="메모 2 7 2 2 3" xfId="6157" xr:uid="{00000000-0005-0000-0000-0000F6170000}"/>
    <cellStyle name="메모 2 7 2 3" xfId="6158" xr:uid="{00000000-0005-0000-0000-0000F7170000}"/>
    <cellStyle name="메모 2 7 2 3 2" xfId="6159" xr:uid="{00000000-0005-0000-0000-0000F8170000}"/>
    <cellStyle name="메모 2 7 2 3 3" xfId="6160" xr:uid="{00000000-0005-0000-0000-0000F9170000}"/>
    <cellStyle name="메모 2 7 2 4" xfId="6161" xr:uid="{00000000-0005-0000-0000-0000FA170000}"/>
    <cellStyle name="메모 2 7 2 5" xfId="6162" xr:uid="{00000000-0005-0000-0000-0000FB170000}"/>
    <cellStyle name="메모 2 7 3" xfId="6163" xr:uid="{00000000-0005-0000-0000-0000FC170000}"/>
    <cellStyle name="메모 2 7 3 2" xfId="6164" xr:uid="{00000000-0005-0000-0000-0000FD170000}"/>
    <cellStyle name="메모 2 7 3 2 2" xfId="6165" xr:uid="{00000000-0005-0000-0000-0000FE170000}"/>
    <cellStyle name="메모 2 7 3 2 3" xfId="6166" xr:uid="{00000000-0005-0000-0000-0000FF170000}"/>
    <cellStyle name="메모 2 7 3 3" xfId="6167" xr:uid="{00000000-0005-0000-0000-000000180000}"/>
    <cellStyle name="메모 2 7 3 3 2" xfId="6168" xr:uid="{00000000-0005-0000-0000-000001180000}"/>
    <cellStyle name="메모 2 7 3 3 3" xfId="6169" xr:uid="{00000000-0005-0000-0000-000002180000}"/>
    <cellStyle name="메모 2 7 3 4" xfId="6170" xr:uid="{00000000-0005-0000-0000-000003180000}"/>
    <cellStyle name="메모 2 7 3 5" xfId="6171" xr:uid="{00000000-0005-0000-0000-000004180000}"/>
    <cellStyle name="메모 2 7 4" xfId="6172" xr:uid="{00000000-0005-0000-0000-000005180000}"/>
    <cellStyle name="메모 2 7 4 2" xfId="6173" xr:uid="{00000000-0005-0000-0000-000006180000}"/>
    <cellStyle name="메모 2 7 4 2 2" xfId="6174" xr:uid="{00000000-0005-0000-0000-000007180000}"/>
    <cellStyle name="메모 2 7 4 2 3" xfId="6175" xr:uid="{00000000-0005-0000-0000-000008180000}"/>
    <cellStyle name="메모 2 7 4 3" xfId="6176" xr:uid="{00000000-0005-0000-0000-000009180000}"/>
    <cellStyle name="메모 2 7 4 3 2" xfId="6177" xr:uid="{00000000-0005-0000-0000-00000A180000}"/>
    <cellStyle name="메모 2 7 4 3 3" xfId="6178" xr:uid="{00000000-0005-0000-0000-00000B180000}"/>
    <cellStyle name="메모 2 7 4 4" xfId="6179" xr:uid="{00000000-0005-0000-0000-00000C180000}"/>
    <cellStyle name="메모 2 7 4 5" xfId="6180" xr:uid="{00000000-0005-0000-0000-00000D180000}"/>
    <cellStyle name="메모 2 7 5" xfId="6181" xr:uid="{00000000-0005-0000-0000-00000E180000}"/>
    <cellStyle name="메모 2 7 5 2" xfId="6182" xr:uid="{00000000-0005-0000-0000-00000F180000}"/>
    <cellStyle name="메모 2 7 5 2 2" xfId="6183" xr:uid="{00000000-0005-0000-0000-000010180000}"/>
    <cellStyle name="메모 2 7 5 2 3" xfId="6184" xr:uid="{00000000-0005-0000-0000-000011180000}"/>
    <cellStyle name="메모 2 7 5 3" xfId="6185" xr:uid="{00000000-0005-0000-0000-000012180000}"/>
    <cellStyle name="메모 2 7 5 3 2" xfId="6186" xr:uid="{00000000-0005-0000-0000-000013180000}"/>
    <cellStyle name="메모 2 7 5 3 3" xfId="6187" xr:uid="{00000000-0005-0000-0000-000014180000}"/>
    <cellStyle name="메모 2 7 5 4" xfId="6188" xr:uid="{00000000-0005-0000-0000-000015180000}"/>
    <cellStyle name="메모 2 7 5 5" xfId="6189" xr:uid="{00000000-0005-0000-0000-000016180000}"/>
    <cellStyle name="메모 2 7 6" xfId="6190" xr:uid="{00000000-0005-0000-0000-000017180000}"/>
    <cellStyle name="메모 2 7 6 2" xfId="6191" xr:uid="{00000000-0005-0000-0000-000018180000}"/>
    <cellStyle name="메모 2 7 6 2 2" xfId="6192" xr:uid="{00000000-0005-0000-0000-000019180000}"/>
    <cellStyle name="메모 2 7 6 3" xfId="6193" xr:uid="{00000000-0005-0000-0000-00001A180000}"/>
    <cellStyle name="메모 2 7 6 3 2" xfId="6194" xr:uid="{00000000-0005-0000-0000-00001B180000}"/>
    <cellStyle name="메모 2 7 6 4" xfId="6195" xr:uid="{00000000-0005-0000-0000-00001C180000}"/>
    <cellStyle name="메모 2 7 6 5" xfId="6196" xr:uid="{00000000-0005-0000-0000-00001D180000}"/>
    <cellStyle name="메모 2 7 7" xfId="6197" xr:uid="{00000000-0005-0000-0000-00001E180000}"/>
    <cellStyle name="메모 2 7 7 2" xfId="6198" xr:uid="{00000000-0005-0000-0000-00001F180000}"/>
    <cellStyle name="메모 2 7 7 3" xfId="6199" xr:uid="{00000000-0005-0000-0000-000020180000}"/>
    <cellStyle name="메모 2 7 8" xfId="6200" xr:uid="{00000000-0005-0000-0000-000021180000}"/>
    <cellStyle name="메모 2 7 8 2" xfId="6201" xr:uid="{00000000-0005-0000-0000-000022180000}"/>
    <cellStyle name="메모 2 7 9" xfId="6202" xr:uid="{00000000-0005-0000-0000-000023180000}"/>
    <cellStyle name="메모 2 8" xfId="6203" xr:uid="{00000000-0005-0000-0000-000024180000}"/>
    <cellStyle name="메모 2 8 2" xfId="6204" xr:uid="{00000000-0005-0000-0000-000025180000}"/>
    <cellStyle name="메모 2 8 2 2" xfId="6205" xr:uid="{00000000-0005-0000-0000-000026180000}"/>
    <cellStyle name="메모 2 8 2 2 2" xfId="6206" xr:uid="{00000000-0005-0000-0000-000027180000}"/>
    <cellStyle name="메모 2 8 2 3" xfId="6207" xr:uid="{00000000-0005-0000-0000-000028180000}"/>
    <cellStyle name="메모 2 8 2 3 2" xfId="6208" xr:uid="{00000000-0005-0000-0000-000029180000}"/>
    <cellStyle name="메모 2 8 2 4" xfId="6209" xr:uid="{00000000-0005-0000-0000-00002A180000}"/>
    <cellStyle name="메모 2 8 2 5" xfId="6210" xr:uid="{00000000-0005-0000-0000-00002B180000}"/>
    <cellStyle name="메모 2 8 3" xfId="6211" xr:uid="{00000000-0005-0000-0000-00002C180000}"/>
    <cellStyle name="메모 2 8 3 2" xfId="6212" xr:uid="{00000000-0005-0000-0000-00002D180000}"/>
    <cellStyle name="메모 2 8 3 2 2" xfId="6213" xr:uid="{00000000-0005-0000-0000-00002E180000}"/>
    <cellStyle name="메모 2 8 3 3" xfId="6214" xr:uid="{00000000-0005-0000-0000-00002F180000}"/>
    <cellStyle name="메모 2 8 3 3 2" xfId="6215" xr:uid="{00000000-0005-0000-0000-000030180000}"/>
    <cellStyle name="메모 2 8 3 4" xfId="6216" xr:uid="{00000000-0005-0000-0000-000031180000}"/>
    <cellStyle name="메모 2 8 3 5" xfId="6217" xr:uid="{00000000-0005-0000-0000-000032180000}"/>
    <cellStyle name="메모 2 8 4" xfId="6218" xr:uid="{00000000-0005-0000-0000-000033180000}"/>
    <cellStyle name="메모 2 8 4 2" xfId="6219" xr:uid="{00000000-0005-0000-0000-000034180000}"/>
    <cellStyle name="메모 2 8 4 2 2" xfId="6220" xr:uid="{00000000-0005-0000-0000-000035180000}"/>
    <cellStyle name="메모 2 8 4 3" xfId="6221" xr:uid="{00000000-0005-0000-0000-000036180000}"/>
    <cellStyle name="메모 2 8 4 3 2" xfId="6222" xr:uid="{00000000-0005-0000-0000-000037180000}"/>
    <cellStyle name="메모 2 8 4 4" xfId="6223" xr:uid="{00000000-0005-0000-0000-000038180000}"/>
    <cellStyle name="메모 2 8 5" xfId="6224" xr:uid="{00000000-0005-0000-0000-000039180000}"/>
    <cellStyle name="메모 2 8 5 2" xfId="6225" xr:uid="{00000000-0005-0000-0000-00003A180000}"/>
    <cellStyle name="메모 2 8 5 2 2" xfId="6226" xr:uid="{00000000-0005-0000-0000-00003B180000}"/>
    <cellStyle name="메모 2 8 5 3" xfId="6227" xr:uid="{00000000-0005-0000-0000-00003C180000}"/>
    <cellStyle name="메모 2 8 5 3 2" xfId="6228" xr:uid="{00000000-0005-0000-0000-00003D180000}"/>
    <cellStyle name="메모 2 8 5 4" xfId="6229" xr:uid="{00000000-0005-0000-0000-00003E180000}"/>
    <cellStyle name="메모 2 8 6" xfId="6230" xr:uid="{00000000-0005-0000-0000-00003F180000}"/>
    <cellStyle name="메모 2 8 6 2" xfId="6231" xr:uid="{00000000-0005-0000-0000-000040180000}"/>
    <cellStyle name="메모 2 8 7" xfId="6232" xr:uid="{00000000-0005-0000-0000-000041180000}"/>
    <cellStyle name="메모 2 8 7 2" xfId="6233" xr:uid="{00000000-0005-0000-0000-000042180000}"/>
    <cellStyle name="메모 2 8 8" xfId="6234" xr:uid="{00000000-0005-0000-0000-000043180000}"/>
    <cellStyle name="메모 2 8 9" xfId="6235" xr:uid="{00000000-0005-0000-0000-000044180000}"/>
    <cellStyle name="메모 2 9" xfId="6236" xr:uid="{00000000-0005-0000-0000-000045180000}"/>
    <cellStyle name="메모 2 9 2" xfId="6237" xr:uid="{00000000-0005-0000-0000-000046180000}"/>
    <cellStyle name="메모 2 9 2 2" xfId="6238" xr:uid="{00000000-0005-0000-0000-000047180000}"/>
    <cellStyle name="메모 2 9 2 3" xfId="6239" xr:uid="{00000000-0005-0000-0000-000048180000}"/>
    <cellStyle name="메모 2 9 3" xfId="6240" xr:uid="{00000000-0005-0000-0000-000049180000}"/>
    <cellStyle name="메모 2 9 3 2" xfId="6241" xr:uid="{00000000-0005-0000-0000-00004A180000}"/>
    <cellStyle name="메모 2 9 3 3" xfId="6242" xr:uid="{00000000-0005-0000-0000-00004B180000}"/>
    <cellStyle name="메모 2 9 4" xfId="6243" xr:uid="{00000000-0005-0000-0000-00004C180000}"/>
    <cellStyle name="메모 2 9 5" xfId="6244" xr:uid="{00000000-0005-0000-0000-00004D180000}"/>
    <cellStyle name="메모 20" xfId="6245" xr:uid="{00000000-0005-0000-0000-00004E180000}"/>
    <cellStyle name="메모 21" xfId="6246" xr:uid="{00000000-0005-0000-0000-00004F180000}"/>
    <cellStyle name="메모 22" xfId="6247" xr:uid="{00000000-0005-0000-0000-000050180000}"/>
    <cellStyle name="메모 23" xfId="6248" xr:uid="{00000000-0005-0000-0000-000051180000}"/>
    <cellStyle name="메모 3" xfId="6249" xr:uid="{00000000-0005-0000-0000-000052180000}"/>
    <cellStyle name="메모 3 10" xfId="6250" xr:uid="{00000000-0005-0000-0000-000053180000}"/>
    <cellStyle name="메모 3 10 2" xfId="6251" xr:uid="{00000000-0005-0000-0000-000054180000}"/>
    <cellStyle name="메모 3 11" xfId="6252" xr:uid="{00000000-0005-0000-0000-000055180000}"/>
    <cellStyle name="메모 3 11 2" xfId="6253" xr:uid="{00000000-0005-0000-0000-000056180000}"/>
    <cellStyle name="메모 3 12" xfId="6254" xr:uid="{00000000-0005-0000-0000-000057180000}"/>
    <cellStyle name="메모 3 13" xfId="6255" xr:uid="{00000000-0005-0000-0000-000058180000}"/>
    <cellStyle name="메모 3 2" xfId="6256" xr:uid="{00000000-0005-0000-0000-000059180000}"/>
    <cellStyle name="메모 3 2 10" xfId="6257" xr:uid="{00000000-0005-0000-0000-00005A180000}"/>
    <cellStyle name="메모 3 2 10 2" xfId="6258" xr:uid="{00000000-0005-0000-0000-00005B180000}"/>
    <cellStyle name="메모 3 2 11" xfId="6259" xr:uid="{00000000-0005-0000-0000-00005C180000}"/>
    <cellStyle name="메모 3 2 12" xfId="6260" xr:uid="{00000000-0005-0000-0000-00005D180000}"/>
    <cellStyle name="메모 3 2 2" xfId="6261" xr:uid="{00000000-0005-0000-0000-00005E180000}"/>
    <cellStyle name="메모 3 2 2 2" xfId="6262" xr:uid="{00000000-0005-0000-0000-00005F180000}"/>
    <cellStyle name="메모 3 2 2 2 2" xfId="6263" xr:uid="{00000000-0005-0000-0000-000060180000}"/>
    <cellStyle name="메모 3 2 2 2 2 2" xfId="6264" xr:uid="{00000000-0005-0000-0000-000061180000}"/>
    <cellStyle name="메모 3 2 2 2 3" xfId="6265" xr:uid="{00000000-0005-0000-0000-000062180000}"/>
    <cellStyle name="메모 3 2 2 2 3 2" xfId="6266" xr:uid="{00000000-0005-0000-0000-000063180000}"/>
    <cellStyle name="메모 3 2 2 2 4" xfId="6267" xr:uid="{00000000-0005-0000-0000-000064180000}"/>
    <cellStyle name="메모 3 2 2 3" xfId="6268" xr:uid="{00000000-0005-0000-0000-000065180000}"/>
    <cellStyle name="메모 3 2 2 3 2" xfId="6269" xr:uid="{00000000-0005-0000-0000-000066180000}"/>
    <cellStyle name="메모 3 2 2 3 2 2" xfId="6270" xr:uid="{00000000-0005-0000-0000-000067180000}"/>
    <cellStyle name="메모 3 2 2 3 3" xfId="6271" xr:uid="{00000000-0005-0000-0000-000068180000}"/>
    <cellStyle name="메모 3 2 2 3 3 2" xfId="6272" xr:uid="{00000000-0005-0000-0000-000069180000}"/>
    <cellStyle name="메모 3 2 2 3 4" xfId="6273" xr:uid="{00000000-0005-0000-0000-00006A180000}"/>
    <cellStyle name="메모 3 2 2 4" xfId="6274" xr:uid="{00000000-0005-0000-0000-00006B180000}"/>
    <cellStyle name="메모 3 2 2 4 2" xfId="6275" xr:uid="{00000000-0005-0000-0000-00006C180000}"/>
    <cellStyle name="메모 3 2 2 4 2 2" xfId="6276" xr:uid="{00000000-0005-0000-0000-00006D180000}"/>
    <cellStyle name="메모 3 2 2 4 3" xfId="6277" xr:uid="{00000000-0005-0000-0000-00006E180000}"/>
    <cellStyle name="메모 3 2 2 4 3 2" xfId="6278" xr:uid="{00000000-0005-0000-0000-00006F180000}"/>
    <cellStyle name="메모 3 2 2 4 4" xfId="6279" xr:uid="{00000000-0005-0000-0000-000070180000}"/>
    <cellStyle name="메모 3 2 2 5" xfId="6280" xr:uid="{00000000-0005-0000-0000-000071180000}"/>
    <cellStyle name="메모 3 2 2 5 2" xfId="6281" xr:uid="{00000000-0005-0000-0000-000072180000}"/>
    <cellStyle name="메모 3 2 2 5 2 2" xfId="6282" xr:uid="{00000000-0005-0000-0000-000073180000}"/>
    <cellStyle name="메모 3 2 2 5 3" xfId="6283" xr:uid="{00000000-0005-0000-0000-000074180000}"/>
    <cellStyle name="메모 3 2 2 5 3 2" xfId="6284" xr:uid="{00000000-0005-0000-0000-000075180000}"/>
    <cellStyle name="메모 3 2 2 5 4" xfId="6285" xr:uid="{00000000-0005-0000-0000-000076180000}"/>
    <cellStyle name="메모 3 2 2 6" xfId="6286" xr:uid="{00000000-0005-0000-0000-000077180000}"/>
    <cellStyle name="메모 3 2 2 6 2" xfId="6287" xr:uid="{00000000-0005-0000-0000-000078180000}"/>
    <cellStyle name="메모 3 2 2 6 2 2" xfId="6288" xr:uid="{00000000-0005-0000-0000-000079180000}"/>
    <cellStyle name="메모 3 2 2 6 3" xfId="6289" xr:uid="{00000000-0005-0000-0000-00007A180000}"/>
    <cellStyle name="메모 3 2 2 6 3 2" xfId="6290" xr:uid="{00000000-0005-0000-0000-00007B180000}"/>
    <cellStyle name="메모 3 2 2 6 4" xfId="6291" xr:uid="{00000000-0005-0000-0000-00007C180000}"/>
    <cellStyle name="메모 3 2 2 7" xfId="6292" xr:uid="{00000000-0005-0000-0000-00007D180000}"/>
    <cellStyle name="메모 3 2 2 7 2" xfId="6293" xr:uid="{00000000-0005-0000-0000-00007E180000}"/>
    <cellStyle name="메모 3 2 2 8" xfId="6294" xr:uid="{00000000-0005-0000-0000-00007F180000}"/>
    <cellStyle name="메모 3 2 2 8 2" xfId="6295" xr:uid="{00000000-0005-0000-0000-000080180000}"/>
    <cellStyle name="메모 3 2 2 9" xfId="6296" xr:uid="{00000000-0005-0000-0000-000081180000}"/>
    <cellStyle name="메모 3 2 3" xfId="6297" xr:uid="{00000000-0005-0000-0000-000082180000}"/>
    <cellStyle name="메모 3 2 3 2" xfId="6298" xr:uid="{00000000-0005-0000-0000-000083180000}"/>
    <cellStyle name="메모 3 2 3 2 2" xfId="6299" xr:uid="{00000000-0005-0000-0000-000084180000}"/>
    <cellStyle name="메모 3 2 3 2 2 2" xfId="6300" xr:uid="{00000000-0005-0000-0000-000085180000}"/>
    <cellStyle name="메모 3 2 3 2 3" xfId="6301" xr:uid="{00000000-0005-0000-0000-000086180000}"/>
    <cellStyle name="메모 3 2 3 2 3 2" xfId="6302" xr:uid="{00000000-0005-0000-0000-000087180000}"/>
    <cellStyle name="메모 3 2 3 2 4" xfId="6303" xr:uid="{00000000-0005-0000-0000-000088180000}"/>
    <cellStyle name="메모 3 2 3 3" xfId="6304" xr:uid="{00000000-0005-0000-0000-000089180000}"/>
    <cellStyle name="메모 3 2 3 3 2" xfId="6305" xr:uid="{00000000-0005-0000-0000-00008A180000}"/>
    <cellStyle name="메모 3 2 3 3 2 2" xfId="6306" xr:uid="{00000000-0005-0000-0000-00008B180000}"/>
    <cellStyle name="메모 3 2 3 3 3" xfId="6307" xr:uid="{00000000-0005-0000-0000-00008C180000}"/>
    <cellStyle name="메모 3 2 3 3 3 2" xfId="6308" xr:uid="{00000000-0005-0000-0000-00008D180000}"/>
    <cellStyle name="메모 3 2 3 3 4" xfId="6309" xr:uid="{00000000-0005-0000-0000-00008E180000}"/>
    <cellStyle name="메모 3 2 3 4" xfId="6310" xr:uid="{00000000-0005-0000-0000-00008F180000}"/>
    <cellStyle name="메모 3 2 3 4 2" xfId="6311" xr:uid="{00000000-0005-0000-0000-000090180000}"/>
    <cellStyle name="메모 3 2 3 4 2 2" xfId="6312" xr:uid="{00000000-0005-0000-0000-000091180000}"/>
    <cellStyle name="메모 3 2 3 4 3" xfId="6313" xr:uid="{00000000-0005-0000-0000-000092180000}"/>
    <cellStyle name="메모 3 2 3 4 3 2" xfId="6314" xr:uid="{00000000-0005-0000-0000-000093180000}"/>
    <cellStyle name="메모 3 2 3 4 4" xfId="6315" xr:uid="{00000000-0005-0000-0000-000094180000}"/>
    <cellStyle name="메모 3 2 3 5" xfId="6316" xr:uid="{00000000-0005-0000-0000-000095180000}"/>
    <cellStyle name="메모 3 2 3 5 2" xfId="6317" xr:uid="{00000000-0005-0000-0000-000096180000}"/>
    <cellStyle name="메모 3 2 3 5 2 2" xfId="6318" xr:uid="{00000000-0005-0000-0000-000097180000}"/>
    <cellStyle name="메모 3 2 3 5 3" xfId="6319" xr:uid="{00000000-0005-0000-0000-000098180000}"/>
    <cellStyle name="메모 3 2 3 5 3 2" xfId="6320" xr:uid="{00000000-0005-0000-0000-000099180000}"/>
    <cellStyle name="메모 3 2 3 5 4" xfId="6321" xr:uid="{00000000-0005-0000-0000-00009A180000}"/>
    <cellStyle name="메모 3 2 3 6" xfId="6322" xr:uid="{00000000-0005-0000-0000-00009B180000}"/>
    <cellStyle name="메모 3 2 3 6 2" xfId="6323" xr:uid="{00000000-0005-0000-0000-00009C180000}"/>
    <cellStyle name="메모 3 2 3 7" xfId="6324" xr:uid="{00000000-0005-0000-0000-00009D180000}"/>
    <cellStyle name="메모 3 2 3 7 2" xfId="6325" xr:uid="{00000000-0005-0000-0000-00009E180000}"/>
    <cellStyle name="메모 3 2 3 8" xfId="6326" xr:uid="{00000000-0005-0000-0000-00009F180000}"/>
    <cellStyle name="메모 3 2 4" xfId="6327" xr:uid="{00000000-0005-0000-0000-0000A0180000}"/>
    <cellStyle name="메모 3 2 4 2" xfId="6328" xr:uid="{00000000-0005-0000-0000-0000A1180000}"/>
    <cellStyle name="메모 3 2 4 2 2" xfId="6329" xr:uid="{00000000-0005-0000-0000-0000A2180000}"/>
    <cellStyle name="메모 3 2 4 3" xfId="6330" xr:uid="{00000000-0005-0000-0000-0000A3180000}"/>
    <cellStyle name="메모 3 2 4 3 2" xfId="6331" xr:uid="{00000000-0005-0000-0000-0000A4180000}"/>
    <cellStyle name="메모 3 2 4 4" xfId="6332" xr:uid="{00000000-0005-0000-0000-0000A5180000}"/>
    <cellStyle name="메모 3 2 5" xfId="6333" xr:uid="{00000000-0005-0000-0000-0000A6180000}"/>
    <cellStyle name="메모 3 2 5 2" xfId="6334" xr:uid="{00000000-0005-0000-0000-0000A7180000}"/>
    <cellStyle name="메모 3 2 5 2 2" xfId="6335" xr:uid="{00000000-0005-0000-0000-0000A8180000}"/>
    <cellStyle name="메모 3 2 5 3" xfId="6336" xr:uid="{00000000-0005-0000-0000-0000A9180000}"/>
    <cellStyle name="메모 3 2 5 3 2" xfId="6337" xr:uid="{00000000-0005-0000-0000-0000AA180000}"/>
    <cellStyle name="메모 3 2 5 4" xfId="6338" xr:uid="{00000000-0005-0000-0000-0000AB180000}"/>
    <cellStyle name="메모 3 2 6" xfId="6339" xr:uid="{00000000-0005-0000-0000-0000AC180000}"/>
    <cellStyle name="메모 3 2 6 2" xfId="6340" xr:uid="{00000000-0005-0000-0000-0000AD180000}"/>
    <cellStyle name="메모 3 2 6 2 2" xfId="6341" xr:uid="{00000000-0005-0000-0000-0000AE180000}"/>
    <cellStyle name="메모 3 2 6 3" xfId="6342" xr:uid="{00000000-0005-0000-0000-0000AF180000}"/>
    <cellStyle name="메모 3 2 6 3 2" xfId="6343" xr:uid="{00000000-0005-0000-0000-0000B0180000}"/>
    <cellStyle name="메모 3 2 6 4" xfId="6344" xr:uid="{00000000-0005-0000-0000-0000B1180000}"/>
    <cellStyle name="메모 3 2 7" xfId="6345" xr:uid="{00000000-0005-0000-0000-0000B2180000}"/>
    <cellStyle name="메모 3 2 7 2" xfId="6346" xr:uid="{00000000-0005-0000-0000-0000B3180000}"/>
    <cellStyle name="메모 3 2 7 2 2" xfId="6347" xr:uid="{00000000-0005-0000-0000-0000B4180000}"/>
    <cellStyle name="메모 3 2 7 3" xfId="6348" xr:uid="{00000000-0005-0000-0000-0000B5180000}"/>
    <cellStyle name="메모 3 2 7 3 2" xfId="6349" xr:uid="{00000000-0005-0000-0000-0000B6180000}"/>
    <cellStyle name="메모 3 2 7 4" xfId="6350" xr:uid="{00000000-0005-0000-0000-0000B7180000}"/>
    <cellStyle name="메모 3 2 8" xfId="6351" xr:uid="{00000000-0005-0000-0000-0000B8180000}"/>
    <cellStyle name="메모 3 2 8 2" xfId="6352" xr:uid="{00000000-0005-0000-0000-0000B9180000}"/>
    <cellStyle name="메모 3 2 8 2 2" xfId="6353" xr:uid="{00000000-0005-0000-0000-0000BA180000}"/>
    <cellStyle name="메모 3 2 8 3" xfId="6354" xr:uid="{00000000-0005-0000-0000-0000BB180000}"/>
    <cellStyle name="메모 3 2 8 3 2" xfId="6355" xr:uid="{00000000-0005-0000-0000-0000BC180000}"/>
    <cellStyle name="메모 3 2 8 4" xfId="6356" xr:uid="{00000000-0005-0000-0000-0000BD180000}"/>
    <cellStyle name="메모 3 2 9" xfId="6357" xr:uid="{00000000-0005-0000-0000-0000BE180000}"/>
    <cellStyle name="메모 3 2 9 2" xfId="6358" xr:uid="{00000000-0005-0000-0000-0000BF180000}"/>
    <cellStyle name="메모 3 3" xfId="6359" xr:uid="{00000000-0005-0000-0000-0000C0180000}"/>
    <cellStyle name="메모 3 3 2" xfId="6360" xr:uid="{00000000-0005-0000-0000-0000C1180000}"/>
    <cellStyle name="메모 3 3 2 2" xfId="6361" xr:uid="{00000000-0005-0000-0000-0000C2180000}"/>
    <cellStyle name="메모 3 3 2 2 2" xfId="6362" xr:uid="{00000000-0005-0000-0000-0000C3180000}"/>
    <cellStyle name="메모 3 3 2 3" xfId="6363" xr:uid="{00000000-0005-0000-0000-0000C4180000}"/>
    <cellStyle name="메모 3 3 2 3 2" xfId="6364" xr:uid="{00000000-0005-0000-0000-0000C5180000}"/>
    <cellStyle name="메모 3 3 2 4" xfId="6365" xr:uid="{00000000-0005-0000-0000-0000C6180000}"/>
    <cellStyle name="메모 3 3 3" xfId="6366" xr:uid="{00000000-0005-0000-0000-0000C7180000}"/>
    <cellStyle name="메모 3 3 3 2" xfId="6367" xr:uid="{00000000-0005-0000-0000-0000C8180000}"/>
    <cellStyle name="메모 3 3 3 2 2" xfId="6368" xr:uid="{00000000-0005-0000-0000-0000C9180000}"/>
    <cellStyle name="메모 3 3 3 3" xfId="6369" xr:uid="{00000000-0005-0000-0000-0000CA180000}"/>
    <cellStyle name="메모 3 3 3 3 2" xfId="6370" xr:uid="{00000000-0005-0000-0000-0000CB180000}"/>
    <cellStyle name="메모 3 3 3 4" xfId="6371" xr:uid="{00000000-0005-0000-0000-0000CC180000}"/>
    <cellStyle name="메모 3 3 4" xfId="6372" xr:uid="{00000000-0005-0000-0000-0000CD180000}"/>
    <cellStyle name="메모 3 3 4 2" xfId="6373" xr:uid="{00000000-0005-0000-0000-0000CE180000}"/>
    <cellStyle name="메모 3 3 4 2 2" xfId="6374" xr:uid="{00000000-0005-0000-0000-0000CF180000}"/>
    <cellStyle name="메모 3 3 4 3" xfId="6375" xr:uid="{00000000-0005-0000-0000-0000D0180000}"/>
    <cellStyle name="메모 3 3 4 3 2" xfId="6376" xr:uid="{00000000-0005-0000-0000-0000D1180000}"/>
    <cellStyle name="메모 3 3 4 4" xfId="6377" xr:uid="{00000000-0005-0000-0000-0000D2180000}"/>
    <cellStyle name="메모 3 3 5" xfId="6378" xr:uid="{00000000-0005-0000-0000-0000D3180000}"/>
    <cellStyle name="메모 3 3 5 2" xfId="6379" xr:uid="{00000000-0005-0000-0000-0000D4180000}"/>
    <cellStyle name="메모 3 3 5 2 2" xfId="6380" xr:uid="{00000000-0005-0000-0000-0000D5180000}"/>
    <cellStyle name="메모 3 3 5 3" xfId="6381" xr:uid="{00000000-0005-0000-0000-0000D6180000}"/>
    <cellStyle name="메모 3 3 5 3 2" xfId="6382" xr:uid="{00000000-0005-0000-0000-0000D7180000}"/>
    <cellStyle name="메모 3 3 5 4" xfId="6383" xr:uid="{00000000-0005-0000-0000-0000D8180000}"/>
    <cellStyle name="메모 3 3 6" xfId="6384" xr:uid="{00000000-0005-0000-0000-0000D9180000}"/>
    <cellStyle name="메모 3 3 6 2" xfId="6385" xr:uid="{00000000-0005-0000-0000-0000DA180000}"/>
    <cellStyle name="메모 3 3 6 2 2" xfId="6386" xr:uid="{00000000-0005-0000-0000-0000DB180000}"/>
    <cellStyle name="메모 3 3 6 3" xfId="6387" xr:uid="{00000000-0005-0000-0000-0000DC180000}"/>
    <cellStyle name="메모 3 3 6 3 2" xfId="6388" xr:uid="{00000000-0005-0000-0000-0000DD180000}"/>
    <cellStyle name="메모 3 3 6 4" xfId="6389" xr:uid="{00000000-0005-0000-0000-0000DE180000}"/>
    <cellStyle name="메모 3 3 7" xfId="6390" xr:uid="{00000000-0005-0000-0000-0000DF180000}"/>
    <cellStyle name="메모 3 3 7 2" xfId="6391" xr:uid="{00000000-0005-0000-0000-0000E0180000}"/>
    <cellStyle name="메모 3 3 8" xfId="6392" xr:uid="{00000000-0005-0000-0000-0000E1180000}"/>
    <cellStyle name="메모 3 3 8 2" xfId="6393" xr:uid="{00000000-0005-0000-0000-0000E2180000}"/>
    <cellStyle name="메모 3 3 9" xfId="6394" xr:uid="{00000000-0005-0000-0000-0000E3180000}"/>
    <cellStyle name="메모 3 4" xfId="6395" xr:uid="{00000000-0005-0000-0000-0000E4180000}"/>
    <cellStyle name="메모 3 4 2" xfId="6396" xr:uid="{00000000-0005-0000-0000-0000E5180000}"/>
    <cellStyle name="메모 3 4 2 2" xfId="6397" xr:uid="{00000000-0005-0000-0000-0000E6180000}"/>
    <cellStyle name="메모 3 4 2 2 2" xfId="6398" xr:uid="{00000000-0005-0000-0000-0000E7180000}"/>
    <cellStyle name="메모 3 4 2 3" xfId="6399" xr:uid="{00000000-0005-0000-0000-0000E8180000}"/>
    <cellStyle name="메모 3 4 2 3 2" xfId="6400" xr:uid="{00000000-0005-0000-0000-0000E9180000}"/>
    <cellStyle name="메모 3 4 2 4" xfId="6401" xr:uid="{00000000-0005-0000-0000-0000EA180000}"/>
    <cellStyle name="메모 3 4 3" xfId="6402" xr:uid="{00000000-0005-0000-0000-0000EB180000}"/>
    <cellStyle name="메모 3 4 3 2" xfId="6403" xr:uid="{00000000-0005-0000-0000-0000EC180000}"/>
    <cellStyle name="메모 3 4 3 2 2" xfId="6404" xr:uid="{00000000-0005-0000-0000-0000ED180000}"/>
    <cellStyle name="메모 3 4 3 3" xfId="6405" xr:uid="{00000000-0005-0000-0000-0000EE180000}"/>
    <cellStyle name="메모 3 4 3 3 2" xfId="6406" xr:uid="{00000000-0005-0000-0000-0000EF180000}"/>
    <cellStyle name="메모 3 4 3 4" xfId="6407" xr:uid="{00000000-0005-0000-0000-0000F0180000}"/>
    <cellStyle name="메모 3 4 4" xfId="6408" xr:uid="{00000000-0005-0000-0000-0000F1180000}"/>
    <cellStyle name="메모 3 4 4 2" xfId="6409" xr:uid="{00000000-0005-0000-0000-0000F2180000}"/>
    <cellStyle name="메모 3 4 4 2 2" xfId="6410" xr:uid="{00000000-0005-0000-0000-0000F3180000}"/>
    <cellStyle name="메모 3 4 4 3" xfId="6411" xr:uid="{00000000-0005-0000-0000-0000F4180000}"/>
    <cellStyle name="메모 3 4 4 3 2" xfId="6412" xr:uid="{00000000-0005-0000-0000-0000F5180000}"/>
    <cellStyle name="메모 3 4 4 4" xfId="6413" xr:uid="{00000000-0005-0000-0000-0000F6180000}"/>
    <cellStyle name="메모 3 4 5" xfId="6414" xr:uid="{00000000-0005-0000-0000-0000F7180000}"/>
    <cellStyle name="메모 3 4 5 2" xfId="6415" xr:uid="{00000000-0005-0000-0000-0000F8180000}"/>
    <cellStyle name="메모 3 4 5 2 2" xfId="6416" xr:uid="{00000000-0005-0000-0000-0000F9180000}"/>
    <cellStyle name="메모 3 4 5 3" xfId="6417" xr:uid="{00000000-0005-0000-0000-0000FA180000}"/>
    <cellStyle name="메모 3 4 5 3 2" xfId="6418" xr:uid="{00000000-0005-0000-0000-0000FB180000}"/>
    <cellStyle name="메모 3 4 5 4" xfId="6419" xr:uid="{00000000-0005-0000-0000-0000FC180000}"/>
    <cellStyle name="메모 3 4 6" xfId="6420" xr:uid="{00000000-0005-0000-0000-0000FD180000}"/>
    <cellStyle name="메모 3 4 6 2" xfId="6421" xr:uid="{00000000-0005-0000-0000-0000FE180000}"/>
    <cellStyle name="메모 3 4 7" xfId="6422" xr:uid="{00000000-0005-0000-0000-0000FF180000}"/>
    <cellStyle name="메모 3 4 7 2" xfId="6423" xr:uid="{00000000-0005-0000-0000-000000190000}"/>
    <cellStyle name="메모 3 4 8" xfId="6424" xr:uid="{00000000-0005-0000-0000-000001190000}"/>
    <cellStyle name="메모 3 5" xfId="6425" xr:uid="{00000000-0005-0000-0000-000002190000}"/>
    <cellStyle name="메모 3 5 2" xfId="6426" xr:uid="{00000000-0005-0000-0000-000003190000}"/>
    <cellStyle name="메모 3 5 2 2" xfId="6427" xr:uid="{00000000-0005-0000-0000-000004190000}"/>
    <cellStyle name="메모 3 5 3" xfId="6428" xr:uid="{00000000-0005-0000-0000-000005190000}"/>
    <cellStyle name="메모 3 5 3 2" xfId="6429" xr:uid="{00000000-0005-0000-0000-000006190000}"/>
    <cellStyle name="메모 3 5 4" xfId="6430" xr:uid="{00000000-0005-0000-0000-000007190000}"/>
    <cellStyle name="메모 3 6" xfId="6431" xr:uid="{00000000-0005-0000-0000-000008190000}"/>
    <cellStyle name="메모 3 6 2" xfId="6432" xr:uid="{00000000-0005-0000-0000-000009190000}"/>
    <cellStyle name="메모 3 6 2 2" xfId="6433" xr:uid="{00000000-0005-0000-0000-00000A190000}"/>
    <cellStyle name="메모 3 6 3" xfId="6434" xr:uid="{00000000-0005-0000-0000-00000B190000}"/>
    <cellStyle name="메모 3 6 3 2" xfId="6435" xr:uid="{00000000-0005-0000-0000-00000C190000}"/>
    <cellStyle name="메모 3 6 4" xfId="6436" xr:uid="{00000000-0005-0000-0000-00000D190000}"/>
    <cellStyle name="메모 3 7" xfId="6437" xr:uid="{00000000-0005-0000-0000-00000E190000}"/>
    <cellStyle name="메모 3 7 2" xfId="6438" xr:uid="{00000000-0005-0000-0000-00000F190000}"/>
    <cellStyle name="메모 3 7 2 2" xfId="6439" xr:uid="{00000000-0005-0000-0000-000010190000}"/>
    <cellStyle name="메모 3 7 3" xfId="6440" xr:uid="{00000000-0005-0000-0000-000011190000}"/>
    <cellStyle name="메모 3 7 3 2" xfId="6441" xr:uid="{00000000-0005-0000-0000-000012190000}"/>
    <cellStyle name="메모 3 7 4" xfId="6442" xr:uid="{00000000-0005-0000-0000-000013190000}"/>
    <cellStyle name="메모 3 8" xfId="6443" xr:uid="{00000000-0005-0000-0000-000014190000}"/>
    <cellStyle name="메모 3 8 2" xfId="6444" xr:uid="{00000000-0005-0000-0000-000015190000}"/>
    <cellStyle name="메모 3 8 2 2" xfId="6445" xr:uid="{00000000-0005-0000-0000-000016190000}"/>
    <cellStyle name="메모 3 8 3" xfId="6446" xr:uid="{00000000-0005-0000-0000-000017190000}"/>
    <cellStyle name="메모 3 8 3 2" xfId="6447" xr:uid="{00000000-0005-0000-0000-000018190000}"/>
    <cellStyle name="메모 3 8 4" xfId="6448" xr:uid="{00000000-0005-0000-0000-000019190000}"/>
    <cellStyle name="메모 3 9" xfId="6449" xr:uid="{00000000-0005-0000-0000-00001A190000}"/>
    <cellStyle name="메모 3 9 2" xfId="6450" xr:uid="{00000000-0005-0000-0000-00001B190000}"/>
    <cellStyle name="메모 3 9 2 2" xfId="6451" xr:uid="{00000000-0005-0000-0000-00001C190000}"/>
    <cellStyle name="메모 3 9 3" xfId="6452" xr:uid="{00000000-0005-0000-0000-00001D190000}"/>
    <cellStyle name="메모 3 9 3 2" xfId="6453" xr:uid="{00000000-0005-0000-0000-00001E190000}"/>
    <cellStyle name="메모 3 9 4" xfId="6454" xr:uid="{00000000-0005-0000-0000-00001F190000}"/>
    <cellStyle name="메모 4" xfId="6455" xr:uid="{00000000-0005-0000-0000-000020190000}"/>
    <cellStyle name="메모 4 10" xfId="6456" xr:uid="{00000000-0005-0000-0000-000021190000}"/>
    <cellStyle name="메모 4 10 2" xfId="6457" xr:uid="{00000000-0005-0000-0000-000022190000}"/>
    <cellStyle name="메모 4 11" xfId="6458" xr:uid="{00000000-0005-0000-0000-000023190000}"/>
    <cellStyle name="메모 4 11 2" xfId="6459" xr:uid="{00000000-0005-0000-0000-000024190000}"/>
    <cellStyle name="메모 4 12" xfId="6460" xr:uid="{00000000-0005-0000-0000-000025190000}"/>
    <cellStyle name="메모 4 13" xfId="6461" xr:uid="{00000000-0005-0000-0000-000026190000}"/>
    <cellStyle name="메모 4 2" xfId="6462" xr:uid="{00000000-0005-0000-0000-000027190000}"/>
    <cellStyle name="메모 4 2 10" xfId="6463" xr:uid="{00000000-0005-0000-0000-000028190000}"/>
    <cellStyle name="메모 4 2 10 2" xfId="6464" xr:uid="{00000000-0005-0000-0000-000029190000}"/>
    <cellStyle name="메모 4 2 11" xfId="6465" xr:uid="{00000000-0005-0000-0000-00002A190000}"/>
    <cellStyle name="메모 4 2 2" xfId="6466" xr:uid="{00000000-0005-0000-0000-00002B190000}"/>
    <cellStyle name="메모 4 2 2 2" xfId="6467" xr:uid="{00000000-0005-0000-0000-00002C190000}"/>
    <cellStyle name="메모 4 2 2 2 2" xfId="6468" xr:uid="{00000000-0005-0000-0000-00002D190000}"/>
    <cellStyle name="메모 4 2 2 2 2 2" xfId="6469" xr:uid="{00000000-0005-0000-0000-00002E190000}"/>
    <cellStyle name="메모 4 2 2 2 3" xfId="6470" xr:uid="{00000000-0005-0000-0000-00002F190000}"/>
    <cellStyle name="메모 4 2 2 2 3 2" xfId="6471" xr:uid="{00000000-0005-0000-0000-000030190000}"/>
    <cellStyle name="메모 4 2 2 2 4" xfId="6472" xr:uid="{00000000-0005-0000-0000-000031190000}"/>
    <cellStyle name="메모 4 2 2 3" xfId="6473" xr:uid="{00000000-0005-0000-0000-000032190000}"/>
    <cellStyle name="메모 4 2 2 3 2" xfId="6474" xr:uid="{00000000-0005-0000-0000-000033190000}"/>
    <cellStyle name="메모 4 2 2 3 2 2" xfId="6475" xr:uid="{00000000-0005-0000-0000-000034190000}"/>
    <cellStyle name="메모 4 2 2 3 3" xfId="6476" xr:uid="{00000000-0005-0000-0000-000035190000}"/>
    <cellStyle name="메모 4 2 2 3 3 2" xfId="6477" xr:uid="{00000000-0005-0000-0000-000036190000}"/>
    <cellStyle name="메모 4 2 2 3 4" xfId="6478" xr:uid="{00000000-0005-0000-0000-000037190000}"/>
    <cellStyle name="메모 4 2 2 4" xfId="6479" xr:uid="{00000000-0005-0000-0000-000038190000}"/>
    <cellStyle name="메모 4 2 2 4 2" xfId="6480" xr:uid="{00000000-0005-0000-0000-000039190000}"/>
    <cellStyle name="메모 4 2 2 4 2 2" xfId="6481" xr:uid="{00000000-0005-0000-0000-00003A190000}"/>
    <cellStyle name="메모 4 2 2 4 3" xfId="6482" xr:uid="{00000000-0005-0000-0000-00003B190000}"/>
    <cellStyle name="메모 4 2 2 4 3 2" xfId="6483" xr:uid="{00000000-0005-0000-0000-00003C190000}"/>
    <cellStyle name="메모 4 2 2 4 4" xfId="6484" xr:uid="{00000000-0005-0000-0000-00003D190000}"/>
    <cellStyle name="메모 4 2 2 5" xfId="6485" xr:uid="{00000000-0005-0000-0000-00003E190000}"/>
    <cellStyle name="메모 4 2 2 5 2" xfId="6486" xr:uid="{00000000-0005-0000-0000-00003F190000}"/>
    <cellStyle name="메모 4 2 2 5 2 2" xfId="6487" xr:uid="{00000000-0005-0000-0000-000040190000}"/>
    <cellStyle name="메모 4 2 2 5 3" xfId="6488" xr:uid="{00000000-0005-0000-0000-000041190000}"/>
    <cellStyle name="메모 4 2 2 5 3 2" xfId="6489" xr:uid="{00000000-0005-0000-0000-000042190000}"/>
    <cellStyle name="메모 4 2 2 5 4" xfId="6490" xr:uid="{00000000-0005-0000-0000-000043190000}"/>
    <cellStyle name="메모 4 2 2 6" xfId="6491" xr:uid="{00000000-0005-0000-0000-000044190000}"/>
    <cellStyle name="메모 4 2 2 6 2" xfId="6492" xr:uid="{00000000-0005-0000-0000-000045190000}"/>
    <cellStyle name="메모 4 2 2 6 2 2" xfId="6493" xr:uid="{00000000-0005-0000-0000-000046190000}"/>
    <cellStyle name="메모 4 2 2 6 3" xfId="6494" xr:uid="{00000000-0005-0000-0000-000047190000}"/>
    <cellStyle name="메모 4 2 2 6 3 2" xfId="6495" xr:uid="{00000000-0005-0000-0000-000048190000}"/>
    <cellStyle name="메모 4 2 2 6 4" xfId="6496" xr:uid="{00000000-0005-0000-0000-000049190000}"/>
    <cellStyle name="메모 4 2 2 7" xfId="6497" xr:uid="{00000000-0005-0000-0000-00004A190000}"/>
    <cellStyle name="메모 4 2 2 7 2" xfId="6498" xr:uid="{00000000-0005-0000-0000-00004B190000}"/>
    <cellStyle name="메모 4 2 2 8" xfId="6499" xr:uid="{00000000-0005-0000-0000-00004C190000}"/>
    <cellStyle name="메모 4 2 2 8 2" xfId="6500" xr:uid="{00000000-0005-0000-0000-00004D190000}"/>
    <cellStyle name="메모 4 2 2 9" xfId="6501" xr:uid="{00000000-0005-0000-0000-00004E190000}"/>
    <cellStyle name="메모 4 2 3" xfId="6502" xr:uid="{00000000-0005-0000-0000-00004F190000}"/>
    <cellStyle name="메모 4 2 3 2" xfId="6503" xr:uid="{00000000-0005-0000-0000-000050190000}"/>
    <cellStyle name="메모 4 2 3 2 2" xfId="6504" xr:uid="{00000000-0005-0000-0000-000051190000}"/>
    <cellStyle name="메모 4 2 3 2 2 2" xfId="6505" xr:uid="{00000000-0005-0000-0000-000052190000}"/>
    <cellStyle name="메모 4 2 3 2 3" xfId="6506" xr:uid="{00000000-0005-0000-0000-000053190000}"/>
    <cellStyle name="메모 4 2 3 2 3 2" xfId="6507" xr:uid="{00000000-0005-0000-0000-000054190000}"/>
    <cellStyle name="메모 4 2 3 2 4" xfId="6508" xr:uid="{00000000-0005-0000-0000-000055190000}"/>
    <cellStyle name="메모 4 2 3 3" xfId="6509" xr:uid="{00000000-0005-0000-0000-000056190000}"/>
    <cellStyle name="메모 4 2 3 3 2" xfId="6510" xr:uid="{00000000-0005-0000-0000-000057190000}"/>
    <cellStyle name="메모 4 2 3 3 2 2" xfId="6511" xr:uid="{00000000-0005-0000-0000-000058190000}"/>
    <cellStyle name="메모 4 2 3 3 3" xfId="6512" xr:uid="{00000000-0005-0000-0000-000059190000}"/>
    <cellStyle name="메모 4 2 3 3 3 2" xfId="6513" xr:uid="{00000000-0005-0000-0000-00005A190000}"/>
    <cellStyle name="메모 4 2 3 3 4" xfId="6514" xr:uid="{00000000-0005-0000-0000-00005B190000}"/>
    <cellStyle name="메모 4 2 3 4" xfId="6515" xr:uid="{00000000-0005-0000-0000-00005C190000}"/>
    <cellStyle name="메모 4 2 3 4 2" xfId="6516" xr:uid="{00000000-0005-0000-0000-00005D190000}"/>
    <cellStyle name="메모 4 2 3 4 2 2" xfId="6517" xr:uid="{00000000-0005-0000-0000-00005E190000}"/>
    <cellStyle name="메모 4 2 3 4 3" xfId="6518" xr:uid="{00000000-0005-0000-0000-00005F190000}"/>
    <cellStyle name="메모 4 2 3 4 3 2" xfId="6519" xr:uid="{00000000-0005-0000-0000-000060190000}"/>
    <cellStyle name="메모 4 2 3 4 4" xfId="6520" xr:uid="{00000000-0005-0000-0000-000061190000}"/>
    <cellStyle name="메모 4 2 3 5" xfId="6521" xr:uid="{00000000-0005-0000-0000-000062190000}"/>
    <cellStyle name="메모 4 2 3 5 2" xfId="6522" xr:uid="{00000000-0005-0000-0000-000063190000}"/>
    <cellStyle name="메모 4 2 3 5 2 2" xfId="6523" xr:uid="{00000000-0005-0000-0000-000064190000}"/>
    <cellStyle name="메모 4 2 3 5 3" xfId="6524" xr:uid="{00000000-0005-0000-0000-000065190000}"/>
    <cellStyle name="메모 4 2 3 5 3 2" xfId="6525" xr:uid="{00000000-0005-0000-0000-000066190000}"/>
    <cellStyle name="메모 4 2 3 5 4" xfId="6526" xr:uid="{00000000-0005-0000-0000-000067190000}"/>
    <cellStyle name="메모 4 2 3 6" xfId="6527" xr:uid="{00000000-0005-0000-0000-000068190000}"/>
    <cellStyle name="메모 4 2 3 6 2" xfId="6528" xr:uid="{00000000-0005-0000-0000-000069190000}"/>
    <cellStyle name="메모 4 2 3 7" xfId="6529" xr:uid="{00000000-0005-0000-0000-00006A190000}"/>
    <cellStyle name="메모 4 2 3 7 2" xfId="6530" xr:uid="{00000000-0005-0000-0000-00006B190000}"/>
    <cellStyle name="메모 4 2 3 8" xfId="6531" xr:uid="{00000000-0005-0000-0000-00006C190000}"/>
    <cellStyle name="메모 4 2 4" xfId="6532" xr:uid="{00000000-0005-0000-0000-00006D190000}"/>
    <cellStyle name="메모 4 2 4 2" xfId="6533" xr:uid="{00000000-0005-0000-0000-00006E190000}"/>
    <cellStyle name="메모 4 2 4 2 2" xfId="6534" xr:uid="{00000000-0005-0000-0000-00006F190000}"/>
    <cellStyle name="메모 4 2 4 3" xfId="6535" xr:uid="{00000000-0005-0000-0000-000070190000}"/>
    <cellStyle name="메모 4 2 4 3 2" xfId="6536" xr:uid="{00000000-0005-0000-0000-000071190000}"/>
    <cellStyle name="메모 4 2 4 4" xfId="6537" xr:uid="{00000000-0005-0000-0000-000072190000}"/>
    <cellStyle name="메모 4 2 5" xfId="6538" xr:uid="{00000000-0005-0000-0000-000073190000}"/>
    <cellStyle name="메모 4 2 5 2" xfId="6539" xr:uid="{00000000-0005-0000-0000-000074190000}"/>
    <cellStyle name="메모 4 2 5 2 2" xfId="6540" xr:uid="{00000000-0005-0000-0000-000075190000}"/>
    <cellStyle name="메모 4 2 5 3" xfId="6541" xr:uid="{00000000-0005-0000-0000-000076190000}"/>
    <cellStyle name="메모 4 2 5 3 2" xfId="6542" xr:uid="{00000000-0005-0000-0000-000077190000}"/>
    <cellStyle name="메모 4 2 5 4" xfId="6543" xr:uid="{00000000-0005-0000-0000-000078190000}"/>
    <cellStyle name="메모 4 2 6" xfId="6544" xr:uid="{00000000-0005-0000-0000-000079190000}"/>
    <cellStyle name="메모 4 2 6 2" xfId="6545" xr:uid="{00000000-0005-0000-0000-00007A190000}"/>
    <cellStyle name="메모 4 2 6 2 2" xfId="6546" xr:uid="{00000000-0005-0000-0000-00007B190000}"/>
    <cellStyle name="메모 4 2 6 3" xfId="6547" xr:uid="{00000000-0005-0000-0000-00007C190000}"/>
    <cellStyle name="메모 4 2 6 3 2" xfId="6548" xr:uid="{00000000-0005-0000-0000-00007D190000}"/>
    <cellStyle name="메모 4 2 6 4" xfId="6549" xr:uid="{00000000-0005-0000-0000-00007E190000}"/>
    <cellStyle name="메모 4 2 7" xfId="6550" xr:uid="{00000000-0005-0000-0000-00007F190000}"/>
    <cellStyle name="메모 4 2 7 2" xfId="6551" xr:uid="{00000000-0005-0000-0000-000080190000}"/>
    <cellStyle name="메모 4 2 7 2 2" xfId="6552" xr:uid="{00000000-0005-0000-0000-000081190000}"/>
    <cellStyle name="메모 4 2 7 3" xfId="6553" xr:uid="{00000000-0005-0000-0000-000082190000}"/>
    <cellStyle name="메모 4 2 7 3 2" xfId="6554" xr:uid="{00000000-0005-0000-0000-000083190000}"/>
    <cellStyle name="메모 4 2 7 4" xfId="6555" xr:uid="{00000000-0005-0000-0000-000084190000}"/>
    <cellStyle name="메모 4 2 8" xfId="6556" xr:uid="{00000000-0005-0000-0000-000085190000}"/>
    <cellStyle name="메모 4 2 8 2" xfId="6557" xr:uid="{00000000-0005-0000-0000-000086190000}"/>
    <cellStyle name="메모 4 2 8 2 2" xfId="6558" xr:uid="{00000000-0005-0000-0000-000087190000}"/>
    <cellStyle name="메모 4 2 8 3" xfId="6559" xr:uid="{00000000-0005-0000-0000-000088190000}"/>
    <cellStyle name="메모 4 2 8 3 2" xfId="6560" xr:uid="{00000000-0005-0000-0000-000089190000}"/>
    <cellStyle name="메모 4 2 8 4" xfId="6561" xr:uid="{00000000-0005-0000-0000-00008A190000}"/>
    <cellStyle name="메모 4 2 9" xfId="6562" xr:uid="{00000000-0005-0000-0000-00008B190000}"/>
    <cellStyle name="메모 4 2 9 2" xfId="6563" xr:uid="{00000000-0005-0000-0000-00008C190000}"/>
    <cellStyle name="메모 4 3" xfId="6564" xr:uid="{00000000-0005-0000-0000-00008D190000}"/>
    <cellStyle name="메모 4 3 2" xfId="6565" xr:uid="{00000000-0005-0000-0000-00008E190000}"/>
    <cellStyle name="메모 4 3 2 2" xfId="6566" xr:uid="{00000000-0005-0000-0000-00008F190000}"/>
    <cellStyle name="메모 4 3 2 2 2" xfId="6567" xr:uid="{00000000-0005-0000-0000-000090190000}"/>
    <cellStyle name="메모 4 3 2 3" xfId="6568" xr:uid="{00000000-0005-0000-0000-000091190000}"/>
    <cellStyle name="메모 4 3 2 3 2" xfId="6569" xr:uid="{00000000-0005-0000-0000-000092190000}"/>
    <cellStyle name="메모 4 3 2 4" xfId="6570" xr:uid="{00000000-0005-0000-0000-000093190000}"/>
    <cellStyle name="메모 4 3 3" xfId="6571" xr:uid="{00000000-0005-0000-0000-000094190000}"/>
    <cellStyle name="메모 4 3 3 2" xfId="6572" xr:uid="{00000000-0005-0000-0000-000095190000}"/>
    <cellStyle name="메모 4 3 3 2 2" xfId="6573" xr:uid="{00000000-0005-0000-0000-000096190000}"/>
    <cellStyle name="메모 4 3 3 3" xfId="6574" xr:uid="{00000000-0005-0000-0000-000097190000}"/>
    <cellStyle name="메모 4 3 3 3 2" xfId="6575" xr:uid="{00000000-0005-0000-0000-000098190000}"/>
    <cellStyle name="메모 4 3 3 4" xfId="6576" xr:uid="{00000000-0005-0000-0000-000099190000}"/>
    <cellStyle name="메모 4 3 4" xfId="6577" xr:uid="{00000000-0005-0000-0000-00009A190000}"/>
    <cellStyle name="메모 4 3 4 2" xfId="6578" xr:uid="{00000000-0005-0000-0000-00009B190000}"/>
    <cellStyle name="메모 4 3 4 2 2" xfId="6579" xr:uid="{00000000-0005-0000-0000-00009C190000}"/>
    <cellStyle name="메모 4 3 4 3" xfId="6580" xr:uid="{00000000-0005-0000-0000-00009D190000}"/>
    <cellStyle name="메모 4 3 4 3 2" xfId="6581" xr:uid="{00000000-0005-0000-0000-00009E190000}"/>
    <cellStyle name="메모 4 3 4 4" xfId="6582" xr:uid="{00000000-0005-0000-0000-00009F190000}"/>
    <cellStyle name="메모 4 3 5" xfId="6583" xr:uid="{00000000-0005-0000-0000-0000A0190000}"/>
    <cellStyle name="메모 4 3 5 2" xfId="6584" xr:uid="{00000000-0005-0000-0000-0000A1190000}"/>
    <cellStyle name="메모 4 3 5 2 2" xfId="6585" xr:uid="{00000000-0005-0000-0000-0000A2190000}"/>
    <cellStyle name="메모 4 3 5 3" xfId="6586" xr:uid="{00000000-0005-0000-0000-0000A3190000}"/>
    <cellStyle name="메모 4 3 5 3 2" xfId="6587" xr:uid="{00000000-0005-0000-0000-0000A4190000}"/>
    <cellStyle name="메모 4 3 5 4" xfId="6588" xr:uid="{00000000-0005-0000-0000-0000A5190000}"/>
    <cellStyle name="메모 4 3 6" xfId="6589" xr:uid="{00000000-0005-0000-0000-0000A6190000}"/>
    <cellStyle name="메모 4 3 6 2" xfId="6590" xr:uid="{00000000-0005-0000-0000-0000A7190000}"/>
    <cellStyle name="메모 4 3 6 2 2" xfId="6591" xr:uid="{00000000-0005-0000-0000-0000A8190000}"/>
    <cellStyle name="메모 4 3 6 3" xfId="6592" xr:uid="{00000000-0005-0000-0000-0000A9190000}"/>
    <cellStyle name="메모 4 3 6 3 2" xfId="6593" xr:uid="{00000000-0005-0000-0000-0000AA190000}"/>
    <cellStyle name="메모 4 3 6 4" xfId="6594" xr:uid="{00000000-0005-0000-0000-0000AB190000}"/>
    <cellStyle name="메모 4 3 7" xfId="6595" xr:uid="{00000000-0005-0000-0000-0000AC190000}"/>
    <cellStyle name="메모 4 3 7 2" xfId="6596" xr:uid="{00000000-0005-0000-0000-0000AD190000}"/>
    <cellStyle name="메모 4 3 8" xfId="6597" xr:uid="{00000000-0005-0000-0000-0000AE190000}"/>
    <cellStyle name="메모 4 3 8 2" xfId="6598" xr:uid="{00000000-0005-0000-0000-0000AF190000}"/>
    <cellStyle name="메모 4 3 9" xfId="6599" xr:uid="{00000000-0005-0000-0000-0000B0190000}"/>
    <cellStyle name="메모 4 4" xfId="6600" xr:uid="{00000000-0005-0000-0000-0000B1190000}"/>
    <cellStyle name="메모 4 4 2" xfId="6601" xr:uid="{00000000-0005-0000-0000-0000B2190000}"/>
    <cellStyle name="메모 4 4 2 2" xfId="6602" xr:uid="{00000000-0005-0000-0000-0000B3190000}"/>
    <cellStyle name="메모 4 4 2 2 2" xfId="6603" xr:uid="{00000000-0005-0000-0000-0000B4190000}"/>
    <cellStyle name="메모 4 4 2 3" xfId="6604" xr:uid="{00000000-0005-0000-0000-0000B5190000}"/>
    <cellStyle name="메모 4 4 2 3 2" xfId="6605" xr:uid="{00000000-0005-0000-0000-0000B6190000}"/>
    <cellStyle name="메모 4 4 2 4" xfId="6606" xr:uid="{00000000-0005-0000-0000-0000B7190000}"/>
    <cellStyle name="메모 4 4 3" xfId="6607" xr:uid="{00000000-0005-0000-0000-0000B8190000}"/>
    <cellStyle name="메모 4 4 3 2" xfId="6608" xr:uid="{00000000-0005-0000-0000-0000B9190000}"/>
    <cellStyle name="메모 4 4 3 2 2" xfId="6609" xr:uid="{00000000-0005-0000-0000-0000BA190000}"/>
    <cellStyle name="메모 4 4 3 3" xfId="6610" xr:uid="{00000000-0005-0000-0000-0000BB190000}"/>
    <cellStyle name="메모 4 4 3 3 2" xfId="6611" xr:uid="{00000000-0005-0000-0000-0000BC190000}"/>
    <cellStyle name="메모 4 4 3 4" xfId="6612" xr:uid="{00000000-0005-0000-0000-0000BD190000}"/>
    <cellStyle name="메모 4 4 4" xfId="6613" xr:uid="{00000000-0005-0000-0000-0000BE190000}"/>
    <cellStyle name="메모 4 4 4 2" xfId="6614" xr:uid="{00000000-0005-0000-0000-0000BF190000}"/>
    <cellStyle name="메모 4 4 4 2 2" xfId="6615" xr:uid="{00000000-0005-0000-0000-0000C0190000}"/>
    <cellStyle name="메모 4 4 4 3" xfId="6616" xr:uid="{00000000-0005-0000-0000-0000C1190000}"/>
    <cellStyle name="메모 4 4 4 3 2" xfId="6617" xr:uid="{00000000-0005-0000-0000-0000C2190000}"/>
    <cellStyle name="메모 4 4 4 4" xfId="6618" xr:uid="{00000000-0005-0000-0000-0000C3190000}"/>
    <cellStyle name="메모 4 4 5" xfId="6619" xr:uid="{00000000-0005-0000-0000-0000C4190000}"/>
    <cellStyle name="메모 4 4 5 2" xfId="6620" xr:uid="{00000000-0005-0000-0000-0000C5190000}"/>
    <cellStyle name="메모 4 4 5 2 2" xfId="6621" xr:uid="{00000000-0005-0000-0000-0000C6190000}"/>
    <cellStyle name="메모 4 4 5 3" xfId="6622" xr:uid="{00000000-0005-0000-0000-0000C7190000}"/>
    <cellStyle name="메모 4 4 5 3 2" xfId="6623" xr:uid="{00000000-0005-0000-0000-0000C8190000}"/>
    <cellStyle name="메모 4 4 5 4" xfId="6624" xr:uid="{00000000-0005-0000-0000-0000C9190000}"/>
    <cellStyle name="메모 4 4 6" xfId="6625" xr:uid="{00000000-0005-0000-0000-0000CA190000}"/>
    <cellStyle name="메모 4 4 6 2" xfId="6626" xr:uid="{00000000-0005-0000-0000-0000CB190000}"/>
    <cellStyle name="메모 4 4 7" xfId="6627" xr:uid="{00000000-0005-0000-0000-0000CC190000}"/>
    <cellStyle name="메모 4 4 7 2" xfId="6628" xr:uid="{00000000-0005-0000-0000-0000CD190000}"/>
    <cellStyle name="메모 4 4 8" xfId="6629" xr:uid="{00000000-0005-0000-0000-0000CE190000}"/>
    <cellStyle name="메모 4 5" xfId="6630" xr:uid="{00000000-0005-0000-0000-0000CF190000}"/>
    <cellStyle name="메모 4 5 2" xfId="6631" xr:uid="{00000000-0005-0000-0000-0000D0190000}"/>
    <cellStyle name="메모 4 5 2 2" xfId="6632" xr:uid="{00000000-0005-0000-0000-0000D1190000}"/>
    <cellStyle name="메모 4 5 3" xfId="6633" xr:uid="{00000000-0005-0000-0000-0000D2190000}"/>
    <cellStyle name="메모 4 5 3 2" xfId="6634" xr:uid="{00000000-0005-0000-0000-0000D3190000}"/>
    <cellStyle name="메모 4 5 4" xfId="6635" xr:uid="{00000000-0005-0000-0000-0000D4190000}"/>
    <cellStyle name="메모 4 6" xfId="6636" xr:uid="{00000000-0005-0000-0000-0000D5190000}"/>
    <cellStyle name="메모 4 6 2" xfId="6637" xr:uid="{00000000-0005-0000-0000-0000D6190000}"/>
    <cellStyle name="메모 4 6 2 2" xfId="6638" xr:uid="{00000000-0005-0000-0000-0000D7190000}"/>
    <cellStyle name="메모 4 6 3" xfId="6639" xr:uid="{00000000-0005-0000-0000-0000D8190000}"/>
    <cellStyle name="메모 4 6 3 2" xfId="6640" xr:uid="{00000000-0005-0000-0000-0000D9190000}"/>
    <cellStyle name="메모 4 6 4" xfId="6641" xr:uid="{00000000-0005-0000-0000-0000DA190000}"/>
    <cellStyle name="메모 4 7" xfId="6642" xr:uid="{00000000-0005-0000-0000-0000DB190000}"/>
    <cellStyle name="메모 4 7 2" xfId="6643" xr:uid="{00000000-0005-0000-0000-0000DC190000}"/>
    <cellStyle name="메모 4 7 2 2" xfId="6644" xr:uid="{00000000-0005-0000-0000-0000DD190000}"/>
    <cellStyle name="메모 4 7 3" xfId="6645" xr:uid="{00000000-0005-0000-0000-0000DE190000}"/>
    <cellStyle name="메모 4 7 3 2" xfId="6646" xr:uid="{00000000-0005-0000-0000-0000DF190000}"/>
    <cellStyle name="메모 4 7 4" xfId="6647" xr:uid="{00000000-0005-0000-0000-0000E0190000}"/>
    <cellStyle name="메모 4 8" xfId="6648" xr:uid="{00000000-0005-0000-0000-0000E1190000}"/>
    <cellStyle name="메모 4 8 2" xfId="6649" xr:uid="{00000000-0005-0000-0000-0000E2190000}"/>
    <cellStyle name="메모 4 8 2 2" xfId="6650" xr:uid="{00000000-0005-0000-0000-0000E3190000}"/>
    <cellStyle name="메모 4 8 3" xfId="6651" xr:uid="{00000000-0005-0000-0000-0000E4190000}"/>
    <cellStyle name="메모 4 8 3 2" xfId="6652" xr:uid="{00000000-0005-0000-0000-0000E5190000}"/>
    <cellStyle name="메모 4 8 4" xfId="6653" xr:uid="{00000000-0005-0000-0000-0000E6190000}"/>
    <cellStyle name="메모 4 9" xfId="6654" xr:uid="{00000000-0005-0000-0000-0000E7190000}"/>
    <cellStyle name="메모 4 9 2" xfId="6655" xr:uid="{00000000-0005-0000-0000-0000E8190000}"/>
    <cellStyle name="메모 4 9 2 2" xfId="6656" xr:uid="{00000000-0005-0000-0000-0000E9190000}"/>
    <cellStyle name="메모 4 9 3" xfId="6657" xr:uid="{00000000-0005-0000-0000-0000EA190000}"/>
    <cellStyle name="메모 4 9 3 2" xfId="6658" xr:uid="{00000000-0005-0000-0000-0000EB190000}"/>
    <cellStyle name="메모 4 9 4" xfId="6659" xr:uid="{00000000-0005-0000-0000-0000EC190000}"/>
    <cellStyle name="메모 5" xfId="6660" xr:uid="{00000000-0005-0000-0000-0000ED190000}"/>
    <cellStyle name="메모 5 10" xfId="6661" xr:uid="{00000000-0005-0000-0000-0000EE190000}"/>
    <cellStyle name="메모 5 10 2" xfId="6662" xr:uid="{00000000-0005-0000-0000-0000EF190000}"/>
    <cellStyle name="메모 5 11" xfId="6663" xr:uid="{00000000-0005-0000-0000-0000F0190000}"/>
    <cellStyle name="메모 5 11 2" xfId="6664" xr:uid="{00000000-0005-0000-0000-0000F1190000}"/>
    <cellStyle name="메모 5 12" xfId="6665" xr:uid="{00000000-0005-0000-0000-0000F2190000}"/>
    <cellStyle name="메모 5 13" xfId="6666" xr:uid="{00000000-0005-0000-0000-0000F3190000}"/>
    <cellStyle name="메모 5 2" xfId="6667" xr:uid="{00000000-0005-0000-0000-0000F4190000}"/>
    <cellStyle name="메모 5 2 10" xfId="6668" xr:uid="{00000000-0005-0000-0000-0000F5190000}"/>
    <cellStyle name="메모 5 2 10 2" xfId="6669" xr:uid="{00000000-0005-0000-0000-0000F6190000}"/>
    <cellStyle name="메모 5 2 11" xfId="6670" xr:uid="{00000000-0005-0000-0000-0000F7190000}"/>
    <cellStyle name="메모 5 2 2" xfId="6671" xr:uid="{00000000-0005-0000-0000-0000F8190000}"/>
    <cellStyle name="메모 5 2 2 2" xfId="6672" xr:uid="{00000000-0005-0000-0000-0000F9190000}"/>
    <cellStyle name="메모 5 2 2 2 2" xfId="6673" xr:uid="{00000000-0005-0000-0000-0000FA190000}"/>
    <cellStyle name="메모 5 2 2 2 2 2" xfId="6674" xr:uid="{00000000-0005-0000-0000-0000FB190000}"/>
    <cellStyle name="메모 5 2 2 2 3" xfId="6675" xr:uid="{00000000-0005-0000-0000-0000FC190000}"/>
    <cellStyle name="메모 5 2 2 2 3 2" xfId="6676" xr:uid="{00000000-0005-0000-0000-0000FD190000}"/>
    <cellStyle name="메모 5 2 2 2 4" xfId="6677" xr:uid="{00000000-0005-0000-0000-0000FE190000}"/>
    <cellStyle name="메모 5 2 2 3" xfId="6678" xr:uid="{00000000-0005-0000-0000-0000FF190000}"/>
    <cellStyle name="메모 5 2 2 3 2" xfId="6679" xr:uid="{00000000-0005-0000-0000-0000001A0000}"/>
    <cellStyle name="메모 5 2 2 3 2 2" xfId="6680" xr:uid="{00000000-0005-0000-0000-0000011A0000}"/>
    <cellStyle name="메모 5 2 2 3 3" xfId="6681" xr:uid="{00000000-0005-0000-0000-0000021A0000}"/>
    <cellStyle name="메모 5 2 2 3 3 2" xfId="6682" xr:uid="{00000000-0005-0000-0000-0000031A0000}"/>
    <cellStyle name="메모 5 2 2 3 4" xfId="6683" xr:uid="{00000000-0005-0000-0000-0000041A0000}"/>
    <cellStyle name="메모 5 2 2 4" xfId="6684" xr:uid="{00000000-0005-0000-0000-0000051A0000}"/>
    <cellStyle name="메모 5 2 2 4 2" xfId="6685" xr:uid="{00000000-0005-0000-0000-0000061A0000}"/>
    <cellStyle name="메모 5 2 2 4 2 2" xfId="6686" xr:uid="{00000000-0005-0000-0000-0000071A0000}"/>
    <cellStyle name="메모 5 2 2 4 3" xfId="6687" xr:uid="{00000000-0005-0000-0000-0000081A0000}"/>
    <cellStyle name="메모 5 2 2 4 3 2" xfId="6688" xr:uid="{00000000-0005-0000-0000-0000091A0000}"/>
    <cellStyle name="메모 5 2 2 4 4" xfId="6689" xr:uid="{00000000-0005-0000-0000-00000A1A0000}"/>
    <cellStyle name="메모 5 2 2 5" xfId="6690" xr:uid="{00000000-0005-0000-0000-00000B1A0000}"/>
    <cellStyle name="메모 5 2 2 5 2" xfId="6691" xr:uid="{00000000-0005-0000-0000-00000C1A0000}"/>
    <cellStyle name="메모 5 2 2 5 2 2" xfId="6692" xr:uid="{00000000-0005-0000-0000-00000D1A0000}"/>
    <cellStyle name="메모 5 2 2 5 3" xfId="6693" xr:uid="{00000000-0005-0000-0000-00000E1A0000}"/>
    <cellStyle name="메모 5 2 2 5 3 2" xfId="6694" xr:uid="{00000000-0005-0000-0000-00000F1A0000}"/>
    <cellStyle name="메모 5 2 2 5 4" xfId="6695" xr:uid="{00000000-0005-0000-0000-0000101A0000}"/>
    <cellStyle name="메모 5 2 2 6" xfId="6696" xr:uid="{00000000-0005-0000-0000-0000111A0000}"/>
    <cellStyle name="메모 5 2 2 6 2" xfId="6697" xr:uid="{00000000-0005-0000-0000-0000121A0000}"/>
    <cellStyle name="메모 5 2 2 6 2 2" xfId="6698" xr:uid="{00000000-0005-0000-0000-0000131A0000}"/>
    <cellStyle name="메모 5 2 2 6 3" xfId="6699" xr:uid="{00000000-0005-0000-0000-0000141A0000}"/>
    <cellStyle name="메모 5 2 2 6 3 2" xfId="6700" xr:uid="{00000000-0005-0000-0000-0000151A0000}"/>
    <cellStyle name="메모 5 2 2 6 4" xfId="6701" xr:uid="{00000000-0005-0000-0000-0000161A0000}"/>
    <cellStyle name="메모 5 2 2 7" xfId="6702" xr:uid="{00000000-0005-0000-0000-0000171A0000}"/>
    <cellStyle name="메모 5 2 2 7 2" xfId="6703" xr:uid="{00000000-0005-0000-0000-0000181A0000}"/>
    <cellStyle name="메모 5 2 2 8" xfId="6704" xr:uid="{00000000-0005-0000-0000-0000191A0000}"/>
    <cellStyle name="메모 5 2 2 8 2" xfId="6705" xr:uid="{00000000-0005-0000-0000-00001A1A0000}"/>
    <cellStyle name="메모 5 2 2 9" xfId="6706" xr:uid="{00000000-0005-0000-0000-00001B1A0000}"/>
    <cellStyle name="메모 5 2 3" xfId="6707" xr:uid="{00000000-0005-0000-0000-00001C1A0000}"/>
    <cellStyle name="메모 5 2 3 2" xfId="6708" xr:uid="{00000000-0005-0000-0000-00001D1A0000}"/>
    <cellStyle name="메모 5 2 3 2 2" xfId="6709" xr:uid="{00000000-0005-0000-0000-00001E1A0000}"/>
    <cellStyle name="메모 5 2 3 2 2 2" xfId="6710" xr:uid="{00000000-0005-0000-0000-00001F1A0000}"/>
    <cellStyle name="메모 5 2 3 2 3" xfId="6711" xr:uid="{00000000-0005-0000-0000-0000201A0000}"/>
    <cellStyle name="메모 5 2 3 2 3 2" xfId="6712" xr:uid="{00000000-0005-0000-0000-0000211A0000}"/>
    <cellStyle name="메모 5 2 3 2 4" xfId="6713" xr:uid="{00000000-0005-0000-0000-0000221A0000}"/>
    <cellStyle name="메모 5 2 3 3" xfId="6714" xr:uid="{00000000-0005-0000-0000-0000231A0000}"/>
    <cellStyle name="메모 5 2 3 3 2" xfId="6715" xr:uid="{00000000-0005-0000-0000-0000241A0000}"/>
    <cellStyle name="메모 5 2 3 3 2 2" xfId="6716" xr:uid="{00000000-0005-0000-0000-0000251A0000}"/>
    <cellStyle name="메모 5 2 3 3 3" xfId="6717" xr:uid="{00000000-0005-0000-0000-0000261A0000}"/>
    <cellStyle name="메모 5 2 3 3 3 2" xfId="6718" xr:uid="{00000000-0005-0000-0000-0000271A0000}"/>
    <cellStyle name="메모 5 2 3 3 4" xfId="6719" xr:uid="{00000000-0005-0000-0000-0000281A0000}"/>
    <cellStyle name="메모 5 2 3 4" xfId="6720" xr:uid="{00000000-0005-0000-0000-0000291A0000}"/>
    <cellStyle name="메모 5 2 3 4 2" xfId="6721" xr:uid="{00000000-0005-0000-0000-00002A1A0000}"/>
    <cellStyle name="메모 5 2 3 4 2 2" xfId="6722" xr:uid="{00000000-0005-0000-0000-00002B1A0000}"/>
    <cellStyle name="메모 5 2 3 4 3" xfId="6723" xr:uid="{00000000-0005-0000-0000-00002C1A0000}"/>
    <cellStyle name="메모 5 2 3 4 3 2" xfId="6724" xr:uid="{00000000-0005-0000-0000-00002D1A0000}"/>
    <cellStyle name="메모 5 2 3 4 4" xfId="6725" xr:uid="{00000000-0005-0000-0000-00002E1A0000}"/>
    <cellStyle name="메모 5 2 3 5" xfId="6726" xr:uid="{00000000-0005-0000-0000-00002F1A0000}"/>
    <cellStyle name="메모 5 2 3 5 2" xfId="6727" xr:uid="{00000000-0005-0000-0000-0000301A0000}"/>
    <cellStyle name="메모 5 2 3 5 2 2" xfId="6728" xr:uid="{00000000-0005-0000-0000-0000311A0000}"/>
    <cellStyle name="메모 5 2 3 5 3" xfId="6729" xr:uid="{00000000-0005-0000-0000-0000321A0000}"/>
    <cellStyle name="메모 5 2 3 5 3 2" xfId="6730" xr:uid="{00000000-0005-0000-0000-0000331A0000}"/>
    <cellStyle name="메모 5 2 3 5 4" xfId="6731" xr:uid="{00000000-0005-0000-0000-0000341A0000}"/>
    <cellStyle name="메모 5 2 3 6" xfId="6732" xr:uid="{00000000-0005-0000-0000-0000351A0000}"/>
    <cellStyle name="메모 5 2 3 6 2" xfId="6733" xr:uid="{00000000-0005-0000-0000-0000361A0000}"/>
    <cellStyle name="메모 5 2 3 7" xfId="6734" xr:uid="{00000000-0005-0000-0000-0000371A0000}"/>
    <cellStyle name="메모 5 2 3 7 2" xfId="6735" xr:uid="{00000000-0005-0000-0000-0000381A0000}"/>
    <cellStyle name="메모 5 2 3 8" xfId="6736" xr:uid="{00000000-0005-0000-0000-0000391A0000}"/>
    <cellStyle name="메모 5 2 4" xfId="6737" xr:uid="{00000000-0005-0000-0000-00003A1A0000}"/>
    <cellStyle name="메모 5 2 4 2" xfId="6738" xr:uid="{00000000-0005-0000-0000-00003B1A0000}"/>
    <cellStyle name="메모 5 2 4 2 2" xfId="6739" xr:uid="{00000000-0005-0000-0000-00003C1A0000}"/>
    <cellStyle name="메모 5 2 4 3" xfId="6740" xr:uid="{00000000-0005-0000-0000-00003D1A0000}"/>
    <cellStyle name="메모 5 2 4 3 2" xfId="6741" xr:uid="{00000000-0005-0000-0000-00003E1A0000}"/>
    <cellStyle name="메모 5 2 4 4" xfId="6742" xr:uid="{00000000-0005-0000-0000-00003F1A0000}"/>
    <cellStyle name="메모 5 2 5" xfId="6743" xr:uid="{00000000-0005-0000-0000-0000401A0000}"/>
    <cellStyle name="메모 5 2 5 2" xfId="6744" xr:uid="{00000000-0005-0000-0000-0000411A0000}"/>
    <cellStyle name="메모 5 2 5 2 2" xfId="6745" xr:uid="{00000000-0005-0000-0000-0000421A0000}"/>
    <cellStyle name="메모 5 2 5 3" xfId="6746" xr:uid="{00000000-0005-0000-0000-0000431A0000}"/>
    <cellStyle name="메모 5 2 5 3 2" xfId="6747" xr:uid="{00000000-0005-0000-0000-0000441A0000}"/>
    <cellStyle name="메모 5 2 5 4" xfId="6748" xr:uid="{00000000-0005-0000-0000-0000451A0000}"/>
    <cellStyle name="메모 5 2 6" xfId="6749" xr:uid="{00000000-0005-0000-0000-0000461A0000}"/>
    <cellStyle name="메모 5 2 6 2" xfId="6750" xr:uid="{00000000-0005-0000-0000-0000471A0000}"/>
    <cellStyle name="메모 5 2 6 2 2" xfId="6751" xr:uid="{00000000-0005-0000-0000-0000481A0000}"/>
    <cellStyle name="메모 5 2 6 3" xfId="6752" xr:uid="{00000000-0005-0000-0000-0000491A0000}"/>
    <cellStyle name="메모 5 2 6 3 2" xfId="6753" xr:uid="{00000000-0005-0000-0000-00004A1A0000}"/>
    <cellStyle name="메모 5 2 6 4" xfId="6754" xr:uid="{00000000-0005-0000-0000-00004B1A0000}"/>
    <cellStyle name="메모 5 2 7" xfId="6755" xr:uid="{00000000-0005-0000-0000-00004C1A0000}"/>
    <cellStyle name="메모 5 2 7 2" xfId="6756" xr:uid="{00000000-0005-0000-0000-00004D1A0000}"/>
    <cellStyle name="메모 5 2 7 2 2" xfId="6757" xr:uid="{00000000-0005-0000-0000-00004E1A0000}"/>
    <cellStyle name="메모 5 2 7 3" xfId="6758" xr:uid="{00000000-0005-0000-0000-00004F1A0000}"/>
    <cellStyle name="메모 5 2 7 3 2" xfId="6759" xr:uid="{00000000-0005-0000-0000-0000501A0000}"/>
    <cellStyle name="메모 5 2 7 4" xfId="6760" xr:uid="{00000000-0005-0000-0000-0000511A0000}"/>
    <cellStyle name="메모 5 2 8" xfId="6761" xr:uid="{00000000-0005-0000-0000-0000521A0000}"/>
    <cellStyle name="메모 5 2 8 2" xfId="6762" xr:uid="{00000000-0005-0000-0000-0000531A0000}"/>
    <cellStyle name="메모 5 2 8 2 2" xfId="6763" xr:uid="{00000000-0005-0000-0000-0000541A0000}"/>
    <cellStyle name="메모 5 2 8 3" xfId="6764" xr:uid="{00000000-0005-0000-0000-0000551A0000}"/>
    <cellStyle name="메모 5 2 8 3 2" xfId="6765" xr:uid="{00000000-0005-0000-0000-0000561A0000}"/>
    <cellStyle name="메모 5 2 8 4" xfId="6766" xr:uid="{00000000-0005-0000-0000-0000571A0000}"/>
    <cellStyle name="메모 5 2 9" xfId="6767" xr:uid="{00000000-0005-0000-0000-0000581A0000}"/>
    <cellStyle name="메모 5 2 9 2" xfId="6768" xr:uid="{00000000-0005-0000-0000-0000591A0000}"/>
    <cellStyle name="메모 5 3" xfId="6769" xr:uid="{00000000-0005-0000-0000-00005A1A0000}"/>
    <cellStyle name="메모 5 3 2" xfId="6770" xr:uid="{00000000-0005-0000-0000-00005B1A0000}"/>
    <cellStyle name="메모 5 3 2 2" xfId="6771" xr:uid="{00000000-0005-0000-0000-00005C1A0000}"/>
    <cellStyle name="메모 5 3 2 2 2" xfId="6772" xr:uid="{00000000-0005-0000-0000-00005D1A0000}"/>
    <cellStyle name="메모 5 3 2 3" xfId="6773" xr:uid="{00000000-0005-0000-0000-00005E1A0000}"/>
    <cellStyle name="메모 5 3 2 3 2" xfId="6774" xr:uid="{00000000-0005-0000-0000-00005F1A0000}"/>
    <cellStyle name="메모 5 3 2 4" xfId="6775" xr:uid="{00000000-0005-0000-0000-0000601A0000}"/>
    <cellStyle name="메모 5 3 3" xfId="6776" xr:uid="{00000000-0005-0000-0000-0000611A0000}"/>
    <cellStyle name="메모 5 3 3 2" xfId="6777" xr:uid="{00000000-0005-0000-0000-0000621A0000}"/>
    <cellStyle name="메모 5 3 3 2 2" xfId="6778" xr:uid="{00000000-0005-0000-0000-0000631A0000}"/>
    <cellStyle name="메모 5 3 3 3" xfId="6779" xr:uid="{00000000-0005-0000-0000-0000641A0000}"/>
    <cellStyle name="메모 5 3 3 3 2" xfId="6780" xr:uid="{00000000-0005-0000-0000-0000651A0000}"/>
    <cellStyle name="메모 5 3 3 4" xfId="6781" xr:uid="{00000000-0005-0000-0000-0000661A0000}"/>
    <cellStyle name="메모 5 3 4" xfId="6782" xr:uid="{00000000-0005-0000-0000-0000671A0000}"/>
    <cellStyle name="메모 5 3 4 2" xfId="6783" xr:uid="{00000000-0005-0000-0000-0000681A0000}"/>
    <cellStyle name="메모 5 3 4 2 2" xfId="6784" xr:uid="{00000000-0005-0000-0000-0000691A0000}"/>
    <cellStyle name="메모 5 3 4 3" xfId="6785" xr:uid="{00000000-0005-0000-0000-00006A1A0000}"/>
    <cellStyle name="메모 5 3 4 3 2" xfId="6786" xr:uid="{00000000-0005-0000-0000-00006B1A0000}"/>
    <cellStyle name="메모 5 3 4 4" xfId="6787" xr:uid="{00000000-0005-0000-0000-00006C1A0000}"/>
    <cellStyle name="메모 5 3 5" xfId="6788" xr:uid="{00000000-0005-0000-0000-00006D1A0000}"/>
    <cellStyle name="메모 5 3 5 2" xfId="6789" xr:uid="{00000000-0005-0000-0000-00006E1A0000}"/>
    <cellStyle name="메모 5 3 5 2 2" xfId="6790" xr:uid="{00000000-0005-0000-0000-00006F1A0000}"/>
    <cellStyle name="메모 5 3 5 3" xfId="6791" xr:uid="{00000000-0005-0000-0000-0000701A0000}"/>
    <cellStyle name="메모 5 3 5 3 2" xfId="6792" xr:uid="{00000000-0005-0000-0000-0000711A0000}"/>
    <cellStyle name="메모 5 3 5 4" xfId="6793" xr:uid="{00000000-0005-0000-0000-0000721A0000}"/>
    <cellStyle name="메모 5 3 6" xfId="6794" xr:uid="{00000000-0005-0000-0000-0000731A0000}"/>
    <cellStyle name="메모 5 3 6 2" xfId="6795" xr:uid="{00000000-0005-0000-0000-0000741A0000}"/>
    <cellStyle name="메모 5 3 6 2 2" xfId="6796" xr:uid="{00000000-0005-0000-0000-0000751A0000}"/>
    <cellStyle name="메모 5 3 6 3" xfId="6797" xr:uid="{00000000-0005-0000-0000-0000761A0000}"/>
    <cellStyle name="메모 5 3 6 3 2" xfId="6798" xr:uid="{00000000-0005-0000-0000-0000771A0000}"/>
    <cellStyle name="메모 5 3 6 4" xfId="6799" xr:uid="{00000000-0005-0000-0000-0000781A0000}"/>
    <cellStyle name="메모 5 3 7" xfId="6800" xr:uid="{00000000-0005-0000-0000-0000791A0000}"/>
    <cellStyle name="메모 5 3 7 2" xfId="6801" xr:uid="{00000000-0005-0000-0000-00007A1A0000}"/>
    <cellStyle name="메모 5 3 8" xfId="6802" xr:uid="{00000000-0005-0000-0000-00007B1A0000}"/>
    <cellStyle name="메모 5 3 8 2" xfId="6803" xr:uid="{00000000-0005-0000-0000-00007C1A0000}"/>
    <cellStyle name="메모 5 3 9" xfId="6804" xr:uid="{00000000-0005-0000-0000-00007D1A0000}"/>
    <cellStyle name="메모 5 4" xfId="6805" xr:uid="{00000000-0005-0000-0000-00007E1A0000}"/>
    <cellStyle name="메모 5 4 2" xfId="6806" xr:uid="{00000000-0005-0000-0000-00007F1A0000}"/>
    <cellStyle name="메모 5 4 2 2" xfId="6807" xr:uid="{00000000-0005-0000-0000-0000801A0000}"/>
    <cellStyle name="메모 5 4 2 2 2" xfId="6808" xr:uid="{00000000-0005-0000-0000-0000811A0000}"/>
    <cellStyle name="메모 5 4 2 3" xfId="6809" xr:uid="{00000000-0005-0000-0000-0000821A0000}"/>
    <cellStyle name="메모 5 4 2 3 2" xfId="6810" xr:uid="{00000000-0005-0000-0000-0000831A0000}"/>
    <cellStyle name="메모 5 4 2 4" xfId="6811" xr:uid="{00000000-0005-0000-0000-0000841A0000}"/>
    <cellStyle name="메모 5 4 3" xfId="6812" xr:uid="{00000000-0005-0000-0000-0000851A0000}"/>
    <cellStyle name="메모 5 4 3 2" xfId="6813" xr:uid="{00000000-0005-0000-0000-0000861A0000}"/>
    <cellStyle name="메모 5 4 3 2 2" xfId="6814" xr:uid="{00000000-0005-0000-0000-0000871A0000}"/>
    <cellStyle name="메모 5 4 3 3" xfId="6815" xr:uid="{00000000-0005-0000-0000-0000881A0000}"/>
    <cellStyle name="메모 5 4 3 3 2" xfId="6816" xr:uid="{00000000-0005-0000-0000-0000891A0000}"/>
    <cellStyle name="메모 5 4 3 4" xfId="6817" xr:uid="{00000000-0005-0000-0000-00008A1A0000}"/>
    <cellStyle name="메모 5 4 4" xfId="6818" xr:uid="{00000000-0005-0000-0000-00008B1A0000}"/>
    <cellStyle name="메모 5 4 4 2" xfId="6819" xr:uid="{00000000-0005-0000-0000-00008C1A0000}"/>
    <cellStyle name="메모 5 4 4 2 2" xfId="6820" xr:uid="{00000000-0005-0000-0000-00008D1A0000}"/>
    <cellStyle name="메모 5 4 4 3" xfId="6821" xr:uid="{00000000-0005-0000-0000-00008E1A0000}"/>
    <cellStyle name="메모 5 4 4 3 2" xfId="6822" xr:uid="{00000000-0005-0000-0000-00008F1A0000}"/>
    <cellStyle name="메모 5 4 4 4" xfId="6823" xr:uid="{00000000-0005-0000-0000-0000901A0000}"/>
    <cellStyle name="메모 5 4 5" xfId="6824" xr:uid="{00000000-0005-0000-0000-0000911A0000}"/>
    <cellStyle name="메모 5 4 5 2" xfId="6825" xr:uid="{00000000-0005-0000-0000-0000921A0000}"/>
    <cellStyle name="메모 5 4 5 2 2" xfId="6826" xr:uid="{00000000-0005-0000-0000-0000931A0000}"/>
    <cellStyle name="메모 5 4 5 3" xfId="6827" xr:uid="{00000000-0005-0000-0000-0000941A0000}"/>
    <cellStyle name="메모 5 4 5 3 2" xfId="6828" xr:uid="{00000000-0005-0000-0000-0000951A0000}"/>
    <cellStyle name="메모 5 4 5 4" xfId="6829" xr:uid="{00000000-0005-0000-0000-0000961A0000}"/>
    <cellStyle name="메모 5 4 6" xfId="6830" xr:uid="{00000000-0005-0000-0000-0000971A0000}"/>
    <cellStyle name="메모 5 4 6 2" xfId="6831" xr:uid="{00000000-0005-0000-0000-0000981A0000}"/>
    <cellStyle name="메모 5 4 7" xfId="6832" xr:uid="{00000000-0005-0000-0000-0000991A0000}"/>
    <cellStyle name="메모 5 4 7 2" xfId="6833" xr:uid="{00000000-0005-0000-0000-00009A1A0000}"/>
    <cellStyle name="메모 5 4 8" xfId="6834" xr:uid="{00000000-0005-0000-0000-00009B1A0000}"/>
    <cellStyle name="메모 5 5" xfId="6835" xr:uid="{00000000-0005-0000-0000-00009C1A0000}"/>
    <cellStyle name="메모 5 5 2" xfId="6836" xr:uid="{00000000-0005-0000-0000-00009D1A0000}"/>
    <cellStyle name="메모 5 5 2 2" xfId="6837" xr:uid="{00000000-0005-0000-0000-00009E1A0000}"/>
    <cellStyle name="메모 5 5 3" xfId="6838" xr:uid="{00000000-0005-0000-0000-00009F1A0000}"/>
    <cellStyle name="메모 5 5 3 2" xfId="6839" xr:uid="{00000000-0005-0000-0000-0000A01A0000}"/>
    <cellStyle name="메모 5 5 4" xfId="6840" xr:uid="{00000000-0005-0000-0000-0000A11A0000}"/>
    <cellStyle name="메모 5 6" xfId="6841" xr:uid="{00000000-0005-0000-0000-0000A21A0000}"/>
    <cellStyle name="메모 5 6 2" xfId="6842" xr:uid="{00000000-0005-0000-0000-0000A31A0000}"/>
    <cellStyle name="메모 5 6 2 2" xfId="6843" xr:uid="{00000000-0005-0000-0000-0000A41A0000}"/>
    <cellStyle name="메모 5 6 3" xfId="6844" xr:uid="{00000000-0005-0000-0000-0000A51A0000}"/>
    <cellStyle name="메모 5 6 3 2" xfId="6845" xr:uid="{00000000-0005-0000-0000-0000A61A0000}"/>
    <cellStyle name="메모 5 6 4" xfId="6846" xr:uid="{00000000-0005-0000-0000-0000A71A0000}"/>
    <cellStyle name="메모 5 7" xfId="6847" xr:uid="{00000000-0005-0000-0000-0000A81A0000}"/>
    <cellStyle name="메모 5 7 2" xfId="6848" xr:uid="{00000000-0005-0000-0000-0000A91A0000}"/>
    <cellStyle name="메모 5 7 2 2" xfId="6849" xr:uid="{00000000-0005-0000-0000-0000AA1A0000}"/>
    <cellStyle name="메모 5 7 3" xfId="6850" xr:uid="{00000000-0005-0000-0000-0000AB1A0000}"/>
    <cellStyle name="메모 5 7 3 2" xfId="6851" xr:uid="{00000000-0005-0000-0000-0000AC1A0000}"/>
    <cellStyle name="메모 5 7 4" xfId="6852" xr:uid="{00000000-0005-0000-0000-0000AD1A0000}"/>
    <cellStyle name="메모 5 8" xfId="6853" xr:uid="{00000000-0005-0000-0000-0000AE1A0000}"/>
    <cellStyle name="메모 5 8 2" xfId="6854" xr:uid="{00000000-0005-0000-0000-0000AF1A0000}"/>
    <cellStyle name="메모 5 8 2 2" xfId="6855" xr:uid="{00000000-0005-0000-0000-0000B01A0000}"/>
    <cellStyle name="메모 5 8 3" xfId="6856" xr:uid="{00000000-0005-0000-0000-0000B11A0000}"/>
    <cellStyle name="메모 5 8 3 2" xfId="6857" xr:uid="{00000000-0005-0000-0000-0000B21A0000}"/>
    <cellStyle name="메모 5 8 4" xfId="6858" xr:uid="{00000000-0005-0000-0000-0000B31A0000}"/>
    <cellStyle name="메모 5 9" xfId="6859" xr:uid="{00000000-0005-0000-0000-0000B41A0000}"/>
    <cellStyle name="메모 5 9 2" xfId="6860" xr:uid="{00000000-0005-0000-0000-0000B51A0000}"/>
    <cellStyle name="메모 5 9 2 2" xfId="6861" xr:uid="{00000000-0005-0000-0000-0000B61A0000}"/>
    <cellStyle name="메모 5 9 3" xfId="6862" xr:uid="{00000000-0005-0000-0000-0000B71A0000}"/>
    <cellStyle name="메모 5 9 3 2" xfId="6863" xr:uid="{00000000-0005-0000-0000-0000B81A0000}"/>
    <cellStyle name="메모 5 9 4" xfId="6864" xr:uid="{00000000-0005-0000-0000-0000B91A0000}"/>
    <cellStyle name="메모 6" xfId="6865" xr:uid="{00000000-0005-0000-0000-0000BA1A0000}"/>
    <cellStyle name="메모 6 10" xfId="6866" xr:uid="{00000000-0005-0000-0000-0000BB1A0000}"/>
    <cellStyle name="메모 6 10 2" xfId="6867" xr:uid="{00000000-0005-0000-0000-0000BC1A0000}"/>
    <cellStyle name="메모 6 11" xfId="6868" xr:uid="{00000000-0005-0000-0000-0000BD1A0000}"/>
    <cellStyle name="메모 6 11 2" xfId="6869" xr:uid="{00000000-0005-0000-0000-0000BE1A0000}"/>
    <cellStyle name="메모 6 12" xfId="6870" xr:uid="{00000000-0005-0000-0000-0000BF1A0000}"/>
    <cellStyle name="메모 6 13" xfId="6871" xr:uid="{00000000-0005-0000-0000-0000C01A0000}"/>
    <cellStyle name="메모 6 2" xfId="6872" xr:uid="{00000000-0005-0000-0000-0000C11A0000}"/>
    <cellStyle name="메모 6 2 10" xfId="6873" xr:uid="{00000000-0005-0000-0000-0000C21A0000}"/>
    <cellStyle name="메모 6 2 10 2" xfId="6874" xr:uid="{00000000-0005-0000-0000-0000C31A0000}"/>
    <cellStyle name="메모 6 2 11" xfId="6875" xr:uid="{00000000-0005-0000-0000-0000C41A0000}"/>
    <cellStyle name="메모 6 2 2" xfId="6876" xr:uid="{00000000-0005-0000-0000-0000C51A0000}"/>
    <cellStyle name="메모 6 2 2 2" xfId="6877" xr:uid="{00000000-0005-0000-0000-0000C61A0000}"/>
    <cellStyle name="메모 6 2 2 2 2" xfId="6878" xr:uid="{00000000-0005-0000-0000-0000C71A0000}"/>
    <cellStyle name="메모 6 2 2 2 2 2" xfId="6879" xr:uid="{00000000-0005-0000-0000-0000C81A0000}"/>
    <cellStyle name="메모 6 2 2 2 3" xfId="6880" xr:uid="{00000000-0005-0000-0000-0000C91A0000}"/>
    <cellStyle name="메모 6 2 2 2 3 2" xfId="6881" xr:uid="{00000000-0005-0000-0000-0000CA1A0000}"/>
    <cellStyle name="메모 6 2 2 2 4" xfId="6882" xr:uid="{00000000-0005-0000-0000-0000CB1A0000}"/>
    <cellStyle name="메모 6 2 2 3" xfId="6883" xr:uid="{00000000-0005-0000-0000-0000CC1A0000}"/>
    <cellStyle name="메모 6 2 2 3 2" xfId="6884" xr:uid="{00000000-0005-0000-0000-0000CD1A0000}"/>
    <cellStyle name="메모 6 2 2 3 2 2" xfId="6885" xr:uid="{00000000-0005-0000-0000-0000CE1A0000}"/>
    <cellStyle name="메모 6 2 2 3 3" xfId="6886" xr:uid="{00000000-0005-0000-0000-0000CF1A0000}"/>
    <cellStyle name="메모 6 2 2 3 3 2" xfId="6887" xr:uid="{00000000-0005-0000-0000-0000D01A0000}"/>
    <cellStyle name="메모 6 2 2 3 4" xfId="6888" xr:uid="{00000000-0005-0000-0000-0000D11A0000}"/>
    <cellStyle name="메모 6 2 2 4" xfId="6889" xr:uid="{00000000-0005-0000-0000-0000D21A0000}"/>
    <cellStyle name="메모 6 2 2 4 2" xfId="6890" xr:uid="{00000000-0005-0000-0000-0000D31A0000}"/>
    <cellStyle name="메모 6 2 2 4 2 2" xfId="6891" xr:uid="{00000000-0005-0000-0000-0000D41A0000}"/>
    <cellStyle name="메모 6 2 2 4 3" xfId="6892" xr:uid="{00000000-0005-0000-0000-0000D51A0000}"/>
    <cellStyle name="메모 6 2 2 4 3 2" xfId="6893" xr:uid="{00000000-0005-0000-0000-0000D61A0000}"/>
    <cellStyle name="메모 6 2 2 4 4" xfId="6894" xr:uid="{00000000-0005-0000-0000-0000D71A0000}"/>
    <cellStyle name="메모 6 2 2 5" xfId="6895" xr:uid="{00000000-0005-0000-0000-0000D81A0000}"/>
    <cellStyle name="메모 6 2 2 5 2" xfId="6896" xr:uid="{00000000-0005-0000-0000-0000D91A0000}"/>
    <cellStyle name="메모 6 2 2 5 2 2" xfId="6897" xr:uid="{00000000-0005-0000-0000-0000DA1A0000}"/>
    <cellStyle name="메모 6 2 2 5 3" xfId="6898" xr:uid="{00000000-0005-0000-0000-0000DB1A0000}"/>
    <cellStyle name="메모 6 2 2 5 3 2" xfId="6899" xr:uid="{00000000-0005-0000-0000-0000DC1A0000}"/>
    <cellStyle name="메모 6 2 2 5 4" xfId="6900" xr:uid="{00000000-0005-0000-0000-0000DD1A0000}"/>
    <cellStyle name="메모 6 2 2 6" xfId="6901" xr:uid="{00000000-0005-0000-0000-0000DE1A0000}"/>
    <cellStyle name="메모 6 2 2 6 2" xfId="6902" xr:uid="{00000000-0005-0000-0000-0000DF1A0000}"/>
    <cellStyle name="메모 6 2 2 6 2 2" xfId="6903" xr:uid="{00000000-0005-0000-0000-0000E01A0000}"/>
    <cellStyle name="메모 6 2 2 6 3" xfId="6904" xr:uid="{00000000-0005-0000-0000-0000E11A0000}"/>
    <cellStyle name="메모 6 2 2 6 3 2" xfId="6905" xr:uid="{00000000-0005-0000-0000-0000E21A0000}"/>
    <cellStyle name="메모 6 2 2 6 4" xfId="6906" xr:uid="{00000000-0005-0000-0000-0000E31A0000}"/>
    <cellStyle name="메모 6 2 2 7" xfId="6907" xr:uid="{00000000-0005-0000-0000-0000E41A0000}"/>
    <cellStyle name="메모 6 2 2 7 2" xfId="6908" xr:uid="{00000000-0005-0000-0000-0000E51A0000}"/>
    <cellStyle name="메모 6 2 2 8" xfId="6909" xr:uid="{00000000-0005-0000-0000-0000E61A0000}"/>
    <cellStyle name="메모 6 2 2 8 2" xfId="6910" xr:uid="{00000000-0005-0000-0000-0000E71A0000}"/>
    <cellStyle name="메모 6 2 2 9" xfId="6911" xr:uid="{00000000-0005-0000-0000-0000E81A0000}"/>
    <cellStyle name="메모 6 2 3" xfId="6912" xr:uid="{00000000-0005-0000-0000-0000E91A0000}"/>
    <cellStyle name="메모 6 2 3 2" xfId="6913" xr:uid="{00000000-0005-0000-0000-0000EA1A0000}"/>
    <cellStyle name="메모 6 2 3 2 2" xfId="6914" xr:uid="{00000000-0005-0000-0000-0000EB1A0000}"/>
    <cellStyle name="메모 6 2 3 2 2 2" xfId="6915" xr:uid="{00000000-0005-0000-0000-0000EC1A0000}"/>
    <cellStyle name="메모 6 2 3 2 3" xfId="6916" xr:uid="{00000000-0005-0000-0000-0000ED1A0000}"/>
    <cellStyle name="메모 6 2 3 2 3 2" xfId="6917" xr:uid="{00000000-0005-0000-0000-0000EE1A0000}"/>
    <cellStyle name="메모 6 2 3 2 4" xfId="6918" xr:uid="{00000000-0005-0000-0000-0000EF1A0000}"/>
    <cellStyle name="메모 6 2 3 3" xfId="6919" xr:uid="{00000000-0005-0000-0000-0000F01A0000}"/>
    <cellStyle name="메모 6 2 3 3 2" xfId="6920" xr:uid="{00000000-0005-0000-0000-0000F11A0000}"/>
    <cellStyle name="메모 6 2 3 3 2 2" xfId="6921" xr:uid="{00000000-0005-0000-0000-0000F21A0000}"/>
    <cellStyle name="메모 6 2 3 3 3" xfId="6922" xr:uid="{00000000-0005-0000-0000-0000F31A0000}"/>
    <cellStyle name="메모 6 2 3 3 3 2" xfId="6923" xr:uid="{00000000-0005-0000-0000-0000F41A0000}"/>
    <cellStyle name="메모 6 2 3 3 4" xfId="6924" xr:uid="{00000000-0005-0000-0000-0000F51A0000}"/>
    <cellStyle name="메모 6 2 3 4" xfId="6925" xr:uid="{00000000-0005-0000-0000-0000F61A0000}"/>
    <cellStyle name="메모 6 2 3 4 2" xfId="6926" xr:uid="{00000000-0005-0000-0000-0000F71A0000}"/>
    <cellStyle name="메모 6 2 3 4 2 2" xfId="6927" xr:uid="{00000000-0005-0000-0000-0000F81A0000}"/>
    <cellStyle name="메모 6 2 3 4 3" xfId="6928" xr:uid="{00000000-0005-0000-0000-0000F91A0000}"/>
    <cellStyle name="메모 6 2 3 4 3 2" xfId="6929" xr:uid="{00000000-0005-0000-0000-0000FA1A0000}"/>
    <cellStyle name="메모 6 2 3 4 4" xfId="6930" xr:uid="{00000000-0005-0000-0000-0000FB1A0000}"/>
    <cellStyle name="메모 6 2 3 5" xfId="6931" xr:uid="{00000000-0005-0000-0000-0000FC1A0000}"/>
    <cellStyle name="메모 6 2 3 5 2" xfId="6932" xr:uid="{00000000-0005-0000-0000-0000FD1A0000}"/>
    <cellStyle name="메모 6 2 3 5 2 2" xfId="6933" xr:uid="{00000000-0005-0000-0000-0000FE1A0000}"/>
    <cellStyle name="메모 6 2 3 5 3" xfId="6934" xr:uid="{00000000-0005-0000-0000-0000FF1A0000}"/>
    <cellStyle name="메모 6 2 3 5 3 2" xfId="6935" xr:uid="{00000000-0005-0000-0000-0000001B0000}"/>
    <cellStyle name="메모 6 2 3 5 4" xfId="6936" xr:uid="{00000000-0005-0000-0000-0000011B0000}"/>
    <cellStyle name="메모 6 2 3 6" xfId="6937" xr:uid="{00000000-0005-0000-0000-0000021B0000}"/>
    <cellStyle name="메모 6 2 3 6 2" xfId="6938" xr:uid="{00000000-0005-0000-0000-0000031B0000}"/>
    <cellStyle name="메모 6 2 3 7" xfId="6939" xr:uid="{00000000-0005-0000-0000-0000041B0000}"/>
    <cellStyle name="메모 6 2 3 7 2" xfId="6940" xr:uid="{00000000-0005-0000-0000-0000051B0000}"/>
    <cellStyle name="메모 6 2 3 8" xfId="6941" xr:uid="{00000000-0005-0000-0000-0000061B0000}"/>
    <cellStyle name="메모 6 2 4" xfId="6942" xr:uid="{00000000-0005-0000-0000-0000071B0000}"/>
    <cellStyle name="메모 6 2 4 2" xfId="6943" xr:uid="{00000000-0005-0000-0000-0000081B0000}"/>
    <cellStyle name="메모 6 2 4 2 2" xfId="6944" xr:uid="{00000000-0005-0000-0000-0000091B0000}"/>
    <cellStyle name="메모 6 2 4 3" xfId="6945" xr:uid="{00000000-0005-0000-0000-00000A1B0000}"/>
    <cellStyle name="메모 6 2 4 3 2" xfId="6946" xr:uid="{00000000-0005-0000-0000-00000B1B0000}"/>
    <cellStyle name="메모 6 2 4 4" xfId="6947" xr:uid="{00000000-0005-0000-0000-00000C1B0000}"/>
    <cellStyle name="메모 6 2 5" xfId="6948" xr:uid="{00000000-0005-0000-0000-00000D1B0000}"/>
    <cellStyle name="메모 6 2 5 2" xfId="6949" xr:uid="{00000000-0005-0000-0000-00000E1B0000}"/>
    <cellStyle name="메모 6 2 5 2 2" xfId="6950" xr:uid="{00000000-0005-0000-0000-00000F1B0000}"/>
    <cellStyle name="메모 6 2 5 3" xfId="6951" xr:uid="{00000000-0005-0000-0000-0000101B0000}"/>
    <cellStyle name="메모 6 2 5 3 2" xfId="6952" xr:uid="{00000000-0005-0000-0000-0000111B0000}"/>
    <cellStyle name="메모 6 2 5 4" xfId="6953" xr:uid="{00000000-0005-0000-0000-0000121B0000}"/>
    <cellStyle name="메모 6 2 6" xfId="6954" xr:uid="{00000000-0005-0000-0000-0000131B0000}"/>
    <cellStyle name="메모 6 2 6 2" xfId="6955" xr:uid="{00000000-0005-0000-0000-0000141B0000}"/>
    <cellStyle name="메모 6 2 6 2 2" xfId="6956" xr:uid="{00000000-0005-0000-0000-0000151B0000}"/>
    <cellStyle name="메모 6 2 6 3" xfId="6957" xr:uid="{00000000-0005-0000-0000-0000161B0000}"/>
    <cellStyle name="메모 6 2 6 3 2" xfId="6958" xr:uid="{00000000-0005-0000-0000-0000171B0000}"/>
    <cellStyle name="메모 6 2 6 4" xfId="6959" xr:uid="{00000000-0005-0000-0000-0000181B0000}"/>
    <cellStyle name="메모 6 2 7" xfId="6960" xr:uid="{00000000-0005-0000-0000-0000191B0000}"/>
    <cellStyle name="메모 6 2 7 2" xfId="6961" xr:uid="{00000000-0005-0000-0000-00001A1B0000}"/>
    <cellStyle name="메모 6 2 7 2 2" xfId="6962" xr:uid="{00000000-0005-0000-0000-00001B1B0000}"/>
    <cellStyle name="메모 6 2 7 3" xfId="6963" xr:uid="{00000000-0005-0000-0000-00001C1B0000}"/>
    <cellStyle name="메모 6 2 7 3 2" xfId="6964" xr:uid="{00000000-0005-0000-0000-00001D1B0000}"/>
    <cellStyle name="메모 6 2 7 4" xfId="6965" xr:uid="{00000000-0005-0000-0000-00001E1B0000}"/>
    <cellStyle name="메모 6 2 8" xfId="6966" xr:uid="{00000000-0005-0000-0000-00001F1B0000}"/>
    <cellStyle name="메모 6 2 8 2" xfId="6967" xr:uid="{00000000-0005-0000-0000-0000201B0000}"/>
    <cellStyle name="메모 6 2 8 2 2" xfId="6968" xr:uid="{00000000-0005-0000-0000-0000211B0000}"/>
    <cellStyle name="메모 6 2 8 3" xfId="6969" xr:uid="{00000000-0005-0000-0000-0000221B0000}"/>
    <cellStyle name="메모 6 2 8 3 2" xfId="6970" xr:uid="{00000000-0005-0000-0000-0000231B0000}"/>
    <cellStyle name="메모 6 2 8 4" xfId="6971" xr:uid="{00000000-0005-0000-0000-0000241B0000}"/>
    <cellStyle name="메모 6 2 9" xfId="6972" xr:uid="{00000000-0005-0000-0000-0000251B0000}"/>
    <cellStyle name="메모 6 2 9 2" xfId="6973" xr:uid="{00000000-0005-0000-0000-0000261B0000}"/>
    <cellStyle name="메모 6 3" xfId="6974" xr:uid="{00000000-0005-0000-0000-0000271B0000}"/>
    <cellStyle name="메모 6 3 2" xfId="6975" xr:uid="{00000000-0005-0000-0000-0000281B0000}"/>
    <cellStyle name="메모 6 3 2 2" xfId="6976" xr:uid="{00000000-0005-0000-0000-0000291B0000}"/>
    <cellStyle name="메모 6 3 2 2 2" xfId="6977" xr:uid="{00000000-0005-0000-0000-00002A1B0000}"/>
    <cellStyle name="메모 6 3 2 3" xfId="6978" xr:uid="{00000000-0005-0000-0000-00002B1B0000}"/>
    <cellStyle name="메모 6 3 2 3 2" xfId="6979" xr:uid="{00000000-0005-0000-0000-00002C1B0000}"/>
    <cellStyle name="메모 6 3 2 4" xfId="6980" xr:uid="{00000000-0005-0000-0000-00002D1B0000}"/>
    <cellStyle name="메모 6 3 3" xfId="6981" xr:uid="{00000000-0005-0000-0000-00002E1B0000}"/>
    <cellStyle name="메모 6 3 3 2" xfId="6982" xr:uid="{00000000-0005-0000-0000-00002F1B0000}"/>
    <cellStyle name="메모 6 3 3 2 2" xfId="6983" xr:uid="{00000000-0005-0000-0000-0000301B0000}"/>
    <cellStyle name="메모 6 3 3 3" xfId="6984" xr:uid="{00000000-0005-0000-0000-0000311B0000}"/>
    <cellStyle name="메모 6 3 3 3 2" xfId="6985" xr:uid="{00000000-0005-0000-0000-0000321B0000}"/>
    <cellStyle name="메모 6 3 3 4" xfId="6986" xr:uid="{00000000-0005-0000-0000-0000331B0000}"/>
    <cellStyle name="메모 6 3 4" xfId="6987" xr:uid="{00000000-0005-0000-0000-0000341B0000}"/>
    <cellStyle name="메모 6 3 4 2" xfId="6988" xr:uid="{00000000-0005-0000-0000-0000351B0000}"/>
    <cellStyle name="메모 6 3 4 2 2" xfId="6989" xr:uid="{00000000-0005-0000-0000-0000361B0000}"/>
    <cellStyle name="메모 6 3 4 3" xfId="6990" xr:uid="{00000000-0005-0000-0000-0000371B0000}"/>
    <cellStyle name="메모 6 3 4 3 2" xfId="6991" xr:uid="{00000000-0005-0000-0000-0000381B0000}"/>
    <cellStyle name="메모 6 3 4 4" xfId="6992" xr:uid="{00000000-0005-0000-0000-0000391B0000}"/>
    <cellStyle name="메모 6 3 5" xfId="6993" xr:uid="{00000000-0005-0000-0000-00003A1B0000}"/>
    <cellStyle name="메모 6 3 5 2" xfId="6994" xr:uid="{00000000-0005-0000-0000-00003B1B0000}"/>
    <cellStyle name="메모 6 3 5 2 2" xfId="6995" xr:uid="{00000000-0005-0000-0000-00003C1B0000}"/>
    <cellStyle name="메모 6 3 5 3" xfId="6996" xr:uid="{00000000-0005-0000-0000-00003D1B0000}"/>
    <cellStyle name="메모 6 3 5 3 2" xfId="6997" xr:uid="{00000000-0005-0000-0000-00003E1B0000}"/>
    <cellStyle name="메모 6 3 5 4" xfId="6998" xr:uid="{00000000-0005-0000-0000-00003F1B0000}"/>
    <cellStyle name="메모 6 3 6" xfId="6999" xr:uid="{00000000-0005-0000-0000-0000401B0000}"/>
    <cellStyle name="메모 6 3 6 2" xfId="7000" xr:uid="{00000000-0005-0000-0000-0000411B0000}"/>
    <cellStyle name="메모 6 3 6 2 2" xfId="7001" xr:uid="{00000000-0005-0000-0000-0000421B0000}"/>
    <cellStyle name="메모 6 3 6 3" xfId="7002" xr:uid="{00000000-0005-0000-0000-0000431B0000}"/>
    <cellStyle name="메모 6 3 6 3 2" xfId="7003" xr:uid="{00000000-0005-0000-0000-0000441B0000}"/>
    <cellStyle name="메모 6 3 6 4" xfId="7004" xr:uid="{00000000-0005-0000-0000-0000451B0000}"/>
    <cellStyle name="메모 6 3 7" xfId="7005" xr:uid="{00000000-0005-0000-0000-0000461B0000}"/>
    <cellStyle name="메모 6 3 7 2" xfId="7006" xr:uid="{00000000-0005-0000-0000-0000471B0000}"/>
    <cellStyle name="메모 6 3 8" xfId="7007" xr:uid="{00000000-0005-0000-0000-0000481B0000}"/>
    <cellStyle name="메모 6 3 8 2" xfId="7008" xr:uid="{00000000-0005-0000-0000-0000491B0000}"/>
    <cellStyle name="메모 6 3 9" xfId="7009" xr:uid="{00000000-0005-0000-0000-00004A1B0000}"/>
    <cellStyle name="메모 6 4" xfId="7010" xr:uid="{00000000-0005-0000-0000-00004B1B0000}"/>
    <cellStyle name="메모 6 4 2" xfId="7011" xr:uid="{00000000-0005-0000-0000-00004C1B0000}"/>
    <cellStyle name="메모 6 4 2 2" xfId="7012" xr:uid="{00000000-0005-0000-0000-00004D1B0000}"/>
    <cellStyle name="메모 6 4 2 2 2" xfId="7013" xr:uid="{00000000-0005-0000-0000-00004E1B0000}"/>
    <cellStyle name="메모 6 4 2 3" xfId="7014" xr:uid="{00000000-0005-0000-0000-00004F1B0000}"/>
    <cellStyle name="메모 6 4 2 3 2" xfId="7015" xr:uid="{00000000-0005-0000-0000-0000501B0000}"/>
    <cellStyle name="메모 6 4 2 4" xfId="7016" xr:uid="{00000000-0005-0000-0000-0000511B0000}"/>
    <cellStyle name="메모 6 4 3" xfId="7017" xr:uid="{00000000-0005-0000-0000-0000521B0000}"/>
    <cellStyle name="메모 6 4 3 2" xfId="7018" xr:uid="{00000000-0005-0000-0000-0000531B0000}"/>
    <cellStyle name="메모 6 4 3 2 2" xfId="7019" xr:uid="{00000000-0005-0000-0000-0000541B0000}"/>
    <cellStyle name="메모 6 4 3 3" xfId="7020" xr:uid="{00000000-0005-0000-0000-0000551B0000}"/>
    <cellStyle name="메모 6 4 3 3 2" xfId="7021" xr:uid="{00000000-0005-0000-0000-0000561B0000}"/>
    <cellStyle name="메모 6 4 3 4" xfId="7022" xr:uid="{00000000-0005-0000-0000-0000571B0000}"/>
    <cellStyle name="메모 6 4 4" xfId="7023" xr:uid="{00000000-0005-0000-0000-0000581B0000}"/>
    <cellStyle name="메모 6 4 4 2" xfId="7024" xr:uid="{00000000-0005-0000-0000-0000591B0000}"/>
    <cellStyle name="메모 6 4 4 2 2" xfId="7025" xr:uid="{00000000-0005-0000-0000-00005A1B0000}"/>
    <cellStyle name="메모 6 4 4 3" xfId="7026" xr:uid="{00000000-0005-0000-0000-00005B1B0000}"/>
    <cellStyle name="메모 6 4 4 3 2" xfId="7027" xr:uid="{00000000-0005-0000-0000-00005C1B0000}"/>
    <cellStyle name="메모 6 4 4 4" xfId="7028" xr:uid="{00000000-0005-0000-0000-00005D1B0000}"/>
    <cellStyle name="메모 6 4 5" xfId="7029" xr:uid="{00000000-0005-0000-0000-00005E1B0000}"/>
    <cellStyle name="메모 6 4 5 2" xfId="7030" xr:uid="{00000000-0005-0000-0000-00005F1B0000}"/>
    <cellStyle name="메모 6 4 5 2 2" xfId="7031" xr:uid="{00000000-0005-0000-0000-0000601B0000}"/>
    <cellStyle name="메모 6 4 5 3" xfId="7032" xr:uid="{00000000-0005-0000-0000-0000611B0000}"/>
    <cellStyle name="메모 6 4 5 3 2" xfId="7033" xr:uid="{00000000-0005-0000-0000-0000621B0000}"/>
    <cellStyle name="메모 6 4 5 4" xfId="7034" xr:uid="{00000000-0005-0000-0000-0000631B0000}"/>
    <cellStyle name="메모 6 4 6" xfId="7035" xr:uid="{00000000-0005-0000-0000-0000641B0000}"/>
    <cellStyle name="메모 6 4 6 2" xfId="7036" xr:uid="{00000000-0005-0000-0000-0000651B0000}"/>
    <cellStyle name="메모 6 4 7" xfId="7037" xr:uid="{00000000-0005-0000-0000-0000661B0000}"/>
    <cellStyle name="메모 6 4 7 2" xfId="7038" xr:uid="{00000000-0005-0000-0000-0000671B0000}"/>
    <cellStyle name="메모 6 4 8" xfId="7039" xr:uid="{00000000-0005-0000-0000-0000681B0000}"/>
    <cellStyle name="메모 6 5" xfId="7040" xr:uid="{00000000-0005-0000-0000-0000691B0000}"/>
    <cellStyle name="메모 6 5 2" xfId="7041" xr:uid="{00000000-0005-0000-0000-00006A1B0000}"/>
    <cellStyle name="메모 6 5 2 2" xfId="7042" xr:uid="{00000000-0005-0000-0000-00006B1B0000}"/>
    <cellStyle name="메모 6 5 3" xfId="7043" xr:uid="{00000000-0005-0000-0000-00006C1B0000}"/>
    <cellStyle name="메모 6 5 3 2" xfId="7044" xr:uid="{00000000-0005-0000-0000-00006D1B0000}"/>
    <cellStyle name="메모 6 5 4" xfId="7045" xr:uid="{00000000-0005-0000-0000-00006E1B0000}"/>
    <cellStyle name="메모 6 6" xfId="7046" xr:uid="{00000000-0005-0000-0000-00006F1B0000}"/>
    <cellStyle name="메모 6 6 2" xfId="7047" xr:uid="{00000000-0005-0000-0000-0000701B0000}"/>
    <cellStyle name="메모 6 6 2 2" xfId="7048" xr:uid="{00000000-0005-0000-0000-0000711B0000}"/>
    <cellStyle name="메모 6 6 3" xfId="7049" xr:uid="{00000000-0005-0000-0000-0000721B0000}"/>
    <cellStyle name="메모 6 6 3 2" xfId="7050" xr:uid="{00000000-0005-0000-0000-0000731B0000}"/>
    <cellStyle name="메모 6 6 4" xfId="7051" xr:uid="{00000000-0005-0000-0000-0000741B0000}"/>
    <cellStyle name="메모 6 7" xfId="7052" xr:uid="{00000000-0005-0000-0000-0000751B0000}"/>
    <cellStyle name="메모 6 7 2" xfId="7053" xr:uid="{00000000-0005-0000-0000-0000761B0000}"/>
    <cellStyle name="메모 6 7 2 2" xfId="7054" xr:uid="{00000000-0005-0000-0000-0000771B0000}"/>
    <cellStyle name="메모 6 7 3" xfId="7055" xr:uid="{00000000-0005-0000-0000-0000781B0000}"/>
    <cellStyle name="메모 6 7 3 2" xfId="7056" xr:uid="{00000000-0005-0000-0000-0000791B0000}"/>
    <cellStyle name="메모 6 7 4" xfId="7057" xr:uid="{00000000-0005-0000-0000-00007A1B0000}"/>
    <cellStyle name="메모 6 8" xfId="7058" xr:uid="{00000000-0005-0000-0000-00007B1B0000}"/>
    <cellStyle name="메모 6 8 2" xfId="7059" xr:uid="{00000000-0005-0000-0000-00007C1B0000}"/>
    <cellStyle name="메모 6 8 2 2" xfId="7060" xr:uid="{00000000-0005-0000-0000-00007D1B0000}"/>
    <cellStyle name="메모 6 8 3" xfId="7061" xr:uid="{00000000-0005-0000-0000-00007E1B0000}"/>
    <cellStyle name="메모 6 8 3 2" xfId="7062" xr:uid="{00000000-0005-0000-0000-00007F1B0000}"/>
    <cellStyle name="메모 6 8 4" xfId="7063" xr:uid="{00000000-0005-0000-0000-0000801B0000}"/>
    <cellStyle name="메모 6 9" xfId="7064" xr:uid="{00000000-0005-0000-0000-0000811B0000}"/>
    <cellStyle name="메모 6 9 2" xfId="7065" xr:uid="{00000000-0005-0000-0000-0000821B0000}"/>
    <cellStyle name="메모 6 9 2 2" xfId="7066" xr:uid="{00000000-0005-0000-0000-0000831B0000}"/>
    <cellStyle name="메모 6 9 3" xfId="7067" xr:uid="{00000000-0005-0000-0000-0000841B0000}"/>
    <cellStyle name="메모 6 9 3 2" xfId="7068" xr:uid="{00000000-0005-0000-0000-0000851B0000}"/>
    <cellStyle name="메모 6 9 4" xfId="7069" xr:uid="{00000000-0005-0000-0000-0000861B0000}"/>
    <cellStyle name="메모 7" xfId="7070" xr:uid="{00000000-0005-0000-0000-0000871B0000}"/>
    <cellStyle name="메모 7 10" xfId="7071" xr:uid="{00000000-0005-0000-0000-0000881B0000}"/>
    <cellStyle name="메모 7 10 2" xfId="7072" xr:uid="{00000000-0005-0000-0000-0000891B0000}"/>
    <cellStyle name="메모 7 11" xfId="7073" xr:uid="{00000000-0005-0000-0000-00008A1B0000}"/>
    <cellStyle name="메모 7 11 2" xfId="7074" xr:uid="{00000000-0005-0000-0000-00008B1B0000}"/>
    <cellStyle name="메모 7 12" xfId="7075" xr:uid="{00000000-0005-0000-0000-00008C1B0000}"/>
    <cellStyle name="메모 7 13" xfId="7076" xr:uid="{00000000-0005-0000-0000-00008D1B0000}"/>
    <cellStyle name="메모 7 2" xfId="7077" xr:uid="{00000000-0005-0000-0000-00008E1B0000}"/>
    <cellStyle name="메모 7 2 10" xfId="7078" xr:uid="{00000000-0005-0000-0000-00008F1B0000}"/>
    <cellStyle name="메모 7 2 10 2" xfId="7079" xr:uid="{00000000-0005-0000-0000-0000901B0000}"/>
    <cellStyle name="메모 7 2 11" xfId="7080" xr:uid="{00000000-0005-0000-0000-0000911B0000}"/>
    <cellStyle name="메모 7 2 2" xfId="7081" xr:uid="{00000000-0005-0000-0000-0000921B0000}"/>
    <cellStyle name="메모 7 2 2 2" xfId="7082" xr:uid="{00000000-0005-0000-0000-0000931B0000}"/>
    <cellStyle name="메모 7 2 2 2 2" xfId="7083" xr:uid="{00000000-0005-0000-0000-0000941B0000}"/>
    <cellStyle name="메모 7 2 2 2 2 2" xfId="7084" xr:uid="{00000000-0005-0000-0000-0000951B0000}"/>
    <cellStyle name="메모 7 2 2 2 3" xfId="7085" xr:uid="{00000000-0005-0000-0000-0000961B0000}"/>
    <cellStyle name="메모 7 2 2 2 3 2" xfId="7086" xr:uid="{00000000-0005-0000-0000-0000971B0000}"/>
    <cellStyle name="메모 7 2 2 2 4" xfId="7087" xr:uid="{00000000-0005-0000-0000-0000981B0000}"/>
    <cellStyle name="메모 7 2 2 3" xfId="7088" xr:uid="{00000000-0005-0000-0000-0000991B0000}"/>
    <cellStyle name="메모 7 2 2 3 2" xfId="7089" xr:uid="{00000000-0005-0000-0000-00009A1B0000}"/>
    <cellStyle name="메모 7 2 2 3 2 2" xfId="7090" xr:uid="{00000000-0005-0000-0000-00009B1B0000}"/>
    <cellStyle name="메모 7 2 2 3 3" xfId="7091" xr:uid="{00000000-0005-0000-0000-00009C1B0000}"/>
    <cellStyle name="메모 7 2 2 3 3 2" xfId="7092" xr:uid="{00000000-0005-0000-0000-00009D1B0000}"/>
    <cellStyle name="메모 7 2 2 3 4" xfId="7093" xr:uid="{00000000-0005-0000-0000-00009E1B0000}"/>
    <cellStyle name="메모 7 2 2 4" xfId="7094" xr:uid="{00000000-0005-0000-0000-00009F1B0000}"/>
    <cellStyle name="메모 7 2 2 4 2" xfId="7095" xr:uid="{00000000-0005-0000-0000-0000A01B0000}"/>
    <cellStyle name="메모 7 2 2 4 2 2" xfId="7096" xr:uid="{00000000-0005-0000-0000-0000A11B0000}"/>
    <cellStyle name="메모 7 2 2 4 3" xfId="7097" xr:uid="{00000000-0005-0000-0000-0000A21B0000}"/>
    <cellStyle name="메모 7 2 2 4 3 2" xfId="7098" xr:uid="{00000000-0005-0000-0000-0000A31B0000}"/>
    <cellStyle name="메모 7 2 2 4 4" xfId="7099" xr:uid="{00000000-0005-0000-0000-0000A41B0000}"/>
    <cellStyle name="메모 7 2 2 5" xfId="7100" xr:uid="{00000000-0005-0000-0000-0000A51B0000}"/>
    <cellStyle name="메모 7 2 2 5 2" xfId="7101" xr:uid="{00000000-0005-0000-0000-0000A61B0000}"/>
    <cellStyle name="메모 7 2 2 5 2 2" xfId="7102" xr:uid="{00000000-0005-0000-0000-0000A71B0000}"/>
    <cellStyle name="메모 7 2 2 5 3" xfId="7103" xr:uid="{00000000-0005-0000-0000-0000A81B0000}"/>
    <cellStyle name="메모 7 2 2 5 3 2" xfId="7104" xr:uid="{00000000-0005-0000-0000-0000A91B0000}"/>
    <cellStyle name="메모 7 2 2 5 4" xfId="7105" xr:uid="{00000000-0005-0000-0000-0000AA1B0000}"/>
    <cellStyle name="메모 7 2 2 6" xfId="7106" xr:uid="{00000000-0005-0000-0000-0000AB1B0000}"/>
    <cellStyle name="메모 7 2 2 6 2" xfId="7107" xr:uid="{00000000-0005-0000-0000-0000AC1B0000}"/>
    <cellStyle name="메모 7 2 2 6 2 2" xfId="7108" xr:uid="{00000000-0005-0000-0000-0000AD1B0000}"/>
    <cellStyle name="메모 7 2 2 6 3" xfId="7109" xr:uid="{00000000-0005-0000-0000-0000AE1B0000}"/>
    <cellStyle name="메모 7 2 2 6 3 2" xfId="7110" xr:uid="{00000000-0005-0000-0000-0000AF1B0000}"/>
    <cellStyle name="메모 7 2 2 6 4" xfId="7111" xr:uid="{00000000-0005-0000-0000-0000B01B0000}"/>
    <cellStyle name="메모 7 2 2 7" xfId="7112" xr:uid="{00000000-0005-0000-0000-0000B11B0000}"/>
    <cellStyle name="메모 7 2 2 7 2" xfId="7113" xr:uid="{00000000-0005-0000-0000-0000B21B0000}"/>
    <cellStyle name="메모 7 2 2 8" xfId="7114" xr:uid="{00000000-0005-0000-0000-0000B31B0000}"/>
    <cellStyle name="메모 7 2 2 8 2" xfId="7115" xr:uid="{00000000-0005-0000-0000-0000B41B0000}"/>
    <cellStyle name="메모 7 2 2 9" xfId="7116" xr:uid="{00000000-0005-0000-0000-0000B51B0000}"/>
    <cellStyle name="메모 7 2 3" xfId="7117" xr:uid="{00000000-0005-0000-0000-0000B61B0000}"/>
    <cellStyle name="메모 7 2 3 2" xfId="7118" xr:uid="{00000000-0005-0000-0000-0000B71B0000}"/>
    <cellStyle name="메모 7 2 3 2 2" xfId="7119" xr:uid="{00000000-0005-0000-0000-0000B81B0000}"/>
    <cellStyle name="메모 7 2 3 2 2 2" xfId="7120" xr:uid="{00000000-0005-0000-0000-0000B91B0000}"/>
    <cellStyle name="메모 7 2 3 2 3" xfId="7121" xr:uid="{00000000-0005-0000-0000-0000BA1B0000}"/>
    <cellStyle name="메모 7 2 3 2 3 2" xfId="7122" xr:uid="{00000000-0005-0000-0000-0000BB1B0000}"/>
    <cellStyle name="메모 7 2 3 2 4" xfId="7123" xr:uid="{00000000-0005-0000-0000-0000BC1B0000}"/>
    <cellStyle name="메모 7 2 3 3" xfId="7124" xr:uid="{00000000-0005-0000-0000-0000BD1B0000}"/>
    <cellStyle name="메모 7 2 3 3 2" xfId="7125" xr:uid="{00000000-0005-0000-0000-0000BE1B0000}"/>
    <cellStyle name="메모 7 2 3 3 2 2" xfId="7126" xr:uid="{00000000-0005-0000-0000-0000BF1B0000}"/>
    <cellStyle name="메모 7 2 3 3 3" xfId="7127" xr:uid="{00000000-0005-0000-0000-0000C01B0000}"/>
    <cellStyle name="메모 7 2 3 3 3 2" xfId="7128" xr:uid="{00000000-0005-0000-0000-0000C11B0000}"/>
    <cellStyle name="메모 7 2 3 3 4" xfId="7129" xr:uid="{00000000-0005-0000-0000-0000C21B0000}"/>
    <cellStyle name="메모 7 2 3 4" xfId="7130" xr:uid="{00000000-0005-0000-0000-0000C31B0000}"/>
    <cellStyle name="메모 7 2 3 4 2" xfId="7131" xr:uid="{00000000-0005-0000-0000-0000C41B0000}"/>
    <cellStyle name="메모 7 2 3 4 2 2" xfId="7132" xr:uid="{00000000-0005-0000-0000-0000C51B0000}"/>
    <cellStyle name="메모 7 2 3 4 3" xfId="7133" xr:uid="{00000000-0005-0000-0000-0000C61B0000}"/>
    <cellStyle name="메모 7 2 3 4 3 2" xfId="7134" xr:uid="{00000000-0005-0000-0000-0000C71B0000}"/>
    <cellStyle name="메모 7 2 3 4 4" xfId="7135" xr:uid="{00000000-0005-0000-0000-0000C81B0000}"/>
    <cellStyle name="메모 7 2 3 5" xfId="7136" xr:uid="{00000000-0005-0000-0000-0000C91B0000}"/>
    <cellStyle name="메모 7 2 3 5 2" xfId="7137" xr:uid="{00000000-0005-0000-0000-0000CA1B0000}"/>
    <cellStyle name="메모 7 2 3 5 2 2" xfId="7138" xr:uid="{00000000-0005-0000-0000-0000CB1B0000}"/>
    <cellStyle name="메모 7 2 3 5 3" xfId="7139" xr:uid="{00000000-0005-0000-0000-0000CC1B0000}"/>
    <cellStyle name="메모 7 2 3 5 3 2" xfId="7140" xr:uid="{00000000-0005-0000-0000-0000CD1B0000}"/>
    <cellStyle name="메모 7 2 3 5 4" xfId="7141" xr:uid="{00000000-0005-0000-0000-0000CE1B0000}"/>
    <cellStyle name="메모 7 2 3 6" xfId="7142" xr:uid="{00000000-0005-0000-0000-0000CF1B0000}"/>
    <cellStyle name="메모 7 2 3 6 2" xfId="7143" xr:uid="{00000000-0005-0000-0000-0000D01B0000}"/>
    <cellStyle name="메모 7 2 3 7" xfId="7144" xr:uid="{00000000-0005-0000-0000-0000D11B0000}"/>
    <cellStyle name="메모 7 2 3 7 2" xfId="7145" xr:uid="{00000000-0005-0000-0000-0000D21B0000}"/>
    <cellStyle name="메모 7 2 3 8" xfId="7146" xr:uid="{00000000-0005-0000-0000-0000D31B0000}"/>
    <cellStyle name="메모 7 2 4" xfId="7147" xr:uid="{00000000-0005-0000-0000-0000D41B0000}"/>
    <cellStyle name="메모 7 2 4 2" xfId="7148" xr:uid="{00000000-0005-0000-0000-0000D51B0000}"/>
    <cellStyle name="메모 7 2 4 2 2" xfId="7149" xr:uid="{00000000-0005-0000-0000-0000D61B0000}"/>
    <cellStyle name="메모 7 2 4 3" xfId="7150" xr:uid="{00000000-0005-0000-0000-0000D71B0000}"/>
    <cellStyle name="메모 7 2 4 3 2" xfId="7151" xr:uid="{00000000-0005-0000-0000-0000D81B0000}"/>
    <cellStyle name="메모 7 2 4 4" xfId="7152" xr:uid="{00000000-0005-0000-0000-0000D91B0000}"/>
    <cellStyle name="메모 7 2 5" xfId="7153" xr:uid="{00000000-0005-0000-0000-0000DA1B0000}"/>
    <cellStyle name="메모 7 2 5 2" xfId="7154" xr:uid="{00000000-0005-0000-0000-0000DB1B0000}"/>
    <cellStyle name="메모 7 2 5 2 2" xfId="7155" xr:uid="{00000000-0005-0000-0000-0000DC1B0000}"/>
    <cellStyle name="메모 7 2 5 3" xfId="7156" xr:uid="{00000000-0005-0000-0000-0000DD1B0000}"/>
    <cellStyle name="메모 7 2 5 3 2" xfId="7157" xr:uid="{00000000-0005-0000-0000-0000DE1B0000}"/>
    <cellStyle name="메모 7 2 5 4" xfId="7158" xr:uid="{00000000-0005-0000-0000-0000DF1B0000}"/>
    <cellStyle name="메모 7 2 6" xfId="7159" xr:uid="{00000000-0005-0000-0000-0000E01B0000}"/>
    <cellStyle name="메모 7 2 6 2" xfId="7160" xr:uid="{00000000-0005-0000-0000-0000E11B0000}"/>
    <cellStyle name="메모 7 2 6 2 2" xfId="7161" xr:uid="{00000000-0005-0000-0000-0000E21B0000}"/>
    <cellStyle name="메모 7 2 6 3" xfId="7162" xr:uid="{00000000-0005-0000-0000-0000E31B0000}"/>
    <cellStyle name="메모 7 2 6 3 2" xfId="7163" xr:uid="{00000000-0005-0000-0000-0000E41B0000}"/>
    <cellStyle name="메모 7 2 6 4" xfId="7164" xr:uid="{00000000-0005-0000-0000-0000E51B0000}"/>
    <cellStyle name="메모 7 2 7" xfId="7165" xr:uid="{00000000-0005-0000-0000-0000E61B0000}"/>
    <cellStyle name="메모 7 2 7 2" xfId="7166" xr:uid="{00000000-0005-0000-0000-0000E71B0000}"/>
    <cellStyle name="메모 7 2 7 2 2" xfId="7167" xr:uid="{00000000-0005-0000-0000-0000E81B0000}"/>
    <cellStyle name="메모 7 2 7 3" xfId="7168" xr:uid="{00000000-0005-0000-0000-0000E91B0000}"/>
    <cellStyle name="메모 7 2 7 3 2" xfId="7169" xr:uid="{00000000-0005-0000-0000-0000EA1B0000}"/>
    <cellStyle name="메모 7 2 7 4" xfId="7170" xr:uid="{00000000-0005-0000-0000-0000EB1B0000}"/>
    <cellStyle name="메모 7 2 8" xfId="7171" xr:uid="{00000000-0005-0000-0000-0000EC1B0000}"/>
    <cellStyle name="메모 7 2 8 2" xfId="7172" xr:uid="{00000000-0005-0000-0000-0000ED1B0000}"/>
    <cellStyle name="메모 7 2 8 2 2" xfId="7173" xr:uid="{00000000-0005-0000-0000-0000EE1B0000}"/>
    <cellStyle name="메모 7 2 8 3" xfId="7174" xr:uid="{00000000-0005-0000-0000-0000EF1B0000}"/>
    <cellStyle name="메모 7 2 8 3 2" xfId="7175" xr:uid="{00000000-0005-0000-0000-0000F01B0000}"/>
    <cellStyle name="메모 7 2 8 4" xfId="7176" xr:uid="{00000000-0005-0000-0000-0000F11B0000}"/>
    <cellStyle name="메모 7 2 9" xfId="7177" xr:uid="{00000000-0005-0000-0000-0000F21B0000}"/>
    <cellStyle name="메모 7 2 9 2" xfId="7178" xr:uid="{00000000-0005-0000-0000-0000F31B0000}"/>
    <cellStyle name="메모 7 3" xfId="7179" xr:uid="{00000000-0005-0000-0000-0000F41B0000}"/>
    <cellStyle name="메모 7 3 2" xfId="7180" xr:uid="{00000000-0005-0000-0000-0000F51B0000}"/>
    <cellStyle name="메모 7 3 2 2" xfId="7181" xr:uid="{00000000-0005-0000-0000-0000F61B0000}"/>
    <cellStyle name="메모 7 3 2 2 2" xfId="7182" xr:uid="{00000000-0005-0000-0000-0000F71B0000}"/>
    <cellStyle name="메모 7 3 2 3" xfId="7183" xr:uid="{00000000-0005-0000-0000-0000F81B0000}"/>
    <cellStyle name="메모 7 3 2 3 2" xfId="7184" xr:uid="{00000000-0005-0000-0000-0000F91B0000}"/>
    <cellStyle name="메모 7 3 2 4" xfId="7185" xr:uid="{00000000-0005-0000-0000-0000FA1B0000}"/>
    <cellStyle name="메모 7 3 3" xfId="7186" xr:uid="{00000000-0005-0000-0000-0000FB1B0000}"/>
    <cellStyle name="메모 7 3 3 2" xfId="7187" xr:uid="{00000000-0005-0000-0000-0000FC1B0000}"/>
    <cellStyle name="메모 7 3 3 2 2" xfId="7188" xr:uid="{00000000-0005-0000-0000-0000FD1B0000}"/>
    <cellStyle name="메모 7 3 3 3" xfId="7189" xr:uid="{00000000-0005-0000-0000-0000FE1B0000}"/>
    <cellStyle name="메모 7 3 3 3 2" xfId="7190" xr:uid="{00000000-0005-0000-0000-0000FF1B0000}"/>
    <cellStyle name="메모 7 3 3 4" xfId="7191" xr:uid="{00000000-0005-0000-0000-0000001C0000}"/>
    <cellStyle name="메모 7 3 4" xfId="7192" xr:uid="{00000000-0005-0000-0000-0000011C0000}"/>
    <cellStyle name="메모 7 3 4 2" xfId="7193" xr:uid="{00000000-0005-0000-0000-0000021C0000}"/>
    <cellStyle name="메모 7 3 4 2 2" xfId="7194" xr:uid="{00000000-0005-0000-0000-0000031C0000}"/>
    <cellStyle name="메모 7 3 4 3" xfId="7195" xr:uid="{00000000-0005-0000-0000-0000041C0000}"/>
    <cellStyle name="메모 7 3 4 3 2" xfId="7196" xr:uid="{00000000-0005-0000-0000-0000051C0000}"/>
    <cellStyle name="메모 7 3 4 4" xfId="7197" xr:uid="{00000000-0005-0000-0000-0000061C0000}"/>
    <cellStyle name="메모 7 3 5" xfId="7198" xr:uid="{00000000-0005-0000-0000-0000071C0000}"/>
    <cellStyle name="메모 7 3 5 2" xfId="7199" xr:uid="{00000000-0005-0000-0000-0000081C0000}"/>
    <cellStyle name="메모 7 3 5 2 2" xfId="7200" xr:uid="{00000000-0005-0000-0000-0000091C0000}"/>
    <cellStyle name="메모 7 3 5 3" xfId="7201" xr:uid="{00000000-0005-0000-0000-00000A1C0000}"/>
    <cellStyle name="메모 7 3 5 3 2" xfId="7202" xr:uid="{00000000-0005-0000-0000-00000B1C0000}"/>
    <cellStyle name="메모 7 3 5 4" xfId="7203" xr:uid="{00000000-0005-0000-0000-00000C1C0000}"/>
    <cellStyle name="메모 7 3 6" xfId="7204" xr:uid="{00000000-0005-0000-0000-00000D1C0000}"/>
    <cellStyle name="메모 7 3 6 2" xfId="7205" xr:uid="{00000000-0005-0000-0000-00000E1C0000}"/>
    <cellStyle name="메모 7 3 6 2 2" xfId="7206" xr:uid="{00000000-0005-0000-0000-00000F1C0000}"/>
    <cellStyle name="메모 7 3 6 3" xfId="7207" xr:uid="{00000000-0005-0000-0000-0000101C0000}"/>
    <cellStyle name="메모 7 3 6 3 2" xfId="7208" xr:uid="{00000000-0005-0000-0000-0000111C0000}"/>
    <cellStyle name="메모 7 3 6 4" xfId="7209" xr:uid="{00000000-0005-0000-0000-0000121C0000}"/>
    <cellStyle name="메모 7 3 7" xfId="7210" xr:uid="{00000000-0005-0000-0000-0000131C0000}"/>
    <cellStyle name="메모 7 3 7 2" xfId="7211" xr:uid="{00000000-0005-0000-0000-0000141C0000}"/>
    <cellStyle name="메모 7 3 8" xfId="7212" xr:uid="{00000000-0005-0000-0000-0000151C0000}"/>
    <cellStyle name="메모 7 3 8 2" xfId="7213" xr:uid="{00000000-0005-0000-0000-0000161C0000}"/>
    <cellStyle name="메모 7 3 9" xfId="7214" xr:uid="{00000000-0005-0000-0000-0000171C0000}"/>
    <cellStyle name="메모 7 4" xfId="7215" xr:uid="{00000000-0005-0000-0000-0000181C0000}"/>
    <cellStyle name="메모 7 4 2" xfId="7216" xr:uid="{00000000-0005-0000-0000-0000191C0000}"/>
    <cellStyle name="메모 7 4 2 2" xfId="7217" xr:uid="{00000000-0005-0000-0000-00001A1C0000}"/>
    <cellStyle name="메모 7 4 2 2 2" xfId="7218" xr:uid="{00000000-0005-0000-0000-00001B1C0000}"/>
    <cellStyle name="메모 7 4 2 3" xfId="7219" xr:uid="{00000000-0005-0000-0000-00001C1C0000}"/>
    <cellStyle name="메모 7 4 2 3 2" xfId="7220" xr:uid="{00000000-0005-0000-0000-00001D1C0000}"/>
    <cellStyle name="메모 7 4 2 4" xfId="7221" xr:uid="{00000000-0005-0000-0000-00001E1C0000}"/>
    <cellStyle name="메모 7 4 3" xfId="7222" xr:uid="{00000000-0005-0000-0000-00001F1C0000}"/>
    <cellStyle name="메모 7 4 3 2" xfId="7223" xr:uid="{00000000-0005-0000-0000-0000201C0000}"/>
    <cellStyle name="메모 7 4 3 2 2" xfId="7224" xr:uid="{00000000-0005-0000-0000-0000211C0000}"/>
    <cellStyle name="메모 7 4 3 3" xfId="7225" xr:uid="{00000000-0005-0000-0000-0000221C0000}"/>
    <cellStyle name="메모 7 4 3 3 2" xfId="7226" xr:uid="{00000000-0005-0000-0000-0000231C0000}"/>
    <cellStyle name="메모 7 4 3 4" xfId="7227" xr:uid="{00000000-0005-0000-0000-0000241C0000}"/>
    <cellStyle name="메모 7 4 4" xfId="7228" xr:uid="{00000000-0005-0000-0000-0000251C0000}"/>
    <cellStyle name="메모 7 4 4 2" xfId="7229" xr:uid="{00000000-0005-0000-0000-0000261C0000}"/>
    <cellStyle name="메모 7 4 4 2 2" xfId="7230" xr:uid="{00000000-0005-0000-0000-0000271C0000}"/>
    <cellStyle name="메모 7 4 4 3" xfId="7231" xr:uid="{00000000-0005-0000-0000-0000281C0000}"/>
    <cellStyle name="메모 7 4 4 3 2" xfId="7232" xr:uid="{00000000-0005-0000-0000-0000291C0000}"/>
    <cellStyle name="메모 7 4 4 4" xfId="7233" xr:uid="{00000000-0005-0000-0000-00002A1C0000}"/>
    <cellStyle name="메모 7 4 5" xfId="7234" xr:uid="{00000000-0005-0000-0000-00002B1C0000}"/>
    <cellStyle name="메모 7 4 5 2" xfId="7235" xr:uid="{00000000-0005-0000-0000-00002C1C0000}"/>
    <cellStyle name="메모 7 4 5 2 2" xfId="7236" xr:uid="{00000000-0005-0000-0000-00002D1C0000}"/>
    <cellStyle name="메모 7 4 5 3" xfId="7237" xr:uid="{00000000-0005-0000-0000-00002E1C0000}"/>
    <cellStyle name="메모 7 4 5 3 2" xfId="7238" xr:uid="{00000000-0005-0000-0000-00002F1C0000}"/>
    <cellStyle name="메모 7 4 5 4" xfId="7239" xr:uid="{00000000-0005-0000-0000-0000301C0000}"/>
    <cellStyle name="메모 7 4 6" xfId="7240" xr:uid="{00000000-0005-0000-0000-0000311C0000}"/>
    <cellStyle name="메모 7 4 6 2" xfId="7241" xr:uid="{00000000-0005-0000-0000-0000321C0000}"/>
    <cellStyle name="메모 7 4 7" xfId="7242" xr:uid="{00000000-0005-0000-0000-0000331C0000}"/>
    <cellStyle name="메모 7 4 7 2" xfId="7243" xr:uid="{00000000-0005-0000-0000-0000341C0000}"/>
    <cellStyle name="메모 7 4 8" xfId="7244" xr:uid="{00000000-0005-0000-0000-0000351C0000}"/>
    <cellStyle name="메모 7 5" xfId="7245" xr:uid="{00000000-0005-0000-0000-0000361C0000}"/>
    <cellStyle name="메모 7 5 2" xfId="7246" xr:uid="{00000000-0005-0000-0000-0000371C0000}"/>
    <cellStyle name="메모 7 5 2 2" xfId="7247" xr:uid="{00000000-0005-0000-0000-0000381C0000}"/>
    <cellStyle name="메모 7 5 3" xfId="7248" xr:uid="{00000000-0005-0000-0000-0000391C0000}"/>
    <cellStyle name="메모 7 5 3 2" xfId="7249" xr:uid="{00000000-0005-0000-0000-00003A1C0000}"/>
    <cellStyle name="메모 7 5 4" xfId="7250" xr:uid="{00000000-0005-0000-0000-00003B1C0000}"/>
    <cellStyle name="메모 7 6" xfId="7251" xr:uid="{00000000-0005-0000-0000-00003C1C0000}"/>
    <cellStyle name="메모 7 6 2" xfId="7252" xr:uid="{00000000-0005-0000-0000-00003D1C0000}"/>
    <cellStyle name="메모 7 6 2 2" xfId="7253" xr:uid="{00000000-0005-0000-0000-00003E1C0000}"/>
    <cellStyle name="메모 7 6 3" xfId="7254" xr:uid="{00000000-0005-0000-0000-00003F1C0000}"/>
    <cellStyle name="메모 7 6 3 2" xfId="7255" xr:uid="{00000000-0005-0000-0000-0000401C0000}"/>
    <cellStyle name="메모 7 6 4" xfId="7256" xr:uid="{00000000-0005-0000-0000-0000411C0000}"/>
    <cellStyle name="메모 7 7" xfId="7257" xr:uid="{00000000-0005-0000-0000-0000421C0000}"/>
    <cellStyle name="메모 7 7 2" xfId="7258" xr:uid="{00000000-0005-0000-0000-0000431C0000}"/>
    <cellStyle name="메모 7 7 2 2" xfId="7259" xr:uid="{00000000-0005-0000-0000-0000441C0000}"/>
    <cellStyle name="메모 7 7 3" xfId="7260" xr:uid="{00000000-0005-0000-0000-0000451C0000}"/>
    <cellStyle name="메모 7 7 3 2" xfId="7261" xr:uid="{00000000-0005-0000-0000-0000461C0000}"/>
    <cellStyle name="메모 7 7 4" xfId="7262" xr:uid="{00000000-0005-0000-0000-0000471C0000}"/>
    <cellStyle name="메모 7 8" xfId="7263" xr:uid="{00000000-0005-0000-0000-0000481C0000}"/>
    <cellStyle name="메모 7 8 2" xfId="7264" xr:uid="{00000000-0005-0000-0000-0000491C0000}"/>
    <cellStyle name="메모 7 8 2 2" xfId="7265" xr:uid="{00000000-0005-0000-0000-00004A1C0000}"/>
    <cellStyle name="메모 7 8 3" xfId="7266" xr:uid="{00000000-0005-0000-0000-00004B1C0000}"/>
    <cellStyle name="메모 7 8 3 2" xfId="7267" xr:uid="{00000000-0005-0000-0000-00004C1C0000}"/>
    <cellStyle name="메모 7 8 4" xfId="7268" xr:uid="{00000000-0005-0000-0000-00004D1C0000}"/>
    <cellStyle name="메모 7 9" xfId="7269" xr:uid="{00000000-0005-0000-0000-00004E1C0000}"/>
    <cellStyle name="메모 7 9 2" xfId="7270" xr:uid="{00000000-0005-0000-0000-00004F1C0000}"/>
    <cellStyle name="메모 7 9 2 2" xfId="7271" xr:uid="{00000000-0005-0000-0000-0000501C0000}"/>
    <cellStyle name="메모 7 9 3" xfId="7272" xr:uid="{00000000-0005-0000-0000-0000511C0000}"/>
    <cellStyle name="메모 7 9 3 2" xfId="7273" xr:uid="{00000000-0005-0000-0000-0000521C0000}"/>
    <cellStyle name="메모 7 9 4" xfId="7274" xr:uid="{00000000-0005-0000-0000-0000531C0000}"/>
    <cellStyle name="메모 8" xfId="7275" xr:uid="{00000000-0005-0000-0000-0000541C0000}"/>
    <cellStyle name="메모 8 10" xfId="7276" xr:uid="{00000000-0005-0000-0000-0000551C0000}"/>
    <cellStyle name="메모 8 10 2" xfId="7277" xr:uid="{00000000-0005-0000-0000-0000561C0000}"/>
    <cellStyle name="메모 8 11" xfId="7278" xr:uid="{00000000-0005-0000-0000-0000571C0000}"/>
    <cellStyle name="메모 8 11 2" xfId="7279" xr:uid="{00000000-0005-0000-0000-0000581C0000}"/>
    <cellStyle name="메모 8 12" xfId="7280" xr:uid="{00000000-0005-0000-0000-0000591C0000}"/>
    <cellStyle name="메모 8 13" xfId="7281" xr:uid="{00000000-0005-0000-0000-00005A1C0000}"/>
    <cellStyle name="메모 8 2" xfId="7282" xr:uid="{00000000-0005-0000-0000-00005B1C0000}"/>
    <cellStyle name="메모 8 2 10" xfId="7283" xr:uid="{00000000-0005-0000-0000-00005C1C0000}"/>
    <cellStyle name="메모 8 2 10 2" xfId="7284" xr:uid="{00000000-0005-0000-0000-00005D1C0000}"/>
    <cellStyle name="메모 8 2 11" xfId="7285" xr:uid="{00000000-0005-0000-0000-00005E1C0000}"/>
    <cellStyle name="메모 8 2 2" xfId="7286" xr:uid="{00000000-0005-0000-0000-00005F1C0000}"/>
    <cellStyle name="메모 8 2 2 2" xfId="7287" xr:uid="{00000000-0005-0000-0000-0000601C0000}"/>
    <cellStyle name="메모 8 2 2 2 2" xfId="7288" xr:uid="{00000000-0005-0000-0000-0000611C0000}"/>
    <cellStyle name="메모 8 2 2 2 2 2" xfId="7289" xr:uid="{00000000-0005-0000-0000-0000621C0000}"/>
    <cellStyle name="메모 8 2 2 2 3" xfId="7290" xr:uid="{00000000-0005-0000-0000-0000631C0000}"/>
    <cellStyle name="메모 8 2 2 2 3 2" xfId="7291" xr:uid="{00000000-0005-0000-0000-0000641C0000}"/>
    <cellStyle name="메모 8 2 2 2 4" xfId="7292" xr:uid="{00000000-0005-0000-0000-0000651C0000}"/>
    <cellStyle name="메모 8 2 2 3" xfId="7293" xr:uid="{00000000-0005-0000-0000-0000661C0000}"/>
    <cellStyle name="메모 8 2 2 3 2" xfId="7294" xr:uid="{00000000-0005-0000-0000-0000671C0000}"/>
    <cellStyle name="메모 8 2 2 3 2 2" xfId="7295" xr:uid="{00000000-0005-0000-0000-0000681C0000}"/>
    <cellStyle name="메모 8 2 2 3 3" xfId="7296" xr:uid="{00000000-0005-0000-0000-0000691C0000}"/>
    <cellStyle name="메모 8 2 2 3 3 2" xfId="7297" xr:uid="{00000000-0005-0000-0000-00006A1C0000}"/>
    <cellStyle name="메모 8 2 2 3 4" xfId="7298" xr:uid="{00000000-0005-0000-0000-00006B1C0000}"/>
    <cellStyle name="메모 8 2 2 4" xfId="7299" xr:uid="{00000000-0005-0000-0000-00006C1C0000}"/>
    <cellStyle name="메모 8 2 2 4 2" xfId="7300" xr:uid="{00000000-0005-0000-0000-00006D1C0000}"/>
    <cellStyle name="메모 8 2 2 4 2 2" xfId="7301" xr:uid="{00000000-0005-0000-0000-00006E1C0000}"/>
    <cellStyle name="메모 8 2 2 4 3" xfId="7302" xr:uid="{00000000-0005-0000-0000-00006F1C0000}"/>
    <cellStyle name="메모 8 2 2 4 3 2" xfId="7303" xr:uid="{00000000-0005-0000-0000-0000701C0000}"/>
    <cellStyle name="메모 8 2 2 4 4" xfId="7304" xr:uid="{00000000-0005-0000-0000-0000711C0000}"/>
    <cellStyle name="메모 8 2 2 5" xfId="7305" xr:uid="{00000000-0005-0000-0000-0000721C0000}"/>
    <cellStyle name="메모 8 2 2 5 2" xfId="7306" xr:uid="{00000000-0005-0000-0000-0000731C0000}"/>
    <cellStyle name="메모 8 2 2 5 2 2" xfId="7307" xr:uid="{00000000-0005-0000-0000-0000741C0000}"/>
    <cellStyle name="메모 8 2 2 5 3" xfId="7308" xr:uid="{00000000-0005-0000-0000-0000751C0000}"/>
    <cellStyle name="메모 8 2 2 5 3 2" xfId="7309" xr:uid="{00000000-0005-0000-0000-0000761C0000}"/>
    <cellStyle name="메모 8 2 2 5 4" xfId="7310" xr:uid="{00000000-0005-0000-0000-0000771C0000}"/>
    <cellStyle name="메모 8 2 2 6" xfId="7311" xr:uid="{00000000-0005-0000-0000-0000781C0000}"/>
    <cellStyle name="메모 8 2 2 6 2" xfId="7312" xr:uid="{00000000-0005-0000-0000-0000791C0000}"/>
    <cellStyle name="메모 8 2 2 6 2 2" xfId="7313" xr:uid="{00000000-0005-0000-0000-00007A1C0000}"/>
    <cellStyle name="메모 8 2 2 6 3" xfId="7314" xr:uid="{00000000-0005-0000-0000-00007B1C0000}"/>
    <cellStyle name="메모 8 2 2 6 3 2" xfId="7315" xr:uid="{00000000-0005-0000-0000-00007C1C0000}"/>
    <cellStyle name="메모 8 2 2 6 4" xfId="7316" xr:uid="{00000000-0005-0000-0000-00007D1C0000}"/>
    <cellStyle name="메모 8 2 2 7" xfId="7317" xr:uid="{00000000-0005-0000-0000-00007E1C0000}"/>
    <cellStyle name="메모 8 2 2 7 2" xfId="7318" xr:uid="{00000000-0005-0000-0000-00007F1C0000}"/>
    <cellStyle name="메모 8 2 2 8" xfId="7319" xr:uid="{00000000-0005-0000-0000-0000801C0000}"/>
    <cellStyle name="메모 8 2 2 8 2" xfId="7320" xr:uid="{00000000-0005-0000-0000-0000811C0000}"/>
    <cellStyle name="메모 8 2 2 9" xfId="7321" xr:uid="{00000000-0005-0000-0000-0000821C0000}"/>
    <cellStyle name="메모 8 2 3" xfId="7322" xr:uid="{00000000-0005-0000-0000-0000831C0000}"/>
    <cellStyle name="메모 8 2 3 2" xfId="7323" xr:uid="{00000000-0005-0000-0000-0000841C0000}"/>
    <cellStyle name="메모 8 2 3 2 2" xfId="7324" xr:uid="{00000000-0005-0000-0000-0000851C0000}"/>
    <cellStyle name="메모 8 2 3 2 2 2" xfId="7325" xr:uid="{00000000-0005-0000-0000-0000861C0000}"/>
    <cellStyle name="메모 8 2 3 2 3" xfId="7326" xr:uid="{00000000-0005-0000-0000-0000871C0000}"/>
    <cellStyle name="메모 8 2 3 2 3 2" xfId="7327" xr:uid="{00000000-0005-0000-0000-0000881C0000}"/>
    <cellStyle name="메모 8 2 3 2 4" xfId="7328" xr:uid="{00000000-0005-0000-0000-0000891C0000}"/>
    <cellStyle name="메모 8 2 3 3" xfId="7329" xr:uid="{00000000-0005-0000-0000-00008A1C0000}"/>
    <cellStyle name="메모 8 2 3 3 2" xfId="7330" xr:uid="{00000000-0005-0000-0000-00008B1C0000}"/>
    <cellStyle name="메모 8 2 3 3 2 2" xfId="7331" xr:uid="{00000000-0005-0000-0000-00008C1C0000}"/>
    <cellStyle name="메모 8 2 3 3 3" xfId="7332" xr:uid="{00000000-0005-0000-0000-00008D1C0000}"/>
    <cellStyle name="메모 8 2 3 3 3 2" xfId="7333" xr:uid="{00000000-0005-0000-0000-00008E1C0000}"/>
    <cellStyle name="메모 8 2 3 3 4" xfId="7334" xr:uid="{00000000-0005-0000-0000-00008F1C0000}"/>
    <cellStyle name="메모 8 2 3 4" xfId="7335" xr:uid="{00000000-0005-0000-0000-0000901C0000}"/>
    <cellStyle name="메모 8 2 3 4 2" xfId="7336" xr:uid="{00000000-0005-0000-0000-0000911C0000}"/>
    <cellStyle name="메모 8 2 3 4 2 2" xfId="7337" xr:uid="{00000000-0005-0000-0000-0000921C0000}"/>
    <cellStyle name="메모 8 2 3 4 3" xfId="7338" xr:uid="{00000000-0005-0000-0000-0000931C0000}"/>
    <cellStyle name="메모 8 2 3 4 3 2" xfId="7339" xr:uid="{00000000-0005-0000-0000-0000941C0000}"/>
    <cellStyle name="메모 8 2 3 4 4" xfId="7340" xr:uid="{00000000-0005-0000-0000-0000951C0000}"/>
    <cellStyle name="메모 8 2 3 5" xfId="7341" xr:uid="{00000000-0005-0000-0000-0000961C0000}"/>
    <cellStyle name="메모 8 2 3 5 2" xfId="7342" xr:uid="{00000000-0005-0000-0000-0000971C0000}"/>
    <cellStyle name="메모 8 2 3 5 2 2" xfId="7343" xr:uid="{00000000-0005-0000-0000-0000981C0000}"/>
    <cellStyle name="메모 8 2 3 5 3" xfId="7344" xr:uid="{00000000-0005-0000-0000-0000991C0000}"/>
    <cellStyle name="메모 8 2 3 5 3 2" xfId="7345" xr:uid="{00000000-0005-0000-0000-00009A1C0000}"/>
    <cellStyle name="메모 8 2 3 5 4" xfId="7346" xr:uid="{00000000-0005-0000-0000-00009B1C0000}"/>
    <cellStyle name="메모 8 2 3 6" xfId="7347" xr:uid="{00000000-0005-0000-0000-00009C1C0000}"/>
    <cellStyle name="메모 8 2 3 6 2" xfId="7348" xr:uid="{00000000-0005-0000-0000-00009D1C0000}"/>
    <cellStyle name="메모 8 2 3 7" xfId="7349" xr:uid="{00000000-0005-0000-0000-00009E1C0000}"/>
    <cellStyle name="메모 8 2 3 7 2" xfId="7350" xr:uid="{00000000-0005-0000-0000-00009F1C0000}"/>
    <cellStyle name="메모 8 2 3 8" xfId="7351" xr:uid="{00000000-0005-0000-0000-0000A01C0000}"/>
    <cellStyle name="메모 8 2 4" xfId="7352" xr:uid="{00000000-0005-0000-0000-0000A11C0000}"/>
    <cellStyle name="메모 8 2 4 2" xfId="7353" xr:uid="{00000000-0005-0000-0000-0000A21C0000}"/>
    <cellStyle name="메모 8 2 4 2 2" xfId="7354" xr:uid="{00000000-0005-0000-0000-0000A31C0000}"/>
    <cellStyle name="메모 8 2 4 3" xfId="7355" xr:uid="{00000000-0005-0000-0000-0000A41C0000}"/>
    <cellStyle name="메모 8 2 4 3 2" xfId="7356" xr:uid="{00000000-0005-0000-0000-0000A51C0000}"/>
    <cellStyle name="메모 8 2 4 4" xfId="7357" xr:uid="{00000000-0005-0000-0000-0000A61C0000}"/>
    <cellStyle name="메모 8 2 5" xfId="7358" xr:uid="{00000000-0005-0000-0000-0000A71C0000}"/>
    <cellStyle name="메모 8 2 5 2" xfId="7359" xr:uid="{00000000-0005-0000-0000-0000A81C0000}"/>
    <cellStyle name="메모 8 2 5 2 2" xfId="7360" xr:uid="{00000000-0005-0000-0000-0000A91C0000}"/>
    <cellStyle name="메모 8 2 5 3" xfId="7361" xr:uid="{00000000-0005-0000-0000-0000AA1C0000}"/>
    <cellStyle name="메모 8 2 5 3 2" xfId="7362" xr:uid="{00000000-0005-0000-0000-0000AB1C0000}"/>
    <cellStyle name="메모 8 2 5 4" xfId="7363" xr:uid="{00000000-0005-0000-0000-0000AC1C0000}"/>
    <cellStyle name="메모 8 2 6" xfId="7364" xr:uid="{00000000-0005-0000-0000-0000AD1C0000}"/>
    <cellStyle name="메모 8 2 6 2" xfId="7365" xr:uid="{00000000-0005-0000-0000-0000AE1C0000}"/>
    <cellStyle name="메모 8 2 6 2 2" xfId="7366" xr:uid="{00000000-0005-0000-0000-0000AF1C0000}"/>
    <cellStyle name="메모 8 2 6 3" xfId="7367" xr:uid="{00000000-0005-0000-0000-0000B01C0000}"/>
    <cellStyle name="메모 8 2 6 3 2" xfId="7368" xr:uid="{00000000-0005-0000-0000-0000B11C0000}"/>
    <cellStyle name="메모 8 2 6 4" xfId="7369" xr:uid="{00000000-0005-0000-0000-0000B21C0000}"/>
    <cellStyle name="메모 8 2 7" xfId="7370" xr:uid="{00000000-0005-0000-0000-0000B31C0000}"/>
    <cellStyle name="메모 8 2 7 2" xfId="7371" xr:uid="{00000000-0005-0000-0000-0000B41C0000}"/>
    <cellStyle name="메모 8 2 7 2 2" xfId="7372" xr:uid="{00000000-0005-0000-0000-0000B51C0000}"/>
    <cellStyle name="메모 8 2 7 3" xfId="7373" xr:uid="{00000000-0005-0000-0000-0000B61C0000}"/>
    <cellStyle name="메모 8 2 7 3 2" xfId="7374" xr:uid="{00000000-0005-0000-0000-0000B71C0000}"/>
    <cellStyle name="메모 8 2 7 4" xfId="7375" xr:uid="{00000000-0005-0000-0000-0000B81C0000}"/>
    <cellStyle name="메모 8 2 8" xfId="7376" xr:uid="{00000000-0005-0000-0000-0000B91C0000}"/>
    <cellStyle name="메모 8 2 8 2" xfId="7377" xr:uid="{00000000-0005-0000-0000-0000BA1C0000}"/>
    <cellStyle name="메모 8 2 8 2 2" xfId="7378" xr:uid="{00000000-0005-0000-0000-0000BB1C0000}"/>
    <cellStyle name="메모 8 2 8 3" xfId="7379" xr:uid="{00000000-0005-0000-0000-0000BC1C0000}"/>
    <cellStyle name="메모 8 2 8 3 2" xfId="7380" xr:uid="{00000000-0005-0000-0000-0000BD1C0000}"/>
    <cellStyle name="메모 8 2 8 4" xfId="7381" xr:uid="{00000000-0005-0000-0000-0000BE1C0000}"/>
    <cellStyle name="메모 8 2 9" xfId="7382" xr:uid="{00000000-0005-0000-0000-0000BF1C0000}"/>
    <cellStyle name="메모 8 2 9 2" xfId="7383" xr:uid="{00000000-0005-0000-0000-0000C01C0000}"/>
    <cellStyle name="메모 8 3" xfId="7384" xr:uid="{00000000-0005-0000-0000-0000C11C0000}"/>
    <cellStyle name="메모 8 3 2" xfId="7385" xr:uid="{00000000-0005-0000-0000-0000C21C0000}"/>
    <cellStyle name="메모 8 3 2 2" xfId="7386" xr:uid="{00000000-0005-0000-0000-0000C31C0000}"/>
    <cellStyle name="메모 8 3 2 2 2" xfId="7387" xr:uid="{00000000-0005-0000-0000-0000C41C0000}"/>
    <cellStyle name="메모 8 3 2 3" xfId="7388" xr:uid="{00000000-0005-0000-0000-0000C51C0000}"/>
    <cellStyle name="메모 8 3 2 3 2" xfId="7389" xr:uid="{00000000-0005-0000-0000-0000C61C0000}"/>
    <cellStyle name="메모 8 3 2 4" xfId="7390" xr:uid="{00000000-0005-0000-0000-0000C71C0000}"/>
    <cellStyle name="메모 8 3 3" xfId="7391" xr:uid="{00000000-0005-0000-0000-0000C81C0000}"/>
    <cellStyle name="메모 8 3 3 2" xfId="7392" xr:uid="{00000000-0005-0000-0000-0000C91C0000}"/>
    <cellStyle name="메모 8 3 3 2 2" xfId="7393" xr:uid="{00000000-0005-0000-0000-0000CA1C0000}"/>
    <cellStyle name="메모 8 3 3 3" xfId="7394" xr:uid="{00000000-0005-0000-0000-0000CB1C0000}"/>
    <cellStyle name="메모 8 3 3 3 2" xfId="7395" xr:uid="{00000000-0005-0000-0000-0000CC1C0000}"/>
    <cellStyle name="메모 8 3 3 4" xfId="7396" xr:uid="{00000000-0005-0000-0000-0000CD1C0000}"/>
    <cellStyle name="메모 8 3 4" xfId="7397" xr:uid="{00000000-0005-0000-0000-0000CE1C0000}"/>
    <cellStyle name="메모 8 3 4 2" xfId="7398" xr:uid="{00000000-0005-0000-0000-0000CF1C0000}"/>
    <cellStyle name="메모 8 3 4 2 2" xfId="7399" xr:uid="{00000000-0005-0000-0000-0000D01C0000}"/>
    <cellStyle name="메모 8 3 4 3" xfId="7400" xr:uid="{00000000-0005-0000-0000-0000D11C0000}"/>
    <cellStyle name="메모 8 3 4 3 2" xfId="7401" xr:uid="{00000000-0005-0000-0000-0000D21C0000}"/>
    <cellStyle name="메모 8 3 4 4" xfId="7402" xr:uid="{00000000-0005-0000-0000-0000D31C0000}"/>
    <cellStyle name="메모 8 3 5" xfId="7403" xr:uid="{00000000-0005-0000-0000-0000D41C0000}"/>
    <cellStyle name="메모 8 3 5 2" xfId="7404" xr:uid="{00000000-0005-0000-0000-0000D51C0000}"/>
    <cellStyle name="메모 8 3 5 2 2" xfId="7405" xr:uid="{00000000-0005-0000-0000-0000D61C0000}"/>
    <cellStyle name="메모 8 3 5 3" xfId="7406" xr:uid="{00000000-0005-0000-0000-0000D71C0000}"/>
    <cellStyle name="메모 8 3 5 3 2" xfId="7407" xr:uid="{00000000-0005-0000-0000-0000D81C0000}"/>
    <cellStyle name="메모 8 3 5 4" xfId="7408" xr:uid="{00000000-0005-0000-0000-0000D91C0000}"/>
    <cellStyle name="메모 8 3 6" xfId="7409" xr:uid="{00000000-0005-0000-0000-0000DA1C0000}"/>
    <cellStyle name="메모 8 3 6 2" xfId="7410" xr:uid="{00000000-0005-0000-0000-0000DB1C0000}"/>
    <cellStyle name="메모 8 3 6 2 2" xfId="7411" xr:uid="{00000000-0005-0000-0000-0000DC1C0000}"/>
    <cellStyle name="메모 8 3 6 3" xfId="7412" xr:uid="{00000000-0005-0000-0000-0000DD1C0000}"/>
    <cellStyle name="메모 8 3 6 3 2" xfId="7413" xr:uid="{00000000-0005-0000-0000-0000DE1C0000}"/>
    <cellStyle name="메모 8 3 6 4" xfId="7414" xr:uid="{00000000-0005-0000-0000-0000DF1C0000}"/>
    <cellStyle name="메모 8 3 7" xfId="7415" xr:uid="{00000000-0005-0000-0000-0000E01C0000}"/>
    <cellStyle name="메모 8 3 7 2" xfId="7416" xr:uid="{00000000-0005-0000-0000-0000E11C0000}"/>
    <cellStyle name="메모 8 3 8" xfId="7417" xr:uid="{00000000-0005-0000-0000-0000E21C0000}"/>
    <cellStyle name="메모 8 3 8 2" xfId="7418" xr:uid="{00000000-0005-0000-0000-0000E31C0000}"/>
    <cellStyle name="메모 8 3 9" xfId="7419" xr:uid="{00000000-0005-0000-0000-0000E41C0000}"/>
    <cellStyle name="메모 8 4" xfId="7420" xr:uid="{00000000-0005-0000-0000-0000E51C0000}"/>
    <cellStyle name="메모 8 4 2" xfId="7421" xr:uid="{00000000-0005-0000-0000-0000E61C0000}"/>
    <cellStyle name="메모 8 4 2 2" xfId="7422" xr:uid="{00000000-0005-0000-0000-0000E71C0000}"/>
    <cellStyle name="메모 8 4 2 2 2" xfId="7423" xr:uid="{00000000-0005-0000-0000-0000E81C0000}"/>
    <cellStyle name="메모 8 4 2 3" xfId="7424" xr:uid="{00000000-0005-0000-0000-0000E91C0000}"/>
    <cellStyle name="메모 8 4 2 3 2" xfId="7425" xr:uid="{00000000-0005-0000-0000-0000EA1C0000}"/>
    <cellStyle name="메모 8 4 2 4" xfId="7426" xr:uid="{00000000-0005-0000-0000-0000EB1C0000}"/>
    <cellStyle name="메모 8 4 3" xfId="7427" xr:uid="{00000000-0005-0000-0000-0000EC1C0000}"/>
    <cellStyle name="메모 8 4 3 2" xfId="7428" xr:uid="{00000000-0005-0000-0000-0000ED1C0000}"/>
    <cellStyle name="메모 8 4 3 2 2" xfId="7429" xr:uid="{00000000-0005-0000-0000-0000EE1C0000}"/>
    <cellStyle name="메모 8 4 3 3" xfId="7430" xr:uid="{00000000-0005-0000-0000-0000EF1C0000}"/>
    <cellStyle name="메모 8 4 3 3 2" xfId="7431" xr:uid="{00000000-0005-0000-0000-0000F01C0000}"/>
    <cellStyle name="메모 8 4 3 4" xfId="7432" xr:uid="{00000000-0005-0000-0000-0000F11C0000}"/>
    <cellStyle name="메모 8 4 4" xfId="7433" xr:uid="{00000000-0005-0000-0000-0000F21C0000}"/>
    <cellStyle name="메모 8 4 4 2" xfId="7434" xr:uid="{00000000-0005-0000-0000-0000F31C0000}"/>
    <cellStyle name="메모 8 4 4 2 2" xfId="7435" xr:uid="{00000000-0005-0000-0000-0000F41C0000}"/>
    <cellStyle name="메모 8 4 4 3" xfId="7436" xr:uid="{00000000-0005-0000-0000-0000F51C0000}"/>
    <cellStyle name="메모 8 4 4 3 2" xfId="7437" xr:uid="{00000000-0005-0000-0000-0000F61C0000}"/>
    <cellStyle name="메모 8 4 4 4" xfId="7438" xr:uid="{00000000-0005-0000-0000-0000F71C0000}"/>
    <cellStyle name="메모 8 4 5" xfId="7439" xr:uid="{00000000-0005-0000-0000-0000F81C0000}"/>
    <cellStyle name="메모 8 4 5 2" xfId="7440" xr:uid="{00000000-0005-0000-0000-0000F91C0000}"/>
    <cellStyle name="메모 8 4 5 2 2" xfId="7441" xr:uid="{00000000-0005-0000-0000-0000FA1C0000}"/>
    <cellStyle name="메모 8 4 5 3" xfId="7442" xr:uid="{00000000-0005-0000-0000-0000FB1C0000}"/>
    <cellStyle name="메모 8 4 5 3 2" xfId="7443" xr:uid="{00000000-0005-0000-0000-0000FC1C0000}"/>
    <cellStyle name="메모 8 4 5 4" xfId="7444" xr:uid="{00000000-0005-0000-0000-0000FD1C0000}"/>
    <cellStyle name="메모 8 4 6" xfId="7445" xr:uid="{00000000-0005-0000-0000-0000FE1C0000}"/>
    <cellStyle name="메모 8 4 6 2" xfId="7446" xr:uid="{00000000-0005-0000-0000-0000FF1C0000}"/>
    <cellStyle name="메모 8 4 7" xfId="7447" xr:uid="{00000000-0005-0000-0000-0000001D0000}"/>
    <cellStyle name="메모 8 4 7 2" xfId="7448" xr:uid="{00000000-0005-0000-0000-0000011D0000}"/>
    <cellStyle name="메모 8 4 8" xfId="7449" xr:uid="{00000000-0005-0000-0000-0000021D0000}"/>
    <cellStyle name="메모 8 5" xfId="7450" xr:uid="{00000000-0005-0000-0000-0000031D0000}"/>
    <cellStyle name="메모 8 5 2" xfId="7451" xr:uid="{00000000-0005-0000-0000-0000041D0000}"/>
    <cellStyle name="메모 8 5 2 2" xfId="7452" xr:uid="{00000000-0005-0000-0000-0000051D0000}"/>
    <cellStyle name="메모 8 5 3" xfId="7453" xr:uid="{00000000-0005-0000-0000-0000061D0000}"/>
    <cellStyle name="메모 8 5 3 2" xfId="7454" xr:uid="{00000000-0005-0000-0000-0000071D0000}"/>
    <cellStyle name="메모 8 5 4" xfId="7455" xr:uid="{00000000-0005-0000-0000-0000081D0000}"/>
    <cellStyle name="메모 8 6" xfId="7456" xr:uid="{00000000-0005-0000-0000-0000091D0000}"/>
    <cellStyle name="메모 8 6 2" xfId="7457" xr:uid="{00000000-0005-0000-0000-00000A1D0000}"/>
    <cellStyle name="메모 8 6 2 2" xfId="7458" xr:uid="{00000000-0005-0000-0000-00000B1D0000}"/>
    <cellStyle name="메모 8 6 3" xfId="7459" xr:uid="{00000000-0005-0000-0000-00000C1D0000}"/>
    <cellStyle name="메모 8 6 3 2" xfId="7460" xr:uid="{00000000-0005-0000-0000-00000D1D0000}"/>
    <cellStyle name="메모 8 6 4" xfId="7461" xr:uid="{00000000-0005-0000-0000-00000E1D0000}"/>
    <cellStyle name="메모 8 7" xfId="7462" xr:uid="{00000000-0005-0000-0000-00000F1D0000}"/>
    <cellStyle name="메모 8 7 2" xfId="7463" xr:uid="{00000000-0005-0000-0000-0000101D0000}"/>
    <cellStyle name="메모 8 7 2 2" xfId="7464" xr:uid="{00000000-0005-0000-0000-0000111D0000}"/>
    <cellStyle name="메모 8 7 3" xfId="7465" xr:uid="{00000000-0005-0000-0000-0000121D0000}"/>
    <cellStyle name="메모 8 7 3 2" xfId="7466" xr:uid="{00000000-0005-0000-0000-0000131D0000}"/>
    <cellStyle name="메모 8 7 4" xfId="7467" xr:uid="{00000000-0005-0000-0000-0000141D0000}"/>
    <cellStyle name="메모 8 8" xfId="7468" xr:uid="{00000000-0005-0000-0000-0000151D0000}"/>
    <cellStyle name="메모 8 8 2" xfId="7469" xr:uid="{00000000-0005-0000-0000-0000161D0000}"/>
    <cellStyle name="메모 8 8 2 2" xfId="7470" xr:uid="{00000000-0005-0000-0000-0000171D0000}"/>
    <cellStyle name="메모 8 8 3" xfId="7471" xr:uid="{00000000-0005-0000-0000-0000181D0000}"/>
    <cellStyle name="메모 8 8 3 2" xfId="7472" xr:uid="{00000000-0005-0000-0000-0000191D0000}"/>
    <cellStyle name="메모 8 8 4" xfId="7473" xr:uid="{00000000-0005-0000-0000-00001A1D0000}"/>
    <cellStyle name="메모 8 9" xfId="7474" xr:uid="{00000000-0005-0000-0000-00001B1D0000}"/>
    <cellStyle name="메모 8 9 2" xfId="7475" xr:uid="{00000000-0005-0000-0000-00001C1D0000}"/>
    <cellStyle name="메모 8 9 2 2" xfId="7476" xr:uid="{00000000-0005-0000-0000-00001D1D0000}"/>
    <cellStyle name="메모 8 9 3" xfId="7477" xr:uid="{00000000-0005-0000-0000-00001E1D0000}"/>
    <cellStyle name="메모 8 9 3 2" xfId="7478" xr:uid="{00000000-0005-0000-0000-00001F1D0000}"/>
    <cellStyle name="메모 8 9 4" xfId="7479" xr:uid="{00000000-0005-0000-0000-0000201D0000}"/>
    <cellStyle name="메모 9" xfId="7480" xr:uid="{00000000-0005-0000-0000-0000211D0000}"/>
    <cellStyle name="메모 9 2" xfId="7481" xr:uid="{00000000-0005-0000-0000-0000221D0000}"/>
    <cellStyle name="믅됞 [0.00]_PRODUCT DETAIL Q1" xfId="7482" xr:uid="{00000000-0005-0000-0000-0000231D0000}"/>
    <cellStyle name="믅됞_PRODUCT DETAIL Q1" xfId="7483" xr:uid="{00000000-0005-0000-0000-0000241D0000}"/>
    <cellStyle name="백분율" xfId="2" builtinId="5"/>
    <cellStyle name="백분율 [0]" xfId="7484" xr:uid="{00000000-0005-0000-0000-0000261D0000}"/>
    <cellStyle name="백분율 [2]" xfId="7485" xr:uid="{00000000-0005-0000-0000-0000271D0000}"/>
    <cellStyle name="백분율 10" xfId="15" xr:uid="{00000000-0005-0000-0000-0000281D0000}"/>
    <cellStyle name="백분율 10 2" xfId="7486" xr:uid="{00000000-0005-0000-0000-0000291D0000}"/>
    <cellStyle name="백분율 10 3" xfId="7487" xr:uid="{00000000-0005-0000-0000-00002A1D0000}"/>
    <cellStyle name="백분율 10 4" xfId="7488" xr:uid="{00000000-0005-0000-0000-00002B1D0000}"/>
    <cellStyle name="백분율 10 5" xfId="7489" xr:uid="{00000000-0005-0000-0000-00002C1D0000}"/>
    <cellStyle name="백분율 10 6" xfId="19" xr:uid="{00000000-0005-0000-0000-00002D1D0000}"/>
    <cellStyle name="백분율 10 7" xfId="38462" xr:uid="{00000000-0005-0000-0000-00002E1D0000}"/>
    <cellStyle name="백분율 11" xfId="7490" xr:uid="{00000000-0005-0000-0000-00002F1D0000}"/>
    <cellStyle name="백분율 11 2" xfId="7491" xr:uid="{00000000-0005-0000-0000-0000301D0000}"/>
    <cellStyle name="백분율 11 2 2" xfId="7492" xr:uid="{00000000-0005-0000-0000-0000311D0000}"/>
    <cellStyle name="백분율 11 2 2 2" xfId="7493" xr:uid="{00000000-0005-0000-0000-0000321D0000}"/>
    <cellStyle name="백분율 11 2 2 2 2" xfId="7494" xr:uid="{00000000-0005-0000-0000-0000331D0000}"/>
    <cellStyle name="백분율 11 2 2 2 2 2" xfId="7495" xr:uid="{00000000-0005-0000-0000-0000341D0000}"/>
    <cellStyle name="백분율 11 2 2 2 3" xfId="7496" xr:uid="{00000000-0005-0000-0000-0000351D0000}"/>
    <cellStyle name="백분율 11 2 2 2 3 2" xfId="7497" xr:uid="{00000000-0005-0000-0000-0000361D0000}"/>
    <cellStyle name="백분율 11 2 2 2 3 2 2" xfId="7498" xr:uid="{00000000-0005-0000-0000-0000371D0000}"/>
    <cellStyle name="백분율 11 2 2 2 3 2 3" xfId="7499" xr:uid="{00000000-0005-0000-0000-0000381D0000}"/>
    <cellStyle name="백분율 11 2 2 2 3 3" xfId="7500" xr:uid="{00000000-0005-0000-0000-0000391D0000}"/>
    <cellStyle name="백분율 11 2 2 2 4" xfId="7501" xr:uid="{00000000-0005-0000-0000-00003A1D0000}"/>
    <cellStyle name="백분율 11 2 2 3" xfId="7502" xr:uid="{00000000-0005-0000-0000-00003B1D0000}"/>
    <cellStyle name="백분율 11 2 3" xfId="7503" xr:uid="{00000000-0005-0000-0000-00003C1D0000}"/>
    <cellStyle name="백분율 11 2 3 2" xfId="7504" xr:uid="{00000000-0005-0000-0000-00003D1D0000}"/>
    <cellStyle name="백분율 11 2 4" xfId="7505" xr:uid="{00000000-0005-0000-0000-00003E1D0000}"/>
    <cellStyle name="백분율 11 2 4 2" xfId="7506" xr:uid="{00000000-0005-0000-0000-00003F1D0000}"/>
    <cellStyle name="백분율 11 2 4 2 2" xfId="7507" xr:uid="{00000000-0005-0000-0000-0000401D0000}"/>
    <cellStyle name="백분율 11 2 4 2 4" xfId="7508" xr:uid="{00000000-0005-0000-0000-0000411D0000}"/>
    <cellStyle name="백분율 11 2 4 2 4 2" xfId="7509" xr:uid="{00000000-0005-0000-0000-0000421D0000}"/>
    <cellStyle name="백분율 11 2 4 3" xfId="7510" xr:uid="{00000000-0005-0000-0000-0000431D0000}"/>
    <cellStyle name="백분율 11 3" xfId="7511" xr:uid="{00000000-0005-0000-0000-0000441D0000}"/>
    <cellStyle name="백분율 11 3 2" xfId="7512" xr:uid="{00000000-0005-0000-0000-0000451D0000}"/>
    <cellStyle name="백분율 11 3 2 2" xfId="7513" xr:uid="{00000000-0005-0000-0000-0000461D0000}"/>
    <cellStyle name="백분율 11 3 2 3" xfId="7514" xr:uid="{00000000-0005-0000-0000-0000471D0000}"/>
    <cellStyle name="백분율 11 3 2 3 2" xfId="7515" xr:uid="{00000000-0005-0000-0000-0000481D0000}"/>
    <cellStyle name="백분율 11 3 2 3 2 2" xfId="7516" xr:uid="{00000000-0005-0000-0000-0000491D0000}"/>
    <cellStyle name="백분율 11 3 2 3 2 2 2" xfId="7517" xr:uid="{00000000-0005-0000-0000-00004A1D0000}"/>
    <cellStyle name="백분율 11 3 2 3 2 2 2 2" xfId="7518" xr:uid="{00000000-0005-0000-0000-00004B1D0000}"/>
    <cellStyle name="백분율 11 4" xfId="7519" xr:uid="{00000000-0005-0000-0000-00004C1D0000}"/>
    <cellStyle name="백분율 11 5" xfId="7520" xr:uid="{00000000-0005-0000-0000-00004D1D0000}"/>
    <cellStyle name="백분율 11 6" xfId="7521" xr:uid="{00000000-0005-0000-0000-00004E1D0000}"/>
    <cellStyle name="백분율 11 7" xfId="7522" xr:uid="{00000000-0005-0000-0000-00004F1D0000}"/>
    <cellStyle name="백분율 12" xfId="7523" xr:uid="{00000000-0005-0000-0000-0000501D0000}"/>
    <cellStyle name="백분율 13" xfId="7524" xr:uid="{00000000-0005-0000-0000-0000511D0000}"/>
    <cellStyle name="백분율 13 2" xfId="7525" xr:uid="{00000000-0005-0000-0000-0000521D0000}"/>
    <cellStyle name="백분율 13 2 2" xfId="7526" xr:uid="{00000000-0005-0000-0000-0000531D0000}"/>
    <cellStyle name="백분율 13 2 2 2" xfId="7527" xr:uid="{00000000-0005-0000-0000-0000541D0000}"/>
    <cellStyle name="백분율 13 3" xfId="7528" xr:uid="{00000000-0005-0000-0000-0000551D0000}"/>
    <cellStyle name="백분율 14" xfId="7529" xr:uid="{00000000-0005-0000-0000-0000561D0000}"/>
    <cellStyle name="백분율 14 2" xfId="7530" xr:uid="{00000000-0005-0000-0000-0000571D0000}"/>
    <cellStyle name="백분율 15" xfId="7531" xr:uid="{00000000-0005-0000-0000-0000581D0000}"/>
    <cellStyle name="백분율 16" xfId="7532" xr:uid="{00000000-0005-0000-0000-0000591D0000}"/>
    <cellStyle name="백분율 16 2" xfId="7533" xr:uid="{00000000-0005-0000-0000-00005A1D0000}"/>
    <cellStyle name="백분율 16 3" xfId="7534" xr:uid="{00000000-0005-0000-0000-00005B1D0000}"/>
    <cellStyle name="백분율 16 5" xfId="7535" xr:uid="{00000000-0005-0000-0000-00005C1D0000}"/>
    <cellStyle name="백분율 17" xfId="7536" xr:uid="{00000000-0005-0000-0000-00005D1D0000}"/>
    <cellStyle name="백분율 17 2" xfId="7537" xr:uid="{00000000-0005-0000-0000-00005E1D0000}"/>
    <cellStyle name="백분율 17 3" xfId="7538" xr:uid="{00000000-0005-0000-0000-00005F1D0000}"/>
    <cellStyle name="백분율 18" xfId="7539" xr:uid="{00000000-0005-0000-0000-0000601D0000}"/>
    <cellStyle name="백분율 18 2" xfId="7540" xr:uid="{00000000-0005-0000-0000-0000611D0000}"/>
    <cellStyle name="백분율 19" xfId="7541" xr:uid="{00000000-0005-0000-0000-0000621D0000}"/>
    <cellStyle name="백분율 2" xfId="8" xr:uid="{00000000-0005-0000-0000-0000631D0000}"/>
    <cellStyle name="백분율 2 10" xfId="7542" xr:uid="{00000000-0005-0000-0000-0000641D0000}"/>
    <cellStyle name="백분율 2 11" xfId="7543" xr:uid="{00000000-0005-0000-0000-0000651D0000}"/>
    <cellStyle name="백분율 2 12" xfId="7544" xr:uid="{00000000-0005-0000-0000-0000661D0000}"/>
    <cellStyle name="백분율 2 13" xfId="7545" xr:uid="{00000000-0005-0000-0000-0000671D0000}"/>
    <cellStyle name="백분율 2 13 2" xfId="7546" xr:uid="{00000000-0005-0000-0000-0000681D0000}"/>
    <cellStyle name="백분율 2 13 3" xfId="7547" xr:uid="{00000000-0005-0000-0000-0000691D0000}"/>
    <cellStyle name="백분율 2 13 4" xfId="7548" xr:uid="{00000000-0005-0000-0000-00006A1D0000}"/>
    <cellStyle name="백분율 2 14" xfId="7549" xr:uid="{00000000-0005-0000-0000-00006B1D0000}"/>
    <cellStyle name="백분율 2 14 2" xfId="7550" xr:uid="{00000000-0005-0000-0000-00006C1D0000}"/>
    <cellStyle name="백분율 2 14 3" xfId="7551" xr:uid="{00000000-0005-0000-0000-00006D1D0000}"/>
    <cellStyle name="백분율 2 15" xfId="7552" xr:uid="{00000000-0005-0000-0000-00006E1D0000}"/>
    <cellStyle name="백분율 2 15 2" xfId="7553" xr:uid="{00000000-0005-0000-0000-00006F1D0000}"/>
    <cellStyle name="백분율 2 15 3" xfId="7554" xr:uid="{00000000-0005-0000-0000-0000701D0000}"/>
    <cellStyle name="백분율 2 16" xfId="7555" xr:uid="{00000000-0005-0000-0000-0000711D0000}"/>
    <cellStyle name="백분율 2 17" xfId="7556" xr:uid="{00000000-0005-0000-0000-0000721D0000}"/>
    <cellStyle name="백분율 2 18" xfId="7557" xr:uid="{00000000-0005-0000-0000-0000731D0000}"/>
    <cellStyle name="백분율 2 2" xfId="14" xr:uid="{00000000-0005-0000-0000-0000741D0000}"/>
    <cellStyle name="백분율 2 2 2" xfId="7558" xr:uid="{00000000-0005-0000-0000-0000751D0000}"/>
    <cellStyle name="백분율 2 2 2 2" xfId="7559" xr:uid="{00000000-0005-0000-0000-0000761D0000}"/>
    <cellStyle name="백분율 2 2 2 2 2" xfId="7560" xr:uid="{00000000-0005-0000-0000-0000771D0000}"/>
    <cellStyle name="백분율 2 2 2 2 2 2" xfId="7561" xr:uid="{00000000-0005-0000-0000-0000781D0000}"/>
    <cellStyle name="백분율 2 2 2 2 2 2 2" xfId="7562" xr:uid="{00000000-0005-0000-0000-0000791D0000}"/>
    <cellStyle name="백분율 2 2 2 2 3" xfId="7563" xr:uid="{00000000-0005-0000-0000-00007A1D0000}"/>
    <cellStyle name="백분율 2 2 2 2 4" xfId="7564" xr:uid="{00000000-0005-0000-0000-00007B1D0000}"/>
    <cellStyle name="백분율 2 2 2 3" xfId="7565" xr:uid="{00000000-0005-0000-0000-00007C1D0000}"/>
    <cellStyle name="백분율 2 2 2 3 2" xfId="7566" xr:uid="{00000000-0005-0000-0000-00007D1D0000}"/>
    <cellStyle name="백분율 2 2 2 4" xfId="7567" xr:uid="{00000000-0005-0000-0000-00007E1D0000}"/>
    <cellStyle name="백분율 2 2 2 4 2" xfId="7568" xr:uid="{00000000-0005-0000-0000-00007F1D0000}"/>
    <cellStyle name="백분율 2 2 2 4 2 2" xfId="7569" xr:uid="{00000000-0005-0000-0000-0000801D0000}"/>
    <cellStyle name="백분율 2 2 2 5" xfId="7570" xr:uid="{00000000-0005-0000-0000-0000811D0000}"/>
    <cellStyle name="백분율 2 2 3" xfId="7571" xr:uid="{00000000-0005-0000-0000-0000821D0000}"/>
    <cellStyle name="백분율 2 2 3 2" xfId="7572" xr:uid="{00000000-0005-0000-0000-0000831D0000}"/>
    <cellStyle name="백분율 2 2 4" xfId="7573" xr:uid="{00000000-0005-0000-0000-0000841D0000}"/>
    <cellStyle name="백분율 2 2 5" xfId="7574" xr:uid="{00000000-0005-0000-0000-0000851D0000}"/>
    <cellStyle name="백분율 2 2 6" xfId="7575" xr:uid="{00000000-0005-0000-0000-0000861D0000}"/>
    <cellStyle name="백분율 2 2 7" xfId="7576" xr:uid="{00000000-0005-0000-0000-0000871D0000}"/>
    <cellStyle name="백분율 2 3" xfId="7577" xr:uid="{00000000-0005-0000-0000-0000881D0000}"/>
    <cellStyle name="백분율 2 3 2" xfId="7578" xr:uid="{00000000-0005-0000-0000-0000891D0000}"/>
    <cellStyle name="백분율 2 3 2 2" xfId="7579" xr:uid="{00000000-0005-0000-0000-00008A1D0000}"/>
    <cellStyle name="백분율 2 3 2 3" xfId="7580" xr:uid="{00000000-0005-0000-0000-00008B1D0000}"/>
    <cellStyle name="백분율 2 3 2 3 2" xfId="7581" xr:uid="{00000000-0005-0000-0000-00008C1D0000}"/>
    <cellStyle name="백분율 2 3 2 4" xfId="7582" xr:uid="{00000000-0005-0000-0000-00008D1D0000}"/>
    <cellStyle name="백분율 2 3 3" xfId="7583" xr:uid="{00000000-0005-0000-0000-00008E1D0000}"/>
    <cellStyle name="백분율 2 3 3 2" xfId="7584" xr:uid="{00000000-0005-0000-0000-00008F1D0000}"/>
    <cellStyle name="백분율 2 3 3 2 2" xfId="7585" xr:uid="{00000000-0005-0000-0000-0000901D0000}"/>
    <cellStyle name="백분율 2 3 3 2 3" xfId="7586" xr:uid="{00000000-0005-0000-0000-0000911D0000}"/>
    <cellStyle name="백분율 2 3 3 3" xfId="7587" xr:uid="{00000000-0005-0000-0000-0000921D0000}"/>
    <cellStyle name="백분율 2 3 3 3 2" xfId="7588" xr:uid="{00000000-0005-0000-0000-0000931D0000}"/>
    <cellStyle name="백분율 2 3 3 4" xfId="7589" xr:uid="{00000000-0005-0000-0000-0000941D0000}"/>
    <cellStyle name="백분율 2 3 4" xfId="7590" xr:uid="{00000000-0005-0000-0000-0000951D0000}"/>
    <cellStyle name="백분율 2 3 4 2" xfId="7591" xr:uid="{00000000-0005-0000-0000-0000961D0000}"/>
    <cellStyle name="백분율 2 3 5" xfId="7592" xr:uid="{00000000-0005-0000-0000-0000971D0000}"/>
    <cellStyle name="백분율 2 3 6" xfId="7593" xr:uid="{00000000-0005-0000-0000-0000981D0000}"/>
    <cellStyle name="백분율 2 3 7" xfId="7594" xr:uid="{00000000-0005-0000-0000-0000991D0000}"/>
    <cellStyle name="백분율 2 4" xfId="7595" xr:uid="{00000000-0005-0000-0000-00009A1D0000}"/>
    <cellStyle name="백분율 2 4 2" xfId="7596" xr:uid="{00000000-0005-0000-0000-00009B1D0000}"/>
    <cellStyle name="백분율 2 4 3" xfId="7597" xr:uid="{00000000-0005-0000-0000-00009C1D0000}"/>
    <cellStyle name="백분율 2 4 4" xfId="7598" xr:uid="{00000000-0005-0000-0000-00009D1D0000}"/>
    <cellStyle name="백분율 2 5" xfId="7599" xr:uid="{00000000-0005-0000-0000-00009E1D0000}"/>
    <cellStyle name="백분율 2 5 2" xfId="7600" xr:uid="{00000000-0005-0000-0000-00009F1D0000}"/>
    <cellStyle name="백분율 2 5 3" xfId="7601" xr:uid="{00000000-0005-0000-0000-0000A01D0000}"/>
    <cellStyle name="백분율 2 5 4" xfId="7602" xr:uid="{00000000-0005-0000-0000-0000A11D0000}"/>
    <cellStyle name="백분율 2 6" xfId="7603" xr:uid="{00000000-0005-0000-0000-0000A21D0000}"/>
    <cellStyle name="백분율 2 6 2" xfId="7604" xr:uid="{00000000-0005-0000-0000-0000A31D0000}"/>
    <cellStyle name="백분율 2 7" xfId="7605" xr:uid="{00000000-0005-0000-0000-0000A41D0000}"/>
    <cellStyle name="백분율 2 8" xfId="7606" xr:uid="{00000000-0005-0000-0000-0000A51D0000}"/>
    <cellStyle name="백분율 2 9" xfId="7607" xr:uid="{00000000-0005-0000-0000-0000A61D0000}"/>
    <cellStyle name="백분율 2 9 2" xfId="7608" xr:uid="{00000000-0005-0000-0000-0000A71D0000}"/>
    <cellStyle name="백분율 20" xfId="7609" xr:uid="{00000000-0005-0000-0000-0000A81D0000}"/>
    <cellStyle name="백분율 20 2" xfId="7610" xr:uid="{00000000-0005-0000-0000-0000A91D0000}"/>
    <cellStyle name="백분율 21" xfId="7611" xr:uid="{00000000-0005-0000-0000-0000AA1D0000}"/>
    <cellStyle name="백분율 22" xfId="7612" xr:uid="{00000000-0005-0000-0000-0000AB1D0000}"/>
    <cellStyle name="백분율 23" xfId="7613" xr:uid="{00000000-0005-0000-0000-0000AC1D0000}"/>
    <cellStyle name="백분율 23 3" xfId="7614" xr:uid="{00000000-0005-0000-0000-0000AD1D0000}"/>
    <cellStyle name="백분율 24" xfId="7615" xr:uid="{00000000-0005-0000-0000-0000AE1D0000}"/>
    <cellStyle name="백분율 25" xfId="7616" xr:uid="{00000000-0005-0000-0000-0000AF1D0000}"/>
    <cellStyle name="백분율 26" xfId="7617" xr:uid="{00000000-0005-0000-0000-0000B01D0000}"/>
    <cellStyle name="백분율 27" xfId="7618" xr:uid="{00000000-0005-0000-0000-0000B11D0000}"/>
    <cellStyle name="백분율 28" xfId="7619" xr:uid="{00000000-0005-0000-0000-0000B21D0000}"/>
    <cellStyle name="백분율 29" xfId="7620" xr:uid="{00000000-0005-0000-0000-0000B31D0000}"/>
    <cellStyle name="백분율 3" xfId="10" xr:uid="{00000000-0005-0000-0000-0000B41D0000}"/>
    <cellStyle name="백분율 3 2" xfId="21" xr:uid="{00000000-0005-0000-0000-0000B51D0000}"/>
    <cellStyle name="백분율 3 2 2" xfId="7621" xr:uid="{00000000-0005-0000-0000-0000B61D0000}"/>
    <cellStyle name="백분율 3 2 3" xfId="7622" xr:uid="{00000000-0005-0000-0000-0000B71D0000}"/>
    <cellStyle name="백분율 3 2 3 2" xfId="7623" xr:uid="{00000000-0005-0000-0000-0000B81D0000}"/>
    <cellStyle name="백분율 3 2 4" xfId="7624" xr:uid="{00000000-0005-0000-0000-0000B91D0000}"/>
    <cellStyle name="백분율 3 2 4 2" xfId="7625" xr:uid="{00000000-0005-0000-0000-0000BA1D0000}"/>
    <cellStyle name="백분율 3 2 4 2 2" xfId="7626" xr:uid="{00000000-0005-0000-0000-0000BB1D0000}"/>
    <cellStyle name="백분율 3 2 4 2 2 2" xfId="7627" xr:uid="{00000000-0005-0000-0000-0000BC1D0000}"/>
    <cellStyle name="백분율 3 2 5" xfId="7628" xr:uid="{00000000-0005-0000-0000-0000BD1D0000}"/>
    <cellStyle name="백분율 3 2 6" xfId="7629" xr:uid="{00000000-0005-0000-0000-0000BE1D0000}"/>
    <cellStyle name="백분율 3 2 7" xfId="7630" xr:uid="{00000000-0005-0000-0000-0000BF1D0000}"/>
    <cellStyle name="백분율 3 3" xfId="7631" xr:uid="{00000000-0005-0000-0000-0000C01D0000}"/>
    <cellStyle name="백분율 3 3 2" xfId="7632" xr:uid="{00000000-0005-0000-0000-0000C11D0000}"/>
    <cellStyle name="백분율 3 3 3" xfId="7633" xr:uid="{00000000-0005-0000-0000-0000C21D0000}"/>
    <cellStyle name="백분율 3 3 3 5" xfId="7634" xr:uid="{00000000-0005-0000-0000-0000C31D0000}"/>
    <cellStyle name="백분율 3 3 4" xfId="7635" xr:uid="{00000000-0005-0000-0000-0000C41D0000}"/>
    <cellStyle name="백분율 3 4" xfId="7636" xr:uid="{00000000-0005-0000-0000-0000C51D0000}"/>
    <cellStyle name="백분율 3 5" xfId="7637" xr:uid="{00000000-0005-0000-0000-0000C61D0000}"/>
    <cellStyle name="백분율 3 5 2" xfId="7638" xr:uid="{00000000-0005-0000-0000-0000C71D0000}"/>
    <cellStyle name="백분율 3 5 3" xfId="7639" xr:uid="{00000000-0005-0000-0000-0000C81D0000}"/>
    <cellStyle name="백분율 3 6" xfId="7640" xr:uid="{00000000-0005-0000-0000-0000C91D0000}"/>
    <cellStyle name="백분율 3 7" xfId="7641" xr:uid="{00000000-0005-0000-0000-0000CA1D0000}"/>
    <cellStyle name="백분율 3 8" xfId="7642" xr:uid="{00000000-0005-0000-0000-0000CB1D0000}"/>
    <cellStyle name="백분율 30" xfId="7643" xr:uid="{00000000-0005-0000-0000-0000CC1D0000}"/>
    <cellStyle name="백분율 31" xfId="7644" xr:uid="{00000000-0005-0000-0000-0000CD1D0000}"/>
    <cellStyle name="백분율 32" xfId="7645" xr:uid="{00000000-0005-0000-0000-0000CE1D0000}"/>
    <cellStyle name="백분율 33" xfId="7646" xr:uid="{00000000-0005-0000-0000-0000CF1D0000}"/>
    <cellStyle name="백분율 34" xfId="7647" xr:uid="{00000000-0005-0000-0000-0000D01D0000}"/>
    <cellStyle name="백분율 35" xfId="7648" xr:uid="{00000000-0005-0000-0000-0000D11D0000}"/>
    <cellStyle name="백분율 35 2" xfId="7649" xr:uid="{00000000-0005-0000-0000-0000D21D0000}"/>
    <cellStyle name="백분율 35 2 2" xfId="7650" xr:uid="{00000000-0005-0000-0000-0000D31D0000}"/>
    <cellStyle name="백분율 35 2 3" xfId="7651" xr:uid="{00000000-0005-0000-0000-0000D41D0000}"/>
    <cellStyle name="백분율 35 2 3 2" xfId="7652" xr:uid="{00000000-0005-0000-0000-0000D51D0000}"/>
    <cellStyle name="백분율 35 2 3 2 2" xfId="7653" xr:uid="{00000000-0005-0000-0000-0000D61D0000}"/>
    <cellStyle name="백분율 35 2 3 2 2 2" xfId="7654" xr:uid="{00000000-0005-0000-0000-0000D71D0000}"/>
    <cellStyle name="백분율 36" xfId="7655" xr:uid="{00000000-0005-0000-0000-0000D81D0000}"/>
    <cellStyle name="백분율 37" xfId="7656" xr:uid="{00000000-0005-0000-0000-0000D91D0000}"/>
    <cellStyle name="백분율 37 2" xfId="7657" xr:uid="{00000000-0005-0000-0000-0000DA1D0000}"/>
    <cellStyle name="백분율 38" xfId="38466" xr:uid="{21D4835B-A5A9-4305-8DC3-4F263D5725D2}"/>
    <cellStyle name="백분율 39" xfId="38467" xr:uid="{62C45923-2CCA-4BD6-B1D2-AA4E016CB053}"/>
    <cellStyle name="백분율 4" xfId="7658" xr:uid="{00000000-0005-0000-0000-0000DB1D0000}"/>
    <cellStyle name="백분율 4 2" xfId="7659" xr:uid="{00000000-0005-0000-0000-0000DC1D0000}"/>
    <cellStyle name="백분율 4 2 2" xfId="7660" xr:uid="{00000000-0005-0000-0000-0000DD1D0000}"/>
    <cellStyle name="백분율 4 2 3" xfId="7661" xr:uid="{00000000-0005-0000-0000-0000DE1D0000}"/>
    <cellStyle name="백분율 4 2 3 2" xfId="7662" xr:uid="{00000000-0005-0000-0000-0000DF1D0000}"/>
    <cellStyle name="백분율 4 2 3 2 2" xfId="7663" xr:uid="{00000000-0005-0000-0000-0000E01D0000}"/>
    <cellStyle name="백분율 4 2 3 2 2 2" xfId="7664" xr:uid="{00000000-0005-0000-0000-0000E11D0000}"/>
    <cellStyle name="백분율 4 2 3 2 2 2 2" xfId="7665" xr:uid="{00000000-0005-0000-0000-0000E21D0000}"/>
    <cellStyle name="백분율 4 2 3 2 2 2 2 2" xfId="7666" xr:uid="{00000000-0005-0000-0000-0000E31D0000}"/>
    <cellStyle name="백분율 4 2 3 2 2 2 2 2 2" xfId="7667" xr:uid="{00000000-0005-0000-0000-0000E41D0000}"/>
    <cellStyle name="백분율 4 2 3 2 2 2 2 2 3" xfId="7668" xr:uid="{00000000-0005-0000-0000-0000E51D0000}"/>
    <cellStyle name="백분율 4 2 3 2 2 2 2 2 3 2" xfId="7669" xr:uid="{00000000-0005-0000-0000-0000E61D0000}"/>
    <cellStyle name="백분율 4 2 3 2 2 2 2 2 3 2 2" xfId="7670" xr:uid="{00000000-0005-0000-0000-0000E71D0000}"/>
    <cellStyle name="백분율 4 2 3 3" xfId="7671" xr:uid="{00000000-0005-0000-0000-0000E81D0000}"/>
    <cellStyle name="백분율 4 2 3 3 2" xfId="7672" xr:uid="{00000000-0005-0000-0000-0000E91D0000}"/>
    <cellStyle name="백분율 4 2 3 3 2 2" xfId="7673" xr:uid="{00000000-0005-0000-0000-0000EA1D0000}"/>
    <cellStyle name="백분율 4 2 3 3 2 2 2" xfId="7674" xr:uid="{00000000-0005-0000-0000-0000EB1D0000}"/>
    <cellStyle name="백분율 4 2 3 3 2 2 2 2" xfId="7675" xr:uid="{00000000-0005-0000-0000-0000EC1D0000}"/>
    <cellStyle name="백분율 4 2 3 3 2 2 2 2 2" xfId="7676" xr:uid="{00000000-0005-0000-0000-0000ED1D0000}"/>
    <cellStyle name="백분율 4 2 3 3 2 2 2 2 3" xfId="7677" xr:uid="{00000000-0005-0000-0000-0000EE1D0000}"/>
    <cellStyle name="백분율 4 3" xfId="7678" xr:uid="{00000000-0005-0000-0000-0000EF1D0000}"/>
    <cellStyle name="백분율 4 4" xfId="7679" xr:uid="{00000000-0005-0000-0000-0000F01D0000}"/>
    <cellStyle name="백분율 4 5" xfId="7680" xr:uid="{00000000-0005-0000-0000-0000F11D0000}"/>
    <cellStyle name="백분율 4 6" xfId="7681" xr:uid="{00000000-0005-0000-0000-0000F21D0000}"/>
    <cellStyle name="백분율 4 6 2" xfId="7682" xr:uid="{00000000-0005-0000-0000-0000F31D0000}"/>
    <cellStyle name="백분율 4 6 2 2" xfId="7683" xr:uid="{00000000-0005-0000-0000-0000F41D0000}"/>
    <cellStyle name="백분율 4 7" xfId="7684" xr:uid="{00000000-0005-0000-0000-0000F51D0000}"/>
    <cellStyle name="백분율 40" xfId="38468" xr:uid="{C5D4FC07-0379-40C0-9F64-F10FD989110B}"/>
    <cellStyle name="백분율 5" xfId="7685" xr:uid="{00000000-0005-0000-0000-0000F61D0000}"/>
    <cellStyle name="백분율 5 2" xfId="7686" xr:uid="{00000000-0005-0000-0000-0000F71D0000}"/>
    <cellStyle name="백분율 5 2 2" xfId="7687" xr:uid="{00000000-0005-0000-0000-0000F81D0000}"/>
    <cellStyle name="백분율 5 2 3" xfId="7688" xr:uid="{00000000-0005-0000-0000-0000F91D0000}"/>
    <cellStyle name="백분율 5 3" xfId="7689" xr:uid="{00000000-0005-0000-0000-0000FA1D0000}"/>
    <cellStyle name="백분율 5 4" xfId="7690" xr:uid="{00000000-0005-0000-0000-0000FB1D0000}"/>
    <cellStyle name="백분율 5 5" xfId="7691" xr:uid="{00000000-0005-0000-0000-0000FC1D0000}"/>
    <cellStyle name="백분율 6" xfId="7692" xr:uid="{00000000-0005-0000-0000-0000FD1D0000}"/>
    <cellStyle name="백분율 6 2" xfId="7693" xr:uid="{00000000-0005-0000-0000-0000FE1D0000}"/>
    <cellStyle name="백분율 6 2 2" xfId="7694" xr:uid="{00000000-0005-0000-0000-0000FF1D0000}"/>
    <cellStyle name="백분율 6 3" xfId="7695" xr:uid="{00000000-0005-0000-0000-0000001E0000}"/>
    <cellStyle name="백분율 6 4" xfId="7696" xr:uid="{00000000-0005-0000-0000-0000011E0000}"/>
    <cellStyle name="백분율 6 5" xfId="7697" xr:uid="{00000000-0005-0000-0000-0000021E0000}"/>
    <cellStyle name="백분율 7" xfId="12" xr:uid="{00000000-0005-0000-0000-0000031E0000}"/>
    <cellStyle name="백분율 7 2" xfId="7698" xr:uid="{00000000-0005-0000-0000-0000041E0000}"/>
    <cellStyle name="백분율 7 2 2" xfId="7699" xr:uid="{00000000-0005-0000-0000-0000051E0000}"/>
    <cellStyle name="백분율 7 3" xfId="7700" xr:uid="{00000000-0005-0000-0000-0000061E0000}"/>
    <cellStyle name="백분율 7 4" xfId="7701" xr:uid="{00000000-0005-0000-0000-0000071E0000}"/>
    <cellStyle name="백분율 7 5" xfId="7702" xr:uid="{00000000-0005-0000-0000-0000081E0000}"/>
    <cellStyle name="백분율 7 6" xfId="38461" xr:uid="{00000000-0005-0000-0000-0000091E0000}"/>
    <cellStyle name="백분율 8" xfId="7703" xr:uid="{00000000-0005-0000-0000-00000A1E0000}"/>
    <cellStyle name="백분율 8 2" xfId="7704" xr:uid="{00000000-0005-0000-0000-00000B1E0000}"/>
    <cellStyle name="백분율 8 2 2" xfId="7705" xr:uid="{00000000-0005-0000-0000-00000C1E0000}"/>
    <cellStyle name="백분율 8 2 2 2" xfId="7706" xr:uid="{00000000-0005-0000-0000-00000D1E0000}"/>
    <cellStyle name="백분율 8 2 2 2 2" xfId="7707" xr:uid="{00000000-0005-0000-0000-00000E1E0000}"/>
    <cellStyle name="백분율 8 2 2 2 2 2" xfId="7708" xr:uid="{00000000-0005-0000-0000-00000F1E0000}"/>
    <cellStyle name="백분율 8 3" xfId="7709" xr:uid="{00000000-0005-0000-0000-0000101E0000}"/>
    <cellStyle name="백분율 8 3 2" xfId="7710" xr:uid="{00000000-0005-0000-0000-0000111E0000}"/>
    <cellStyle name="백분율 9" xfId="7711" xr:uid="{00000000-0005-0000-0000-0000121E0000}"/>
    <cellStyle name="백분율 9 2" xfId="7712" xr:uid="{00000000-0005-0000-0000-0000131E0000}"/>
    <cellStyle name="보통 10" xfId="7713" xr:uid="{00000000-0005-0000-0000-0000141E0000}"/>
    <cellStyle name="보통 10 2" xfId="7714" xr:uid="{00000000-0005-0000-0000-0000151E0000}"/>
    <cellStyle name="보통 11" xfId="7715" xr:uid="{00000000-0005-0000-0000-0000161E0000}"/>
    <cellStyle name="보통 11 2" xfId="7716" xr:uid="{00000000-0005-0000-0000-0000171E0000}"/>
    <cellStyle name="보통 11 3" xfId="7717" xr:uid="{00000000-0005-0000-0000-0000181E0000}"/>
    <cellStyle name="보통 11 4" xfId="7718" xr:uid="{00000000-0005-0000-0000-0000191E0000}"/>
    <cellStyle name="보통 12" xfId="7719" xr:uid="{00000000-0005-0000-0000-00001A1E0000}"/>
    <cellStyle name="보통 12 2" xfId="7720" xr:uid="{00000000-0005-0000-0000-00001B1E0000}"/>
    <cellStyle name="보통 13" xfId="7721" xr:uid="{00000000-0005-0000-0000-00001C1E0000}"/>
    <cellStyle name="보통 13 2" xfId="7722" xr:uid="{00000000-0005-0000-0000-00001D1E0000}"/>
    <cellStyle name="보통 14" xfId="7723" xr:uid="{00000000-0005-0000-0000-00001E1E0000}"/>
    <cellStyle name="보통 14 2" xfId="7724" xr:uid="{00000000-0005-0000-0000-00001F1E0000}"/>
    <cellStyle name="보통 15" xfId="7725" xr:uid="{00000000-0005-0000-0000-0000201E0000}"/>
    <cellStyle name="보통 15 2" xfId="7726" xr:uid="{00000000-0005-0000-0000-0000211E0000}"/>
    <cellStyle name="보통 16" xfId="7727" xr:uid="{00000000-0005-0000-0000-0000221E0000}"/>
    <cellStyle name="보통 16 2" xfId="7728" xr:uid="{00000000-0005-0000-0000-0000231E0000}"/>
    <cellStyle name="보통 17" xfId="7729" xr:uid="{00000000-0005-0000-0000-0000241E0000}"/>
    <cellStyle name="보통 17 2" xfId="7730" xr:uid="{00000000-0005-0000-0000-0000251E0000}"/>
    <cellStyle name="보통 18" xfId="7731" xr:uid="{00000000-0005-0000-0000-0000261E0000}"/>
    <cellStyle name="보통 18 2" xfId="7732" xr:uid="{00000000-0005-0000-0000-0000271E0000}"/>
    <cellStyle name="보통 19" xfId="7733" xr:uid="{00000000-0005-0000-0000-0000281E0000}"/>
    <cellStyle name="보통 19 2" xfId="7734" xr:uid="{00000000-0005-0000-0000-0000291E0000}"/>
    <cellStyle name="보통 2" xfId="7735" xr:uid="{00000000-0005-0000-0000-00002A1E0000}"/>
    <cellStyle name="보통 2 10" xfId="7736" xr:uid="{00000000-0005-0000-0000-00002B1E0000}"/>
    <cellStyle name="보통 2 11" xfId="7737" xr:uid="{00000000-0005-0000-0000-00002C1E0000}"/>
    <cellStyle name="보통 2 12" xfId="7738" xr:uid="{00000000-0005-0000-0000-00002D1E0000}"/>
    <cellStyle name="보통 2 13" xfId="7739" xr:uid="{00000000-0005-0000-0000-00002E1E0000}"/>
    <cellStyle name="보통 2 2" xfId="7740" xr:uid="{00000000-0005-0000-0000-00002F1E0000}"/>
    <cellStyle name="보통 2 2 2" xfId="7741" xr:uid="{00000000-0005-0000-0000-0000301E0000}"/>
    <cellStyle name="보통 2 3" xfId="7742" xr:uid="{00000000-0005-0000-0000-0000311E0000}"/>
    <cellStyle name="보통 2 4" xfId="7743" xr:uid="{00000000-0005-0000-0000-0000321E0000}"/>
    <cellStyle name="보통 2 5" xfId="7744" xr:uid="{00000000-0005-0000-0000-0000331E0000}"/>
    <cellStyle name="보통 2 6" xfId="7745" xr:uid="{00000000-0005-0000-0000-0000341E0000}"/>
    <cellStyle name="보통 2 7" xfId="7746" xr:uid="{00000000-0005-0000-0000-0000351E0000}"/>
    <cellStyle name="보통 2 8" xfId="7747" xr:uid="{00000000-0005-0000-0000-0000361E0000}"/>
    <cellStyle name="보통 2 9" xfId="7748" xr:uid="{00000000-0005-0000-0000-0000371E0000}"/>
    <cellStyle name="보통 20" xfId="7749" xr:uid="{00000000-0005-0000-0000-0000381E0000}"/>
    <cellStyle name="보통 21" xfId="7750" xr:uid="{00000000-0005-0000-0000-0000391E0000}"/>
    <cellStyle name="보통 22" xfId="7751" xr:uid="{00000000-0005-0000-0000-00003A1E0000}"/>
    <cellStyle name="보통 23" xfId="7752" xr:uid="{00000000-0005-0000-0000-00003B1E0000}"/>
    <cellStyle name="보통 3" xfId="7753" xr:uid="{00000000-0005-0000-0000-00003C1E0000}"/>
    <cellStyle name="보통 3 2" xfId="7754" xr:uid="{00000000-0005-0000-0000-00003D1E0000}"/>
    <cellStyle name="보통 3 2 2" xfId="7755" xr:uid="{00000000-0005-0000-0000-00003E1E0000}"/>
    <cellStyle name="보통 3 3" xfId="7756" xr:uid="{00000000-0005-0000-0000-00003F1E0000}"/>
    <cellStyle name="보통 3 4" xfId="7757" xr:uid="{00000000-0005-0000-0000-0000401E0000}"/>
    <cellStyle name="보통 3 5" xfId="7758" xr:uid="{00000000-0005-0000-0000-0000411E0000}"/>
    <cellStyle name="보통 3 6" xfId="7759" xr:uid="{00000000-0005-0000-0000-0000421E0000}"/>
    <cellStyle name="보통 4" xfId="7760" xr:uid="{00000000-0005-0000-0000-0000431E0000}"/>
    <cellStyle name="보통 4 2" xfId="7761" xr:uid="{00000000-0005-0000-0000-0000441E0000}"/>
    <cellStyle name="보통 4 3" xfId="7762" xr:uid="{00000000-0005-0000-0000-0000451E0000}"/>
    <cellStyle name="보통 4 4" xfId="7763" xr:uid="{00000000-0005-0000-0000-0000461E0000}"/>
    <cellStyle name="보통 5" xfId="7764" xr:uid="{00000000-0005-0000-0000-0000471E0000}"/>
    <cellStyle name="보통 5 2" xfId="7765" xr:uid="{00000000-0005-0000-0000-0000481E0000}"/>
    <cellStyle name="보통 5 3" xfId="7766" xr:uid="{00000000-0005-0000-0000-0000491E0000}"/>
    <cellStyle name="보통 6" xfId="7767" xr:uid="{00000000-0005-0000-0000-00004A1E0000}"/>
    <cellStyle name="보통 6 2" xfId="7768" xr:uid="{00000000-0005-0000-0000-00004B1E0000}"/>
    <cellStyle name="보통 7" xfId="7769" xr:uid="{00000000-0005-0000-0000-00004C1E0000}"/>
    <cellStyle name="보통 7 2" xfId="7770" xr:uid="{00000000-0005-0000-0000-00004D1E0000}"/>
    <cellStyle name="보통 8" xfId="7771" xr:uid="{00000000-0005-0000-0000-00004E1E0000}"/>
    <cellStyle name="보통 8 2" xfId="7772" xr:uid="{00000000-0005-0000-0000-00004F1E0000}"/>
    <cellStyle name="보통 9" xfId="7773" xr:uid="{00000000-0005-0000-0000-0000501E0000}"/>
    <cellStyle name="보통 9 2" xfId="7774" xr:uid="{00000000-0005-0000-0000-0000511E0000}"/>
    <cellStyle name="뷭?_BOOKSHIP" xfId="7775" xr:uid="{00000000-0005-0000-0000-0000521E0000}"/>
    <cellStyle name="새귑[0]_롤痰삠悧 " xfId="7776" xr:uid="{00000000-0005-0000-0000-0000531E0000}"/>
    <cellStyle name="새귑_롤痰삠悧 " xfId="7777" xr:uid="{00000000-0005-0000-0000-0000541E0000}"/>
    <cellStyle name="설명 텍스트 10" xfId="7778" xr:uid="{00000000-0005-0000-0000-0000551E0000}"/>
    <cellStyle name="설명 텍스트 10 2" xfId="7779" xr:uid="{00000000-0005-0000-0000-0000561E0000}"/>
    <cellStyle name="설명 텍스트 11" xfId="7780" xr:uid="{00000000-0005-0000-0000-0000571E0000}"/>
    <cellStyle name="설명 텍스트 11 2" xfId="7781" xr:uid="{00000000-0005-0000-0000-0000581E0000}"/>
    <cellStyle name="설명 텍스트 11 3" xfId="7782" xr:uid="{00000000-0005-0000-0000-0000591E0000}"/>
    <cellStyle name="설명 텍스트 11 4" xfId="7783" xr:uid="{00000000-0005-0000-0000-00005A1E0000}"/>
    <cellStyle name="설명 텍스트 12" xfId="7784" xr:uid="{00000000-0005-0000-0000-00005B1E0000}"/>
    <cellStyle name="설명 텍스트 12 2" xfId="7785" xr:uid="{00000000-0005-0000-0000-00005C1E0000}"/>
    <cellStyle name="설명 텍스트 13" xfId="7786" xr:uid="{00000000-0005-0000-0000-00005D1E0000}"/>
    <cellStyle name="설명 텍스트 13 2" xfId="7787" xr:uid="{00000000-0005-0000-0000-00005E1E0000}"/>
    <cellStyle name="설명 텍스트 14" xfId="7788" xr:uid="{00000000-0005-0000-0000-00005F1E0000}"/>
    <cellStyle name="설명 텍스트 14 2" xfId="7789" xr:uid="{00000000-0005-0000-0000-0000601E0000}"/>
    <cellStyle name="설명 텍스트 15" xfId="7790" xr:uid="{00000000-0005-0000-0000-0000611E0000}"/>
    <cellStyle name="설명 텍스트 15 2" xfId="7791" xr:uid="{00000000-0005-0000-0000-0000621E0000}"/>
    <cellStyle name="설명 텍스트 16" xfId="7792" xr:uid="{00000000-0005-0000-0000-0000631E0000}"/>
    <cellStyle name="설명 텍스트 16 2" xfId="7793" xr:uid="{00000000-0005-0000-0000-0000641E0000}"/>
    <cellStyle name="설명 텍스트 17" xfId="7794" xr:uid="{00000000-0005-0000-0000-0000651E0000}"/>
    <cellStyle name="설명 텍스트 17 2" xfId="7795" xr:uid="{00000000-0005-0000-0000-0000661E0000}"/>
    <cellStyle name="설명 텍스트 18" xfId="7796" xr:uid="{00000000-0005-0000-0000-0000671E0000}"/>
    <cellStyle name="설명 텍스트 18 2" xfId="7797" xr:uid="{00000000-0005-0000-0000-0000681E0000}"/>
    <cellStyle name="설명 텍스트 19" xfId="7798" xr:uid="{00000000-0005-0000-0000-0000691E0000}"/>
    <cellStyle name="설명 텍스트 19 2" xfId="7799" xr:uid="{00000000-0005-0000-0000-00006A1E0000}"/>
    <cellStyle name="설명 텍스트 2" xfId="7800" xr:uid="{00000000-0005-0000-0000-00006B1E0000}"/>
    <cellStyle name="설명 텍스트 2 10" xfId="7801" xr:uid="{00000000-0005-0000-0000-00006C1E0000}"/>
    <cellStyle name="설명 텍스트 2 11" xfId="7802" xr:uid="{00000000-0005-0000-0000-00006D1E0000}"/>
    <cellStyle name="설명 텍스트 2 12" xfId="7803" xr:uid="{00000000-0005-0000-0000-00006E1E0000}"/>
    <cellStyle name="설명 텍스트 2 13" xfId="7804" xr:uid="{00000000-0005-0000-0000-00006F1E0000}"/>
    <cellStyle name="설명 텍스트 2 2" xfId="7805" xr:uid="{00000000-0005-0000-0000-0000701E0000}"/>
    <cellStyle name="설명 텍스트 2 2 2" xfId="7806" xr:uid="{00000000-0005-0000-0000-0000711E0000}"/>
    <cellStyle name="설명 텍스트 2 3" xfId="7807" xr:uid="{00000000-0005-0000-0000-0000721E0000}"/>
    <cellStyle name="설명 텍스트 2 4" xfId="7808" xr:uid="{00000000-0005-0000-0000-0000731E0000}"/>
    <cellStyle name="설명 텍스트 2 5" xfId="7809" xr:uid="{00000000-0005-0000-0000-0000741E0000}"/>
    <cellStyle name="설명 텍스트 2 6" xfId="7810" xr:uid="{00000000-0005-0000-0000-0000751E0000}"/>
    <cellStyle name="설명 텍스트 2 7" xfId="7811" xr:uid="{00000000-0005-0000-0000-0000761E0000}"/>
    <cellStyle name="설명 텍스트 2 8" xfId="7812" xr:uid="{00000000-0005-0000-0000-0000771E0000}"/>
    <cellStyle name="설명 텍스트 2 9" xfId="7813" xr:uid="{00000000-0005-0000-0000-0000781E0000}"/>
    <cellStyle name="설명 텍스트 20" xfId="7814" xr:uid="{00000000-0005-0000-0000-0000791E0000}"/>
    <cellStyle name="설명 텍스트 21" xfId="7815" xr:uid="{00000000-0005-0000-0000-00007A1E0000}"/>
    <cellStyle name="설명 텍스트 22" xfId="7816" xr:uid="{00000000-0005-0000-0000-00007B1E0000}"/>
    <cellStyle name="설명 텍스트 23" xfId="7817" xr:uid="{00000000-0005-0000-0000-00007C1E0000}"/>
    <cellStyle name="설명 텍스트 3" xfId="7818" xr:uid="{00000000-0005-0000-0000-00007D1E0000}"/>
    <cellStyle name="설명 텍스트 3 2" xfId="7819" xr:uid="{00000000-0005-0000-0000-00007E1E0000}"/>
    <cellStyle name="설명 텍스트 3 2 2" xfId="7820" xr:uid="{00000000-0005-0000-0000-00007F1E0000}"/>
    <cellStyle name="설명 텍스트 3 3" xfId="7821" xr:uid="{00000000-0005-0000-0000-0000801E0000}"/>
    <cellStyle name="설명 텍스트 3 4" xfId="7822" xr:uid="{00000000-0005-0000-0000-0000811E0000}"/>
    <cellStyle name="설명 텍스트 3 5" xfId="7823" xr:uid="{00000000-0005-0000-0000-0000821E0000}"/>
    <cellStyle name="설명 텍스트 3 6" xfId="7824" xr:uid="{00000000-0005-0000-0000-0000831E0000}"/>
    <cellStyle name="설명 텍스트 4" xfId="7825" xr:uid="{00000000-0005-0000-0000-0000841E0000}"/>
    <cellStyle name="설명 텍스트 4 2" xfId="7826" xr:uid="{00000000-0005-0000-0000-0000851E0000}"/>
    <cellStyle name="설명 텍스트 4 3" xfId="7827" xr:uid="{00000000-0005-0000-0000-0000861E0000}"/>
    <cellStyle name="설명 텍스트 4 4" xfId="7828" xr:uid="{00000000-0005-0000-0000-0000871E0000}"/>
    <cellStyle name="설명 텍스트 5" xfId="7829" xr:uid="{00000000-0005-0000-0000-0000881E0000}"/>
    <cellStyle name="설명 텍스트 5 2" xfId="7830" xr:uid="{00000000-0005-0000-0000-0000891E0000}"/>
    <cellStyle name="설명 텍스트 5 3" xfId="7831" xr:uid="{00000000-0005-0000-0000-00008A1E0000}"/>
    <cellStyle name="설명 텍스트 6" xfId="7832" xr:uid="{00000000-0005-0000-0000-00008B1E0000}"/>
    <cellStyle name="설명 텍스트 6 2" xfId="7833" xr:uid="{00000000-0005-0000-0000-00008C1E0000}"/>
    <cellStyle name="설명 텍스트 7" xfId="7834" xr:uid="{00000000-0005-0000-0000-00008D1E0000}"/>
    <cellStyle name="설명 텍스트 7 2" xfId="7835" xr:uid="{00000000-0005-0000-0000-00008E1E0000}"/>
    <cellStyle name="설명 텍스트 8" xfId="7836" xr:uid="{00000000-0005-0000-0000-00008F1E0000}"/>
    <cellStyle name="설명 텍스트 8 2" xfId="7837" xr:uid="{00000000-0005-0000-0000-0000901E0000}"/>
    <cellStyle name="설명 텍스트 9" xfId="7838" xr:uid="{00000000-0005-0000-0000-0000911E0000}"/>
    <cellStyle name="설명 텍스트 9 2" xfId="7839" xr:uid="{00000000-0005-0000-0000-0000921E0000}"/>
    <cellStyle name="셀 확인 10" xfId="7840" xr:uid="{00000000-0005-0000-0000-0000931E0000}"/>
    <cellStyle name="셀 확인 10 2" xfId="7841" xr:uid="{00000000-0005-0000-0000-0000941E0000}"/>
    <cellStyle name="셀 확인 11" xfId="7842" xr:uid="{00000000-0005-0000-0000-0000951E0000}"/>
    <cellStyle name="셀 확인 11 2" xfId="7843" xr:uid="{00000000-0005-0000-0000-0000961E0000}"/>
    <cellStyle name="셀 확인 11 3" xfId="7844" xr:uid="{00000000-0005-0000-0000-0000971E0000}"/>
    <cellStyle name="셀 확인 11 4" xfId="7845" xr:uid="{00000000-0005-0000-0000-0000981E0000}"/>
    <cellStyle name="셀 확인 12" xfId="7846" xr:uid="{00000000-0005-0000-0000-0000991E0000}"/>
    <cellStyle name="셀 확인 12 2" xfId="7847" xr:uid="{00000000-0005-0000-0000-00009A1E0000}"/>
    <cellStyle name="셀 확인 13" xfId="7848" xr:uid="{00000000-0005-0000-0000-00009B1E0000}"/>
    <cellStyle name="셀 확인 13 2" xfId="7849" xr:uid="{00000000-0005-0000-0000-00009C1E0000}"/>
    <cellStyle name="셀 확인 14" xfId="7850" xr:uid="{00000000-0005-0000-0000-00009D1E0000}"/>
    <cellStyle name="셀 확인 14 2" xfId="7851" xr:uid="{00000000-0005-0000-0000-00009E1E0000}"/>
    <cellStyle name="셀 확인 15" xfId="7852" xr:uid="{00000000-0005-0000-0000-00009F1E0000}"/>
    <cellStyle name="셀 확인 15 2" xfId="7853" xr:uid="{00000000-0005-0000-0000-0000A01E0000}"/>
    <cellStyle name="셀 확인 16" xfId="7854" xr:uid="{00000000-0005-0000-0000-0000A11E0000}"/>
    <cellStyle name="셀 확인 16 2" xfId="7855" xr:uid="{00000000-0005-0000-0000-0000A21E0000}"/>
    <cellStyle name="셀 확인 17" xfId="7856" xr:uid="{00000000-0005-0000-0000-0000A31E0000}"/>
    <cellStyle name="셀 확인 17 2" xfId="7857" xr:uid="{00000000-0005-0000-0000-0000A41E0000}"/>
    <cellStyle name="셀 확인 18" xfId="7858" xr:uid="{00000000-0005-0000-0000-0000A51E0000}"/>
    <cellStyle name="셀 확인 18 2" xfId="7859" xr:uid="{00000000-0005-0000-0000-0000A61E0000}"/>
    <cellStyle name="셀 확인 19" xfId="7860" xr:uid="{00000000-0005-0000-0000-0000A71E0000}"/>
    <cellStyle name="셀 확인 19 2" xfId="7861" xr:uid="{00000000-0005-0000-0000-0000A81E0000}"/>
    <cellStyle name="셀 확인 2" xfId="7862" xr:uid="{00000000-0005-0000-0000-0000A91E0000}"/>
    <cellStyle name="셀 확인 2 10" xfId="7863" xr:uid="{00000000-0005-0000-0000-0000AA1E0000}"/>
    <cellStyle name="셀 확인 2 11" xfId="7864" xr:uid="{00000000-0005-0000-0000-0000AB1E0000}"/>
    <cellStyle name="셀 확인 2 12" xfId="7865" xr:uid="{00000000-0005-0000-0000-0000AC1E0000}"/>
    <cellStyle name="셀 확인 2 13" xfId="7866" xr:uid="{00000000-0005-0000-0000-0000AD1E0000}"/>
    <cellStyle name="셀 확인 2 2" xfId="7867" xr:uid="{00000000-0005-0000-0000-0000AE1E0000}"/>
    <cellStyle name="셀 확인 2 2 2" xfId="7868" xr:uid="{00000000-0005-0000-0000-0000AF1E0000}"/>
    <cellStyle name="셀 확인 2 3" xfId="7869" xr:uid="{00000000-0005-0000-0000-0000B01E0000}"/>
    <cellStyle name="셀 확인 2 4" xfId="7870" xr:uid="{00000000-0005-0000-0000-0000B11E0000}"/>
    <cellStyle name="셀 확인 2 5" xfId="7871" xr:uid="{00000000-0005-0000-0000-0000B21E0000}"/>
    <cellStyle name="셀 확인 2 6" xfId="7872" xr:uid="{00000000-0005-0000-0000-0000B31E0000}"/>
    <cellStyle name="셀 확인 2 7" xfId="7873" xr:uid="{00000000-0005-0000-0000-0000B41E0000}"/>
    <cellStyle name="셀 확인 2 8" xfId="7874" xr:uid="{00000000-0005-0000-0000-0000B51E0000}"/>
    <cellStyle name="셀 확인 2 9" xfId="7875" xr:uid="{00000000-0005-0000-0000-0000B61E0000}"/>
    <cellStyle name="셀 확인 20" xfId="7876" xr:uid="{00000000-0005-0000-0000-0000B71E0000}"/>
    <cellStyle name="셀 확인 21" xfId="7877" xr:uid="{00000000-0005-0000-0000-0000B81E0000}"/>
    <cellStyle name="셀 확인 22" xfId="7878" xr:uid="{00000000-0005-0000-0000-0000B91E0000}"/>
    <cellStyle name="셀 확인 23" xfId="7879" xr:uid="{00000000-0005-0000-0000-0000BA1E0000}"/>
    <cellStyle name="셀 확인 3" xfId="7880" xr:uid="{00000000-0005-0000-0000-0000BB1E0000}"/>
    <cellStyle name="셀 확인 3 2" xfId="7881" xr:uid="{00000000-0005-0000-0000-0000BC1E0000}"/>
    <cellStyle name="셀 확인 3 2 2" xfId="7882" xr:uid="{00000000-0005-0000-0000-0000BD1E0000}"/>
    <cellStyle name="셀 확인 3 3" xfId="7883" xr:uid="{00000000-0005-0000-0000-0000BE1E0000}"/>
    <cellStyle name="셀 확인 3 4" xfId="7884" xr:uid="{00000000-0005-0000-0000-0000BF1E0000}"/>
    <cellStyle name="셀 확인 3 5" xfId="7885" xr:uid="{00000000-0005-0000-0000-0000C01E0000}"/>
    <cellStyle name="셀 확인 3 6" xfId="7886" xr:uid="{00000000-0005-0000-0000-0000C11E0000}"/>
    <cellStyle name="셀 확인 4" xfId="7887" xr:uid="{00000000-0005-0000-0000-0000C21E0000}"/>
    <cellStyle name="셀 확인 4 2" xfId="7888" xr:uid="{00000000-0005-0000-0000-0000C31E0000}"/>
    <cellStyle name="셀 확인 4 3" xfId="7889" xr:uid="{00000000-0005-0000-0000-0000C41E0000}"/>
    <cellStyle name="셀 확인 4 4" xfId="7890" xr:uid="{00000000-0005-0000-0000-0000C51E0000}"/>
    <cellStyle name="셀 확인 5" xfId="7891" xr:uid="{00000000-0005-0000-0000-0000C61E0000}"/>
    <cellStyle name="셀 확인 5 2" xfId="7892" xr:uid="{00000000-0005-0000-0000-0000C71E0000}"/>
    <cellStyle name="셀 확인 5 3" xfId="7893" xr:uid="{00000000-0005-0000-0000-0000C81E0000}"/>
    <cellStyle name="셀 확인 6" xfId="7894" xr:uid="{00000000-0005-0000-0000-0000C91E0000}"/>
    <cellStyle name="셀 확인 6 2" xfId="7895" xr:uid="{00000000-0005-0000-0000-0000CA1E0000}"/>
    <cellStyle name="셀 확인 7" xfId="7896" xr:uid="{00000000-0005-0000-0000-0000CB1E0000}"/>
    <cellStyle name="셀 확인 7 2" xfId="7897" xr:uid="{00000000-0005-0000-0000-0000CC1E0000}"/>
    <cellStyle name="셀 확인 8" xfId="7898" xr:uid="{00000000-0005-0000-0000-0000CD1E0000}"/>
    <cellStyle name="셀 확인 8 2" xfId="7899" xr:uid="{00000000-0005-0000-0000-0000CE1E0000}"/>
    <cellStyle name="셀 확인 9" xfId="7900" xr:uid="{00000000-0005-0000-0000-0000CF1E0000}"/>
    <cellStyle name="셀 확인 9 2" xfId="7901" xr:uid="{00000000-0005-0000-0000-0000D01E0000}"/>
    <cellStyle name="쉼표 [0]" xfId="1" builtinId="6"/>
    <cellStyle name="쉼표 [0] 10" xfId="17" xr:uid="{00000000-0005-0000-0000-0000D21E0000}"/>
    <cellStyle name="쉼표 [0] 10 10" xfId="7902" xr:uid="{00000000-0005-0000-0000-0000D31E0000}"/>
    <cellStyle name="쉼표 [0] 10 10 2" xfId="7903" xr:uid="{00000000-0005-0000-0000-0000D41E0000}"/>
    <cellStyle name="쉼표 [0] 10 10 2 2" xfId="7904" xr:uid="{00000000-0005-0000-0000-0000D51E0000}"/>
    <cellStyle name="쉼표 [0] 10 10 2 2 2" xfId="7905" xr:uid="{00000000-0005-0000-0000-0000D61E0000}"/>
    <cellStyle name="쉼표 [0] 10 10 2 2 2 2" xfId="7906" xr:uid="{00000000-0005-0000-0000-0000D71E0000}"/>
    <cellStyle name="쉼표 [0] 10 10 2 2 2 2 2" xfId="7907" xr:uid="{00000000-0005-0000-0000-0000D81E0000}"/>
    <cellStyle name="쉼표 [0] 10 10 2 2 2 2 2 2" xfId="7908" xr:uid="{00000000-0005-0000-0000-0000D91E0000}"/>
    <cellStyle name="쉼표 [0] 10 10 2 2 2 2 2 2 2" xfId="7909" xr:uid="{00000000-0005-0000-0000-0000DA1E0000}"/>
    <cellStyle name="쉼표 [0] 10 10 2 2 2 2 2 2 2 2" xfId="7910" xr:uid="{00000000-0005-0000-0000-0000DB1E0000}"/>
    <cellStyle name="쉼표 [0] 10 10 2 2 2 2 2 2 2 2 10" xfId="7911" xr:uid="{00000000-0005-0000-0000-0000DC1E0000}"/>
    <cellStyle name="쉼표 [0] 10 10 2 2 2 2 2 2 2 2 12" xfId="7912" xr:uid="{00000000-0005-0000-0000-0000DD1E0000}"/>
    <cellStyle name="쉼표 [0] 10 10 2 2 2 2 2 2 2 2 2" xfId="7913" xr:uid="{00000000-0005-0000-0000-0000DE1E0000}"/>
    <cellStyle name="쉼표 [0] 10 10 2 2 2 2 2 2 2 2 2 2" xfId="7914" xr:uid="{00000000-0005-0000-0000-0000DF1E0000}"/>
    <cellStyle name="쉼표 [0] 10 10 2 2 2 2 2 2 2 2 2 2 2" xfId="7915" xr:uid="{00000000-0005-0000-0000-0000E01E0000}"/>
    <cellStyle name="쉼표 [0] 10 10 2 2 2 2 2 2 2 2 2 2 2 2" xfId="7916" xr:uid="{00000000-0005-0000-0000-0000E11E0000}"/>
    <cellStyle name="쉼표 [0] 10 10 2 2 2 2 2 2 2 2 2 2 2 2 2" xfId="7917" xr:uid="{00000000-0005-0000-0000-0000E21E0000}"/>
    <cellStyle name="쉼표 [0] 10 10 2 2 2 2 2 2 2 2 2 2 2 2 2 2" xfId="7918" xr:uid="{00000000-0005-0000-0000-0000E31E0000}"/>
    <cellStyle name="쉼표 [0] 10 10 2 2 2 2 2 2 2 2 2 2 2 2 3" xfId="7919" xr:uid="{00000000-0005-0000-0000-0000E41E0000}"/>
    <cellStyle name="쉼표 [0] 10 10 2 2 2 2 2 2 2 2 2 2 2 2 3 2" xfId="7920" xr:uid="{00000000-0005-0000-0000-0000E51E0000}"/>
    <cellStyle name="쉼표 [0] 10 10 2 2 2 2 2 2 2 2 2 2 2 2 3 2 2" xfId="7921" xr:uid="{00000000-0005-0000-0000-0000E61E0000}"/>
    <cellStyle name="쉼표 [0] 10 10 2 2 2 2 2 2 2 2 2 2 2 3" xfId="7922" xr:uid="{00000000-0005-0000-0000-0000E71E0000}"/>
    <cellStyle name="쉼표 [0] 10 10 2 2 2 2 2 2 2 2 2 2 2 3 2" xfId="7923" xr:uid="{00000000-0005-0000-0000-0000E81E0000}"/>
    <cellStyle name="쉼표 [0] 10 10 2 2 2 2 2 2 2 2 2 2 2 3 3" xfId="7924" xr:uid="{00000000-0005-0000-0000-0000E91E0000}"/>
    <cellStyle name="쉼표 [0] 10 10 2 2 2 2 2 2 2 2 2 2 2 4" xfId="7925" xr:uid="{00000000-0005-0000-0000-0000EA1E0000}"/>
    <cellStyle name="쉼표 [0] 10 10 2 2 2 2 2 2 2 2 2 2 2 4 2" xfId="7926" xr:uid="{00000000-0005-0000-0000-0000EB1E0000}"/>
    <cellStyle name="쉼표 [0] 10 10 2 2 2 2 2 2 2 2 2 2 2 4 3" xfId="7927" xr:uid="{00000000-0005-0000-0000-0000EC1E0000}"/>
    <cellStyle name="쉼표 [0] 10 10 2 2 2 2 2 2 2 2 2 2 2 5" xfId="7928" xr:uid="{00000000-0005-0000-0000-0000ED1E0000}"/>
    <cellStyle name="쉼표 [0] 10 10 2 2 2 2 2 2 2 2 2 2 2 6" xfId="7929" xr:uid="{00000000-0005-0000-0000-0000EE1E0000}"/>
    <cellStyle name="쉼표 [0] 10 10 2 2 2 2 2 2 2 2 2 2 3" xfId="7930" xr:uid="{00000000-0005-0000-0000-0000EF1E0000}"/>
    <cellStyle name="쉼표 [0] 10 10 2 2 2 2 2 2 2 2 2 2 3 2" xfId="7931" xr:uid="{00000000-0005-0000-0000-0000F01E0000}"/>
    <cellStyle name="쉼표 [0] 10 10 2 2 2 2 2 2 2 2 2 2 3 3" xfId="7932" xr:uid="{00000000-0005-0000-0000-0000F11E0000}"/>
    <cellStyle name="쉼표 [0] 10 10 2 2 2 2 2 2 2 2 2 2 4" xfId="7933" xr:uid="{00000000-0005-0000-0000-0000F21E0000}"/>
    <cellStyle name="쉼표 [0] 10 10 2 2 2 2 2 2 2 2 2 3" xfId="7934" xr:uid="{00000000-0005-0000-0000-0000F31E0000}"/>
    <cellStyle name="쉼표 [0] 10 10 2 2 2 2 2 2 2 2 3" xfId="7935" xr:uid="{00000000-0005-0000-0000-0000F41E0000}"/>
    <cellStyle name="쉼표 [0] 10 10 2 2 2 2 2 2 2 2 3 2" xfId="7936" xr:uid="{00000000-0005-0000-0000-0000F51E0000}"/>
    <cellStyle name="쉼표 [0] 10 10 2 2 2 2 2 2 2 2 5" xfId="7937" xr:uid="{00000000-0005-0000-0000-0000F61E0000}"/>
    <cellStyle name="쉼표 [0] 10 10 2 2 2 2 2 2 2 2 5 2" xfId="7938" xr:uid="{00000000-0005-0000-0000-0000F71E0000}"/>
    <cellStyle name="쉼표 [0] 10 10 2 2 2 2 2 2 2 2 5 3" xfId="7939" xr:uid="{00000000-0005-0000-0000-0000F81E0000}"/>
    <cellStyle name="쉼표 [0] 10 10 2 2 2 2 2 2 2 2 5 3 2" xfId="7940" xr:uid="{00000000-0005-0000-0000-0000F91E0000}"/>
    <cellStyle name="쉼표 [0] 10 10 2 2 2 2 2 2 2 2 6" xfId="7941" xr:uid="{00000000-0005-0000-0000-0000FA1E0000}"/>
    <cellStyle name="쉼표 [0] 10 10 2 2 2 2 2 2 2 3" xfId="7942" xr:uid="{00000000-0005-0000-0000-0000FB1E0000}"/>
    <cellStyle name="쉼표 [0] 10 10 2 2 2 2 2 2 2 3 2" xfId="7943" xr:uid="{00000000-0005-0000-0000-0000FC1E0000}"/>
    <cellStyle name="쉼표 [0] 10 10 2 2 2 2 2 2 2 3 2 2" xfId="7944" xr:uid="{00000000-0005-0000-0000-0000FD1E0000}"/>
    <cellStyle name="쉼표 [0] 10 10 2 2 2 2 2 2 2 3 3" xfId="7945" xr:uid="{00000000-0005-0000-0000-0000FE1E0000}"/>
    <cellStyle name="쉼표 [0] 10 10 2 2 2 2 2 2 2 3 3 2" xfId="7946" xr:uid="{00000000-0005-0000-0000-0000FF1E0000}"/>
    <cellStyle name="쉼표 [0] 10 10 2 2 2 2 2 2 2 3 3 2 2" xfId="7947" xr:uid="{00000000-0005-0000-0000-0000001F0000}"/>
    <cellStyle name="쉼표 [0] 10 10 2 2 2 2 2 2 2 3 3 3" xfId="7948" xr:uid="{00000000-0005-0000-0000-0000011F0000}"/>
    <cellStyle name="쉼표 [0] 10 10 2 2 2 2 2 2 2 3 4" xfId="7949" xr:uid="{00000000-0005-0000-0000-0000021F0000}"/>
    <cellStyle name="쉼표 [0] 10 10 2 2 2 2 2 2 2 4" xfId="7950" xr:uid="{00000000-0005-0000-0000-0000031F0000}"/>
    <cellStyle name="쉼표 [0] 10 10 2 2 2 2 2 2 2 4 2" xfId="7951" xr:uid="{00000000-0005-0000-0000-0000041F0000}"/>
    <cellStyle name="쉼표 [0] 10 10 2 2 2 2 2 2 2 4 2 2" xfId="7952" xr:uid="{00000000-0005-0000-0000-0000051F0000}"/>
    <cellStyle name="쉼표 [0] 10 10 2 2 2 2 2 2 2 4 4" xfId="7953" xr:uid="{00000000-0005-0000-0000-0000061F0000}"/>
    <cellStyle name="쉼표 [0] 10 10 2 2 2 2 2 2 2 4 6" xfId="7954" xr:uid="{00000000-0005-0000-0000-0000071F0000}"/>
    <cellStyle name="쉼표 [0] 10 10 2 2 2 2 2 2 2 4 6 3" xfId="7955" xr:uid="{00000000-0005-0000-0000-0000081F0000}"/>
    <cellStyle name="쉼표 [0] 10 10 2 2 2 2 2 2 2 4 6 5" xfId="7956" xr:uid="{00000000-0005-0000-0000-0000091F0000}"/>
    <cellStyle name="쉼표 [0] 10 10 2 2 2 2 2 2 2 5" xfId="7957" xr:uid="{00000000-0005-0000-0000-00000A1F0000}"/>
    <cellStyle name="쉼표 [0] 10 10 2 2 2 2 2 2 2 5 2" xfId="7958" xr:uid="{00000000-0005-0000-0000-00000B1F0000}"/>
    <cellStyle name="쉼표 [0] 10 10 2 2 2 2 2 2 2 6" xfId="7959" xr:uid="{00000000-0005-0000-0000-00000C1F0000}"/>
    <cellStyle name="쉼표 [0] 10 10 2 2 2 2 2 2 3" xfId="7960" xr:uid="{00000000-0005-0000-0000-00000D1F0000}"/>
    <cellStyle name="쉼표 [0] 10 10 2 2 2 2 2 2 3 2" xfId="7961" xr:uid="{00000000-0005-0000-0000-00000E1F0000}"/>
    <cellStyle name="쉼표 [0] 10 10 2 2 2 2 2 2 3 2 2" xfId="7962" xr:uid="{00000000-0005-0000-0000-00000F1F0000}"/>
    <cellStyle name="쉼표 [0] 10 10 2 2 2 2 2 2 3 2 2 2" xfId="7963" xr:uid="{00000000-0005-0000-0000-0000101F0000}"/>
    <cellStyle name="쉼표 [0] 10 10 2 2 2 2 2 2 3 2 4" xfId="7964" xr:uid="{00000000-0005-0000-0000-0000111F0000}"/>
    <cellStyle name="쉼표 [0] 10 10 2 2 2 2 2 2 3 3" xfId="7965" xr:uid="{00000000-0005-0000-0000-0000121F0000}"/>
    <cellStyle name="쉼표 [0] 10 10 2 2 2 2 2 3" xfId="7966" xr:uid="{00000000-0005-0000-0000-0000131F0000}"/>
    <cellStyle name="쉼표 [0] 10 10 2 2 2 2 2 3 2" xfId="7967" xr:uid="{00000000-0005-0000-0000-0000141F0000}"/>
    <cellStyle name="쉼표 [0] 10 10 2 2 2 2 2 4" xfId="7968" xr:uid="{00000000-0005-0000-0000-0000151F0000}"/>
    <cellStyle name="쉼표 [0] 10 10 2 2 2 2 2 4 2" xfId="7969" xr:uid="{00000000-0005-0000-0000-0000161F0000}"/>
    <cellStyle name="쉼표 [0] 10 10 2 2 2 2 2 4 2 2" xfId="7970" xr:uid="{00000000-0005-0000-0000-0000171F0000}"/>
    <cellStyle name="쉼표 [0] 10 10 2 2 2 2 2 4 2 2 2" xfId="7971" xr:uid="{00000000-0005-0000-0000-0000181F0000}"/>
    <cellStyle name="쉼표 [0] 10 10 2 2 2 2 2 4 3" xfId="7972" xr:uid="{00000000-0005-0000-0000-0000191F0000}"/>
    <cellStyle name="쉼표 [0] 10 10 2 2 2 2 2 5" xfId="7973" xr:uid="{00000000-0005-0000-0000-00001A1F0000}"/>
    <cellStyle name="쉼표 [0] 10 10 2 2 2 2 2 5 2" xfId="7974" xr:uid="{00000000-0005-0000-0000-00001B1F0000}"/>
    <cellStyle name="쉼표 [0] 10 10 2 2 2 2 3" xfId="7975" xr:uid="{00000000-0005-0000-0000-00001C1F0000}"/>
    <cellStyle name="쉼표 [0] 10 10 2 2 2 2 3 2" xfId="7976" xr:uid="{00000000-0005-0000-0000-00001D1F0000}"/>
    <cellStyle name="쉼표 [0] 10 10 2 2 2 3" xfId="7977" xr:uid="{00000000-0005-0000-0000-00001E1F0000}"/>
    <cellStyle name="쉼표 [0] 10 10 2 2 2 3 2" xfId="7978" xr:uid="{00000000-0005-0000-0000-00001F1F0000}"/>
    <cellStyle name="쉼표 [0] 10 10 2 2 2 3 2 2" xfId="7979" xr:uid="{00000000-0005-0000-0000-0000201F0000}"/>
    <cellStyle name="쉼표 [0] 10 10 2 2 2 3 2 2 2" xfId="7980" xr:uid="{00000000-0005-0000-0000-0000211F0000}"/>
    <cellStyle name="쉼표 [0] 10 10 2 2 2 3 2 2 3" xfId="7981" xr:uid="{00000000-0005-0000-0000-0000221F0000}"/>
    <cellStyle name="쉼표 [0] 10 10 2 2 2 3 2 2 3 2" xfId="7982" xr:uid="{00000000-0005-0000-0000-0000231F0000}"/>
    <cellStyle name="쉼표 [0] 10 10 2 2 2 4" xfId="7983" xr:uid="{00000000-0005-0000-0000-0000241F0000}"/>
    <cellStyle name="쉼표 [0] 10 10 2 2 3" xfId="7984" xr:uid="{00000000-0005-0000-0000-0000251F0000}"/>
    <cellStyle name="쉼표 [0] 10 10 2 2 3 12" xfId="7985" xr:uid="{00000000-0005-0000-0000-0000261F0000}"/>
    <cellStyle name="쉼표 [0] 10 10 2 2 3 12 2" xfId="7986" xr:uid="{00000000-0005-0000-0000-0000271F0000}"/>
    <cellStyle name="쉼표 [0] 10 10 2 2 3 19" xfId="7987" xr:uid="{00000000-0005-0000-0000-0000281F0000}"/>
    <cellStyle name="쉼표 [0] 10 10 2 2 3 2" xfId="7988" xr:uid="{00000000-0005-0000-0000-0000291F0000}"/>
    <cellStyle name="쉼표 [0] 10 10 2 2 3 3" xfId="7989" xr:uid="{00000000-0005-0000-0000-00002A1F0000}"/>
    <cellStyle name="쉼표 [0] 10 10 2 2 3 5" xfId="7990" xr:uid="{00000000-0005-0000-0000-00002B1F0000}"/>
    <cellStyle name="쉼표 [0] 10 10 2 2 3 6" xfId="7991" xr:uid="{00000000-0005-0000-0000-00002C1F0000}"/>
    <cellStyle name="쉼표 [0] 10 10 2 2 4" xfId="7992" xr:uid="{00000000-0005-0000-0000-00002D1F0000}"/>
    <cellStyle name="쉼표 [0] 10 10 2 2 4 2" xfId="7993" xr:uid="{00000000-0005-0000-0000-00002E1F0000}"/>
    <cellStyle name="쉼표 [0] 10 10 2 2 4 2 2" xfId="7994" xr:uid="{00000000-0005-0000-0000-00002F1F0000}"/>
    <cellStyle name="쉼표 [0] 10 10 2 2 4 2 2 2" xfId="7995" xr:uid="{00000000-0005-0000-0000-0000301F0000}"/>
    <cellStyle name="쉼표 [0] 10 10 2 2 4 2 2 2 2" xfId="7996" xr:uid="{00000000-0005-0000-0000-0000311F0000}"/>
    <cellStyle name="쉼표 [0] 10 10 2 2 4 2 2 2 2 2" xfId="7997" xr:uid="{00000000-0005-0000-0000-0000321F0000}"/>
    <cellStyle name="쉼표 [0] 10 10 2 2 4 2 2 3" xfId="7998" xr:uid="{00000000-0005-0000-0000-0000331F0000}"/>
    <cellStyle name="쉼표 [0] 10 10 2 2 4 2 2 4" xfId="7999" xr:uid="{00000000-0005-0000-0000-0000341F0000}"/>
    <cellStyle name="쉼표 [0] 10 10 2 2 4 2 2 5" xfId="8000" xr:uid="{00000000-0005-0000-0000-0000351F0000}"/>
    <cellStyle name="쉼표 [0] 10 10 2 2 4 2 2 5 2" xfId="8001" xr:uid="{00000000-0005-0000-0000-0000361F0000}"/>
    <cellStyle name="쉼표 [0] 10 10 2 3" xfId="8002" xr:uid="{00000000-0005-0000-0000-0000371F0000}"/>
    <cellStyle name="쉼표 [0] 10 10 2 4" xfId="8003" xr:uid="{00000000-0005-0000-0000-0000381F0000}"/>
    <cellStyle name="쉼표 [0] 10 10 2 4 2" xfId="8004" xr:uid="{00000000-0005-0000-0000-0000391F0000}"/>
    <cellStyle name="쉼표 [0] 10 10 2 4 3" xfId="8005" xr:uid="{00000000-0005-0000-0000-00003A1F0000}"/>
    <cellStyle name="쉼표 [0] 10 10 2 5" xfId="8006" xr:uid="{00000000-0005-0000-0000-00003B1F0000}"/>
    <cellStyle name="쉼표 [0] 10 10 2 6" xfId="8007" xr:uid="{00000000-0005-0000-0000-00003C1F0000}"/>
    <cellStyle name="쉼표 [0] 10 10 3" xfId="8008" xr:uid="{00000000-0005-0000-0000-00003D1F0000}"/>
    <cellStyle name="쉼표 [0] 10 10 3 4" xfId="8009" xr:uid="{00000000-0005-0000-0000-00003E1F0000}"/>
    <cellStyle name="쉼표 [0] 10 10 3 4 2" xfId="8010" xr:uid="{00000000-0005-0000-0000-00003F1F0000}"/>
    <cellStyle name="쉼표 [0] 10 10 3 4 3 2" xfId="8011" xr:uid="{00000000-0005-0000-0000-0000401F0000}"/>
    <cellStyle name="쉼표 [0] 10 10 4" xfId="8012" xr:uid="{00000000-0005-0000-0000-0000411F0000}"/>
    <cellStyle name="쉼표 [0] 10 10 4 2" xfId="8013" xr:uid="{00000000-0005-0000-0000-0000421F0000}"/>
    <cellStyle name="쉼표 [0] 10 10 4 2 2" xfId="8014" xr:uid="{00000000-0005-0000-0000-0000431F0000}"/>
    <cellStyle name="쉼표 [0] 10 10 4 2 2 2" xfId="8015" xr:uid="{00000000-0005-0000-0000-0000441F0000}"/>
    <cellStyle name="쉼표 [0] 10 10 4 3" xfId="8016" xr:uid="{00000000-0005-0000-0000-0000451F0000}"/>
    <cellStyle name="쉼표 [0] 10 10 4 3 3" xfId="8017" xr:uid="{00000000-0005-0000-0000-0000461F0000}"/>
    <cellStyle name="쉼표 [0] 10 10 4 3 4" xfId="8018" xr:uid="{00000000-0005-0000-0000-0000471F0000}"/>
    <cellStyle name="쉼표 [0] 10 10 4 3 5" xfId="8019" xr:uid="{00000000-0005-0000-0000-0000481F0000}"/>
    <cellStyle name="쉼표 [0] 10 10 4 3 5 2" xfId="8020" xr:uid="{00000000-0005-0000-0000-0000491F0000}"/>
    <cellStyle name="쉼표 [0] 10 10 4 3 5 2 13" xfId="8021" xr:uid="{00000000-0005-0000-0000-00004A1F0000}"/>
    <cellStyle name="쉼표 [0] 10 10 4 3 5 2 2" xfId="8022" xr:uid="{00000000-0005-0000-0000-00004B1F0000}"/>
    <cellStyle name="쉼표 [0] 10 10 4 3 5 2 3" xfId="8023" xr:uid="{00000000-0005-0000-0000-00004C1F0000}"/>
    <cellStyle name="쉼표 [0] 10 10 4 3 5 2 3 2" xfId="8024" xr:uid="{00000000-0005-0000-0000-00004D1F0000}"/>
    <cellStyle name="쉼표 [0] 10 10 4 3 5 2 3 2 2" xfId="8025" xr:uid="{00000000-0005-0000-0000-00004E1F0000}"/>
    <cellStyle name="쉼표 [0] 10 10 4 3 5 2 3 2 7" xfId="8026" xr:uid="{00000000-0005-0000-0000-00004F1F0000}"/>
    <cellStyle name="쉼표 [0] 10 10 4 3 5 2 3 3" xfId="8027" xr:uid="{00000000-0005-0000-0000-0000501F0000}"/>
    <cellStyle name="쉼표 [0] 10 10 4 3 5 2 5" xfId="8028" xr:uid="{00000000-0005-0000-0000-0000511F0000}"/>
    <cellStyle name="쉼표 [0] 10 10 4 4" xfId="8029" xr:uid="{00000000-0005-0000-0000-0000521F0000}"/>
    <cellStyle name="쉼표 [0] 10 10 5" xfId="8030" xr:uid="{00000000-0005-0000-0000-0000531F0000}"/>
    <cellStyle name="쉼표 [0] 10 10 5 2" xfId="8031" xr:uid="{00000000-0005-0000-0000-0000541F0000}"/>
    <cellStyle name="쉼표 [0] 10 10 6" xfId="8032" xr:uid="{00000000-0005-0000-0000-0000551F0000}"/>
    <cellStyle name="쉼표 [0] 10 10 7" xfId="8033" xr:uid="{00000000-0005-0000-0000-0000561F0000}"/>
    <cellStyle name="쉼표 [0] 10 10 9" xfId="8034" xr:uid="{00000000-0005-0000-0000-0000571F0000}"/>
    <cellStyle name="쉼표 [0] 10 10 9 2" xfId="8035" xr:uid="{00000000-0005-0000-0000-0000581F0000}"/>
    <cellStyle name="쉼표 [0] 10 11" xfId="8036" xr:uid="{00000000-0005-0000-0000-0000591F0000}"/>
    <cellStyle name="쉼표 [0] 10 12" xfId="8037" xr:uid="{00000000-0005-0000-0000-00005A1F0000}"/>
    <cellStyle name="쉼표 [0] 10 13" xfId="8038" xr:uid="{00000000-0005-0000-0000-00005B1F0000}"/>
    <cellStyle name="쉼표 [0] 10 13 2" xfId="8039" xr:uid="{00000000-0005-0000-0000-00005C1F0000}"/>
    <cellStyle name="쉼표 [0] 10 13 6" xfId="8040" xr:uid="{00000000-0005-0000-0000-00005D1F0000}"/>
    <cellStyle name="쉼표 [0] 10 14" xfId="8041" xr:uid="{00000000-0005-0000-0000-00005E1F0000}"/>
    <cellStyle name="쉼표 [0] 10 14 2" xfId="8042" xr:uid="{00000000-0005-0000-0000-00005F1F0000}"/>
    <cellStyle name="쉼표 [0] 10 15" xfId="8043" xr:uid="{00000000-0005-0000-0000-0000601F0000}"/>
    <cellStyle name="쉼표 [0] 10 15 2" xfId="8044" xr:uid="{00000000-0005-0000-0000-0000611F0000}"/>
    <cellStyle name="쉼표 [0] 10 15 2 2" xfId="8045" xr:uid="{00000000-0005-0000-0000-0000621F0000}"/>
    <cellStyle name="쉼표 [0] 10 16" xfId="8046" xr:uid="{00000000-0005-0000-0000-0000631F0000}"/>
    <cellStyle name="쉼표 [0] 10 16 2" xfId="8047" xr:uid="{00000000-0005-0000-0000-0000641F0000}"/>
    <cellStyle name="쉼표 [0] 10 16 2 6" xfId="8048" xr:uid="{00000000-0005-0000-0000-0000651F0000}"/>
    <cellStyle name="쉼표 [0] 10 16 2 6 2" xfId="8049" xr:uid="{00000000-0005-0000-0000-0000661F0000}"/>
    <cellStyle name="쉼표 [0] 10 16 2 6 2 2" xfId="8050" xr:uid="{00000000-0005-0000-0000-0000671F0000}"/>
    <cellStyle name="쉼표 [0] 10 16 2 6 2 2 2" xfId="8051" xr:uid="{00000000-0005-0000-0000-0000681F0000}"/>
    <cellStyle name="쉼표 [0] 10 16 2 6 2 2 3" xfId="8052" xr:uid="{00000000-0005-0000-0000-0000691F0000}"/>
    <cellStyle name="쉼표 [0] 10 16 2 6 2 2 3 2" xfId="8053" xr:uid="{00000000-0005-0000-0000-00006A1F0000}"/>
    <cellStyle name="쉼표 [0] 10 16 2 6 3" xfId="8054" xr:uid="{00000000-0005-0000-0000-00006B1F0000}"/>
    <cellStyle name="쉼표 [0] 10 17" xfId="8055" xr:uid="{00000000-0005-0000-0000-00006C1F0000}"/>
    <cellStyle name="쉼표 [0] 10 18" xfId="8056" xr:uid="{00000000-0005-0000-0000-00006D1F0000}"/>
    <cellStyle name="쉼표 [0] 10 18 2" xfId="8057" xr:uid="{00000000-0005-0000-0000-00006E1F0000}"/>
    <cellStyle name="쉼표 [0] 10 18 3" xfId="8058" xr:uid="{00000000-0005-0000-0000-00006F1F0000}"/>
    <cellStyle name="쉼표 [0] 10 18 3 2" xfId="8059" xr:uid="{00000000-0005-0000-0000-0000701F0000}"/>
    <cellStyle name="쉼표 [0] 10 18 3 3" xfId="8060" xr:uid="{00000000-0005-0000-0000-0000711F0000}"/>
    <cellStyle name="쉼표 [0] 10 18 3 3 2" xfId="8061" xr:uid="{00000000-0005-0000-0000-0000721F0000}"/>
    <cellStyle name="쉼표 [0] 10 18 3 5" xfId="8062" xr:uid="{00000000-0005-0000-0000-0000731F0000}"/>
    <cellStyle name="쉼표 [0] 10 19" xfId="8063" xr:uid="{00000000-0005-0000-0000-0000741F0000}"/>
    <cellStyle name="쉼표 [0] 10 19 2" xfId="8064" xr:uid="{00000000-0005-0000-0000-0000751F0000}"/>
    <cellStyle name="쉼표 [0] 10 2" xfId="8065" xr:uid="{00000000-0005-0000-0000-0000761F0000}"/>
    <cellStyle name="쉼표 [0] 10 2 2" xfId="8066" xr:uid="{00000000-0005-0000-0000-0000771F0000}"/>
    <cellStyle name="쉼표 [0] 10 2 2 2" xfId="8067" xr:uid="{00000000-0005-0000-0000-0000781F0000}"/>
    <cellStyle name="쉼표 [0] 10 2 2 2 2" xfId="8068" xr:uid="{00000000-0005-0000-0000-0000791F0000}"/>
    <cellStyle name="쉼표 [0] 10 2 2 2 2 2" xfId="8069" xr:uid="{00000000-0005-0000-0000-00007A1F0000}"/>
    <cellStyle name="쉼표 [0] 10 2 2 2 2 2 2" xfId="8070" xr:uid="{00000000-0005-0000-0000-00007B1F0000}"/>
    <cellStyle name="쉼표 [0] 10 2 2 2 2 2 2 2" xfId="8071" xr:uid="{00000000-0005-0000-0000-00007C1F0000}"/>
    <cellStyle name="쉼표 [0] 10 2 2 2 2 2 2 2 2" xfId="8072" xr:uid="{00000000-0005-0000-0000-00007D1F0000}"/>
    <cellStyle name="쉼표 [0] 10 2 2 2 2 2 2 2 2 2" xfId="8073" xr:uid="{00000000-0005-0000-0000-00007E1F0000}"/>
    <cellStyle name="쉼표 [0] 10 2 2 2 2 2 2 2 2 2 2" xfId="8074" xr:uid="{00000000-0005-0000-0000-00007F1F0000}"/>
    <cellStyle name="쉼표 [0] 10 2 2 2 2 2 2 2 2 2 2 2" xfId="8075" xr:uid="{00000000-0005-0000-0000-0000801F0000}"/>
    <cellStyle name="쉼표 [0] 10 2 2 2 2 2 2 3" xfId="8076" xr:uid="{00000000-0005-0000-0000-0000811F0000}"/>
    <cellStyle name="쉼표 [0] 10 2 2 2 2 2 2 3 2" xfId="8077" xr:uid="{00000000-0005-0000-0000-0000821F0000}"/>
    <cellStyle name="쉼표 [0] 10 2 2 2 2 2 2 3 2 2" xfId="8078" xr:uid="{00000000-0005-0000-0000-0000831F0000}"/>
    <cellStyle name="쉼표 [0] 10 2 2 2 2 2 2 3 2 2 2" xfId="8079" xr:uid="{00000000-0005-0000-0000-0000841F0000}"/>
    <cellStyle name="쉼표 [0] 10 2 2 2 2 2 3" xfId="8080" xr:uid="{00000000-0005-0000-0000-0000851F0000}"/>
    <cellStyle name="쉼표 [0] 10 2 2 2 2 2 3 2" xfId="8081" xr:uid="{00000000-0005-0000-0000-0000861F0000}"/>
    <cellStyle name="쉼표 [0] 10 2 2 2 2 2 3 2 2" xfId="8082" xr:uid="{00000000-0005-0000-0000-0000871F0000}"/>
    <cellStyle name="쉼표 [0] 10 2 2 2 2 2 3 3" xfId="8083" xr:uid="{00000000-0005-0000-0000-0000881F0000}"/>
    <cellStyle name="쉼표 [0] 10 2 2 2 2 2 4" xfId="8084" xr:uid="{00000000-0005-0000-0000-0000891F0000}"/>
    <cellStyle name="쉼표 [0] 10 2 2 2 2 3" xfId="8085" xr:uid="{00000000-0005-0000-0000-00008A1F0000}"/>
    <cellStyle name="쉼표 [0] 10 2 2 2 3" xfId="8086" xr:uid="{00000000-0005-0000-0000-00008B1F0000}"/>
    <cellStyle name="쉼표 [0] 10 2 2 2 3 2" xfId="8087" xr:uid="{00000000-0005-0000-0000-00008C1F0000}"/>
    <cellStyle name="쉼표 [0] 10 2 2 2 3 2 2" xfId="8088" xr:uid="{00000000-0005-0000-0000-00008D1F0000}"/>
    <cellStyle name="쉼표 [0] 10 2 2 2 3 2 2 2" xfId="8089" xr:uid="{00000000-0005-0000-0000-00008E1F0000}"/>
    <cellStyle name="쉼표 [0] 10 2 2 2 3 2 2 2 2" xfId="8090" xr:uid="{00000000-0005-0000-0000-00008F1F0000}"/>
    <cellStyle name="쉼표 [0] 10 2 2 2 3 2 2 2 2 2" xfId="8091" xr:uid="{00000000-0005-0000-0000-0000901F0000}"/>
    <cellStyle name="쉼표 [0] 10 2 2 2 3 2 2 2 2 2 2" xfId="8092" xr:uid="{00000000-0005-0000-0000-0000911F0000}"/>
    <cellStyle name="쉼표 [0] 10 2 2 2 3 2 2 2 2 2 2 2" xfId="8093" xr:uid="{00000000-0005-0000-0000-0000921F0000}"/>
    <cellStyle name="쉼표 [0] 10 2 2 2 3 2 2 2 2 2 2 2 2" xfId="8094" xr:uid="{00000000-0005-0000-0000-0000931F0000}"/>
    <cellStyle name="쉼표 [0] 10 2 2 2 3 2 2 2 2 2 2 2 2 2" xfId="8095" xr:uid="{00000000-0005-0000-0000-0000941F0000}"/>
    <cellStyle name="쉼표 [0] 10 2 2 2 3 2 2 2 2 2 2 2 2 2 2" xfId="8096" xr:uid="{00000000-0005-0000-0000-0000951F0000}"/>
    <cellStyle name="쉼표 [0] 10 2 2 2 3 2 2 2 2 2 3" xfId="8097" xr:uid="{00000000-0005-0000-0000-0000961F0000}"/>
    <cellStyle name="쉼표 [0] 10 2 2 2 3 2 3" xfId="8098" xr:uid="{00000000-0005-0000-0000-0000971F0000}"/>
    <cellStyle name="쉼표 [0] 10 2 2 2 3 2 3 3" xfId="8099" xr:uid="{00000000-0005-0000-0000-0000981F0000}"/>
    <cellStyle name="쉼표 [0] 10 2 2 2 3 2 3 3 2" xfId="8100" xr:uid="{00000000-0005-0000-0000-0000991F0000}"/>
    <cellStyle name="쉼표 [0] 10 2 2 2 3 2 4" xfId="8101" xr:uid="{00000000-0005-0000-0000-00009A1F0000}"/>
    <cellStyle name="쉼표 [0] 10 2 2 3" xfId="8102" xr:uid="{00000000-0005-0000-0000-00009B1F0000}"/>
    <cellStyle name="쉼표 [0] 10 2 2 3 2" xfId="8103" xr:uid="{00000000-0005-0000-0000-00009C1F0000}"/>
    <cellStyle name="쉼표 [0] 10 2 2 3 2 2" xfId="8104" xr:uid="{00000000-0005-0000-0000-00009D1F0000}"/>
    <cellStyle name="쉼표 [0] 10 2 2 3 2 2 2" xfId="8105" xr:uid="{00000000-0005-0000-0000-00009E1F0000}"/>
    <cellStyle name="쉼표 [0] 10 2 2 3 2 2 2 2" xfId="8106" xr:uid="{00000000-0005-0000-0000-00009F1F0000}"/>
    <cellStyle name="쉼표 [0] 10 2 2 3 2 2 2 2 10" xfId="8107" xr:uid="{00000000-0005-0000-0000-0000A01F0000}"/>
    <cellStyle name="쉼표 [0] 10 2 2 3 2 2 2 2 2" xfId="8108" xr:uid="{00000000-0005-0000-0000-0000A11F0000}"/>
    <cellStyle name="쉼표 [0] 10 2 2 3 2 2 2 2 2 2" xfId="8109" xr:uid="{00000000-0005-0000-0000-0000A21F0000}"/>
    <cellStyle name="쉼표 [0] 10 2 2 3 2 2 2 2 3" xfId="8110" xr:uid="{00000000-0005-0000-0000-0000A31F0000}"/>
    <cellStyle name="쉼표 [0] 10 2 2 3 2 2 2 2 4" xfId="8111" xr:uid="{00000000-0005-0000-0000-0000A41F0000}"/>
    <cellStyle name="쉼표 [0] 10 2 2 3 2 2 2 3" xfId="8112" xr:uid="{00000000-0005-0000-0000-0000A51F0000}"/>
    <cellStyle name="쉼표 [0] 10 2 2 3 2 2 2 3 2" xfId="8113" xr:uid="{00000000-0005-0000-0000-0000A61F0000}"/>
    <cellStyle name="쉼표 [0] 10 2 2 3 2 2 3" xfId="8114" xr:uid="{00000000-0005-0000-0000-0000A71F0000}"/>
    <cellStyle name="쉼표 [0] 10 2 2 3 2 2 3 2" xfId="8115" xr:uid="{00000000-0005-0000-0000-0000A81F0000}"/>
    <cellStyle name="쉼표 [0] 10 2 2 3 2 2 3 2 2" xfId="8116" xr:uid="{00000000-0005-0000-0000-0000A91F0000}"/>
    <cellStyle name="쉼표 [0] 10 2 2 3 2 2 3 2 2 2" xfId="8117" xr:uid="{00000000-0005-0000-0000-0000AA1F0000}"/>
    <cellStyle name="쉼표 [0] 10 2 2 3 2 2 3 2 4" xfId="8118" xr:uid="{00000000-0005-0000-0000-0000AB1F0000}"/>
    <cellStyle name="쉼표 [0] 10 2 2 3 2 2 3 3" xfId="8119" xr:uid="{00000000-0005-0000-0000-0000AC1F0000}"/>
    <cellStyle name="쉼표 [0] 10 2 2 3 2 2 4" xfId="8120" xr:uid="{00000000-0005-0000-0000-0000AD1F0000}"/>
    <cellStyle name="쉼표 [0] 10 2 2 3 2 2 5" xfId="8121" xr:uid="{00000000-0005-0000-0000-0000AE1F0000}"/>
    <cellStyle name="쉼표 [0] 10 2 2 3 2 2 6" xfId="8122" xr:uid="{00000000-0005-0000-0000-0000AF1F0000}"/>
    <cellStyle name="쉼표 [0] 10 2 2 3 2 2 6 2" xfId="8123" xr:uid="{00000000-0005-0000-0000-0000B01F0000}"/>
    <cellStyle name="쉼표 [0] 10 2 2 3 2 2 6 2 2" xfId="8124" xr:uid="{00000000-0005-0000-0000-0000B11F0000}"/>
    <cellStyle name="쉼표 [0] 10 2 2 3 2 2 7" xfId="8125" xr:uid="{00000000-0005-0000-0000-0000B21F0000}"/>
    <cellStyle name="쉼표 [0] 10 2 2 3 2 2 7 2" xfId="8126" xr:uid="{00000000-0005-0000-0000-0000B31F0000}"/>
    <cellStyle name="쉼표 [0] 10 2 2 3 2 3" xfId="8127" xr:uid="{00000000-0005-0000-0000-0000B41F0000}"/>
    <cellStyle name="쉼표 [0] 10 2 2 3 2 3 2" xfId="8128" xr:uid="{00000000-0005-0000-0000-0000B51F0000}"/>
    <cellStyle name="쉼표 [0] 10 2 2 3 2 3 2 11" xfId="8129" xr:uid="{00000000-0005-0000-0000-0000B61F0000}"/>
    <cellStyle name="쉼표 [0] 10 2 2 3 2 3 2 11 2" xfId="8130" xr:uid="{00000000-0005-0000-0000-0000B71F0000}"/>
    <cellStyle name="쉼표 [0] 10 2 2 3 2 3 2 11 3" xfId="8131" xr:uid="{00000000-0005-0000-0000-0000B81F0000}"/>
    <cellStyle name="쉼표 [0] 10 2 2 3 2 3 2 11 6" xfId="8132" xr:uid="{00000000-0005-0000-0000-0000B91F0000}"/>
    <cellStyle name="쉼표 [0] 10 2 2 3 2 3 2 11 6 4" xfId="8133" xr:uid="{00000000-0005-0000-0000-0000BA1F0000}"/>
    <cellStyle name="쉼표 [0] 10 2 2 3 2 3 2 11 6 4 2" xfId="8134" xr:uid="{00000000-0005-0000-0000-0000BB1F0000}"/>
    <cellStyle name="쉼표 [0] 10 2 2 3 2 3 2 11 6 4 4" xfId="8135" xr:uid="{00000000-0005-0000-0000-0000BC1F0000}"/>
    <cellStyle name="쉼표 [0] 10 2 2 3 2 3 2 11 6 4 4 2" xfId="8136" xr:uid="{00000000-0005-0000-0000-0000BD1F0000}"/>
    <cellStyle name="쉼표 [0] 10 2 2 3 2 3 2 11 6 4 5" xfId="8137" xr:uid="{00000000-0005-0000-0000-0000BE1F0000}"/>
    <cellStyle name="쉼표 [0] 10 2 2 3 2 3 2 2" xfId="8138" xr:uid="{00000000-0005-0000-0000-0000BF1F0000}"/>
    <cellStyle name="쉼표 [0] 10 2 2 3 2 4" xfId="8139" xr:uid="{00000000-0005-0000-0000-0000C01F0000}"/>
    <cellStyle name="쉼표 [0] 10 2 2 3 2 4 2" xfId="8140" xr:uid="{00000000-0005-0000-0000-0000C11F0000}"/>
    <cellStyle name="쉼표 [0] 10 2 2 3 2 5" xfId="8141" xr:uid="{00000000-0005-0000-0000-0000C21F0000}"/>
    <cellStyle name="쉼표 [0] 10 2 2 3 2 5 4" xfId="8142" xr:uid="{00000000-0005-0000-0000-0000C31F0000}"/>
    <cellStyle name="쉼표 [0] 10 2 2 3 2 8" xfId="8143" xr:uid="{00000000-0005-0000-0000-0000C41F0000}"/>
    <cellStyle name="쉼표 [0] 10 2 2 3 2 8 2" xfId="8144" xr:uid="{00000000-0005-0000-0000-0000C51F0000}"/>
    <cellStyle name="쉼표 [0] 10 2 2 3 3" xfId="8145" xr:uid="{00000000-0005-0000-0000-0000C61F0000}"/>
    <cellStyle name="쉼표 [0] 10 2 2 3 3 2" xfId="8146" xr:uid="{00000000-0005-0000-0000-0000C71F0000}"/>
    <cellStyle name="쉼표 [0] 10 2 2 3 3 2 2" xfId="8147" xr:uid="{00000000-0005-0000-0000-0000C81F0000}"/>
    <cellStyle name="쉼표 [0] 10 2 2 3 3 2 2 2" xfId="8148" xr:uid="{00000000-0005-0000-0000-0000C91F0000}"/>
    <cellStyle name="쉼표 [0] 10 2 2 3 3 2 2 2 2" xfId="8149" xr:uid="{00000000-0005-0000-0000-0000CA1F0000}"/>
    <cellStyle name="쉼표 [0] 10 2 2 3 3 2 2 2 2 2" xfId="8150" xr:uid="{00000000-0005-0000-0000-0000CB1F0000}"/>
    <cellStyle name="쉼표 [0] 10 2 2 3 3 2 2 2 2 2 2" xfId="8151" xr:uid="{00000000-0005-0000-0000-0000CC1F0000}"/>
    <cellStyle name="쉼표 [0] 10 2 2 3 3 2 2 2 2 2 2 2" xfId="8152" xr:uid="{00000000-0005-0000-0000-0000CD1F0000}"/>
    <cellStyle name="쉼표 [0] 10 2 2 3 3 2 2 2 2 2 2 2 2" xfId="8153" xr:uid="{00000000-0005-0000-0000-0000CE1F0000}"/>
    <cellStyle name="쉼표 [0] 10 2 2 3 3 2 2 2 2 2 2 2 2 2" xfId="8154" xr:uid="{00000000-0005-0000-0000-0000CF1F0000}"/>
    <cellStyle name="쉼표 [0] 10 2 2 3 3 2 2 2 2 2 2 2 2 2 2" xfId="8155" xr:uid="{00000000-0005-0000-0000-0000D01F0000}"/>
    <cellStyle name="쉼표 [0] 10 2 2 3 3 2 2 2 2 2 2 2 2 2 2 2" xfId="8156" xr:uid="{00000000-0005-0000-0000-0000D11F0000}"/>
    <cellStyle name="쉼표 [0] 10 2 2 3 3 2 2 2 2 2 2 2 2 2 2 2 2" xfId="8157" xr:uid="{00000000-0005-0000-0000-0000D21F0000}"/>
    <cellStyle name="쉼표 [0] 10 2 2 3 3 2 2 2 2 2 2 2 2 2 2 2 2 2" xfId="8158" xr:uid="{00000000-0005-0000-0000-0000D31F0000}"/>
    <cellStyle name="쉼표 [0] 10 2 2 3 3 2 2 2 2 2 2 2 2 3" xfId="8159" xr:uid="{00000000-0005-0000-0000-0000D41F0000}"/>
    <cellStyle name="쉼표 [0] 10 2 2 3 3 2 2 2 2 2 2 2 2 3 2" xfId="8160" xr:uid="{00000000-0005-0000-0000-0000D51F0000}"/>
    <cellStyle name="쉼표 [0] 10 2 2 3 3 2 2 2 2 2 2 2 2 3 2 2" xfId="8161" xr:uid="{00000000-0005-0000-0000-0000D61F0000}"/>
    <cellStyle name="쉼표 [0] 10 2 2 3 3 2 2 2 2 2 2 2 2 3 2 2 2" xfId="8162" xr:uid="{00000000-0005-0000-0000-0000D71F0000}"/>
    <cellStyle name="쉼표 [0] 10 2 2 3 3 2 2 2 2 2 2 2 2 3 2 2 2 2" xfId="8163" xr:uid="{00000000-0005-0000-0000-0000D81F0000}"/>
    <cellStyle name="쉼표 [0] 10 2 2 3 3 2 3" xfId="8164" xr:uid="{00000000-0005-0000-0000-0000D91F0000}"/>
    <cellStyle name="쉼표 [0] 10 2 2 3 3 2 6" xfId="8165" xr:uid="{00000000-0005-0000-0000-0000DA1F0000}"/>
    <cellStyle name="쉼표 [0] 10 2 2 3 4" xfId="8166" xr:uid="{00000000-0005-0000-0000-0000DB1F0000}"/>
    <cellStyle name="쉼표 [0] 10 2 2 3 4 2" xfId="8167" xr:uid="{00000000-0005-0000-0000-0000DC1F0000}"/>
    <cellStyle name="쉼표 [0] 10 2 2 3 4 2 2" xfId="8168" xr:uid="{00000000-0005-0000-0000-0000DD1F0000}"/>
    <cellStyle name="쉼표 [0] 10 2 2 3 4 2 2 2" xfId="8169" xr:uid="{00000000-0005-0000-0000-0000DE1F0000}"/>
    <cellStyle name="쉼표 [0] 10 2 2 3 4 2 2 2 2" xfId="8170" xr:uid="{00000000-0005-0000-0000-0000DF1F0000}"/>
    <cellStyle name="쉼표 [0] 10 2 2 3 4 2 2 2 2 2" xfId="8171" xr:uid="{00000000-0005-0000-0000-0000E01F0000}"/>
    <cellStyle name="쉼표 [0] 10 2 2 4" xfId="8172" xr:uid="{00000000-0005-0000-0000-0000E11F0000}"/>
    <cellStyle name="쉼표 [0] 10 2 2 4 6" xfId="8173" xr:uid="{00000000-0005-0000-0000-0000E21F0000}"/>
    <cellStyle name="쉼표 [0] 10 2 2 4 6 2" xfId="8174" xr:uid="{00000000-0005-0000-0000-0000E31F0000}"/>
    <cellStyle name="쉼표 [0] 10 2 2 4 6 7" xfId="8175" xr:uid="{00000000-0005-0000-0000-0000E41F0000}"/>
    <cellStyle name="쉼표 [0] 10 2 2 4 6 7 2" xfId="8176" xr:uid="{00000000-0005-0000-0000-0000E51F0000}"/>
    <cellStyle name="쉼표 [0] 10 2 2 5" xfId="8177" xr:uid="{00000000-0005-0000-0000-0000E61F0000}"/>
    <cellStyle name="쉼표 [0] 10 2 2 5 2" xfId="8178" xr:uid="{00000000-0005-0000-0000-0000E71F0000}"/>
    <cellStyle name="쉼표 [0] 10 2 2 5 2 2" xfId="8179" xr:uid="{00000000-0005-0000-0000-0000E81F0000}"/>
    <cellStyle name="쉼표 [0] 10 2 2 5 2 2 2" xfId="8180" xr:uid="{00000000-0005-0000-0000-0000E91F0000}"/>
    <cellStyle name="쉼표 [0] 10 2 2 5 2 2 2 2" xfId="8181" xr:uid="{00000000-0005-0000-0000-0000EA1F0000}"/>
    <cellStyle name="쉼표 [0] 10 2 2 5 2 2 2 2 2" xfId="8182" xr:uid="{00000000-0005-0000-0000-0000EB1F0000}"/>
    <cellStyle name="쉼표 [0] 10 2 2 5 2 2 2 2 2 2" xfId="8183" xr:uid="{00000000-0005-0000-0000-0000EC1F0000}"/>
    <cellStyle name="쉼표 [0] 10 2 2 5 3" xfId="8184" xr:uid="{00000000-0005-0000-0000-0000ED1F0000}"/>
    <cellStyle name="쉼표 [0] 10 2 2 5 3 2" xfId="8185" xr:uid="{00000000-0005-0000-0000-0000EE1F0000}"/>
    <cellStyle name="쉼표 [0] 10 2 2 6" xfId="8186" xr:uid="{00000000-0005-0000-0000-0000EF1F0000}"/>
    <cellStyle name="쉼표 [0] 10 2 2 7" xfId="8187" xr:uid="{00000000-0005-0000-0000-0000F01F0000}"/>
    <cellStyle name="쉼표 [0] 10 2 3" xfId="8188" xr:uid="{00000000-0005-0000-0000-0000F11F0000}"/>
    <cellStyle name="쉼표 [0] 10 20" xfId="8189" xr:uid="{00000000-0005-0000-0000-0000F21F0000}"/>
    <cellStyle name="쉼표 [0] 10 20 2" xfId="8190" xr:uid="{00000000-0005-0000-0000-0000F31F0000}"/>
    <cellStyle name="쉼표 [0] 10 20 2 2" xfId="8191" xr:uid="{00000000-0005-0000-0000-0000F41F0000}"/>
    <cellStyle name="쉼표 [0] 10 20 2 2 2" xfId="8192" xr:uid="{00000000-0005-0000-0000-0000F51F0000}"/>
    <cellStyle name="쉼표 [0] 10 20 2 3" xfId="8193" xr:uid="{00000000-0005-0000-0000-0000F61F0000}"/>
    <cellStyle name="쉼표 [0] 10 20 3" xfId="8194" xr:uid="{00000000-0005-0000-0000-0000F71F0000}"/>
    <cellStyle name="쉼표 [0] 10 20 3 2" xfId="8195" xr:uid="{00000000-0005-0000-0000-0000F81F0000}"/>
    <cellStyle name="쉼표 [0] 10 20 4" xfId="8196" xr:uid="{00000000-0005-0000-0000-0000F91F0000}"/>
    <cellStyle name="쉼표 [0] 10 21" xfId="8197" xr:uid="{00000000-0005-0000-0000-0000FA1F0000}"/>
    <cellStyle name="쉼표 [0] 10 22" xfId="8198" xr:uid="{00000000-0005-0000-0000-0000FB1F0000}"/>
    <cellStyle name="쉼표 [0] 10 23" xfId="8199" xr:uid="{00000000-0005-0000-0000-0000FC1F0000}"/>
    <cellStyle name="쉼표 [0] 10 23 2" xfId="8200" xr:uid="{00000000-0005-0000-0000-0000FD1F0000}"/>
    <cellStyle name="쉼표 [0] 10 24" xfId="8201" xr:uid="{00000000-0005-0000-0000-0000FE1F0000}"/>
    <cellStyle name="쉼표 [0] 10 24 2" xfId="8202" xr:uid="{00000000-0005-0000-0000-0000FF1F0000}"/>
    <cellStyle name="쉼표 [0] 10 25" xfId="20" xr:uid="{00000000-0005-0000-0000-000000200000}"/>
    <cellStyle name="쉼표 [0] 10 26" xfId="38460" xr:uid="{00000000-0005-0000-0000-000001200000}"/>
    <cellStyle name="쉼표 [0] 10 3" xfId="8203" xr:uid="{00000000-0005-0000-0000-000002200000}"/>
    <cellStyle name="쉼표 [0] 10 3 2" xfId="8204" xr:uid="{00000000-0005-0000-0000-000003200000}"/>
    <cellStyle name="쉼표 [0] 10 3 2 2" xfId="8205" xr:uid="{00000000-0005-0000-0000-000004200000}"/>
    <cellStyle name="쉼표 [0] 10 3 2 2 2" xfId="8206" xr:uid="{00000000-0005-0000-0000-000005200000}"/>
    <cellStyle name="쉼표 [0] 10 3 2 2 2 2" xfId="8207" xr:uid="{00000000-0005-0000-0000-000006200000}"/>
    <cellStyle name="쉼표 [0] 10 3 2 2 2 2 2" xfId="8208" xr:uid="{00000000-0005-0000-0000-000007200000}"/>
    <cellStyle name="쉼표 [0] 10 3 2 2 2 2 2 2" xfId="8209" xr:uid="{00000000-0005-0000-0000-000008200000}"/>
    <cellStyle name="쉼표 [0] 10 3 2 2 2 2 2 2 2" xfId="8210" xr:uid="{00000000-0005-0000-0000-000009200000}"/>
    <cellStyle name="쉼표 [0] 10 3 2 2 2 2 2 2 2 2" xfId="8211" xr:uid="{00000000-0005-0000-0000-00000A200000}"/>
    <cellStyle name="쉼표 [0] 10 3 2 2 2 2 2 2 2 2 2" xfId="8212" xr:uid="{00000000-0005-0000-0000-00000B200000}"/>
    <cellStyle name="쉼표 [0] 10 3 2 2 2 2 2 2 2 2 2 2" xfId="8213" xr:uid="{00000000-0005-0000-0000-00000C200000}"/>
    <cellStyle name="쉼표 [0] 10 3 2 2 2 2 2 2 2 2 2 2 2" xfId="8214" xr:uid="{00000000-0005-0000-0000-00000D200000}"/>
    <cellStyle name="쉼표 [0] 10 3 2 2 2 2 2 2 2 2 2 2 2 2" xfId="8215" xr:uid="{00000000-0005-0000-0000-00000E200000}"/>
    <cellStyle name="쉼표 [0] 10 3 2 2 2 2 2 2 2 2 2 2 2 2 2" xfId="8216" xr:uid="{00000000-0005-0000-0000-00000F200000}"/>
    <cellStyle name="쉼표 [0] 10 3 2 2 2 3" xfId="8217" xr:uid="{00000000-0005-0000-0000-000010200000}"/>
    <cellStyle name="쉼표 [0] 10 3 2 2 2 3 12" xfId="8218" xr:uid="{00000000-0005-0000-0000-000011200000}"/>
    <cellStyle name="쉼표 [0] 10 3 2 2 3" xfId="8219" xr:uid="{00000000-0005-0000-0000-000012200000}"/>
    <cellStyle name="쉼표 [0] 10 3 2 2 3 2" xfId="8220" xr:uid="{00000000-0005-0000-0000-000013200000}"/>
    <cellStyle name="쉼표 [0] 10 3 2 2 4" xfId="8221" xr:uid="{00000000-0005-0000-0000-000014200000}"/>
    <cellStyle name="쉼표 [0] 10 3 2 2 4 2" xfId="8222" xr:uid="{00000000-0005-0000-0000-000015200000}"/>
    <cellStyle name="쉼표 [0] 10 3 2 2 4 2 2" xfId="8223" xr:uid="{00000000-0005-0000-0000-000016200000}"/>
    <cellStyle name="쉼표 [0] 10 3 2 2 5" xfId="8224" xr:uid="{00000000-0005-0000-0000-000017200000}"/>
    <cellStyle name="쉼표 [0] 10 3 3" xfId="8225" xr:uid="{00000000-0005-0000-0000-000018200000}"/>
    <cellStyle name="쉼표 [0] 10 3 3 2" xfId="8226" xr:uid="{00000000-0005-0000-0000-000019200000}"/>
    <cellStyle name="쉼표 [0] 10 3 3 2 3 2" xfId="8227" xr:uid="{00000000-0005-0000-0000-00001A200000}"/>
    <cellStyle name="쉼표 [0] 10 3 3 2 3 2 2" xfId="8228" xr:uid="{00000000-0005-0000-0000-00001B200000}"/>
    <cellStyle name="쉼표 [0] 10 3 3 2 3 2 2 2" xfId="8229" xr:uid="{00000000-0005-0000-0000-00001C200000}"/>
    <cellStyle name="쉼표 [0] 10 3 3 2 3 2 2 2 2" xfId="8230" xr:uid="{00000000-0005-0000-0000-00001D200000}"/>
    <cellStyle name="쉼표 [0] 10 3 3 2 3 2 2 2 2 11" xfId="8231" xr:uid="{00000000-0005-0000-0000-00001E200000}"/>
    <cellStyle name="쉼표 [0] 10 3 3 2 3 2 2 2 2 11 2" xfId="8232" xr:uid="{00000000-0005-0000-0000-00001F200000}"/>
    <cellStyle name="쉼표 [0] 10 3 3 2 3 2 2 2 2 11 2 2" xfId="8233" xr:uid="{00000000-0005-0000-0000-000020200000}"/>
    <cellStyle name="쉼표 [0] 10 3 3 2 3 2 2 2 2 11 5" xfId="8234" xr:uid="{00000000-0005-0000-0000-000021200000}"/>
    <cellStyle name="쉼표 [0] 10 3 3 2 3 2 2 2 2 11 5 4" xfId="8235" xr:uid="{00000000-0005-0000-0000-000022200000}"/>
    <cellStyle name="쉼표 [0] 10 3 3 2 3 2 2 2 2 2" xfId="8236" xr:uid="{00000000-0005-0000-0000-000023200000}"/>
    <cellStyle name="쉼표 [0] 10 3 3 2 3 2 2 2 2 2 2" xfId="8237" xr:uid="{00000000-0005-0000-0000-000024200000}"/>
    <cellStyle name="쉼표 [0] 10 3 3 2 3 2 2 2 2 3" xfId="8238" xr:uid="{00000000-0005-0000-0000-000025200000}"/>
    <cellStyle name="쉼표 [0] 10 3 3 2 3 2 2 2 2 4" xfId="8239" xr:uid="{00000000-0005-0000-0000-000026200000}"/>
    <cellStyle name="쉼표 [0] 10 3 3 2 3 2 2 3" xfId="8240" xr:uid="{00000000-0005-0000-0000-000027200000}"/>
    <cellStyle name="쉼표 [0] 10 3 3 3 4 2" xfId="8241" xr:uid="{00000000-0005-0000-0000-000028200000}"/>
    <cellStyle name="쉼표 [0] 10 3 3 3 4 2 6" xfId="8242" xr:uid="{00000000-0005-0000-0000-000029200000}"/>
    <cellStyle name="쉼표 [0] 10 3 3 3 4 2 6 2" xfId="8243" xr:uid="{00000000-0005-0000-0000-00002A200000}"/>
    <cellStyle name="쉼표 [0] 10 3 3 3 4 2 6 3" xfId="8244" xr:uid="{00000000-0005-0000-0000-00002B200000}"/>
    <cellStyle name="쉼표 [0] 10 3 4" xfId="8245" xr:uid="{00000000-0005-0000-0000-00002C200000}"/>
    <cellStyle name="쉼표 [0] 10 4" xfId="8246" xr:uid="{00000000-0005-0000-0000-00002D200000}"/>
    <cellStyle name="쉼표 [0] 10 4 2" xfId="8247" xr:uid="{00000000-0005-0000-0000-00002E200000}"/>
    <cellStyle name="쉼표 [0] 10 4 2 2" xfId="8248" xr:uid="{00000000-0005-0000-0000-00002F200000}"/>
    <cellStyle name="쉼표 [0] 10 4 2 2 2" xfId="8249" xr:uid="{00000000-0005-0000-0000-000030200000}"/>
    <cellStyle name="쉼표 [0] 10 4 2 2 2 2" xfId="8250" xr:uid="{00000000-0005-0000-0000-000031200000}"/>
    <cellStyle name="쉼표 [0] 10 4 2 2 2 2 2" xfId="8251" xr:uid="{00000000-0005-0000-0000-000032200000}"/>
    <cellStyle name="쉼표 [0] 10 4 2 2 2 2 2 2" xfId="8252" xr:uid="{00000000-0005-0000-0000-000033200000}"/>
    <cellStyle name="쉼표 [0] 10 4 2 2 2 2 2 2 2" xfId="8253" xr:uid="{00000000-0005-0000-0000-000034200000}"/>
    <cellStyle name="쉼표 [0] 10 4 2 2 2 2 2 2 2 2" xfId="8254" xr:uid="{00000000-0005-0000-0000-000035200000}"/>
    <cellStyle name="쉼표 [0] 10 4 2 2 2 2 2 2 2 2 2" xfId="8255" xr:uid="{00000000-0005-0000-0000-000036200000}"/>
    <cellStyle name="쉼표 [0] 10 4 2 2 2 2 2 2 2 2 2 2" xfId="8256" xr:uid="{00000000-0005-0000-0000-000037200000}"/>
    <cellStyle name="쉼표 [0] 10 4 2 2 2 2 2 2 2 2 2 2 2" xfId="8257" xr:uid="{00000000-0005-0000-0000-000038200000}"/>
    <cellStyle name="쉼표 [0] 10 5" xfId="8258" xr:uid="{00000000-0005-0000-0000-000039200000}"/>
    <cellStyle name="쉼표 [0] 10 5 2" xfId="8259" xr:uid="{00000000-0005-0000-0000-00003A200000}"/>
    <cellStyle name="쉼표 [0] 10 5 2 2" xfId="8260" xr:uid="{00000000-0005-0000-0000-00003B200000}"/>
    <cellStyle name="쉼표 [0] 10 5 2 2 2" xfId="8261" xr:uid="{00000000-0005-0000-0000-00003C200000}"/>
    <cellStyle name="쉼표 [0] 10 5 2 2 2 2" xfId="8262" xr:uid="{00000000-0005-0000-0000-00003D200000}"/>
    <cellStyle name="쉼표 [0] 10 5 2 2 2 2 2" xfId="8263" xr:uid="{00000000-0005-0000-0000-00003E200000}"/>
    <cellStyle name="쉼표 [0] 10 5 2 2 2 2 2 2" xfId="8264" xr:uid="{00000000-0005-0000-0000-00003F200000}"/>
    <cellStyle name="쉼표 [0] 10 5 2 6" xfId="8265" xr:uid="{00000000-0005-0000-0000-000040200000}"/>
    <cellStyle name="쉼표 [0] 10 5 2 6 2" xfId="8266" xr:uid="{00000000-0005-0000-0000-000041200000}"/>
    <cellStyle name="쉼표 [0] 10 5 2 6 3" xfId="8267" xr:uid="{00000000-0005-0000-0000-000042200000}"/>
    <cellStyle name="쉼표 [0] 10 5 3" xfId="8268" xr:uid="{00000000-0005-0000-0000-000043200000}"/>
    <cellStyle name="쉼표 [0] 10 5 3 2" xfId="8269" xr:uid="{00000000-0005-0000-0000-000044200000}"/>
    <cellStyle name="쉼표 [0] 10 5 3 2 3" xfId="8270" xr:uid="{00000000-0005-0000-0000-000045200000}"/>
    <cellStyle name="쉼표 [0] 10 5 3 2 3 3" xfId="8271" xr:uid="{00000000-0005-0000-0000-000046200000}"/>
    <cellStyle name="쉼표 [0] 10 5 3 2 3 3 2" xfId="8272" xr:uid="{00000000-0005-0000-0000-000047200000}"/>
    <cellStyle name="쉼표 [0] 10 5 3 2 3 6" xfId="8273" xr:uid="{00000000-0005-0000-0000-000048200000}"/>
    <cellStyle name="쉼표 [0] 10 5 3 2 3 6 2" xfId="8274" xr:uid="{00000000-0005-0000-0000-000049200000}"/>
    <cellStyle name="쉼표 [0] 10 5 4" xfId="8275" xr:uid="{00000000-0005-0000-0000-00004A200000}"/>
    <cellStyle name="쉼표 [0] 10 5 4 5" xfId="8276" xr:uid="{00000000-0005-0000-0000-00004B200000}"/>
    <cellStyle name="쉼표 [0] 10 5 4 5 2" xfId="8277" xr:uid="{00000000-0005-0000-0000-00004C200000}"/>
    <cellStyle name="쉼표 [0] 10 5 4 5 3" xfId="8278" xr:uid="{00000000-0005-0000-0000-00004D200000}"/>
    <cellStyle name="쉼표 [0] 10 5 5" xfId="8279" xr:uid="{00000000-0005-0000-0000-00004E200000}"/>
    <cellStyle name="쉼표 [0] 10 5 8" xfId="8280" xr:uid="{00000000-0005-0000-0000-00004F200000}"/>
    <cellStyle name="쉼표 [0] 10 5 8 2" xfId="8281" xr:uid="{00000000-0005-0000-0000-000050200000}"/>
    <cellStyle name="쉼표 [0] 10 5 8 3" xfId="8282" xr:uid="{00000000-0005-0000-0000-000051200000}"/>
    <cellStyle name="쉼표 [0] 10 6" xfId="8283" xr:uid="{00000000-0005-0000-0000-000052200000}"/>
    <cellStyle name="쉼표 [0] 10 7" xfId="8284" xr:uid="{00000000-0005-0000-0000-000053200000}"/>
    <cellStyle name="쉼표 [0] 10 7 2" xfId="8285" xr:uid="{00000000-0005-0000-0000-000054200000}"/>
    <cellStyle name="쉼표 [0] 10 7 2 2" xfId="8286" xr:uid="{00000000-0005-0000-0000-000055200000}"/>
    <cellStyle name="쉼표 [0] 10 7 2 2 2" xfId="8287" xr:uid="{00000000-0005-0000-0000-000056200000}"/>
    <cellStyle name="쉼표 [0] 10 7 2 2 2 2" xfId="8288" xr:uid="{00000000-0005-0000-0000-000057200000}"/>
    <cellStyle name="쉼표 [0] 10 8" xfId="8289" xr:uid="{00000000-0005-0000-0000-000058200000}"/>
    <cellStyle name="쉼표 [0] 10 8 2" xfId="8290" xr:uid="{00000000-0005-0000-0000-000059200000}"/>
    <cellStyle name="쉼표 [0] 10 9" xfId="8291" xr:uid="{00000000-0005-0000-0000-00005A200000}"/>
    <cellStyle name="쉼표 [0] 11" xfId="8292" xr:uid="{00000000-0005-0000-0000-00005B200000}"/>
    <cellStyle name="쉼표 [0] 11 10" xfId="8293" xr:uid="{00000000-0005-0000-0000-00005C200000}"/>
    <cellStyle name="쉼표 [0] 11 11" xfId="8294" xr:uid="{00000000-0005-0000-0000-00005D200000}"/>
    <cellStyle name="쉼표 [0] 11 12" xfId="8295" xr:uid="{00000000-0005-0000-0000-00005E200000}"/>
    <cellStyle name="쉼표 [0] 11 13" xfId="8296" xr:uid="{00000000-0005-0000-0000-00005F200000}"/>
    <cellStyle name="쉼표 [0] 11 14" xfId="8297" xr:uid="{00000000-0005-0000-0000-000060200000}"/>
    <cellStyle name="쉼표 [0] 11 2" xfId="8298" xr:uid="{00000000-0005-0000-0000-000061200000}"/>
    <cellStyle name="쉼표 [0] 11 2 2" xfId="8299" xr:uid="{00000000-0005-0000-0000-000062200000}"/>
    <cellStyle name="쉼표 [0] 11 2 2 2" xfId="8300" xr:uid="{00000000-0005-0000-0000-000063200000}"/>
    <cellStyle name="쉼표 [0] 11 2 2 2 2" xfId="8301" xr:uid="{00000000-0005-0000-0000-000064200000}"/>
    <cellStyle name="쉼표 [0] 11 2 2 3" xfId="8302" xr:uid="{00000000-0005-0000-0000-000065200000}"/>
    <cellStyle name="쉼표 [0] 11 2 3" xfId="8303" xr:uid="{00000000-0005-0000-0000-000066200000}"/>
    <cellStyle name="쉼표 [0] 11 2 3 2" xfId="8304" xr:uid="{00000000-0005-0000-0000-000067200000}"/>
    <cellStyle name="쉼표 [0] 11 2 3 2 2" xfId="8305" xr:uid="{00000000-0005-0000-0000-000068200000}"/>
    <cellStyle name="쉼표 [0] 11 2 3 2 2 2" xfId="8306" xr:uid="{00000000-0005-0000-0000-000069200000}"/>
    <cellStyle name="쉼표 [0] 11 2 3 2 2 2 2" xfId="8307" xr:uid="{00000000-0005-0000-0000-00006A200000}"/>
    <cellStyle name="쉼표 [0] 11 2 3 2 2 2 2 2" xfId="8308" xr:uid="{00000000-0005-0000-0000-00006B200000}"/>
    <cellStyle name="쉼표 [0] 11 2 4" xfId="8309" xr:uid="{00000000-0005-0000-0000-00006C200000}"/>
    <cellStyle name="쉼표 [0] 11 2 4 2" xfId="8310" xr:uid="{00000000-0005-0000-0000-00006D200000}"/>
    <cellStyle name="쉼표 [0] 11 2 4 2 2" xfId="8311" xr:uid="{00000000-0005-0000-0000-00006E200000}"/>
    <cellStyle name="쉼표 [0] 11 2 4 2 2 2" xfId="8312" xr:uid="{00000000-0005-0000-0000-00006F200000}"/>
    <cellStyle name="쉼표 [0] 11 2 5" xfId="8313" xr:uid="{00000000-0005-0000-0000-000070200000}"/>
    <cellStyle name="쉼표 [0] 11 2 5 2" xfId="8314" xr:uid="{00000000-0005-0000-0000-000071200000}"/>
    <cellStyle name="쉼표 [0] 11 2 5 2 2" xfId="8315" xr:uid="{00000000-0005-0000-0000-000072200000}"/>
    <cellStyle name="쉼표 [0] 11 3" xfId="8316" xr:uid="{00000000-0005-0000-0000-000073200000}"/>
    <cellStyle name="쉼표 [0] 11 3 14 2" xfId="8317" xr:uid="{00000000-0005-0000-0000-000074200000}"/>
    <cellStyle name="쉼표 [0] 11 3 14 2 2" xfId="8318" xr:uid="{00000000-0005-0000-0000-000075200000}"/>
    <cellStyle name="쉼표 [0] 11 3 14 2 2 2" xfId="8319" xr:uid="{00000000-0005-0000-0000-000076200000}"/>
    <cellStyle name="쉼표 [0] 11 3 2" xfId="8320" xr:uid="{00000000-0005-0000-0000-000077200000}"/>
    <cellStyle name="쉼표 [0] 11 3 2 2" xfId="8321" xr:uid="{00000000-0005-0000-0000-000078200000}"/>
    <cellStyle name="쉼표 [0] 11 3 2 2 2" xfId="8322" xr:uid="{00000000-0005-0000-0000-000079200000}"/>
    <cellStyle name="쉼표 [0] 11 3 2 2 3" xfId="8323" xr:uid="{00000000-0005-0000-0000-00007A200000}"/>
    <cellStyle name="쉼표 [0] 11 3 2 2 4" xfId="8324" xr:uid="{00000000-0005-0000-0000-00007B200000}"/>
    <cellStyle name="쉼표 [0] 11 3 2 2 4 2" xfId="8325" xr:uid="{00000000-0005-0000-0000-00007C200000}"/>
    <cellStyle name="쉼표 [0] 11 3 2 3" xfId="8326" xr:uid="{00000000-0005-0000-0000-00007D200000}"/>
    <cellStyle name="쉼표 [0] 11 3 2 4" xfId="8327" xr:uid="{00000000-0005-0000-0000-00007E200000}"/>
    <cellStyle name="쉼표 [0] 11 3 2 5" xfId="8328" xr:uid="{00000000-0005-0000-0000-00007F200000}"/>
    <cellStyle name="쉼표 [0] 11 3 3" xfId="8329" xr:uid="{00000000-0005-0000-0000-000080200000}"/>
    <cellStyle name="쉼표 [0] 11 3 3 2" xfId="8330" xr:uid="{00000000-0005-0000-0000-000081200000}"/>
    <cellStyle name="쉼표 [0] 11 3 3 2 2" xfId="8331" xr:uid="{00000000-0005-0000-0000-000082200000}"/>
    <cellStyle name="쉼표 [0] 11 3 3 3" xfId="8332" xr:uid="{00000000-0005-0000-0000-000083200000}"/>
    <cellStyle name="쉼표 [0] 11 3 4" xfId="8333" xr:uid="{00000000-0005-0000-0000-000084200000}"/>
    <cellStyle name="쉼표 [0] 11 3 4 2" xfId="8334" xr:uid="{00000000-0005-0000-0000-000085200000}"/>
    <cellStyle name="쉼표 [0] 11 3 4 2 2" xfId="8335" xr:uid="{00000000-0005-0000-0000-000086200000}"/>
    <cellStyle name="쉼표 [0] 11 3 4 3" xfId="8336" xr:uid="{00000000-0005-0000-0000-000087200000}"/>
    <cellStyle name="쉼표 [0] 11 3 4 3 2" xfId="8337" xr:uid="{00000000-0005-0000-0000-000088200000}"/>
    <cellStyle name="쉼표 [0] 11 3 5" xfId="8338" xr:uid="{00000000-0005-0000-0000-000089200000}"/>
    <cellStyle name="쉼표 [0] 11 3 6" xfId="8339" xr:uid="{00000000-0005-0000-0000-00008A200000}"/>
    <cellStyle name="쉼표 [0] 11 3 7" xfId="8340" xr:uid="{00000000-0005-0000-0000-00008B200000}"/>
    <cellStyle name="쉼표 [0] 11 3 8" xfId="8341" xr:uid="{00000000-0005-0000-0000-00008C200000}"/>
    <cellStyle name="쉼표 [0] 11 4" xfId="8342" xr:uid="{00000000-0005-0000-0000-00008D200000}"/>
    <cellStyle name="쉼표 [0] 11 5" xfId="8343" xr:uid="{00000000-0005-0000-0000-00008E200000}"/>
    <cellStyle name="쉼표 [0] 11 6" xfId="8344" xr:uid="{00000000-0005-0000-0000-00008F200000}"/>
    <cellStyle name="쉼표 [0] 11 7" xfId="8345" xr:uid="{00000000-0005-0000-0000-000090200000}"/>
    <cellStyle name="쉼표 [0] 11 8" xfId="8346" xr:uid="{00000000-0005-0000-0000-000091200000}"/>
    <cellStyle name="쉼표 [0] 11 9" xfId="8347" xr:uid="{00000000-0005-0000-0000-000092200000}"/>
    <cellStyle name="쉼표 [0] 12" xfId="8348" xr:uid="{00000000-0005-0000-0000-000093200000}"/>
    <cellStyle name="쉼표 [0] 12 2" xfId="8349" xr:uid="{00000000-0005-0000-0000-000094200000}"/>
    <cellStyle name="쉼표 [0] 12 2 2" xfId="8350" xr:uid="{00000000-0005-0000-0000-000095200000}"/>
    <cellStyle name="쉼표 [0] 12 2 2 2" xfId="8351" xr:uid="{00000000-0005-0000-0000-000096200000}"/>
    <cellStyle name="쉼표 [0] 13" xfId="8352" xr:uid="{00000000-0005-0000-0000-000097200000}"/>
    <cellStyle name="쉼표 [0] 13 2" xfId="8353" xr:uid="{00000000-0005-0000-0000-000098200000}"/>
    <cellStyle name="쉼표 [0] 13 2 2" xfId="8354" xr:uid="{00000000-0005-0000-0000-000099200000}"/>
    <cellStyle name="쉼표 [0] 13 2 2 2" xfId="8355" xr:uid="{00000000-0005-0000-0000-00009A200000}"/>
    <cellStyle name="쉼표 [0] 13 2 2 3" xfId="8356" xr:uid="{00000000-0005-0000-0000-00009B200000}"/>
    <cellStyle name="쉼표 [0] 13 3" xfId="8357" xr:uid="{00000000-0005-0000-0000-00009C200000}"/>
    <cellStyle name="쉼표 [0] 13 3 2" xfId="8358" xr:uid="{00000000-0005-0000-0000-00009D200000}"/>
    <cellStyle name="쉼표 [0] 13 3 3" xfId="8359" xr:uid="{00000000-0005-0000-0000-00009E200000}"/>
    <cellStyle name="쉼표 [0] 13 4" xfId="8360" xr:uid="{00000000-0005-0000-0000-00009F200000}"/>
    <cellStyle name="쉼표 [0] 13 4 2" xfId="8361" xr:uid="{00000000-0005-0000-0000-0000A0200000}"/>
    <cellStyle name="쉼표 [0] 13 5" xfId="8362" xr:uid="{00000000-0005-0000-0000-0000A1200000}"/>
    <cellStyle name="쉼표 [0] 13 6" xfId="8363" xr:uid="{00000000-0005-0000-0000-0000A2200000}"/>
    <cellStyle name="쉼표 [0] 14" xfId="8364" xr:uid="{00000000-0005-0000-0000-0000A3200000}"/>
    <cellStyle name="쉼표 [0] 14 2" xfId="8365" xr:uid="{00000000-0005-0000-0000-0000A4200000}"/>
    <cellStyle name="쉼표 [0] 14 2 2" xfId="8366" xr:uid="{00000000-0005-0000-0000-0000A5200000}"/>
    <cellStyle name="쉼표 [0] 14 2 3" xfId="8367" xr:uid="{00000000-0005-0000-0000-0000A6200000}"/>
    <cellStyle name="쉼표 [0] 14 3" xfId="8368" xr:uid="{00000000-0005-0000-0000-0000A7200000}"/>
    <cellStyle name="쉼표 [0] 15" xfId="8369" xr:uid="{00000000-0005-0000-0000-0000A8200000}"/>
    <cellStyle name="쉼표 [0] 15 2" xfId="8370" xr:uid="{00000000-0005-0000-0000-0000A9200000}"/>
    <cellStyle name="쉼표 [0] 15 2 2" xfId="8371" xr:uid="{00000000-0005-0000-0000-0000AA200000}"/>
    <cellStyle name="쉼표 [0] 15 2 2 2" xfId="8372" xr:uid="{00000000-0005-0000-0000-0000AB200000}"/>
    <cellStyle name="쉼표 [0] 15 2 2 2 2" xfId="8373" xr:uid="{00000000-0005-0000-0000-0000AC200000}"/>
    <cellStyle name="쉼표 [0] 15 2 2 2 3" xfId="8374" xr:uid="{00000000-0005-0000-0000-0000AD200000}"/>
    <cellStyle name="쉼표 [0] 15 2 2 3" xfId="8375" xr:uid="{00000000-0005-0000-0000-0000AE200000}"/>
    <cellStyle name="쉼표 [0] 15 2 2 3 2" xfId="8376" xr:uid="{00000000-0005-0000-0000-0000AF200000}"/>
    <cellStyle name="쉼표 [0] 15 2 2 3 3" xfId="8377" xr:uid="{00000000-0005-0000-0000-0000B0200000}"/>
    <cellStyle name="쉼표 [0] 15 2 3" xfId="8378" xr:uid="{00000000-0005-0000-0000-0000B1200000}"/>
    <cellStyle name="쉼표 [0] 15 3" xfId="8379" xr:uid="{00000000-0005-0000-0000-0000B2200000}"/>
    <cellStyle name="쉼표 [0] 15 3 2" xfId="8380" xr:uid="{00000000-0005-0000-0000-0000B3200000}"/>
    <cellStyle name="쉼표 [0] 15 3 3" xfId="8381" xr:uid="{00000000-0005-0000-0000-0000B4200000}"/>
    <cellStyle name="쉼표 [0] 15 4" xfId="8382" xr:uid="{00000000-0005-0000-0000-0000B5200000}"/>
    <cellStyle name="쉼표 [0] 15 5" xfId="8383" xr:uid="{00000000-0005-0000-0000-0000B6200000}"/>
    <cellStyle name="쉼표 [0] 16" xfId="8384" xr:uid="{00000000-0005-0000-0000-0000B7200000}"/>
    <cellStyle name="쉼표 [0] 16 2" xfId="8385" xr:uid="{00000000-0005-0000-0000-0000B8200000}"/>
    <cellStyle name="쉼표 [0] 16 3" xfId="8386" xr:uid="{00000000-0005-0000-0000-0000B9200000}"/>
    <cellStyle name="쉼표 [0] 16 3 2" xfId="8387" xr:uid="{00000000-0005-0000-0000-0000BA200000}"/>
    <cellStyle name="쉼표 [0] 16 4" xfId="8388" xr:uid="{00000000-0005-0000-0000-0000BB200000}"/>
    <cellStyle name="쉼표 [0] 17" xfId="8389" xr:uid="{00000000-0005-0000-0000-0000BC200000}"/>
    <cellStyle name="쉼표 [0] 17 2" xfId="8390" xr:uid="{00000000-0005-0000-0000-0000BD200000}"/>
    <cellStyle name="쉼표 [0] 17 2 2" xfId="8391" xr:uid="{00000000-0005-0000-0000-0000BE200000}"/>
    <cellStyle name="쉼표 [0] 17 3" xfId="8392" xr:uid="{00000000-0005-0000-0000-0000BF200000}"/>
    <cellStyle name="쉼표 [0] 18" xfId="8393" xr:uid="{00000000-0005-0000-0000-0000C0200000}"/>
    <cellStyle name="쉼표 [0] 18 2" xfId="8394" xr:uid="{00000000-0005-0000-0000-0000C1200000}"/>
    <cellStyle name="쉼표 [0] 18 2 2" xfId="8395" xr:uid="{00000000-0005-0000-0000-0000C2200000}"/>
    <cellStyle name="쉼표 [0] 18 2 2 2" xfId="8396" xr:uid="{00000000-0005-0000-0000-0000C3200000}"/>
    <cellStyle name="쉼표 [0] 18 2 3" xfId="8397" xr:uid="{00000000-0005-0000-0000-0000C4200000}"/>
    <cellStyle name="쉼표 [0] 18 3" xfId="8398" xr:uid="{00000000-0005-0000-0000-0000C5200000}"/>
    <cellStyle name="쉼표 [0] 18 3 2" xfId="8399" xr:uid="{00000000-0005-0000-0000-0000C6200000}"/>
    <cellStyle name="쉼표 [0] 18 4" xfId="8400" xr:uid="{00000000-0005-0000-0000-0000C7200000}"/>
    <cellStyle name="쉼표 [0] 18 4 2" xfId="8401" xr:uid="{00000000-0005-0000-0000-0000C8200000}"/>
    <cellStyle name="쉼표 [0] 18 5" xfId="8402" xr:uid="{00000000-0005-0000-0000-0000C9200000}"/>
    <cellStyle name="쉼표 [0] 18 5 2" xfId="8403" xr:uid="{00000000-0005-0000-0000-0000CA200000}"/>
    <cellStyle name="쉼표 [0] 18 6" xfId="8404" xr:uid="{00000000-0005-0000-0000-0000CB200000}"/>
    <cellStyle name="쉼표 [0] 18 7" xfId="8405" xr:uid="{00000000-0005-0000-0000-0000CC200000}"/>
    <cellStyle name="쉼표 [0] 19" xfId="8406" xr:uid="{00000000-0005-0000-0000-0000CD200000}"/>
    <cellStyle name="쉼표 [0] 19 2" xfId="8407" xr:uid="{00000000-0005-0000-0000-0000CE200000}"/>
    <cellStyle name="쉼표 [0] 19 3" xfId="8408" xr:uid="{00000000-0005-0000-0000-0000CF200000}"/>
    <cellStyle name="쉼표 [0] 2" xfId="8409" xr:uid="{00000000-0005-0000-0000-0000D0200000}"/>
    <cellStyle name="쉼표 [0] 2 10" xfId="8410" xr:uid="{00000000-0005-0000-0000-0000D1200000}"/>
    <cellStyle name="쉼표 [0] 2 10 2" xfId="8411" xr:uid="{00000000-0005-0000-0000-0000D2200000}"/>
    <cellStyle name="쉼표 [0] 2 11" xfId="8412" xr:uid="{00000000-0005-0000-0000-0000D3200000}"/>
    <cellStyle name="쉼표 [0] 2 12" xfId="8413" xr:uid="{00000000-0005-0000-0000-0000D4200000}"/>
    <cellStyle name="쉼표 [0] 2 13" xfId="8414" xr:uid="{00000000-0005-0000-0000-0000D5200000}"/>
    <cellStyle name="쉼표 [0] 2 14" xfId="8415" xr:uid="{00000000-0005-0000-0000-0000D6200000}"/>
    <cellStyle name="쉼표 [0] 2 15" xfId="8416" xr:uid="{00000000-0005-0000-0000-0000D7200000}"/>
    <cellStyle name="쉼표 [0] 2 15 2" xfId="8417" xr:uid="{00000000-0005-0000-0000-0000D8200000}"/>
    <cellStyle name="쉼표 [0] 2 15 2 2" xfId="8418" xr:uid="{00000000-0005-0000-0000-0000D9200000}"/>
    <cellStyle name="쉼표 [0] 2 15 2 2 2" xfId="8419" xr:uid="{00000000-0005-0000-0000-0000DA200000}"/>
    <cellStyle name="쉼표 [0] 2 15 2 2 2 2" xfId="8420" xr:uid="{00000000-0005-0000-0000-0000DB200000}"/>
    <cellStyle name="쉼표 [0] 2 15 2 2 2 2 2" xfId="8421" xr:uid="{00000000-0005-0000-0000-0000DC200000}"/>
    <cellStyle name="쉼표 [0] 2 15 2 2 3" xfId="8422" xr:uid="{00000000-0005-0000-0000-0000DD200000}"/>
    <cellStyle name="쉼표 [0] 2 15 3" xfId="8423" xr:uid="{00000000-0005-0000-0000-0000DE200000}"/>
    <cellStyle name="쉼표 [0] 2 15 3 2" xfId="8424" xr:uid="{00000000-0005-0000-0000-0000DF200000}"/>
    <cellStyle name="쉼표 [0] 2 15 3 3" xfId="8425" xr:uid="{00000000-0005-0000-0000-0000E0200000}"/>
    <cellStyle name="쉼표 [0] 2 15 3 4" xfId="8426" xr:uid="{00000000-0005-0000-0000-0000E1200000}"/>
    <cellStyle name="쉼표 [0] 2 15 4" xfId="8427" xr:uid="{00000000-0005-0000-0000-0000E2200000}"/>
    <cellStyle name="쉼표 [0] 2 15 4 2" xfId="8428" xr:uid="{00000000-0005-0000-0000-0000E3200000}"/>
    <cellStyle name="쉼표 [0] 2 15 5" xfId="8429" xr:uid="{00000000-0005-0000-0000-0000E4200000}"/>
    <cellStyle name="쉼표 [0] 2 16" xfId="8430" xr:uid="{00000000-0005-0000-0000-0000E5200000}"/>
    <cellStyle name="쉼표 [0] 2 16 2" xfId="8431" xr:uid="{00000000-0005-0000-0000-0000E6200000}"/>
    <cellStyle name="쉼표 [0] 2 17" xfId="8432" xr:uid="{00000000-0005-0000-0000-0000E7200000}"/>
    <cellStyle name="쉼표 [0] 2 18" xfId="8433" xr:uid="{00000000-0005-0000-0000-0000E8200000}"/>
    <cellStyle name="쉼표 [0] 2 19" xfId="8434" xr:uid="{00000000-0005-0000-0000-0000E9200000}"/>
    <cellStyle name="쉼표 [0] 2 2" xfId="8435" xr:uid="{00000000-0005-0000-0000-0000EA200000}"/>
    <cellStyle name="쉼표 [0] 2 2 10" xfId="8436" xr:uid="{00000000-0005-0000-0000-0000EB200000}"/>
    <cellStyle name="쉼표 [0] 2 2 11" xfId="8437" xr:uid="{00000000-0005-0000-0000-0000EC200000}"/>
    <cellStyle name="쉼표 [0] 2 2 12" xfId="8438" xr:uid="{00000000-0005-0000-0000-0000ED200000}"/>
    <cellStyle name="쉼표 [0] 2 2 13" xfId="8439" xr:uid="{00000000-0005-0000-0000-0000EE200000}"/>
    <cellStyle name="쉼표 [0] 2 2 14" xfId="8440" xr:uid="{00000000-0005-0000-0000-0000EF200000}"/>
    <cellStyle name="쉼표 [0] 2 2 15" xfId="8441" xr:uid="{00000000-0005-0000-0000-0000F0200000}"/>
    <cellStyle name="쉼표 [0] 2 2 16" xfId="8442" xr:uid="{00000000-0005-0000-0000-0000F1200000}"/>
    <cellStyle name="쉼표 [0] 2 2 17" xfId="8443" xr:uid="{00000000-0005-0000-0000-0000F2200000}"/>
    <cellStyle name="쉼표 [0] 2 2 18" xfId="8444" xr:uid="{00000000-0005-0000-0000-0000F3200000}"/>
    <cellStyle name="쉼표 [0] 2 2 19" xfId="8445" xr:uid="{00000000-0005-0000-0000-0000F4200000}"/>
    <cellStyle name="쉼표 [0] 2 2 2" xfId="8446" xr:uid="{00000000-0005-0000-0000-0000F5200000}"/>
    <cellStyle name="쉼표 [0] 2 2 2 10" xfId="8447" xr:uid="{00000000-0005-0000-0000-0000F6200000}"/>
    <cellStyle name="쉼표 [0] 2 2 2 11" xfId="8448" xr:uid="{00000000-0005-0000-0000-0000F7200000}"/>
    <cellStyle name="쉼표 [0] 2 2 2 12" xfId="8449" xr:uid="{00000000-0005-0000-0000-0000F8200000}"/>
    <cellStyle name="쉼표 [0] 2 2 2 13" xfId="8450" xr:uid="{00000000-0005-0000-0000-0000F9200000}"/>
    <cellStyle name="쉼표 [0] 2 2 2 14" xfId="8451" xr:uid="{00000000-0005-0000-0000-0000FA200000}"/>
    <cellStyle name="쉼표 [0] 2 2 2 15" xfId="8452" xr:uid="{00000000-0005-0000-0000-0000FB200000}"/>
    <cellStyle name="쉼표 [0] 2 2 2 2" xfId="8453" xr:uid="{00000000-0005-0000-0000-0000FC200000}"/>
    <cellStyle name="쉼표 [0] 2 2 2 2 2" xfId="8454" xr:uid="{00000000-0005-0000-0000-0000FD200000}"/>
    <cellStyle name="쉼표 [0] 2 2 2 2 3" xfId="8455" xr:uid="{00000000-0005-0000-0000-0000FE200000}"/>
    <cellStyle name="쉼표 [0] 2 2 2 3" xfId="8456" xr:uid="{00000000-0005-0000-0000-0000FF200000}"/>
    <cellStyle name="쉼표 [0] 2 2 2 4" xfId="8457" xr:uid="{00000000-0005-0000-0000-000000210000}"/>
    <cellStyle name="쉼표 [0] 2 2 2 5" xfId="8458" xr:uid="{00000000-0005-0000-0000-000001210000}"/>
    <cellStyle name="쉼표 [0] 2 2 2 6" xfId="8459" xr:uid="{00000000-0005-0000-0000-000002210000}"/>
    <cellStyle name="쉼표 [0] 2 2 2 7" xfId="8460" xr:uid="{00000000-0005-0000-0000-000003210000}"/>
    <cellStyle name="쉼표 [0] 2 2 2 8" xfId="8461" xr:uid="{00000000-0005-0000-0000-000004210000}"/>
    <cellStyle name="쉼표 [0] 2 2 2 9" xfId="8462" xr:uid="{00000000-0005-0000-0000-000005210000}"/>
    <cellStyle name="쉼표 [0] 2 2 20" xfId="8463" xr:uid="{00000000-0005-0000-0000-000006210000}"/>
    <cellStyle name="쉼표 [0] 2 2 21" xfId="8464" xr:uid="{00000000-0005-0000-0000-000007210000}"/>
    <cellStyle name="쉼표 [0] 2 2 22" xfId="8465" xr:uid="{00000000-0005-0000-0000-000008210000}"/>
    <cellStyle name="쉼표 [0] 2 2 23" xfId="8466" xr:uid="{00000000-0005-0000-0000-000009210000}"/>
    <cellStyle name="쉼표 [0] 2 2 24" xfId="8467" xr:uid="{00000000-0005-0000-0000-00000A210000}"/>
    <cellStyle name="쉼표 [0] 2 2 25" xfId="8468" xr:uid="{00000000-0005-0000-0000-00000B210000}"/>
    <cellStyle name="쉼표 [0] 2 2 26" xfId="8469" xr:uid="{00000000-0005-0000-0000-00000C210000}"/>
    <cellStyle name="쉼표 [0] 2 2 27" xfId="8470" xr:uid="{00000000-0005-0000-0000-00000D210000}"/>
    <cellStyle name="쉼표 [0] 2 2 28" xfId="8471" xr:uid="{00000000-0005-0000-0000-00000E210000}"/>
    <cellStyle name="쉼표 [0] 2 2 3" xfId="8472" xr:uid="{00000000-0005-0000-0000-00000F210000}"/>
    <cellStyle name="쉼표 [0] 2 2 3 2" xfId="8473" xr:uid="{00000000-0005-0000-0000-000010210000}"/>
    <cellStyle name="쉼표 [0] 2 2 3 3" xfId="8474" xr:uid="{00000000-0005-0000-0000-000011210000}"/>
    <cellStyle name="쉼표 [0] 2 2 3 4" xfId="8475" xr:uid="{00000000-0005-0000-0000-000012210000}"/>
    <cellStyle name="쉼표 [0] 2 2 3 5" xfId="8476" xr:uid="{00000000-0005-0000-0000-000013210000}"/>
    <cellStyle name="쉼표 [0] 2 2 3 6" xfId="8477" xr:uid="{00000000-0005-0000-0000-000014210000}"/>
    <cellStyle name="쉼표 [0] 2 2 4" xfId="8478" xr:uid="{00000000-0005-0000-0000-000015210000}"/>
    <cellStyle name="쉼표 [0] 2 2 4 2" xfId="8479" xr:uid="{00000000-0005-0000-0000-000016210000}"/>
    <cellStyle name="쉼표 [0] 2 2 5" xfId="8480" xr:uid="{00000000-0005-0000-0000-000017210000}"/>
    <cellStyle name="쉼표 [0] 2 2 6" xfId="8481" xr:uid="{00000000-0005-0000-0000-000018210000}"/>
    <cellStyle name="쉼표 [0] 2 2 7" xfId="8482" xr:uid="{00000000-0005-0000-0000-000019210000}"/>
    <cellStyle name="쉼표 [0] 2 2 8" xfId="8483" xr:uid="{00000000-0005-0000-0000-00001A210000}"/>
    <cellStyle name="쉼표 [0] 2 2 9" xfId="8484" xr:uid="{00000000-0005-0000-0000-00001B210000}"/>
    <cellStyle name="쉼표 [0] 2 20" xfId="8485" xr:uid="{00000000-0005-0000-0000-00001C210000}"/>
    <cellStyle name="쉼표 [0] 2 21" xfId="8486" xr:uid="{00000000-0005-0000-0000-00001D210000}"/>
    <cellStyle name="쉼표 [0] 2 22" xfId="8487" xr:uid="{00000000-0005-0000-0000-00001E210000}"/>
    <cellStyle name="쉼표 [0] 2 23" xfId="8488" xr:uid="{00000000-0005-0000-0000-00001F210000}"/>
    <cellStyle name="쉼표 [0] 2 24" xfId="8489" xr:uid="{00000000-0005-0000-0000-000020210000}"/>
    <cellStyle name="쉼표 [0] 2 25" xfId="8490" xr:uid="{00000000-0005-0000-0000-000021210000}"/>
    <cellStyle name="쉼표 [0] 2 26" xfId="8491" xr:uid="{00000000-0005-0000-0000-000022210000}"/>
    <cellStyle name="쉼표 [0] 2 3" xfId="8492" xr:uid="{00000000-0005-0000-0000-000023210000}"/>
    <cellStyle name="쉼표 [0] 2 3 2" xfId="8493" xr:uid="{00000000-0005-0000-0000-000024210000}"/>
    <cellStyle name="쉼표 [0] 2 3 2 2" xfId="8494" xr:uid="{00000000-0005-0000-0000-000025210000}"/>
    <cellStyle name="쉼표 [0] 2 3 2 2 2" xfId="8495" xr:uid="{00000000-0005-0000-0000-000026210000}"/>
    <cellStyle name="쉼표 [0] 2 3 2 2 3" xfId="8496" xr:uid="{00000000-0005-0000-0000-000027210000}"/>
    <cellStyle name="쉼표 [0] 2 3 2 3" xfId="8497" xr:uid="{00000000-0005-0000-0000-000028210000}"/>
    <cellStyle name="쉼표 [0] 2 3 3" xfId="8498" xr:uid="{00000000-0005-0000-0000-000029210000}"/>
    <cellStyle name="쉼표 [0] 2 3 3 2" xfId="8499" xr:uid="{00000000-0005-0000-0000-00002A210000}"/>
    <cellStyle name="쉼표 [0] 2 3 3 2 2" xfId="8500" xr:uid="{00000000-0005-0000-0000-00002B210000}"/>
    <cellStyle name="쉼표 [0] 2 3 3 2 2 2" xfId="8501" xr:uid="{00000000-0005-0000-0000-00002C210000}"/>
    <cellStyle name="쉼표 [0] 2 3 3 2 2 2 2" xfId="8502" xr:uid="{00000000-0005-0000-0000-00002D210000}"/>
    <cellStyle name="쉼표 [0] 2 3 3 2 4" xfId="8503" xr:uid="{00000000-0005-0000-0000-00002E210000}"/>
    <cellStyle name="쉼표 [0] 2 3 3 2 5" xfId="8504" xr:uid="{00000000-0005-0000-0000-00002F210000}"/>
    <cellStyle name="쉼표 [0] 2 3 3 2 5 10" xfId="8505" xr:uid="{00000000-0005-0000-0000-000030210000}"/>
    <cellStyle name="쉼표 [0] 2 3 3 2 5 2" xfId="8506" xr:uid="{00000000-0005-0000-0000-000031210000}"/>
    <cellStyle name="쉼표 [0] 2 3 3 2 5 3" xfId="8507" xr:uid="{00000000-0005-0000-0000-000032210000}"/>
    <cellStyle name="쉼표 [0] 2 3 3 2 5 6" xfId="8508" xr:uid="{00000000-0005-0000-0000-000033210000}"/>
    <cellStyle name="쉼표 [0] 2 3 3 2 5 7" xfId="8509" xr:uid="{00000000-0005-0000-0000-000034210000}"/>
    <cellStyle name="쉼표 [0] 2 3 3 2 5 8" xfId="8510" xr:uid="{00000000-0005-0000-0000-000035210000}"/>
    <cellStyle name="쉼표 [0] 2 3 3 2 5 9" xfId="8511" xr:uid="{00000000-0005-0000-0000-000036210000}"/>
    <cellStyle name="쉼표 [0] 2 3 3 3" xfId="8512" xr:uid="{00000000-0005-0000-0000-000037210000}"/>
    <cellStyle name="쉼표 [0] 2 3 3 3 2" xfId="8513" xr:uid="{00000000-0005-0000-0000-000038210000}"/>
    <cellStyle name="쉼표 [0] 2 3 3 4" xfId="8514" xr:uid="{00000000-0005-0000-0000-000039210000}"/>
    <cellStyle name="쉼표 [0] 2 3 3 4 2" xfId="8515" xr:uid="{00000000-0005-0000-0000-00003A210000}"/>
    <cellStyle name="쉼표 [0] 2 3 3 4 2 2" xfId="8516" xr:uid="{00000000-0005-0000-0000-00003B210000}"/>
    <cellStyle name="쉼표 [0] 2 3 3 5" xfId="8517" xr:uid="{00000000-0005-0000-0000-00003C210000}"/>
    <cellStyle name="쉼표 [0] 2 3 3 5 2" xfId="8518" xr:uid="{00000000-0005-0000-0000-00003D210000}"/>
    <cellStyle name="쉼표 [0] 2 3 3 8" xfId="8519" xr:uid="{00000000-0005-0000-0000-00003E210000}"/>
    <cellStyle name="쉼표 [0] 2 3 4" xfId="8520" xr:uid="{00000000-0005-0000-0000-00003F210000}"/>
    <cellStyle name="쉼표 [0] 2 3 4 2" xfId="8521" xr:uid="{00000000-0005-0000-0000-000040210000}"/>
    <cellStyle name="쉼표 [0] 2 3 5" xfId="8522" xr:uid="{00000000-0005-0000-0000-000041210000}"/>
    <cellStyle name="쉼표 [0] 2 3 5 2" xfId="8523" xr:uid="{00000000-0005-0000-0000-000042210000}"/>
    <cellStyle name="쉼표 [0] 2 3 6" xfId="8524" xr:uid="{00000000-0005-0000-0000-000043210000}"/>
    <cellStyle name="쉼표 [0] 2 3 7" xfId="8525" xr:uid="{00000000-0005-0000-0000-000044210000}"/>
    <cellStyle name="쉼표 [0] 2 3 8" xfId="8526" xr:uid="{00000000-0005-0000-0000-000045210000}"/>
    <cellStyle name="쉼표 [0] 2 4" xfId="8527" xr:uid="{00000000-0005-0000-0000-000046210000}"/>
    <cellStyle name="쉼표 [0] 2 4 2" xfId="8528" xr:uid="{00000000-0005-0000-0000-000047210000}"/>
    <cellStyle name="쉼표 [0] 2 4 2 2" xfId="8529" xr:uid="{00000000-0005-0000-0000-000048210000}"/>
    <cellStyle name="쉼표 [0] 2 4 2 3" xfId="8530" xr:uid="{00000000-0005-0000-0000-000049210000}"/>
    <cellStyle name="쉼표 [0] 2 4 3" xfId="8531" xr:uid="{00000000-0005-0000-0000-00004A210000}"/>
    <cellStyle name="쉼표 [0] 2 4 4" xfId="8532" xr:uid="{00000000-0005-0000-0000-00004B210000}"/>
    <cellStyle name="쉼표 [0] 2 4 4 2" xfId="8533" xr:uid="{00000000-0005-0000-0000-00004C210000}"/>
    <cellStyle name="쉼표 [0] 2 4 5" xfId="8534" xr:uid="{00000000-0005-0000-0000-00004D210000}"/>
    <cellStyle name="쉼표 [0] 2 4 6" xfId="8535" xr:uid="{00000000-0005-0000-0000-00004E210000}"/>
    <cellStyle name="쉼표 [0] 2 5" xfId="8536" xr:uid="{00000000-0005-0000-0000-00004F210000}"/>
    <cellStyle name="쉼표 [0] 2 5 2" xfId="8537" xr:uid="{00000000-0005-0000-0000-000050210000}"/>
    <cellStyle name="쉼표 [0] 2 5 2 2" xfId="8538" xr:uid="{00000000-0005-0000-0000-000051210000}"/>
    <cellStyle name="쉼표 [0] 2 5 3" xfId="8539" xr:uid="{00000000-0005-0000-0000-000052210000}"/>
    <cellStyle name="쉼표 [0] 2 6" xfId="8540" xr:uid="{00000000-0005-0000-0000-000053210000}"/>
    <cellStyle name="쉼표 [0] 2 6 2" xfId="8541" xr:uid="{00000000-0005-0000-0000-000054210000}"/>
    <cellStyle name="쉼표 [0] 2 6 2 2" xfId="8542" xr:uid="{00000000-0005-0000-0000-000055210000}"/>
    <cellStyle name="쉼표 [0] 2 6 3" xfId="8543" xr:uid="{00000000-0005-0000-0000-000056210000}"/>
    <cellStyle name="쉼표 [0] 2 6 4" xfId="8544" xr:uid="{00000000-0005-0000-0000-000057210000}"/>
    <cellStyle name="쉼표 [0] 2 7" xfId="8545" xr:uid="{00000000-0005-0000-0000-000058210000}"/>
    <cellStyle name="쉼표 [0] 2 7 2" xfId="8546" xr:uid="{00000000-0005-0000-0000-000059210000}"/>
    <cellStyle name="쉼표 [0] 2 7 3" xfId="8547" xr:uid="{00000000-0005-0000-0000-00005A210000}"/>
    <cellStyle name="쉼표 [0] 2 8" xfId="8548" xr:uid="{00000000-0005-0000-0000-00005B210000}"/>
    <cellStyle name="쉼표 [0] 2 8 2" xfId="8549" xr:uid="{00000000-0005-0000-0000-00005C210000}"/>
    <cellStyle name="쉼표 [0] 2 8 2 2" xfId="8550" xr:uid="{00000000-0005-0000-0000-00005D210000}"/>
    <cellStyle name="쉼표 [0] 2 8 3" xfId="8551" xr:uid="{00000000-0005-0000-0000-00005E210000}"/>
    <cellStyle name="쉼표 [0] 2 8 3 2" xfId="8552" xr:uid="{00000000-0005-0000-0000-00005F210000}"/>
    <cellStyle name="쉼표 [0] 2 8 5" xfId="8553" xr:uid="{00000000-0005-0000-0000-000060210000}"/>
    <cellStyle name="쉼표 [0] 2 9" xfId="8554" xr:uid="{00000000-0005-0000-0000-000061210000}"/>
    <cellStyle name="쉼표 [0] 2 9 2" xfId="8555" xr:uid="{00000000-0005-0000-0000-000062210000}"/>
    <cellStyle name="쉼표 [0] 2 9 3" xfId="8556" xr:uid="{00000000-0005-0000-0000-000063210000}"/>
    <cellStyle name="쉼표 [0] 20" xfId="8557" xr:uid="{00000000-0005-0000-0000-000064210000}"/>
    <cellStyle name="쉼표 [0] 20 2" xfId="8558" xr:uid="{00000000-0005-0000-0000-000065210000}"/>
    <cellStyle name="쉼표 [0] 20 2 10" xfId="8559" xr:uid="{00000000-0005-0000-0000-000066210000}"/>
    <cellStyle name="쉼표 [0] 20 2 3" xfId="8560" xr:uid="{00000000-0005-0000-0000-000067210000}"/>
    <cellStyle name="쉼표 [0] 20 2 8" xfId="8561" xr:uid="{00000000-0005-0000-0000-000068210000}"/>
    <cellStyle name="쉼표 [0] 20 2 9" xfId="8562" xr:uid="{00000000-0005-0000-0000-000069210000}"/>
    <cellStyle name="쉼표 [0] 20 3" xfId="8563" xr:uid="{00000000-0005-0000-0000-00006A210000}"/>
    <cellStyle name="쉼표 [0] 21" xfId="8564" xr:uid="{00000000-0005-0000-0000-00006B210000}"/>
    <cellStyle name="쉼표 [0] 21 2" xfId="8565" xr:uid="{00000000-0005-0000-0000-00006C210000}"/>
    <cellStyle name="쉼표 [0] 21 2 2" xfId="8566" xr:uid="{00000000-0005-0000-0000-00006D210000}"/>
    <cellStyle name="쉼표 [0] 21 3" xfId="8567" xr:uid="{00000000-0005-0000-0000-00006E210000}"/>
    <cellStyle name="쉼표 [0] 22" xfId="8568" xr:uid="{00000000-0005-0000-0000-00006F210000}"/>
    <cellStyle name="쉼표 [0] 22 2" xfId="8569" xr:uid="{00000000-0005-0000-0000-000070210000}"/>
    <cellStyle name="쉼표 [0] 22 4" xfId="8570" xr:uid="{00000000-0005-0000-0000-000071210000}"/>
    <cellStyle name="쉼표 [0] 22 4 3" xfId="8571" xr:uid="{00000000-0005-0000-0000-000072210000}"/>
    <cellStyle name="쉼표 [0] 22 4 3 10" xfId="8572" xr:uid="{00000000-0005-0000-0000-000073210000}"/>
    <cellStyle name="쉼표 [0] 22 4 3 3" xfId="8573" xr:uid="{00000000-0005-0000-0000-000074210000}"/>
    <cellStyle name="쉼표 [0] 23" xfId="8574" xr:uid="{00000000-0005-0000-0000-000075210000}"/>
    <cellStyle name="쉼표 [0] 23 2" xfId="8575" xr:uid="{00000000-0005-0000-0000-000076210000}"/>
    <cellStyle name="쉼표 [0] 23 3" xfId="8576" xr:uid="{00000000-0005-0000-0000-000077210000}"/>
    <cellStyle name="쉼표 [0] 24" xfId="8577" xr:uid="{00000000-0005-0000-0000-000078210000}"/>
    <cellStyle name="쉼표 [0] 24 2" xfId="8578" xr:uid="{00000000-0005-0000-0000-000079210000}"/>
    <cellStyle name="쉼표 [0] 24 3" xfId="8579" xr:uid="{00000000-0005-0000-0000-00007A210000}"/>
    <cellStyle name="쉼표 [0] 24 4" xfId="8580" xr:uid="{00000000-0005-0000-0000-00007B210000}"/>
    <cellStyle name="쉼표 [0] 25" xfId="8581" xr:uid="{00000000-0005-0000-0000-00007C210000}"/>
    <cellStyle name="쉼표 [0] 26" xfId="8582" xr:uid="{00000000-0005-0000-0000-00007D210000}"/>
    <cellStyle name="쉼표 [0] 26 3" xfId="8583" xr:uid="{00000000-0005-0000-0000-00007E210000}"/>
    <cellStyle name="쉼표 [0] 26 3 10" xfId="8584" xr:uid="{00000000-0005-0000-0000-00007F210000}"/>
    <cellStyle name="쉼표 [0] 26 3 3" xfId="8585" xr:uid="{00000000-0005-0000-0000-000080210000}"/>
    <cellStyle name="쉼표 [0] 27" xfId="8586" xr:uid="{00000000-0005-0000-0000-000081210000}"/>
    <cellStyle name="쉼표 [0] 27 2" xfId="8587" xr:uid="{00000000-0005-0000-0000-000082210000}"/>
    <cellStyle name="쉼표 [0] 27 3" xfId="8588" xr:uid="{00000000-0005-0000-0000-000083210000}"/>
    <cellStyle name="쉼표 [0] 28" xfId="8589" xr:uid="{00000000-0005-0000-0000-000084210000}"/>
    <cellStyle name="쉼표 [0] 28 2" xfId="8590" xr:uid="{00000000-0005-0000-0000-000085210000}"/>
    <cellStyle name="쉼표 [0] 29" xfId="8591" xr:uid="{00000000-0005-0000-0000-000086210000}"/>
    <cellStyle name="쉼표 [0] 3" xfId="9" xr:uid="{00000000-0005-0000-0000-000087210000}"/>
    <cellStyle name="쉼표 [0] 3 10" xfId="8592" xr:uid="{00000000-0005-0000-0000-000088210000}"/>
    <cellStyle name="쉼표 [0] 3 11" xfId="8593" xr:uid="{00000000-0005-0000-0000-000089210000}"/>
    <cellStyle name="쉼표 [0] 3 12" xfId="8594" xr:uid="{00000000-0005-0000-0000-00008A210000}"/>
    <cellStyle name="쉼표 [0] 3 2" xfId="22" xr:uid="{00000000-0005-0000-0000-00008B210000}"/>
    <cellStyle name="쉼표 [0] 3 2 2" xfId="8595" xr:uid="{00000000-0005-0000-0000-00008C210000}"/>
    <cellStyle name="쉼표 [0] 3 2 2 2" xfId="8596" xr:uid="{00000000-0005-0000-0000-00008D210000}"/>
    <cellStyle name="쉼표 [0] 3 2 2 3" xfId="8597" xr:uid="{00000000-0005-0000-0000-00008E210000}"/>
    <cellStyle name="쉼표 [0] 3 2 3" xfId="8598" xr:uid="{00000000-0005-0000-0000-00008F210000}"/>
    <cellStyle name="쉼표 [0] 3 2 3 2" xfId="8599" xr:uid="{00000000-0005-0000-0000-000090210000}"/>
    <cellStyle name="쉼표 [0] 3 2 3 2 2" xfId="8600" xr:uid="{00000000-0005-0000-0000-000091210000}"/>
    <cellStyle name="쉼표 [0] 3 2 3 2 2 2" xfId="8601" xr:uid="{00000000-0005-0000-0000-000092210000}"/>
    <cellStyle name="쉼표 [0] 3 2 3 2 2 2 2" xfId="8602" xr:uid="{00000000-0005-0000-0000-000093210000}"/>
    <cellStyle name="쉼표 [0] 3 2 3 3" xfId="8603" xr:uid="{00000000-0005-0000-0000-000094210000}"/>
    <cellStyle name="쉼표 [0] 3 2 4" xfId="8604" xr:uid="{00000000-0005-0000-0000-000095210000}"/>
    <cellStyle name="쉼표 [0] 3 2 5" xfId="8605" xr:uid="{00000000-0005-0000-0000-000096210000}"/>
    <cellStyle name="쉼표 [0] 3 3" xfId="8606" xr:uid="{00000000-0005-0000-0000-000097210000}"/>
    <cellStyle name="쉼표 [0] 3 3 2" xfId="8607" xr:uid="{00000000-0005-0000-0000-000098210000}"/>
    <cellStyle name="쉼표 [0] 3 3 2 2" xfId="8608" xr:uid="{00000000-0005-0000-0000-000099210000}"/>
    <cellStyle name="쉼표 [0] 3 3 2 2 2" xfId="8609" xr:uid="{00000000-0005-0000-0000-00009A210000}"/>
    <cellStyle name="쉼표 [0] 3 3 2 2 2 2" xfId="8610" xr:uid="{00000000-0005-0000-0000-00009B210000}"/>
    <cellStyle name="쉼표 [0] 3 3 2 2 3" xfId="8611" xr:uid="{00000000-0005-0000-0000-00009C210000}"/>
    <cellStyle name="쉼표 [0] 3 3 2 3" xfId="8612" xr:uid="{00000000-0005-0000-0000-00009D210000}"/>
    <cellStyle name="쉼표 [0] 3 3 2 3 10 2" xfId="8613" xr:uid="{00000000-0005-0000-0000-00009E210000}"/>
    <cellStyle name="쉼표 [0] 3 3 2 3 11" xfId="8614" xr:uid="{00000000-0005-0000-0000-00009F210000}"/>
    <cellStyle name="쉼표 [0] 3 3 2 3 11 2" xfId="8615" xr:uid="{00000000-0005-0000-0000-0000A0210000}"/>
    <cellStyle name="쉼표 [0] 3 3 2 3 11 2 2" xfId="8616" xr:uid="{00000000-0005-0000-0000-0000A1210000}"/>
    <cellStyle name="쉼표 [0] 3 3 2 3 11 2 2 2" xfId="8617" xr:uid="{00000000-0005-0000-0000-0000A2210000}"/>
    <cellStyle name="쉼표 [0] 3 3 2 3 11 2 2 2 2" xfId="8618" xr:uid="{00000000-0005-0000-0000-0000A3210000}"/>
    <cellStyle name="쉼표 [0] 3 3 2 3 11 2 2 2 2 2" xfId="8619" xr:uid="{00000000-0005-0000-0000-0000A4210000}"/>
    <cellStyle name="쉼표 [0] 3 3 2 3 11 2 2 2 2 2 2" xfId="8620" xr:uid="{00000000-0005-0000-0000-0000A5210000}"/>
    <cellStyle name="쉼표 [0] 3 3 2 3 11 2 2 2 2 2 2 2" xfId="8621" xr:uid="{00000000-0005-0000-0000-0000A6210000}"/>
    <cellStyle name="쉼표 [0] 3 3 2 3 11 2 2 2 2 2 2 2 2" xfId="8622" xr:uid="{00000000-0005-0000-0000-0000A7210000}"/>
    <cellStyle name="쉼표 [0] 3 3 2 3 11 2 2 2 3" xfId="8623" xr:uid="{00000000-0005-0000-0000-0000A8210000}"/>
    <cellStyle name="쉼표 [0] 3 3 2 3 11 2 2 2 3 4" xfId="8624" xr:uid="{00000000-0005-0000-0000-0000A9210000}"/>
    <cellStyle name="쉼표 [0] 3 3 2 3 11 2 2 2 3 4 2" xfId="8625" xr:uid="{00000000-0005-0000-0000-0000AA210000}"/>
    <cellStyle name="쉼표 [0] 3 3 2 3 11 2 2 2 3 4 2 2" xfId="8626" xr:uid="{00000000-0005-0000-0000-0000AB210000}"/>
    <cellStyle name="쉼표 [0] 3 3 2 3 11 2 2 2 3 4 2 5" xfId="8627" xr:uid="{00000000-0005-0000-0000-0000AC210000}"/>
    <cellStyle name="쉼표 [0] 3 3 2 3 11 2 2 2 3 4 2 5 2" xfId="8628" xr:uid="{00000000-0005-0000-0000-0000AD210000}"/>
    <cellStyle name="쉼표 [0] 3 3 2 3 11 2 2 2 8" xfId="8629" xr:uid="{00000000-0005-0000-0000-0000AE210000}"/>
    <cellStyle name="쉼표 [0] 3 3 2 3 11 2 2 2 8 2" xfId="8630" xr:uid="{00000000-0005-0000-0000-0000AF210000}"/>
    <cellStyle name="쉼표 [0] 3 3 2 3 11 2 2 2 8 3" xfId="8631" xr:uid="{00000000-0005-0000-0000-0000B0210000}"/>
    <cellStyle name="쉼표 [0] 3 3 2 3 11 2 2 2 8 3 2" xfId="8632" xr:uid="{00000000-0005-0000-0000-0000B1210000}"/>
    <cellStyle name="쉼표 [0] 3 3 2 3 11 2 2 2 8 3 5" xfId="8633" xr:uid="{00000000-0005-0000-0000-0000B2210000}"/>
    <cellStyle name="쉼표 [0] 3 3 2 3 11 2 2 3" xfId="8634" xr:uid="{00000000-0005-0000-0000-0000B3210000}"/>
    <cellStyle name="쉼표 [0] 3 3 2 3 11 2 2 3 2" xfId="8635" xr:uid="{00000000-0005-0000-0000-0000B4210000}"/>
    <cellStyle name="쉼표 [0] 3 3 2 3 11 2 2 3 2 2" xfId="8636" xr:uid="{00000000-0005-0000-0000-0000B5210000}"/>
    <cellStyle name="쉼표 [0] 3 3 2 3 11 2 2 3 2 2 2" xfId="8637" xr:uid="{00000000-0005-0000-0000-0000B6210000}"/>
    <cellStyle name="쉼표 [0] 3 3 2 3 11 2 2 3 2 2 2 2" xfId="8638" xr:uid="{00000000-0005-0000-0000-0000B7210000}"/>
    <cellStyle name="쉼표 [0] 3 3 2 3 12" xfId="8639" xr:uid="{00000000-0005-0000-0000-0000B8210000}"/>
    <cellStyle name="쉼표 [0] 3 3 2 3 2" xfId="8640" xr:uid="{00000000-0005-0000-0000-0000B9210000}"/>
    <cellStyle name="쉼표 [0] 3 3 2 3 2 2" xfId="8641" xr:uid="{00000000-0005-0000-0000-0000BA210000}"/>
    <cellStyle name="쉼표 [0] 3 3 2 3 2 2 2" xfId="8642" xr:uid="{00000000-0005-0000-0000-0000BB210000}"/>
    <cellStyle name="쉼표 [0] 3 3 2 3 2 2 2 2" xfId="8643" xr:uid="{00000000-0005-0000-0000-0000BC210000}"/>
    <cellStyle name="쉼표 [0] 3 3 2 3 2 4" xfId="8644" xr:uid="{00000000-0005-0000-0000-0000BD210000}"/>
    <cellStyle name="쉼표 [0] 3 3 2 3 2 4 2" xfId="8645" xr:uid="{00000000-0005-0000-0000-0000BE210000}"/>
    <cellStyle name="쉼표 [0] 3 3 2 3 3" xfId="8646" xr:uid="{00000000-0005-0000-0000-0000BF210000}"/>
    <cellStyle name="쉼표 [0] 3 3 2 3 3 2" xfId="8647" xr:uid="{00000000-0005-0000-0000-0000C0210000}"/>
    <cellStyle name="쉼표 [0] 3 3 2 3 3 2 2" xfId="8648" xr:uid="{00000000-0005-0000-0000-0000C1210000}"/>
    <cellStyle name="쉼표 [0] 3 3 2 3 3 2 2 2" xfId="8649" xr:uid="{00000000-0005-0000-0000-0000C2210000}"/>
    <cellStyle name="쉼표 [0] 3 3 2 3 3 2 2 2 2" xfId="8650" xr:uid="{00000000-0005-0000-0000-0000C3210000}"/>
    <cellStyle name="쉼표 [0] 3 3 2 3 3 2 3" xfId="8651" xr:uid="{00000000-0005-0000-0000-0000C4210000}"/>
    <cellStyle name="쉼표 [0] 3 3 2 3 3 2 3 2" xfId="8652" xr:uid="{00000000-0005-0000-0000-0000C5210000}"/>
    <cellStyle name="쉼표 [0] 3 3 2 3 3 2 4" xfId="8653" xr:uid="{00000000-0005-0000-0000-0000C6210000}"/>
    <cellStyle name="쉼표 [0] 3 3 2 3 3 3" xfId="8654" xr:uid="{00000000-0005-0000-0000-0000C7210000}"/>
    <cellStyle name="쉼표 [0] 3 3 2 3 3 3 2" xfId="8655" xr:uid="{00000000-0005-0000-0000-0000C8210000}"/>
    <cellStyle name="쉼표 [0] 3 3 2 3 3 3 2 2" xfId="8656" xr:uid="{00000000-0005-0000-0000-0000C9210000}"/>
    <cellStyle name="쉼표 [0] 3 3 2 3 3 3 2 3" xfId="8657" xr:uid="{00000000-0005-0000-0000-0000CA210000}"/>
    <cellStyle name="쉼표 [0] 3 3 2 3 3 3 3" xfId="8658" xr:uid="{00000000-0005-0000-0000-0000CB210000}"/>
    <cellStyle name="쉼표 [0] 3 3 2 3 3 4" xfId="8659" xr:uid="{00000000-0005-0000-0000-0000CC210000}"/>
    <cellStyle name="쉼표 [0] 3 3 2 3 3 4 2" xfId="8660" xr:uid="{00000000-0005-0000-0000-0000CD210000}"/>
    <cellStyle name="쉼표 [0] 3 3 2 3 3 4 2 2" xfId="8661" xr:uid="{00000000-0005-0000-0000-0000CE210000}"/>
    <cellStyle name="쉼표 [0] 3 3 2 3 3 5" xfId="8662" xr:uid="{00000000-0005-0000-0000-0000CF210000}"/>
    <cellStyle name="쉼표 [0] 3 3 2 3 4" xfId="8663" xr:uid="{00000000-0005-0000-0000-0000D0210000}"/>
    <cellStyle name="쉼표 [0] 3 3 2 3 4 2" xfId="8664" xr:uid="{00000000-0005-0000-0000-0000D1210000}"/>
    <cellStyle name="쉼표 [0] 3 3 2 3 4 2 2" xfId="8665" xr:uid="{00000000-0005-0000-0000-0000D2210000}"/>
    <cellStyle name="쉼표 [0] 3 3 2 3 4 2 2 2" xfId="8666" xr:uid="{00000000-0005-0000-0000-0000D3210000}"/>
    <cellStyle name="쉼표 [0] 3 3 2 3 4 2 2 2 2" xfId="8667" xr:uid="{00000000-0005-0000-0000-0000D4210000}"/>
    <cellStyle name="쉼표 [0] 3 3 2 3 4 2 2 2 2 2" xfId="8668" xr:uid="{00000000-0005-0000-0000-0000D5210000}"/>
    <cellStyle name="쉼표 [0] 3 3 2 3 5" xfId="8669" xr:uid="{00000000-0005-0000-0000-0000D6210000}"/>
    <cellStyle name="쉼표 [0] 3 3 2 3 5 2" xfId="8670" xr:uid="{00000000-0005-0000-0000-0000D7210000}"/>
    <cellStyle name="쉼표 [0] 3 3 2 3 5 2 2" xfId="8671" xr:uid="{00000000-0005-0000-0000-0000D8210000}"/>
    <cellStyle name="쉼표 [0] 3 3 2 3 5 2 2 2" xfId="8672" xr:uid="{00000000-0005-0000-0000-0000D9210000}"/>
    <cellStyle name="쉼표 [0] 3 3 2 3 5 2 2 2 2" xfId="8673" xr:uid="{00000000-0005-0000-0000-0000DA210000}"/>
    <cellStyle name="쉼표 [0] 3 3 2 3 5 2 2 2 2 2" xfId="8674" xr:uid="{00000000-0005-0000-0000-0000DB210000}"/>
    <cellStyle name="쉼표 [0] 3 3 2 3 5 2 3" xfId="8675" xr:uid="{00000000-0005-0000-0000-0000DC210000}"/>
    <cellStyle name="쉼표 [0] 3 3 2 3 6" xfId="8676" xr:uid="{00000000-0005-0000-0000-0000DD210000}"/>
    <cellStyle name="쉼표 [0] 3 3 2 4" xfId="8677" xr:uid="{00000000-0005-0000-0000-0000DE210000}"/>
    <cellStyle name="쉼표 [0] 3 3 2 4 2" xfId="8678" xr:uid="{00000000-0005-0000-0000-0000DF210000}"/>
    <cellStyle name="쉼표 [0] 3 3 2 4 2 2" xfId="8679" xr:uid="{00000000-0005-0000-0000-0000E0210000}"/>
    <cellStyle name="쉼표 [0] 3 3 2 4 3" xfId="8680" xr:uid="{00000000-0005-0000-0000-0000E1210000}"/>
    <cellStyle name="쉼표 [0] 3 3 2 5" xfId="8681" xr:uid="{00000000-0005-0000-0000-0000E2210000}"/>
    <cellStyle name="쉼표 [0] 3 3 2 6" xfId="8682" xr:uid="{00000000-0005-0000-0000-0000E3210000}"/>
    <cellStyle name="쉼표 [0] 3 3 2 6 2" xfId="8683" xr:uid="{00000000-0005-0000-0000-0000E4210000}"/>
    <cellStyle name="쉼표 [0] 3 3 2 6 2 2" xfId="8684" xr:uid="{00000000-0005-0000-0000-0000E5210000}"/>
    <cellStyle name="쉼표 [0] 3 3 3" xfId="8685" xr:uid="{00000000-0005-0000-0000-0000E6210000}"/>
    <cellStyle name="쉼표 [0] 3 3 4" xfId="8686" xr:uid="{00000000-0005-0000-0000-0000E7210000}"/>
    <cellStyle name="쉼표 [0] 3 3 4 2" xfId="8687" xr:uid="{00000000-0005-0000-0000-0000E8210000}"/>
    <cellStyle name="쉼표 [0] 3 3 4 2 2" xfId="8688" xr:uid="{00000000-0005-0000-0000-0000E9210000}"/>
    <cellStyle name="쉼표 [0] 3 3 5" xfId="8689" xr:uid="{00000000-0005-0000-0000-0000EA210000}"/>
    <cellStyle name="쉼표 [0] 3 3 5 2" xfId="8690" xr:uid="{00000000-0005-0000-0000-0000EB210000}"/>
    <cellStyle name="쉼표 [0] 3 3 5 2 2" xfId="8691" xr:uid="{00000000-0005-0000-0000-0000EC210000}"/>
    <cellStyle name="쉼표 [0] 3 3 5 2 2 2" xfId="8692" xr:uid="{00000000-0005-0000-0000-0000ED210000}"/>
    <cellStyle name="쉼표 [0] 3 3 5 2 2 2 2" xfId="8693" xr:uid="{00000000-0005-0000-0000-0000EE210000}"/>
    <cellStyle name="쉼표 [0] 3 3 5 2 2 2 2 2" xfId="8694" xr:uid="{00000000-0005-0000-0000-0000EF210000}"/>
    <cellStyle name="쉼표 [0] 3 3 5 2 2 2 2 2 2" xfId="8695" xr:uid="{00000000-0005-0000-0000-0000F0210000}"/>
    <cellStyle name="쉼표 [0] 3 3 5 2 2 2 2 2 2 2" xfId="8696" xr:uid="{00000000-0005-0000-0000-0000F1210000}"/>
    <cellStyle name="쉼표 [0] 3 3 5 2 2 2 2 2 2 2 2" xfId="8697" xr:uid="{00000000-0005-0000-0000-0000F2210000}"/>
    <cellStyle name="쉼표 [0] 3 3 5 2 2 2 2 2 2 2 2 2" xfId="8698" xr:uid="{00000000-0005-0000-0000-0000F3210000}"/>
    <cellStyle name="쉼표 [0] 3 3 5 2 2 2 2 2 2 2 2 2 2" xfId="8699" xr:uid="{00000000-0005-0000-0000-0000F4210000}"/>
    <cellStyle name="쉼표 [0] 3 3 5 2 2 2 2 2 2 2 2 2 2 2" xfId="8700" xr:uid="{00000000-0005-0000-0000-0000F5210000}"/>
    <cellStyle name="쉼표 [0] 3 3 5 2 3" xfId="8701" xr:uid="{00000000-0005-0000-0000-0000F6210000}"/>
    <cellStyle name="쉼표 [0] 3 3 5 3" xfId="8702" xr:uid="{00000000-0005-0000-0000-0000F7210000}"/>
    <cellStyle name="쉼표 [0] 3 3 5 4" xfId="8703" xr:uid="{00000000-0005-0000-0000-0000F8210000}"/>
    <cellStyle name="쉼표 [0] 3 3 5 4 2" xfId="8704" xr:uid="{00000000-0005-0000-0000-0000F9210000}"/>
    <cellStyle name="쉼표 [0] 3 3 6" xfId="8705" xr:uid="{00000000-0005-0000-0000-0000FA210000}"/>
    <cellStyle name="쉼표 [0] 3 4" xfId="8706" xr:uid="{00000000-0005-0000-0000-0000FB210000}"/>
    <cellStyle name="쉼표 [0] 3 4 2" xfId="8707" xr:uid="{00000000-0005-0000-0000-0000FC210000}"/>
    <cellStyle name="쉼표 [0] 3 4 3" xfId="8708" xr:uid="{00000000-0005-0000-0000-0000FD210000}"/>
    <cellStyle name="쉼표 [0] 3 4 3 2" xfId="8709" xr:uid="{00000000-0005-0000-0000-0000FE210000}"/>
    <cellStyle name="쉼표 [0] 3 4 3 2 2" xfId="8710" xr:uid="{00000000-0005-0000-0000-0000FF210000}"/>
    <cellStyle name="쉼표 [0] 3 4 3 2 2 2" xfId="8711" xr:uid="{00000000-0005-0000-0000-000000220000}"/>
    <cellStyle name="쉼표 [0] 3 4 3 2 2 2 2" xfId="8712" xr:uid="{00000000-0005-0000-0000-000001220000}"/>
    <cellStyle name="쉼표 [0] 3 4 3 2 2 3" xfId="8713" xr:uid="{00000000-0005-0000-0000-000002220000}"/>
    <cellStyle name="쉼표 [0] 3 4 3 2 3" xfId="8714" xr:uid="{00000000-0005-0000-0000-000003220000}"/>
    <cellStyle name="쉼표 [0] 3 4 3 2 3 2" xfId="8715" xr:uid="{00000000-0005-0000-0000-000004220000}"/>
    <cellStyle name="쉼표 [0] 3 4 3 2 4" xfId="8716" xr:uid="{00000000-0005-0000-0000-000005220000}"/>
    <cellStyle name="쉼표 [0] 3 4 3 2 6" xfId="8717" xr:uid="{00000000-0005-0000-0000-000006220000}"/>
    <cellStyle name="쉼표 [0] 3 4 3 3" xfId="8718" xr:uid="{00000000-0005-0000-0000-000007220000}"/>
    <cellStyle name="쉼표 [0] 3 4 3 3 2" xfId="8719" xr:uid="{00000000-0005-0000-0000-000008220000}"/>
    <cellStyle name="쉼표 [0] 3 4 3 3 2 2" xfId="8720" xr:uid="{00000000-0005-0000-0000-000009220000}"/>
    <cellStyle name="쉼표 [0] 3 4 3 3 3" xfId="8721" xr:uid="{00000000-0005-0000-0000-00000A220000}"/>
    <cellStyle name="쉼표 [0] 3 4 3 4" xfId="8722" xr:uid="{00000000-0005-0000-0000-00000B220000}"/>
    <cellStyle name="쉼표 [0] 3 4 3 4 2" xfId="8723" xr:uid="{00000000-0005-0000-0000-00000C220000}"/>
    <cellStyle name="쉼표 [0] 3 4 3 5" xfId="8724" xr:uid="{00000000-0005-0000-0000-00000D220000}"/>
    <cellStyle name="쉼표 [0] 3 4 4" xfId="8725" xr:uid="{00000000-0005-0000-0000-00000E220000}"/>
    <cellStyle name="쉼표 [0] 3 5" xfId="8726" xr:uid="{00000000-0005-0000-0000-00000F220000}"/>
    <cellStyle name="쉼표 [0] 3 5 2" xfId="8727" xr:uid="{00000000-0005-0000-0000-000010220000}"/>
    <cellStyle name="쉼표 [0] 3 5 3" xfId="8728" xr:uid="{00000000-0005-0000-0000-000011220000}"/>
    <cellStyle name="쉼표 [0] 3 6" xfId="8729" xr:uid="{00000000-0005-0000-0000-000012220000}"/>
    <cellStyle name="쉼표 [0] 3 6 2" xfId="8730" xr:uid="{00000000-0005-0000-0000-000013220000}"/>
    <cellStyle name="쉼표 [0] 3 6 3" xfId="8731" xr:uid="{00000000-0005-0000-0000-000014220000}"/>
    <cellStyle name="쉼표 [0] 3 7" xfId="8732" xr:uid="{00000000-0005-0000-0000-000015220000}"/>
    <cellStyle name="쉼표 [0] 3 7 2" xfId="8733" xr:uid="{00000000-0005-0000-0000-000016220000}"/>
    <cellStyle name="쉼표 [0] 3 8" xfId="8734" xr:uid="{00000000-0005-0000-0000-000017220000}"/>
    <cellStyle name="쉼표 [0] 3 8 2" xfId="8735" xr:uid="{00000000-0005-0000-0000-000018220000}"/>
    <cellStyle name="쉼표 [0] 3 9" xfId="8736" xr:uid="{00000000-0005-0000-0000-000019220000}"/>
    <cellStyle name="쉼표 [0] 3 9 2" xfId="8737" xr:uid="{00000000-0005-0000-0000-00001A220000}"/>
    <cellStyle name="쉼표 [0] 30" xfId="8738" xr:uid="{00000000-0005-0000-0000-00001B220000}"/>
    <cellStyle name="쉼표 [0] 30 2" xfId="8739" xr:uid="{00000000-0005-0000-0000-00001C220000}"/>
    <cellStyle name="쉼표 [0] 30 2 2" xfId="8740" xr:uid="{00000000-0005-0000-0000-00001D220000}"/>
    <cellStyle name="쉼표 [0] 30 2 2 2" xfId="8741" xr:uid="{00000000-0005-0000-0000-00001E220000}"/>
    <cellStyle name="쉼표 [0] 30 2 2 2 2" xfId="8742" xr:uid="{00000000-0005-0000-0000-00001F220000}"/>
    <cellStyle name="쉼표 [0] 30 2 2 2 2 2" xfId="8743" xr:uid="{00000000-0005-0000-0000-000020220000}"/>
    <cellStyle name="쉼표 [0] 30 3" xfId="8744" xr:uid="{00000000-0005-0000-0000-000021220000}"/>
    <cellStyle name="쉼표 [0] 30 3 2" xfId="8745" xr:uid="{00000000-0005-0000-0000-000022220000}"/>
    <cellStyle name="쉼표 [0] 30 3 3" xfId="8746" xr:uid="{00000000-0005-0000-0000-000023220000}"/>
    <cellStyle name="쉼표 [0] 30 4" xfId="8747" xr:uid="{00000000-0005-0000-0000-000024220000}"/>
    <cellStyle name="쉼표 [0] 31" xfId="8748" xr:uid="{00000000-0005-0000-0000-000025220000}"/>
    <cellStyle name="쉼표 [0] 31 2" xfId="8749" xr:uid="{00000000-0005-0000-0000-000026220000}"/>
    <cellStyle name="쉼표 [0] 32" xfId="8750" xr:uid="{00000000-0005-0000-0000-000027220000}"/>
    <cellStyle name="쉼표 [0] 32 2" xfId="8751" xr:uid="{00000000-0005-0000-0000-000028220000}"/>
    <cellStyle name="쉼표 [0] 32 2 2" xfId="8752" xr:uid="{00000000-0005-0000-0000-000029220000}"/>
    <cellStyle name="쉼표 [0] 33" xfId="8753" xr:uid="{00000000-0005-0000-0000-00002A220000}"/>
    <cellStyle name="쉼표 [0] 33 10" xfId="8754" xr:uid="{00000000-0005-0000-0000-00002B220000}"/>
    <cellStyle name="쉼표 [0] 33 10 2" xfId="8755" xr:uid="{00000000-0005-0000-0000-00002C220000}"/>
    <cellStyle name="쉼표 [0] 33 10 2 2" xfId="8756" xr:uid="{00000000-0005-0000-0000-00002D220000}"/>
    <cellStyle name="쉼표 [0] 33 12" xfId="8757" xr:uid="{00000000-0005-0000-0000-00002E220000}"/>
    <cellStyle name="쉼표 [0] 33 13" xfId="8758" xr:uid="{00000000-0005-0000-0000-00002F220000}"/>
    <cellStyle name="쉼표 [0] 33 3" xfId="8759" xr:uid="{00000000-0005-0000-0000-000030220000}"/>
    <cellStyle name="쉼표 [0] 33 9" xfId="8760" xr:uid="{00000000-0005-0000-0000-000031220000}"/>
    <cellStyle name="쉼표 [0] 33 9 2" xfId="8761" xr:uid="{00000000-0005-0000-0000-000032220000}"/>
    <cellStyle name="쉼표 [0] 34" xfId="8762" xr:uid="{00000000-0005-0000-0000-000033220000}"/>
    <cellStyle name="쉼표 [0] 34 2" xfId="8763" xr:uid="{00000000-0005-0000-0000-000034220000}"/>
    <cellStyle name="쉼표 [0] 34 4" xfId="8764" xr:uid="{00000000-0005-0000-0000-000035220000}"/>
    <cellStyle name="쉼표 [0] 35" xfId="8765" xr:uid="{00000000-0005-0000-0000-000036220000}"/>
    <cellStyle name="쉼표 [0] 35 2" xfId="8766" xr:uid="{00000000-0005-0000-0000-000037220000}"/>
    <cellStyle name="쉼표 [0] 35 3" xfId="8767" xr:uid="{00000000-0005-0000-0000-000038220000}"/>
    <cellStyle name="쉼표 [0] 35 4" xfId="8768" xr:uid="{00000000-0005-0000-0000-000039220000}"/>
    <cellStyle name="쉼표 [0] 36" xfId="8769" xr:uid="{00000000-0005-0000-0000-00003A220000}"/>
    <cellStyle name="쉼표 [0] 36 2" xfId="8770" xr:uid="{00000000-0005-0000-0000-00003B220000}"/>
    <cellStyle name="쉼표 [0] 36 4" xfId="8771" xr:uid="{00000000-0005-0000-0000-00003C220000}"/>
    <cellStyle name="쉼표 [0] 37" xfId="8772" xr:uid="{00000000-0005-0000-0000-00003D220000}"/>
    <cellStyle name="쉼표 [0] 37 2" xfId="8773" xr:uid="{00000000-0005-0000-0000-00003E220000}"/>
    <cellStyle name="쉼표 [0] 38" xfId="8774" xr:uid="{00000000-0005-0000-0000-00003F220000}"/>
    <cellStyle name="쉼표 [0] 39" xfId="8775" xr:uid="{00000000-0005-0000-0000-000040220000}"/>
    <cellStyle name="쉼표 [0] 39 2" xfId="8776" xr:uid="{00000000-0005-0000-0000-000041220000}"/>
    <cellStyle name="쉼표 [0] 39 3" xfId="8777" xr:uid="{00000000-0005-0000-0000-000042220000}"/>
    <cellStyle name="쉼표 [0] 4" xfId="8778" xr:uid="{00000000-0005-0000-0000-000043220000}"/>
    <cellStyle name="쉼표 [0] 4 10" xfId="8779" xr:uid="{00000000-0005-0000-0000-000044220000}"/>
    <cellStyle name="쉼표 [0] 4 11" xfId="8780" xr:uid="{00000000-0005-0000-0000-000045220000}"/>
    <cellStyle name="쉼표 [0] 4 11 2" xfId="8781" xr:uid="{00000000-0005-0000-0000-000046220000}"/>
    <cellStyle name="쉼표 [0] 4 11 2 2" xfId="8782" xr:uid="{00000000-0005-0000-0000-000047220000}"/>
    <cellStyle name="쉼표 [0] 4 11 2 2 2" xfId="8783" xr:uid="{00000000-0005-0000-0000-000048220000}"/>
    <cellStyle name="쉼표 [0] 4 11 2 2 4" xfId="8784" xr:uid="{00000000-0005-0000-0000-000049220000}"/>
    <cellStyle name="쉼표 [0] 4 11 2 2 4 2" xfId="8785" xr:uid="{00000000-0005-0000-0000-00004A220000}"/>
    <cellStyle name="쉼표 [0] 4 12" xfId="8786" xr:uid="{00000000-0005-0000-0000-00004B220000}"/>
    <cellStyle name="쉼표 [0] 4 12 2" xfId="8787" xr:uid="{00000000-0005-0000-0000-00004C220000}"/>
    <cellStyle name="쉼표 [0] 4 13" xfId="8788" xr:uid="{00000000-0005-0000-0000-00004D220000}"/>
    <cellStyle name="쉼표 [0] 4 2" xfId="8789" xr:uid="{00000000-0005-0000-0000-00004E220000}"/>
    <cellStyle name="쉼표 [0] 4 2 2" xfId="8790" xr:uid="{00000000-0005-0000-0000-00004F220000}"/>
    <cellStyle name="쉼표 [0] 4 2 2 2" xfId="8791" xr:uid="{00000000-0005-0000-0000-000050220000}"/>
    <cellStyle name="쉼표 [0] 4 2 2 3" xfId="8792" xr:uid="{00000000-0005-0000-0000-000051220000}"/>
    <cellStyle name="쉼표 [0] 4 2 3" xfId="8793" xr:uid="{00000000-0005-0000-0000-000052220000}"/>
    <cellStyle name="쉼표 [0] 4 2 3 2" xfId="8794" xr:uid="{00000000-0005-0000-0000-000053220000}"/>
    <cellStyle name="쉼표 [0] 4 2 4" xfId="8795" xr:uid="{00000000-0005-0000-0000-000054220000}"/>
    <cellStyle name="쉼표 [0] 4 3" xfId="8796" xr:uid="{00000000-0005-0000-0000-000055220000}"/>
    <cellStyle name="쉼표 [0] 4 3 2" xfId="8797" xr:uid="{00000000-0005-0000-0000-000056220000}"/>
    <cellStyle name="쉼표 [0] 4 3 2 2" xfId="8798" xr:uid="{00000000-0005-0000-0000-000057220000}"/>
    <cellStyle name="쉼표 [0] 4 3 2 2 2" xfId="8799" xr:uid="{00000000-0005-0000-0000-000058220000}"/>
    <cellStyle name="쉼표 [0] 4 3 2 2 2 2" xfId="8800" xr:uid="{00000000-0005-0000-0000-000059220000}"/>
    <cellStyle name="쉼표 [0] 4 3 2 2 2 2 2" xfId="8801" xr:uid="{00000000-0005-0000-0000-00005A220000}"/>
    <cellStyle name="쉼표 [0] 4 3 2 2 2 2 2 2" xfId="8802" xr:uid="{00000000-0005-0000-0000-00005B220000}"/>
    <cellStyle name="쉼표 [0] 4 3 2 2 3" xfId="8803" xr:uid="{00000000-0005-0000-0000-00005C220000}"/>
    <cellStyle name="쉼표 [0] 4 3 2 3" xfId="8804" xr:uid="{00000000-0005-0000-0000-00005D220000}"/>
    <cellStyle name="쉼표 [0] 4 3 2 3 2" xfId="8805" xr:uid="{00000000-0005-0000-0000-00005E220000}"/>
    <cellStyle name="쉼표 [0] 4 3 2 3 2 2" xfId="8806" xr:uid="{00000000-0005-0000-0000-00005F220000}"/>
    <cellStyle name="쉼표 [0] 4 3 2 3 2 2 2" xfId="8807" xr:uid="{00000000-0005-0000-0000-000060220000}"/>
    <cellStyle name="쉼표 [0] 4 3 2 3 2 2 2 2" xfId="8808" xr:uid="{00000000-0005-0000-0000-000061220000}"/>
    <cellStyle name="쉼표 [0] 4 3 2 3 2 2 2 2 2" xfId="8809" xr:uid="{00000000-0005-0000-0000-000062220000}"/>
    <cellStyle name="쉼표 [0] 4 3 2 3 2 2 2 2 2 2" xfId="8810" xr:uid="{00000000-0005-0000-0000-000063220000}"/>
    <cellStyle name="쉼표 [0] 4 3 2 3 2 2 2 2 2 2 2" xfId="8811" xr:uid="{00000000-0005-0000-0000-000064220000}"/>
    <cellStyle name="쉼표 [0] 4 3 2 3 2 2 2 2 2 2 2 2" xfId="8812" xr:uid="{00000000-0005-0000-0000-000065220000}"/>
    <cellStyle name="쉼표 [0] 4 3 2 3 2 2 2 2 2 2 2 2 2" xfId="8813" xr:uid="{00000000-0005-0000-0000-000066220000}"/>
    <cellStyle name="쉼표 [0] 4 3 2 3 2 2 2 2 2 2 2 2 2 2" xfId="8814" xr:uid="{00000000-0005-0000-0000-000067220000}"/>
    <cellStyle name="쉼표 [0] 4 3 2 3 2 2 2 2 2 2 2 2 2 2 2" xfId="8815" xr:uid="{00000000-0005-0000-0000-000068220000}"/>
    <cellStyle name="쉼표 [0] 4 3 2 3 2 3" xfId="8816" xr:uid="{00000000-0005-0000-0000-000069220000}"/>
    <cellStyle name="쉼표 [0] 4 3 2 3 3" xfId="8817" xr:uid="{00000000-0005-0000-0000-00006A220000}"/>
    <cellStyle name="쉼표 [0] 4 3 2 3 4" xfId="8818" xr:uid="{00000000-0005-0000-0000-00006B220000}"/>
    <cellStyle name="쉼표 [0] 4 3 2 4" xfId="8819" xr:uid="{00000000-0005-0000-0000-00006C220000}"/>
    <cellStyle name="쉼표 [0] 4 3 2 5" xfId="8820" xr:uid="{00000000-0005-0000-0000-00006D220000}"/>
    <cellStyle name="쉼표 [0] 4 3 3" xfId="8821" xr:uid="{00000000-0005-0000-0000-00006E220000}"/>
    <cellStyle name="쉼표 [0] 4 3 3 2" xfId="8822" xr:uid="{00000000-0005-0000-0000-00006F220000}"/>
    <cellStyle name="쉼표 [0] 4 3 3 3" xfId="8823" xr:uid="{00000000-0005-0000-0000-000070220000}"/>
    <cellStyle name="쉼표 [0] 4 3 3 3 2" xfId="8824" xr:uid="{00000000-0005-0000-0000-000071220000}"/>
    <cellStyle name="쉼표 [0] 4 3 3 3 3" xfId="8825" xr:uid="{00000000-0005-0000-0000-000072220000}"/>
    <cellStyle name="쉼표 [0] 4 3 3 4" xfId="8826" xr:uid="{00000000-0005-0000-0000-000073220000}"/>
    <cellStyle name="쉼표 [0] 4 3 3 5" xfId="8827" xr:uid="{00000000-0005-0000-0000-000074220000}"/>
    <cellStyle name="쉼표 [0] 4 3 4" xfId="8828" xr:uid="{00000000-0005-0000-0000-000075220000}"/>
    <cellStyle name="쉼표 [0] 4 3 4 2" xfId="8829" xr:uid="{00000000-0005-0000-0000-000076220000}"/>
    <cellStyle name="쉼표 [0] 4 3 4 3" xfId="8830" xr:uid="{00000000-0005-0000-0000-000077220000}"/>
    <cellStyle name="쉼표 [0] 4 3 4 3 2" xfId="8831" xr:uid="{00000000-0005-0000-0000-000078220000}"/>
    <cellStyle name="쉼표 [0] 4 3 4 3 3" xfId="8832" xr:uid="{00000000-0005-0000-0000-000079220000}"/>
    <cellStyle name="쉼표 [0] 4 3 4 4" xfId="8833" xr:uid="{00000000-0005-0000-0000-00007A220000}"/>
    <cellStyle name="쉼표 [0] 4 3 5" xfId="8834" xr:uid="{00000000-0005-0000-0000-00007B220000}"/>
    <cellStyle name="쉼표 [0] 4 3 5 2" xfId="8835" xr:uid="{00000000-0005-0000-0000-00007C220000}"/>
    <cellStyle name="쉼표 [0] 4 3 5 3" xfId="8836" xr:uid="{00000000-0005-0000-0000-00007D220000}"/>
    <cellStyle name="쉼표 [0] 4 3 5 3 2" xfId="8837" xr:uid="{00000000-0005-0000-0000-00007E220000}"/>
    <cellStyle name="쉼표 [0] 4 3 5 3 3" xfId="8838" xr:uid="{00000000-0005-0000-0000-00007F220000}"/>
    <cellStyle name="쉼표 [0] 4 3 5 4" xfId="8839" xr:uid="{00000000-0005-0000-0000-000080220000}"/>
    <cellStyle name="쉼표 [0] 4 3 6" xfId="8840" xr:uid="{00000000-0005-0000-0000-000081220000}"/>
    <cellStyle name="쉼표 [0] 4 3 7" xfId="8841" xr:uid="{00000000-0005-0000-0000-000082220000}"/>
    <cellStyle name="쉼표 [0] 4 3 7 2" xfId="8842" xr:uid="{00000000-0005-0000-0000-000083220000}"/>
    <cellStyle name="쉼표 [0] 4 3 7 3" xfId="8843" xr:uid="{00000000-0005-0000-0000-000084220000}"/>
    <cellStyle name="쉼표 [0] 4 3 8" xfId="8844" xr:uid="{00000000-0005-0000-0000-000085220000}"/>
    <cellStyle name="쉼표 [0] 4 3 9" xfId="8845" xr:uid="{00000000-0005-0000-0000-000086220000}"/>
    <cellStyle name="쉼표 [0] 4 4" xfId="8846" xr:uid="{00000000-0005-0000-0000-000087220000}"/>
    <cellStyle name="쉼표 [0] 4 4 2" xfId="8847" xr:uid="{00000000-0005-0000-0000-000088220000}"/>
    <cellStyle name="쉼표 [0] 4 4 2 2" xfId="8848" xr:uid="{00000000-0005-0000-0000-000089220000}"/>
    <cellStyle name="쉼표 [0] 4 4 2 2 2" xfId="8849" xr:uid="{00000000-0005-0000-0000-00008A220000}"/>
    <cellStyle name="쉼표 [0] 4 4 2 3" xfId="8850" xr:uid="{00000000-0005-0000-0000-00008B220000}"/>
    <cellStyle name="쉼표 [0] 4 4 3" xfId="8851" xr:uid="{00000000-0005-0000-0000-00008C220000}"/>
    <cellStyle name="쉼표 [0] 4 4 3 2" xfId="8852" xr:uid="{00000000-0005-0000-0000-00008D220000}"/>
    <cellStyle name="쉼표 [0] 4 4 3 3" xfId="8853" xr:uid="{00000000-0005-0000-0000-00008E220000}"/>
    <cellStyle name="쉼표 [0] 4 4 3 4" xfId="8854" xr:uid="{00000000-0005-0000-0000-00008F220000}"/>
    <cellStyle name="쉼표 [0] 4 4 4" xfId="8855" xr:uid="{00000000-0005-0000-0000-000090220000}"/>
    <cellStyle name="쉼표 [0] 4 5" xfId="8856" xr:uid="{00000000-0005-0000-0000-000091220000}"/>
    <cellStyle name="쉼표 [0] 4 5 2" xfId="8857" xr:uid="{00000000-0005-0000-0000-000092220000}"/>
    <cellStyle name="쉼표 [0] 4 5 3" xfId="8858" xr:uid="{00000000-0005-0000-0000-000093220000}"/>
    <cellStyle name="쉼표 [0] 4 5 3 2" xfId="8859" xr:uid="{00000000-0005-0000-0000-000094220000}"/>
    <cellStyle name="쉼표 [0] 4 5 3 3" xfId="8860" xr:uid="{00000000-0005-0000-0000-000095220000}"/>
    <cellStyle name="쉼표 [0] 4 5 4" xfId="8861" xr:uid="{00000000-0005-0000-0000-000096220000}"/>
    <cellStyle name="쉼표 [0] 4 5 5" xfId="8862" xr:uid="{00000000-0005-0000-0000-000097220000}"/>
    <cellStyle name="쉼표 [0] 4 6" xfId="8863" xr:uid="{00000000-0005-0000-0000-000098220000}"/>
    <cellStyle name="쉼표 [0] 4 6 2" xfId="8864" xr:uid="{00000000-0005-0000-0000-000099220000}"/>
    <cellStyle name="쉼표 [0] 4 6 3" xfId="8865" xr:uid="{00000000-0005-0000-0000-00009A220000}"/>
    <cellStyle name="쉼표 [0] 4 6 3 2" xfId="8866" xr:uid="{00000000-0005-0000-0000-00009B220000}"/>
    <cellStyle name="쉼표 [0] 4 6 3 3" xfId="8867" xr:uid="{00000000-0005-0000-0000-00009C220000}"/>
    <cellStyle name="쉼표 [0] 4 6 4" xfId="8868" xr:uid="{00000000-0005-0000-0000-00009D220000}"/>
    <cellStyle name="쉼표 [0] 4 7" xfId="8869" xr:uid="{00000000-0005-0000-0000-00009E220000}"/>
    <cellStyle name="쉼표 [0] 4 7 2" xfId="8870" xr:uid="{00000000-0005-0000-0000-00009F220000}"/>
    <cellStyle name="쉼표 [0] 4 7 3" xfId="8871" xr:uid="{00000000-0005-0000-0000-0000A0220000}"/>
    <cellStyle name="쉼표 [0] 4 7 3 2" xfId="8872" xr:uid="{00000000-0005-0000-0000-0000A1220000}"/>
    <cellStyle name="쉼표 [0] 4 7 3 3" xfId="8873" xr:uid="{00000000-0005-0000-0000-0000A2220000}"/>
    <cellStyle name="쉼표 [0] 4 7 4" xfId="8874" xr:uid="{00000000-0005-0000-0000-0000A3220000}"/>
    <cellStyle name="쉼표 [0] 4 8" xfId="8875" xr:uid="{00000000-0005-0000-0000-0000A4220000}"/>
    <cellStyle name="쉼표 [0] 4 8 2" xfId="8876" xr:uid="{00000000-0005-0000-0000-0000A5220000}"/>
    <cellStyle name="쉼표 [0] 4 8 3" xfId="8877" xr:uid="{00000000-0005-0000-0000-0000A6220000}"/>
    <cellStyle name="쉼표 [0] 4 9" xfId="8878" xr:uid="{00000000-0005-0000-0000-0000A7220000}"/>
    <cellStyle name="쉼표 [0] 40" xfId="8879" xr:uid="{00000000-0005-0000-0000-0000A8220000}"/>
    <cellStyle name="쉼표 [0] 40 2" xfId="8880" xr:uid="{00000000-0005-0000-0000-0000A9220000}"/>
    <cellStyle name="쉼표 [0] 40 2 2" xfId="8881" xr:uid="{00000000-0005-0000-0000-0000AA220000}"/>
    <cellStyle name="쉼표 [0] 40 2 3" xfId="8882" xr:uid="{00000000-0005-0000-0000-0000AB220000}"/>
    <cellStyle name="쉼표 [0] 40 3" xfId="8883" xr:uid="{00000000-0005-0000-0000-0000AC220000}"/>
    <cellStyle name="쉼표 [0] 40 4 2" xfId="8884" xr:uid="{00000000-0005-0000-0000-0000AD220000}"/>
    <cellStyle name="쉼표 [0] 41" xfId="8885" xr:uid="{00000000-0005-0000-0000-0000AE220000}"/>
    <cellStyle name="쉼표 [0] 41 2" xfId="8886" xr:uid="{00000000-0005-0000-0000-0000AF220000}"/>
    <cellStyle name="쉼표 [0] 42" xfId="8887" xr:uid="{00000000-0005-0000-0000-0000B0220000}"/>
    <cellStyle name="쉼표 [0] 42 2" xfId="8888" xr:uid="{00000000-0005-0000-0000-0000B1220000}"/>
    <cellStyle name="쉼표 [0] 43" xfId="8889" xr:uid="{00000000-0005-0000-0000-0000B2220000}"/>
    <cellStyle name="쉼표 [0] 43 2" xfId="8890" xr:uid="{00000000-0005-0000-0000-0000B3220000}"/>
    <cellStyle name="쉼표 [0] 43 3" xfId="8891" xr:uid="{00000000-0005-0000-0000-0000B4220000}"/>
    <cellStyle name="쉼표 [0] 44" xfId="8892" xr:uid="{00000000-0005-0000-0000-0000B5220000}"/>
    <cellStyle name="쉼표 [0] 44 2" xfId="8893" xr:uid="{00000000-0005-0000-0000-0000B6220000}"/>
    <cellStyle name="쉼표 [0] 45" xfId="8894" xr:uid="{00000000-0005-0000-0000-0000B7220000}"/>
    <cellStyle name="쉼표 [0] 46" xfId="8895" xr:uid="{00000000-0005-0000-0000-0000B8220000}"/>
    <cellStyle name="쉼표 [0] 47" xfId="8896" xr:uid="{00000000-0005-0000-0000-0000B9220000}"/>
    <cellStyle name="쉼표 [0] 48" xfId="8897" xr:uid="{00000000-0005-0000-0000-0000BA220000}"/>
    <cellStyle name="쉼표 [0] 49" xfId="8898" xr:uid="{00000000-0005-0000-0000-0000BB220000}"/>
    <cellStyle name="쉼표 [0] 5" xfId="8899" xr:uid="{00000000-0005-0000-0000-0000BC220000}"/>
    <cellStyle name="쉼표 [0] 5 2" xfId="8900" xr:uid="{00000000-0005-0000-0000-0000BD220000}"/>
    <cellStyle name="쉼표 [0] 5 2 2" xfId="8901" xr:uid="{00000000-0005-0000-0000-0000BE220000}"/>
    <cellStyle name="쉼표 [0] 5 2 2 2" xfId="8902" xr:uid="{00000000-0005-0000-0000-0000BF220000}"/>
    <cellStyle name="쉼표 [0] 5 2 3" xfId="8903" xr:uid="{00000000-0005-0000-0000-0000C0220000}"/>
    <cellStyle name="쉼표 [0] 5 2 4" xfId="8904" xr:uid="{00000000-0005-0000-0000-0000C1220000}"/>
    <cellStyle name="쉼표 [0] 5 2 4 2" xfId="8905" xr:uid="{00000000-0005-0000-0000-0000C2220000}"/>
    <cellStyle name="쉼표 [0] 5 2 5" xfId="8906" xr:uid="{00000000-0005-0000-0000-0000C3220000}"/>
    <cellStyle name="쉼표 [0] 5 3" xfId="8907" xr:uid="{00000000-0005-0000-0000-0000C4220000}"/>
    <cellStyle name="쉼표 [0] 5 3 2" xfId="8908" xr:uid="{00000000-0005-0000-0000-0000C5220000}"/>
    <cellStyle name="쉼표 [0] 5 4" xfId="8909" xr:uid="{00000000-0005-0000-0000-0000C6220000}"/>
    <cellStyle name="쉼표 [0] 5 4 2" xfId="8910" xr:uid="{00000000-0005-0000-0000-0000C7220000}"/>
    <cellStyle name="쉼표 [0] 5 4 2 2" xfId="8911" xr:uid="{00000000-0005-0000-0000-0000C8220000}"/>
    <cellStyle name="쉼표 [0] 5 5" xfId="8912" xr:uid="{00000000-0005-0000-0000-0000C9220000}"/>
    <cellStyle name="쉼표 [0] 5 6" xfId="8913" xr:uid="{00000000-0005-0000-0000-0000CA220000}"/>
    <cellStyle name="쉼표 [0] 5 7" xfId="8914" xr:uid="{00000000-0005-0000-0000-0000CB220000}"/>
    <cellStyle name="쉼표 [0] 50" xfId="8915" xr:uid="{00000000-0005-0000-0000-0000CC220000}"/>
    <cellStyle name="쉼표 [0] 50 2" xfId="8916" xr:uid="{00000000-0005-0000-0000-0000CD220000}"/>
    <cellStyle name="쉼표 [0] 51" xfId="8917" xr:uid="{00000000-0005-0000-0000-0000CE220000}"/>
    <cellStyle name="쉼표 [0] 6" xfId="8918" xr:uid="{00000000-0005-0000-0000-0000CF220000}"/>
    <cellStyle name="쉼표 [0] 6 2" xfId="8919" xr:uid="{00000000-0005-0000-0000-0000D0220000}"/>
    <cellStyle name="쉼표 [0] 6 2 2" xfId="8920" xr:uid="{00000000-0005-0000-0000-0000D1220000}"/>
    <cellStyle name="쉼표 [0] 6 2 3" xfId="8921" xr:uid="{00000000-0005-0000-0000-0000D2220000}"/>
    <cellStyle name="쉼표 [0] 6 3" xfId="8922" xr:uid="{00000000-0005-0000-0000-0000D3220000}"/>
    <cellStyle name="쉼표 [0] 6 3 2" xfId="8923" xr:uid="{00000000-0005-0000-0000-0000D4220000}"/>
    <cellStyle name="쉼표 [0] 6 3 2 2" xfId="8924" xr:uid="{00000000-0005-0000-0000-0000D5220000}"/>
    <cellStyle name="쉼표 [0] 6 4" xfId="8925" xr:uid="{00000000-0005-0000-0000-0000D6220000}"/>
    <cellStyle name="쉼표 [0] 6 5" xfId="8926" xr:uid="{00000000-0005-0000-0000-0000D7220000}"/>
    <cellStyle name="쉼표 [0] 6 6" xfId="8927" xr:uid="{00000000-0005-0000-0000-0000D8220000}"/>
    <cellStyle name="쉼표 [0] 7" xfId="8928" xr:uid="{00000000-0005-0000-0000-0000D9220000}"/>
    <cellStyle name="쉼표 [0] 7 2" xfId="8929" xr:uid="{00000000-0005-0000-0000-0000DA220000}"/>
    <cellStyle name="쉼표 [0] 7 2 2" xfId="8930" xr:uid="{00000000-0005-0000-0000-0000DB220000}"/>
    <cellStyle name="쉼표 [0] 7 2 2 2" xfId="8931" xr:uid="{00000000-0005-0000-0000-0000DC220000}"/>
    <cellStyle name="쉼표 [0] 7 2 2 2 2" xfId="8932" xr:uid="{00000000-0005-0000-0000-0000DD220000}"/>
    <cellStyle name="쉼표 [0] 7 2 2 2 2 2" xfId="8933" xr:uid="{00000000-0005-0000-0000-0000DE220000}"/>
    <cellStyle name="쉼표 [0] 7 2 2 2 2 2 2" xfId="8934" xr:uid="{00000000-0005-0000-0000-0000DF220000}"/>
    <cellStyle name="쉼표 [0] 7 2 2 2 2 2 2 2" xfId="8935" xr:uid="{00000000-0005-0000-0000-0000E0220000}"/>
    <cellStyle name="쉼표 [0] 7 2 2 2 2 2 2 3" xfId="8936" xr:uid="{00000000-0005-0000-0000-0000E1220000}"/>
    <cellStyle name="쉼표 [0] 7 2 2 2 2 2 2 3 2" xfId="8937" xr:uid="{00000000-0005-0000-0000-0000E2220000}"/>
    <cellStyle name="쉼표 [0] 7 2 2 2 2 2 2 3 2 2" xfId="8938" xr:uid="{00000000-0005-0000-0000-0000E3220000}"/>
    <cellStyle name="쉼표 [0] 7 2 3" xfId="8939" xr:uid="{00000000-0005-0000-0000-0000E4220000}"/>
    <cellStyle name="쉼표 [0] 7 2 3 2" xfId="8940" xr:uid="{00000000-0005-0000-0000-0000E5220000}"/>
    <cellStyle name="쉼표 [0] 7 2 3 2 2" xfId="8941" xr:uid="{00000000-0005-0000-0000-0000E6220000}"/>
    <cellStyle name="쉼표 [0] 7 2 3 2 2 2" xfId="8942" xr:uid="{00000000-0005-0000-0000-0000E7220000}"/>
    <cellStyle name="쉼표 [0] 7 2 3 2 2 2 2" xfId="8943" xr:uid="{00000000-0005-0000-0000-0000E8220000}"/>
    <cellStyle name="쉼표 [0] 7 3" xfId="8944" xr:uid="{00000000-0005-0000-0000-0000E9220000}"/>
    <cellStyle name="쉼표 [0] 7 3 2" xfId="8945" xr:uid="{00000000-0005-0000-0000-0000EA220000}"/>
    <cellStyle name="쉼표 [0] 7 4" xfId="8946" xr:uid="{00000000-0005-0000-0000-0000EB220000}"/>
    <cellStyle name="쉼표 [0] 7 5" xfId="8947" xr:uid="{00000000-0005-0000-0000-0000EC220000}"/>
    <cellStyle name="쉼표 [0] 7 8" xfId="8948" xr:uid="{00000000-0005-0000-0000-0000ED220000}"/>
    <cellStyle name="쉼표 [0] 7 8 2" xfId="8949" xr:uid="{00000000-0005-0000-0000-0000EE220000}"/>
    <cellStyle name="쉼표 [0] 7 9" xfId="8950" xr:uid="{00000000-0005-0000-0000-0000EF220000}"/>
    <cellStyle name="쉼표 [0] 7 9 2" xfId="8951" xr:uid="{00000000-0005-0000-0000-0000F0220000}"/>
    <cellStyle name="쉼표 [0] 8" xfId="8952" xr:uid="{00000000-0005-0000-0000-0000F1220000}"/>
    <cellStyle name="쉼표 [0] 8 2" xfId="8953" xr:uid="{00000000-0005-0000-0000-0000F2220000}"/>
    <cellStyle name="쉼표 [0] 8 2 2" xfId="8954" xr:uid="{00000000-0005-0000-0000-0000F3220000}"/>
    <cellStyle name="쉼표 [0] 8 2 3" xfId="8955" xr:uid="{00000000-0005-0000-0000-0000F4220000}"/>
    <cellStyle name="쉼표 [0] 8 2 4" xfId="8956" xr:uid="{00000000-0005-0000-0000-0000F5220000}"/>
    <cellStyle name="쉼표 [0] 8 2 4 2" xfId="8957" xr:uid="{00000000-0005-0000-0000-0000F6220000}"/>
    <cellStyle name="쉼표 [0] 8 2 4 2 2" xfId="8958" xr:uid="{00000000-0005-0000-0000-0000F7220000}"/>
    <cellStyle name="쉼표 [0] 8 2 4 2 2 2" xfId="8959" xr:uid="{00000000-0005-0000-0000-0000F8220000}"/>
    <cellStyle name="쉼표 [0] 8 2 4 2 2 2 2" xfId="8960" xr:uid="{00000000-0005-0000-0000-0000F9220000}"/>
    <cellStyle name="쉼표 [0] 8 2 4 2 2 2 2 2" xfId="8961" xr:uid="{00000000-0005-0000-0000-0000FA220000}"/>
    <cellStyle name="쉼표 [0] 8 3" xfId="8962" xr:uid="{00000000-0005-0000-0000-0000FB220000}"/>
    <cellStyle name="쉼표 [0] 9" xfId="8963" xr:uid="{00000000-0005-0000-0000-0000FC220000}"/>
    <cellStyle name="쉼표 [0] 9 2" xfId="8964" xr:uid="{00000000-0005-0000-0000-0000FD220000}"/>
    <cellStyle name="쉼표 [0] 9 2 2" xfId="8965" xr:uid="{00000000-0005-0000-0000-0000FE220000}"/>
    <cellStyle name="쉼표 [0] 9 3" xfId="8966" xr:uid="{00000000-0005-0000-0000-0000FF220000}"/>
    <cellStyle name="쉼표 [0] 9 3 2" xfId="8967" xr:uid="{00000000-0005-0000-0000-000000230000}"/>
    <cellStyle name="쉼표 [0] 9 4" xfId="8968" xr:uid="{00000000-0005-0000-0000-000001230000}"/>
    <cellStyle name="쉼표 [0] 9 4 2" xfId="8969" xr:uid="{00000000-0005-0000-0000-000002230000}"/>
    <cellStyle name="쉼표 [0] 9 5" xfId="8970" xr:uid="{00000000-0005-0000-0000-000003230000}"/>
    <cellStyle name="쉼표 [0] 9 6" xfId="8971" xr:uid="{00000000-0005-0000-0000-000004230000}"/>
    <cellStyle name="스타일 1" xfId="8972" xr:uid="{00000000-0005-0000-0000-000005230000}"/>
    <cellStyle name="스타일 1 2" xfId="8973" xr:uid="{00000000-0005-0000-0000-000006230000}"/>
    <cellStyle name="스타일 1 3" xfId="8974" xr:uid="{00000000-0005-0000-0000-000007230000}"/>
    <cellStyle name="스타일 1 4" xfId="8975" xr:uid="{00000000-0005-0000-0000-000008230000}"/>
    <cellStyle name="스타일 10" xfId="8976" xr:uid="{00000000-0005-0000-0000-000009230000}"/>
    <cellStyle name="스타일 100" xfId="8977" xr:uid="{00000000-0005-0000-0000-00000A230000}"/>
    <cellStyle name="스타일 101" xfId="8978" xr:uid="{00000000-0005-0000-0000-00000B230000}"/>
    <cellStyle name="스타일 102" xfId="8979" xr:uid="{00000000-0005-0000-0000-00000C230000}"/>
    <cellStyle name="스타일 103" xfId="8980" xr:uid="{00000000-0005-0000-0000-00000D230000}"/>
    <cellStyle name="스타일 104" xfId="8981" xr:uid="{00000000-0005-0000-0000-00000E230000}"/>
    <cellStyle name="스타일 105" xfId="8982" xr:uid="{00000000-0005-0000-0000-00000F230000}"/>
    <cellStyle name="스타일 106" xfId="8983" xr:uid="{00000000-0005-0000-0000-000010230000}"/>
    <cellStyle name="스타일 107" xfId="8984" xr:uid="{00000000-0005-0000-0000-000011230000}"/>
    <cellStyle name="스타일 108" xfId="8985" xr:uid="{00000000-0005-0000-0000-000012230000}"/>
    <cellStyle name="스타일 109" xfId="8986" xr:uid="{00000000-0005-0000-0000-000013230000}"/>
    <cellStyle name="스타일 11" xfId="8987" xr:uid="{00000000-0005-0000-0000-000014230000}"/>
    <cellStyle name="스타일 110" xfId="8988" xr:uid="{00000000-0005-0000-0000-000015230000}"/>
    <cellStyle name="스타일 111" xfId="8989" xr:uid="{00000000-0005-0000-0000-000016230000}"/>
    <cellStyle name="스타일 112" xfId="8990" xr:uid="{00000000-0005-0000-0000-000017230000}"/>
    <cellStyle name="스타일 113" xfId="8991" xr:uid="{00000000-0005-0000-0000-000018230000}"/>
    <cellStyle name="스타일 114" xfId="8992" xr:uid="{00000000-0005-0000-0000-000019230000}"/>
    <cellStyle name="스타일 115" xfId="8993" xr:uid="{00000000-0005-0000-0000-00001A230000}"/>
    <cellStyle name="스타일 116" xfId="8994" xr:uid="{00000000-0005-0000-0000-00001B230000}"/>
    <cellStyle name="스타일 117" xfId="8995" xr:uid="{00000000-0005-0000-0000-00001C230000}"/>
    <cellStyle name="스타일 118" xfId="8996" xr:uid="{00000000-0005-0000-0000-00001D230000}"/>
    <cellStyle name="스타일 119" xfId="8997" xr:uid="{00000000-0005-0000-0000-00001E230000}"/>
    <cellStyle name="스타일 12" xfId="8998" xr:uid="{00000000-0005-0000-0000-00001F230000}"/>
    <cellStyle name="스타일 120" xfId="8999" xr:uid="{00000000-0005-0000-0000-000020230000}"/>
    <cellStyle name="스타일 121" xfId="9000" xr:uid="{00000000-0005-0000-0000-000021230000}"/>
    <cellStyle name="스타일 122" xfId="9001" xr:uid="{00000000-0005-0000-0000-000022230000}"/>
    <cellStyle name="스타일 123" xfId="9002" xr:uid="{00000000-0005-0000-0000-000023230000}"/>
    <cellStyle name="스타일 124" xfId="9003" xr:uid="{00000000-0005-0000-0000-000024230000}"/>
    <cellStyle name="스타일 125" xfId="9004" xr:uid="{00000000-0005-0000-0000-000025230000}"/>
    <cellStyle name="스타일 126" xfId="9005" xr:uid="{00000000-0005-0000-0000-000026230000}"/>
    <cellStyle name="스타일 127" xfId="9006" xr:uid="{00000000-0005-0000-0000-000027230000}"/>
    <cellStyle name="스타일 128" xfId="9007" xr:uid="{00000000-0005-0000-0000-000028230000}"/>
    <cellStyle name="스타일 129" xfId="9008" xr:uid="{00000000-0005-0000-0000-000029230000}"/>
    <cellStyle name="스타일 13" xfId="9009" xr:uid="{00000000-0005-0000-0000-00002A230000}"/>
    <cellStyle name="스타일 130" xfId="9010" xr:uid="{00000000-0005-0000-0000-00002B230000}"/>
    <cellStyle name="스타일 131" xfId="9011" xr:uid="{00000000-0005-0000-0000-00002C230000}"/>
    <cellStyle name="스타일 132" xfId="9012" xr:uid="{00000000-0005-0000-0000-00002D230000}"/>
    <cellStyle name="스타일 133" xfId="9013" xr:uid="{00000000-0005-0000-0000-00002E230000}"/>
    <cellStyle name="스타일 134" xfId="9014" xr:uid="{00000000-0005-0000-0000-00002F230000}"/>
    <cellStyle name="스타일 135" xfId="9015" xr:uid="{00000000-0005-0000-0000-000030230000}"/>
    <cellStyle name="스타일 136" xfId="9016" xr:uid="{00000000-0005-0000-0000-000031230000}"/>
    <cellStyle name="스타일 137" xfId="9017" xr:uid="{00000000-0005-0000-0000-000032230000}"/>
    <cellStyle name="스타일 138" xfId="9018" xr:uid="{00000000-0005-0000-0000-000033230000}"/>
    <cellStyle name="스타일 139" xfId="9019" xr:uid="{00000000-0005-0000-0000-000034230000}"/>
    <cellStyle name="스타일 14" xfId="9020" xr:uid="{00000000-0005-0000-0000-000035230000}"/>
    <cellStyle name="스타일 140" xfId="9021" xr:uid="{00000000-0005-0000-0000-000036230000}"/>
    <cellStyle name="스타일 141" xfId="9022" xr:uid="{00000000-0005-0000-0000-000037230000}"/>
    <cellStyle name="스타일 142" xfId="9023" xr:uid="{00000000-0005-0000-0000-000038230000}"/>
    <cellStyle name="스타일 143" xfId="9024" xr:uid="{00000000-0005-0000-0000-000039230000}"/>
    <cellStyle name="스타일 144" xfId="9025" xr:uid="{00000000-0005-0000-0000-00003A230000}"/>
    <cellStyle name="스타일 145" xfId="9026" xr:uid="{00000000-0005-0000-0000-00003B230000}"/>
    <cellStyle name="스타일 146" xfId="9027" xr:uid="{00000000-0005-0000-0000-00003C230000}"/>
    <cellStyle name="스타일 147" xfId="9028" xr:uid="{00000000-0005-0000-0000-00003D230000}"/>
    <cellStyle name="스타일 148" xfId="9029" xr:uid="{00000000-0005-0000-0000-00003E230000}"/>
    <cellStyle name="스타일 149" xfId="9030" xr:uid="{00000000-0005-0000-0000-00003F230000}"/>
    <cellStyle name="스타일 15" xfId="9031" xr:uid="{00000000-0005-0000-0000-000040230000}"/>
    <cellStyle name="스타일 150" xfId="9032" xr:uid="{00000000-0005-0000-0000-000041230000}"/>
    <cellStyle name="스타일 151" xfId="9033" xr:uid="{00000000-0005-0000-0000-000042230000}"/>
    <cellStyle name="스타일 152" xfId="9034" xr:uid="{00000000-0005-0000-0000-000043230000}"/>
    <cellStyle name="스타일 153" xfId="9035" xr:uid="{00000000-0005-0000-0000-000044230000}"/>
    <cellStyle name="스타일 154" xfId="9036" xr:uid="{00000000-0005-0000-0000-000045230000}"/>
    <cellStyle name="스타일 155" xfId="9037" xr:uid="{00000000-0005-0000-0000-000046230000}"/>
    <cellStyle name="스타일 156" xfId="9038" xr:uid="{00000000-0005-0000-0000-000047230000}"/>
    <cellStyle name="스타일 157" xfId="9039" xr:uid="{00000000-0005-0000-0000-000048230000}"/>
    <cellStyle name="스타일 158" xfId="9040" xr:uid="{00000000-0005-0000-0000-000049230000}"/>
    <cellStyle name="스타일 159" xfId="9041" xr:uid="{00000000-0005-0000-0000-00004A230000}"/>
    <cellStyle name="스타일 16" xfId="9042" xr:uid="{00000000-0005-0000-0000-00004B230000}"/>
    <cellStyle name="스타일 160" xfId="9043" xr:uid="{00000000-0005-0000-0000-00004C230000}"/>
    <cellStyle name="스타일 161" xfId="9044" xr:uid="{00000000-0005-0000-0000-00004D230000}"/>
    <cellStyle name="스타일 162" xfId="9045" xr:uid="{00000000-0005-0000-0000-00004E230000}"/>
    <cellStyle name="스타일 163" xfId="9046" xr:uid="{00000000-0005-0000-0000-00004F230000}"/>
    <cellStyle name="스타일 164" xfId="9047" xr:uid="{00000000-0005-0000-0000-000050230000}"/>
    <cellStyle name="스타일 165" xfId="9048" xr:uid="{00000000-0005-0000-0000-000051230000}"/>
    <cellStyle name="스타일 166" xfId="9049" xr:uid="{00000000-0005-0000-0000-000052230000}"/>
    <cellStyle name="스타일 167" xfId="9050" xr:uid="{00000000-0005-0000-0000-000053230000}"/>
    <cellStyle name="스타일 168" xfId="9051" xr:uid="{00000000-0005-0000-0000-000054230000}"/>
    <cellStyle name="스타일 169" xfId="9052" xr:uid="{00000000-0005-0000-0000-000055230000}"/>
    <cellStyle name="스타일 17" xfId="9053" xr:uid="{00000000-0005-0000-0000-000056230000}"/>
    <cellStyle name="스타일 170" xfId="9054" xr:uid="{00000000-0005-0000-0000-000057230000}"/>
    <cellStyle name="스타일 171" xfId="9055" xr:uid="{00000000-0005-0000-0000-000058230000}"/>
    <cellStyle name="스타일 172" xfId="9056" xr:uid="{00000000-0005-0000-0000-000059230000}"/>
    <cellStyle name="스타일 173" xfId="9057" xr:uid="{00000000-0005-0000-0000-00005A230000}"/>
    <cellStyle name="스타일 174" xfId="9058" xr:uid="{00000000-0005-0000-0000-00005B230000}"/>
    <cellStyle name="스타일 175" xfId="9059" xr:uid="{00000000-0005-0000-0000-00005C230000}"/>
    <cellStyle name="스타일 176" xfId="9060" xr:uid="{00000000-0005-0000-0000-00005D230000}"/>
    <cellStyle name="스타일 177" xfId="9061" xr:uid="{00000000-0005-0000-0000-00005E230000}"/>
    <cellStyle name="스타일 178" xfId="9062" xr:uid="{00000000-0005-0000-0000-00005F230000}"/>
    <cellStyle name="스타일 179" xfId="9063" xr:uid="{00000000-0005-0000-0000-000060230000}"/>
    <cellStyle name="스타일 18" xfId="9064" xr:uid="{00000000-0005-0000-0000-000061230000}"/>
    <cellStyle name="스타일 180" xfId="9065" xr:uid="{00000000-0005-0000-0000-000062230000}"/>
    <cellStyle name="스타일 181" xfId="9066" xr:uid="{00000000-0005-0000-0000-000063230000}"/>
    <cellStyle name="스타일 182" xfId="9067" xr:uid="{00000000-0005-0000-0000-000064230000}"/>
    <cellStyle name="스타일 183" xfId="9068" xr:uid="{00000000-0005-0000-0000-000065230000}"/>
    <cellStyle name="스타일 184" xfId="9069" xr:uid="{00000000-0005-0000-0000-000066230000}"/>
    <cellStyle name="스타일 185" xfId="9070" xr:uid="{00000000-0005-0000-0000-000067230000}"/>
    <cellStyle name="스타일 186" xfId="9071" xr:uid="{00000000-0005-0000-0000-000068230000}"/>
    <cellStyle name="스타일 187" xfId="9072" xr:uid="{00000000-0005-0000-0000-000069230000}"/>
    <cellStyle name="스타일 188" xfId="9073" xr:uid="{00000000-0005-0000-0000-00006A230000}"/>
    <cellStyle name="스타일 189" xfId="9074" xr:uid="{00000000-0005-0000-0000-00006B230000}"/>
    <cellStyle name="스타일 19" xfId="9075" xr:uid="{00000000-0005-0000-0000-00006C230000}"/>
    <cellStyle name="스타일 190" xfId="9076" xr:uid="{00000000-0005-0000-0000-00006D230000}"/>
    <cellStyle name="스타일 191" xfId="9077" xr:uid="{00000000-0005-0000-0000-00006E230000}"/>
    <cellStyle name="스타일 192" xfId="9078" xr:uid="{00000000-0005-0000-0000-00006F230000}"/>
    <cellStyle name="스타일 193" xfId="9079" xr:uid="{00000000-0005-0000-0000-000070230000}"/>
    <cellStyle name="스타일 194" xfId="9080" xr:uid="{00000000-0005-0000-0000-000071230000}"/>
    <cellStyle name="스타일 195" xfId="9081" xr:uid="{00000000-0005-0000-0000-000072230000}"/>
    <cellStyle name="스타일 196" xfId="9082" xr:uid="{00000000-0005-0000-0000-000073230000}"/>
    <cellStyle name="스타일 197" xfId="9083" xr:uid="{00000000-0005-0000-0000-000074230000}"/>
    <cellStyle name="스타일 198" xfId="9084" xr:uid="{00000000-0005-0000-0000-000075230000}"/>
    <cellStyle name="스타일 199" xfId="9085" xr:uid="{00000000-0005-0000-0000-000076230000}"/>
    <cellStyle name="스타일 2" xfId="9086" xr:uid="{00000000-0005-0000-0000-000077230000}"/>
    <cellStyle name="스타일 20" xfId="9087" xr:uid="{00000000-0005-0000-0000-000078230000}"/>
    <cellStyle name="스타일 200" xfId="9088" xr:uid="{00000000-0005-0000-0000-000079230000}"/>
    <cellStyle name="스타일 201" xfId="9089" xr:uid="{00000000-0005-0000-0000-00007A230000}"/>
    <cellStyle name="스타일 202" xfId="9090" xr:uid="{00000000-0005-0000-0000-00007B230000}"/>
    <cellStyle name="스타일 203" xfId="9091" xr:uid="{00000000-0005-0000-0000-00007C230000}"/>
    <cellStyle name="스타일 204" xfId="9092" xr:uid="{00000000-0005-0000-0000-00007D230000}"/>
    <cellStyle name="스타일 205" xfId="9093" xr:uid="{00000000-0005-0000-0000-00007E230000}"/>
    <cellStyle name="스타일 206" xfId="9094" xr:uid="{00000000-0005-0000-0000-00007F230000}"/>
    <cellStyle name="스타일 207" xfId="9095" xr:uid="{00000000-0005-0000-0000-000080230000}"/>
    <cellStyle name="스타일 208" xfId="9096" xr:uid="{00000000-0005-0000-0000-000081230000}"/>
    <cellStyle name="스타일 209" xfId="9097" xr:uid="{00000000-0005-0000-0000-000082230000}"/>
    <cellStyle name="스타일 21" xfId="9098" xr:uid="{00000000-0005-0000-0000-000083230000}"/>
    <cellStyle name="스타일 210" xfId="9099" xr:uid="{00000000-0005-0000-0000-000084230000}"/>
    <cellStyle name="스타일 211" xfId="9100" xr:uid="{00000000-0005-0000-0000-000085230000}"/>
    <cellStyle name="스타일 212" xfId="9101" xr:uid="{00000000-0005-0000-0000-000086230000}"/>
    <cellStyle name="스타일 213" xfId="9102" xr:uid="{00000000-0005-0000-0000-000087230000}"/>
    <cellStyle name="스타일 214" xfId="9103" xr:uid="{00000000-0005-0000-0000-000088230000}"/>
    <cellStyle name="스타일 215" xfId="9104" xr:uid="{00000000-0005-0000-0000-000089230000}"/>
    <cellStyle name="스타일 216" xfId="9105" xr:uid="{00000000-0005-0000-0000-00008A230000}"/>
    <cellStyle name="스타일 217" xfId="9106" xr:uid="{00000000-0005-0000-0000-00008B230000}"/>
    <cellStyle name="스타일 218" xfId="9107" xr:uid="{00000000-0005-0000-0000-00008C230000}"/>
    <cellStyle name="스타일 219" xfId="9108" xr:uid="{00000000-0005-0000-0000-00008D230000}"/>
    <cellStyle name="스타일 22" xfId="9109" xr:uid="{00000000-0005-0000-0000-00008E230000}"/>
    <cellStyle name="스타일 220" xfId="9110" xr:uid="{00000000-0005-0000-0000-00008F230000}"/>
    <cellStyle name="스타일 221" xfId="9111" xr:uid="{00000000-0005-0000-0000-000090230000}"/>
    <cellStyle name="스타일 222" xfId="9112" xr:uid="{00000000-0005-0000-0000-000091230000}"/>
    <cellStyle name="스타일 223" xfId="9113" xr:uid="{00000000-0005-0000-0000-000092230000}"/>
    <cellStyle name="스타일 224" xfId="9114" xr:uid="{00000000-0005-0000-0000-000093230000}"/>
    <cellStyle name="스타일 225" xfId="9115" xr:uid="{00000000-0005-0000-0000-000094230000}"/>
    <cellStyle name="스타일 226" xfId="9116" xr:uid="{00000000-0005-0000-0000-000095230000}"/>
    <cellStyle name="스타일 227" xfId="9117" xr:uid="{00000000-0005-0000-0000-000096230000}"/>
    <cellStyle name="스타일 228" xfId="9118" xr:uid="{00000000-0005-0000-0000-000097230000}"/>
    <cellStyle name="스타일 229" xfId="9119" xr:uid="{00000000-0005-0000-0000-000098230000}"/>
    <cellStyle name="스타일 23" xfId="9120" xr:uid="{00000000-0005-0000-0000-000099230000}"/>
    <cellStyle name="스타일 230" xfId="9121" xr:uid="{00000000-0005-0000-0000-00009A230000}"/>
    <cellStyle name="스타일 231" xfId="9122" xr:uid="{00000000-0005-0000-0000-00009B230000}"/>
    <cellStyle name="스타일 232" xfId="9123" xr:uid="{00000000-0005-0000-0000-00009C230000}"/>
    <cellStyle name="스타일 233" xfId="9124" xr:uid="{00000000-0005-0000-0000-00009D230000}"/>
    <cellStyle name="스타일 234" xfId="9125" xr:uid="{00000000-0005-0000-0000-00009E230000}"/>
    <cellStyle name="스타일 235" xfId="9126" xr:uid="{00000000-0005-0000-0000-00009F230000}"/>
    <cellStyle name="스타일 236" xfId="9127" xr:uid="{00000000-0005-0000-0000-0000A0230000}"/>
    <cellStyle name="스타일 237" xfId="9128" xr:uid="{00000000-0005-0000-0000-0000A1230000}"/>
    <cellStyle name="스타일 238" xfId="9129" xr:uid="{00000000-0005-0000-0000-0000A2230000}"/>
    <cellStyle name="스타일 239" xfId="9130" xr:uid="{00000000-0005-0000-0000-0000A3230000}"/>
    <cellStyle name="스타일 24" xfId="9131" xr:uid="{00000000-0005-0000-0000-0000A4230000}"/>
    <cellStyle name="스타일 240" xfId="9132" xr:uid="{00000000-0005-0000-0000-0000A5230000}"/>
    <cellStyle name="스타일 241" xfId="9133" xr:uid="{00000000-0005-0000-0000-0000A6230000}"/>
    <cellStyle name="스타일 242" xfId="9134" xr:uid="{00000000-0005-0000-0000-0000A7230000}"/>
    <cellStyle name="스타일 243" xfId="9135" xr:uid="{00000000-0005-0000-0000-0000A8230000}"/>
    <cellStyle name="스타일 244" xfId="9136" xr:uid="{00000000-0005-0000-0000-0000A9230000}"/>
    <cellStyle name="스타일 245" xfId="9137" xr:uid="{00000000-0005-0000-0000-0000AA230000}"/>
    <cellStyle name="스타일 246" xfId="9138" xr:uid="{00000000-0005-0000-0000-0000AB230000}"/>
    <cellStyle name="스타일 247" xfId="9139" xr:uid="{00000000-0005-0000-0000-0000AC230000}"/>
    <cellStyle name="스타일 248" xfId="9140" xr:uid="{00000000-0005-0000-0000-0000AD230000}"/>
    <cellStyle name="스타일 249" xfId="9141" xr:uid="{00000000-0005-0000-0000-0000AE230000}"/>
    <cellStyle name="스타일 25" xfId="9142" xr:uid="{00000000-0005-0000-0000-0000AF230000}"/>
    <cellStyle name="스타일 250" xfId="9143" xr:uid="{00000000-0005-0000-0000-0000B0230000}"/>
    <cellStyle name="스타일 251" xfId="9144" xr:uid="{00000000-0005-0000-0000-0000B1230000}"/>
    <cellStyle name="스타일 252" xfId="9145" xr:uid="{00000000-0005-0000-0000-0000B2230000}"/>
    <cellStyle name="스타일 253" xfId="9146" xr:uid="{00000000-0005-0000-0000-0000B3230000}"/>
    <cellStyle name="스타일 254" xfId="9147" xr:uid="{00000000-0005-0000-0000-0000B4230000}"/>
    <cellStyle name="스타일 255" xfId="9148" xr:uid="{00000000-0005-0000-0000-0000B5230000}"/>
    <cellStyle name="스타일 26" xfId="9149" xr:uid="{00000000-0005-0000-0000-0000B6230000}"/>
    <cellStyle name="스타일 27" xfId="9150" xr:uid="{00000000-0005-0000-0000-0000B7230000}"/>
    <cellStyle name="스타일 28" xfId="9151" xr:uid="{00000000-0005-0000-0000-0000B8230000}"/>
    <cellStyle name="스타일 29" xfId="9152" xr:uid="{00000000-0005-0000-0000-0000B9230000}"/>
    <cellStyle name="스타일 3" xfId="9153" xr:uid="{00000000-0005-0000-0000-0000BA230000}"/>
    <cellStyle name="스타일 30" xfId="9154" xr:uid="{00000000-0005-0000-0000-0000BB230000}"/>
    <cellStyle name="스타일 31" xfId="9155" xr:uid="{00000000-0005-0000-0000-0000BC230000}"/>
    <cellStyle name="스타일 32" xfId="9156" xr:uid="{00000000-0005-0000-0000-0000BD230000}"/>
    <cellStyle name="스타일 33" xfId="9157" xr:uid="{00000000-0005-0000-0000-0000BE230000}"/>
    <cellStyle name="스타일 34" xfId="9158" xr:uid="{00000000-0005-0000-0000-0000BF230000}"/>
    <cellStyle name="스타일 35" xfId="9159" xr:uid="{00000000-0005-0000-0000-0000C0230000}"/>
    <cellStyle name="스타일 36" xfId="9160" xr:uid="{00000000-0005-0000-0000-0000C1230000}"/>
    <cellStyle name="스타일 37" xfId="9161" xr:uid="{00000000-0005-0000-0000-0000C2230000}"/>
    <cellStyle name="스타일 38" xfId="9162" xr:uid="{00000000-0005-0000-0000-0000C3230000}"/>
    <cellStyle name="스타일 39" xfId="9163" xr:uid="{00000000-0005-0000-0000-0000C4230000}"/>
    <cellStyle name="스타일 4" xfId="9164" xr:uid="{00000000-0005-0000-0000-0000C5230000}"/>
    <cellStyle name="스타일 40" xfId="9165" xr:uid="{00000000-0005-0000-0000-0000C6230000}"/>
    <cellStyle name="스타일 41" xfId="9166" xr:uid="{00000000-0005-0000-0000-0000C7230000}"/>
    <cellStyle name="스타일 42" xfId="9167" xr:uid="{00000000-0005-0000-0000-0000C8230000}"/>
    <cellStyle name="스타일 43" xfId="9168" xr:uid="{00000000-0005-0000-0000-0000C9230000}"/>
    <cellStyle name="스타일 44" xfId="9169" xr:uid="{00000000-0005-0000-0000-0000CA230000}"/>
    <cellStyle name="스타일 45" xfId="9170" xr:uid="{00000000-0005-0000-0000-0000CB230000}"/>
    <cellStyle name="스타일 46" xfId="9171" xr:uid="{00000000-0005-0000-0000-0000CC230000}"/>
    <cellStyle name="스타일 47" xfId="9172" xr:uid="{00000000-0005-0000-0000-0000CD230000}"/>
    <cellStyle name="스타일 48" xfId="9173" xr:uid="{00000000-0005-0000-0000-0000CE230000}"/>
    <cellStyle name="스타일 49" xfId="9174" xr:uid="{00000000-0005-0000-0000-0000CF230000}"/>
    <cellStyle name="스타일 5" xfId="9175" xr:uid="{00000000-0005-0000-0000-0000D0230000}"/>
    <cellStyle name="스타일 50" xfId="9176" xr:uid="{00000000-0005-0000-0000-0000D1230000}"/>
    <cellStyle name="스타일 51" xfId="9177" xr:uid="{00000000-0005-0000-0000-0000D2230000}"/>
    <cellStyle name="스타일 52" xfId="9178" xr:uid="{00000000-0005-0000-0000-0000D3230000}"/>
    <cellStyle name="스타일 53" xfId="9179" xr:uid="{00000000-0005-0000-0000-0000D4230000}"/>
    <cellStyle name="스타일 54" xfId="9180" xr:uid="{00000000-0005-0000-0000-0000D5230000}"/>
    <cellStyle name="스타일 55" xfId="9181" xr:uid="{00000000-0005-0000-0000-0000D6230000}"/>
    <cellStyle name="스타일 56" xfId="9182" xr:uid="{00000000-0005-0000-0000-0000D7230000}"/>
    <cellStyle name="스타일 57" xfId="9183" xr:uid="{00000000-0005-0000-0000-0000D8230000}"/>
    <cellStyle name="스타일 58" xfId="9184" xr:uid="{00000000-0005-0000-0000-0000D9230000}"/>
    <cellStyle name="스타일 59" xfId="9185" xr:uid="{00000000-0005-0000-0000-0000DA230000}"/>
    <cellStyle name="스타일 6" xfId="9186" xr:uid="{00000000-0005-0000-0000-0000DB230000}"/>
    <cellStyle name="스타일 60" xfId="9187" xr:uid="{00000000-0005-0000-0000-0000DC230000}"/>
    <cellStyle name="스타일 61" xfId="9188" xr:uid="{00000000-0005-0000-0000-0000DD230000}"/>
    <cellStyle name="스타일 62" xfId="9189" xr:uid="{00000000-0005-0000-0000-0000DE230000}"/>
    <cellStyle name="스타일 63" xfId="9190" xr:uid="{00000000-0005-0000-0000-0000DF230000}"/>
    <cellStyle name="스타일 64" xfId="9191" xr:uid="{00000000-0005-0000-0000-0000E0230000}"/>
    <cellStyle name="스타일 65" xfId="9192" xr:uid="{00000000-0005-0000-0000-0000E1230000}"/>
    <cellStyle name="스타일 66" xfId="9193" xr:uid="{00000000-0005-0000-0000-0000E2230000}"/>
    <cellStyle name="스타일 67" xfId="9194" xr:uid="{00000000-0005-0000-0000-0000E3230000}"/>
    <cellStyle name="스타일 68" xfId="9195" xr:uid="{00000000-0005-0000-0000-0000E4230000}"/>
    <cellStyle name="스타일 69" xfId="9196" xr:uid="{00000000-0005-0000-0000-0000E5230000}"/>
    <cellStyle name="스타일 7" xfId="9197" xr:uid="{00000000-0005-0000-0000-0000E6230000}"/>
    <cellStyle name="스타일 70" xfId="9198" xr:uid="{00000000-0005-0000-0000-0000E7230000}"/>
    <cellStyle name="스타일 71" xfId="9199" xr:uid="{00000000-0005-0000-0000-0000E8230000}"/>
    <cellStyle name="스타일 72" xfId="9200" xr:uid="{00000000-0005-0000-0000-0000E9230000}"/>
    <cellStyle name="스타일 73" xfId="9201" xr:uid="{00000000-0005-0000-0000-0000EA230000}"/>
    <cellStyle name="스타일 74" xfId="9202" xr:uid="{00000000-0005-0000-0000-0000EB230000}"/>
    <cellStyle name="스타일 75" xfId="9203" xr:uid="{00000000-0005-0000-0000-0000EC230000}"/>
    <cellStyle name="스타일 76" xfId="9204" xr:uid="{00000000-0005-0000-0000-0000ED230000}"/>
    <cellStyle name="스타일 77" xfId="9205" xr:uid="{00000000-0005-0000-0000-0000EE230000}"/>
    <cellStyle name="스타일 78" xfId="9206" xr:uid="{00000000-0005-0000-0000-0000EF230000}"/>
    <cellStyle name="스타일 79" xfId="9207" xr:uid="{00000000-0005-0000-0000-0000F0230000}"/>
    <cellStyle name="스타일 8" xfId="9208" xr:uid="{00000000-0005-0000-0000-0000F1230000}"/>
    <cellStyle name="스타일 80" xfId="9209" xr:uid="{00000000-0005-0000-0000-0000F2230000}"/>
    <cellStyle name="스타일 81" xfId="9210" xr:uid="{00000000-0005-0000-0000-0000F3230000}"/>
    <cellStyle name="스타일 82" xfId="9211" xr:uid="{00000000-0005-0000-0000-0000F4230000}"/>
    <cellStyle name="스타일 83" xfId="9212" xr:uid="{00000000-0005-0000-0000-0000F5230000}"/>
    <cellStyle name="스타일 84" xfId="9213" xr:uid="{00000000-0005-0000-0000-0000F6230000}"/>
    <cellStyle name="스타일 85" xfId="9214" xr:uid="{00000000-0005-0000-0000-0000F7230000}"/>
    <cellStyle name="스타일 86" xfId="9215" xr:uid="{00000000-0005-0000-0000-0000F8230000}"/>
    <cellStyle name="스타일 87" xfId="9216" xr:uid="{00000000-0005-0000-0000-0000F9230000}"/>
    <cellStyle name="스타일 88" xfId="9217" xr:uid="{00000000-0005-0000-0000-0000FA230000}"/>
    <cellStyle name="스타일 89" xfId="9218" xr:uid="{00000000-0005-0000-0000-0000FB230000}"/>
    <cellStyle name="스타일 9" xfId="9219" xr:uid="{00000000-0005-0000-0000-0000FC230000}"/>
    <cellStyle name="스타일 90" xfId="9220" xr:uid="{00000000-0005-0000-0000-0000FD230000}"/>
    <cellStyle name="스타일 91" xfId="9221" xr:uid="{00000000-0005-0000-0000-0000FE230000}"/>
    <cellStyle name="스타일 92" xfId="9222" xr:uid="{00000000-0005-0000-0000-0000FF230000}"/>
    <cellStyle name="스타일 93" xfId="9223" xr:uid="{00000000-0005-0000-0000-000000240000}"/>
    <cellStyle name="스타일 94" xfId="9224" xr:uid="{00000000-0005-0000-0000-000001240000}"/>
    <cellStyle name="스타일 95" xfId="9225" xr:uid="{00000000-0005-0000-0000-000002240000}"/>
    <cellStyle name="스타일 96" xfId="9226" xr:uid="{00000000-0005-0000-0000-000003240000}"/>
    <cellStyle name="스타일 97" xfId="9227" xr:uid="{00000000-0005-0000-0000-000004240000}"/>
    <cellStyle name="스타일 98" xfId="9228" xr:uid="{00000000-0005-0000-0000-000005240000}"/>
    <cellStyle name="스타일 99" xfId="9229" xr:uid="{00000000-0005-0000-0000-000006240000}"/>
    <cellStyle name="연결된 셀 10" xfId="9230" xr:uid="{00000000-0005-0000-0000-000007240000}"/>
    <cellStyle name="연결된 셀 10 2" xfId="9231" xr:uid="{00000000-0005-0000-0000-000008240000}"/>
    <cellStyle name="연결된 셀 11" xfId="9232" xr:uid="{00000000-0005-0000-0000-000009240000}"/>
    <cellStyle name="연결된 셀 11 2" xfId="9233" xr:uid="{00000000-0005-0000-0000-00000A240000}"/>
    <cellStyle name="연결된 셀 11 3" xfId="9234" xr:uid="{00000000-0005-0000-0000-00000B240000}"/>
    <cellStyle name="연결된 셀 11 4" xfId="9235" xr:uid="{00000000-0005-0000-0000-00000C240000}"/>
    <cellStyle name="연결된 셀 12" xfId="9236" xr:uid="{00000000-0005-0000-0000-00000D240000}"/>
    <cellStyle name="연결된 셀 12 2" xfId="9237" xr:uid="{00000000-0005-0000-0000-00000E240000}"/>
    <cellStyle name="연결된 셀 13" xfId="9238" xr:uid="{00000000-0005-0000-0000-00000F240000}"/>
    <cellStyle name="연결된 셀 13 2" xfId="9239" xr:uid="{00000000-0005-0000-0000-000010240000}"/>
    <cellStyle name="연결된 셀 14" xfId="9240" xr:uid="{00000000-0005-0000-0000-000011240000}"/>
    <cellStyle name="연결된 셀 14 2" xfId="9241" xr:uid="{00000000-0005-0000-0000-000012240000}"/>
    <cellStyle name="연결된 셀 15" xfId="9242" xr:uid="{00000000-0005-0000-0000-000013240000}"/>
    <cellStyle name="연결된 셀 15 2" xfId="9243" xr:uid="{00000000-0005-0000-0000-000014240000}"/>
    <cellStyle name="연결된 셀 16" xfId="9244" xr:uid="{00000000-0005-0000-0000-000015240000}"/>
    <cellStyle name="연결된 셀 16 2" xfId="9245" xr:uid="{00000000-0005-0000-0000-000016240000}"/>
    <cellStyle name="연결된 셀 17" xfId="9246" xr:uid="{00000000-0005-0000-0000-000017240000}"/>
    <cellStyle name="연결된 셀 17 2" xfId="9247" xr:uid="{00000000-0005-0000-0000-000018240000}"/>
    <cellStyle name="연결된 셀 18" xfId="9248" xr:uid="{00000000-0005-0000-0000-000019240000}"/>
    <cellStyle name="연결된 셀 18 2" xfId="9249" xr:uid="{00000000-0005-0000-0000-00001A240000}"/>
    <cellStyle name="연결된 셀 19" xfId="9250" xr:uid="{00000000-0005-0000-0000-00001B240000}"/>
    <cellStyle name="연결된 셀 19 2" xfId="9251" xr:uid="{00000000-0005-0000-0000-00001C240000}"/>
    <cellStyle name="연결된 셀 2" xfId="9252" xr:uid="{00000000-0005-0000-0000-00001D240000}"/>
    <cellStyle name="연결된 셀 2 10" xfId="9253" xr:uid="{00000000-0005-0000-0000-00001E240000}"/>
    <cellStyle name="연결된 셀 2 11" xfId="9254" xr:uid="{00000000-0005-0000-0000-00001F240000}"/>
    <cellStyle name="연결된 셀 2 12" xfId="9255" xr:uid="{00000000-0005-0000-0000-000020240000}"/>
    <cellStyle name="연결된 셀 2 13" xfId="9256" xr:uid="{00000000-0005-0000-0000-000021240000}"/>
    <cellStyle name="연결된 셀 2 2" xfId="9257" xr:uid="{00000000-0005-0000-0000-000022240000}"/>
    <cellStyle name="연결된 셀 2 2 2" xfId="9258" xr:uid="{00000000-0005-0000-0000-000023240000}"/>
    <cellStyle name="연결된 셀 2 3" xfId="9259" xr:uid="{00000000-0005-0000-0000-000024240000}"/>
    <cellStyle name="연결된 셀 2 4" xfId="9260" xr:uid="{00000000-0005-0000-0000-000025240000}"/>
    <cellStyle name="연결된 셀 2 5" xfId="9261" xr:uid="{00000000-0005-0000-0000-000026240000}"/>
    <cellStyle name="연결된 셀 2 6" xfId="9262" xr:uid="{00000000-0005-0000-0000-000027240000}"/>
    <cellStyle name="연결된 셀 2 7" xfId="9263" xr:uid="{00000000-0005-0000-0000-000028240000}"/>
    <cellStyle name="연결된 셀 2 8" xfId="9264" xr:uid="{00000000-0005-0000-0000-000029240000}"/>
    <cellStyle name="연결된 셀 2 9" xfId="9265" xr:uid="{00000000-0005-0000-0000-00002A240000}"/>
    <cellStyle name="연결된 셀 20" xfId="9266" xr:uid="{00000000-0005-0000-0000-00002B240000}"/>
    <cellStyle name="연결된 셀 21" xfId="9267" xr:uid="{00000000-0005-0000-0000-00002C240000}"/>
    <cellStyle name="연결된 셀 22" xfId="9268" xr:uid="{00000000-0005-0000-0000-00002D240000}"/>
    <cellStyle name="연결된 셀 23" xfId="9269" xr:uid="{00000000-0005-0000-0000-00002E240000}"/>
    <cellStyle name="연결된 셀 3" xfId="9270" xr:uid="{00000000-0005-0000-0000-00002F240000}"/>
    <cellStyle name="연결된 셀 3 2" xfId="9271" xr:uid="{00000000-0005-0000-0000-000030240000}"/>
    <cellStyle name="연결된 셀 3 2 2" xfId="9272" xr:uid="{00000000-0005-0000-0000-000031240000}"/>
    <cellStyle name="연결된 셀 3 3" xfId="9273" xr:uid="{00000000-0005-0000-0000-000032240000}"/>
    <cellStyle name="연결된 셀 3 4" xfId="9274" xr:uid="{00000000-0005-0000-0000-000033240000}"/>
    <cellStyle name="연결된 셀 3 5" xfId="9275" xr:uid="{00000000-0005-0000-0000-000034240000}"/>
    <cellStyle name="연결된 셀 3 6" xfId="9276" xr:uid="{00000000-0005-0000-0000-000035240000}"/>
    <cellStyle name="연결된 셀 4" xfId="9277" xr:uid="{00000000-0005-0000-0000-000036240000}"/>
    <cellStyle name="연결된 셀 4 2" xfId="9278" xr:uid="{00000000-0005-0000-0000-000037240000}"/>
    <cellStyle name="연결된 셀 4 3" xfId="9279" xr:uid="{00000000-0005-0000-0000-000038240000}"/>
    <cellStyle name="연결된 셀 4 4" xfId="9280" xr:uid="{00000000-0005-0000-0000-000039240000}"/>
    <cellStyle name="연결된 셀 5" xfId="9281" xr:uid="{00000000-0005-0000-0000-00003A240000}"/>
    <cellStyle name="연결된 셀 5 2" xfId="9282" xr:uid="{00000000-0005-0000-0000-00003B240000}"/>
    <cellStyle name="연결된 셀 5 3" xfId="9283" xr:uid="{00000000-0005-0000-0000-00003C240000}"/>
    <cellStyle name="연결된 셀 6" xfId="9284" xr:uid="{00000000-0005-0000-0000-00003D240000}"/>
    <cellStyle name="연결된 셀 6 2" xfId="9285" xr:uid="{00000000-0005-0000-0000-00003E240000}"/>
    <cellStyle name="연결된 셀 7" xfId="9286" xr:uid="{00000000-0005-0000-0000-00003F240000}"/>
    <cellStyle name="연결된 셀 7 2" xfId="9287" xr:uid="{00000000-0005-0000-0000-000040240000}"/>
    <cellStyle name="연결된 셀 8" xfId="9288" xr:uid="{00000000-0005-0000-0000-000041240000}"/>
    <cellStyle name="연결된 셀 8 2" xfId="9289" xr:uid="{00000000-0005-0000-0000-000042240000}"/>
    <cellStyle name="연결된 셀 9" xfId="9290" xr:uid="{00000000-0005-0000-0000-000043240000}"/>
    <cellStyle name="연결된 셀 9 2" xfId="9291" xr:uid="{00000000-0005-0000-0000-000044240000}"/>
    <cellStyle name="열어 본 하이퍼링크 2 2" xfId="9292" xr:uid="{00000000-0005-0000-0000-000045240000}"/>
    <cellStyle name="열어 본 하이퍼링크 3 2" xfId="9293" xr:uid="{00000000-0005-0000-0000-000046240000}"/>
    <cellStyle name="요약 10" xfId="9294" xr:uid="{00000000-0005-0000-0000-000047240000}"/>
    <cellStyle name="요약 10 2" xfId="9295" xr:uid="{00000000-0005-0000-0000-000048240000}"/>
    <cellStyle name="요약 11" xfId="9296" xr:uid="{00000000-0005-0000-0000-000049240000}"/>
    <cellStyle name="요약 11 2" xfId="9297" xr:uid="{00000000-0005-0000-0000-00004A240000}"/>
    <cellStyle name="요약 11 3" xfId="9298" xr:uid="{00000000-0005-0000-0000-00004B240000}"/>
    <cellStyle name="요약 11 4" xfId="9299" xr:uid="{00000000-0005-0000-0000-00004C240000}"/>
    <cellStyle name="요약 12" xfId="9300" xr:uid="{00000000-0005-0000-0000-00004D240000}"/>
    <cellStyle name="요약 12 10" xfId="9301" xr:uid="{00000000-0005-0000-0000-00004E240000}"/>
    <cellStyle name="요약 12 10 2" xfId="9302" xr:uid="{00000000-0005-0000-0000-00004F240000}"/>
    <cellStyle name="요약 12 11" xfId="9303" xr:uid="{00000000-0005-0000-0000-000050240000}"/>
    <cellStyle name="요약 12 11 2" xfId="9304" xr:uid="{00000000-0005-0000-0000-000051240000}"/>
    <cellStyle name="요약 12 12" xfId="9305" xr:uid="{00000000-0005-0000-0000-000052240000}"/>
    <cellStyle name="요약 12 2" xfId="9306" xr:uid="{00000000-0005-0000-0000-000053240000}"/>
    <cellStyle name="요약 12 2 10" xfId="9307" xr:uid="{00000000-0005-0000-0000-000054240000}"/>
    <cellStyle name="요약 12 2 10 2" xfId="9308" xr:uid="{00000000-0005-0000-0000-000055240000}"/>
    <cellStyle name="요약 12 2 11" xfId="9309" xr:uid="{00000000-0005-0000-0000-000056240000}"/>
    <cellStyle name="요약 12 2 2" xfId="9310" xr:uid="{00000000-0005-0000-0000-000057240000}"/>
    <cellStyle name="요약 12 2 2 2" xfId="9311" xr:uid="{00000000-0005-0000-0000-000058240000}"/>
    <cellStyle name="요약 12 2 2 2 2" xfId="9312" xr:uid="{00000000-0005-0000-0000-000059240000}"/>
    <cellStyle name="요약 12 2 2 2 2 2" xfId="9313" xr:uid="{00000000-0005-0000-0000-00005A240000}"/>
    <cellStyle name="요약 12 2 2 2 3" xfId="9314" xr:uid="{00000000-0005-0000-0000-00005B240000}"/>
    <cellStyle name="요약 12 2 2 2 3 2" xfId="9315" xr:uid="{00000000-0005-0000-0000-00005C240000}"/>
    <cellStyle name="요약 12 2 2 2 4" xfId="9316" xr:uid="{00000000-0005-0000-0000-00005D240000}"/>
    <cellStyle name="요약 12 2 2 3" xfId="9317" xr:uid="{00000000-0005-0000-0000-00005E240000}"/>
    <cellStyle name="요약 12 2 2 3 2" xfId="9318" xr:uid="{00000000-0005-0000-0000-00005F240000}"/>
    <cellStyle name="요약 12 2 2 3 2 2" xfId="9319" xr:uid="{00000000-0005-0000-0000-000060240000}"/>
    <cellStyle name="요약 12 2 2 3 3" xfId="9320" xr:uid="{00000000-0005-0000-0000-000061240000}"/>
    <cellStyle name="요약 12 2 2 3 3 2" xfId="9321" xr:uid="{00000000-0005-0000-0000-000062240000}"/>
    <cellStyle name="요약 12 2 2 3 4" xfId="9322" xr:uid="{00000000-0005-0000-0000-000063240000}"/>
    <cellStyle name="요약 12 2 2 4" xfId="9323" xr:uid="{00000000-0005-0000-0000-000064240000}"/>
    <cellStyle name="요약 12 2 2 4 2" xfId="9324" xr:uid="{00000000-0005-0000-0000-000065240000}"/>
    <cellStyle name="요약 12 2 2 4 2 2" xfId="9325" xr:uid="{00000000-0005-0000-0000-000066240000}"/>
    <cellStyle name="요약 12 2 2 4 3" xfId="9326" xr:uid="{00000000-0005-0000-0000-000067240000}"/>
    <cellStyle name="요약 12 2 2 4 3 2" xfId="9327" xr:uid="{00000000-0005-0000-0000-000068240000}"/>
    <cellStyle name="요약 12 2 2 4 4" xfId="9328" xr:uid="{00000000-0005-0000-0000-000069240000}"/>
    <cellStyle name="요약 12 2 2 5" xfId="9329" xr:uid="{00000000-0005-0000-0000-00006A240000}"/>
    <cellStyle name="요약 12 2 2 5 2" xfId="9330" xr:uid="{00000000-0005-0000-0000-00006B240000}"/>
    <cellStyle name="요약 12 2 2 5 2 2" xfId="9331" xr:uid="{00000000-0005-0000-0000-00006C240000}"/>
    <cellStyle name="요약 12 2 2 5 3" xfId="9332" xr:uid="{00000000-0005-0000-0000-00006D240000}"/>
    <cellStyle name="요약 12 2 2 5 3 2" xfId="9333" xr:uid="{00000000-0005-0000-0000-00006E240000}"/>
    <cellStyle name="요약 12 2 2 5 4" xfId="9334" xr:uid="{00000000-0005-0000-0000-00006F240000}"/>
    <cellStyle name="요약 12 2 2 6" xfId="9335" xr:uid="{00000000-0005-0000-0000-000070240000}"/>
    <cellStyle name="요약 12 2 2 6 2" xfId="9336" xr:uid="{00000000-0005-0000-0000-000071240000}"/>
    <cellStyle name="요약 12 2 2 6 2 2" xfId="9337" xr:uid="{00000000-0005-0000-0000-000072240000}"/>
    <cellStyle name="요약 12 2 2 6 3" xfId="9338" xr:uid="{00000000-0005-0000-0000-000073240000}"/>
    <cellStyle name="요약 12 2 2 6 3 2" xfId="9339" xr:uid="{00000000-0005-0000-0000-000074240000}"/>
    <cellStyle name="요약 12 2 2 6 4" xfId="9340" xr:uid="{00000000-0005-0000-0000-000075240000}"/>
    <cellStyle name="요약 12 2 2 7" xfId="9341" xr:uid="{00000000-0005-0000-0000-000076240000}"/>
    <cellStyle name="요약 12 2 2 7 2" xfId="9342" xr:uid="{00000000-0005-0000-0000-000077240000}"/>
    <cellStyle name="요약 12 2 2 8" xfId="9343" xr:uid="{00000000-0005-0000-0000-000078240000}"/>
    <cellStyle name="요약 12 2 2 8 2" xfId="9344" xr:uid="{00000000-0005-0000-0000-000079240000}"/>
    <cellStyle name="요약 12 2 2 9" xfId="9345" xr:uid="{00000000-0005-0000-0000-00007A240000}"/>
    <cellStyle name="요약 12 2 3" xfId="9346" xr:uid="{00000000-0005-0000-0000-00007B240000}"/>
    <cellStyle name="요약 12 2 3 2" xfId="9347" xr:uid="{00000000-0005-0000-0000-00007C240000}"/>
    <cellStyle name="요약 12 2 3 2 2" xfId="9348" xr:uid="{00000000-0005-0000-0000-00007D240000}"/>
    <cellStyle name="요약 12 2 3 2 2 2" xfId="9349" xr:uid="{00000000-0005-0000-0000-00007E240000}"/>
    <cellStyle name="요약 12 2 3 2 3" xfId="9350" xr:uid="{00000000-0005-0000-0000-00007F240000}"/>
    <cellStyle name="요약 12 2 3 2 3 2" xfId="9351" xr:uid="{00000000-0005-0000-0000-000080240000}"/>
    <cellStyle name="요약 12 2 3 2 4" xfId="9352" xr:uid="{00000000-0005-0000-0000-000081240000}"/>
    <cellStyle name="요약 12 2 3 3" xfId="9353" xr:uid="{00000000-0005-0000-0000-000082240000}"/>
    <cellStyle name="요약 12 2 3 3 2" xfId="9354" xr:uid="{00000000-0005-0000-0000-000083240000}"/>
    <cellStyle name="요약 12 2 3 3 2 2" xfId="9355" xr:uid="{00000000-0005-0000-0000-000084240000}"/>
    <cellStyle name="요약 12 2 3 3 3" xfId="9356" xr:uid="{00000000-0005-0000-0000-000085240000}"/>
    <cellStyle name="요약 12 2 3 3 3 2" xfId="9357" xr:uid="{00000000-0005-0000-0000-000086240000}"/>
    <cellStyle name="요약 12 2 3 3 4" xfId="9358" xr:uid="{00000000-0005-0000-0000-000087240000}"/>
    <cellStyle name="요약 12 2 3 4" xfId="9359" xr:uid="{00000000-0005-0000-0000-000088240000}"/>
    <cellStyle name="요약 12 2 3 4 2" xfId="9360" xr:uid="{00000000-0005-0000-0000-000089240000}"/>
    <cellStyle name="요약 12 2 3 4 2 2" xfId="9361" xr:uid="{00000000-0005-0000-0000-00008A240000}"/>
    <cellStyle name="요약 12 2 3 4 3" xfId="9362" xr:uid="{00000000-0005-0000-0000-00008B240000}"/>
    <cellStyle name="요약 12 2 3 4 3 2" xfId="9363" xr:uid="{00000000-0005-0000-0000-00008C240000}"/>
    <cellStyle name="요약 12 2 3 4 4" xfId="9364" xr:uid="{00000000-0005-0000-0000-00008D240000}"/>
    <cellStyle name="요약 12 2 3 5" xfId="9365" xr:uid="{00000000-0005-0000-0000-00008E240000}"/>
    <cellStyle name="요약 12 2 3 5 2" xfId="9366" xr:uid="{00000000-0005-0000-0000-00008F240000}"/>
    <cellStyle name="요약 12 2 3 5 2 2" xfId="9367" xr:uid="{00000000-0005-0000-0000-000090240000}"/>
    <cellStyle name="요약 12 2 3 5 3" xfId="9368" xr:uid="{00000000-0005-0000-0000-000091240000}"/>
    <cellStyle name="요약 12 2 3 5 3 2" xfId="9369" xr:uid="{00000000-0005-0000-0000-000092240000}"/>
    <cellStyle name="요약 12 2 3 5 4" xfId="9370" xr:uid="{00000000-0005-0000-0000-000093240000}"/>
    <cellStyle name="요약 12 2 3 6" xfId="9371" xr:uid="{00000000-0005-0000-0000-000094240000}"/>
    <cellStyle name="요약 12 2 3 6 2" xfId="9372" xr:uid="{00000000-0005-0000-0000-000095240000}"/>
    <cellStyle name="요약 12 2 3 7" xfId="9373" xr:uid="{00000000-0005-0000-0000-000096240000}"/>
    <cellStyle name="요약 12 2 3 7 2" xfId="9374" xr:uid="{00000000-0005-0000-0000-000097240000}"/>
    <cellStyle name="요약 12 2 3 8" xfId="9375" xr:uid="{00000000-0005-0000-0000-000098240000}"/>
    <cellStyle name="요약 12 2 4" xfId="9376" xr:uid="{00000000-0005-0000-0000-000099240000}"/>
    <cellStyle name="요약 12 2 4 2" xfId="9377" xr:uid="{00000000-0005-0000-0000-00009A240000}"/>
    <cellStyle name="요약 12 2 4 2 2" xfId="9378" xr:uid="{00000000-0005-0000-0000-00009B240000}"/>
    <cellStyle name="요약 12 2 4 3" xfId="9379" xr:uid="{00000000-0005-0000-0000-00009C240000}"/>
    <cellStyle name="요약 12 2 4 3 2" xfId="9380" xr:uid="{00000000-0005-0000-0000-00009D240000}"/>
    <cellStyle name="요약 12 2 4 4" xfId="9381" xr:uid="{00000000-0005-0000-0000-00009E240000}"/>
    <cellStyle name="요약 12 2 5" xfId="9382" xr:uid="{00000000-0005-0000-0000-00009F240000}"/>
    <cellStyle name="요약 12 2 5 2" xfId="9383" xr:uid="{00000000-0005-0000-0000-0000A0240000}"/>
    <cellStyle name="요약 12 2 5 2 2" xfId="9384" xr:uid="{00000000-0005-0000-0000-0000A1240000}"/>
    <cellStyle name="요약 12 2 5 3" xfId="9385" xr:uid="{00000000-0005-0000-0000-0000A2240000}"/>
    <cellStyle name="요약 12 2 5 3 2" xfId="9386" xr:uid="{00000000-0005-0000-0000-0000A3240000}"/>
    <cellStyle name="요약 12 2 5 4" xfId="9387" xr:uid="{00000000-0005-0000-0000-0000A4240000}"/>
    <cellStyle name="요약 12 2 6" xfId="9388" xr:uid="{00000000-0005-0000-0000-0000A5240000}"/>
    <cellStyle name="요약 12 2 6 2" xfId="9389" xr:uid="{00000000-0005-0000-0000-0000A6240000}"/>
    <cellStyle name="요약 12 2 6 2 2" xfId="9390" xr:uid="{00000000-0005-0000-0000-0000A7240000}"/>
    <cellStyle name="요약 12 2 6 3" xfId="9391" xr:uid="{00000000-0005-0000-0000-0000A8240000}"/>
    <cellStyle name="요약 12 2 6 3 2" xfId="9392" xr:uid="{00000000-0005-0000-0000-0000A9240000}"/>
    <cellStyle name="요약 12 2 6 4" xfId="9393" xr:uid="{00000000-0005-0000-0000-0000AA240000}"/>
    <cellStyle name="요약 12 2 7" xfId="9394" xr:uid="{00000000-0005-0000-0000-0000AB240000}"/>
    <cellStyle name="요약 12 2 7 2" xfId="9395" xr:uid="{00000000-0005-0000-0000-0000AC240000}"/>
    <cellStyle name="요약 12 2 7 2 2" xfId="9396" xr:uid="{00000000-0005-0000-0000-0000AD240000}"/>
    <cellStyle name="요약 12 2 7 3" xfId="9397" xr:uid="{00000000-0005-0000-0000-0000AE240000}"/>
    <cellStyle name="요약 12 2 7 3 2" xfId="9398" xr:uid="{00000000-0005-0000-0000-0000AF240000}"/>
    <cellStyle name="요약 12 2 7 4" xfId="9399" xr:uid="{00000000-0005-0000-0000-0000B0240000}"/>
    <cellStyle name="요약 12 2 8" xfId="9400" xr:uid="{00000000-0005-0000-0000-0000B1240000}"/>
    <cellStyle name="요약 12 2 8 2" xfId="9401" xr:uid="{00000000-0005-0000-0000-0000B2240000}"/>
    <cellStyle name="요약 12 2 8 2 2" xfId="9402" xr:uid="{00000000-0005-0000-0000-0000B3240000}"/>
    <cellStyle name="요약 12 2 8 3" xfId="9403" xr:uid="{00000000-0005-0000-0000-0000B4240000}"/>
    <cellStyle name="요약 12 2 8 3 2" xfId="9404" xr:uid="{00000000-0005-0000-0000-0000B5240000}"/>
    <cellStyle name="요약 12 2 8 4" xfId="9405" xr:uid="{00000000-0005-0000-0000-0000B6240000}"/>
    <cellStyle name="요약 12 2 9" xfId="9406" xr:uid="{00000000-0005-0000-0000-0000B7240000}"/>
    <cellStyle name="요약 12 2 9 2" xfId="9407" xr:uid="{00000000-0005-0000-0000-0000B8240000}"/>
    <cellStyle name="요약 12 3" xfId="9408" xr:uid="{00000000-0005-0000-0000-0000B9240000}"/>
    <cellStyle name="요약 12 3 2" xfId="9409" xr:uid="{00000000-0005-0000-0000-0000BA240000}"/>
    <cellStyle name="요약 12 3 2 2" xfId="9410" xr:uid="{00000000-0005-0000-0000-0000BB240000}"/>
    <cellStyle name="요약 12 3 2 2 2" xfId="9411" xr:uid="{00000000-0005-0000-0000-0000BC240000}"/>
    <cellStyle name="요약 12 3 2 3" xfId="9412" xr:uid="{00000000-0005-0000-0000-0000BD240000}"/>
    <cellStyle name="요약 12 3 2 3 2" xfId="9413" xr:uid="{00000000-0005-0000-0000-0000BE240000}"/>
    <cellStyle name="요약 12 3 2 4" xfId="9414" xr:uid="{00000000-0005-0000-0000-0000BF240000}"/>
    <cellStyle name="요약 12 3 3" xfId="9415" xr:uid="{00000000-0005-0000-0000-0000C0240000}"/>
    <cellStyle name="요약 12 3 3 2" xfId="9416" xr:uid="{00000000-0005-0000-0000-0000C1240000}"/>
    <cellStyle name="요약 12 3 3 2 2" xfId="9417" xr:uid="{00000000-0005-0000-0000-0000C2240000}"/>
    <cellStyle name="요약 12 3 3 3" xfId="9418" xr:uid="{00000000-0005-0000-0000-0000C3240000}"/>
    <cellStyle name="요약 12 3 3 3 2" xfId="9419" xr:uid="{00000000-0005-0000-0000-0000C4240000}"/>
    <cellStyle name="요약 12 3 3 4" xfId="9420" xr:uid="{00000000-0005-0000-0000-0000C5240000}"/>
    <cellStyle name="요약 12 3 4" xfId="9421" xr:uid="{00000000-0005-0000-0000-0000C6240000}"/>
    <cellStyle name="요약 12 3 4 2" xfId="9422" xr:uid="{00000000-0005-0000-0000-0000C7240000}"/>
    <cellStyle name="요약 12 3 4 2 2" xfId="9423" xr:uid="{00000000-0005-0000-0000-0000C8240000}"/>
    <cellStyle name="요약 12 3 4 3" xfId="9424" xr:uid="{00000000-0005-0000-0000-0000C9240000}"/>
    <cellStyle name="요약 12 3 4 3 2" xfId="9425" xr:uid="{00000000-0005-0000-0000-0000CA240000}"/>
    <cellStyle name="요약 12 3 4 4" xfId="9426" xr:uid="{00000000-0005-0000-0000-0000CB240000}"/>
    <cellStyle name="요약 12 3 5" xfId="9427" xr:uid="{00000000-0005-0000-0000-0000CC240000}"/>
    <cellStyle name="요약 12 3 5 2" xfId="9428" xr:uid="{00000000-0005-0000-0000-0000CD240000}"/>
    <cellStyle name="요약 12 3 5 2 2" xfId="9429" xr:uid="{00000000-0005-0000-0000-0000CE240000}"/>
    <cellStyle name="요약 12 3 5 3" xfId="9430" xr:uid="{00000000-0005-0000-0000-0000CF240000}"/>
    <cellStyle name="요약 12 3 5 3 2" xfId="9431" xr:uid="{00000000-0005-0000-0000-0000D0240000}"/>
    <cellStyle name="요약 12 3 5 4" xfId="9432" xr:uid="{00000000-0005-0000-0000-0000D1240000}"/>
    <cellStyle name="요약 12 3 6" xfId="9433" xr:uid="{00000000-0005-0000-0000-0000D2240000}"/>
    <cellStyle name="요약 12 3 6 2" xfId="9434" xr:uid="{00000000-0005-0000-0000-0000D3240000}"/>
    <cellStyle name="요약 12 3 6 2 2" xfId="9435" xr:uid="{00000000-0005-0000-0000-0000D4240000}"/>
    <cellStyle name="요약 12 3 6 3" xfId="9436" xr:uid="{00000000-0005-0000-0000-0000D5240000}"/>
    <cellStyle name="요약 12 3 6 3 2" xfId="9437" xr:uid="{00000000-0005-0000-0000-0000D6240000}"/>
    <cellStyle name="요약 12 3 6 4" xfId="9438" xr:uid="{00000000-0005-0000-0000-0000D7240000}"/>
    <cellStyle name="요약 12 3 7" xfId="9439" xr:uid="{00000000-0005-0000-0000-0000D8240000}"/>
    <cellStyle name="요약 12 3 7 2" xfId="9440" xr:uid="{00000000-0005-0000-0000-0000D9240000}"/>
    <cellStyle name="요약 12 3 8" xfId="9441" xr:uid="{00000000-0005-0000-0000-0000DA240000}"/>
    <cellStyle name="요약 12 3 8 2" xfId="9442" xr:uid="{00000000-0005-0000-0000-0000DB240000}"/>
    <cellStyle name="요약 12 3 9" xfId="9443" xr:uid="{00000000-0005-0000-0000-0000DC240000}"/>
    <cellStyle name="요약 12 4" xfId="9444" xr:uid="{00000000-0005-0000-0000-0000DD240000}"/>
    <cellStyle name="요약 12 4 2" xfId="9445" xr:uid="{00000000-0005-0000-0000-0000DE240000}"/>
    <cellStyle name="요약 12 4 2 2" xfId="9446" xr:uid="{00000000-0005-0000-0000-0000DF240000}"/>
    <cellStyle name="요약 12 4 2 2 2" xfId="9447" xr:uid="{00000000-0005-0000-0000-0000E0240000}"/>
    <cellStyle name="요약 12 4 2 3" xfId="9448" xr:uid="{00000000-0005-0000-0000-0000E1240000}"/>
    <cellStyle name="요약 12 4 2 3 2" xfId="9449" xr:uid="{00000000-0005-0000-0000-0000E2240000}"/>
    <cellStyle name="요약 12 4 2 4" xfId="9450" xr:uid="{00000000-0005-0000-0000-0000E3240000}"/>
    <cellStyle name="요약 12 4 3" xfId="9451" xr:uid="{00000000-0005-0000-0000-0000E4240000}"/>
    <cellStyle name="요약 12 4 3 2" xfId="9452" xr:uid="{00000000-0005-0000-0000-0000E5240000}"/>
    <cellStyle name="요약 12 4 3 2 2" xfId="9453" xr:uid="{00000000-0005-0000-0000-0000E6240000}"/>
    <cellStyle name="요약 12 4 3 3" xfId="9454" xr:uid="{00000000-0005-0000-0000-0000E7240000}"/>
    <cellStyle name="요약 12 4 3 3 2" xfId="9455" xr:uid="{00000000-0005-0000-0000-0000E8240000}"/>
    <cellStyle name="요약 12 4 3 4" xfId="9456" xr:uid="{00000000-0005-0000-0000-0000E9240000}"/>
    <cellStyle name="요약 12 4 4" xfId="9457" xr:uid="{00000000-0005-0000-0000-0000EA240000}"/>
    <cellStyle name="요약 12 4 4 2" xfId="9458" xr:uid="{00000000-0005-0000-0000-0000EB240000}"/>
    <cellStyle name="요약 12 4 4 2 2" xfId="9459" xr:uid="{00000000-0005-0000-0000-0000EC240000}"/>
    <cellStyle name="요약 12 4 4 3" xfId="9460" xr:uid="{00000000-0005-0000-0000-0000ED240000}"/>
    <cellStyle name="요약 12 4 4 3 2" xfId="9461" xr:uid="{00000000-0005-0000-0000-0000EE240000}"/>
    <cellStyle name="요약 12 4 4 4" xfId="9462" xr:uid="{00000000-0005-0000-0000-0000EF240000}"/>
    <cellStyle name="요약 12 4 5" xfId="9463" xr:uid="{00000000-0005-0000-0000-0000F0240000}"/>
    <cellStyle name="요약 12 4 5 2" xfId="9464" xr:uid="{00000000-0005-0000-0000-0000F1240000}"/>
    <cellStyle name="요약 12 4 5 2 2" xfId="9465" xr:uid="{00000000-0005-0000-0000-0000F2240000}"/>
    <cellStyle name="요약 12 4 5 3" xfId="9466" xr:uid="{00000000-0005-0000-0000-0000F3240000}"/>
    <cellStyle name="요약 12 4 5 3 2" xfId="9467" xr:uid="{00000000-0005-0000-0000-0000F4240000}"/>
    <cellStyle name="요약 12 4 5 4" xfId="9468" xr:uid="{00000000-0005-0000-0000-0000F5240000}"/>
    <cellStyle name="요약 12 4 6" xfId="9469" xr:uid="{00000000-0005-0000-0000-0000F6240000}"/>
    <cellStyle name="요약 12 4 6 2" xfId="9470" xr:uid="{00000000-0005-0000-0000-0000F7240000}"/>
    <cellStyle name="요약 12 4 7" xfId="9471" xr:uid="{00000000-0005-0000-0000-0000F8240000}"/>
    <cellStyle name="요약 12 4 7 2" xfId="9472" xr:uid="{00000000-0005-0000-0000-0000F9240000}"/>
    <cellStyle name="요약 12 4 8" xfId="9473" xr:uid="{00000000-0005-0000-0000-0000FA240000}"/>
    <cellStyle name="요약 12 5" xfId="9474" xr:uid="{00000000-0005-0000-0000-0000FB240000}"/>
    <cellStyle name="요약 12 5 2" xfId="9475" xr:uid="{00000000-0005-0000-0000-0000FC240000}"/>
    <cellStyle name="요약 12 5 2 2" xfId="9476" xr:uid="{00000000-0005-0000-0000-0000FD240000}"/>
    <cellStyle name="요약 12 5 3" xfId="9477" xr:uid="{00000000-0005-0000-0000-0000FE240000}"/>
    <cellStyle name="요약 12 5 3 2" xfId="9478" xr:uid="{00000000-0005-0000-0000-0000FF240000}"/>
    <cellStyle name="요약 12 5 4" xfId="9479" xr:uid="{00000000-0005-0000-0000-000000250000}"/>
    <cellStyle name="요약 12 6" xfId="9480" xr:uid="{00000000-0005-0000-0000-000001250000}"/>
    <cellStyle name="요약 12 6 2" xfId="9481" xr:uid="{00000000-0005-0000-0000-000002250000}"/>
    <cellStyle name="요약 12 6 2 2" xfId="9482" xr:uid="{00000000-0005-0000-0000-000003250000}"/>
    <cellStyle name="요약 12 6 3" xfId="9483" xr:uid="{00000000-0005-0000-0000-000004250000}"/>
    <cellStyle name="요약 12 6 3 2" xfId="9484" xr:uid="{00000000-0005-0000-0000-000005250000}"/>
    <cellStyle name="요약 12 6 4" xfId="9485" xr:uid="{00000000-0005-0000-0000-000006250000}"/>
    <cellStyle name="요약 12 7" xfId="9486" xr:uid="{00000000-0005-0000-0000-000007250000}"/>
    <cellStyle name="요약 12 7 2" xfId="9487" xr:uid="{00000000-0005-0000-0000-000008250000}"/>
    <cellStyle name="요약 12 7 2 2" xfId="9488" xr:uid="{00000000-0005-0000-0000-000009250000}"/>
    <cellStyle name="요약 12 7 3" xfId="9489" xr:uid="{00000000-0005-0000-0000-00000A250000}"/>
    <cellStyle name="요약 12 7 3 2" xfId="9490" xr:uid="{00000000-0005-0000-0000-00000B250000}"/>
    <cellStyle name="요약 12 7 4" xfId="9491" xr:uid="{00000000-0005-0000-0000-00000C250000}"/>
    <cellStyle name="요약 12 8" xfId="9492" xr:uid="{00000000-0005-0000-0000-00000D250000}"/>
    <cellStyle name="요약 12 8 2" xfId="9493" xr:uid="{00000000-0005-0000-0000-00000E250000}"/>
    <cellStyle name="요약 12 8 2 2" xfId="9494" xr:uid="{00000000-0005-0000-0000-00000F250000}"/>
    <cellStyle name="요약 12 8 3" xfId="9495" xr:uid="{00000000-0005-0000-0000-000010250000}"/>
    <cellStyle name="요약 12 8 3 2" xfId="9496" xr:uid="{00000000-0005-0000-0000-000011250000}"/>
    <cellStyle name="요약 12 8 4" xfId="9497" xr:uid="{00000000-0005-0000-0000-000012250000}"/>
    <cellStyle name="요약 12 9" xfId="9498" xr:uid="{00000000-0005-0000-0000-000013250000}"/>
    <cellStyle name="요약 12 9 2" xfId="9499" xr:uid="{00000000-0005-0000-0000-000014250000}"/>
    <cellStyle name="요약 12 9 2 2" xfId="9500" xr:uid="{00000000-0005-0000-0000-000015250000}"/>
    <cellStyle name="요약 12 9 3" xfId="9501" xr:uid="{00000000-0005-0000-0000-000016250000}"/>
    <cellStyle name="요약 12 9 3 2" xfId="9502" xr:uid="{00000000-0005-0000-0000-000017250000}"/>
    <cellStyle name="요약 12 9 4" xfId="9503" xr:uid="{00000000-0005-0000-0000-000018250000}"/>
    <cellStyle name="요약 13" xfId="9504" xr:uid="{00000000-0005-0000-0000-000019250000}"/>
    <cellStyle name="요약 13 10" xfId="9505" xr:uid="{00000000-0005-0000-0000-00001A250000}"/>
    <cellStyle name="요약 13 10 2" xfId="9506" xr:uid="{00000000-0005-0000-0000-00001B250000}"/>
    <cellStyle name="요약 13 11" xfId="9507" xr:uid="{00000000-0005-0000-0000-00001C250000}"/>
    <cellStyle name="요약 13 11 2" xfId="9508" xr:uid="{00000000-0005-0000-0000-00001D250000}"/>
    <cellStyle name="요약 13 12" xfId="9509" xr:uid="{00000000-0005-0000-0000-00001E250000}"/>
    <cellStyle name="요약 13 2" xfId="9510" xr:uid="{00000000-0005-0000-0000-00001F250000}"/>
    <cellStyle name="요약 13 2 10" xfId="9511" xr:uid="{00000000-0005-0000-0000-000020250000}"/>
    <cellStyle name="요약 13 2 10 2" xfId="9512" xr:uid="{00000000-0005-0000-0000-000021250000}"/>
    <cellStyle name="요약 13 2 11" xfId="9513" xr:uid="{00000000-0005-0000-0000-000022250000}"/>
    <cellStyle name="요약 13 2 2" xfId="9514" xr:uid="{00000000-0005-0000-0000-000023250000}"/>
    <cellStyle name="요약 13 2 2 2" xfId="9515" xr:uid="{00000000-0005-0000-0000-000024250000}"/>
    <cellStyle name="요약 13 2 2 2 2" xfId="9516" xr:uid="{00000000-0005-0000-0000-000025250000}"/>
    <cellStyle name="요약 13 2 2 2 2 2" xfId="9517" xr:uid="{00000000-0005-0000-0000-000026250000}"/>
    <cellStyle name="요약 13 2 2 2 3" xfId="9518" xr:uid="{00000000-0005-0000-0000-000027250000}"/>
    <cellStyle name="요약 13 2 2 2 3 2" xfId="9519" xr:uid="{00000000-0005-0000-0000-000028250000}"/>
    <cellStyle name="요약 13 2 2 2 4" xfId="9520" xr:uid="{00000000-0005-0000-0000-000029250000}"/>
    <cellStyle name="요약 13 2 2 3" xfId="9521" xr:uid="{00000000-0005-0000-0000-00002A250000}"/>
    <cellStyle name="요약 13 2 2 3 2" xfId="9522" xr:uid="{00000000-0005-0000-0000-00002B250000}"/>
    <cellStyle name="요약 13 2 2 3 2 2" xfId="9523" xr:uid="{00000000-0005-0000-0000-00002C250000}"/>
    <cellStyle name="요약 13 2 2 3 3" xfId="9524" xr:uid="{00000000-0005-0000-0000-00002D250000}"/>
    <cellStyle name="요약 13 2 2 3 3 2" xfId="9525" xr:uid="{00000000-0005-0000-0000-00002E250000}"/>
    <cellStyle name="요약 13 2 2 3 4" xfId="9526" xr:uid="{00000000-0005-0000-0000-00002F250000}"/>
    <cellStyle name="요약 13 2 2 4" xfId="9527" xr:uid="{00000000-0005-0000-0000-000030250000}"/>
    <cellStyle name="요약 13 2 2 4 2" xfId="9528" xr:uid="{00000000-0005-0000-0000-000031250000}"/>
    <cellStyle name="요약 13 2 2 4 2 2" xfId="9529" xr:uid="{00000000-0005-0000-0000-000032250000}"/>
    <cellStyle name="요약 13 2 2 4 3" xfId="9530" xr:uid="{00000000-0005-0000-0000-000033250000}"/>
    <cellStyle name="요약 13 2 2 4 3 2" xfId="9531" xr:uid="{00000000-0005-0000-0000-000034250000}"/>
    <cellStyle name="요약 13 2 2 4 4" xfId="9532" xr:uid="{00000000-0005-0000-0000-000035250000}"/>
    <cellStyle name="요약 13 2 2 5" xfId="9533" xr:uid="{00000000-0005-0000-0000-000036250000}"/>
    <cellStyle name="요약 13 2 2 5 2" xfId="9534" xr:uid="{00000000-0005-0000-0000-000037250000}"/>
    <cellStyle name="요약 13 2 2 5 2 2" xfId="9535" xr:uid="{00000000-0005-0000-0000-000038250000}"/>
    <cellStyle name="요약 13 2 2 5 3" xfId="9536" xr:uid="{00000000-0005-0000-0000-000039250000}"/>
    <cellStyle name="요약 13 2 2 5 3 2" xfId="9537" xr:uid="{00000000-0005-0000-0000-00003A250000}"/>
    <cellStyle name="요약 13 2 2 5 4" xfId="9538" xr:uid="{00000000-0005-0000-0000-00003B250000}"/>
    <cellStyle name="요약 13 2 2 6" xfId="9539" xr:uid="{00000000-0005-0000-0000-00003C250000}"/>
    <cellStyle name="요약 13 2 2 6 2" xfId="9540" xr:uid="{00000000-0005-0000-0000-00003D250000}"/>
    <cellStyle name="요약 13 2 2 6 2 2" xfId="9541" xr:uid="{00000000-0005-0000-0000-00003E250000}"/>
    <cellStyle name="요약 13 2 2 6 3" xfId="9542" xr:uid="{00000000-0005-0000-0000-00003F250000}"/>
    <cellStyle name="요약 13 2 2 6 3 2" xfId="9543" xr:uid="{00000000-0005-0000-0000-000040250000}"/>
    <cellStyle name="요약 13 2 2 6 4" xfId="9544" xr:uid="{00000000-0005-0000-0000-000041250000}"/>
    <cellStyle name="요약 13 2 2 7" xfId="9545" xr:uid="{00000000-0005-0000-0000-000042250000}"/>
    <cellStyle name="요약 13 2 2 7 2" xfId="9546" xr:uid="{00000000-0005-0000-0000-000043250000}"/>
    <cellStyle name="요약 13 2 2 8" xfId="9547" xr:uid="{00000000-0005-0000-0000-000044250000}"/>
    <cellStyle name="요약 13 2 2 8 2" xfId="9548" xr:uid="{00000000-0005-0000-0000-000045250000}"/>
    <cellStyle name="요약 13 2 2 9" xfId="9549" xr:uid="{00000000-0005-0000-0000-000046250000}"/>
    <cellStyle name="요약 13 2 3" xfId="9550" xr:uid="{00000000-0005-0000-0000-000047250000}"/>
    <cellStyle name="요약 13 2 3 2" xfId="9551" xr:uid="{00000000-0005-0000-0000-000048250000}"/>
    <cellStyle name="요약 13 2 3 2 2" xfId="9552" xr:uid="{00000000-0005-0000-0000-000049250000}"/>
    <cellStyle name="요약 13 2 3 2 2 2" xfId="9553" xr:uid="{00000000-0005-0000-0000-00004A250000}"/>
    <cellStyle name="요약 13 2 3 2 3" xfId="9554" xr:uid="{00000000-0005-0000-0000-00004B250000}"/>
    <cellStyle name="요약 13 2 3 2 3 2" xfId="9555" xr:uid="{00000000-0005-0000-0000-00004C250000}"/>
    <cellStyle name="요약 13 2 3 2 4" xfId="9556" xr:uid="{00000000-0005-0000-0000-00004D250000}"/>
    <cellStyle name="요약 13 2 3 3" xfId="9557" xr:uid="{00000000-0005-0000-0000-00004E250000}"/>
    <cellStyle name="요약 13 2 3 3 2" xfId="9558" xr:uid="{00000000-0005-0000-0000-00004F250000}"/>
    <cellStyle name="요약 13 2 3 3 2 2" xfId="9559" xr:uid="{00000000-0005-0000-0000-000050250000}"/>
    <cellStyle name="요약 13 2 3 3 3" xfId="9560" xr:uid="{00000000-0005-0000-0000-000051250000}"/>
    <cellStyle name="요약 13 2 3 3 3 2" xfId="9561" xr:uid="{00000000-0005-0000-0000-000052250000}"/>
    <cellStyle name="요약 13 2 3 3 4" xfId="9562" xr:uid="{00000000-0005-0000-0000-000053250000}"/>
    <cellStyle name="요약 13 2 3 4" xfId="9563" xr:uid="{00000000-0005-0000-0000-000054250000}"/>
    <cellStyle name="요약 13 2 3 4 2" xfId="9564" xr:uid="{00000000-0005-0000-0000-000055250000}"/>
    <cellStyle name="요약 13 2 3 4 2 2" xfId="9565" xr:uid="{00000000-0005-0000-0000-000056250000}"/>
    <cellStyle name="요약 13 2 3 4 3" xfId="9566" xr:uid="{00000000-0005-0000-0000-000057250000}"/>
    <cellStyle name="요약 13 2 3 4 3 2" xfId="9567" xr:uid="{00000000-0005-0000-0000-000058250000}"/>
    <cellStyle name="요약 13 2 3 4 4" xfId="9568" xr:uid="{00000000-0005-0000-0000-000059250000}"/>
    <cellStyle name="요약 13 2 3 5" xfId="9569" xr:uid="{00000000-0005-0000-0000-00005A250000}"/>
    <cellStyle name="요약 13 2 3 5 2" xfId="9570" xr:uid="{00000000-0005-0000-0000-00005B250000}"/>
    <cellStyle name="요약 13 2 3 5 2 2" xfId="9571" xr:uid="{00000000-0005-0000-0000-00005C250000}"/>
    <cellStyle name="요약 13 2 3 5 3" xfId="9572" xr:uid="{00000000-0005-0000-0000-00005D250000}"/>
    <cellStyle name="요약 13 2 3 5 3 2" xfId="9573" xr:uid="{00000000-0005-0000-0000-00005E250000}"/>
    <cellStyle name="요약 13 2 3 5 4" xfId="9574" xr:uid="{00000000-0005-0000-0000-00005F250000}"/>
    <cellStyle name="요약 13 2 3 6" xfId="9575" xr:uid="{00000000-0005-0000-0000-000060250000}"/>
    <cellStyle name="요약 13 2 3 6 2" xfId="9576" xr:uid="{00000000-0005-0000-0000-000061250000}"/>
    <cellStyle name="요약 13 2 3 7" xfId="9577" xr:uid="{00000000-0005-0000-0000-000062250000}"/>
    <cellStyle name="요약 13 2 3 7 2" xfId="9578" xr:uid="{00000000-0005-0000-0000-000063250000}"/>
    <cellStyle name="요약 13 2 3 8" xfId="9579" xr:uid="{00000000-0005-0000-0000-000064250000}"/>
    <cellStyle name="요약 13 2 4" xfId="9580" xr:uid="{00000000-0005-0000-0000-000065250000}"/>
    <cellStyle name="요약 13 2 4 2" xfId="9581" xr:uid="{00000000-0005-0000-0000-000066250000}"/>
    <cellStyle name="요약 13 2 4 2 2" xfId="9582" xr:uid="{00000000-0005-0000-0000-000067250000}"/>
    <cellStyle name="요약 13 2 4 3" xfId="9583" xr:uid="{00000000-0005-0000-0000-000068250000}"/>
    <cellStyle name="요약 13 2 4 3 2" xfId="9584" xr:uid="{00000000-0005-0000-0000-000069250000}"/>
    <cellStyle name="요약 13 2 4 4" xfId="9585" xr:uid="{00000000-0005-0000-0000-00006A250000}"/>
    <cellStyle name="요약 13 2 5" xfId="9586" xr:uid="{00000000-0005-0000-0000-00006B250000}"/>
    <cellStyle name="요약 13 2 5 2" xfId="9587" xr:uid="{00000000-0005-0000-0000-00006C250000}"/>
    <cellStyle name="요약 13 2 5 2 2" xfId="9588" xr:uid="{00000000-0005-0000-0000-00006D250000}"/>
    <cellStyle name="요약 13 2 5 3" xfId="9589" xr:uid="{00000000-0005-0000-0000-00006E250000}"/>
    <cellStyle name="요약 13 2 5 3 2" xfId="9590" xr:uid="{00000000-0005-0000-0000-00006F250000}"/>
    <cellStyle name="요약 13 2 5 4" xfId="9591" xr:uid="{00000000-0005-0000-0000-000070250000}"/>
    <cellStyle name="요약 13 2 6" xfId="9592" xr:uid="{00000000-0005-0000-0000-000071250000}"/>
    <cellStyle name="요약 13 2 6 2" xfId="9593" xr:uid="{00000000-0005-0000-0000-000072250000}"/>
    <cellStyle name="요약 13 2 6 2 2" xfId="9594" xr:uid="{00000000-0005-0000-0000-000073250000}"/>
    <cellStyle name="요약 13 2 6 3" xfId="9595" xr:uid="{00000000-0005-0000-0000-000074250000}"/>
    <cellStyle name="요약 13 2 6 3 2" xfId="9596" xr:uid="{00000000-0005-0000-0000-000075250000}"/>
    <cellStyle name="요약 13 2 6 4" xfId="9597" xr:uid="{00000000-0005-0000-0000-000076250000}"/>
    <cellStyle name="요약 13 2 7" xfId="9598" xr:uid="{00000000-0005-0000-0000-000077250000}"/>
    <cellStyle name="요약 13 2 7 2" xfId="9599" xr:uid="{00000000-0005-0000-0000-000078250000}"/>
    <cellStyle name="요약 13 2 7 2 2" xfId="9600" xr:uid="{00000000-0005-0000-0000-000079250000}"/>
    <cellStyle name="요약 13 2 7 3" xfId="9601" xr:uid="{00000000-0005-0000-0000-00007A250000}"/>
    <cellStyle name="요약 13 2 7 3 2" xfId="9602" xr:uid="{00000000-0005-0000-0000-00007B250000}"/>
    <cellStyle name="요약 13 2 7 4" xfId="9603" xr:uid="{00000000-0005-0000-0000-00007C250000}"/>
    <cellStyle name="요약 13 2 8" xfId="9604" xr:uid="{00000000-0005-0000-0000-00007D250000}"/>
    <cellStyle name="요약 13 2 8 2" xfId="9605" xr:uid="{00000000-0005-0000-0000-00007E250000}"/>
    <cellStyle name="요약 13 2 8 2 2" xfId="9606" xr:uid="{00000000-0005-0000-0000-00007F250000}"/>
    <cellStyle name="요약 13 2 8 3" xfId="9607" xr:uid="{00000000-0005-0000-0000-000080250000}"/>
    <cellStyle name="요약 13 2 8 3 2" xfId="9608" xr:uid="{00000000-0005-0000-0000-000081250000}"/>
    <cellStyle name="요약 13 2 8 4" xfId="9609" xr:uid="{00000000-0005-0000-0000-000082250000}"/>
    <cellStyle name="요약 13 2 9" xfId="9610" xr:uid="{00000000-0005-0000-0000-000083250000}"/>
    <cellStyle name="요약 13 2 9 2" xfId="9611" xr:uid="{00000000-0005-0000-0000-000084250000}"/>
    <cellStyle name="요약 13 3" xfId="9612" xr:uid="{00000000-0005-0000-0000-000085250000}"/>
    <cellStyle name="요약 13 3 2" xfId="9613" xr:uid="{00000000-0005-0000-0000-000086250000}"/>
    <cellStyle name="요약 13 3 2 2" xfId="9614" xr:uid="{00000000-0005-0000-0000-000087250000}"/>
    <cellStyle name="요약 13 3 2 2 2" xfId="9615" xr:uid="{00000000-0005-0000-0000-000088250000}"/>
    <cellStyle name="요약 13 3 2 3" xfId="9616" xr:uid="{00000000-0005-0000-0000-000089250000}"/>
    <cellStyle name="요약 13 3 2 3 2" xfId="9617" xr:uid="{00000000-0005-0000-0000-00008A250000}"/>
    <cellStyle name="요약 13 3 2 4" xfId="9618" xr:uid="{00000000-0005-0000-0000-00008B250000}"/>
    <cellStyle name="요약 13 3 3" xfId="9619" xr:uid="{00000000-0005-0000-0000-00008C250000}"/>
    <cellStyle name="요약 13 3 3 2" xfId="9620" xr:uid="{00000000-0005-0000-0000-00008D250000}"/>
    <cellStyle name="요약 13 3 3 2 2" xfId="9621" xr:uid="{00000000-0005-0000-0000-00008E250000}"/>
    <cellStyle name="요약 13 3 3 3" xfId="9622" xr:uid="{00000000-0005-0000-0000-00008F250000}"/>
    <cellStyle name="요약 13 3 3 3 2" xfId="9623" xr:uid="{00000000-0005-0000-0000-000090250000}"/>
    <cellStyle name="요약 13 3 3 4" xfId="9624" xr:uid="{00000000-0005-0000-0000-000091250000}"/>
    <cellStyle name="요약 13 3 4" xfId="9625" xr:uid="{00000000-0005-0000-0000-000092250000}"/>
    <cellStyle name="요약 13 3 4 2" xfId="9626" xr:uid="{00000000-0005-0000-0000-000093250000}"/>
    <cellStyle name="요약 13 3 4 2 2" xfId="9627" xr:uid="{00000000-0005-0000-0000-000094250000}"/>
    <cellStyle name="요약 13 3 4 3" xfId="9628" xr:uid="{00000000-0005-0000-0000-000095250000}"/>
    <cellStyle name="요약 13 3 4 3 2" xfId="9629" xr:uid="{00000000-0005-0000-0000-000096250000}"/>
    <cellStyle name="요약 13 3 4 4" xfId="9630" xr:uid="{00000000-0005-0000-0000-000097250000}"/>
    <cellStyle name="요약 13 3 5" xfId="9631" xr:uid="{00000000-0005-0000-0000-000098250000}"/>
    <cellStyle name="요약 13 3 5 2" xfId="9632" xr:uid="{00000000-0005-0000-0000-000099250000}"/>
    <cellStyle name="요약 13 3 5 2 2" xfId="9633" xr:uid="{00000000-0005-0000-0000-00009A250000}"/>
    <cellStyle name="요약 13 3 5 3" xfId="9634" xr:uid="{00000000-0005-0000-0000-00009B250000}"/>
    <cellStyle name="요약 13 3 5 3 2" xfId="9635" xr:uid="{00000000-0005-0000-0000-00009C250000}"/>
    <cellStyle name="요약 13 3 5 4" xfId="9636" xr:uid="{00000000-0005-0000-0000-00009D250000}"/>
    <cellStyle name="요약 13 3 6" xfId="9637" xr:uid="{00000000-0005-0000-0000-00009E250000}"/>
    <cellStyle name="요약 13 3 6 2" xfId="9638" xr:uid="{00000000-0005-0000-0000-00009F250000}"/>
    <cellStyle name="요약 13 3 6 2 2" xfId="9639" xr:uid="{00000000-0005-0000-0000-0000A0250000}"/>
    <cellStyle name="요약 13 3 6 3" xfId="9640" xr:uid="{00000000-0005-0000-0000-0000A1250000}"/>
    <cellStyle name="요약 13 3 6 3 2" xfId="9641" xr:uid="{00000000-0005-0000-0000-0000A2250000}"/>
    <cellStyle name="요약 13 3 6 4" xfId="9642" xr:uid="{00000000-0005-0000-0000-0000A3250000}"/>
    <cellStyle name="요약 13 3 7" xfId="9643" xr:uid="{00000000-0005-0000-0000-0000A4250000}"/>
    <cellStyle name="요약 13 3 7 2" xfId="9644" xr:uid="{00000000-0005-0000-0000-0000A5250000}"/>
    <cellStyle name="요약 13 3 8" xfId="9645" xr:uid="{00000000-0005-0000-0000-0000A6250000}"/>
    <cellStyle name="요약 13 3 8 2" xfId="9646" xr:uid="{00000000-0005-0000-0000-0000A7250000}"/>
    <cellStyle name="요약 13 3 9" xfId="9647" xr:uid="{00000000-0005-0000-0000-0000A8250000}"/>
    <cellStyle name="요약 13 4" xfId="9648" xr:uid="{00000000-0005-0000-0000-0000A9250000}"/>
    <cellStyle name="요약 13 4 2" xfId="9649" xr:uid="{00000000-0005-0000-0000-0000AA250000}"/>
    <cellStyle name="요약 13 4 2 2" xfId="9650" xr:uid="{00000000-0005-0000-0000-0000AB250000}"/>
    <cellStyle name="요약 13 4 2 2 2" xfId="9651" xr:uid="{00000000-0005-0000-0000-0000AC250000}"/>
    <cellStyle name="요약 13 4 2 3" xfId="9652" xr:uid="{00000000-0005-0000-0000-0000AD250000}"/>
    <cellStyle name="요약 13 4 2 3 2" xfId="9653" xr:uid="{00000000-0005-0000-0000-0000AE250000}"/>
    <cellStyle name="요약 13 4 2 4" xfId="9654" xr:uid="{00000000-0005-0000-0000-0000AF250000}"/>
    <cellStyle name="요약 13 4 3" xfId="9655" xr:uid="{00000000-0005-0000-0000-0000B0250000}"/>
    <cellStyle name="요약 13 4 3 2" xfId="9656" xr:uid="{00000000-0005-0000-0000-0000B1250000}"/>
    <cellStyle name="요약 13 4 3 2 2" xfId="9657" xr:uid="{00000000-0005-0000-0000-0000B2250000}"/>
    <cellStyle name="요약 13 4 3 3" xfId="9658" xr:uid="{00000000-0005-0000-0000-0000B3250000}"/>
    <cellStyle name="요약 13 4 3 3 2" xfId="9659" xr:uid="{00000000-0005-0000-0000-0000B4250000}"/>
    <cellStyle name="요약 13 4 3 4" xfId="9660" xr:uid="{00000000-0005-0000-0000-0000B5250000}"/>
    <cellStyle name="요약 13 4 4" xfId="9661" xr:uid="{00000000-0005-0000-0000-0000B6250000}"/>
    <cellStyle name="요약 13 4 4 2" xfId="9662" xr:uid="{00000000-0005-0000-0000-0000B7250000}"/>
    <cellStyle name="요약 13 4 4 2 2" xfId="9663" xr:uid="{00000000-0005-0000-0000-0000B8250000}"/>
    <cellStyle name="요약 13 4 4 3" xfId="9664" xr:uid="{00000000-0005-0000-0000-0000B9250000}"/>
    <cellStyle name="요약 13 4 4 3 2" xfId="9665" xr:uid="{00000000-0005-0000-0000-0000BA250000}"/>
    <cellStyle name="요약 13 4 4 4" xfId="9666" xr:uid="{00000000-0005-0000-0000-0000BB250000}"/>
    <cellStyle name="요약 13 4 5" xfId="9667" xr:uid="{00000000-0005-0000-0000-0000BC250000}"/>
    <cellStyle name="요약 13 4 5 2" xfId="9668" xr:uid="{00000000-0005-0000-0000-0000BD250000}"/>
    <cellStyle name="요약 13 4 5 2 2" xfId="9669" xr:uid="{00000000-0005-0000-0000-0000BE250000}"/>
    <cellStyle name="요약 13 4 5 3" xfId="9670" xr:uid="{00000000-0005-0000-0000-0000BF250000}"/>
    <cellStyle name="요약 13 4 5 3 2" xfId="9671" xr:uid="{00000000-0005-0000-0000-0000C0250000}"/>
    <cellStyle name="요약 13 4 5 4" xfId="9672" xr:uid="{00000000-0005-0000-0000-0000C1250000}"/>
    <cellStyle name="요약 13 4 6" xfId="9673" xr:uid="{00000000-0005-0000-0000-0000C2250000}"/>
    <cellStyle name="요약 13 4 6 2" xfId="9674" xr:uid="{00000000-0005-0000-0000-0000C3250000}"/>
    <cellStyle name="요약 13 4 7" xfId="9675" xr:uid="{00000000-0005-0000-0000-0000C4250000}"/>
    <cellStyle name="요약 13 4 7 2" xfId="9676" xr:uid="{00000000-0005-0000-0000-0000C5250000}"/>
    <cellStyle name="요약 13 4 8" xfId="9677" xr:uid="{00000000-0005-0000-0000-0000C6250000}"/>
    <cellStyle name="요약 13 5" xfId="9678" xr:uid="{00000000-0005-0000-0000-0000C7250000}"/>
    <cellStyle name="요약 13 5 2" xfId="9679" xr:uid="{00000000-0005-0000-0000-0000C8250000}"/>
    <cellStyle name="요약 13 5 2 2" xfId="9680" xr:uid="{00000000-0005-0000-0000-0000C9250000}"/>
    <cellStyle name="요약 13 5 3" xfId="9681" xr:uid="{00000000-0005-0000-0000-0000CA250000}"/>
    <cellStyle name="요약 13 5 3 2" xfId="9682" xr:uid="{00000000-0005-0000-0000-0000CB250000}"/>
    <cellStyle name="요약 13 5 4" xfId="9683" xr:uid="{00000000-0005-0000-0000-0000CC250000}"/>
    <cellStyle name="요약 13 6" xfId="9684" xr:uid="{00000000-0005-0000-0000-0000CD250000}"/>
    <cellStyle name="요약 13 6 2" xfId="9685" xr:uid="{00000000-0005-0000-0000-0000CE250000}"/>
    <cellStyle name="요약 13 6 2 2" xfId="9686" xr:uid="{00000000-0005-0000-0000-0000CF250000}"/>
    <cellStyle name="요약 13 6 3" xfId="9687" xr:uid="{00000000-0005-0000-0000-0000D0250000}"/>
    <cellStyle name="요약 13 6 3 2" xfId="9688" xr:uid="{00000000-0005-0000-0000-0000D1250000}"/>
    <cellStyle name="요약 13 6 4" xfId="9689" xr:uid="{00000000-0005-0000-0000-0000D2250000}"/>
    <cellStyle name="요약 13 7" xfId="9690" xr:uid="{00000000-0005-0000-0000-0000D3250000}"/>
    <cellStyle name="요약 13 7 2" xfId="9691" xr:uid="{00000000-0005-0000-0000-0000D4250000}"/>
    <cellStyle name="요약 13 7 2 2" xfId="9692" xr:uid="{00000000-0005-0000-0000-0000D5250000}"/>
    <cellStyle name="요약 13 7 3" xfId="9693" xr:uid="{00000000-0005-0000-0000-0000D6250000}"/>
    <cellStyle name="요약 13 7 3 2" xfId="9694" xr:uid="{00000000-0005-0000-0000-0000D7250000}"/>
    <cellStyle name="요약 13 7 4" xfId="9695" xr:uid="{00000000-0005-0000-0000-0000D8250000}"/>
    <cellStyle name="요약 13 8" xfId="9696" xr:uid="{00000000-0005-0000-0000-0000D9250000}"/>
    <cellStyle name="요약 13 8 2" xfId="9697" xr:uid="{00000000-0005-0000-0000-0000DA250000}"/>
    <cellStyle name="요약 13 8 2 2" xfId="9698" xr:uid="{00000000-0005-0000-0000-0000DB250000}"/>
    <cellStyle name="요약 13 8 3" xfId="9699" xr:uid="{00000000-0005-0000-0000-0000DC250000}"/>
    <cellStyle name="요약 13 8 3 2" xfId="9700" xr:uid="{00000000-0005-0000-0000-0000DD250000}"/>
    <cellStyle name="요약 13 8 4" xfId="9701" xr:uid="{00000000-0005-0000-0000-0000DE250000}"/>
    <cellStyle name="요약 13 9" xfId="9702" xr:uid="{00000000-0005-0000-0000-0000DF250000}"/>
    <cellStyle name="요약 13 9 2" xfId="9703" xr:uid="{00000000-0005-0000-0000-0000E0250000}"/>
    <cellStyle name="요약 13 9 2 2" xfId="9704" xr:uid="{00000000-0005-0000-0000-0000E1250000}"/>
    <cellStyle name="요약 13 9 3" xfId="9705" xr:uid="{00000000-0005-0000-0000-0000E2250000}"/>
    <cellStyle name="요약 13 9 3 2" xfId="9706" xr:uid="{00000000-0005-0000-0000-0000E3250000}"/>
    <cellStyle name="요약 13 9 4" xfId="9707" xr:uid="{00000000-0005-0000-0000-0000E4250000}"/>
    <cellStyle name="요약 14" xfId="9708" xr:uid="{00000000-0005-0000-0000-0000E5250000}"/>
    <cellStyle name="요약 14 2" xfId="9709" xr:uid="{00000000-0005-0000-0000-0000E6250000}"/>
    <cellStyle name="요약 15" xfId="9710" xr:uid="{00000000-0005-0000-0000-0000E7250000}"/>
    <cellStyle name="요약 15 2" xfId="9711" xr:uid="{00000000-0005-0000-0000-0000E8250000}"/>
    <cellStyle name="요약 16" xfId="9712" xr:uid="{00000000-0005-0000-0000-0000E9250000}"/>
    <cellStyle name="요약 16 2" xfId="9713" xr:uid="{00000000-0005-0000-0000-0000EA250000}"/>
    <cellStyle name="요약 17" xfId="9714" xr:uid="{00000000-0005-0000-0000-0000EB250000}"/>
    <cellStyle name="요약 17 2" xfId="9715" xr:uid="{00000000-0005-0000-0000-0000EC250000}"/>
    <cellStyle name="요약 18" xfId="9716" xr:uid="{00000000-0005-0000-0000-0000ED250000}"/>
    <cellStyle name="요약 18 2" xfId="9717" xr:uid="{00000000-0005-0000-0000-0000EE250000}"/>
    <cellStyle name="요약 19" xfId="9718" xr:uid="{00000000-0005-0000-0000-0000EF250000}"/>
    <cellStyle name="요약 19 2" xfId="9719" xr:uid="{00000000-0005-0000-0000-0000F0250000}"/>
    <cellStyle name="요약 2" xfId="9720" xr:uid="{00000000-0005-0000-0000-0000F1250000}"/>
    <cellStyle name="요약 2 10" xfId="9721" xr:uid="{00000000-0005-0000-0000-0000F2250000}"/>
    <cellStyle name="요약 2 10 2" xfId="9722" xr:uid="{00000000-0005-0000-0000-0000F3250000}"/>
    <cellStyle name="요약 2 10 2 2" xfId="9723" xr:uid="{00000000-0005-0000-0000-0000F4250000}"/>
    <cellStyle name="요약 2 10 3" xfId="9724" xr:uid="{00000000-0005-0000-0000-0000F5250000}"/>
    <cellStyle name="요약 2 10 3 2" xfId="9725" xr:uid="{00000000-0005-0000-0000-0000F6250000}"/>
    <cellStyle name="요약 2 10 4" xfId="9726" xr:uid="{00000000-0005-0000-0000-0000F7250000}"/>
    <cellStyle name="요약 2 11" xfId="9727" xr:uid="{00000000-0005-0000-0000-0000F8250000}"/>
    <cellStyle name="요약 2 11 2" xfId="9728" xr:uid="{00000000-0005-0000-0000-0000F9250000}"/>
    <cellStyle name="요약 2 11 2 2" xfId="9729" xr:uid="{00000000-0005-0000-0000-0000FA250000}"/>
    <cellStyle name="요약 2 11 3" xfId="9730" xr:uid="{00000000-0005-0000-0000-0000FB250000}"/>
    <cellStyle name="요약 2 11 3 2" xfId="9731" xr:uid="{00000000-0005-0000-0000-0000FC250000}"/>
    <cellStyle name="요약 2 11 4" xfId="9732" xr:uid="{00000000-0005-0000-0000-0000FD250000}"/>
    <cellStyle name="요약 2 12" xfId="9733" xr:uid="{00000000-0005-0000-0000-0000FE250000}"/>
    <cellStyle name="요약 2 12 2" xfId="9734" xr:uid="{00000000-0005-0000-0000-0000FF250000}"/>
    <cellStyle name="요약 2 12 2 2" xfId="9735" xr:uid="{00000000-0005-0000-0000-000000260000}"/>
    <cellStyle name="요약 2 12 3" xfId="9736" xr:uid="{00000000-0005-0000-0000-000001260000}"/>
    <cellStyle name="요약 2 12 3 2" xfId="9737" xr:uid="{00000000-0005-0000-0000-000002260000}"/>
    <cellStyle name="요약 2 12 4" xfId="9738" xr:uid="{00000000-0005-0000-0000-000003260000}"/>
    <cellStyle name="요약 2 13" xfId="9739" xr:uid="{00000000-0005-0000-0000-000004260000}"/>
    <cellStyle name="요약 2 13 2" xfId="9740" xr:uid="{00000000-0005-0000-0000-000005260000}"/>
    <cellStyle name="요약 2 13 2 2" xfId="9741" xr:uid="{00000000-0005-0000-0000-000006260000}"/>
    <cellStyle name="요약 2 13 3" xfId="9742" xr:uid="{00000000-0005-0000-0000-000007260000}"/>
    <cellStyle name="요약 2 13 3 2" xfId="9743" xr:uid="{00000000-0005-0000-0000-000008260000}"/>
    <cellStyle name="요약 2 13 4" xfId="9744" xr:uid="{00000000-0005-0000-0000-000009260000}"/>
    <cellStyle name="요약 2 14" xfId="9745" xr:uid="{00000000-0005-0000-0000-00000A260000}"/>
    <cellStyle name="요약 2 14 2" xfId="9746" xr:uid="{00000000-0005-0000-0000-00000B260000}"/>
    <cellStyle name="요약 2 15" xfId="9747" xr:uid="{00000000-0005-0000-0000-00000C260000}"/>
    <cellStyle name="요약 2 15 2" xfId="9748" xr:uid="{00000000-0005-0000-0000-00000D260000}"/>
    <cellStyle name="요약 2 16" xfId="9749" xr:uid="{00000000-0005-0000-0000-00000E260000}"/>
    <cellStyle name="요약 2 17" xfId="9750" xr:uid="{00000000-0005-0000-0000-00000F260000}"/>
    <cellStyle name="요약 2 2" xfId="9751" xr:uid="{00000000-0005-0000-0000-000010260000}"/>
    <cellStyle name="요약 2 2 10" xfId="9752" xr:uid="{00000000-0005-0000-0000-000011260000}"/>
    <cellStyle name="요약 2 2 10 2" xfId="9753" xr:uid="{00000000-0005-0000-0000-000012260000}"/>
    <cellStyle name="요약 2 2 11" xfId="9754" xr:uid="{00000000-0005-0000-0000-000013260000}"/>
    <cellStyle name="요약 2 2 11 2" xfId="9755" xr:uid="{00000000-0005-0000-0000-000014260000}"/>
    <cellStyle name="요약 2 2 12" xfId="9756" xr:uid="{00000000-0005-0000-0000-000015260000}"/>
    <cellStyle name="요약 2 2 13" xfId="9757" xr:uid="{00000000-0005-0000-0000-000016260000}"/>
    <cellStyle name="요약 2 2 2" xfId="9758" xr:uid="{00000000-0005-0000-0000-000017260000}"/>
    <cellStyle name="요약 2 2 2 10" xfId="9759" xr:uid="{00000000-0005-0000-0000-000018260000}"/>
    <cellStyle name="요약 2 2 2 10 2" xfId="9760" xr:uid="{00000000-0005-0000-0000-000019260000}"/>
    <cellStyle name="요약 2 2 2 11" xfId="9761" xr:uid="{00000000-0005-0000-0000-00001A260000}"/>
    <cellStyle name="요약 2 2 2 2" xfId="9762" xr:uid="{00000000-0005-0000-0000-00001B260000}"/>
    <cellStyle name="요약 2 2 2 2 2" xfId="9763" xr:uid="{00000000-0005-0000-0000-00001C260000}"/>
    <cellStyle name="요약 2 2 2 2 2 2" xfId="9764" xr:uid="{00000000-0005-0000-0000-00001D260000}"/>
    <cellStyle name="요약 2 2 2 2 2 2 2" xfId="9765" xr:uid="{00000000-0005-0000-0000-00001E260000}"/>
    <cellStyle name="요약 2 2 2 2 2 3" xfId="9766" xr:uid="{00000000-0005-0000-0000-00001F260000}"/>
    <cellStyle name="요약 2 2 2 2 2 3 2" xfId="9767" xr:uid="{00000000-0005-0000-0000-000020260000}"/>
    <cellStyle name="요약 2 2 2 2 2 4" xfId="9768" xr:uid="{00000000-0005-0000-0000-000021260000}"/>
    <cellStyle name="요약 2 2 2 2 3" xfId="9769" xr:uid="{00000000-0005-0000-0000-000022260000}"/>
    <cellStyle name="요약 2 2 2 2 3 2" xfId="9770" xr:uid="{00000000-0005-0000-0000-000023260000}"/>
    <cellStyle name="요약 2 2 2 2 3 2 2" xfId="9771" xr:uid="{00000000-0005-0000-0000-000024260000}"/>
    <cellStyle name="요약 2 2 2 2 3 3" xfId="9772" xr:uid="{00000000-0005-0000-0000-000025260000}"/>
    <cellStyle name="요약 2 2 2 2 3 3 2" xfId="9773" xr:uid="{00000000-0005-0000-0000-000026260000}"/>
    <cellStyle name="요약 2 2 2 2 3 4" xfId="9774" xr:uid="{00000000-0005-0000-0000-000027260000}"/>
    <cellStyle name="요약 2 2 2 2 4" xfId="9775" xr:uid="{00000000-0005-0000-0000-000028260000}"/>
    <cellStyle name="요약 2 2 2 2 4 2" xfId="9776" xr:uid="{00000000-0005-0000-0000-000029260000}"/>
    <cellStyle name="요약 2 2 2 2 4 2 2" xfId="9777" xr:uid="{00000000-0005-0000-0000-00002A260000}"/>
    <cellStyle name="요약 2 2 2 2 4 3" xfId="9778" xr:uid="{00000000-0005-0000-0000-00002B260000}"/>
    <cellStyle name="요약 2 2 2 2 4 3 2" xfId="9779" xr:uid="{00000000-0005-0000-0000-00002C260000}"/>
    <cellStyle name="요약 2 2 2 2 4 4" xfId="9780" xr:uid="{00000000-0005-0000-0000-00002D260000}"/>
    <cellStyle name="요약 2 2 2 2 5" xfId="9781" xr:uid="{00000000-0005-0000-0000-00002E260000}"/>
    <cellStyle name="요약 2 2 2 2 5 2" xfId="9782" xr:uid="{00000000-0005-0000-0000-00002F260000}"/>
    <cellStyle name="요약 2 2 2 2 5 2 2" xfId="9783" xr:uid="{00000000-0005-0000-0000-000030260000}"/>
    <cellStyle name="요약 2 2 2 2 5 3" xfId="9784" xr:uid="{00000000-0005-0000-0000-000031260000}"/>
    <cellStyle name="요약 2 2 2 2 5 3 2" xfId="9785" xr:uid="{00000000-0005-0000-0000-000032260000}"/>
    <cellStyle name="요약 2 2 2 2 5 4" xfId="9786" xr:uid="{00000000-0005-0000-0000-000033260000}"/>
    <cellStyle name="요약 2 2 2 2 6" xfId="9787" xr:uid="{00000000-0005-0000-0000-000034260000}"/>
    <cellStyle name="요약 2 2 2 2 6 2" xfId="9788" xr:uid="{00000000-0005-0000-0000-000035260000}"/>
    <cellStyle name="요약 2 2 2 2 6 2 2" xfId="9789" xr:uid="{00000000-0005-0000-0000-000036260000}"/>
    <cellStyle name="요약 2 2 2 2 6 3" xfId="9790" xr:uid="{00000000-0005-0000-0000-000037260000}"/>
    <cellStyle name="요약 2 2 2 2 6 3 2" xfId="9791" xr:uid="{00000000-0005-0000-0000-000038260000}"/>
    <cellStyle name="요약 2 2 2 2 6 4" xfId="9792" xr:uid="{00000000-0005-0000-0000-000039260000}"/>
    <cellStyle name="요약 2 2 2 2 7" xfId="9793" xr:uid="{00000000-0005-0000-0000-00003A260000}"/>
    <cellStyle name="요약 2 2 2 2 7 2" xfId="9794" xr:uid="{00000000-0005-0000-0000-00003B260000}"/>
    <cellStyle name="요약 2 2 2 2 8" xfId="9795" xr:uid="{00000000-0005-0000-0000-00003C260000}"/>
    <cellStyle name="요약 2 2 2 2 8 2" xfId="9796" xr:uid="{00000000-0005-0000-0000-00003D260000}"/>
    <cellStyle name="요약 2 2 2 2 9" xfId="9797" xr:uid="{00000000-0005-0000-0000-00003E260000}"/>
    <cellStyle name="요약 2 2 2 3" xfId="9798" xr:uid="{00000000-0005-0000-0000-00003F260000}"/>
    <cellStyle name="요약 2 2 2 3 2" xfId="9799" xr:uid="{00000000-0005-0000-0000-000040260000}"/>
    <cellStyle name="요약 2 2 2 3 2 2" xfId="9800" xr:uid="{00000000-0005-0000-0000-000041260000}"/>
    <cellStyle name="요약 2 2 2 3 2 2 2" xfId="9801" xr:uid="{00000000-0005-0000-0000-000042260000}"/>
    <cellStyle name="요약 2 2 2 3 2 3" xfId="9802" xr:uid="{00000000-0005-0000-0000-000043260000}"/>
    <cellStyle name="요약 2 2 2 3 2 3 2" xfId="9803" xr:uid="{00000000-0005-0000-0000-000044260000}"/>
    <cellStyle name="요약 2 2 2 3 2 4" xfId="9804" xr:uid="{00000000-0005-0000-0000-000045260000}"/>
    <cellStyle name="요약 2 2 2 3 3" xfId="9805" xr:uid="{00000000-0005-0000-0000-000046260000}"/>
    <cellStyle name="요약 2 2 2 3 3 2" xfId="9806" xr:uid="{00000000-0005-0000-0000-000047260000}"/>
    <cellStyle name="요약 2 2 2 3 3 2 2" xfId="9807" xr:uid="{00000000-0005-0000-0000-000048260000}"/>
    <cellStyle name="요약 2 2 2 3 3 3" xfId="9808" xr:uid="{00000000-0005-0000-0000-000049260000}"/>
    <cellStyle name="요약 2 2 2 3 3 3 2" xfId="9809" xr:uid="{00000000-0005-0000-0000-00004A260000}"/>
    <cellStyle name="요약 2 2 2 3 3 4" xfId="9810" xr:uid="{00000000-0005-0000-0000-00004B260000}"/>
    <cellStyle name="요약 2 2 2 3 4" xfId="9811" xr:uid="{00000000-0005-0000-0000-00004C260000}"/>
    <cellStyle name="요약 2 2 2 3 4 2" xfId="9812" xr:uid="{00000000-0005-0000-0000-00004D260000}"/>
    <cellStyle name="요약 2 2 2 3 4 2 2" xfId="9813" xr:uid="{00000000-0005-0000-0000-00004E260000}"/>
    <cellStyle name="요약 2 2 2 3 4 3" xfId="9814" xr:uid="{00000000-0005-0000-0000-00004F260000}"/>
    <cellStyle name="요약 2 2 2 3 4 3 2" xfId="9815" xr:uid="{00000000-0005-0000-0000-000050260000}"/>
    <cellStyle name="요약 2 2 2 3 4 4" xfId="9816" xr:uid="{00000000-0005-0000-0000-000051260000}"/>
    <cellStyle name="요약 2 2 2 3 5" xfId="9817" xr:uid="{00000000-0005-0000-0000-000052260000}"/>
    <cellStyle name="요약 2 2 2 3 5 2" xfId="9818" xr:uid="{00000000-0005-0000-0000-000053260000}"/>
    <cellStyle name="요약 2 2 2 3 5 2 2" xfId="9819" xr:uid="{00000000-0005-0000-0000-000054260000}"/>
    <cellStyle name="요약 2 2 2 3 5 3" xfId="9820" xr:uid="{00000000-0005-0000-0000-000055260000}"/>
    <cellStyle name="요약 2 2 2 3 5 3 2" xfId="9821" xr:uid="{00000000-0005-0000-0000-000056260000}"/>
    <cellStyle name="요약 2 2 2 3 5 4" xfId="9822" xr:uid="{00000000-0005-0000-0000-000057260000}"/>
    <cellStyle name="요약 2 2 2 3 6" xfId="9823" xr:uid="{00000000-0005-0000-0000-000058260000}"/>
    <cellStyle name="요약 2 2 2 3 6 2" xfId="9824" xr:uid="{00000000-0005-0000-0000-000059260000}"/>
    <cellStyle name="요약 2 2 2 3 7" xfId="9825" xr:uid="{00000000-0005-0000-0000-00005A260000}"/>
    <cellStyle name="요약 2 2 2 3 7 2" xfId="9826" xr:uid="{00000000-0005-0000-0000-00005B260000}"/>
    <cellStyle name="요약 2 2 2 3 8" xfId="9827" xr:uid="{00000000-0005-0000-0000-00005C260000}"/>
    <cellStyle name="요약 2 2 2 4" xfId="9828" xr:uid="{00000000-0005-0000-0000-00005D260000}"/>
    <cellStyle name="요약 2 2 2 4 2" xfId="9829" xr:uid="{00000000-0005-0000-0000-00005E260000}"/>
    <cellStyle name="요약 2 2 2 4 2 2" xfId="9830" xr:uid="{00000000-0005-0000-0000-00005F260000}"/>
    <cellStyle name="요약 2 2 2 4 3" xfId="9831" xr:uid="{00000000-0005-0000-0000-000060260000}"/>
    <cellStyle name="요약 2 2 2 4 3 2" xfId="9832" xr:uid="{00000000-0005-0000-0000-000061260000}"/>
    <cellStyle name="요약 2 2 2 4 4" xfId="9833" xr:uid="{00000000-0005-0000-0000-000062260000}"/>
    <cellStyle name="요약 2 2 2 5" xfId="9834" xr:uid="{00000000-0005-0000-0000-000063260000}"/>
    <cellStyle name="요약 2 2 2 5 2" xfId="9835" xr:uid="{00000000-0005-0000-0000-000064260000}"/>
    <cellStyle name="요약 2 2 2 5 2 2" xfId="9836" xr:uid="{00000000-0005-0000-0000-000065260000}"/>
    <cellStyle name="요약 2 2 2 5 3" xfId="9837" xr:uid="{00000000-0005-0000-0000-000066260000}"/>
    <cellStyle name="요약 2 2 2 5 3 2" xfId="9838" xr:uid="{00000000-0005-0000-0000-000067260000}"/>
    <cellStyle name="요약 2 2 2 5 4" xfId="9839" xr:uid="{00000000-0005-0000-0000-000068260000}"/>
    <cellStyle name="요약 2 2 2 6" xfId="9840" xr:uid="{00000000-0005-0000-0000-000069260000}"/>
    <cellStyle name="요약 2 2 2 6 2" xfId="9841" xr:uid="{00000000-0005-0000-0000-00006A260000}"/>
    <cellStyle name="요약 2 2 2 6 2 2" xfId="9842" xr:uid="{00000000-0005-0000-0000-00006B260000}"/>
    <cellStyle name="요약 2 2 2 6 3" xfId="9843" xr:uid="{00000000-0005-0000-0000-00006C260000}"/>
    <cellStyle name="요약 2 2 2 6 3 2" xfId="9844" xr:uid="{00000000-0005-0000-0000-00006D260000}"/>
    <cellStyle name="요약 2 2 2 6 4" xfId="9845" xr:uid="{00000000-0005-0000-0000-00006E260000}"/>
    <cellStyle name="요약 2 2 2 7" xfId="9846" xr:uid="{00000000-0005-0000-0000-00006F260000}"/>
    <cellStyle name="요약 2 2 2 7 2" xfId="9847" xr:uid="{00000000-0005-0000-0000-000070260000}"/>
    <cellStyle name="요약 2 2 2 7 2 2" xfId="9848" xr:uid="{00000000-0005-0000-0000-000071260000}"/>
    <cellStyle name="요약 2 2 2 7 3" xfId="9849" xr:uid="{00000000-0005-0000-0000-000072260000}"/>
    <cellStyle name="요약 2 2 2 7 3 2" xfId="9850" xr:uid="{00000000-0005-0000-0000-000073260000}"/>
    <cellStyle name="요약 2 2 2 7 4" xfId="9851" xr:uid="{00000000-0005-0000-0000-000074260000}"/>
    <cellStyle name="요약 2 2 2 8" xfId="9852" xr:uid="{00000000-0005-0000-0000-000075260000}"/>
    <cellStyle name="요약 2 2 2 8 2" xfId="9853" xr:uid="{00000000-0005-0000-0000-000076260000}"/>
    <cellStyle name="요약 2 2 2 8 2 2" xfId="9854" xr:uid="{00000000-0005-0000-0000-000077260000}"/>
    <cellStyle name="요약 2 2 2 8 3" xfId="9855" xr:uid="{00000000-0005-0000-0000-000078260000}"/>
    <cellStyle name="요약 2 2 2 8 3 2" xfId="9856" xr:uid="{00000000-0005-0000-0000-000079260000}"/>
    <cellStyle name="요약 2 2 2 8 4" xfId="9857" xr:uid="{00000000-0005-0000-0000-00007A260000}"/>
    <cellStyle name="요약 2 2 2 9" xfId="9858" xr:uid="{00000000-0005-0000-0000-00007B260000}"/>
    <cellStyle name="요약 2 2 2 9 2" xfId="9859" xr:uid="{00000000-0005-0000-0000-00007C260000}"/>
    <cellStyle name="요약 2 2 3" xfId="9860" xr:uid="{00000000-0005-0000-0000-00007D260000}"/>
    <cellStyle name="요약 2 2 3 2" xfId="9861" xr:uid="{00000000-0005-0000-0000-00007E260000}"/>
    <cellStyle name="요약 2 2 3 2 2" xfId="9862" xr:uid="{00000000-0005-0000-0000-00007F260000}"/>
    <cellStyle name="요약 2 2 3 2 2 2" xfId="9863" xr:uid="{00000000-0005-0000-0000-000080260000}"/>
    <cellStyle name="요약 2 2 3 2 3" xfId="9864" xr:uid="{00000000-0005-0000-0000-000081260000}"/>
    <cellStyle name="요약 2 2 3 2 3 2" xfId="9865" xr:uid="{00000000-0005-0000-0000-000082260000}"/>
    <cellStyle name="요약 2 2 3 2 4" xfId="9866" xr:uid="{00000000-0005-0000-0000-000083260000}"/>
    <cellStyle name="요약 2 2 3 3" xfId="9867" xr:uid="{00000000-0005-0000-0000-000084260000}"/>
    <cellStyle name="요약 2 2 3 3 2" xfId="9868" xr:uid="{00000000-0005-0000-0000-000085260000}"/>
    <cellStyle name="요약 2 2 3 3 2 2" xfId="9869" xr:uid="{00000000-0005-0000-0000-000086260000}"/>
    <cellStyle name="요약 2 2 3 3 3" xfId="9870" xr:uid="{00000000-0005-0000-0000-000087260000}"/>
    <cellStyle name="요약 2 2 3 3 3 2" xfId="9871" xr:uid="{00000000-0005-0000-0000-000088260000}"/>
    <cellStyle name="요약 2 2 3 3 4" xfId="9872" xr:uid="{00000000-0005-0000-0000-000089260000}"/>
    <cellStyle name="요약 2 2 3 4" xfId="9873" xr:uid="{00000000-0005-0000-0000-00008A260000}"/>
    <cellStyle name="요약 2 2 3 4 2" xfId="9874" xr:uid="{00000000-0005-0000-0000-00008B260000}"/>
    <cellStyle name="요약 2 2 3 4 2 2" xfId="9875" xr:uid="{00000000-0005-0000-0000-00008C260000}"/>
    <cellStyle name="요약 2 2 3 4 3" xfId="9876" xr:uid="{00000000-0005-0000-0000-00008D260000}"/>
    <cellStyle name="요약 2 2 3 4 3 2" xfId="9877" xr:uid="{00000000-0005-0000-0000-00008E260000}"/>
    <cellStyle name="요약 2 2 3 4 4" xfId="9878" xr:uid="{00000000-0005-0000-0000-00008F260000}"/>
    <cellStyle name="요약 2 2 3 5" xfId="9879" xr:uid="{00000000-0005-0000-0000-000090260000}"/>
    <cellStyle name="요약 2 2 3 5 2" xfId="9880" xr:uid="{00000000-0005-0000-0000-000091260000}"/>
    <cellStyle name="요약 2 2 3 5 2 2" xfId="9881" xr:uid="{00000000-0005-0000-0000-000092260000}"/>
    <cellStyle name="요약 2 2 3 5 3" xfId="9882" xr:uid="{00000000-0005-0000-0000-000093260000}"/>
    <cellStyle name="요약 2 2 3 5 3 2" xfId="9883" xr:uid="{00000000-0005-0000-0000-000094260000}"/>
    <cellStyle name="요약 2 2 3 5 4" xfId="9884" xr:uid="{00000000-0005-0000-0000-000095260000}"/>
    <cellStyle name="요약 2 2 3 6" xfId="9885" xr:uid="{00000000-0005-0000-0000-000096260000}"/>
    <cellStyle name="요약 2 2 3 6 2" xfId="9886" xr:uid="{00000000-0005-0000-0000-000097260000}"/>
    <cellStyle name="요약 2 2 3 6 2 2" xfId="9887" xr:uid="{00000000-0005-0000-0000-000098260000}"/>
    <cellStyle name="요약 2 2 3 6 3" xfId="9888" xr:uid="{00000000-0005-0000-0000-000099260000}"/>
    <cellStyle name="요약 2 2 3 6 3 2" xfId="9889" xr:uid="{00000000-0005-0000-0000-00009A260000}"/>
    <cellStyle name="요약 2 2 3 6 4" xfId="9890" xr:uid="{00000000-0005-0000-0000-00009B260000}"/>
    <cellStyle name="요약 2 2 3 7" xfId="9891" xr:uid="{00000000-0005-0000-0000-00009C260000}"/>
    <cellStyle name="요약 2 2 3 7 2" xfId="9892" xr:uid="{00000000-0005-0000-0000-00009D260000}"/>
    <cellStyle name="요약 2 2 3 8" xfId="9893" xr:uid="{00000000-0005-0000-0000-00009E260000}"/>
    <cellStyle name="요약 2 2 3 8 2" xfId="9894" xr:uid="{00000000-0005-0000-0000-00009F260000}"/>
    <cellStyle name="요약 2 2 3 9" xfId="9895" xr:uid="{00000000-0005-0000-0000-0000A0260000}"/>
    <cellStyle name="요약 2 2 4" xfId="9896" xr:uid="{00000000-0005-0000-0000-0000A1260000}"/>
    <cellStyle name="요약 2 2 4 2" xfId="9897" xr:uid="{00000000-0005-0000-0000-0000A2260000}"/>
    <cellStyle name="요약 2 2 4 2 2" xfId="9898" xr:uid="{00000000-0005-0000-0000-0000A3260000}"/>
    <cellStyle name="요약 2 2 4 2 2 2" xfId="9899" xr:uid="{00000000-0005-0000-0000-0000A4260000}"/>
    <cellStyle name="요약 2 2 4 2 3" xfId="9900" xr:uid="{00000000-0005-0000-0000-0000A5260000}"/>
    <cellStyle name="요약 2 2 4 2 3 2" xfId="9901" xr:uid="{00000000-0005-0000-0000-0000A6260000}"/>
    <cellStyle name="요약 2 2 4 2 4" xfId="9902" xr:uid="{00000000-0005-0000-0000-0000A7260000}"/>
    <cellStyle name="요약 2 2 4 3" xfId="9903" xr:uid="{00000000-0005-0000-0000-0000A8260000}"/>
    <cellStyle name="요약 2 2 4 3 2" xfId="9904" xr:uid="{00000000-0005-0000-0000-0000A9260000}"/>
    <cellStyle name="요약 2 2 4 3 2 2" xfId="9905" xr:uid="{00000000-0005-0000-0000-0000AA260000}"/>
    <cellStyle name="요약 2 2 4 3 3" xfId="9906" xr:uid="{00000000-0005-0000-0000-0000AB260000}"/>
    <cellStyle name="요약 2 2 4 3 3 2" xfId="9907" xr:uid="{00000000-0005-0000-0000-0000AC260000}"/>
    <cellStyle name="요약 2 2 4 3 4" xfId="9908" xr:uid="{00000000-0005-0000-0000-0000AD260000}"/>
    <cellStyle name="요약 2 2 4 4" xfId="9909" xr:uid="{00000000-0005-0000-0000-0000AE260000}"/>
    <cellStyle name="요약 2 2 4 4 2" xfId="9910" xr:uid="{00000000-0005-0000-0000-0000AF260000}"/>
    <cellStyle name="요약 2 2 4 4 2 2" xfId="9911" xr:uid="{00000000-0005-0000-0000-0000B0260000}"/>
    <cellStyle name="요약 2 2 4 4 3" xfId="9912" xr:uid="{00000000-0005-0000-0000-0000B1260000}"/>
    <cellStyle name="요약 2 2 4 4 3 2" xfId="9913" xr:uid="{00000000-0005-0000-0000-0000B2260000}"/>
    <cellStyle name="요약 2 2 4 4 4" xfId="9914" xr:uid="{00000000-0005-0000-0000-0000B3260000}"/>
    <cellStyle name="요약 2 2 4 5" xfId="9915" xr:uid="{00000000-0005-0000-0000-0000B4260000}"/>
    <cellStyle name="요약 2 2 4 5 2" xfId="9916" xr:uid="{00000000-0005-0000-0000-0000B5260000}"/>
    <cellStyle name="요약 2 2 4 5 2 2" xfId="9917" xr:uid="{00000000-0005-0000-0000-0000B6260000}"/>
    <cellStyle name="요약 2 2 4 5 3" xfId="9918" xr:uid="{00000000-0005-0000-0000-0000B7260000}"/>
    <cellStyle name="요약 2 2 4 5 3 2" xfId="9919" xr:uid="{00000000-0005-0000-0000-0000B8260000}"/>
    <cellStyle name="요약 2 2 4 5 4" xfId="9920" xr:uid="{00000000-0005-0000-0000-0000B9260000}"/>
    <cellStyle name="요약 2 2 4 6" xfId="9921" xr:uid="{00000000-0005-0000-0000-0000BA260000}"/>
    <cellStyle name="요약 2 2 4 6 2" xfId="9922" xr:uid="{00000000-0005-0000-0000-0000BB260000}"/>
    <cellStyle name="요약 2 2 4 7" xfId="9923" xr:uid="{00000000-0005-0000-0000-0000BC260000}"/>
    <cellStyle name="요약 2 2 4 7 2" xfId="9924" xr:uid="{00000000-0005-0000-0000-0000BD260000}"/>
    <cellStyle name="요약 2 2 4 8" xfId="9925" xr:uid="{00000000-0005-0000-0000-0000BE260000}"/>
    <cellStyle name="요약 2 2 5" xfId="9926" xr:uid="{00000000-0005-0000-0000-0000BF260000}"/>
    <cellStyle name="요약 2 2 5 2" xfId="9927" xr:uid="{00000000-0005-0000-0000-0000C0260000}"/>
    <cellStyle name="요약 2 2 5 2 2" xfId="9928" xr:uid="{00000000-0005-0000-0000-0000C1260000}"/>
    <cellStyle name="요약 2 2 5 3" xfId="9929" xr:uid="{00000000-0005-0000-0000-0000C2260000}"/>
    <cellStyle name="요약 2 2 5 3 2" xfId="9930" xr:uid="{00000000-0005-0000-0000-0000C3260000}"/>
    <cellStyle name="요약 2 2 5 4" xfId="9931" xr:uid="{00000000-0005-0000-0000-0000C4260000}"/>
    <cellStyle name="요약 2 2 6" xfId="9932" xr:uid="{00000000-0005-0000-0000-0000C5260000}"/>
    <cellStyle name="요약 2 2 6 2" xfId="9933" xr:uid="{00000000-0005-0000-0000-0000C6260000}"/>
    <cellStyle name="요약 2 2 6 2 2" xfId="9934" xr:uid="{00000000-0005-0000-0000-0000C7260000}"/>
    <cellStyle name="요약 2 2 6 3" xfId="9935" xr:uid="{00000000-0005-0000-0000-0000C8260000}"/>
    <cellStyle name="요약 2 2 6 3 2" xfId="9936" xr:uid="{00000000-0005-0000-0000-0000C9260000}"/>
    <cellStyle name="요약 2 2 6 4" xfId="9937" xr:uid="{00000000-0005-0000-0000-0000CA260000}"/>
    <cellStyle name="요약 2 2 7" xfId="9938" xr:uid="{00000000-0005-0000-0000-0000CB260000}"/>
    <cellStyle name="요약 2 2 7 2" xfId="9939" xr:uid="{00000000-0005-0000-0000-0000CC260000}"/>
    <cellStyle name="요약 2 2 7 2 2" xfId="9940" xr:uid="{00000000-0005-0000-0000-0000CD260000}"/>
    <cellStyle name="요약 2 2 7 3" xfId="9941" xr:uid="{00000000-0005-0000-0000-0000CE260000}"/>
    <cellStyle name="요약 2 2 7 3 2" xfId="9942" xr:uid="{00000000-0005-0000-0000-0000CF260000}"/>
    <cellStyle name="요약 2 2 7 4" xfId="9943" xr:uid="{00000000-0005-0000-0000-0000D0260000}"/>
    <cellStyle name="요약 2 2 8" xfId="9944" xr:uid="{00000000-0005-0000-0000-0000D1260000}"/>
    <cellStyle name="요약 2 2 8 2" xfId="9945" xr:uid="{00000000-0005-0000-0000-0000D2260000}"/>
    <cellStyle name="요약 2 2 8 2 2" xfId="9946" xr:uid="{00000000-0005-0000-0000-0000D3260000}"/>
    <cellStyle name="요약 2 2 8 3" xfId="9947" xr:uid="{00000000-0005-0000-0000-0000D4260000}"/>
    <cellStyle name="요약 2 2 8 3 2" xfId="9948" xr:uid="{00000000-0005-0000-0000-0000D5260000}"/>
    <cellStyle name="요약 2 2 8 4" xfId="9949" xr:uid="{00000000-0005-0000-0000-0000D6260000}"/>
    <cellStyle name="요약 2 2 9" xfId="9950" xr:uid="{00000000-0005-0000-0000-0000D7260000}"/>
    <cellStyle name="요약 2 2 9 2" xfId="9951" xr:uid="{00000000-0005-0000-0000-0000D8260000}"/>
    <cellStyle name="요약 2 2 9 2 2" xfId="9952" xr:uid="{00000000-0005-0000-0000-0000D9260000}"/>
    <cellStyle name="요약 2 2 9 3" xfId="9953" xr:uid="{00000000-0005-0000-0000-0000DA260000}"/>
    <cellStyle name="요약 2 2 9 3 2" xfId="9954" xr:uid="{00000000-0005-0000-0000-0000DB260000}"/>
    <cellStyle name="요약 2 2 9 4" xfId="9955" xr:uid="{00000000-0005-0000-0000-0000DC260000}"/>
    <cellStyle name="요약 2 3" xfId="9956" xr:uid="{00000000-0005-0000-0000-0000DD260000}"/>
    <cellStyle name="요약 2 3 10" xfId="9957" xr:uid="{00000000-0005-0000-0000-0000DE260000}"/>
    <cellStyle name="요약 2 3 10 2" xfId="9958" xr:uid="{00000000-0005-0000-0000-0000DF260000}"/>
    <cellStyle name="요약 2 3 11" xfId="9959" xr:uid="{00000000-0005-0000-0000-0000E0260000}"/>
    <cellStyle name="요약 2 3 11 2" xfId="9960" xr:uid="{00000000-0005-0000-0000-0000E1260000}"/>
    <cellStyle name="요약 2 3 12" xfId="9961" xr:uid="{00000000-0005-0000-0000-0000E2260000}"/>
    <cellStyle name="요약 2 3 2" xfId="9962" xr:uid="{00000000-0005-0000-0000-0000E3260000}"/>
    <cellStyle name="요약 2 3 2 10" xfId="9963" xr:uid="{00000000-0005-0000-0000-0000E4260000}"/>
    <cellStyle name="요약 2 3 2 10 2" xfId="9964" xr:uid="{00000000-0005-0000-0000-0000E5260000}"/>
    <cellStyle name="요약 2 3 2 11" xfId="9965" xr:uid="{00000000-0005-0000-0000-0000E6260000}"/>
    <cellStyle name="요약 2 3 2 2" xfId="9966" xr:uid="{00000000-0005-0000-0000-0000E7260000}"/>
    <cellStyle name="요약 2 3 2 2 2" xfId="9967" xr:uid="{00000000-0005-0000-0000-0000E8260000}"/>
    <cellStyle name="요약 2 3 2 2 2 2" xfId="9968" xr:uid="{00000000-0005-0000-0000-0000E9260000}"/>
    <cellStyle name="요약 2 3 2 2 2 2 2" xfId="9969" xr:uid="{00000000-0005-0000-0000-0000EA260000}"/>
    <cellStyle name="요약 2 3 2 2 2 3" xfId="9970" xr:uid="{00000000-0005-0000-0000-0000EB260000}"/>
    <cellStyle name="요약 2 3 2 2 2 3 2" xfId="9971" xr:uid="{00000000-0005-0000-0000-0000EC260000}"/>
    <cellStyle name="요약 2 3 2 2 2 4" xfId="9972" xr:uid="{00000000-0005-0000-0000-0000ED260000}"/>
    <cellStyle name="요약 2 3 2 2 3" xfId="9973" xr:uid="{00000000-0005-0000-0000-0000EE260000}"/>
    <cellStyle name="요약 2 3 2 2 3 2" xfId="9974" xr:uid="{00000000-0005-0000-0000-0000EF260000}"/>
    <cellStyle name="요약 2 3 2 2 3 2 2" xfId="9975" xr:uid="{00000000-0005-0000-0000-0000F0260000}"/>
    <cellStyle name="요약 2 3 2 2 3 3" xfId="9976" xr:uid="{00000000-0005-0000-0000-0000F1260000}"/>
    <cellStyle name="요약 2 3 2 2 3 3 2" xfId="9977" xr:uid="{00000000-0005-0000-0000-0000F2260000}"/>
    <cellStyle name="요약 2 3 2 2 3 4" xfId="9978" xr:uid="{00000000-0005-0000-0000-0000F3260000}"/>
    <cellStyle name="요약 2 3 2 2 4" xfId="9979" xr:uid="{00000000-0005-0000-0000-0000F4260000}"/>
    <cellStyle name="요약 2 3 2 2 4 2" xfId="9980" xr:uid="{00000000-0005-0000-0000-0000F5260000}"/>
    <cellStyle name="요약 2 3 2 2 4 2 2" xfId="9981" xr:uid="{00000000-0005-0000-0000-0000F6260000}"/>
    <cellStyle name="요약 2 3 2 2 4 3" xfId="9982" xr:uid="{00000000-0005-0000-0000-0000F7260000}"/>
    <cellStyle name="요약 2 3 2 2 4 3 2" xfId="9983" xr:uid="{00000000-0005-0000-0000-0000F8260000}"/>
    <cellStyle name="요약 2 3 2 2 4 4" xfId="9984" xr:uid="{00000000-0005-0000-0000-0000F9260000}"/>
    <cellStyle name="요약 2 3 2 2 5" xfId="9985" xr:uid="{00000000-0005-0000-0000-0000FA260000}"/>
    <cellStyle name="요약 2 3 2 2 5 2" xfId="9986" xr:uid="{00000000-0005-0000-0000-0000FB260000}"/>
    <cellStyle name="요약 2 3 2 2 5 2 2" xfId="9987" xr:uid="{00000000-0005-0000-0000-0000FC260000}"/>
    <cellStyle name="요약 2 3 2 2 5 3" xfId="9988" xr:uid="{00000000-0005-0000-0000-0000FD260000}"/>
    <cellStyle name="요약 2 3 2 2 5 3 2" xfId="9989" xr:uid="{00000000-0005-0000-0000-0000FE260000}"/>
    <cellStyle name="요약 2 3 2 2 5 4" xfId="9990" xr:uid="{00000000-0005-0000-0000-0000FF260000}"/>
    <cellStyle name="요약 2 3 2 2 6" xfId="9991" xr:uid="{00000000-0005-0000-0000-000000270000}"/>
    <cellStyle name="요약 2 3 2 2 6 2" xfId="9992" xr:uid="{00000000-0005-0000-0000-000001270000}"/>
    <cellStyle name="요약 2 3 2 2 6 2 2" xfId="9993" xr:uid="{00000000-0005-0000-0000-000002270000}"/>
    <cellStyle name="요약 2 3 2 2 6 3" xfId="9994" xr:uid="{00000000-0005-0000-0000-000003270000}"/>
    <cellStyle name="요약 2 3 2 2 6 3 2" xfId="9995" xr:uid="{00000000-0005-0000-0000-000004270000}"/>
    <cellStyle name="요약 2 3 2 2 6 4" xfId="9996" xr:uid="{00000000-0005-0000-0000-000005270000}"/>
    <cellStyle name="요약 2 3 2 2 7" xfId="9997" xr:uid="{00000000-0005-0000-0000-000006270000}"/>
    <cellStyle name="요약 2 3 2 2 7 2" xfId="9998" xr:uid="{00000000-0005-0000-0000-000007270000}"/>
    <cellStyle name="요약 2 3 2 2 8" xfId="9999" xr:uid="{00000000-0005-0000-0000-000008270000}"/>
    <cellStyle name="요약 2 3 2 2 8 2" xfId="10000" xr:uid="{00000000-0005-0000-0000-000009270000}"/>
    <cellStyle name="요약 2 3 2 2 9" xfId="10001" xr:uid="{00000000-0005-0000-0000-00000A270000}"/>
    <cellStyle name="요약 2 3 2 3" xfId="10002" xr:uid="{00000000-0005-0000-0000-00000B270000}"/>
    <cellStyle name="요약 2 3 2 3 2" xfId="10003" xr:uid="{00000000-0005-0000-0000-00000C270000}"/>
    <cellStyle name="요약 2 3 2 3 2 2" xfId="10004" xr:uid="{00000000-0005-0000-0000-00000D270000}"/>
    <cellStyle name="요약 2 3 2 3 2 2 2" xfId="10005" xr:uid="{00000000-0005-0000-0000-00000E270000}"/>
    <cellStyle name="요약 2 3 2 3 2 3" xfId="10006" xr:uid="{00000000-0005-0000-0000-00000F270000}"/>
    <cellStyle name="요약 2 3 2 3 2 3 2" xfId="10007" xr:uid="{00000000-0005-0000-0000-000010270000}"/>
    <cellStyle name="요약 2 3 2 3 2 4" xfId="10008" xr:uid="{00000000-0005-0000-0000-000011270000}"/>
    <cellStyle name="요약 2 3 2 3 3" xfId="10009" xr:uid="{00000000-0005-0000-0000-000012270000}"/>
    <cellStyle name="요약 2 3 2 3 3 2" xfId="10010" xr:uid="{00000000-0005-0000-0000-000013270000}"/>
    <cellStyle name="요약 2 3 2 3 3 2 2" xfId="10011" xr:uid="{00000000-0005-0000-0000-000014270000}"/>
    <cellStyle name="요약 2 3 2 3 3 3" xfId="10012" xr:uid="{00000000-0005-0000-0000-000015270000}"/>
    <cellStyle name="요약 2 3 2 3 3 3 2" xfId="10013" xr:uid="{00000000-0005-0000-0000-000016270000}"/>
    <cellStyle name="요약 2 3 2 3 3 4" xfId="10014" xr:uid="{00000000-0005-0000-0000-000017270000}"/>
    <cellStyle name="요약 2 3 2 3 4" xfId="10015" xr:uid="{00000000-0005-0000-0000-000018270000}"/>
    <cellStyle name="요약 2 3 2 3 4 2" xfId="10016" xr:uid="{00000000-0005-0000-0000-000019270000}"/>
    <cellStyle name="요약 2 3 2 3 4 2 2" xfId="10017" xr:uid="{00000000-0005-0000-0000-00001A270000}"/>
    <cellStyle name="요약 2 3 2 3 4 3" xfId="10018" xr:uid="{00000000-0005-0000-0000-00001B270000}"/>
    <cellStyle name="요약 2 3 2 3 4 3 2" xfId="10019" xr:uid="{00000000-0005-0000-0000-00001C270000}"/>
    <cellStyle name="요약 2 3 2 3 4 4" xfId="10020" xr:uid="{00000000-0005-0000-0000-00001D270000}"/>
    <cellStyle name="요약 2 3 2 3 5" xfId="10021" xr:uid="{00000000-0005-0000-0000-00001E270000}"/>
    <cellStyle name="요약 2 3 2 3 5 2" xfId="10022" xr:uid="{00000000-0005-0000-0000-00001F270000}"/>
    <cellStyle name="요약 2 3 2 3 5 2 2" xfId="10023" xr:uid="{00000000-0005-0000-0000-000020270000}"/>
    <cellStyle name="요약 2 3 2 3 5 3" xfId="10024" xr:uid="{00000000-0005-0000-0000-000021270000}"/>
    <cellStyle name="요약 2 3 2 3 5 3 2" xfId="10025" xr:uid="{00000000-0005-0000-0000-000022270000}"/>
    <cellStyle name="요약 2 3 2 3 5 4" xfId="10026" xr:uid="{00000000-0005-0000-0000-000023270000}"/>
    <cellStyle name="요약 2 3 2 3 6" xfId="10027" xr:uid="{00000000-0005-0000-0000-000024270000}"/>
    <cellStyle name="요약 2 3 2 3 6 2" xfId="10028" xr:uid="{00000000-0005-0000-0000-000025270000}"/>
    <cellStyle name="요약 2 3 2 3 7" xfId="10029" xr:uid="{00000000-0005-0000-0000-000026270000}"/>
    <cellStyle name="요약 2 3 2 3 7 2" xfId="10030" xr:uid="{00000000-0005-0000-0000-000027270000}"/>
    <cellStyle name="요약 2 3 2 3 8" xfId="10031" xr:uid="{00000000-0005-0000-0000-000028270000}"/>
    <cellStyle name="요약 2 3 2 4" xfId="10032" xr:uid="{00000000-0005-0000-0000-000029270000}"/>
    <cellStyle name="요약 2 3 2 4 2" xfId="10033" xr:uid="{00000000-0005-0000-0000-00002A270000}"/>
    <cellStyle name="요약 2 3 2 4 2 2" xfId="10034" xr:uid="{00000000-0005-0000-0000-00002B270000}"/>
    <cellStyle name="요약 2 3 2 4 3" xfId="10035" xr:uid="{00000000-0005-0000-0000-00002C270000}"/>
    <cellStyle name="요약 2 3 2 4 3 2" xfId="10036" xr:uid="{00000000-0005-0000-0000-00002D270000}"/>
    <cellStyle name="요약 2 3 2 4 4" xfId="10037" xr:uid="{00000000-0005-0000-0000-00002E270000}"/>
    <cellStyle name="요약 2 3 2 5" xfId="10038" xr:uid="{00000000-0005-0000-0000-00002F270000}"/>
    <cellStyle name="요약 2 3 2 5 2" xfId="10039" xr:uid="{00000000-0005-0000-0000-000030270000}"/>
    <cellStyle name="요약 2 3 2 5 2 2" xfId="10040" xr:uid="{00000000-0005-0000-0000-000031270000}"/>
    <cellStyle name="요약 2 3 2 5 3" xfId="10041" xr:uid="{00000000-0005-0000-0000-000032270000}"/>
    <cellStyle name="요약 2 3 2 5 3 2" xfId="10042" xr:uid="{00000000-0005-0000-0000-000033270000}"/>
    <cellStyle name="요약 2 3 2 5 4" xfId="10043" xr:uid="{00000000-0005-0000-0000-000034270000}"/>
    <cellStyle name="요약 2 3 2 6" xfId="10044" xr:uid="{00000000-0005-0000-0000-000035270000}"/>
    <cellStyle name="요약 2 3 2 6 2" xfId="10045" xr:uid="{00000000-0005-0000-0000-000036270000}"/>
    <cellStyle name="요약 2 3 2 6 2 2" xfId="10046" xr:uid="{00000000-0005-0000-0000-000037270000}"/>
    <cellStyle name="요약 2 3 2 6 3" xfId="10047" xr:uid="{00000000-0005-0000-0000-000038270000}"/>
    <cellStyle name="요약 2 3 2 6 3 2" xfId="10048" xr:uid="{00000000-0005-0000-0000-000039270000}"/>
    <cellStyle name="요약 2 3 2 6 4" xfId="10049" xr:uid="{00000000-0005-0000-0000-00003A270000}"/>
    <cellStyle name="요약 2 3 2 7" xfId="10050" xr:uid="{00000000-0005-0000-0000-00003B270000}"/>
    <cellStyle name="요약 2 3 2 7 2" xfId="10051" xr:uid="{00000000-0005-0000-0000-00003C270000}"/>
    <cellStyle name="요약 2 3 2 7 2 2" xfId="10052" xr:uid="{00000000-0005-0000-0000-00003D270000}"/>
    <cellStyle name="요약 2 3 2 7 3" xfId="10053" xr:uid="{00000000-0005-0000-0000-00003E270000}"/>
    <cellStyle name="요약 2 3 2 7 3 2" xfId="10054" xr:uid="{00000000-0005-0000-0000-00003F270000}"/>
    <cellStyle name="요약 2 3 2 7 4" xfId="10055" xr:uid="{00000000-0005-0000-0000-000040270000}"/>
    <cellStyle name="요약 2 3 2 8" xfId="10056" xr:uid="{00000000-0005-0000-0000-000041270000}"/>
    <cellStyle name="요약 2 3 2 8 2" xfId="10057" xr:uid="{00000000-0005-0000-0000-000042270000}"/>
    <cellStyle name="요약 2 3 2 8 2 2" xfId="10058" xr:uid="{00000000-0005-0000-0000-000043270000}"/>
    <cellStyle name="요약 2 3 2 8 3" xfId="10059" xr:uid="{00000000-0005-0000-0000-000044270000}"/>
    <cellStyle name="요약 2 3 2 8 3 2" xfId="10060" xr:uid="{00000000-0005-0000-0000-000045270000}"/>
    <cellStyle name="요약 2 3 2 8 4" xfId="10061" xr:uid="{00000000-0005-0000-0000-000046270000}"/>
    <cellStyle name="요약 2 3 2 9" xfId="10062" xr:uid="{00000000-0005-0000-0000-000047270000}"/>
    <cellStyle name="요약 2 3 2 9 2" xfId="10063" xr:uid="{00000000-0005-0000-0000-000048270000}"/>
    <cellStyle name="요약 2 3 3" xfId="10064" xr:uid="{00000000-0005-0000-0000-000049270000}"/>
    <cellStyle name="요약 2 3 3 2" xfId="10065" xr:uid="{00000000-0005-0000-0000-00004A270000}"/>
    <cellStyle name="요약 2 3 3 2 2" xfId="10066" xr:uid="{00000000-0005-0000-0000-00004B270000}"/>
    <cellStyle name="요약 2 3 3 2 2 2" xfId="10067" xr:uid="{00000000-0005-0000-0000-00004C270000}"/>
    <cellStyle name="요약 2 3 3 2 3" xfId="10068" xr:uid="{00000000-0005-0000-0000-00004D270000}"/>
    <cellStyle name="요약 2 3 3 2 3 2" xfId="10069" xr:uid="{00000000-0005-0000-0000-00004E270000}"/>
    <cellStyle name="요약 2 3 3 2 4" xfId="10070" xr:uid="{00000000-0005-0000-0000-00004F270000}"/>
    <cellStyle name="요약 2 3 3 3" xfId="10071" xr:uid="{00000000-0005-0000-0000-000050270000}"/>
    <cellStyle name="요약 2 3 3 3 2" xfId="10072" xr:uid="{00000000-0005-0000-0000-000051270000}"/>
    <cellStyle name="요약 2 3 3 3 2 2" xfId="10073" xr:uid="{00000000-0005-0000-0000-000052270000}"/>
    <cellStyle name="요약 2 3 3 3 3" xfId="10074" xr:uid="{00000000-0005-0000-0000-000053270000}"/>
    <cellStyle name="요약 2 3 3 3 3 2" xfId="10075" xr:uid="{00000000-0005-0000-0000-000054270000}"/>
    <cellStyle name="요약 2 3 3 3 4" xfId="10076" xr:uid="{00000000-0005-0000-0000-000055270000}"/>
    <cellStyle name="요약 2 3 3 4" xfId="10077" xr:uid="{00000000-0005-0000-0000-000056270000}"/>
    <cellStyle name="요약 2 3 3 4 2" xfId="10078" xr:uid="{00000000-0005-0000-0000-000057270000}"/>
    <cellStyle name="요약 2 3 3 4 2 2" xfId="10079" xr:uid="{00000000-0005-0000-0000-000058270000}"/>
    <cellStyle name="요약 2 3 3 4 3" xfId="10080" xr:uid="{00000000-0005-0000-0000-000059270000}"/>
    <cellStyle name="요약 2 3 3 4 3 2" xfId="10081" xr:uid="{00000000-0005-0000-0000-00005A270000}"/>
    <cellStyle name="요약 2 3 3 4 4" xfId="10082" xr:uid="{00000000-0005-0000-0000-00005B270000}"/>
    <cellStyle name="요약 2 3 3 5" xfId="10083" xr:uid="{00000000-0005-0000-0000-00005C270000}"/>
    <cellStyle name="요약 2 3 3 5 2" xfId="10084" xr:uid="{00000000-0005-0000-0000-00005D270000}"/>
    <cellStyle name="요약 2 3 3 5 2 2" xfId="10085" xr:uid="{00000000-0005-0000-0000-00005E270000}"/>
    <cellStyle name="요약 2 3 3 5 3" xfId="10086" xr:uid="{00000000-0005-0000-0000-00005F270000}"/>
    <cellStyle name="요약 2 3 3 5 3 2" xfId="10087" xr:uid="{00000000-0005-0000-0000-000060270000}"/>
    <cellStyle name="요약 2 3 3 5 4" xfId="10088" xr:uid="{00000000-0005-0000-0000-000061270000}"/>
    <cellStyle name="요약 2 3 3 6" xfId="10089" xr:uid="{00000000-0005-0000-0000-000062270000}"/>
    <cellStyle name="요약 2 3 3 6 2" xfId="10090" xr:uid="{00000000-0005-0000-0000-000063270000}"/>
    <cellStyle name="요약 2 3 3 6 2 2" xfId="10091" xr:uid="{00000000-0005-0000-0000-000064270000}"/>
    <cellStyle name="요약 2 3 3 6 3" xfId="10092" xr:uid="{00000000-0005-0000-0000-000065270000}"/>
    <cellStyle name="요약 2 3 3 6 3 2" xfId="10093" xr:uid="{00000000-0005-0000-0000-000066270000}"/>
    <cellStyle name="요약 2 3 3 6 4" xfId="10094" xr:uid="{00000000-0005-0000-0000-000067270000}"/>
    <cellStyle name="요약 2 3 3 7" xfId="10095" xr:uid="{00000000-0005-0000-0000-000068270000}"/>
    <cellStyle name="요약 2 3 3 7 2" xfId="10096" xr:uid="{00000000-0005-0000-0000-000069270000}"/>
    <cellStyle name="요약 2 3 3 8" xfId="10097" xr:uid="{00000000-0005-0000-0000-00006A270000}"/>
    <cellStyle name="요약 2 3 3 8 2" xfId="10098" xr:uid="{00000000-0005-0000-0000-00006B270000}"/>
    <cellStyle name="요약 2 3 3 9" xfId="10099" xr:uid="{00000000-0005-0000-0000-00006C270000}"/>
    <cellStyle name="요약 2 3 4" xfId="10100" xr:uid="{00000000-0005-0000-0000-00006D270000}"/>
    <cellStyle name="요약 2 3 4 2" xfId="10101" xr:uid="{00000000-0005-0000-0000-00006E270000}"/>
    <cellStyle name="요약 2 3 4 2 2" xfId="10102" xr:uid="{00000000-0005-0000-0000-00006F270000}"/>
    <cellStyle name="요약 2 3 4 2 2 2" xfId="10103" xr:uid="{00000000-0005-0000-0000-000070270000}"/>
    <cellStyle name="요약 2 3 4 2 3" xfId="10104" xr:uid="{00000000-0005-0000-0000-000071270000}"/>
    <cellStyle name="요약 2 3 4 2 3 2" xfId="10105" xr:uid="{00000000-0005-0000-0000-000072270000}"/>
    <cellStyle name="요약 2 3 4 2 4" xfId="10106" xr:uid="{00000000-0005-0000-0000-000073270000}"/>
    <cellStyle name="요약 2 3 4 3" xfId="10107" xr:uid="{00000000-0005-0000-0000-000074270000}"/>
    <cellStyle name="요약 2 3 4 3 2" xfId="10108" xr:uid="{00000000-0005-0000-0000-000075270000}"/>
    <cellStyle name="요약 2 3 4 3 2 2" xfId="10109" xr:uid="{00000000-0005-0000-0000-000076270000}"/>
    <cellStyle name="요약 2 3 4 3 3" xfId="10110" xr:uid="{00000000-0005-0000-0000-000077270000}"/>
    <cellStyle name="요약 2 3 4 3 3 2" xfId="10111" xr:uid="{00000000-0005-0000-0000-000078270000}"/>
    <cellStyle name="요약 2 3 4 3 4" xfId="10112" xr:uid="{00000000-0005-0000-0000-000079270000}"/>
    <cellStyle name="요약 2 3 4 4" xfId="10113" xr:uid="{00000000-0005-0000-0000-00007A270000}"/>
    <cellStyle name="요약 2 3 4 4 2" xfId="10114" xr:uid="{00000000-0005-0000-0000-00007B270000}"/>
    <cellStyle name="요약 2 3 4 4 2 2" xfId="10115" xr:uid="{00000000-0005-0000-0000-00007C270000}"/>
    <cellStyle name="요약 2 3 4 4 3" xfId="10116" xr:uid="{00000000-0005-0000-0000-00007D270000}"/>
    <cellStyle name="요약 2 3 4 4 3 2" xfId="10117" xr:uid="{00000000-0005-0000-0000-00007E270000}"/>
    <cellStyle name="요약 2 3 4 4 4" xfId="10118" xr:uid="{00000000-0005-0000-0000-00007F270000}"/>
    <cellStyle name="요약 2 3 4 5" xfId="10119" xr:uid="{00000000-0005-0000-0000-000080270000}"/>
    <cellStyle name="요약 2 3 4 5 2" xfId="10120" xr:uid="{00000000-0005-0000-0000-000081270000}"/>
    <cellStyle name="요약 2 3 4 5 2 2" xfId="10121" xr:uid="{00000000-0005-0000-0000-000082270000}"/>
    <cellStyle name="요약 2 3 4 5 3" xfId="10122" xr:uid="{00000000-0005-0000-0000-000083270000}"/>
    <cellStyle name="요약 2 3 4 5 3 2" xfId="10123" xr:uid="{00000000-0005-0000-0000-000084270000}"/>
    <cellStyle name="요약 2 3 4 5 4" xfId="10124" xr:uid="{00000000-0005-0000-0000-000085270000}"/>
    <cellStyle name="요약 2 3 4 6" xfId="10125" xr:uid="{00000000-0005-0000-0000-000086270000}"/>
    <cellStyle name="요약 2 3 4 6 2" xfId="10126" xr:uid="{00000000-0005-0000-0000-000087270000}"/>
    <cellStyle name="요약 2 3 4 7" xfId="10127" xr:uid="{00000000-0005-0000-0000-000088270000}"/>
    <cellStyle name="요약 2 3 4 7 2" xfId="10128" xr:uid="{00000000-0005-0000-0000-000089270000}"/>
    <cellStyle name="요약 2 3 4 8" xfId="10129" xr:uid="{00000000-0005-0000-0000-00008A270000}"/>
    <cellStyle name="요약 2 3 5" xfId="10130" xr:uid="{00000000-0005-0000-0000-00008B270000}"/>
    <cellStyle name="요약 2 3 5 2" xfId="10131" xr:uid="{00000000-0005-0000-0000-00008C270000}"/>
    <cellStyle name="요약 2 3 5 2 2" xfId="10132" xr:uid="{00000000-0005-0000-0000-00008D270000}"/>
    <cellStyle name="요약 2 3 5 3" xfId="10133" xr:uid="{00000000-0005-0000-0000-00008E270000}"/>
    <cellStyle name="요약 2 3 5 3 2" xfId="10134" xr:uid="{00000000-0005-0000-0000-00008F270000}"/>
    <cellStyle name="요약 2 3 5 4" xfId="10135" xr:uid="{00000000-0005-0000-0000-000090270000}"/>
    <cellStyle name="요약 2 3 6" xfId="10136" xr:uid="{00000000-0005-0000-0000-000091270000}"/>
    <cellStyle name="요약 2 3 6 2" xfId="10137" xr:uid="{00000000-0005-0000-0000-000092270000}"/>
    <cellStyle name="요약 2 3 6 2 2" xfId="10138" xr:uid="{00000000-0005-0000-0000-000093270000}"/>
    <cellStyle name="요약 2 3 6 3" xfId="10139" xr:uid="{00000000-0005-0000-0000-000094270000}"/>
    <cellStyle name="요약 2 3 6 3 2" xfId="10140" xr:uid="{00000000-0005-0000-0000-000095270000}"/>
    <cellStyle name="요약 2 3 6 4" xfId="10141" xr:uid="{00000000-0005-0000-0000-000096270000}"/>
    <cellStyle name="요약 2 3 7" xfId="10142" xr:uid="{00000000-0005-0000-0000-000097270000}"/>
    <cellStyle name="요약 2 3 7 2" xfId="10143" xr:uid="{00000000-0005-0000-0000-000098270000}"/>
    <cellStyle name="요약 2 3 7 2 2" xfId="10144" xr:uid="{00000000-0005-0000-0000-000099270000}"/>
    <cellStyle name="요약 2 3 7 3" xfId="10145" xr:uid="{00000000-0005-0000-0000-00009A270000}"/>
    <cellStyle name="요약 2 3 7 3 2" xfId="10146" xr:uid="{00000000-0005-0000-0000-00009B270000}"/>
    <cellStyle name="요약 2 3 7 4" xfId="10147" xr:uid="{00000000-0005-0000-0000-00009C270000}"/>
    <cellStyle name="요약 2 3 8" xfId="10148" xr:uid="{00000000-0005-0000-0000-00009D270000}"/>
    <cellStyle name="요약 2 3 8 2" xfId="10149" xr:uid="{00000000-0005-0000-0000-00009E270000}"/>
    <cellStyle name="요약 2 3 8 2 2" xfId="10150" xr:uid="{00000000-0005-0000-0000-00009F270000}"/>
    <cellStyle name="요약 2 3 8 3" xfId="10151" xr:uid="{00000000-0005-0000-0000-0000A0270000}"/>
    <cellStyle name="요약 2 3 8 3 2" xfId="10152" xr:uid="{00000000-0005-0000-0000-0000A1270000}"/>
    <cellStyle name="요약 2 3 8 4" xfId="10153" xr:uid="{00000000-0005-0000-0000-0000A2270000}"/>
    <cellStyle name="요약 2 3 9" xfId="10154" xr:uid="{00000000-0005-0000-0000-0000A3270000}"/>
    <cellStyle name="요약 2 3 9 2" xfId="10155" xr:uid="{00000000-0005-0000-0000-0000A4270000}"/>
    <cellStyle name="요약 2 3 9 2 2" xfId="10156" xr:uid="{00000000-0005-0000-0000-0000A5270000}"/>
    <cellStyle name="요약 2 3 9 3" xfId="10157" xr:uid="{00000000-0005-0000-0000-0000A6270000}"/>
    <cellStyle name="요약 2 3 9 3 2" xfId="10158" xr:uid="{00000000-0005-0000-0000-0000A7270000}"/>
    <cellStyle name="요약 2 3 9 4" xfId="10159" xr:uid="{00000000-0005-0000-0000-0000A8270000}"/>
    <cellStyle name="요약 2 4" xfId="10160" xr:uid="{00000000-0005-0000-0000-0000A9270000}"/>
    <cellStyle name="요약 2 4 10" xfId="10161" xr:uid="{00000000-0005-0000-0000-0000AA270000}"/>
    <cellStyle name="요약 2 4 10 2" xfId="10162" xr:uid="{00000000-0005-0000-0000-0000AB270000}"/>
    <cellStyle name="요약 2 4 11" xfId="10163" xr:uid="{00000000-0005-0000-0000-0000AC270000}"/>
    <cellStyle name="요약 2 4 11 2" xfId="10164" xr:uid="{00000000-0005-0000-0000-0000AD270000}"/>
    <cellStyle name="요약 2 4 12" xfId="10165" xr:uid="{00000000-0005-0000-0000-0000AE270000}"/>
    <cellStyle name="요약 2 4 2" xfId="10166" xr:uid="{00000000-0005-0000-0000-0000AF270000}"/>
    <cellStyle name="요약 2 4 2 10" xfId="10167" xr:uid="{00000000-0005-0000-0000-0000B0270000}"/>
    <cellStyle name="요약 2 4 2 10 2" xfId="10168" xr:uid="{00000000-0005-0000-0000-0000B1270000}"/>
    <cellStyle name="요약 2 4 2 11" xfId="10169" xr:uid="{00000000-0005-0000-0000-0000B2270000}"/>
    <cellStyle name="요약 2 4 2 2" xfId="10170" xr:uid="{00000000-0005-0000-0000-0000B3270000}"/>
    <cellStyle name="요약 2 4 2 2 2" xfId="10171" xr:uid="{00000000-0005-0000-0000-0000B4270000}"/>
    <cellStyle name="요약 2 4 2 2 2 2" xfId="10172" xr:uid="{00000000-0005-0000-0000-0000B5270000}"/>
    <cellStyle name="요약 2 4 2 2 2 2 2" xfId="10173" xr:uid="{00000000-0005-0000-0000-0000B6270000}"/>
    <cellStyle name="요약 2 4 2 2 2 3" xfId="10174" xr:uid="{00000000-0005-0000-0000-0000B7270000}"/>
    <cellStyle name="요약 2 4 2 2 2 3 2" xfId="10175" xr:uid="{00000000-0005-0000-0000-0000B8270000}"/>
    <cellStyle name="요약 2 4 2 2 2 4" xfId="10176" xr:uid="{00000000-0005-0000-0000-0000B9270000}"/>
    <cellStyle name="요약 2 4 2 2 3" xfId="10177" xr:uid="{00000000-0005-0000-0000-0000BA270000}"/>
    <cellStyle name="요약 2 4 2 2 3 2" xfId="10178" xr:uid="{00000000-0005-0000-0000-0000BB270000}"/>
    <cellStyle name="요약 2 4 2 2 3 2 2" xfId="10179" xr:uid="{00000000-0005-0000-0000-0000BC270000}"/>
    <cellStyle name="요약 2 4 2 2 3 3" xfId="10180" xr:uid="{00000000-0005-0000-0000-0000BD270000}"/>
    <cellStyle name="요약 2 4 2 2 3 3 2" xfId="10181" xr:uid="{00000000-0005-0000-0000-0000BE270000}"/>
    <cellStyle name="요약 2 4 2 2 3 4" xfId="10182" xr:uid="{00000000-0005-0000-0000-0000BF270000}"/>
    <cellStyle name="요약 2 4 2 2 4" xfId="10183" xr:uid="{00000000-0005-0000-0000-0000C0270000}"/>
    <cellStyle name="요약 2 4 2 2 4 2" xfId="10184" xr:uid="{00000000-0005-0000-0000-0000C1270000}"/>
    <cellStyle name="요약 2 4 2 2 4 2 2" xfId="10185" xr:uid="{00000000-0005-0000-0000-0000C2270000}"/>
    <cellStyle name="요약 2 4 2 2 4 3" xfId="10186" xr:uid="{00000000-0005-0000-0000-0000C3270000}"/>
    <cellStyle name="요약 2 4 2 2 4 3 2" xfId="10187" xr:uid="{00000000-0005-0000-0000-0000C4270000}"/>
    <cellStyle name="요약 2 4 2 2 4 4" xfId="10188" xr:uid="{00000000-0005-0000-0000-0000C5270000}"/>
    <cellStyle name="요약 2 4 2 2 5" xfId="10189" xr:uid="{00000000-0005-0000-0000-0000C6270000}"/>
    <cellStyle name="요약 2 4 2 2 5 2" xfId="10190" xr:uid="{00000000-0005-0000-0000-0000C7270000}"/>
    <cellStyle name="요약 2 4 2 2 5 2 2" xfId="10191" xr:uid="{00000000-0005-0000-0000-0000C8270000}"/>
    <cellStyle name="요약 2 4 2 2 5 3" xfId="10192" xr:uid="{00000000-0005-0000-0000-0000C9270000}"/>
    <cellStyle name="요약 2 4 2 2 5 3 2" xfId="10193" xr:uid="{00000000-0005-0000-0000-0000CA270000}"/>
    <cellStyle name="요약 2 4 2 2 5 4" xfId="10194" xr:uid="{00000000-0005-0000-0000-0000CB270000}"/>
    <cellStyle name="요약 2 4 2 2 6" xfId="10195" xr:uid="{00000000-0005-0000-0000-0000CC270000}"/>
    <cellStyle name="요약 2 4 2 2 6 2" xfId="10196" xr:uid="{00000000-0005-0000-0000-0000CD270000}"/>
    <cellStyle name="요약 2 4 2 2 6 2 2" xfId="10197" xr:uid="{00000000-0005-0000-0000-0000CE270000}"/>
    <cellStyle name="요약 2 4 2 2 6 3" xfId="10198" xr:uid="{00000000-0005-0000-0000-0000CF270000}"/>
    <cellStyle name="요약 2 4 2 2 6 3 2" xfId="10199" xr:uid="{00000000-0005-0000-0000-0000D0270000}"/>
    <cellStyle name="요약 2 4 2 2 6 4" xfId="10200" xr:uid="{00000000-0005-0000-0000-0000D1270000}"/>
    <cellStyle name="요약 2 4 2 2 7" xfId="10201" xr:uid="{00000000-0005-0000-0000-0000D2270000}"/>
    <cellStyle name="요약 2 4 2 2 7 2" xfId="10202" xr:uid="{00000000-0005-0000-0000-0000D3270000}"/>
    <cellStyle name="요약 2 4 2 2 8" xfId="10203" xr:uid="{00000000-0005-0000-0000-0000D4270000}"/>
    <cellStyle name="요약 2 4 2 2 8 2" xfId="10204" xr:uid="{00000000-0005-0000-0000-0000D5270000}"/>
    <cellStyle name="요약 2 4 2 2 9" xfId="10205" xr:uid="{00000000-0005-0000-0000-0000D6270000}"/>
    <cellStyle name="요약 2 4 2 3" xfId="10206" xr:uid="{00000000-0005-0000-0000-0000D7270000}"/>
    <cellStyle name="요약 2 4 2 3 2" xfId="10207" xr:uid="{00000000-0005-0000-0000-0000D8270000}"/>
    <cellStyle name="요약 2 4 2 3 2 2" xfId="10208" xr:uid="{00000000-0005-0000-0000-0000D9270000}"/>
    <cellStyle name="요약 2 4 2 3 2 2 2" xfId="10209" xr:uid="{00000000-0005-0000-0000-0000DA270000}"/>
    <cellStyle name="요약 2 4 2 3 2 3" xfId="10210" xr:uid="{00000000-0005-0000-0000-0000DB270000}"/>
    <cellStyle name="요약 2 4 2 3 2 3 2" xfId="10211" xr:uid="{00000000-0005-0000-0000-0000DC270000}"/>
    <cellStyle name="요약 2 4 2 3 2 4" xfId="10212" xr:uid="{00000000-0005-0000-0000-0000DD270000}"/>
    <cellStyle name="요약 2 4 2 3 3" xfId="10213" xr:uid="{00000000-0005-0000-0000-0000DE270000}"/>
    <cellStyle name="요약 2 4 2 3 3 2" xfId="10214" xr:uid="{00000000-0005-0000-0000-0000DF270000}"/>
    <cellStyle name="요약 2 4 2 3 3 2 2" xfId="10215" xr:uid="{00000000-0005-0000-0000-0000E0270000}"/>
    <cellStyle name="요약 2 4 2 3 3 3" xfId="10216" xr:uid="{00000000-0005-0000-0000-0000E1270000}"/>
    <cellStyle name="요약 2 4 2 3 3 3 2" xfId="10217" xr:uid="{00000000-0005-0000-0000-0000E2270000}"/>
    <cellStyle name="요약 2 4 2 3 3 4" xfId="10218" xr:uid="{00000000-0005-0000-0000-0000E3270000}"/>
    <cellStyle name="요약 2 4 2 3 4" xfId="10219" xr:uid="{00000000-0005-0000-0000-0000E4270000}"/>
    <cellStyle name="요약 2 4 2 3 4 2" xfId="10220" xr:uid="{00000000-0005-0000-0000-0000E5270000}"/>
    <cellStyle name="요약 2 4 2 3 4 2 2" xfId="10221" xr:uid="{00000000-0005-0000-0000-0000E6270000}"/>
    <cellStyle name="요약 2 4 2 3 4 3" xfId="10222" xr:uid="{00000000-0005-0000-0000-0000E7270000}"/>
    <cellStyle name="요약 2 4 2 3 4 3 2" xfId="10223" xr:uid="{00000000-0005-0000-0000-0000E8270000}"/>
    <cellStyle name="요약 2 4 2 3 4 4" xfId="10224" xr:uid="{00000000-0005-0000-0000-0000E9270000}"/>
    <cellStyle name="요약 2 4 2 3 5" xfId="10225" xr:uid="{00000000-0005-0000-0000-0000EA270000}"/>
    <cellStyle name="요약 2 4 2 3 5 2" xfId="10226" xr:uid="{00000000-0005-0000-0000-0000EB270000}"/>
    <cellStyle name="요약 2 4 2 3 5 2 2" xfId="10227" xr:uid="{00000000-0005-0000-0000-0000EC270000}"/>
    <cellStyle name="요약 2 4 2 3 5 3" xfId="10228" xr:uid="{00000000-0005-0000-0000-0000ED270000}"/>
    <cellStyle name="요약 2 4 2 3 5 3 2" xfId="10229" xr:uid="{00000000-0005-0000-0000-0000EE270000}"/>
    <cellStyle name="요약 2 4 2 3 5 4" xfId="10230" xr:uid="{00000000-0005-0000-0000-0000EF270000}"/>
    <cellStyle name="요약 2 4 2 3 6" xfId="10231" xr:uid="{00000000-0005-0000-0000-0000F0270000}"/>
    <cellStyle name="요약 2 4 2 3 6 2" xfId="10232" xr:uid="{00000000-0005-0000-0000-0000F1270000}"/>
    <cellStyle name="요약 2 4 2 3 7" xfId="10233" xr:uid="{00000000-0005-0000-0000-0000F2270000}"/>
    <cellStyle name="요약 2 4 2 3 7 2" xfId="10234" xr:uid="{00000000-0005-0000-0000-0000F3270000}"/>
    <cellStyle name="요약 2 4 2 3 8" xfId="10235" xr:uid="{00000000-0005-0000-0000-0000F4270000}"/>
    <cellStyle name="요약 2 4 2 4" xfId="10236" xr:uid="{00000000-0005-0000-0000-0000F5270000}"/>
    <cellStyle name="요약 2 4 2 4 2" xfId="10237" xr:uid="{00000000-0005-0000-0000-0000F6270000}"/>
    <cellStyle name="요약 2 4 2 4 2 2" xfId="10238" xr:uid="{00000000-0005-0000-0000-0000F7270000}"/>
    <cellStyle name="요약 2 4 2 4 3" xfId="10239" xr:uid="{00000000-0005-0000-0000-0000F8270000}"/>
    <cellStyle name="요약 2 4 2 4 3 2" xfId="10240" xr:uid="{00000000-0005-0000-0000-0000F9270000}"/>
    <cellStyle name="요약 2 4 2 4 4" xfId="10241" xr:uid="{00000000-0005-0000-0000-0000FA270000}"/>
    <cellStyle name="요약 2 4 2 5" xfId="10242" xr:uid="{00000000-0005-0000-0000-0000FB270000}"/>
    <cellStyle name="요약 2 4 2 5 2" xfId="10243" xr:uid="{00000000-0005-0000-0000-0000FC270000}"/>
    <cellStyle name="요약 2 4 2 5 2 2" xfId="10244" xr:uid="{00000000-0005-0000-0000-0000FD270000}"/>
    <cellStyle name="요약 2 4 2 5 3" xfId="10245" xr:uid="{00000000-0005-0000-0000-0000FE270000}"/>
    <cellStyle name="요약 2 4 2 5 3 2" xfId="10246" xr:uid="{00000000-0005-0000-0000-0000FF270000}"/>
    <cellStyle name="요약 2 4 2 5 4" xfId="10247" xr:uid="{00000000-0005-0000-0000-000000280000}"/>
    <cellStyle name="요약 2 4 2 6" xfId="10248" xr:uid="{00000000-0005-0000-0000-000001280000}"/>
    <cellStyle name="요약 2 4 2 6 2" xfId="10249" xr:uid="{00000000-0005-0000-0000-000002280000}"/>
    <cellStyle name="요약 2 4 2 6 2 2" xfId="10250" xr:uid="{00000000-0005-0000-0000-000003280000}"/>
    <cellStyle name="요약 2 4 2 6 3" xfId="10251" xr:uid="{00000000-0005-0000-0000-000004280000}"/>
    <cellStyle name="요약 2 4 2 6 3 2" xfId="10252" xr:uid="{00000000-0005-0000-0000-000005280000}"/>
    <cellStyle name="요약 2 4 2 6 4" xfId="10253" xr:uid="{00000000-0005-0000-0000-000006280000}"/>
    <cellStyle name="요약 2 4 2 7" xfId="10254" xr:uid="{00000000-0005-0000-0000-000007280000}"/>
    <cellStyle name="요약 2 4 2 7 2" xfId="10255" xr:uid="{00000000-0005-0000-0000-000008280000}"/>
    <cellStyle name="요약 2 4 2 7 2 2" xfId="10256" xr:uid="{00000000-0005-0000-0000-000009280000}"/>
    <cellStyle name="요약 2 4 2 7 3" xfId="10257" xr:uid="{00000000-0005-0000-0000-00000A280000}"/>
    <cellStyle name="요약 2 4 2 7 3 2" xfId="10258" xr:uid="{00000000-0005-0000-0000-00000B280000}"/>
    <cellStyle name="요약 2 4 2 7 4" xfId="10259" xr:uid="{00000000-0005-0000-0000-00000C280000}"/>
    <cellStyle name="요약 2 4 2 8" xfId="10260" xr:uid="{00000000-0005-0000-0000-00000D280000}"/>
    <cellStyle name="요약 2 4 2 8 2" xfId="10261" xr:uid="{00000000-0005-0000-0000-00000E280000}"/>
    <cellStyle name="요약 2 4 2 8 2 2" xfId="10262" xr:uid="{00000000-0005-0000-0000-00000F280000}"/>
    <cellStyle name="요약 2 4 2 8 3" xfId="10263" xr:uid="{00000000-0005-0000-0000-000010280000}"/>
    <cellStyle name="요약 2 4 2 8 3 2" xfId="10264" xr:uid="{00000000-0005-0000-0000-000011280000}"/>
    <cellStyle name="요약 2 4 2 8 4" xfId="10265" xr:uid="{00000000-0005-0000-0000-000012280000}"/>
    <cellStyle name="요약 2 4 2 9" xfId="10266" xr:uid="{00000000-0005-0000-0000-000013280000}"/>
    <cellStyle name="요약 2 4 2 9 2" xfId="10267" xr:uid="{00000000-0005-0000-0000-000014280000}"/>
    <cellStyle name="요약 2 4 3" xfId="10268" xr:uid="{00000000-0005-0000-0000-000015280000}"/>
    <cellStyle name="요약 2 4 3 2" xfId="10269" xr:uid="{00000000-0005-0000-0000-000016280000}"/>
    <cellStyle name="요약 2 4 3 2 2" xfId="10270" xr:uid="{00000000-0005-0000-0000-000017280000}"/>
    <cellStyle name="요약 2 4 3 2 2 2" xfId="10271" xr:uid="{00000000-0005-0000-0000-000018280000}"/>
    <cellStyle name="요약 2 4 3 2 3" xfId="10272" xr:uid="{00000000-0005-0000-0000-000019280000}"/>
    <cellStyle name="요약 2 4 3 2 3 2" xfId="10273" xr:uid="{00000000-0005-0000-0000-00001A280000}"/>
    <cellStyle name="요약 2 4 3 2 4" xfId="10274" xr:uid="{00000000-0005-0000-0000-00001B280000}"/>
    <cellStyle name="요약 2 4 3 3" xfId="10275" xr:uid="{00000000-0005-0000-0000-00001C280000}"/>
    <cellStyle name="요약 2 4 3 3 2" xfId="10276" xr:uid="{00000000-0005-0000-0000-00001D280000}"/>
    <cellStyle name="요약 2 4 3 3 2 2" xfId="10277" xr:uid="{00000000-0005-0000-0000-00001E280000}"/>
    <cellStyle name="요약 2 4 3 3 3" xfId="10278" xr:uid="{00000000-0005-0000-0000-00001F280000}"/>
    <cellStyle name="요약 2 4 3 3 3 2" xfId="10279" xr:uid="{00000000-0005-0000-0000-000020280000}"/>
    <cellStyle name="요약 2 4 3 3 4" xfId="10280" xr:uid="{00000000-0005-0000-0000-000021280000}"/>
    <cellStyle name="요약 2 4 3 4" xfId="10281" xr:uid="{00000000-0005-0000-0000-000022280000}"/>
    <cellStyle name="요약 2 4 3 4 2" xfId="10282" xr:uid="{00000000-0005-0000-0000-000023280000}"/>
    <cellStyle name="요약 2 4 3 4 2 2" xfId="10283" xr:uid="{00000000-0005-0000-0000-000024280000}"/>
    <cellStyle name="요약 2 4 3 4 3" xfId="10284" xr:uid="{00000000-0005-0000-0000-000025280000}"/>
    <cellStyle name="요약 2 4 3 4 3 2" xfId="10285" xr:uid="{00000000-0005-0000-0000-000026280000}"/>
    <cellStyle name="요약 2 4 3 4 4" xfId="10286" xr:uid="{00000000-0005-0000-0000-000027280000}"/>
    <cellStyle name="요약 2 4 3 5" xfId="10287" xr:uid="{00000000-0005-0000-0000-000028280000}"/>
    <cellStyle name="요약 2 4 3 5 2" xfId="10288" xr:uid="{00000000-0005-0000-0000-000029280000}"/>
    <cellStyle name="요약 2 4 3 5 2 2" xfId="10289" xr:uid="{00000000-0005-0000-0000-00002A280000}"/>
    <cellStyle name="요약 2 4 3 5 3" xfId="10290" xr:uid="{00000000-0005-0000-0000-00002B280000}"/>
    <cellStyle name="요약 2 4 3 5 3 2" xfId="10291" xr:uid="{00000000-0005-0000-0000-00002C280000}"/>
    <cellStyle name="요약 2 4 3 5 4" xfId="10292" xr:uid="{00000000-0005-0000-0000-00002D280000}"/>
    <cellStyle name="요약 2 4 3 6" xfId="10293" xr:uid="{00000000-0005-0000-0000-00002E280000}"/>
    <cellStyle name="요약 2 4 3 6 2" xfId="10294" xr:uid="{00000000-0005-0000-0000-00002F280000}"/>
    <cellStyle name="요약 2 4 3 6 2 2" xfId="10295" xr:uid="{00000000-0005-0000-0000-000030280000}"/>
    <cellStyle name="요약 2 4 3 6 3" xfId="10296" xr:uid="{00000000-0005-0000-0000-000031280000}"/>
    <cellStyle name="요약 2 4 3 6 3 2" xfId="10297" xr:uid="{00000000-0005-0000-0000-000032280000}"/>
    <cellStyle name="요약 2 4 3 6 4" xfId="10298" xr:uid="{00000000-0005-0000-0000-000033280000}"/>
    <cellStyle name="요약 2 4 3 7" xfId="10299" xr:uid="{00000000-0005-0000-0000-000034280000}"/>
    <cellStyle name="요약 2 4 3 7 2" xfId="10300" xr:uid="{00000000-0005-0000-0000-000035280000}"/>
    <cellStyle name="요약 2 4 3 8" xfId="10301" xr:uid="{00000000-0005-0000-0000-000036280000}"/>
    <cellStyle name="요약 2 4 3 8 2" xfId="10302" xr:uid="{00000000-0005-0000-0000-000037280000}"/>
    <cellStyle name="요약 2 4 3 9" xfId="10303" xr:uid="{00000000-0005-0000-0000-000038280000}"/>
    <cellStyle name="요약 2 4 4" xfId="10304" xr:uid="{00000000-0005-0000-0000-000039280000}"/>
    <cellStyle name="요약 2 4 4 2" xfId="10305" xr:uid="{00000000-0005-0000-0000-00003A280000}"/>
    <cellStyle name="요약 2 4 4 2 2" xfId="10306" xr:uid="{00000000-0005-0000-0000-00003B280000}"/>
    <cellStyle name="요약 2 4 4 2 2 2" xfId="10307" xr:uid="{00000000-0005-0000-0000-00003C280000}"/>
    <cellStyle name="요약 2 4 4 2 3" xfId="10308" xr:uid="{00000000-0005-0000-0000-00003D280000}"/>
    <cellStyle name="요약 2 4 4 2 3 2" xfId="10309" xr:uid="{00000000-0005-0000-0000-00003E280000}"/>
    <cellStyle name="요약 2 4 4 2 4" xfId="10310" xr:uid="{00000000-0005-0000-0000-00003F280000}"/>
    <cellStyle name="요약 2 4 4 3" xfId="10311" xr:uid="{00000000-0005-0000-0000-000040280000}"/>
    <cellStyle name="요약 2 4 4 3 2" xfId="10312" xr:uid="{00000000-0005-0000-0000-000041280000}"/>
    <cellStyle name="요약 2 4 4 3 2 2" xfId="10313" xr:uid="{00000000-0005-0000-0000-000042280000}"/>
    <cellStyle name="요약 2 4 4 3 3" xfId="10314" xr:uid="{00000000-0005-0000-0000-000043280000}"/>
    <cellStyle name="요약 2 4 4 3 3 2" xfId="10315" xr:uid="{00000000-0005-0000-0000-000044280000}"/>
    <cellStyle name="요약 2 4 4 3 4" xfId="10316" xr:uid="{00000000-0005-0000-0000-000045280000}"/>
    <cellStyle name="요약 2 4 4 4" xfId="10317" xr:uid="{00000000-0005-0000-0000-000046280000}"/>
    <cellStyle name="요약 2 4 4 4 2" xfId="10318" xr:uid="{00000000-0005-0000-0000-000047280000}"/>
    <cellStyle name="요약 2 4 4 4 2 2" xfId="10319" xr:uid="{00000000-0005-0000-0000-000048280000}"/>
    <cellStyle name="요약 2 4 4 4 3" xfId="10320" xr:uid="{00000000-0005-0000-0000-000049280000}"/>
    <cellStyle name="요약 2 4 4 4 3 2" xfId="10321" xr:uid="{00000000-0005-0000-0000-00004A280000}"/>
    <cellStyle name="요약 2 4 4 4 4" xfId="10322" xr:uid="{00000000-0005-0000-0000-00004B280000}"/>
    <cellStyle name="요약 2 4 4 5" xfId="10323" xr:uid="{00000000-0005-0000-0000-00004C280000}"/>
    <cellStyle name="요약 2 4 4 5 2" xfId="10324" xr:uid="{00000000-0005-0000-0000-00004D280000}"/>
    <cellStyle name="요약 2 4 4 5 2 2" xfId="10325" xr:uid="{00000000-0005-0000-0000-00004E280000}"/>
    <cellStyle name="요약 2 4 4 5 3" xfId="10326" xr:uid="{00000000-0005-0000-0000-00004F280000}"/>
    <cellStyle name="요약 2 4 4 5 3 2" xfId="10327" xr:uid="{00000000-0005-0000-0000-000050280000}"/>
    <cellStyle name="요약 2 4 4 5 4" xfId="10328" xr:uid="{00000000-0005-0000-0000-000051280000}"/>
    <cellStyle name="요약 2 4 4 6" xfId="10329" xr:uid="{00000000-0005-0000-0000-000052280000}"/>
    <cellStyle name="요약 2 4 4 6 2" xfId="10330" xr:uid="{00000000-0005-0000-0000-000053280000}"/>
    <cellStyle name="요약 2 4 4 7" xfId="10331" xr:uid="{00000000-0005-0000-0000-000054280000}"/>
    <cellStyle name="요약 2 4 4 7 2" xfId="10332" xr:uid="{00000000-0005-0000-0000-000055280000}"/>
    <cellStyle name="요약 2 4 4 8" xfId="10333" xr:uid="{00000000-0005-0000-0000-000056280000}"/>
    <cellStyle name="요약 2 4 5" xfId="10334" xr:uid="{00000000-0005-0000-0000-000057280000}"/>
    <cellStyle name="요약 2 4 5 2" xfId="10335" xr:uid="{00000000-0005-0000-0000-000058280000}"/>
    <cellStyle name="요약 2 4 5 2 2" xfId="10336" xr:uid="{00000000-0005-0000-0000-000059280000}"/>
    <cellStyle name="요약 2 4 5 3" xfId="10337" xr:uid="{00000000-0005-0000-0000-00005A280000}"/>
    <cellStyle name="요약 2 4 5 3 2" xfId="10338" xr:uid="{00000000-0005-0000-0000-00005B280000}"/>
    <cellStyle name="요약 2 4 5 4" xfId="10339" xr:uid="{00000000-0005-0000-0000-00005C280000}"/>
    <cellStyle name="요약 2 4 6" xfId="10340" xr:uid="{00000000-0005-0000-0000-00005D280000}"/>
    <cellStyle name="요약 2 4 6 2" xfId="10341" xr:uid="{00000000-0005-0000-0000-00005E280000}"/>
    <cellStyle name="요약 2 4 6 2 2" xfId="10342" xr:uid="{00000000-0005-0000-0000-00005F280000}"/>
    <cellStyle name="요약 2 4 6 3" xfId="10343" xr:uid="{00000000-0005-0000-0000-000060280000}"/>
    <cellStyle name="요약 2 4 6 3 2" xfId="10344" xr:uid="{00000000-0005-0000-0000-000061280000}"/>
    <cellStyle name="요약 2 4 6 4" xfId="10345" xr:uid="{00000000-0005-0000-0000-000062280000}"/>
    <cellStyle name="요약 2 4 7" xfId="10346" xr:uid="{00000000-0005-0000-0000-000063280000}"/>
    <cellStyle name="요약 2 4 7 2" xfId="10347" xr:uid="{00000000-0005-0000-0000-000064280000}"/>
    <cellStyle name="요약 2 4 7 2 2" xfId="10348" xr:uid="{00000000-0005-0000-0000-000065280000}"/>
    <cellStyle name="요약 2 4 7 3" xfId="10349" xr:uid="{00000000-0005-0000-0000-000066280000}"/>
    <cellStyle name="요약 2 4 7 3 2" xfId="10350" xr:uid="{00000000-0005-0000-0000-000067280000}"/>
    <cellStyle name="요약 2 4 7 4" xfId="10351" xr:uid="{00000000-0005-0000-0000-000068280000}"/>
    <cellStyle name="요약 2 4 8" xfId="10352" xr:uid="{00000000-0005-0000-0000-000069280000}"/>
    <cellStyle name="요약 2 4 8 2" xfId="10353" xr:uid="{00000000-0005-0000-0000-00006A280000}"/>
    <cellStyle name="요약 2 4 8 2 2" xfId="10354" xr:uid="{00000000-0005-0000-0000-00006B280000}"/>
    <cellStyle name="요약 2 4 8 3" xfId="10355" xr:uid="{00000000-0005-0000-0000-00006C280000}"/>
    <cellStyle name="요약 2 4 8 3 2" xfId="10356" xr:uid="{00000000-0005-0000-0000-00006D280000}"/>
    <cellStyle name="요약 2 4 8 4" xfId="10357" xr:uid="{00000000-0005-0000-0000-00006E280000}"/>
    <cellStyle name="요약 2 4 9" xfId="10358" xr:uid="{00000000-0005-0000-0000-00006F280000}"/>
    <cellStyle name="요약 2 4 9 2" xfId="10359" xr:uid="{00000000-0005-0000-0000-000070280000}"/>
    <cellStyle name="요약 2 4 9 2 2" xfId="10360" xr:uid="{00000000-0005-0000-0000-000071280000}"/>
    <cellStyle name="요약 2 4 9 3" xfId="10361" xr:uid="{00000000-0005-0000-0000-000072280000}"/>
    <cellStyle name="요약 2 4 9 3 2" xfId="10362" xr:uid="{00000000-0005-0000-0000-000073280000}"/>
    <cellStyle name="요약 2 4 9 4" xfId="10363" xr:uid="{00000000-0005-0000-0000-000074280000}"/>
    <cellStyle name="요약 2 5" xfId="10364" xr:uid="{00000000-0005-0000-0000-000075280000}"/>
    <cellStyle name="요약 2 5 10" xfId="10365" xr:uid="{00000000-0005-0000-0000-000076280000}"/>
    <cellStyle name="요약 2 5 10 2" xfId="10366" xr:uid="{00000000-0005-0000-0000-000077280000}"/>
    <cellStyle name="요약 2 5 11" xfId="10367" xr:uid="{00000000-0005-0000-0000-000078280000}"/>
    <cellStyle name="요약 2 5 11 2" xfId="10368" xr:uid="{00000000-0005-0000-0000-000079280000}"/>
    <cellStyle name="요약 2 5 12" xfId="10369" xr:uid="{00000000-0005-0000-0000-00007A280000}"/>
    <cellStyle name="요약 2 5 2" xfId="10370" xr:uid="{00000000-0005-0000-0000-00007B280000}"/>
    <cellStyle name="요약 2 5 2 10" xfId="10371" xr:uid="{00000000-0005-0000-0000-00007C280000}"/>
    <cellStyle name="요약 2 5 2 10 2" xfId="10372" xr:uid="{00000000-0005-0000-0000-00007D280000}"/>
    <cellStyle name="요약 2 5 2 11" xfId="10373" xr:uid="{00000000-0005-0000-0000-00007E280000}"/>
    <cellStyle name="요약 2 5 2 2" xfId="10374" xr:uid="{00000000-0005-0000-0000-00007F280000}"/>
    <cellStyle name="요약 2 5 2 2 2" xfId="10375" xr:uid="{00000000-0005-0000-0000-000080280000}"/>
    <cellStyle name="요약 2 5 2 2 2 2" xfId="10376" xr:uid="{00000000-0005-0000-0000-000081280000}"/>
    <cellStyle name="요약 2 5 2 2 2 2 2" xfId="10377" xr:uid="{00000000-0005-0000-0000-000082280000}"/>
    <cellStyle name="요약 2 5 2 2 2 3" xfId="10378" xr:uid="{00000000-0005-0000-0000-000083280000}"/>
    <cellStyle name="요약 2 5 2 2 2 3 2" xfId="10379" xr:uid="{00000000-0005-0000-0000-000084280000}"/>
    <cellStyle name="요약 2 5 2 2 2 4" xfId="10380" xr:uid="{00000000-0005-0000-0000-000085280000}"/>
    <cellStyle name="요약 2 5 2 2 3" xfId="10381" xr:uid="{00000000-0005-0000-0000-000086280000}"/>
    <cellStyle name="요약 2 5 2 2 3 2" xfId="10382" xr:uid="{00000000-0005-0000-0000-000087280000}"/>
    <cellStyle name="요약 2 5 2 2 3 2 2" xfId="10383" xr:uid="{00000000-0005-0000-0000-000088280000}"/>
    <cellStyle name="요약 2 5 2 2 3 3" xfId="10384" xr:uid="{00000000-0005-0000-0000-000089280000}"/>
    <cellStyle name="요약 2 5 2 2 3 3 2" xfId="10385" xr:uid="{00000000-0005-0000-0000-00008A280000}"/>
    <cellStyle name="요약 2 5 2 2 3 4" xfId="10386" xr:uid="{00000000-0005-0000-0000-00008B280000}"/>
    <cellStyle name="요약 2 5 2 2 4" xfId="10387" xr:uid="{00000000-0005-0000-0000-00008C280000}"/>
    <cellStyle name="요약 2 5 2 2 4 2" xfId="10388" xr:uid="{00000000-0005-0000-0000-00008D280000}"/>
    <cellStyle name="요약 2 5 2 2 4 2 2" xfId="10389" xr:uid="{00000000-0005-0000-0000-00008E280000}"/>
    <cellStyle name="요약 2 5 2 2 4 3" xfId="10390" xr:uid="{00000000-0005-0000-0000-00008F280000}"/>
    <cellStyle name="요약 2 5 2 2 4 3 2" xfId="10391" xr:uid="{00000000-0005-0000-0000-000090280000}"/>
    <cellStyle name="요약 2 5 2 2 4 4" xfId="10392" xr:uid="{00000000-0005-0000-0000-000091280000}"/>
    <cellStyle name="요약 2 5 2 2 5" xfId="10393" xr:uid="{00000000-0005-0000-0000-000092280000}"/>
    <cellStyle name="요약 2 5 2 2 5 2" xfId="10394" xr:uid="{00000000-0005-0000-0000-000093280000}"/>
    <cellStyle name="요약 2 5 2 2 5 2 2" xfId="10395" xr:uid="{00000000-0005-0000-0000-000094280000}"/>
    <cellStyle name="요약 2 5 2 2 5 3" xfId="10396" xr:uid="{00000000-0005-0000-0000-000095280000}"/>
    <cellStyle name="요약 2 5 2 2 5 3 2" xfId="10397" xr:uid="{00000000-0005-0000-0000-000096280000}"/>
    <cellStyle name="요약 2 5 2 2 5 4" xfId="10398" xr:uid="{00000000-0005-0000-0000-000097280000}"/>
    <cellStyle name="요약 2 5 2 2 6" xfId="10399" xr:uid="{00000000-0005-0000-0000-000098280000}"/>
    <cellStyle name="요약 2 5 2 2 6 2" xfId="10400" xr:uid="{00000000-0005-0000-0000-000099280000}"/>
    <cellStyle name="요약 2 5 2 2 6 2 2" xfId="10401" xr:uid="{00000000-0005-0000-0000-00009A280000}"/>
    <cellStyle name="요약 2 5 2 2 6 3" xfId="10402" xr:uid="{00000000-0005-0000-0000-00009B280000}"/>
    <cellStyle name="요약 2 5 2 2 6 3 2" xfId="10403" xr:uid="{00000000-0005-0000-0000-00009C280000}"/>
    <cellStyle name="요약 2 5 2 2 6 4" xfId="10404" xr:uid="{00000000-0005-0000-0000-00009D280000}"/>
    <cellStyle name="요약 2 5 2 2 7" xfId="10405" xr:uid="{00000000-0005-0000-0000-00009E280000}"/>
    <cellStyle name="요약 2 5 2 2 7 2" xfId="10406" xr:uid="{00000000-0005-0000-0000-00009F280000}"/>
    <cellStyle name="요약 2 5 2 2 8" xfId="10407" xr:uid="{00000000-0005-0000-0000-0000A0280000}"/>
    <cellStyle name="요약 2 5 2 2 8 2" xfId="10408" xr:uid="{00000000-0005-0000-0000-0000A1280000}"/>
    <cellStyle name="요약 2 5 2 2 9" xfId="10409" xr:uid="{00000000-0005-0000-0000-0000A2280000}"/>
    <cellStyle name="요약 2 5 2 3" xfId="10410" xr:uid="{00000000-0005-0000-0000-0000A3280000}"/>
    <cellStyle name="요약 2 5 2 3 2" xfId="10411" xr:uid="{00000000-0005-0000-0000-0000A4280000}"/>
    <cellStyle name="요약 2 5 2 3 2 2" xfId="10412" xr:uid="{00000000-0005-0000-0000-0000A5280000}"/>
    <cellStyle name="요약 2 5 2 3 2 2 2" xfId="10413" xr:uid="{00000000-0005-0000-0000-0000A6280000}"/>
    <cellStyle name="요약 2 5 2 3 2 3" xfId="10414" xr:uid="{00000000-0005-0000-0000-0000A7280000}"/>
    <cellStyle name="요약 2 5 2 3 2 3 2" xfId="10415" xr:uid="{00000000-0005-0000-0000-0000A8280000}"/>
    <cellStyle name="요약 2 5 2 3 2 4" xfId="10416" xr:uid="{00000000-0005-0000-0000-0000A9280000}"/>
    <cellStyle name="요약 2 5 2 3 3" xfId="10417" xr:uid="{00000000-0005-0000-0000-0000AA280000}"/>
    <cellStyle name="요약 2 5 2 3 3 2" xfId="10418" xr:uid="{00000000-0005-0000-0000-0000AB280000}"/>
    <cellStyle name="요약 2 5 2 3 3 2 2" xfId="10419" xr:uid="{00000000-0005-0000-0000-0000AC280000}"/>
    <cellStyle name="요약 2 5 2 3 3 3" xfId="10420" xr:uid="{00000000-0005-0000-0000-0000AD280000}"/>
    <cellStyle name="요약 2 5 2 3 3 3 2" xfId="10421" xr:uid="{00000000-0005-0000-0000-0000AE280000}"/>
    <cellStyle name="요약 2 5 2 3 3 4" xfId="10422" xr:uid="{00000000-0005-0000-0000-0000AF280000}"/>
    <cellStyle name="요약 2 5 2 3 4" xfId="10423" xr:uid="{00000000-0005-0000-0000-0000B0280000}"/>
    <cellStyle name="요약 2 5 2 3 4 2" xfId="10424" xr:uid="{00000000-0005-0000-0000-0000B1280000}"/>
    <cellStyle name="요약 2 5 2 3 4 2 2" xfId="10425" xr:uid="{00000000-0005-0000-0000-0000B2280000}"/>
    <cellStyle name="요약 2 5 2 3 4 3" xfId="10426" xr:uid="{00000000-0005-0000-0000-0000B3280000}"/>
    <cellStyle name="요약 2 5 2 3 4 3 2" xfId="10427" xr:uid="{00000000-0005-0000-0000-0000B4280000}"/>
    <cellStyle name="요약 2 5 2 3 4 4" xfId="10428" xr:uid="{00000000-0005-0000-0000-0000B5280000}"/>
    <cellStyle name="요약 2 5 2 3 5" xfId="10429" xr:uid="{00000000-0005-0000-0000-0000B6280000}"/>
    <cellStyle name="요약 2 5 2 3 5 2" xfId="10430" xr:uid="{00000000-0005-0000-0000-0000B7280000}"/>
    <cellStyle name="요약 2 5 2 3 5 2 2" xfId="10431" xr:uid="{00000000-0005-0000-0000-0000B8280000}"/>
    <cellStyle name="요약 2 5 2 3 5 3" xfId="10432" xr:uid="{00000000-0005-0000-0000-0000B9280000}"/>
    <cellStyle name="요약 2 5 2 3 5 3 2" xfId="10433" xr:uid="{00000000-0005-0000-0000-0000BA280000}"/>
    <cellStyle name="요약 2 5 2 3 5 4" xfId="10434" xr:uid="{00000000-0005-0000-0000-0000BB280000}"/>
    <cellStyle name="요약 2 5 2 3 6" xfId="10435" xr:uid="{00000000-0005-0000-0000-0000BC280000}"/>
    <cellStyle name="요약 2 5 2 3 6 2" xfId="10436" xr:uid="{00000000-0005-0000-0000-0000BD280000}"/>
    <cellStyle name="요약 2 5 2 3 7" xfId="10437" xr:uid="{00000000-0005-0000-0000-0000BE280000}"/>
    <cellStyle name="요약 2 5 2 3 7 2" xfId="10438" xr:uid="{00000000-0005-0000-0000-0000BF280000}"/>
    <cellStyle name="요약 2 5 2 3 8" xfId="10439" xr:uid="{00000000-0005-0000-0000-0000C0280000}"/>
    <cellStyle name="요약 2 5 2 4" xfId="10440" xr:uid="{00000000-0005-0000-0000-0000C1280000}"/>
    <cellStyle name="요약 2 5 2 4 2" xfId="10441" xr:uid="{00000000-0005-0000-0000-0000C2280000}"/>
    <cellStyle name="요약 2 5 2 4 2 2" xfId="10442" xr:uid="{00000000-0005-0000-0000-0000C3280000}"/>
    <cellStyle name="요약 2 5 2 4 3" xfId="10443" xr:uid="{00000000-0005-0000-0000-0000C4280000}"/>
    <cellStyle name="요약 2 5 2 4 3 2" xfId="10444" xr:uid="{00000000-0005-0000-0000-0000C5280000}"/>
    <cellStyle name="요약 2 5 2 4 4" xfId="10445" xr:uid="{00000000-0005-0000-0000-0000C6280000}"/>
    <cellStyle name="요약 2 5 2 5" xfId="10446" xr:uid="{00000000-0005-0000-0000-0000C7280000}"/>
    <cellStyle name="요약 2 5 2 5 2" xfId="10447" xr:uid="{00000000-0005-0000-0000-0000C8280000}"/>
    <cellStyle name="요약 2 5 2 5 2 2" xfId="10448" xr:uid="{00000000-0005-0000-0000-0000C9280000}"/>
    <cellStyle name="요약 2 5 2 5 3" xfId="10449" xr:uid="{00000000-0005-0000-0000-0000CA280000}"/>
    <cellStyle name="요약 2 5 2 5 3 2" xfId="10450" xr:uid="{00000000-0005-0000-0000-0000CB280000}"/>
    <cellStyle name="요약 2 5 2 5 4" xfId="10451" xr:uid="{00000000-0005-0000-0000-0000CC280000}"/>
    <cellStyle name="요약 2 5 2 6" xfId="10452" xr:uid="{00000000-0005-0000-0000-0000CD280000}"/>
    <cellStyle name="요약 2 5 2 6 2" xfId="10453" xr:uid="{00000000-0005-0000-0000-0000CE280000}"/>
    <cellStyle name="요약 2 5 2 6 2 2" xfId="10454" xr:uid="{00000000-0005-0000-0000-0000CF280000}"/>
    <cellStyle name="요약 2 5 2 6 3" xfId="10455" xr:uid="{00000000-0005-0000-0000-0000D0280000}"/>
    <cellStyle name="요약 2 5 2 6 3 2" xfId="10456" xr:uid="{00000000-0005-0000-0000-0000D1280000}"/>
    <cellStyle name="요약 2 5 2 6 4" xfId="10457" xr:uid="{00000000-0005-0000-0000-0000D2280000}"/>
    <cellStyle name="요약 2 5 2 7" xfId="10458" xr:uid="{00000000-0005-0000-0000-0000D3280000}"/>
    <cellStyle name="요약 2 5 2 7 2" xfId="10459" xr:uid="{00000000-0005-0000-0000-0000D4280000}"/>
    <cellStyle name="요약 2 5 2 7 2 2" xfId="10460" xr:uid="{00000000-0005-0000-0000-0000D5280000}"/>
    <cellStyle name="요약 2 5 2 7 3" xfId="10461" xr:uid="{00000000-0005-0000-0000-0000D6280000}"/>
    <cellStyle name="요약 2 5 2 7 3 2" xfId="10462" xr:uid="{00000000-0005-0000-0000-0000D7280000}"/>
    <cellStyle name="요약 2 5 2 7 4" xfId="10463" xr:uid="{00000000-0005-0000-0000-0000D8280000}"/>
    <cellStyle name="요약 2 5 2 8" xfId="10464" xr:uid="{00000000-0005-0000-0000-0000D9280000}"/>
    <cellStyle name="요약 2 5 2 8 2" xfId="10465" xr:uid="{00000000-0005-0000-0000-0000DA280000}"/>
    <cellStyle name="요약 2 5 2 8 2 2" xfId="10466" xr:uid="{00000000-0005-0000-0000-0000DB280000}"/>
    <cellStyle name="요약 2 5 2 8 3" xfId="10467" xr:uid="{00000000-0005-0000-0000-0000DC280000}"/>
    <cellStyle name="요약 2 5 2 8 3 2" xfId="10468" xr:uid="{00000000-0005-0000-0000-0000DD280000}"/>
    <cellStyle name="요약 2 5 2 8 4" xfId="10469" xr:uid="{00000000-0005-0000-0000-0000DE280000}"/>
    <cellStyle name="요약 2 5 2 9" xfId="10470" xr:uid="{00000000-0005-0000-0000-0000DF280000}"/>
    <cellStyle name="요약 2 5 2 9 2" xfId="10471" xr:uid="{00000000-0005-0000-0000-0000E0280000}"/>
    <cellStyle name="요약 2 5 3" xfId="10472" xr:uid="{00000000-0005-0000-0000-0000E1280000}"/>
    <cellStyle name="요약 2 5 3 2" xfId="10473" xr:uid="{00000000-0005-0000-0000-0000E2280000}"/>
    <cellStyle name="요약 2 5 3 2 2" xfId="10474" xr:uid="{00000000-0005-0000-0000-0000E3280000}"/>
    <cellStyle name="요약 2 5 3 2 2 2" xfId="10475" xr:uid="{00000000-0005-0000-0000-0000E4280000}"/>
    <cellStyle name="요약 2 5 3 2 3" xfId="10476" xr:uid="{00000000-0005-0000-0000-0000E5280000}"/>
    <cellStyle name="요약 2 5 3 2 3 2" xfId="10477" xr:uid="{00000000-0005-0000-0000-0000E6280000}"/>
    <cellStyle name="요약 2 5 3 2 4" xfId="10478" xr:uid="{00000000-0005-0000-0000-0000E7280000}"/>
    <cellStyle name="요약 2 5 3 3" xfId="10479" xr:uid="{00000000-0005-0000-0000-0000E8280000}"/>
    <cellStyle name="요약 2 5 3 3 2" xfId="10480" xr:uid="{00000000-0005-0000-0000-0000E9280000}"/>
    <cellStyle name="요약 2 5 3 3 2 2" xfId="10481" xr:uid="{00000000-0005-0000-0000-0000EA280000}"/>
    <cellStyle name="요약 2 5 3 3 3" xfId="10482" xr:uid="{00000000-0005-0000-0000-0000EB280000}"/>
    <cellStyle name="요약 2 5 3 3 3 2" xfId="10483" xr:uid="{00000000-0005-0000-0000-0000EC280000}"/>
    <cellStyle name="요약 2 5 3 3 4" xfId="10484" xr:uid="{00000000-0005-0000-0000-0000ED280000}"/>
    <cellStyle name="요약 2 5 3 4" xfId="10485" xr:uid="{00000000-0005-0000-0000-0000EE280000}"/>
    <cellStyle name="요약 2 5 3 4 2" xfId="10486" xr:uid="{00000000-0005-0000-0000-0000EF280000}"/>
    <cellStyle name="요약 2 5 3 4 2 2" xfId="10487" xr:uid="{00000000-0005-0000-0000-0000F0280000}"/>
    <cellStyle name="요약 2 5 3 4 3" xfId="10488" xr:uid="{00000000-0005-0000-0000-0000F1280000}"/>
    <cellStyle name="요약 2 5 3 4 3 2" xfId="10489" xr:uid="{00000000-0005-0000-0000-0000F2280000}"/>
    <cellStyle name="요약 2 5 3 4 4" xfId="10490" xr:uid="{00000000-0005-0000-0000-0000F3280000}"/>
    <cellStyle name="요약 2 5 3 5" xfId="10491" xr:uid="{00000000-0005-0000-0000-0000F4280000}"/>
    <cellStyle name="요약 2 5 3 5 2" xfId="10492" xr:uid="{00000000-0005-0000-0000-0000F5280000}"/>
    <cellStyle name="요약 2 5 3 5 2 2" xfId="10493" xr:uid="{00000000-0005-0000-0000-0000F6280000}"/>
    <cellStyle name="요약 2 5 3 5 3" xfId="10494" xr:uid="{00000000-0005-0000-0000-0000F7280000}"/>
    <cellStyle name="요약 2 5 3 5 3 2" xfId="10495" xr:uid="{00000000-0005-0000-0000-0000F8280000}"/>
    <cellStyle name="요약 2 5 3 5 4" xfId="10496" xr:uid="{00000000-0005-0000-0000-0000F9280000}"/>
    <cellStyle name="요약 2 5 3 6" xfId="10497" xr:uid="{00000000-0005-0000-0000-0000FA280000}"/>
    <cellStyle name="요약 2 5 3 6 2" xfId="10498" xr:uid="{00000000-0005-0000-0000-0000FB280000}"/>
    <cellStyle name="요약 2 5 3 6 2 2" xfId="10499" xr:uid="{00000000-0005-0000-0000-0000FC280000}"/>
    <cellStyle name="요약 2 5 3 6 3" xfId="10500" xr:uid="{00000000-0005-0000-0000-0000FD280000}"/>
    <cellStyle name="요약 2 5 3 6 3 2" xfId="10501" xr:uid="{00000000-0005-0000-0000-0000FE280000}"/>
    <cellStyle name="요약 2 5 3 6 4" xfId="10502" xr:uid="{00000000-0005-0000-0000-0000FF280000}"/>
    <cellStyle name="요약 2 5 3 7" xfId="10503" xr:uid="{00000000-0005-0000-0000-000000290000}"/>
    <cellStyle name="요약 2 5 3 7 2" xfId="10504" xr:uid="{00000000-0005-0000-0000-000001290000}"/>
    <cellStyle name="요약 2 5 3 8" xfId="10505" xr:uid="{00000000-0005-0000-0000-000002290000}"/>
    <cellStyle name="요약 2 5 3 8 2" xfId="10506" xr:uid="{00000000-0005-0000-0000-000003290000}"/>
    <cellStyle name="요약 2 5 3 9" xfId="10507" xr:uid="{00000000-0005-0000-0000-000004290000}"/>
    <cellStyle name="요약 2 5 4" xfId="10508" xr:uid="{00000000-0005-0000-0000-000005290000}"/>
    <cellStyle name="요약 2 5 4 2" xfId="10509" xr:uid="{00000000-0005-0000-0000-000006290000}"/>
    <cellStyle name="요약 2 5 4 2 2" xfId="10510" xr:uid="{00000000-0005-0000-0000-000007290000}"/>
    <cellStyle name="요약 2 5 4 2 2 2" xfId="10511" xr:uid="{00000000-0005-0000-0000-000008290000}"/>
    <cellStyle name="요약 2 5 4 2 3" xfId="10512" xr:uid="{00000000-0005-0000-0000-000009290000}"/>
    <cellStyle name="요약 2 5 4 2 3 2" xfId="10513" xr:uid="{00000000-0005-0000-0000-00000A290000}"/>
    <cellStyle name="요약 2 5 4 2 4" xfId="10514" xr:uid="{00000000-0005-0000-0000-00000B290000}"/>
    <cellStyle name="요약 2 5 4 3" xfId="10515" xr:uid="{00000000-0005-0000-0000-00000C290000}"/>
    <cellStyle name="요약 2 5 4 3 2" xfId="10516" xr:uid="{00000000-0005-0000-0000-00000D290000}"/>
    <cellStyle name="요약 2 5 4 3 2 2" xfId="10517" xr:uid="{00000000-0005-0000-0000-00000E290000}"/>
    <cellStyle name="요약 2 5 4 3 3" xfId="10518" xr:uid="{00000000-0005-0000-0000-00000F290000}"/>
    <cellStyle name="요약 2 5 4 3 3 2" xfId="10519" xr:uid="{00000000-0005-0000-0000-000010290000}"/>
    <cellStyle name="요약 2 5 4 3 4" xfId="10520" xr:uid="{00000000-0005-0000-0000-000011290000}"/>
    <cellStyle name="요약 2 5 4 4" xfId="10521" xr:uid="{00000000-0005-0000-0000-000012290000}"/>
    <cellStyle name="요약 2 5 4 4 2" xfId="10522" xr:uid="{00000000-0005-0000-0000-000013290000}"/>
    <cellStyle name="요약 2 5 4 4 2 2" xfId="10523" xr:uid="{00000000-0005-0000-0000-000014290000}"/>
    <cellStyle name="요약 2 5 4 4 3" xfId="10524" xr:uid="{00000000-0005-0000-0000-000015290000}"/>
    <cellStyle name="요약 2 5 4 4 3 2" xfId="10525" xr:uid="{00000000-0005-0000-0000-000016290000}"/>
    <cellStyle name="요약 2 5 4 4 4" xfId="10526" xr:uid="{00000000-0005-0000-0000-000017290000}"/>
    <cellStyle name="요약 2 5 4 5" xfId="10527" xr:uid="{00000000-0005-0000-0000-000018290000}"/>
    <cellStyle name="요약 2 5 4 5 2" xfId="10528" xr:uid="{00000000-0005-0000-0000-000019290000}"/>
    <cellStyle name="요약 2 5 4 5 2 2" xfId="10529" xr:uid="{00000000-0005-0000-0000-00001A290000}"/>
    <cellStyle name="요약 2 5 4 5 3" xfId="10530" xr:uid="{00000000-0005-0000-0000-00001B290000}"/>
    <cellStyle name="요약 2 5 4 5 3 2" xfId="10531" xr:uid="{00000000-0005-0000-0000-00001C290000}"/>
    <cellStyle name="요약 2 5 4 5 4" xfId="10532" xr:uid="{00000000-0005-0000-0000-00001D290000}"/>
    <cellStyle name="요약 2 5 4 6" xfId="10533" xr:uid="{00000000-0005-0000-0000-00001E290000}"/>
    <cellStyle name="요약 2 5 4 6 2" xfId="10534" xr:uid="{00000000-0005-0000-0000-00001F290000}"/>
    <cellStyle name="요약 2 5 4 7" xfId="10535" xr:uid="{00000000-0005-0000-0000-000020290000}"/>
    <cellStyle name="요약 2 5 4 7 2" xfId="10536" xr:uid="{00000000-0005-0000-0000-000021290000}"/>
    <cellStyle name="요약 2 5 4 8" xfId="10537" xr:uid="{00000000-0005-0000-0000-000022290000}"/>
    <cellStyle name="요약 2 5 5" xfId="10538" xr:uid="{00000000-0005-0000-0000-000023290000}"/>
    <cellStyle name="요약 2 5 5 2" xfId="10539" xr:uid="{00000000-0005-0000-0000-000024290000}"/>
    <cellStyle name="요약 2 5 5 2 2" xfId="10540" xr:uid="{00000000-0005-0000-0000-000025290000}"/>
    <cellStyle name="요약 2 5 5 3" xfId="10541" xr:uid="{00000000-0005-0000-0000-000026290000}"/>
    <cellStyle name="요약 2 5 5 3 2" xfId="10542" xr:uid="{00000000-0005-0000-0000-000027290000}"/>
    <cellStyle name="요약 2 5 5 4" xfId="10543" xr:uid="{00000000-0005-0000-0000-000028290000}"/>
    <cellStyle name="요약 2 5 6" xfId="10544" xr:uid="{00000000-0005-0000-0000-000029290000}"/>
    <cellStyle name="요약 2 5 6 2" xfId="10545" xr:uid="{00000000-0005-0000-0000-00002A290000}"/>
    <cellStyle name="요약 2 5 6 2 2" xfId="10546" xr:uid="{00000000-0005-0000-0000-00002B290000}"/>
    <cellStyle name="요약 2 5 6 3" xfId="10547" xr:uid="{00000000-0005-0000-0000-00002C290000}"/>
    <cellStyle name="요약 2 5 6 3 2" xfId="10548" xr:uid="{00000000-0005-0000-0000-00002D290000}"/>
    <cellStyle name="요약 2 5 6 4" xfId="10549" xr:uid="{00000000-0005-0000-0000-00002E290000}"/>
    <cellStyle name="요약 2 5 7" xfId="10550" xr:uid="{00000000-0005-0000-0000-00002F290000}"/>
    <cellStyle name="요약 2 5 7 2" xfId="10551" xr:uid="{00000000-0005-0000-0000-000030290000}"/>
    <cellStyle name="요약 2 5 7 2 2" xfId="10552" xr:uid="{00000000-0005-0000-0000-000031290000}"/>
    <cellStyle name="요약 2 5 7 3" xfId="10553" xr:uid="{00000000-0005-0000-0000-000032290000}"/>
    <cellStyle name="요약 2 5 7 3 2" xfId="10554" xr:uid="{00000000-0005-0000-0000-000033290000}"/>
    <cellStyle name="요약 2 5 7 4" xfId="10555" xr:uid="{00000000-0005-0000-0000-000034290000}"/>
    <cellStyle name="요약 2 5 8" xfId="10556" xr:uid="{00000000-0005-0000-0000-000035290000}"/>
    <cellStyle name="요약 2 5 8 2" xfId="10557" xr:uid="{00000000-0005-0000-0000-000036290000}"/>
    <cellStyle name="요약 2 5 8 2 2" xfId="10558" xr:uid="{00000000-0005-0000-0000-000037290000}"/>
    <cellStyle name="요약 2 5 8 3" xfId="10559" xr:uid="{00000000-0005-0000-0000-000038290000}"/>
    <cellStyle name="요약 2 5 8 3 2" xfId="10560" xr:uid="{00000000-0005-0000-0000-000039290000}"/>
    <cellStyle name="요약 2 5 8 4" xfId="10561" xr:uid="{00000000-0005-0000-0000-00003A290000}"/>
    <cellStyle name="요약 2 5 9" xfId="10562" xr:uid="{00000000-0005-0000-0000-00003B290000}"/>
    <cellStyle name="요약 2 5 9 2" xfId="10563" xr:uid="{00000000-0005-0000-0000-00003C290000}"/>
    <cellStyle name="요약 2 5 9 2 2" xfId="10564" xr:uid="{00000000-0005-0000-0000-00003D290000}"/>
    <cellStyle name="요약 2 5 9 3" xfId="10565" xr:uid="{00000000-0005-0000-0000-00003E290000}"/>
    <cellStyle name="요약 2 5 9 3 2" xfId="10566" xr:uid="{00000000-0005-0000-0000-00003F290000}"/>
    <cellStyle name="요약 2 5 9 4" xfId="10567" xr:uid="{00000000-0005-0000-0000-000040290000}"/>
    <cellStyle name="요약 2 6" xfId="10568" xr:uid="{00000000-0005-0000-0000-000041290000}"/>
    <cellStyle name="요약 2 6 10" xfId="10569" xr:uid="{00000000-0005-0000-0000-000042290000}"/>
    <cellStyle name="요약 2 6 10 2" xfId="10570" xr:uid="{00000000-0005-0000-0000-000043290000}"/>
    <cellStyle name="요약 2 6 11" xfId="10571" xr:uid="{00000000-0005-0000-0000-000044290000}"/>
    <cellStyle name="요약 2 6 2" xfId="10572" xr:uid="{00000000-0005-0000-0000-000045290000}"/>
    <cellStyle name="요약 2 6 2 2" xfId="10573" xr:uid="{00000000-0005-0000-0000-000046290000}"/>
    <cellStyle name="요약 2 6 2 2 2" xfId="10574" xr:uid="{00000000-0005-0000-0000-000047290000}"/>
    <cellStyle name="요약 2 6 2 2 2 2" xfId="10575" xr:uid="{00000000-0005-0000-0000-000048290000}"/>
    <cellStyle name="요약 2 6 2 2 3" xfId="10576" xr:uid="{00000000-0005-0000-0000-000049290000}"/>
    <cellStyle name="요약 2 6 2 2 3 2" xfId="10577" xr:uid="{00000000-0005-0000-0000-00004A290000}"/>
    <cellStyle name="요약 2 6 2 2 4" xfId="10578" xr:uid="{00000000-0005-0000-0000-00004B290000}"/>
    <cellStyle name="요약 2 6 2 3" xfId="10579" xr:uid="{00000000-0005-0000-0000-00004C290000}"/>
    <cellStyle name="요약 2 6 2 3 2" xfId="10580" xr:uid="{00000000-0005-0000-0000-00004D290000}"/>
    <cellStyle name="요약 2 6 2 3 2 2" xfId="10581" xr:uid="{00000000-0005-0000-0000-00004E290000}"/>
    <cellStyle name="요약 2 6 2 3 3" xfId="10582" xr:uid="{00000000-0005-0000-0000-00004F290000}"/>
    <cellStyle name="요약 2 6 2 3 3 2" xfId="10583" xr:uid="{00000000-0005-0000-0000-000050290000}"/>
    <cellStyle name="요약 2 6 2 3 4" xfId="10584" xr:uid="{00000000-0005-0000-0000-000051290000}"/>
    <cellStyle name="요약 2 6 2 4" xfId="10585" xr:uid="{00000000-0005-0000-0000-000052290000}"/>
    <cellStyle name="요약 2 6 2 4 2" xfId="10586" xr:uid="{00000000-0005-0000-0000-000053290000}"/>
    <cellStyle name="요약 2 6 2 4 2 2" xfId="10587" xr:uid="{00000000-0005-0000-0000-000054290000}"/>
    <cellStyle name="요약 2 6 2 4 3" xfId="10588" xr:uid="{00000000-0005-0000-0000-000055290000}"/>
    <cellStyle name="요약 2 6 2 4 3 2" xfId="10589" xr:uid="{00000000-0005-0000-0000-000056290000}"/>
    <cellStyle name="요약 2 6 2 4 4" xfId="10590" xr:uid="{00000000-0005-0000-0000-000057290000}"/>
    <cellStyle name="요약 2 6 2 5" xfId="10591" xr:uid="{00000000-0005-0000-0000-000058290000}"/>
    <cellStyle name="요약 2 6 2 5 2" xfId="10592" xr:uid="{00000000-0005-0000-0000-000059290000}"/>
    <cellStyle name="요약 2 6 2 5 2 2" xfId="10593" xr:uid="{00000000-0005-0000-0000-00005A290000}"/>
    <cellStyle name="요약 2 6 2 5 3" xfId="10594" xr:uid="{00000000-0005-0000-0000-00005B290000}"/>
    <cellStyle name="요약 2 6 2 5 3 2" xfId="10595" xr:uid="{00000000-0005-0000-0000-00005C290000}"/>
    <cellStyle name="요약 2 6 2 5 4" xfId="10596" xr:uid="{00000000-0005-0000-0000-00005D290000}"/>
    <cellStyle name="요약 2 6 2 6" xfId="10597" xr:uid="{00000000-0005-0000-0000-00005E290000}"/>
    <cellStyle name="요약 2 6 2 6 2" xfId="10598" xr:uid="{00000000-0005-0000-0000-00005F290000}"/>
    <cellStyle name="요약 2 6 2 6 2 2" xfId="10599" xr:uid="{00000000-0005-0000-0000-000060290000}"/>
    <cellStyle name="요약 2 6 2 6 3" xfId="10600" xr:uid="{00000000-0005-0000-0000-000061290000}"/>
    <cellStyle name="요약 2 6 2 6 3 2" xfId="10601" xr:uid="{00000000-0005-0000-0000-000062290000}"/>
    <cellStyle name="요약 2 6 2 6 4" xfId="10602" xr:uid="{00000000-0005-0000-0000-000063290000}"/>
    <cellStyle name="요약 2 6 2 7" xfId="10603" xr:uid="{00000000-0005-0000-0000-000064290000}"/>
    <cellStyle name="요약 2 6 2 7 2" xfId="10604" xr:uid="{00000000-0005-0000-0000-000065290000}"/>
    <cellStyle name="요약 2 6 2 8" xfId="10605" xr:uid="{00000000-0005-0000-0000-000066290000}"/>
    <cellStyle name="요약 2 6 2 8 2" xfId="10606" xr:uid="{00000000-0005-0000-0000-000067290000}"/>
    <cellStyle name="요약 2 6 2 9" xfId="10607" xr:uid="{00000000-0005-0000-0000-000068290000}"/>
    <cellStyle name="요약 2 6 3" xfId="10608" xr:uid="{00000000-0005-0000-0000-000069290000}"/>
    <cellStyle name="요약 2 6 3 2" xfId="10609" xr:uid="{00000000-0005-0000-0000-00006A290000}"/>
    <cellStyle name="요약 2 6 3 2 2" xfId="10610" xr:uid="{00000000-0005-0000-0000-00006B290000}"/>
    <cellStyle name="요약 2 6 3 2 2 2" xfId="10611" xr:uid="{00000000-0005-0000-0000-00006C290000}"/>
    <cellStyle name="요약 2 6 3 2 3" xfId="10612" xr:uid="{00000000-0005-0000-0000-00006D290000}"/>
    <cellStyle name="요약 2 6 3 2 3 2" xfId="10613" xr:uid="{00000000-0005-0000-0000-00006E290000}"/>
    <cellStyle name="요약 2 6 3 2 4" xfId="10614" xr:uid="{00000000-0005-0000-0000-00006F290000}"/>
    <cellStyle name="요약 2 6 3 3" xfId="10615" xr:uid="{00000000-0005-0000-0000-000070290000}"/>
    <cellStyle name="요약 2 6 3 3 2" xfId="10616" xr:uid="{00000000-0005-0000-0000-000071290000}"/>
    <cellStyle name="요약 2 6 3 3 2 2" xfId="10617" xr:uid="{00000000-0005-0000-0000-000072290000}"/>
    <cellStyle name="요약 2 6 3 3 3" xfId="10618" xr:uid="{00000000-0005-0000-0000-000073290000}"/>
    <cellStyle name="요약 2 6 3 3 3 2" xfId="10619" xr:uid="{00000000-0005-0000-0000-000074290000}"/>
    <cellStyle name="요약 2 6 3 3 4" xfId="10620" xr:uid="{00000000-0005-0000-0000-000075290000}"/>
    <cellStyle name="요약 2 6 3 4" xfId="10621" xr:uid="{00000000-0005-0000-0000-000076290000}"/>
    <cellStyle name="요약 2 6 3 4 2" xfId="10622" xr:uid="{00000000-0005-0000-0000-000077290000}"/>
    <cellStyle name="요약 2 6 3 4 2 2" xfId="10623" xr:uid="{00000000-0005-0000-0000-000078290000}"/>
    <cellStyle name="요약 2 6 3 4 3" xfId="10624" xr:uid="{00000000-0005-0000-0000-000079290000}"/>
    <cellStyle name="요약 2 6 3 4 3 2" xfId="10625" xr:uid="{00000000-0005-0000-0000-00007A290000}"/>
    <cellStyle name="요약 2 6 3 4 4" xfId="10626" xr:uid="{00000000-0005-0000-0000-00007B290000}"/>
    <cellStyle name="요약 2 6 3 5" xfId="10627" xr:uid="{00000000-0005-0000-0000-00007C290000}"/>
    <cellStyle name="요약 2 6 3 5 2" xfId="10628" xr:uid="{00000000-0005-0000-0000-00007D290000}"/>
    <cellStyle name="요약 2 6 3 5 2 2" xfId="10629" xr:uid="{00000000-0005-0000-0000-00007E290000}"/>
    <cellStyle name="요약 2 6 3 5 3" xfId="10630" xr:uid="{00000000-0005-0000-0000-00007F290000}"/>
    <cellStyle name="요약 2 6 3 5 3 2" xfId="10631" xr:uid="{00000000-0005-0000-0000-000080290000}"/>
    <cellStyle name="요약 2 6 3 5 4" xfId="10632" xr:uid="{00000000-0005-0000-0000-000081290000}"/>
    <cellStyle name="요약 2 6 3 6" xfId="10633" xr:uid="{00000000-0005-0000-0000-000082290000}"/>
    <cellStyle name="요약 2 6 3 6 2" xfId="10634" xr:uid="{00000000-0005-0000-0000-000083290000}"/>
    <cellStyle name="요약 2 6 3 7" xfId="10635" xr:uid="{00000000-0005-0000-0000-000084290000}"/>
    <cellStyle name="요약 2 6 3 7 2" xfId="10636" xr:uid="{00000000-0005-0000-0000-000085290000}"/>
    <cellStyle name="요약 2 6 3 8" xfId="10637" xr:uid="{00000000-0005-0000-0000-000086290000}"/>
    <cellStyle name="요약 2 6 4" xfId="10638" xr:uid="{00000000-0005-0000-0000-000087290000}"/>
    <cellStyle name="요약 2 6 4 2" xfId="10639" xr:uid="{00000000-0005-0000-0000-000088290000}"/>
    <cellStyle name="요약 2 6 4 2 2" xfId="10640" xr:uid="{00000000-0005-0000-0000-000089290000}"/>
    <cellStyle name="요약 2 6 4 3" xfId="10641" xr:uid="{00000000-0005-0000-0000-00008A290000}"/>
    <cellStyle name="요약 2 6 4 3 2" xfId="10642" xr:uid="{00000000-0005-0000-0000-00008B290000}"/>
    <cellStyle name="요약 2 6 4 4" xfId="10643" xr:uid="{00000000-0005-0000-0000-00008C290000}"/>
    <cellStyle name="요약 2 6 5" xfId="10644" xr:uid="{00000000-0005-0000-0000-00008D290000}"/>
    <cellStyle name="요약 2 6 5 2" xfId="10645" xr:uid="{00000000-0005-0000-0000-00008E290000}"/>
    <cellStyle name="요약 2 6 5 2 2" xfId="10646" xr:uid="{00000000-0005-0000-0000-00008F290000}"/>
    <cellStyle name="요약 2 6 5 3" xfId="10647" xr:uid="{00000000-0005-0000-0000-000090290000}"/>
    <cellStyle name="요약 2 6 5 3 2" xfId="10648" xr:uid="{00000000-0005-0000-0000-000091290000}"/>
    <cellStyle name="요약 2 6 5 4" xfId="10649" xr:uid="{00000000-0005-0000-0000-000092290000}"/>
    <cellStyle name="요약 2 6 6" xfId="10650" xr:uid="{00000000-0005-0000-0000-000093290000}"/>
    <cellStyle name="요약 2 6 6 2" xfId="10651" xr:uid="{00000000-0005-0000-0000-000094290000}"/>
    <cellStyle name="요약 2 6 6 2 2" xfId="10652" xr:uid="{00000000-0005-0000-0000-000095290000}"/>
    <cellStyle name="요약 2 6 6 3" xfId="10653" xr:uid="{00000000-0005-0000-0000-000096290000}"/>
    <cellStyle name="요약 2 6 6 3 2" xfId="10654" xr:uid="{00000000-0005-0000-0000-000097290000}"/>
    <cellStyle name="요약 2 6 6 4" xfId="10655" xr:uid="{00000000-0005-0000-0000-000098290000}"/>
    <cellStyle name="요약 2 6 7" xfId="10656" xr:uid="{00000000-0005-0000-0000-000099290000}"/>
    <cellStyle name="요약 2 6 7 2" xfId="10657" xr:uid="{00000000-0005-0000-0000-00009A290000}"/>
    <cellStyle name="요약 2 6 7 2 2" xfId="10658" xr:uid="{00000000-0005-0000-0000-00009B290000}"/>
    <cellStyle name="요약 2 6 7 3" xfId="10659" xr:uid="{00000000-0005-0000-0000-00009C290000}"/>
    <cellStyle name="요약 2 6 7 3 2" xfId="10660" xr:uid="{00000000-0005-0000-0000-00009D290000}"/>
    <cellStyle name="요약 2 6 7 4" xfId="10661" xr:uid="{00000000-0005-0000-0000-00009E290000}"/>
    <cellStyle name="요약 2 6 8" xfId="10662" xr:uid="{00000000-0005-0000-0000-00009F290000}"/>
    <cellStyle name="요약 2 6 8 2" xfId="10663" xr:uid="{00000000-0005-0000-0000-0000A0290000}"/>
    <cellStyle name="요약 2 6 8 2 2" xfId="10664" xr:uid="{00000000-0005-0000-0000-0000A1290000}"/>
    <cellStyle name="요약 2 6 8 3" xfId="10665" xr:uid="{00000000-0005-0000-0000-0000A2290000}"/>
    <cellStyle name="요약 2 6 8 3 2" xfId="10666" xr:uid="{00000000-0005-0000-0000-0000A3290000}"/>
    <cellStyle name="요약 2 6 8 4" xfId="10667" xr:uid="{00000000-0005-0000-0000-0000A4290000}"/>
    <cellStyle name="요약 2 6 9" xfId="10668" xr:uid="{00000000-0005-0000-0000-0000A5290000}"/>
    <cellStyle name="요약 2 6 9 2" xfId="10669" xr:uid="{00000000-0005-0000-0000-0000A6290000}"/>
    <cellStyle name="요약 2 7" xfId="10670" xr:uid="{00000000-0005-0000-0000-0000A7290000}"/>
    <cellStyle name="요약 2 7 2" xfId="10671" xr:uid="{00000000-0005-0000-0000-0000A8290000}"/>
    <cellStyle name="요약 2 7 2 2" xfId="10672" xr:uid="{00000000-0005-0000-0000-0000A9290000}"/>
    <cellStyle name="요약 2 7 2 2 2" xfId="10673" xr:uid="{00000000-0005-0000-0000-0000AA290000}"/>
    <cellStyle name="요약 2 7 2 3" xfId="10674" xr:uid="{00000000-0005-0000-0000-0000AB290000}"/>
    <cellStyle name="요약 2 7 2 3 2" xfId="10675" xr:uid="{00000000-0005-0000-0000-0000AC290000}"/>
    <cellStyle name="요약 2 7 2 4" xfId="10676" xr:uid="{00000000-0005-0000-0000-0000AD290000}"/>
    <cellStyle name="요약 2 7 3" xfId="10677" xr:uid="{00000000-0005-0000-0000-0000AE290000}"/>
    <cellStyle name="요약 2 7 3 2" xfId="10678" xr:uid="{00000000-0005-0000-0000-0000AF290000}"/>
    <cellStyle name="요약 2 7 3 2 2" xfId="10679" xr:uid="{00000000-0005-0000-0000-0000B0290000}"/>
    <cellStyle name="요약 2 7 3 3" xfId="10680" xr:uid="{00000000-0005-0000-0000-0000B1290000}"/>
    <cellStyle name="요약 2 7 3 3 2" xfId="10681" xr:uid="{00000000-0005-0000-0000-0000B2290000}"/>
    <cellStyle name="요약 2 7 3 4" xfId="10682" xr:uid="{00000000-0005-0000-0000-0000B3290000}"/>
    <cellStyle name="요약 2 7 4" xfId="10683" xr:uid="{00000000-0005-0000-0000-0000B4290000}"/>
    <cellStyle name="요약 2 7 4 2" xfId="10684" xr:uid="{00000000-0005-0000-0000-0000B5290000}"/>
    <cellStyle name="요약 2 7 4 2 2" xfId="10685" xr:uid="{00000000-0005-0000-0000-0000B6290000}"/>
    <cellStyle name="요약 2 7 4 3" xfId="10686" xr:uid="{00000000-0005-0000-0000-0000B7290000}"/>
    <cellStyle name="요약 2 7 4 3 2" xfId="10687" xr:uid="{00000000-0005-0000-0000-0000B8290000}"/>
    <cellStyle name="요약 2 7 4 4" xfId="10688" xr:uid="{00000000-0005-0000-0000-0000B9290000}"/>
    <cellStyle name="요약 2 7 5" xfId="10689" xr:uid="{00000000-0005-0000-0000-0000BA290000}"/>
    <cellStyle name="요약 2 7 5 2" xfId="10690" xr:uid="{00000000-0005-0000-0000-0000BB290000}"/>
    <cellStyle name="요약 2 7 5 2 2" xfId="10691" xr:uid="{00000000-0005-0000-0000-0000BC290000}"/>
    <cellStyle name="요약 2 7 5 3" xfId="10692" xr:uid="{00000000-0005-0000-0000-0000BD290000}"/>
    <cellStyle name="요약 2 7 5 3 2" xfId="10693" xr:uid="{00000000-0005-0000-0000-0000BE290000}"/>
    <cellStyle name="요약 2 7 5 4" xfId="10694" xr:uid="{00000000-0005-0000-0000-0000BF290000}"/>
    <cellStyle name="요약 2 7 6" xfId="10695" xr:uid="{00000000-0005-0000-0000-0000C0290000}"/>
    <cellStyle name="요약 2 7 6 2" xfId="10696" xr:uid="{00000000-0005-0000-0000-0000C1290000}"/>
    <cellStyle name="요약 2 7 6 2 2" xfId="10697" xr:uid="{00000000-0005-0000-0000-0000C2290000}"/>
    <cellStyle name="요약 2 7 6 3" xfId="10698" xr:uid="{00000000-0005-0000-0000-0000C3290000}"/>
    <cellStyle name="요약 2 7 6 3 2" xfId="10699" xr:uid="{00000000-0005-0000-0000-0000C4290000}"/>
    <cellStyle name="요약 2 7 6 4" xfId="10700" xr:uid="{00000000-0005-0000-0000-0000C5290000}"/>
    <cellStyle name="요약 2 7 7" xfId="10701" xr:uid="{00000000-0005-0000-0000-0000C6290000}"/>
    <cellStyle name="요약 2 7 7 2" xfId="10702" xr:uid="{00000000-0005-0000-0000-0000C7290000}"/>
    <cellStyle name="요약 2 7 8" xfId="10703" xr:uid="{00000000-0005-0000-0000-0000C8290000}"/>
    <cellStyle name="요약 2 7 8 2" xfId="10704" xr:uid="{00000000-0005-0000-0000-0000C9290000}"/>
    <cellStyle name="요약 2 7 9" xfId="10705" xr:uid="{00000000-0005-0000-0000-0000CA290000}"/>
    <cellStyle name="요약 2 8" xfId="10706" xr:uid="{00000000-0005-0000-0000-0000CB290000}"/>
    <cellStyle name="요약 2 8 2" xfId="10707" xr:uid="{00000000-0005-0000-0000-0000CC290000}"/>
    <cellStyle name="요약 2 8 2 2" xfId="10708" xr:uid="{00000000-0005-0000-0000-0000CD290000}"/>
    <cellStyle name="요약 2 8 2 2 2" xfId="10709" xr:uid="{00000000-0005-0000-0000-0000CE290000}"/>
    <cellStyle name="요약 2 8 2 3" xfId="10710" xr:uid="{00000000-0005-0000-0000-0000CF290000}"/>
    <cellStyle name="요약 2 8 2 3 2" xfId="10711" xr:uid="{00000000-0005-0000-0000-0000D0290000}"/>
    <cellStyle name="요약 2 8 2 4" xfId="10712" xr:uid="{00000000-0005-0000-0000-0000D1290000}"/>
    <cellStyle name="요약 2 8 3" xfId="10713" xr:uid="{00000000-0005-0000-0000-0000D2290000}"/>
    <cellStyle name="요약 2 8 3 2" xfId="10714" xr:uid="{00000000-0005-0000-0000-0000D3290000}"/>
    <cellStyle name="요약 2 8 3 2 2" xfId="10715" xr:uid="{00000000-0005-0000-0000-0000D4290000}"/>
    <cellStyle name="요약 2 8 3 3" xfId="10716" xr:uid="{00000000-0005-0000-0000-0000D5290000}"/>
    <cellStyle name="요약 2 8 3 3 2" xfId="10717" xr:uid="{00000000-0005-0000-0000-0000D6290000}"/>
    <cellStyle name="요약 2 8 3 4" xfId="10718" xr:uid="{00000000-0005-0000-0000-0000D7290000}"/>
    <cellStyle name="요약 2 8 4" xfId="10719" xr:uid="{00000000-0005-0000-0000-0000D8290000}"/>
    <cellStyle name="요약 2 8 4 2" xfId="10720" xr:uid="{00000000-0005-0000-0000-0000D9290000}"/>
    <cellStyle name="요약 2 8 4 2 2" xfId="10721" xr:uid="{00000000-0005-0000-0000-0000DA290000}"/>
    <cellStyle name="요약 2 8 4 3" xfId="10722" xr:uid="{00000000-0005-0000-0000-0000DB290000}"/>
    <cellStyle name="요약 2 8 4 3 2" xfId="10723" xr:uid="{00000000-0005-0000-0000-0000DC290000}"/>
    <cellStyle name="요약 2 8 4 4" xfId="10724" xr:uid="{00000000-0005-0000-0000-0000DD290000}"/>
    <cellStyle name="요약 2 8 5" xfId="10725" xr:uid="{00000000-0005-0000-0000-0000DE290000}"/>
    <cellStyle name="요약 2 8 5 2" xfId="10726" xr:uid="{00000000-0005-0000-0000-0000DF290000}"/>
    <cellStyle name="요약 2 8 5 2 2" xfId="10727" xr:uid="{00000000-0005-0000-0000-0000E0290000}"/>
    <cellStyle name="요약 2 8 5 3" xfId="10728" xr:uid="{00000000-0005-0000-0000-0000E1290000}"/>
    <cellStyle name="요약 2 8 5 3 2" xfId="10729" xr:uid="{00000000-0005-0000-0000-0000E2290000}"/>
    <cellStyle name="요약 2 8 5 4" xfId="10730" xr:uid="{00000000-0005-0000-0000-0000E3290000}"/>
    <cellStyle name="요약 2 8 6" xfId="10731" xr:uid="{00000000-0005-0000-0000-0000E4290000}"/>
    <cellStyle name="요약 2 8 6 2" xfId="10732" xr:uid="{00000000-0005-0000-0000-0000E5290000}"/>
    <cellStyle name="요약 2 8 7" xfId="10733" xr:uid="{00000000-0005-0000-0000-0000E6290000}"/>
    <cellStyle name="요약 2 8 7 2" xfId="10734" xr:uid="{00000000-0005-0000-0000-0000E7290000}"/>
    <cellStyle name="요약 2 8 8" xfId="10735" xr:uid="{00000000-0005-0000-0000-0000E8290000}"/>
    <cellStyle name="요약 2 9" xfId="10736" xr:uid="{00000000-0005-0000-0000-0000E9290000}"/>
    <cellStyle name="요약 2 9 2" xfId="10737" xr:uid="{00000000-0005-0000-0000-0000EA290000}"/>
    <cellStyle name="요약 2 9 2 2" xfId="10738" xr:uid="{00000000-0005-0000-0000-0000EB290000}"/>
    <cellStyle name="요약 2 9 3" xfId="10739" xr:uid="{00000000-0005-0000-0000-0000EC290000}"/>
    <cellStyle name="요약 2 9 3 2" xfId="10740" xr:uid="{00000000-0005-0000-0000-0000ED290000}"/>
    <cellStyle name="요약 2 9 4" xfId="10741" xr:uid="{00000000-0005-0000-0000-0000EE290000}"/>
    <cellStyle name="요약 20" xfId="10742" xr:uid="{00000000-0005-0000-0000-0000EF290000}"/>
    <cellStyle name="요약 21" xfId="10743" xr:uid="{00000000-0005-0000-0000-0000F0290000}"/>
    <cellStyle name="요약 22" xfId="10744" xr:uid="{00000000-0005-0000-0000-0000F1290000}"/>
    <cellStyle name="요약 23" xfId="10745" xr:uid="{00000000-0005-0000-0000-0000F2290000}"/>
    <cellStyle name="요약 3" xfId="10746" xr:uid="{00000000-0005-0000-0000-0000F3290000}"/>
    <cellStyle name="요약 3 10" xfId="10747" xr:uid="{00000000-0005-0000-0000-0000F4290000}"/>
    <cellStyle name="요약 3 10 2" xfId="10748" xr:uid="{00000000-0005-0000-0000-0000F5290000}"/>
    <cellStyle name="요약 3 11" xfId="10749" xr:uid="{00000000-0005-0000-0000-0000F6290000}"/>
    <cellStyle name="요약 3 11 2" xfId="10750" xr:uid="{00000000-0005-0000-0000-0000F7290000}"/>
    <cellStyle name="요약 3 12" xfId="10751" xr:uid="{00000000-0005-0000-0000-0000F8290000}"/>
    <cellStyle name="요약 3 2" xfId="10752" xr:uid="{00000000-0005-0000-0000-0000F9290000}"/>
    <cellStyle name="요약 3 2 10" xfId="10753" xr:uid="{00000000-0005-0000-0000-0000FA290000}"/>
    <cellStyle name="요약 3 2 10 2" xfId="10754" xr:uid="{00000000-0005-0000-0000-0000FB290000}"/>
    <cellStyle name="요약 3 2 11" xfId="10755" xr:uid="{00000000-0005-0000-0000-0000FC290000}"/>
    <cellStyle name="요약 3 2 12" xfId="10756" xr:uid="{00000000-0005-0000-0000-0000FD290000}"/>
    <cellStyle name="요약 3 2 2" xfId="10757" xr:uid="{00000000-0005-0000-0000-0000FE290000}"/>
    <cellStyle name="요약 3 2 2 2" xfId="10758" xr:uid="{00000000-0005-0000-0000-0000FF290000}"/>
    <cellStyle name="요약 3 2 2 2 2" xfId="10759" xr:uid="{00000000-0005-0000-0000-0000002A0000}"/>
    <cellStyle name="요약 3 2 2 2 2 2" xfId="10760" xr:uid="{00000000-0005-0000-0000-0000012A0000}"/>
    <cellStyle name="요약 3 2 2 2 3" xfId="10761" xr:uid="{00000000-0005-0000-0000-0000022A0000}"/>
    <cellStyle name="요약 3 2 2 2 3 2" xfId="10762" xr:uid="{00000000-0005-0000-0000-0000032A0000}"/>
    <cellStyle name="요약 3 2 2 2 4" xfId="10763" xr:uid="{00000000-0005-0000-0000-0000042A0000}"/>
    <cellStyle name="요약 3 2 2 3" xfId="10764" xr:uid="{00000000-0005-0000-0000-0000052A0000}"/>
    <cellStyle name="요약 3 2 2 3 2" xfId="10765" xr:uid="{00000000-0005-0000-0000-0000062A0000}"/>
    <cellStyle name="요약 3 2 2 3 2 2" xfId="10766" xr:uid="{00000000-0005-0000-0000-0000072A0000}"/>
    <cellStyle name="요약 3 2 2 3 3" xfId="10767" xr:uid="{00000000-0005-0000-0000-0000082A0000}"/>
    <cellStyle name="요약 3 2 2 3 3 2" xfId="10768" xr:uid="{00000000-0005-0000-0000-0000092A0000}"/>
    <cellStyle name="요약 3 2 2 3 4" xfId="10769" xr:uid="{00000000-0005-0000-0000-00000A2A0000}"/>
    <cellStyle name="요약 3 2 2 4" xfId="10770" xr:uid="{00000000-0005-0000-0000-00000B2A0000}"/>
    <cellStyle name="요약 3 2 2 4 2" xfId="10771" xr:uid="{00000000-0005-0000-0000-00000C2A0000}"/>
    <cellStyle name="요약 3 2 2 4 2 2" xfId="10772" xr:uid="{00000000-0005-0000-0000-00000D2A0000}"/>
    <cellStyle name="요약 3 2 2 4 3" xfId="10773" xr:uid="{00000000-0005-0000-0000-00000E2A0000}"/>
    <cellStyle name="요약 3 2 2 4 3 2" xfId="10774" xr:uid="{00000000-0005-0000-0000-00000F2A0000}"/>
    <cellStyle name="요약 3 2 2 4 4" xfId="10775" xr:uid="{00000000-0005-0000-0000-0000102A0000}"/>
    <cellStyle name="요약 3 2 2 5" xfId="10776" xr:uid="{00000000-0005-0000-0000-0000112A0000}"/>
    <cellStyle name="요약 3 2 2 5 2" xfId="10777" xr:uid="{00000000-0005-0000-0000-0000122A0000}"/>
    <cellStyle name="요약 3 2 2 5 2 2" xfId="10778" xr:uid="{00000000-0005-0000-0000-0000132A0000}"/>
    <cellStyle name="요약 3 2 2 5 3" xfId="10779" xr:uid="{00000000-0005-0000-0000-0000142A0000}"/>
    <cellStyle name="요약 3 2 2 5 3 2" xfId="10780" xr:uid="{00000000-0005-0000-0000-0000152A0000}"/>
    <cellStyle name="요약 3 2 2 5 4" xfId="10781" xr:uid="{00000000-0005-0000-0000-0000162A0000}"/>
    <cellStyle name="요약 3 2 2 6" xfId="10782" xr:uid="{00000000-0005-0000-0000-0000172A0000}"/>
    <cellStyle name="요약 3 2 2 6 2" xfId="10783" xr:uid="{00000000-0005-0000-0000-0000182A0000}"/>
    <cellStyle name="요약 3 2 2 6 2 2" xfId="10784" xr:uid="{00000000-0005-0000-0000-0000192A0000}"/>
    <cellStyle name="요약 3 2 2 6 3" xfId="10785" xr:uid="{00000000-0005-0000-0000-00001A2A0000}"/>
    <cellStyle name="요약 3 2 2 6 3 2" xfId="10786" xr:uid="{00000000-0005-0000-0000-00001B2A0000}"/>
    <cellStyle name="요약 3 2 2 6 4" xfId="10787" xr:uid="{00000000-0005-0000-0000-00001C2A0000}"/>
    <cellStyle name="요약 3 2 2 7" xfId="10788" xr:uid="{00000000-0005-0000-0000-00001D2A0000}"/>
    <cellStyle name="요약 3 2 2 7 2" xfId="10789" xr:uid="{00000000-0005-0000-0000-00001E2A0000}"/>
    <cellStyle name="요약 3 2 2 8" xfId="10790" xr:uid="{00000000-0005-0000-0000-00001F2A0000}"/>
    <cellStyle name="요약 3 2 2 8 2" xfId="10791" xr:uid="{00000000-0005-0000-0000-0000202A0000}"/>
    <cellStyle name="요약 3 2 2 9" xfId="10792" xr:uid="{00000000-0005-0000-0000-0000212A0000}"/>
    <cellStyle name="요약 3 2 3" xfId="10793" xr:uid="{00000000-0005-0000-0000-0000222A0000}"/>
    <cellStyle name="요약 3 2 3 2" xfId="10794" xr:uid="{00000000-0005-0000-0000-0000232A0000}"/>
    <cellStyle name="요약 3 2 3 2 2" xfId="10795" xr:uid="{00000000-0005-0000-0000-0000242A0000}"/>
    <cellStyle name="요약 3 2 3 2 2 2" xfId="10796" xr:uid="{00000000-0005-0000-0000-0000252A0000}"/>
    <cellStyle name="요약 3 2 3 2 3" xfId="10797" xr:uid="{00000000-0005-0000-0000-0000262A0000}"/>
    <cellStyle name="요약 3 2 3 2 3 2" xfId="10798" xr:uid="{00000000-0005-0000-0000-0000272A0000}"/>
    <cellStyle name="요약 3 2 3 2 4" xfId="10799" xr:uid="{00000000-0005-0000-0000-0000282A0000}"/>
    <cellStyle name="요약 3 2 3 3" xfId="10800" xr:uid="{00000000-0005-0000-0000-0000292A0000}"/>
    <cellStyle name="요약 3 2 3 3 2" xfId="10801" xr:uid="{00000000-0005-0000-0000-00002A2A0000}"/>
    <cellStyle name="요약 3 2 3 3 2 2" xfId="10802" xr:uid="{00000000-0005-0000-0000-00002B2A0000}"/>
    <cellStyle name="요약 3 2 3 3 3" xfId="10803" xr:uid="{00000000-0005-0000-0000-00002C2A0000}"/>
    <cellStyle name="요약 3 2 3 3 3 2" xfId="10804" xr:uid="{00000000-0005-0000-0000-00002D2A0000}"/>
    <cellStyle name="요약 3 2 3 3 4" xfId="10805" xr:uid="{00000000-0005-0000-0000-00002E2A0000}"/>
    <cellStyle name="요약 3 2 3 4" xfId="10806" xr:uid="{00000000-0005-0000-0000-00002F2A0000}"/>
    <cellStyle name="요약 3 2 3 4 2" xfId="10807" xr:uid="{00000000-0005-0000-0000-0000302A0000}"/>
    <cellStyle name="요약 3 2 3 4 2 2" xfId="10808" xr:uid="{00000000-0005-0000-0000-0000312A0000}"/>
    <cellStyle name="요약 3 2 3 4 3" xfId="10809" xr:uid="{00000000-0005-0000-0000-0000322A0000}"/>
    <cellStyle name="요약 3 2 3 4 3 2" xfId="10810" xr:uid="{00000000-0005-0000-0000-0000332A0000}"/>
    <cellStyle name="요약 3 2 3 4 4" xfId="10811" xr:uid="{00000000-0005-0000-0000-0000342A0000}"/>
    <cellStyle name="요약 3 2 3 5" xfId="10812" xr:uid="{00000000-0005-0000-0000-0000352A0000}"/>
    <cellStyle name="요약 3 2 3 5 2" xfId="10813" xr:uid="{00000000-0005-0000-0000-0000362A0000}"/>
    <cellStyle name="요약 3 2 3 5 2 2" xfId="10814" xr:uid="{00000000-0005-0000-0000-0000372A0000}"/>
    <cellStyle name="요약 3 2 3 5 3" xfId="10815" xr:uid="{00000000-0005-0000-0000-0000382A0000}"/>
    <cellStyle name="요약 3 2 3 5 3 2" xfId="10816" xr:uid="{00000000-0005-0000-0000-0000392A0000}"/>
    <cellStyle name="요약 3 2 3 5 4" xfId="10817" xr:uid="{00000000-0005-0000-0000-00003A2A0000}"/>
    <cellStyle name="요약 3 2 3 6" xfId="10818" xr:uid="{00000000-0005-0000-0000-00003B2A0000}"/>
    <cellStyle name="요약 3 2 3 6 2" xfId="10819" xr:uid="{00000000-0005-0000-0000-00003C2A0000}"/>
    <cellStyle name="요약 3 2 3 7" xfId="10820" xr:uid="{00000000-0005-0000-0000-00003D2A0000}"/>
    <cellStyle name="요약 3 2 3 7 2" xfId="10821" xr:uid="{00000000-0005-0000-0000-00003E2A0000}"/>
    <cellStyle name="요약 3 2 3 8" xfId="10822" xr:uid="{00000000-0005-0000-0000-00003F2A0000}"/>
    <cellStyle name="요약 3 2 4" xfId="10823" xr:uid="{00000000-0005-0000-0000-0000402A0000}"/>
    <cellStyle name="요약 3 2 4 2" xfId="10824" xr:uid="{00000000-0005-0000-0000-0000412A0000}"/>
    <cellStyle name="요약 3 2 4 2 2" xfId="10825" xr:uid="{00000000-0005-0000-0000-0000422A0000}"/>
    <cellStyle name="요약 3 2 4 3" xfId="10826" xr:uid="{00000000-0005-0000-0000-0000432A0000}"/>
    <cellStyle name="요약 3 2 4 3 2" xfId="10827" xr:uid="{00000000-0005-0000-0000-0000442A0000}"/>
    <cellStyle name="요약 3 2 4 4" xfId="10828" xr:uid="{00000000-0005-0000-0000-0000452A0000}"/>
    <cellStyle name="요약 3 2 5" xfId="10829" xr:uid="{00000000-0005-0000-0000-0000462A0000}"/>
    <cellStyle name="요약 3 2 5 2" xfId="10830" xr:uid="{00000000-0005-0000-0000-0000472A0000}"/>
    <cellStyle name="요약 3 2 5 2 2" xfId="10831" xr:uid="{00000000-0005-0000-0000-0000482A0000}"/>
    <cellStyle name="요약 3 2 5 3" xfId="10832" xr:uid="{00000000-0005-0000-0000-0000492A0000}"/>
    <cellStyle name="요약 3 2 5 3 2" xfId="10833" xr:uid="{00000000-0005-0000-0000-00004A2A0000}"/>
    <cellStyle name="요약 3 2 5 4" xfId="10834" xr:uid="{00000000-0005-0000-0000-00004B2A0000}"/>
    <cellStyle name="요약 3 2 6" xfId="10835" xr:uid="{00000000-0005-0000-0000-00004C2A0000}"/>
    <cellStyle name="요약 3 2 6 2" xfId="10836" xr:uid="{00000000-0005-0000-0000-00004D2A0000}"/>
    <cellStyle name="요약 3 2 6 2 2" xfId="10837" xr:uid="{00000000-0005-0000-0000-00004E2A0000}"/>
    <cellStyle name="요약 3 2 6 3" xfId="10838" xr:uid="{00000000-0005-0000-0000-00004F2A0000}"/>
    <cellStyle name="요약 3 2 6 3 2" xfId="10839" xr:uid="{00000000-0005-0000-0000-0000502A0000}"/>
    <cellStyle name="요약 3 2 6 4" xfId="10840" xr:uid="{00000000-0005-0000-0000-0000512A0000}"/>
    <cellStyle name="요약 3 2 7" xfId="10841" xr:uid="{00000000-0005-0000-0000-0000522A0000}"/>
    <cellStyle name="요약 3 2 7 2" xfId="10842" xr:uid="{00000000-0005-0000-0000-0000532A0000}"/>
    <cellStyle name="요약 3 2 7 2 2" xfId="10843" xr:uid="{00000000-0005-0000-0000-0000542A0000}"/>
    <cellStyle name="요약 3 2 7 3" xfId="10844" xr:uid="{00000000-0005-0000-0000-0000552A0000}"/>
    <cellStyle name="요약 3 2 7 3 2" xfId="10845" xr:uid="{00000000-0005-0000-0000-0000562A0000}"/>
    <cellStyle name="요약 3 2 7 4" xfId="10846" xr:uid="{00000000-0005-0000-0000-0000572A0000}"/>
    <cellStyle name="요약 3 2 8" xfId="10847" xr:uid="{00000000-0005-0000-0000-0000582A0000}"/>
    <cellStyle name="요약 3 2 8 2" xfId="10848" xr:uid="{00000000-0005-0000-0000-0000592A0000}"/>
    <cellStyle name="요약 3 2 8 2 2" xfId="10849" xr:uid="{00000000-0005-0000-0000-00005A2A0000}"/>
    <cellStyle name="요약 3 2 8 3" xfId="10850" xr:uid="{00000000-0005-0000-0000-00005B2A0000}"/>
    <cellStyle name="요약 3 2 8 3 2" xfId="10851" xr:uid="{00000000-0005-0000-0000-00005C2A0000}"/>
    <cellStyle name="요약 3 2 8 4" xfId="10852" xr:uid="{00000000-0005-0000-0000-00005D2A0000}"/>
    <cellStyle name="요약 3 2 9" xfId="10853" xr:uid="{00000000-0005-0000-0000-00005E2A0000}"/>
    <cellStyle name="요약 3 2 9 2" xfId="10854" xr:uid="{00000000-0005-0000-0000-00005F2A0000}"/>
    <cellStyle name="요약 3 3" xfId="10855" xr:uid="{00000000-0005-0000-0000-0000602A0000}"/>
    <cellStyle name="요약 3 3 2" xfId="10856" xr:uid="{00000000-0005-0000-0000-0000612A0000}"/>
    <cellStyle name="요약 3 3 2 2" xfId="10857" xr:uid="{00000000-0005-0000-0000-0000622A0000}"/>
    <cellStyle name="요약 3 3 2 2 2" xfId="10858" xr:uid="{00000000-0005-0000-0000-0000632A0000}"/>
    <cellStyle name="요약 3 3 2 3" xfId="10859" xr:uid="{00000000-0005-0000-0000-0000642A0000}"/>
    <cellStyle name="요약 3 3 2 3 2" xfId="10860" xr:uid="{00000000-0005-0000-0000-0000652A0000}"/>
    <cellStyle name="요약 3 3 2 4" xfId="10861" xr:uid="{00000000-0005-0000-0000-0000662A0000}"/>
    <cellStyle name="요약 3 3 3" xfId="10862" xr:uid="{00000000-0005-0000-0000-0000672A0000}"/>
    <cellStyle name="요약 3 3 3 2" xfId="10863" xr:uid="{00000000-0005-0000-0000-0000682A0000}"/>
    <cellStyle name="요약 3 3 3 2 2" xfId="10864" xr:uid="{00000000-0005-0000-0000-0000692A0000}"/>
    <cellStyle name="요약 3 3 3 3" xfId="10865" xr:uid="{00000000-0005-0000-0000-00006A2A0000}"/>
    <cellStyle name="요약 3 3 3 3 2" xfId="10866" xr:uid="{00000000-0005-0000-0000-00006B2A0000}"/>
    <cellStyle name="요약 3 3 3 4" xfId="10867" xr:uid="{00000000-0005-0000-0000-00006C2A0000}"/>
    <cellStyle name="요약 3 3 4" xfId="10868" xr:uid="{00000000-0005-0000-0000-00006D2A0000}"/>
    <cellStyle name="요약 3 3 4 2" xfId="10869" xr:uid="{00000000-0005-0000-0000-00006E2A0000}"/>
    <cellStyle name="요약 3 3 4 2 2" xfId="10870" xr:uid="{00000000-0005-0000-0000-00006F2A0000}"/>
    <cellStyle name="요약 3 3 4 3" xfId="10871" xr:uid="{00000000-0005-0000-0000-0000702A0000}"/>
    <cellStyle name="요약 3 3 4 3 2" xfId="10872" xr:uid="{00000000-0005-0000-0000-0000712A0000}"/>
    <cellStyle name="요약 3 3 4 4" xfId="10873" xr:uid="{00000000-0005-0000-0000-0000722A0000}"/>
    <cellStyle name="요약 3 3 5" xfId="10874" xr:uid="{00000000-0005-0000-0000-0000732A0000}"/>
    <cellStyle name="요약 3 3 5 2" xfId="10875" xr:uid="{00000000-0005-0000-0000-0000742A0000}"/>
    <cellStyle name="요약 3 3 5 2 2" xfId="10876" xr:uid="{00000000-0005-0000-0000-0000752A0000}"/>
    <cellStyle name="요약 3 3 5 3" xfId="10877" xr:uid="{00000000-0005-0000-0000-0000762A0000}"/>
    <cellStyle name="요약 3 3 5 3 2" xfId="10878" xr:uid="{00000000-0005-0000-0000-0000772A0000}"/>
    <cellStyle name="요약 3 3 5 4" xfId="10879" xr:uid="{00000000-0005-0000-0000-0000782A0000}"/>
    <cellStyle name="요약 3 3 6" xfId="10880" xr:uid="{00000000-0005-0000-0000-0000792A0000}"/>
    <cellStyle name="요약 3 3 6 2" xfId="10881" xr:uid="{00000000-0005-0000-0000-00007A2A0000}"/>
    <cellStyle name="요약 3 3 6 2 2" xfId="10882" xr:uid="{00000000-0005-0000-0000-00007B2A0000}"/>
    <cellStyle name="요약 3 3 6 3" xfId="10883" xr:uid="{00000000-0005-0000-0000-00007C2A0000}"/>
    <cellStyle name="요약 3 3 6 3 2" xfId="10884" xr:uid="{00000000-0005-0000-0000-00007D2A0000}"/>
    <cellStyle name="요약 3 3 6 4" xfId="10885" xr:uid="{00000000-0005-0000-0000-00007E2A0000}"/>
    <cellStyle name="요약 3 3 7" xfId="10886" xr:uid="{00000000-0005-0000-0000-00007F2A0000}"/>
    <cellStyle name="요약 3 3 7 2" xfId="10887" xr:uid="{00000000-0005-0000-0000-0000802A0000}"/>
    <cellStyle name="요약 3 3 8" xfId="10888" xr:uid="{00000000-0005-0000-0000-0000812A0000}"/>
    <cellStyle name="요약 3 3 8 2" xfId="10889" xr:uid="{00000000-0005-0000-0000-0000822A0000}"/>
    <cellStyle name="요약 3 3 9" xfId="10890" xr:uid="{00000000-0005-0000-0000-0000832A0000}"/>
    <cellStyle name="요약 3 4" xfId="10891" xr:uid="{00000000-0005-0000-0000-0000842A0000}"/>
    <cellStyle name="요약 3 4 2" xfId="10892" xr:uid="{00000000-0005-0000-0000-0000852A0000}"/>
    <cellStyle name="요약 3 4 2 2" xfId="10893" xr:uid="{00000000-0005-0000-0000-0000862A0000}"/>
    <cellStyle name="요약 3 4 2 2 2" xfId="10894" xr:uid="{00000000-0005-0000-0000-0000872A0000}"/>
    <cellStyle name="요약 3 4 2 3" xfId="10895" xr:uid="{00000000-0005-0000-0000-0000882A0000}"/>
    <cellStyle name="요약 3 4 2 3 2" xfId="10896" xr:uid="{00000000-0005-0000-0000-0000892A0000}"/>
    <cellStyle name="요약 3 4 2 4" xfId="10897" xr:uid="{00000000-0005-0000-0000-00008A2A0000}"/>
    <cellStyle name="요약 3 4 3" xfId="10898" xr:uid="{00000000-0005-0000-0000-00008B2A0000}"/>
    <cellStyle name="요약 3 4 3 2" xfId="10899" xr:uid="{00000000-0005-0000-0000-00008C2A0000}"/>
    <cellStyle name="요약 3 4 3 2 2" xfId="10900" xr:uid="{00000000-0005-0000-0000-00008D2A0000}"/>
    <cellStyle name="요약 3 4 3 3" xfId="10901" xr:uid="{00000000-0005-0000-0000-00008E2A0000}"/>
    <cellStyle name="요약 3 4 3 3 2" xfId="10902" xr:uid="{00000000-0005-0000-0000-00008F2A0000}"/>
    <cellStyle name="요약 3 4 3 4" xfId="10903" xr:uid="{00000000-0005-0000-0000-0000902A0000}"/>
    <cellStyle name="요약 3 4 4" xfId="10904" xr:uid="{00000000-0005-0000-0000-0000912A0000}"/>
    <cellStyle name="요약 3 4 4 2" xfId="10905" xr:uid="{00000000-0005-0000-0000-0000922A0000}"/>
    <cellStyle name="요약 3 4 4 2 2" xfId="10906" xr:uid="{00000000-0005-0000-0000-0000932A0000}"/>
    <cellStyle name="요약 3 4 4 3" xfId="10907" xr:uid="{00000000-0005-0000-0000-0000942A0000}"/>
    <cellStyle name="요약 3 4 4 3 2" xfId="10908" xr:uid="{00000000-0005-0000-0000-0000952A0000}"/>
    <cellStyle name="요약 3 4 4 4" xfId="10909" xr:uid="{00000000-0005-0000-0000-0000962A0000}"/>
    <cellStyle name="요약 3 4 5" xfId="10910" xr:uid="{00000000-0005-0000-0000-0000972A0000}"/>
    <cellStyle name="요약 3 4 5 2" xfId="10911" xr:uid="{00000000-0005-0000-0000-0000982A0000}"/>
    <cellStyle name="요약 3 4 5 2 2" xfId="10912" xr:uid="{00000000-0005-0000-0000-0000992A0000}"/>
    <cellStyle name="요약 3 4 5 3" xfId="10913" xr:uid="{00000000-0005-0000-0000-00009A2A0000}"/>
    <cellStyle name="요약 3 4 5 3 2" xfId="10914" xr:uid="{00000000-0005-0000-0000-00009B2A0000}"/>
    <cellStyle name="요약 3 4 5 4" xfId="10915" xr:uid="{00000000-0005-0000-0000-00009C2A0000}"/>
    <cellStyle name="요약 3 4 6" xfId="10916" xr:uid="{00000000-0005-0000-0000-00009D2A0000}"/>
    <cellStyle name="요약 3 4 6 2" xfId="10917" xr:uid="{00000000-0005-0000-0000-00009E2A0000}"/>
    <cellStyle name="요약 3 4 7" xfId="10918" xr:uid="{00000000-0005-0000-0000-00009F2A0000}"/>
    <cellStyle name="요약 3 4 7 2" xfId="10919" xr:uid="{00000000-0005-0000-0000-0000A02A0000}"/>
    <cellStyle name="요약 3 4 8" xfId="10920" xr:uid="{00000000-0005-0000-0000-0000A12A0000}"/>
    <cellStyle name="요약 3 5" xfId="10921" xr:uid="{00000000-0005-0000-0000-0000A22A0000}"/>
    <cellStyle name="요약 3 5 2" xfId="10922" xr:uid="{00000000-0005-0000-0000-0000A32A0000}"/>
    <cellStyle name="요약 3 5 2 2" xfId="10923" xr:uid="{00000000-0005-0000-0000-0000A42A0000}"/>
    <cellStyle name="요약 3 5 3" xfId="10924" xr:uid="{00000000-0005-0000-0000-0000A52A0000}"/>
    <cellStyle name="요약 3 5 3 2" xfId="10925" xr:uid="{00000000-0005-0000-0000-0000A62A0000}"/>
    <cellStyle name="요약 3 5 4" xfId="10926" xr:uid="{00000000-0005-0000-0000-0000A72A0000}"/>
    <cellStyle name="요약 3 6" xfId="10927" xr:uid="{00000000-0005-0000-0000-0000A82A0000}"/>
    <cellStyle name="요약 3 6 2" xfId="10928" xr:uid="{00000000-0005-0000-0000-0000A92A0000}"/>
    <cellStyle name="요약 3 6 2 2" xfId="10929" xr:uid="{00000000-0005-0000-0000-0000AA2A0000}"/>
    <cellStyle name="요약 3 6 3" xfId="10930" xr:uid="{00000000-0005-0000-0000-0000AB2A0000}"/>
    <cellStyle name="요약 3 6 3 2" xfId="10931" xr:uid="{00000000-0005-0000-0000-0000AC2A0000}"/>
    <cellStyle name="요약 3 6 4" xfId="10932" xr:uid="{00000000-0005-0000-0000-0000AD2A0000}"/>
    <cellStyle name="요약 3 7" xfId="10933" xr:uid="{00000000-0005-0000-0000-0000AE2A0000}"/>
    <cellStyle name="요약 3 7 2" xfId="10934" xr:uid="{00000000-0005-0000-0000-0000AF2A0000}"/>
    <cellStyle name="요약 3 7 2 2" xfId="10935" xr:uid="{00000000-0005-0000-0000-0000B02A0000}"/>
    <cellStyle name="요약 3 7 3" xfId="10936" xr:uid="{00000000-0005-0000-0000-0000B12A0000}"/>
    <cellStyle name="요약 3 7 3 2" xfId="10937" xr:uid="{00000000-0005-0000-0000-0000B22A0000}"/>
    <cellStyle name="요약 3 7 4" xfId="10938" xr:uid="{00000000-0005-0000-0000-0000B32A0000}"/>
    <cellStyle name="요약 3 8" xfId="10939" xr:uid="{00000000-0005-0000-0000-0000B42A0000}"/>
    <cellStyle name="요약 3 8 2" xfId="10940" xr:uid="{00000000-0005-0000-0000-0000B52A0000}"/>
    <cellStyle name="요약 3 8 2 2" xfId="10941" xr:uid="{00000000-0005-0000-0000-0000B62A0000}"/>
    <cellStyle name="요약 3 8 3" xfId="10942" xr:uid="{00000000-0005-0000-0000-0000B72A0000}"/>
    <cellStyle name="요약 3 8 3 2" xfId="10943" xr:uid="{00000000-0005-0000-0000-0000B82A0000}"/>
    <cellStyle name="요약 3 8 4" xfId="10944" xr:uid="{00000000-0005-0000-0000-0000B92A0000}"/>
    <cellStyle name="요약 3 9" xfId="10945" xr:uid="{00000000-0005-0000-0000-0000BA2A0000}"/>
    <cellStyle name="요약 3 9 2" xfId="10946" xr:uid="{00000000-0005-0000-0000-0000BB2A0000}"/>
    <cellStyle name="요약 3 9 2 2" xfId="10947" xr:uid="{00000000-0005-0000-0000-0000BC2A0000}"/>
    <cellStyle name="요약 3 9 3" xfId="10948" xr:uid="{00000000-0005-0000-0000-0000BD2A0000}"/>
    <cellStyle name="요약 3 9 3 2" xfId="10949" xr:uid="{00000000-0005-0000-0000-0000BE2A0000}"/>
    <cellStyle name="요약 3 9 4" xfId="10950" xr:uid="{00000000-0005-0000-0000-0000BF2A0000}"/>
    <cellStyle name="요약 4" xfId="10951" xr:uid="{00000000-0005-0000-0000-0000C02A0000}"/>
    <cellStyle name="요약 4 10" xfId="10952" xr:uid="{00000000-0005-0000-0000-0000C12A0000}"/>
    <cellStyle name="요약 4 10 2" xfId="10953" xr:uid="{00000000-0005-0000-0000-0000C22A0000}"/>
    <cellStyle name="요약 4 11" xfId="10954" xr:uid="{00000000-0005-0000-0000-0000C32A0000}"/>
    <cellStyle name="요약 4 11 2" xfId="10955" xr:uid="{00000000-0005-0000-0000-0000C42A0000}"/>
    <cellStyle name="요약 4 12" xfId="10956" xr:uid="{00000000-0005-0000-0000-0000C52A0000}"/>
    <cellStyle name="요약 4 13" xfId="10957" xr:uid="{00000000-0005-0000-0000-0000C62A0000}"/>
    <cellStyle name="요약 4 2" xfId="10958" xr:uid="{00000000-0005-0000-0000-0000C72A0000}"/>
    <cellStyle name="요약 4 2 10" xfId="10959" xr:uid="{00000000-0005-0000-0000-0000C82A0000}"/>
    <cellStyle name="요약 4 2 10 2" xfId="10960" xr:uid="{00000000-0005-0000-0000-0000C92A0000}"/>
    <cellStyle name="요약 4 2 11" xfId="10961" xr:uid="{00000000-0005-0000-0000-0000CA2A0000}"/>
    <cellStyle name="요약 4 2 2" xfId="10962" xr:uid="{00000000-0005-0000-0000-0000CB2A0000}"/>
    <cellStyle name="요약 4 2 2 2" xfId="10963" xr:uid="{00000000-0005-0000-0000-0000CC2A0000}"/>
    <cellStyle name="요약 4 2 2 2 2" xfId="10964" xr:uid="{00000000-0005-0000-0000-0000CD2A0000}"/>
    <cellStyle name="요약 4 2 2 2 2 2" xfId="10965" xr:uid="{00000000-0005-0000-0000-0000CE2A0000}"/>
    <cellStyle name="요약 4 2 2 2 3" xfId="10966" xr:uid="{00000000-0005-0000-0000-0000CF2A0000}"/>
    <cellStyle name="요약 4 2 2 2 3 2" xfId="10967" xr:uid="{00000000-0005-0000-0000-0000D02A0000}"/>
    <cellStyle name="요약 4 2 2 2 4" xfId="10968" xr:uid="{00000000-0005-0000-0000-0000D12A0000}"/>
    <cellStyle name="요약 4 2 2 3" xfId="10969" xr:uid="{00000000-0005-0000-0000-0000D22A0000}"/>
    <cellStyle name="요약 4 2 2 3 2" xfId="10970" xr:uid="{00000000-0005-0000-0000-0000D32A0000}"/>
    <cellStyle name="요약 4 2 2 3 2 2" xfId="10971" xr:uid="{00000000-0005-0000-0000-0000D42A0000}"/>
    <cellStyle name="요약 4 2 2 3 3" xfId="10972" xr:uid="{00000000-0005-0000-0000-0000D52A0000}"/>
    <cellStyle name="요약 4 2 2 3 3 2" xfId="10973" xr:uid="{00000000-0005-0000-0000-0000D62A0000}"/>
    <cellStyle name="요약 4 2 2 3 4" xfId="10974" xr:uid="{00000000-0005-0000-0000-0000D72A0000}"/>
    <cellStyle name="요약 4 2 2 4" xfId="10975" xr:uid="{00000000-0005-0000-0000-0000D82A0000}"/>
    <cellStyle name="요약 4 2 2 4 2" xfId="10976" xr:uid="{00000000-0005-0000-0000-0000D92A0000}"/>
    <cellStyle name="요약 4 2 2 4 2 2" xfId="10977" xr:uid="{00000000-0005-0000-0000-0000DA2A0000}"/>
    <cellStyle name="요약 4 2 2 4 3" xfId="10978" xr:uid="{00000000-0005-0000-0000-0000DB2A0000}"/>
    <cellStyle name="요약 4 2 2 4 3 2" xfId="10979" xr:uid="{00000000-0005-0000-0000-0000DC2A0000}"/>
    <cellStyle name="요약 4 2 2 4 4" xfId="10980" xr:uid="{00000000-0005-0000-0000-0000DD2A0000}"/>
    <cellStyle name="요약 4 2 2 5" xfId="10981" xr:uid="{00000000-0005-0000-0000-0000DE2A0000}"/>
    <cellStyle name="요약 4 2 2 5 2" xfId="10982" xr:uid="{00000000-0005-0000-0000-0000DF2A0000}"/>
    <cellStyle name="요약 4 2 2 5 2 2" xfId="10983" xr:uid="{00000000-0005-0000-0000-0000E02A0000}"/>
    <cellStyle name="요약 4 2 2 5 3" xfId="10984" xr:uid="{00000000-0005-0000-0000-0000E12A0000}"/>
    <cellStyle name="요약 4 2 2 5 3 2" xfId="10985" xr:uid="{00000000-0005-0000-0000-0000E22A0000}"/>
    <cellStyle name="요약 4 2 2 5 4" xfId="10986" xr:uid="{00000000-0005-0000-0000-0000E32A0000}"/>
    <cellStyle name="요약 4 2 2 6" xfId="10987" xr:uid="{00000000-0005-0000-0000-0000E42A0000}"/>
    <cellStyle name="요약 4 2 2 6 2" xfId="10988" xr:uid="{00000000-0005-0000-0000-0000E52A0000}"/>
    <cellStyle name="요약 4 2 2 6 2 2" xfId="10989" xr:uid="{00000000-0005-0000-0000-0000E62A0000}"/>
    <cellStyle name="요약 4 2 2 6 3" xfId="10990" xr:uid="{00000000-0005-0000-0000-0000E72A0000}"/>
    <cellStyle name="요약 4 2 2 6 3 2" xfId="10991" xr:uid="{00000000-0005-0000-0000-0000E82A0000}"/>
    <cellStyle name="요약 4 2 2 6 4" xfId="10992" xr:uid="{00000000-0005-0000-0000-0000E92A0000}"/>
    <cellStyle name="요약 4 2 2 7" xfId="10993" xr:uid="{00000000-0005-0000-0000-0000EA2A0000}"/>
    <cellStyle name="요약 4 2 2 7 2" xfId="10994" xr:uid="{00000000-0005-0000-0000-0000EB2A0000}"/>
    <cellStyle name="요약 4 2 2 8" xfId="10995" xr:uid="{00000000-0005-0000-0000-0000EC2A0000}"/>
    <cellStyle name="요약 4 2 2 8 2" xfId="10996" xr:uid="{00000000-0005-0000-0000-0000ED2A0000}"/>
    <cellStyle name="요약 4 2 2 9" xfId="10997" xr:uid="{00000000-0005-0000-0000-0000EE2A0000}"/>
    <cellStyle name="요약 4 2 3" xfId="10998" xr:uid="{00000000-0005-0000-0000-0000EF2A0000}"/>
    <cellStyle name="요약 4 2 3 2" xfId="10999" xr:uid="{00000000-0005-0000-0000-0000F02A0000}"/>
    <cellStyle name="요약 4 2 3 2 2" xfId="11000" xr:uid="{00000000-0005-0000-0000-0000F12A0000}"/>
    <cellStyle name="요약 4 2 3 2 2 2" xfId="11001" xr:uid="{00000000-0005-0000-0000-0000F22A0000}"/>
    <cellStyle name="요약 4 2 3 2 3" xfId="11002" xr:uid="{00000000-0005-0000-0000-0000F32A0000}"/>
    <cellStyle name="요약 4 2 3 2 3 2" xfId="11003" xr:uid="{00000000-0005-0000-0000-0000F42A0000}"/>
    <cellStyle name="요약 4 2 3 2 4" xfId="11004" xr:uid="{00000000-0005-0000-0000-0000F52A0000}"/>
    <cellStyle name="요약 4 2 3 3" xfId="11005" xr:uid="{00000000-0005-0000-0000-0000F62A0000}"/>
    <cellStyle name="요약 4 2 3 3 2" xfId="11006" xr:uid="{00000000-0005-0000-0000-0000F72A0000}"/>
    <cellStyle name="요약 4 2 3 3 2 2" xfId="11007" xr:uid="{00000000-0005-0000-0000-0000F82A0000}"/>
    <cellStyle name="요약 4 2 3 3 3" xfId="11008" xr:uid="{00000000-0005-0000-0000-0000F92A0000}"/>
    <cellStyle name="요약 4 2 3 3 3 2" xfId="11009" xr:uid="{00000000-0005-0000-0000-0000FA2A0000}"/>
    <cellStyle name="요약 4 2 3 3 4" xfId="11010" xr:uid="{00000000-0005-0000-0000-0000FB2A0000}"/>
    <cellStyle name="요약 4 2 3 4" xfId="11011" xr:uid="{00000000-0005-0000-0000-0000FC2A0000}"/>
    <cellStyle name="요약 4 2 3 4 2" xfId="11012" xr:uid="{00000000-0005-0000-0000-0000FD2A0000}"/>
    <cellStyle name="요약 4 2 3 4 2 2" xfId="11013" xr:uid="{00000000-0005-0000-0000-0000FE2A0000}"/>
    <cellStyle name="요약 4 2 3 4 3" xfId="11014" xr:uid="{00000000-0005-0000-0000-0000FF2A0000}"/>
    <cellStyle name="요약 4 2 3 4 3 2" xfId="11015" xr:uid="{00000000-0005-0000-0000-0000002B0000}"/>
    <cellStyle name="요약 4 2 3 4 4" xfId="11016" xr:uid="{00000000-0005-0000-0000-0000012B0000}"/>
    <cellStyle name="요약 4 2 3 5" xfId="11017" xr:uid="{00000000-0005-0000-0000-0000022B0000}"/>
    <cellStyle name="요약 4 2 3 5 2" xfId="11018" xr:uid="{00000000-0005-0000-0000-0000032B0000}"/>
    <cellStyle name="요약 4 2 3 5 2 2" xfId="11019" xr:uid="{00000000-0005-0000-0000-0000042B0000}"/>
    <cellStyle name="요약 4 2 3 5 3" xfId="11020" xr:uid="{00000000-0005-0000-0000-0000052B0000}"/>
    <cellStyle name="요약 4 2 3 5 3 2" xfId="11021" xr:uid="{00000000-0005-0000-0000-0000062B0000}"/>
    <cellStyle name="요약 4 2 3 5 4" xfId="11022" xr:uid="{00000000-0005-0000-0000-0000072B0000}"/>
    <cellStyle name="요약 4 2 3 6" xfId="11023" xr:uid="{00000000-0005-0000-0000-0000082B0000}"/>
    <cellStyle name="요약 4 2 3 6 2" xfId="11024" xr:uid="{00000000-0005-0000-0000-0000092B0000}"/>
    <cellStyle name="요약 4 2 3 7" xfId="11025" xr:uid="{00000000-0005-0000-0000-00000A2B0000}"/>
    <cellStyle name="요약 4 2 3 7 2" xfId="11026" xr:uid="{00000000-0005-0000-0000-00000B2B0000}"/>
    <cellStyle name="요약 4 2 3 8" xfId="11027" xr:uid="{00000000-0005-0000-0000-00000C2B0000}"/>
    <cellStyle name="요약 4 2 4" xfId="11028" xr:uid="{00000000-0005-0000-0000-00000D2B0000}"/>
    <cellStyle name="요약 4 2 4 2" xfId="11029" xr:uid="{00000000-0005-0000-0000-00000E2B0000}"/>
    <cellStyle name="요약 4 2 4 2 2" xfId="11030" xr:uid="{00000000-0005-0000-0000-00000F2B0000}"/>
    <cellStyle name="요약 4 2 4 3" xfId="11031" xr:uid="{00000000-0005-0000-0000-0000102B0000}"/>
    <cellStyle name="요약 4 2 4 3 2" xfId="11032" xr:uid="{00000000-0005-0000-0000-0000112B0000}"/>
    <cellStyle name="요약 4 2 4 4" xfId="11033" xr:uid="{00000000-0005-0000-0000-0000122B0000}"/>
    <cellStyle name="요약 4 2 5" xfId="11034" xr:uid="{00000000-0005-0000-0000-0000132B0000}"/>
    <cellStyle name="요약 4 2 5 2" xfId="11035" xr:uid="{00000000-0005-0000-0000-0000142B0000}"/>
    <cellStyle name="요약 4 2 5 2 2" xfId="11036" xr:uid="{00000000-0005-0000-0000-0000152B0000}"/>
    <cellStyle name="요약 4 2 5 3" xfId="11037" xr:uid="{00000000-0005-0000-0000-0000162B0000}"/>
    <cellStyle name="요약 4 2 5 3 2" xfId="11038" xr:uid="{00000000-0005-0000-0000-0000172B0000}"/>
    <cellStyle name="요약 4 2 5 4" xfId="11039" xr:uid="{00000000-0005-0000-0000-0000182B0000}"/>
    <cellStyle name="요약 4 2 6" xfId="11040" xr:uid="{00000000-0005-0000-0000-0000192B0000}"/>
    <cellStyle name="요약 4 2 6 2" xfId="11041" xr:uid="{00000000-0005-0000-0000-00001A2B0000}"/>
    <cellStyle name="요약 4 2 6 2 2" xfId="11042" xr:uid="{00000000-0005-0000-0000-00001B2B0000}"/>
    <cellStyle name="요약 4 2 6 3" xfId="11043" xr:uid="{00000000-0005-0000-0000-00001C2B0000}"/>
    <cellStyle name="요약 4 2 6 3 2" xfId="11044" xr:uid="{00000000-0005-0000-0000-00001D2B0000}"/>
    <cellStyle name="요약 4 2 6 4" xfId="11045" xr:uid="{00000000-0005-0000-0000-00001E2B0000}"/>
    <cellStyle name="요약 4 2 7" xfId="11046" xr:uid="{00000000-0005-0000-0000-00001F2B0000}"/>
    <cellStyle name="요약 4 2 7 2" xfId="11047" xr:uid="{00000000-0005-0000-0000-0000202B0000}"/>
    <cellStyle name="요약 4 2 7 2 2" xfId="11048" xr:uid="{00000000-0005-0000-0000-0000212B0000}"/>
    <cellStyle name="요약 4 2 7 3" xfId="11049" xr:uid="{00000000-0005-0000-0000-0000222B0000}"/>
    <cellStyle name="요약 4 2 7 3 2" xfId="11050" xr:uid="{00000000-0005-0000-0000-0000232B0000}"/>
    <cellStyle name="요약 4 2 7 4" xfId="11051" xr:uid="{00000000-0005-0000-0000-0000242B0000}"/>
    <cellStyle name="요약 4 2 8" xfId="11052" xr:uid="{00000000-0005-0000-0000-0000252B0000}"/>
    <cellStyle name="요약 4 2 8 2" xfId="11053" xr:uid="{00000000-0005-0000-0000-0000262B0000}"/>
    <cellStyle name="요약 4 2 8 2 2" xfId="11054" xr:uid="{00000000-0005-0000-0000-0000272B0000}"/>
    <cellStyle name="요약 4 2 8 3" xfId="11055" xr:uid="{00000000-0005-0000-0000-0000282B0000}"/>
    <cellStyle name="요약 4 2 8 3 2" xfId="11056" xr:uid="{00000000-0005-0000-0000-0000292B0000}"/>
    <cellStyle name="요약 4 2 8 4" xfId="11057" xr:uid="{00000000-0005-0000-0000-00002A2B0000}"/>
    <cellStyle name="요약 4 2 9" xfId="11058" xr:uid="{00000000-0005-0000-0000-00002B2B0000}"/>
    <cellStyle name="요약 4 2 9 2" xfId="11059" xr:uid="{00000000-0005-0000-0000-00002C2B0000}"/>
    <cellStyle name="요약 4 3" xfId="11060" xr:uid="{00000000-0005-0000-0000-00002D2B0000}"/>
    <cellStyle name="요약 4 3 2" xfId="11061" xr:uid="{00000000-0005-0000-0000-00002E2B0000}"/>
    <cellStyle name="요약 4 3 2 2" xfId="11062" xr:uid="{00000000-0005-0000-0000-00002F2B0000}"/>
    <cellStyle name="요약 4 3 2 2 2" xfId="11063" xr:uid="{00000000-0005-0000-0000-0000302B0000}"/>
    <cellStyle name="요약 4 3 2 3" xfId="11064" xr:uid="{00000000-0005-0000-0000-0000312B0000}"/>
    <cellStyle name="요약 4 3 2 3 2" xfId="11065" xr:uid="{00000000-0005-0000-0000-0000322B0000}"/>
    <cellStyle name="요약 4 3 2 4" xfId="11066" xr:uid="{00000000-0005-0000-0000-0000332B0000}"/>
    <cellStyle name="요약 4 3 3" xfId="11067" xr:uid="{00000000-0005-0000-0000-0000342B0000}"/>
    <cellStyle name="요약 4 3 3 2" xfId="11068" xr:uid="{00000000-0005-0000-0000-0000352B0000}"/>
    <cellStyle name="요약 4 3 3 2 2" xfId="11069" xr:uid="{00000000-0005-0000-0000-0000362B0000}"/>
    <cellStyle name="요약 4 3 3 3" xfId="11070" xr:uid="{00000000-0005-0000-0000-0000372B0000}"/>
    <cellStyle name="요약 4 3 3 3 2" xfId="11071" xr:uid="{00000000-0005-0000-0000-0000382B0000}"/>
    <cellStyle name="요약 4 3 3 4" xfId="11072" xr:uid="{00000000-0005-0000-0000-0000392B0000}"/>
    <cellStyle name="요약 4 3 4" xfId="11073" xr:uid="{00000000-0005-0000-0000-00003A2B0000}"/>
    <cellStyle name="요약 4 3 4 2" xfId="11074" xr:uid="{00000000-0005-0000-0000-00003B2B0000}"/>
    <cellStyle name="요약 4 3 4 2 2" xfId="11075" xr:uid="{00000000-0005-0000-0000-00003C2B0000}"/>
    <cellStyle name="요약 4 3 4 3" xfId="11076" xr:uid="{00000000-0005-0000-0000-00003D2B0000}"/>
    <cellStyle name="요약 4 3 4 3 2" xfId="11077" xr:uid="{00000000-0005-0000-0000-00003E2B0000}"/>
    <cellStyle name="요약 4 3 4 4" xfId="11078" xr:uid="{00000000-0005-0000-0000-00003F2B0000}"/>
    <cellStyle name="요약 4 3 5" xfId="11079" xr:uid="{00000000-0005-0000-0000-0000402B0000}"/>
    <cellStyle name="요약 4 3 5 2" xfId="11080" xr:uid="{00000000-0005-0000-0000-0000412B0000}"/>
    <cellStyle name="요약 4 3 5 2 2" xfId="11081" xr:uid="{00000000-0005-0000-0000-0000422B0000}"/>
    <cellStyle name="요약 4 3 5 3" xfId="11082" xr:uid="{00000000-0005-0000-0000-0000432B0000}"/>
    <cellStyle name="요약 4 3 5 3 2" xfId="11083" xr:uid="{00000000-0005-0000-0000-0000442B0000}"/>
    <cellStyle name="요약 4 3 5 4" xfId="11084" xr:uid="{00000000-0005-0000-0000-0000452B0000}"/>
    <cellStyle name="요약 4 3 6" xfId="11085" xr:uid="{00000000-0005-0000-0000-0000462B0000}"/>
    <cellStyle name="요약 4 3 6 2" xfId="11086" xr:uid="{00000000-0005-0000-0000-0000472B0000}"/>
    <cellStyle name="요약 4 3 6 2 2" xfId="11087" xr:uid="{00000000-0005-0000-0000-0000482B0000}"/>
    <cellStyle name="요약 4 3 6 3" xfId="11088" xr:uid="{00000000-0005-0000-0000-0000492B0000}"/>
    <cellStyle name="요약 4 3 6 3 2" xfId="11089" xr:uid="{00000000-0005-0000-0000-00004A2B0000}"/>
    <cellStyle name="요약 4 3 6 4" xfId="11090" xr:uid="{00000000-0005-0000-0000-00004B2B0000}"/>
    <cellStyle name="요약 4 3 7" xfId="11091" xr:uid="{00000000-0005-0000-0000-00004C2B0000}"/>
    <cellStyle name="요약 4 3 7 2" xfId="11092" xr:uid="{00000000-0005-0000-0000-00004D2B0000}"/>
    <cellStyle name="요약 4 3 8" xfId="11093" xr:uid="{00000000-0005-0000-0000-00004E2B0000}"/>
    <cellStyle name="요약 4 3 8 2" xfId="11094" xr:uid="{00000000-0005-0000-0000-00004F2B0000}"/>
    <cellStyle name="요약 4 3 9" xfId="11095" xr:uid="{00000000-0005-0000-0000-0000502B0000}"/>
    <cellStyle name="요약 4 4" xfId="11096" xr:uid="{00000000-0005-0000-0000-0000512B0000}"/>
    <cellStyle name="요약 4 4 2" xfId="11097" xr:uid="{00000000-0005-0000-0000-0000522B0000}"/>
    <cellStyle name="요약 4 4 2 2" xfId="11098" xr:uid="{00000000-0005-0000-0000-0000532B0000}"/>
    <cellStyle name="요약 4 4 2 2 2" xfId="11099" xr:uid="{00000000-0005-0000-0000-0000542B0000}"/>
    <cellStyle name="요약 4 4 2 3" xfId="11100" xr:uid="{00000000-0005-0000-0000-0000552B0000}"/>
    <cellStyle name="요약 4 4 2 3 2" xfId="11101" xr:uid="{00000000-0005-0000-0000-0000562B0000}"/>
    <cellStyle name="요약 4 4 2 4" xfId="11102" xr:uid="{00000000-0005-0000-0000-0000572B0000}"/>
    <cellStyle name="요약 4 4 3" xfId="11103" xr:uid="{00000000-0005-0000-0000-0000582B0000}"/>
    <cellStyle name="요약 4 4 3 2" xfId="11104" xr:uid="{00000000-0005-0000-0000-0000592B0000}"/>
    <cellStyle name="요약 4 4 3 2 2" xfId="11105" xr:uid="{00000000-0005-0000-0000-00005A2B0000}"/>
    <cellStyle name="요약 4 4 3 3" xfId="11106" xr:uid="{00000000-0005-0000-0000-00005B2B0000}"/>
    <cellStyle name="요약 4 4 3 3 2" xfId="11107" xr:uid="{00000000-0005-0000-0000-00005C2B0000}"/>
    <cellStyle name="요약 4 4 3 4" xfId="11108" xr:uid="{00000000-0005-0000-0000-00005D2B0000}"/>
    <cellStyle name="요약 4 4 4" xfId="11109" xr:uid="{00000000-0005-0000-0000-00005E2B0000}"/>
    <cellStyle name="요약 4 4 4 2" xfId="11110" xr:uid="{00000000-0005-0000-0000-00005F2B0000}"/>
    <cellStyle name="요약 4 4 4 2 2" xfId="11111" xr:uid="{00000000-0005-0000-0000-0000602B0000}"/>
    <cellStyle name="요약 4 4 4 3" xfId="11112" xr:uid="{00000000-0005-0000-0000-0000612B0000}"/>
    <cellStyle name="요약 4 4 4 3 2" xfId="11113" xr:uid="{00000000-0005-0000-0000-0000622B0000}"/>
    <cellStyle name="요약 4 4 4 4" xfId="11114" xr:uid="{00000000-0005-0000-0000-0000632B0000}"/>
    <cellStyle name="요약 4 4 5" xfId="11115" xr:uid="{00000000-0005-0000-0000-0000642B0000}"/>
    <cellStyle name="요약 4 4 5 2" xfId="11116" xr:uid="{00000000-0005-0000-0000-0000652B0000}"/>
    <cellStyle name="요약 4 4 5 2 2" xfId="11117" xr:uid="{00000000-0005-0000-0000-0000662B0000}"/>
    <cellStyle name="요약 4 4 5 3" xfId="11118" xr:uid="{00000000-0005-0000-0000-0000672B0000}"/>
    <cellStyle name="요약 4 4 5 3 2" xfId="11119" xr:uid="{00000000-0005-0000-0000-0000682B0000}"/>
    <cellStyle name="요약 4 4 5 4" xfId="11120" xr:uid="{00000000-0005-0000-0000-0000692B0000}"/>
    <cellStyle name="요약 4 4 6" xfId="11121" xr:uid="{00000000-0005-0000-0000-00006A2B0000}"/>
    <cellStyle name="요약 4 4 6 2" xfId="11122" xr:uid="{00000000-0005-0000-0000-00006B2B0000}"/>
    <cellStyle name="요약 4 4 7" xfId="11123" xr:uid="{00000000-0005-0000-0000-00006C2B0000}"/>
    <cellStyle name="요약 4 4 7 2" xfId="11124" xr:uid="{00000000-0005-0000-0000-00006D2B0000}"/>
    <cellStyle name="요약 4 4 8" xfId="11125" xr:uid="{00000000-0005-0000-0000-00006E2B0000}"/>
    <cellStyle name="요약 4 5" xfId="11126" xr:uid="{00000000-0005-0000-0000-00006F2B0000}"/>
    <cellStyle name="요약 4 5 2" xfId="11127" xr:uid="{00000000-0005-0000-0000-0000702B0000}"/>
    <cellStyle name="요약 4 5 2 2" xfId="11128" xr:uid="{00000000-0005-0000-0000-0000712B0000}"/>
    <cellStyle name="요약 4 5 3" xfId="11129" xr:uid="{00000000-0005-0000-0000-0000722B0000}"/>
    <cellStyle name="요약 4 5 3 2" xfId="11130" xr:uid="{00000000-0005-0000-0000-0000732B0000}"/>
    <cellStyle name="요약 4 5 4" xfId="11131" xr:uid="{00000000-0005-0000-0000-0000742B0000}"/>
    <cellStyle name="요약 4 6" xfId="11132" xr:uid="{00000000-0005-0000-0000-0000752B0000}"/>
    <cellStyle name="요약 4 6 2" xfId="11133" xr:uid="{00000000-0005-0000-0000-0000762B0000}"/>
    <cellStyle name="요약 4 6 2 2" xfId="11134" xr:uid="{00000000-0005-0000-0000-0000772B0000}"/>
    <cellStyle name="요약 4 6 3" xfId="11135" xr:uid="{00000000-0005-0000-0000-0000782B0000}"/>
    <cellStyle name="요약 4 6 3 2" xfId="11136" xr:uid="{00000000-0005-0000-0000-0000792B0000}"/>
    <cellStyle name="요약 4 6 4" xfId="11137" xr:uid="{00000000-0005-0000-0000-00007A2B0000}"/>
    <cellStyle name="요약 4 7" xfId="11138" xr:uid="{00000000-0005-0000-0000-00007B2B0000}"/>
    <cellStyle name="요약 4 7 2" xfId="11139" xr:uid="{00000000-0005-0000-0000-00007C2B0000}"/>
    <cellStyle name="요약 4 7 2 2" xfId="11140" xr:uid="{00000000-0005-0000-0000-00007D2B0000}"/>
    <cellStyle name="요약 4 7 3" xfId="11141" xr:uid="{00000000-0005-0000-0000-00007E2B0000}"/>
    <cellStyle name="요약 4 7 3 2" xfId="11142" xr:uid="{00000000-0005-0000-0000-00007F2B0000}"/>
    <cellStyle name="요약 4 7 4" xfId="11143" xr:uid="{00000000-0005-0000-0000-0000802B0000}"/>
    <cellStyle name="요약 4 8" xfId="11144" xr:uid="{00000000-0005-0000-0000-0000812B0000}"/>
    <cellStyle name="요약 4 8 2" xfId="11145" xr:uid="{00000000-0005-0000-0000-0000822B0000}"/>
    <cellStyle name="요약 4 8 2 2" xfId="11146" xr:uid="{00000000-0005-0000-0000-0000832B0000}"/>
    <cellStyle name="요약 4 8 3" xfId="11147" xr:uid="{00000000-0005-0000-0000-0000842B0000}"/>
    <cellStyle name="요약 4 8 3 2" xfId="11148" xr:uid="{00000000-0005-0000-0000-0000852B0000}"/>
    <cellStyle name="요약 4 8 4" xfId="11149" xr:uid="{00000000-0005-0000-0000-0000862B0000}"/>
    <cellStyle name="요약 4 9" xfId="11150" xr:uid="{00000000-0005-0000-0000-0000872B0000}"/>
    <cellStyle name="요약 4 9 2" xfId="11151" xr:uid="{00000000-0005-0000-0000-0000882B0000}"/>
    <cellStyle name="요약 4 9 2 2" xfId="11152" xr:uid="{00000000-0005-0000-0000-0000892B0000}"/>
    <cellStyle name="요약 4 9 3" xfId="11153" xr:uid="{00000000-0005-0000-0000-00008A2B0000}"/>
    <cellStyle name="요약 4 9 3 2" xfId="11154" xr:uid="{00000000-0005-0000-0000-00008B2B0000}"/>
    <cellStyle name="요약 4 9 4" xfId="11155" xr:uid="{00000000-0005-0000-0000-00008C2B0000}"/>
    <cellStyle name="요약 5" xfId="11156" xr:uid="{00000000-0005-0000-0000-00008D2B0000}"/>
    <cellStyle name="요약 5 10" xfId="11157" xr:uid="{00000000-0005-0000-0000-00008E2B0000}"/>
    <cellStyle name="요약 5 10 2" xfId="11158" xr:uid="{00000000-0005-0000-0000-00008F2B0000}"/>
    <cellStyle name="요약 5 11" xfId="11159" xr:uid="{00000000-0005-0000-0000-0000902B0000}"/>
    <cellStyle name="요약 5 11 2" xfId="11160" xr:uid="{00000000-0005-0000-0000-0000912B0000}"/>
    <cellStyle name="요약 5 12" xfId="11161" xr:uid="{00000000-0005-0000-0000-0000922B0000}"/>
    <cellStyle name="요약 5 2" xfId="11162" xr:uid="{00000000-0005-0000-0000-0000932B0000}"/>
    <cellStyle name="요약 5 2 10" xfId="11163" xr:uid="{00000000-0005-0000-0000-0000942B0000}"/>
    <cellStyle name="요약 5 2 10 2" xfId="11164" xr:uid="{00000000-0005-0000-0000-0000952B0000}"/>
    <cellStyle name="요약 5 2 11" xfId="11165" xr:uid="{00000000-0005-0000-0000-0000962B0000}"/>
    <cellStyle name="요약 5 2 2" xfId="11166" xr:uid="{00000000-0005-0000-0000-0000972B0000}"/>
    <cellStyle name="요약 5 2 2 2" xfId="11167" xr:uid="{00000000-0005-0000-0000-0000982B0000}"/>
    <cellStyle name="요약 5 2 2 2 2" xfId="11168" xr:uid="{00000000-0005-0000-0000-0000992B0000}"/>
    <cellStyle name="요약 5 2 2 2 2 2" xfId="11169" xr:uid="{00000000-0005-0000-0000-00009A2B0000}"/>
    <cellStyle name="요약 5 2 2 2 3" xfId="11170" xr:uid="{00000000-0005-0000-0000-00009B2B0000}"/>
    <cellStyle name="요약 5 2 2 2 3 2" xfId="11171" xr:uid="{00000000-0005-0000-0000-00009C2B0000}"/>
    <cellStyle name="요약 5 2 2 2 4" xfId="11172" xr:uid="{00000000-0005-0000-0000-00009D2B0000}"/>
    <cellStyle name="요약 5 2 2 3" xfId="11173" xr:uid="{00000000-0005-0000-0000-00009E2B0000}"/>
    <cellStyle name="요약 5 2 2 3 2" xfId="11174" xr:uid="{00000000-0005-0000-0000-00009F2B0000}"/>
    <cellStyle name="요약 5 2 2 3 2 2" xfId="11175" xr:uid="{00000000-0005-0000-0000-0000A02B0000}"/>
    <cellStyle name="요약 5 2 2 3 3" xfId="11176" xr:uid="{00000000-0005-0000-0000-0000A12B0000}"/>
    <cellStyle name="요약 5 2 2 3 3 2" xfId="11177" xr:uid="{00000000-0005-0000-0000-0000A22B0000}"/>
    <cellStyle name="요약 5 2 2 3 4" xfId="11178" xr:uid="{00000000-0005-0000-0000-0000A32B0000}"/>
    <cellStyle name="요약 5 2 2 4" xfId="11179" xr:uid="{00000000-0005-0000-0000-0000A42B0000}"/>
    <cellStyle name="요약 5 2 2 4 2" xfId="11180" xr:uid="{00000000-0005-0000-0000-0000A52B0000}"/>
    <cellStyle name="요약 5 2 2 4 2 2" xfId="11181" xr:uid="{00000000-0005-0000-0000-0000A62B0000}"/>
    <cellStyle name="요약 5 2 2 4 3" xfId="11182" xr:uid="{00000000-0005-0000-0000-0000A72B0000}"/>
    <cellStyle name="요약 5 2 2 4 3 2" xfId="11183" xr:uid="{00000000-0005-0000-0000-0000A82B0000}"/>
    <cellStyle name="요약 5 2 2 4 4" xfId="11184" xr:uid="{00000000-0005-0000-0000-0000A92B0000}"/>
    <cellStyle name="요약 5 2 2 5" xfId="11185" xr:uid="{00000000-0005-0000-0000-0000AA2B0000}"/>
    <cellStyle name="요약 5 2 2 5 2" xfId="11186" xr:uid="{00000000-0005-0000-0000-0000AB2B0000}"/>
    <cellStyle name="요약 5 2 2 5 2 2" xfId="11187" xr:uid="{00000000-0005-0000-0000-0000AC2B0000}"/>
    <cellStyle name="요약 5 2 2 5 3" xfId="11188" xr:uid="{00000000-0005-0000-0000-0000AD2B0000}"/>
    <cellStyle name="요약 5 2 2 5 3 2" xfId="11189" xr:uid="{00000000-0005-0000-0000-0000AE2B0000}"/>
    <cellStyle name="요약 5 2 2 5 4" xfId="11190" xr:uid="{00000000-0005-0000-0000-0000AF2B0000}"/>
    <cellStyle name="요약 5 2 2 6" xfId="11191" xr:uid="{00000000-0005-0000-0000-0000B02B0000}"/>
    <cellStyle name="요약 5 2 2 6 2" xfId="11192" xr:uid="{00000000-0005-0000-0000-0000B12B0000}"/>
    <cellStyle name="요약 5 2 2 6 2 2" xfId="11193" xr:uid="{00000000-0005-0000-0000-0000B22B0000}"/>
    <cellStyle name="요약 5 2 2 6 3" xfId="11194" xr:uid="{00000000-0005-0000-0000-0000B32B0000}"/>
    <cellStyle name="요약 5 2 2 6 3 2" xfId="11195" xr:uid="{00000000-0005-0000-0000-0000B42B0000}"/>
    <cellStyle name="요약 5 2 2 6 4" xfId="11196" xr:uid="{00000000-0005-0000-0000-0000B52B0000}"/>
    <cellStyle name="요약 5 2 2 7" xfId="11197" xr:uid="{00000000-0005-0000-0000-0000B62B0000}"/>
    <cellStyle name="요약 5 2 2 7 2" xfId="11198" xr:uid="{00000000-0005-0000-0000-0000B72B0000}"/>
    <cellStyle name="요약 5 2 2 8" xfId="11199" xr:uid="{00000000-0005-0000-0000-0000B82B0000}"/>
    <cellStyle name="요약 5 2 2 8 2" xfId="11200" xr:uid="{00000000-0005-0000-0000-0000B92B0000}"/>
    <cellStyle name="요약 5 2 2 9" xfId="11201" xr:uid="{00000000-0005-0000-0000-0000BA2B0000}"/>
    <cellStyle name="요약 5 2 3" xfId="11202" xr:uid="{00000000-0005-0000-0000-0000BB2B0000}"/>
    <cellStyle name="요약 5 2 3 2" xfId="11203" xr:uid="{00000000-0005-0000-0000-0000BC2B0000}"/>
    <cellStyle name="요약 5 2 3 2 2" xfId="11204" xr:uid="{00000000-0005-0000-0000-0000BD2B0000}"/>
    <cellStyle name="요약 5 2 3 2 2 2" xfId="11205" xr:uid="{00000000-0005-0000-0000-0000BE2B0000}"/>
    <cellStyle name="요약 5 2 3 2 3" xfId="11206" xr:uid="{00000000-0005-0000-0000-0000BF2B0000}"/>
    <cellStyle name="요약 5 2 3 2 3 2" xfId="11207" xr:uid="{00000000-0005-0000-0000-0000C02B0000}"/>
    <cellStyle name="요약 5 2 3 2 4" xfId="11208" xr:uid="{00000000-0005-0000-0000-0000C12B0000}"/>
    <cellStyle name="요약 5 2 3 3" xfId="11209" xr:uid="{00000000-0005-0000-0000-0000C22B0000}"/>
    <cellStyle name="요약 5 2 3 3 2" xfId="11210" xr:uid="{00000000-0005-0000-0000-0000C32B0000}"/>
    <cellStyle name="요약 5 2 3 3 2 2" xfId="11211" xr:uid="{00000000-0005-0000-0000-0000C42B0000}"/>
    <cellStyle name="요약 5 2 3 3 3" xfId="11212" xr:uid="{00000000-0005-0000-0000-0000C52B0000}"/>
    <cellStyle name="요약 5 2 3 3 3 2" xfId="11213" xr:uid="{00000000-0005-0000-0000-0000C62B0000}"/>
    <cellStyle name="요약 5 2 3 3 4" xfId="11214" xr:uid="{00000000-0005-0000-0000-0000C72B0000}"/>
    <cellStyle name="요약 5 2 3 4" xfId="11215" xr:uid="{00000000-0005-0000-0000-0000C82B0000}"/>
    <cellStyle name="요약 5 2 3 4 2" xfId="11216" xr:uid="{00000000-0005-0000-0000-0000C92B0000}"/>
    <cellStyle name="요약 5 2 3 4 2 2" xfId="11217" xr:uid="{00000000-0005-0000-0000-0000CA2B0000}"/>
    <cellStyle name="요약 5 2 3 4 3" xfId="11218" xr:uid="{00000000-0005-0000-0000-0000CB2B0000}"/>
    <cellStyle name="요약 5 2 3 4 3 2" xfId="11219" xr:uid="{00000000-0005-0000-0000-0000CC2B0000}"/>
    <cellStyle name="요약 5 2 3 4 4" xfId="11220" xr:uid="{00000000-0005-0000-0000-0000CD2B0000}"/>
    <cellStyle name="요약 5 2 3 5" xfId="11221" xr:uid="{00000000-0005-0000-0000-0000CE2B0000}"/>
    <cellStyle name="요약 5 2 3 5 2" xfId="11222" xr:uid="{00000000-0005-0000-0000-0000CF2B0000}"/>
    <cellStyle name="요약 5 2 3 5 2 2" xfId="11223" xr:uid="{00000000-0005-0000-0000-0000D02B0000}"/>
    <cellStyle name="요약 5 2 3 5 3" xfId="11224" xr:uid="{00000000-0005-0000-0000-0000D12B0000}"/>
    <cellStyle name="요약 5 2 3 5 3 2" xfId="11225" xr:uid="{00000000-0005-0000-0000-0000D22B0000}"/>
    <cellStyle name="요약 5 2 3 5 4" xfId="11226" xr:uid="{00000000-0005-0000-0000-0000D32B0000}"/>
    <cellStyle name="요약 5 2 3 6" xfId="11227" xr:uid="{00000000-0005-0000-0000-0000D42B0000}"/>
    <cellStyle name="요약 5 2 3 6 2" xfId="11228" xr:uid="{00000000-0005-0000-0000-0000D52B0000}"/>
    <cellStyle name="요약 5 2 3 7" xfId="11229" xr:uid="{00000000-0005-0000-0000-0000D62B0000}"/>
    <cellStyle name="요약 5 2 3 7 2" xfId="11230" xr:uid="{00000000-0005-0000-0000-0000D72B0000}"/>
    <cellStyle name="요약 5 2 3 8" xfId="11231" xr:uid="{00000000-0005-0000-0000-0000D82B0000}"/>
    <cellStyle name="요약 5 2 4" xfId="11232" xr:uid="{00000000-0005-0000-0000-0000D92B0000}"/>
    <cellStyle name="요약 5 2 4 2" xfId="11233" xr:uid="{00000000-0005-0000-0000-0000DA2B0000}"/>
    <cellStyle name="요약 5 2 4 2 2" xfId="11234" xr:uid="{00000000-0005-0000-0000-0000DB2B0000}"/>
    <cellStyle name="요약 5 2 4 3" xfId="11235" xr:uid="{00000000-0005-0000-0000-0000DC2B0000}"/>
    <cellStyle name="요약 5 2 4 3 2" xfId="11236" xr:uid="{00000000-0005-0000-0000-0000DD2B0000}"/>
    <cellStyle name="요약 5 2 4 4" xfId="11237" xr:uid="{00000000-0005-0000-0000-0000DE2B0000}"/>
    <cellStyle name="요약 5 2 5" xfId="11238" xr:uid="{00000000-0005-0000-0000-0000DF2B0000}"/>
    <cellStyle name="요약 5 2 5 2" xfId="11239" xr:uid="{00000000-0005-0000-0000-0000E02B0000}"/>
    <cellStyle name="요약 5 2 5 2 2" xfId="11240" xr:uid="{00000000-0005-0000-0000-0000E12B0000}"/>
    <cellStyle name="요약 5 2 5 3" xfId="11241" xr:uid="{00000000-0005-0000-0000-0000E22B0000}"/>
    <cellStyle name="요약 5 2 5 3 2" xfId="11242" xr:uid="{00000000-0005-0000-0000-0000E32B0000}"/>
    <cellStyle name="요약 5 2 5 4" xfId="11243" xr:uid="{00000000-0005-0000-0000-0000E42B0000}"/>
    <cellStyle name="요약 5 2 6" xfId="11244" xr:uid="{00000000-0005-0000-0000-0000E52B0000}"/>
    <cellStyle name="요약 5 2 6 2" xfId="11245" xr:uid="{00000000-0005-0000-0000-0000E62B0000}"/>
    <cellStyle name="요약 5 2 6 2 2" xfId="11246" xr:uid="{00000000-0005-0000-0000-0000E72B0000}"/>
    <cellStyle name="요약 5 2 6 3" xfId="11247" xr:uid="{00000000-0005-0000-0000-0000E82B0000}"/>
    <cellStyle name="요약 5 2 6 3 2" xfId="11248" xr:uid="{00000000-0005-0000-0000-0000E92B0000}"/>
    <cellStyle name="요약 5 2 6 4" xfId="11249" xr:uid="{00000000-0005-0000-0000-0000EA2B0000}"/>
    <cellStyle name="요약 5 2 7" xfId="11250" xr:uid="{00000000-0005-0000-0000-0000EB2B0000}"/>
    <cellStyle name="요약 5 2 7 2" xfId="11251" xr:uid="{00000000-0005-0000-0000-0000EC2B0000}"/>
    <cellStyle name="요약 5 2 7 2 2" xfId="11252" xr:uid="{00000000-0005-0000-0000-0000ED2B0000}"/>
    <cellStyle name="요약 5 2 7 3" xfId="11253" xr:uid="{00000000-0005-0000-0000-0000EE2B0000}"/>
    <cellStyle name="요약 5 2 7 3 2" xfId="11254" xr:uid="{00000000-0005-0000-0000-0000EF2B0000}"/>
    <cellStyle name="요약 5 2 7 4" xfId="11255" xr:uid="{00000000-0005-0000-0000-0000F02B0000}"/>
    <cellStyle name="요약 5 2 8" xfId="11256" xr:uid="{00000000-0005-0000-0000-0000F12B0000}"/>
    <cellStyle name="요약 5 2 8 2" xfId="11257" xr:uid="{00000000-0005-0000-0000-0000F22B0000}"/>
    <cellStyle name="요약 5 2 8 2 2" xfId="11258" xr:uid="{00000000-0005-0000-0000-0000F32B0000}"/>
    <cellStyle name="요약 5 2 8 3" xfId="11259" xr:uid="{00000000-0005-0000-0000-0000F42B0000}"/>
    <cellStyle name="요약 5 2 8 3 2" xfId="11260" xr:uid="{00000000-0005-0000-0000-0000F52B0000}"/>
    <cellStyle name="요약 5 2 8 4" xfId="11261" xr:uid="{00000000-0005-0000-0000-0000F62B0000}"/>
    <cellStyle name="요약 5 2 9" xfId="11262" xr:uid="{00000000-0005-0000-0000-0000F72B0000}"/>
    <cellStyle name="요약 5 2 9 2" xfId="11263" xr:uid="{00000000-0005-0000-0000-0000F82B0000}"/>
    <cellStyle name="요약 5 3" xfId="11264" xr:uid="{00000000-0005-0000-0000-0000F92B0000}"/>
    <cellStyle name="요약 5 3 2" xfId="11265" xr:uid="{00000000-0005-0000-0000-0000FA2B0000}"/>
    <cellStyle name="요약 5 3 2 2" xfId="11266" xr:uid="{00000000-0005-0000-0000-0000FB2B0000}"/>
    <cellStyle name="요약 5 3 2 2 2" xfId="11267" xr:uid="{00000000-0005-0000-0000-0000FC2B0000}"/>
    <cellStyle name="요약 5 3 2 3" xfId="11268" xr:uid="{00000000-0005-0000-0000-0000FD2B0000}"/>
    <cellStyle name="요약 5 3 2 3 2" xfId="11269" xr:uid="{00000000-0005-0000-0000-0000FE2B0000}"/>
    <cellStyle name="요약 5 3 2 4" xfId="11270" xr:uid="{00000000-0005-0000-0000-0000FF2B0000}"/>
    <cellStyle name="요약 5 3 3" xfId="11271" xr:uid="{00000000-0005-0000-0000-0000002C0000}"/>
    <cellStyle name="요약 5 3 3 2" xfId="11272" xr:uid="{00000000-0005-0000-0000-0000012C0000}"/>
    <cellStyle name="요약 5 3 3 2 2" xfId="11273" xr:uid="{00000000-0005-0000-0000-0000022C0000}"/>
    <cellStyle name="요약 5 3 3 3" xfId="11274" xr:uid="{00000000-0005-0000-0000-0000032C0000}"/>
    <cellStyle name="요약 5 3 3 3 2" xfId="11275" xr:uid="{00000000-0005-0000-0000-0000042C0000}"/>
    <cellStyle name="요약 5 3 3 4" xfId="11276" xr:uid="{00000000-0005-0000-0000-0000052C0000}"/>
    <cellStyle name="요약 5 3 4" xfId="11277" xr:uid="{00000000-0005-0000-0000-0000062C0000}"/>
    <cellStyle name="요약 5 3 4 2" xfId="11278" xr:uid="{00000000-0005-0000-0000-0000072C0000}"/>
    <cellStyle name="요약 5 3 4 2 2" xfId="11279" xr:uid="{00000000-0005-0000-0000-0000082C0000}"/>
    <cellStyle name="요약 5 3 4 3" xfId="11280" xr:uid="{00000000-0005-0000-0000-0000092C0000}"/>
    <cellStyle name="요약 5 3 4 3 2" xfId="11281" xr:uid="{00000000-0005-0000-0000-00000A2C0000}"/>
    <cellStyle name="요약 5 3 4 4" xfId="11282" xr:uid="{00000000-0005-0000-0000-00000B2C0000}"/>
    <cellStyle name="요약 5 3 5" xfId="11283" xr:uid="{00000000-0005-0000-0000-00000C2C0000}"/>
    <cellStyle name="요약 5 3 5 2" xfId="11284" xr:uid="{00000000-0005-0000-0000-00000D2C0000}"/>
    <cellStyle name="요약 5 3 5 2 2" xfId="11285" xr:uid="{00000000-0005-0000-0000-00000E2C0000}"/>
    <cellStyle name="요약 5 3 5 3" xfId="11286" xr:uid="{00000000-0005-0000-0000-00000F2C0000}"/>
    <cellStyle name="요약 5 3 5 3 2" xfId="11287" xr:uid="{00000000-0005-0000-0000-0000102C0000}"/>
    <cellStyle name="요약 5 3 5 4" xfId="11288" xr:uid="{00000000-0005-0000-0000-0000112C0000}"/>
    <cellStyle name="요약 5 3 6" xfId="11289" xr:uid="{00000000-0005-0000-0000-0000122C0000}"/>
    <cellStyle name="요약 5 3 6 2" xfId="11290" xr:uid="{00000000-0005-0000-0000-0000132C0000}"/>
    <cellStyle name="요약 5 3 6 2 2" xfId="11291" xr:uid="{00000000-0005-0000-0000-0000142C0000}"/>
    <cellStyle name="요약 5 3 6 3" xfId="11292" xr:uid="{00000000-0005-0000-0000-0000152C0000}"/>
    <cellStyle name="요약 5 3 6 3 2" xfId="11293" xr:uid="{00000000-0005-0000-0000-0000162C0000}"/>
    <cellStyle name="요약 5 3 6 4" xfId="11294" xr:uid="{00000000-0005-0000-0000-0000172C0000}"/>
    <cellStyle name="요약 5 3 7" xfId="11295" xr:uid="{00000000-0005-0000-0000-0000182C0000}"/>
    <cellStyle name="요약 5 3 7 2" xfId="11296" xr:uid="{00000000-0005-0000-0000-0000192C0000}"/>
    <cellStyle name="요약 5 3 8" xfId="11297" xr:uid="{00000000-0005-0000-0000-00001A2C0000}"/>
    <cellStyle name="요약 5 3 8 2" xfId="11298" xr:uid="{00000000-0005-0000-0000-00001B2C0000}"/>
    <cellStyle name="요약 5 3 9" xfId="11299" xr:uid="{00000000-0005-0000-0000-00001C2C0000}"/>
    <cellStyle name="요약 5 4" xfId="11300" xr:uid="{00000000-0005-0000-0000-00001D2C0000}"/>
    <cellStyle name="요약 5 4 2" xfId="11301" xr:uid="{00000000-0005-0000-0000-00001E2C0000}"/>
    <cellStyle name="요약 5 4 2 2" xfId="11302" xr:uid="{00000000-0005-0000-0000-00001F2C0000}"/>
    <cellStyle name="요약 5 4 2 2 2" xfId="11303" xr:uid="{00000000-0005-0000-0000-0000202C0000}"/>
    <cellStyle name="요약 5 4 2 3" xfId="11304" xr:uid="{00000000-0005-0000-0000-0000212C0000}"/>
    <cellStyle name="요약 5 4 2 3 2" xfId="11305" xr:uid="{00000000-0005-0000-0000-0000222C0000}"/>
    <cellStyle name="요약 5 4 2 4" xfId="11306" xr:uid="{00000000-0005-0000-0000-0000232C0000}"/>
    <cellStyle name="요약 5 4 3" xfId="11307" xr:uid="{00000000-0005-0000-0000-0000242C0000}"/>
    <cellStyle name="요약 5 4 3 2" xfId="11308" xr:uid="{00000000-0005-0000-0000-0000252C0000}"/>
    <cellStyle name="요약 5 4 3 2 2" xfId="11309" xr:uid="{00000000-0005-0000-0000-0000262C0000}"/>
    <cellStyle name="요약 5 4 3 3" xfId="11310" xr:uid="{00000000-0005-0000-0000-0000272C0000}"/>
    <cellStyle name="요약 5 4 3 3 2" xfId="11311" xr:uid="{00000000-0005-0000-0000-0000282C0000}"/>
    <cellStyle name="요약 5 4 3 4" xfId="11312" xr:uid="{00000000-0005-0000-0000-0000292C0000}"/>
    <cellStyle name="요약 5 4 4" xfId="11313" xr:uid="{00000000-0005-0000-0000-00002A2C0000}"/>
    <cellStyle name="요약 5 4 4 2" xfId="11314" xr:uid="{00000000-0005-0000-0000-00002B2C0000}"/>
    <cellStyle name="요약 5 4 4 2 2" xfId="11315" xr:uid="{00000000-0005-0000-0000-00002C2C0000}"/>
    <cellStyle name="요약 5 4 4 3" xfId="11316" xr:uid="{00000000-0005-0000-0000-00002D2C0000}"/>
    <cellStyle name="요약 5 4 4 3 2" xfId="11317" xr:uid="{00000000-0005-0000-0000-00002E2C0000}"/>
    <cellStyle name="요약 5 4 4 4" xfId="11318" xr:uid="{00000000-0005-0000-0000-00002F2C0000}"/>
    <cellStyle name="요약 5 4 5" xfId="11319" xr:uid="{00000000-0005-0000-0000-0000302C0000}"/>
    <cellStyle name="요약 5 4 5 2" xfId="11320" xr:uid="{00000000-0005-0000-0000-0000312C0000}"/>
    <cellStyle name="요약 5 4 5 2 2" xfId="11321" xr:uid="{00000000-0005-0000-0000-0000322C0000}"/>
    <cellStyle name="요약 5 4 5 3" xfId="11322" xr:uid="{00000000-0005-0000-0000-0000332C0000}"/>
    <cellStyle name="요약 5 4 5 3 2" xfId="11323" xr:uid="{00000000-0005-0000-0000-0000342C0000}"/>
    <cellStyle name="요약 5 4 5 4" xfId="11324" xr:uid="{00000000-0005-0000-0000-0000352C0000}"/>
    <cellStyle name="요약 5 4 6" xfId="11325" xr:uid="{00000000-0005-0000-0000-0000362C0000}"/>
    <cellStyle name="요약 5 4 6 2" xfId="11326" xr:uid="{00000000-0005-0000-0000-0000372C0000}"/>
    <cellStyle name="요약 5 4 7" xfId="11327" xr:uid="{00000000-0005-0000-0000-0000382C0000}"/>
    <cellStyle name="요약 5 4 7 2" xfId="11328" xr:uid="{00000000-0005-0000-0000-0000392C0000}"/>
    <cellStyle name="요약 5 4 8" xfId="11329" xr:uid="{00000000-0005-0000-0000-00003A2C0000}"/>
    <cellStyle name="요약 5 5" xfId="11330" xr:uid="{00000000-0005-0000-0000-00003B2C0000}"/>
    <cellStyle name="요약 5 5 2" xfId="11331" xr:uid="{00000000-0005-0000-0000-00003C2C0000}"/>
    <cellStyle name="요약 5 5 2 2" xfId="11332" xr:uid="{00000000-0005-0000-0000-00003D2C0000}"/>
    <cellStyle name="요약 5 5 3" xfId="11333" xr:uid="{00000000-0005-0000-0000-00003E2C0000}"/>
    <cellStyle name="요약 5 5 3 2" xfId="11334" xr:uid="{00000000-0005-0000-0000-00003F2C0000}"/>
    <cellStyle name="요약 5 5 4" xfId="11335" xr:uid="{00000000-0005-0000-0000-0000402C0000}"/>
    <cellStyle name="요약 5 6" xfId="11336" xr:uid="{00000000-0005-0000-0000-0000412C0000}"/>
    <cellStyle name="요약 5 6 2" xfId="11337" xr:uid="{00000000-0005-0000-0000-0000422C0000}"/>
    <cellStyle name="요약 5 6 2 2" xfId="11338" xr:uid="{00000000-0005-0000-0000-0000432C0000}"/>
    <cellStyle name="요약 5 6 3" xfId="11339" xr:uid="{00000000-0005-0000-0000-0000442C0000}"/>
    <cellStyle name="요약 5 6 3 2" xfId="11340" xr:uid="{00000000-0005-0000-0000-0000452C0000}"/>
    <cellStyle name="요약 5 6 4" xfId="11341" xr:uid="{00000000-0005-0000-0000-0000462C0000}"/>
    <cellStyle name="요약 5 7" xfId="11342" xr:uid="{00000000-0005-0000-0000-0000472C0000}"/>
    <cellStyle name="요약 5 7 2" xfId="11343" xr:uid="{00000000-0005-0000-0000-0000482C0000}"/>
    <cellStyle name="요약 5 7 2 2" xfId="11344" xr:uid="{00000000-0005-0000-0000-0000492C0000}"/>
    <cellStyle name="요약 5 7 3" xfId="11345" xr:uid="{00000000-0005-0000-0000-00004A2C0000}"/>
    <cellStyle name="요약 5 7 3 2" xfId="11346" xr:uid="{00000000-0005-0000-0000-00004B2C0000}"/>
    <cellStyle name="요약 5 7 4" xfId="11347" xr:uid="{00000000-0005-0000-0000-00004C2C0000}"/>
    <cellStyle name="요약 5 8" xfId="11348" xr:uid="{00000000-0005-0000-0000-00004D2C0000}"/>
    <cellStyle name="요약 5 8 2" xfId="11349" xr:uid="{00000000-0005-0000-0000-00004E2C0000}"/>
    <cellStyle name="요약 5 8 2 2" xfId="11350" xr:uid="{00000000-0005-0000-0000-00004F2C0000}"/>
    <cellStyle name="요약 5 8 3" xfId="11351" xr:uid="{00000000-0005-0000-0000-0000502C0000}"/>
    <cellStyle name="요약 5 8 3 2" xfId="11352" xr:uid="{00000000-0005-0000-0000-0000512C0000}"/>
    <cellStyle name="요약 5 8 4" xfId="11353" xr:uid="{00000000-0005-0000-0000-0000522C0000}"/>
    <cellStyle name="요약 5 9" xfId="11354" xr:uid="{00000000-0005-0000-0000-0000532C0000}"/>
    <cellStyle name="요약 5 9 2" xfId="11355" xr:uid="{00000000-0005-0000-0000-0000542C0000}"/>
    <cellStyle name="요약 5 9 2 2" xfId="11356" xr:uid="{00000000-0005-0000-0000-0000552C0000}"/>
    <cellStyle name="요약 5 9 3" xfId="11357" xr:uid="{00000000-0005-0000-0000-0000562C0000}"/>
    <cellStyle name="요약 5 9 3 2" xfId="11358" xr:uid="{00000000-0005-0000-0000-0000572C0000}"/>
    <cellStyle name="요약 5 9 4" xfId="11359" xr:uid="{00000000-0005-0000-0000-0000582C0000}"/>
    <cellStyle name="요약 6" xfId="11360" xr:uid="{00000000-0005-0000-0000-0000592C0000}"/>
    <cellStyle name="요약 6 10" xfId="11361" xr:uid="{00000000-0005-0000-0000-00005A2C0000}"/>
    <cellStyle name="요약 6 10 2" xfId="11362" xr:uid="{00000000-0005-0000-0000-00005B2C0000}"/>
    <cellStyle name="요약 6 11" xfId="11363" xr:uid="{00000000-0005-0000-0000-00005C2C0000}"/>
    <cellStyle name="요약 6 11 2" xfId="11364" xr:uid="{00000000-0005-0000-0000-00005D2C0000}"/>
    <cellStyle name="요약 6 12" xfId="11365" xr:uid="{00000000-0005-0000-0000-00005E2C0000}"/>
    <cellStyle name="요약 6 13" xfId="11366" xr:uid="{00000000-0005-0000-0000-00005F2C0000}"/>
    <cellStyle name="요약 6 2" xfId="11367" xr:uid="{00000000-0005-0000-0000-0000602C0000}"/>
    <cellStyle name="요약 6 2 10" xfId="11368" xr:uid="{00000000-0005-0000-0000-0000612C0000}"/>
    <cellStyle name="요약 6 2 10 2" xfId="11369" xr:uid="{00000000-0005-0000-0000-0000622C0000}"/>
    <cellStyle name="요약 6 2 11" xfId="11370" xr:uid="{00000000-0005-0000-0000-0000632C0000}"/>
    <cellStyle name="요약 6 2 2" xfId="11371" xr:uid="{00000000-0005-0000-0000-0000642C0000}"/>
    <cellStyle name="요약 6 2 2 2" xfId="11372" xr:uid="{00000000-0005-0000-0000-0000652C0000}"/>
    <cellStyle name="요약 6 2 2 2 2" xfId="11373" xr:uid="{00000000-0005-0000-0000-0000662C0000}"/>
    <cellStyle name="요약 6 2 2 2 2 2" xfId="11374" xr:uid="{00000000-0005-0000-0000-0000672C0000}"/>
    <cellStyle name="요약 6 2 2 2 3" xfId="11375" xr:uid="{00000000-0005-0000-0000-0000682C0000}"/>
    <cellStyle name="요약 6 2 2 2 3 2" xfId="11376" xr:uid="{00000000-0005-0000-0000-0000692C0000}"/>
    <cellStyle name="요약 6 2 2 2 4" xfId="11377" xr:uid="{00000000-0005-0000-0000-00006A2C0000}"/>
    <cellStyle name="요약 6 2 2 3" xfId="11378" xr:uid="{00000000-0005-0000-0000-00006B2C0000}"/>
    <cellStyle name="요약 6 2 2 3 2" xfId="11379" xr:uid="{00000000-0005-0000-0000-00006C2C0000}"/>
    <cellStyle name="요약 6 2 2 3 2 2" xfId="11380" xr:uid="{00000000-0005-0000-0000-00006D2C0000}"/>
    <cellStyle name="요약 6 2 2 3 3" xfId="11381" xr:uid="{00000000-0005-0000-0000-00006E2C0000}"/>
    <cellStyle name="요약 6 2 2 3 3 2" xfId="11382" xr:uid="{00000000-0005-0000-0000-00006F2C0000}"/>
    <cellStyle name="요약 6 2 2 3 4" xfId="11383" xr:uid="{00000000-0005-0000-0000-0000702C0000}"/>
    <cellStyle name="요약 6 2 2 4" xfId="11384" xr:uid="{00000000-0005-0000-0000-0000712C0000}"/>
    <cellStyle name="요약 6 2 2 4 2" xfId="11385" xr:uid="{00000000-0005-0000-0000-0000722C0000}"/>
    <cellStyle name="요약 6 2 2 4 2 2" xfId="11386" xr:uid="{00000000-0005-0000-0000-0000732C0000}"/>
    <cellStyle name="요약 6 2 2 4 3" xfId="11387" xr:uid="{00000000-0005-0000-0000-0000742C0000}"/>
    <cellStyle name="요약 6 2 2 4 3 2" xfId="11388" xr:uid="{00000000-0005-0000-0000-0000752C0000}"/>
    <cellStyle name="요약 6 2 2 4 4" xfId="11389" xr:uid="{00000000-0005-0000-0000-0000762C0000}"/>
    <cellStyle name="요약 6 2 2 5" xfId="11390" xr:uid="{00000000-0005-0000-0000-0000772C0000}"/>
    <cellStyle name="요약 6 2 2 5 2" xfId="11391" xr:uid="{00000000-0005-0000-0000-0000782C0000}"/>
    <cellStyle name="요약 6 2 2 5 2 2" xfId="11392" xr:uid="{00000000-0005-0000-0000-0000792C0000}"/>
    <cellStyle name="요약 6 2 2 5 3" xfId="11393" xr:uid="{00000000-0005-0000-0000-00007A2C0000}"/>
    <cellStyle name="요약 6 2 2 5 3 2" xfId="11394" xr:uid="{00000000-0005-0000-0000-00007B2C0000}"/>
    <cellStyle name="요약 6 2 2 5 4" xfId="11395" xr:uid="{00000000-0005-0000-0000-00007C2C0000}"/>
    <cellStyle name="요약 6 2 2 6" xfId="11396" xr:uid="{00000000-0005-0000-0000-00007D2C0000}"/>
    <cellStyle name="요약 6 2 2 6 2" xfId="11397" xr:uid="{00000000-0005-0000-0000-00007E2C0000}"/>
    <cellStyle name="요약 6 2 2 6 2 2" xfId="11398" xr:uid="{00000000-0005-0000-0000-00007F2C0000}"/>
    <cellStyle name="요약 6 2 2 6 3" xfId="11399" xr:uid="{00000000-0005-0000-0000-0000802C0000}"/>
    <cellStyle name="요약 6 2 2 6 3 2" xfId="11400" xr:uid="{00000000-0005-0000-0000-0000812C0000}"/>
    <cellStyle name="요약 6 2 2 6 4" xfId="11401" xr:uid="{00000000-0005-0000-0000-0000822C0000}"/>
    <cellStyle name="요약 6 2 2 7" xfId="11402" xr:uid="{00000000-0005-0000-0000-0000832C0000}"/>
    <cellStyle name="요약 6 2 2 7 2" xfId="11403" xr:uid="{00000000-0005-0000-0000-0000842C0000}"/>
    <cellStyle name="요약 6 2 2 8" xfId="11404" xr:uid="{00000000-0005-0000-0000-0000852C0000}"/>
    <cellStyle name="요약 6 2 2 8 2" xfId="11405" xr:uid="{00000000-0005-0000-0000-0000862C0000}"/>
    <cellStyle name="요약 6 2 2 9" xfId="11406" xr:uid="{00000000-0005-0000-0000-0000872C0000}"/>
    <cellStyle name="요약 6 2 3" xfId="11407" xr:uid="{00000000-0005-0000-0000-0000882C0000}"/>
    <cellStyle name="요약 6 2 3 2" xfId="11408" xr:uid="{00000000-0005-0000-0000-0000892C0000}"/>
    <cellStyle name="요약 6 2 3 2 2" xfId="11409" xr:uid="{00000000-0005-0000-0000-00008A2C0000}"/>
    <cellStyle name="요약 6 2 3 2 2 2" xfId="11410" xr:uid="{00000000-0005-0000-0000-00008B2C0000}"/>
    <cellStyle name="요약 6 2 3 2 3" xfId="11411" xr:uid="{00000000-0005-0000-0000-00008C2C0000}"/>
    <cellStyle name="요약 6 2 3 2 3 2" xfId="11412" xr:uid="{00000000-0005-0000-0000-00008D2C0000}"/>
    <cellStyle name="요약 6 2 3 2 4" xfId="11413" xr:uid="{00000000-0005-0000-0000-00008E2C0000}"/>
    <cellStyle name="요약 6 2 3 3" xfId="11414" xr:uid="{00000000-0005-0000-0000-00008F2C0000}"/>
    <cellStyle name="요약 6 2 3 3 2" xfId="11415" xr:uid="{00000000-0005-0000-0000-0000902C0000}"/>
    <cellStyle name="요약 6 2 3 3 2 2" xfId="11416" xr:uid="{00000000-0005-0000-0000-0000912C0000}"/>
    <cellStyle name="요약 6 2 3 3 3" xfId="11417" xr:uid="{00000000-0005-0000-0000-0000922C0000}"/>
    <cellStyle name="요약 6 2 3 3 3 2" xfId="11418" xr:uid="{00000000-0005-0000-0000-0000932C0000}"/>
    <cellStyle name="요약 6 2 3 3 4" xfId="11419" xr:uid="{00000000-0005-0000-0000-0000942C0000}"/>
    <cellStyle name="요약 6 2 3 4" xfId="11420" xr:uid="{00000000-0005-0000-0000-0000952C0000}"/>
    <cellStyle name="요약 6 2 3 4 2" xfId="11421" xr:uid="{00000000-0005-0000-0000-0000962C0000}"/>
    <cellStyle name="요약 6 2 3 4 2 2" xfId="11422" xr:uid="{00000000-0005-0000-0000-0000972C0000}"/>
    <cellStyle name="요약 6 2 3 4 3" xfId="11423" xr:uid="{00000000-0005-0000-0000-0000982C0000}"/>
    <cellStyle name="요약 6 2 3 4 3 2" xfId="11424" xr:uid="{00000000-0005-0000-0000-0000992C0000}"/>
    <cellStyle name="요약 6 2 3 4 4" xfId="11425" xr:uid="{00000000-0005-0000-0000-00009A2C0000}"/>
    <cellStyle name="요약 6 2 3 5" xfId="11426" xr:uid="{00000000-0005-0000-0000-00009B2C0000}"/>
    <cellStyle name="요약 6 2 3 5 2" xfId="11427" xr:uid="{00000000-0005-0000-0000-00009C2C0000}"/>
    <cellStyle name="요약 6 2 3 5 2 2" xfId="11428" xr:uid="{00000000-0005-0000-0000-00009D2C0000}"/>
    <cellStyle name="요약 6 2 3 5 3" xfId="11429" xr:uid="{00000000-0005-0000-0000-00009E2C0000}"/>
    <cellStyle name="요약 6 2 3 5 3 2" xfId="11430" xr:uid="{00000000-0005-0000-0000-00009F2C0000}"/>
    <cellStyle name="요약 6 2 3 5 4" xfId="11431" xr:uid="{00000000-0005-0000-0000-0000A02C0000}"/>
    <cellStyle name="요약 6 2 3 6" xfId="11432" xr:uid="{00000000-0005-0000-0000-0000A12C0000}"/>
    <cellStyle name="요약 6 2 3 6 2" xfId="11433" xr:uid="{00000000-0005-0000-0000-0000A22C0000}"/>
    <cellStyle name="요약 6 2 3 7" xfId="11434" xr:uid="{00000000-0005-0000-0000-0000A32C0000}"/>
    <cellStyle name="요약 6 2 3 7 2" xfId="11435" xr:uid="{00000000-0005-0000-0000-0000A42C0000}"/>
    <cellStyle name="요약 6 2 3 8" xfId="11436" xr:uid="{00000000-0005-0000-0000-0000A52C0000}"/>
    <cellStyle name="요약 6 2 4" xfId="11437" xr:uid="{00000000-0005-0000-0000-0000A62C0000}"/>
    <cellStyle name="요약 6 2 4 2" xfId="11438" xr:uid="{00000000-0005-0000-0000-0000A72C0000}"/>
    <cellStyle name="요약 6 2 4 2 2" xfId="11439" xr:uid="{00000000-0005-0000-0000-0000A82C0000}"/>
    <cellStyle name="요약 6 2 4 3" xfId="11440" xr:uid="{00000000-0005-0000-0000-0000A92C0000}"/>
    <cellStyle name="요약 6 2 4 3 2" xfId="11441" xr:uid="{00000000-0005-0000-0000-0000AA2C0000}"/>
    <cellStyle name="요약 6 2 4 4" xfId="11442" xr:uid="{00000000-0005-0000-0000-0000AB2C0000}"/>
    <cellStyle name="요약 6 2 5" xfId="11443" xr:uid="{00000000-0005-0000-0000-0000AC2C0000}"/>
    <cellStyle name="요약 6 2 5 2" xfId="11444" xr:uid="{00000000-0005-0000-0000-0000AD2C0000}"/>
    <cellStyle name="요약 6 2 5 2 2" xfId="11445" xr:uid="{00000000-0005-0000-0000-0000AE2C0000}"/>
    <cellStyle name="요약 6 2 5 3" xfId="11446" xr:uid="{00000000-0005-0000-0000-0000AF2C0000}"/>
    <cellStyle name="요약 6 2 5 3 2" xfId="11447" xr:uid="{00000000-0005-0000-0000-0000B02C0000}"/>
    <cellStyle name="요약 6 2 5 4" xfId="11448" xr:uid="{00000000-0005-0000-0000-0000B12C0000}"/>
    <cellStyle name="요약 6 2 6" xfId="11449" xr:uid="{00000000-0005-0000-0000-0000B22C0000}"/>
    <cellStyle name="요약 6 2 6 2" xfId="11450" xr:uid="{00000000-0005-0000-0000-0000B32C0000}"/>
    <cellStyle name="요약 6 2 6 2 2" xfId="11451" xr:uid="{00000000-0005-0000-0000-0000B42C0000}"/>
    <cellStyle name="요약 6 2 6 3" xfId="11452" xr:uid="{00000000-0005-0000-0000-0000B52C0000}"/>
    <cellStyle name="요약 6 2 6 3 2" xfId="11453" xr:uid="{00000000-0005-0000-0000-0000B62C0000}"/>
    <cellStyle name="요약 6 2 6 4" xfId="11454" xr:uid="{00000000-0005-0000-0000-0000B72C0000}"/>
    <cellStyle name="요약 6 2 7" xfId="11455" xr:uid="{00000000-0005-0000-0000-0000B82C0000}"/>
    <cellStyle name="요약 6 2 7 2" xfId="11456" xr:uid="{00000000-0005-0000-0000-0000B92C0000}"/>
    <cellStyle name="요약 6 2 7 2 2" xfId="11457" xr:uid="{00000000-0005-0000-0000-0000BA2C0000}"/>
    <cellStyle name="요약 6 2 7 3" xfId="11458" xr:uid="{00000000-0005-0000-0000-0000BB2C0000}"/>
    <cellStyle name="요약 6 2 7 3 2" xfId="11459" xr:uid="{00000000-0005-0000-0000-0000BC2C0000}"/>
    <cellStyle name="요약 6 2 7 4" xfId="11460" xr:uid="{00000000-0005-0000-0000-0000BD2C0000}"/>
    <cellStyle name="요약 6 2 8" xfId="11461" xr:uid="{00000000-0005-0000-0000-0000BE2C0000}"/>
    <cellStyle name="요약 6 2 8 2" xfId="11462" xr:uid="{00000000-0005-0000-0000-0000BF2C0000}"/>
    <cellStyle name="요약 6 2 8 2 2" xfId="11463" xr:uid="{00000000-0005-0000-0000-0000C02C0000}"/>
    <cellStyle name="요약 6 2 8 3" xfId="11464" xr:uid="{00000000-0005-0000-0000-0000C12C0000}"/>
    <cellStyle name="요약 6 2 8 3 2" xfId="11465" xr:uid="{00000000-0005-0000-0000-0000C22C0000}"/>
    <cellStyle name="요약 6 2 8 4" xfId="11466" xr:uid="{00000000-0005-0000-0000-0000C32C0000}"/>
    <cellStyle name="요약 6 2 9" xfId="11467" xr:uid="{00000000-0005-0000-0000-0000C42C0000}"/>
    <cellStyle name="요약 6 2 9 2" xfId="11468" xr:uid="{00000000-0005-0000-0000-0000C52C0000}"/>
    <cellStyle name="요약 6 3" xfId="11469" xr:uid="{00000000-0005-0000-0000-0000C62C0000}"/>
    <cellStyle name="요약 6 3 2" xfId="11470" xr:uid="{00000000-0005-0000-0000-0000C72C0000}"/>
    <cellStyle name="요약 6 3 2 2" xfId="11471" xr:uid="{00000000-0005-0000-0000-0000C82C0000}"/>
    <cellStyle name="요약 6 3 2 2 2" xfId="11472" xr:uid="{00000000-0005-0000-0000-0000C92C0000}"/>
    <cellStyle name="요약 6 3 2 3" xfId="11473" xr:uid="{00000000-0005-0000-0000-0000CA2C0000}"/>
    <cellStyle name="요약 6 3 2 3 2" xfId="11474" xr:uid="{00000000-0005-0000-0000-0000CB2C0000}"/>
    <cellStyle name="요약 6 3 2 4" xfId="11475" xr:uid="{00000000-0005-0000-0000-0000CC2C0000}"/>
    <cellStyle name="요약 6 3 3" xfId="11476" xr:uid="{00000000-0005-0000-0000-0000CD2C0000}"/>
    <cellStyle name="요약 6 3 3 2" xfId="11477" xr:uid="{00000000-0005-0000-0000-0000CE2C0000}"/>
    <cellStyle name="요약 6 3 3 2 2" xfId="11478" xr:uid="{00000000-0005-0000-0000-0000CF2C0000}"/>
    <cellStyle name="요약 6 3 3 3" xfId="11479" xr:uid="{00000000-0005-0000-0000-0000D02C0000}"/>
    <cellStyle name="요약 6 3 3 3 2" xfId="11480" xr:uid="{00000000-0005-0000-0000-0000D12C0000}"/>
    <cellStyle name="요약 6 3 3 4" xfId="11481" xr:uid="{00000000-0005-0000-0000-0000D22C0000}"/>
    <cellStyle name="요약 6 3 4" xfId="11482" xr:uid="{00000000-0005-0000-0000-0000D32C0000}"/>
    <cellStyle name="요약 6 3 4 2" xfId="11483" xr:uid="{00000000-0005-0000-0000-0000D42C0000}"/>
    <cellStyle name="요약 6 3 4 2 2" xfId="11484" xr:uid="{00000000-0005-0000-0000-0000D52C0000}"/>
    <cellStyle name="요약 6 3 4 3" xfId="11485" xr:uid="{00000000-0005-0000-0000-0000D62C0000}"/>
    <cellStyle name="요약 6 3 4 3 2" xfId="11486" xr:uid="{00000000-0005-0000-0000-0000D72C0000}"/>
    <cellStyle name="요약 6 3 4 4" xfId="11487" xr:uid="{00000000-0005-0000-0000-0000D82C0000}"/>
    <cellStyle name="요약 6 3 5" xfId="11488" xr:uid="{00000000-0005-0000-0000-0000D92C0000}"/>
    <cellStyle name="요약 6 3 5 2" xfId="11489" xr:uid="{00000000-0005-0000-0000-0000DA2C0000}"/>
    <cellStyle name="요약 6 3 5 2 2" xfId="11490" xr:uid="{00000000-0005-0000-0000-0000DB2C0000}"/>
    <cellStyle name="요약 6 3 5 3" xfId="11491" xr:uid="{00000000-0005-0000-0000-0000DC2C0000}"/>
    <cellStyle name="요약 6 3 5 3 2" xfId="11492" xr:uid="{00000000-0005-0000-0000-0000DD2C0000}"/>
    <cellStyle name="요약 6 3 5 4" xfId="11493" xr:uid="{00000000-0005-0000-0000-0000DE2C0000}"/>
    <cellStyle name="요약 6 3 6" xfId="11494" xr:uid="{00000000-0005-0000-0000-0000DF2C0000}"/>
    <cellStyle name="요약 6 3 6 2" xfId="11495" xr:uid="{00000000-0005-0000-0000-0000E02C0000}"/>
    <cellStyle name="요약 6 3 6 2 2" xfId="11496" xr:uid="{00000000-0005-0000-0000-0000E12C0000}"/>
    <cellStyle name="요약 6 3 6 3" xfId="11497" xr:uid="{00000000-0005-0000-0000-0000E22C0000}"/>
    <cellStyle name="요약 6 3 6 3 2" xfId="11498" xr:uid="{00000000-0005-0000-0000-0000E32C0000}"/>
    <cellStyle name="요약 6 3 6 4" xfId="11499" xr:uid="{00000000-0005-0000-0000-0000E42C0000}"/>
    <cellStyle name="요약 6 3 7" xfId="11500" xr:uid="{00000000-0005-0000-0000-0000E52C0000}"/>
    <cellStyle name="요약 6 3 7 2" xfId="11501" xr:uid="{00000000-0005-0000-0000-0000E62C0000}"/>
    <cellStyle name="요약 6 3 8" xfId="11502" xr:uid="{00000000-0005-0000-0000-0000E72C0000}"/>
    <cellStyle name="요약 6 3 8 2" xfId="11503" xr:uid="{00000000-0005-0000-0000-0000E82C0000}"/>
    <cellStyle name="요약 6 3 9" xfId="11504" xr:uid="{00000000-0005-0000-0000-0000E92C0000}"/>
    <cellStyle name="요약 6 4" xfId="11505" xr:uid="{00000000-0005-0000-0000-0000EA2C0000}"/>
    <cellStyle name="요약 6 4 2" xfId="11506" xr:uid="{00000000-0005-0000-0000-0000EB2C0000}"/>
    <cellStyle name="요약 6 4 2 2" xfId="11507" xr:uid="{00000000-0005-0000-0000-0000EC2C0000}"/>
    <cellStyle name="요약 6 4 2 2 2" xfId="11508" xr:uid="{00000000-0005-0000-0000-0000ED2C0000}"/>
    <cellStyle name="요약 6 4 2 3" xfId="11509" xr:uid="{00000000-0005-0000-0000-0000EE2C0000}"/>
    <cellStyle name="요약 6 4 2 3 2" xfId="11510" xr:uid="{00000000-0005-0000-0000-0000EF2C0000}"/>
    <cellStyle name="요약 6 4 2 4" xfId="11511" xr:uid="{00000000-0005-0000-0000-0000F02C0000}"/>
    <cellStyle name="요약 6 4 3" xfId="11512" xr:uid="{00000000-0005-0000-0000-0000F12C0000}"/>
    <cellStyle name="요약 6 4 3 2" xfId="11513" xr:uid="{00000000-0005-0000-0000-0000F22C0000}"/>
    <cellStyle name="요약 6 4 3 2 2" xfId="11514" xr:uid="{00000000-0005-0000-0000-0000F32C0000}"/>
    <cellStyle name="요약 6 4 3 3" xfId="11515" xr:uid="{00000000-0005-0000-0000-0000F42C0000}"/>
    <cellStyle name="요약 6 4 3 3 2" xfId="11516" xr:uid="{00000000-0005-0000-0000-0000F52C0000}"/>
    <cellStyle name="요약 6 4 3 4" xfId="11517" xr:uid="{00000000-0005-0000-0000-0000F62C0000}"/>
    <cellStyle name="요약 6 4 4" xfId="11518" xr:uid="{00000000-0005-0000-0000-0000F72C0000}"/>
    <cellStyle name="요약 6 4 4 2" xfId="11519" xr:uid="{00000000-0005-0000-0000-0000F82C0000}"/>
    <cellStyle name="요약 6 4 4 2 2" xfId="11520" xr:uid="{00000000-0005-0000-0000-0000F92C0000}"/>
    <cellStyle name="요약 6 4 4 3" xfId="11521" xr:uid="{00000000-0005-0000-0000-0000FA2C0000}"/>
    <cellStyle name="요약 6 4 4 3 2" xfId="11522" xr:uid="{00000000-0005-0000-0000-0000FB2C0000}"/>
    <cellStyle name="요약 6 4 4 4" xfId="11523" xr:uid="{00000000-0005-0000-0000-0000FC2C0000}"/>
    <cellStyle name="요약 6 4 5" xfId="11524" xr:uid="{00000000-0005-0000-0000-0000FD2C0000}"/>
    <cellStyle name="요약 6 4 5 2" xfId="11525" xr:uid="{00000000-0005-0000-0000-0000FE2C0000}"/>
    <cellStyle name="요약 6 4 5 2 2" xfId="11526" xr:uid="{00000000-0005-0000-0000-0000FF2C0000}"/>
    <cellStyle name="요약 6 4 5 3" xfId="11527" xr:uid="{00000000-0005-0000-0000-0000002D0000}"/>
    <cellStyle name="요약 6 4 5 3 2" xfId="11528" xr:uid="{00000000-0005-0000-0000-0000012D0000}"/>
    <cellStyle name="요약 6 4 5 4" xfId="11529" xr:uid="{00000000-0005-0000-0000-0000022D0000}"/>
    <cellStyle name="요약 6 4 6" xfId="11530" xr:uid="{00000000-0005-0000-0000-0000032D0000}"/>
    <cellStyle name="요약 6 4 6 2" xfId="11531" xr:uid="{00000000-0005-0000-0000-0000042D0000}"/>
    <cellStyle name="요약 6 4 7" xfId="11532" xr:uid="{00000000-0005-0000-0000-0000052D0000}"/>
    <cellStyle name="요약 6 4 7 2" xfId="11533" xr:uid="{00000000-0005-0000-0000-0000062D0000}"/>
    <cellStyle name="요약 6 4 8" xfId="11534" xr:uid="{00000000-0005-0000-0000-0000072D0000}"/>
    <cellStyle name="요약 6 5" xfId="11535" xr:uid="{00000000-0005-0000-0000-0000082D0000}"/>
    <cellStyle name="요약 6 5 2" xfId="11536" xr:uid="{00000000-0005-0000-0000-0000092D0000}"/>
    <cellStyle name="요약 6 5 2 2" xfId="11537" xr:uid="{00000000-0005-0000-0000-00000A2D0000}"/>
    <cellStyle name="요약 6 5 3" xfId="11538" xr:uid="{00000000-0005-0000-0000-00000B2D0000}"/>
    <cellStyle name="요약 6 5 3 2" xfId="11539" xr:uid="{00000000-0005-0000-0000-00000C2D0000}"/>
    <cellStyle name="요약 6 5 4" xfId="11540" xr:uid="{00000000-0005-0000-0000-00000D2D0000}"/>
    <cellStyle name="요약 6 6" xfId="11541" xr:uid="{00000000-0005-0000-0000-00000E2D0000}"/>
    <cellStyle name="요약 6 6 2" xfId="11542" xr:uid="{00000000-0005-0000-0000-00000F2D0000}"/>
    <cellStyle name="요약 6 6 2 2" xfId="11543" xr:uid="{00000000-0005-0000-0000-0000102D0000}"/>
    <cellStyle name="요약 6 6 3" xfId="11544" xr:uid="{00000000-0005-0000-0000-0000112D0000}"/>
    <cellStyle name="요약 6 6 3 2" xfId="11545" xr:uid="{00000000-0005-0000-0000-0000122D0000}"/>
    <cellStyle name="요약 6 6 4" xfId="11546" xr:uid="{00000000-0005-0000-0000-0000132D0000}"/>
    <cellStyle name="요약 6 7" xfId="11547" xr:uid="{00000000-0005-0000-0000-0000142D0000}"/>
    <cellStyle name="요약 6 7 2" xfId="11548" xr:uid="{00000000-0005-0000-0000-0000152D0000}"/>
    <cellStyle name="요약 6 7 2 2" xfId="11549" xr:uid="{00000000-0005-0000-0000-0000162D0000}"/>
    <cellStyle name="요약 6 7 3" xfId="11550" xr:uid="{00000000-0005-0000-0000-0000172D0000}"/>
    <cellStyle name="요약 6 7 3 2" xfId="11551" xr:uid="{00000000-0005-0000-0000-0000182D0000}"/>
    <cellStyle name="요약 6 7 4" xfId="11552" xr:uid="{00000000-0005-0000-0000-0000192D0000}"/>
    <cellStyle name="요약 6 8" xfId="11553" xr:uid="{00000000-0005-0000-0000-00001A2D0000}"/>
    <cellStyle name="요약 6 8 2" xfId="11554" xr:uid="{00000000-0005-0000-0000-00001B2D0000}"/>
    <cellStyle name="요약 6 8 2 2" xfId="11555" xr:uid="{00000000-0005-0000-0000-00001C2D0000}"/>
    <cellStyle name="요약 6 8 3" xfId="11556" xr:uid="{00000000-0005-0000-0000-00001D2D0000}"/>
    <cellStyle name="요약 6 8 3 2" xfId="11557" xr:uid="{00000000-0005-0000-0000-00001E2D0000}"/>
    <cellStyle name="요약 6 8 4" xfId="11558" xr:uid="{00000000-0005-0000-0000-00001F2D0000}"/>
    <cellStyle name="요약 6 9" xfId="11559" xr:uid="{00000000-0005-0000-0000-0000202D0000}"/>
    <cellStyle name="요약 6 9 2" xfId="11560" xr:uid="{00000000-0005-0000-0000-0000212D0000}"/>
    <cellStyle name="요약 6 9 2 2" xfId="11561" xr:uid="{00000000-0005-0000-0000-0000222D0000}"/>
    <cellStyle name="요약 6 9 3" xfId="11562" xr:uid="{00000000-0005-0000-0000-0000232D0000}"/>
    <cellStyle name="요약 6 9 3 2" xfId="11563" xr:uid="{00000000-0005-0000-0000-0000242D0000}"/>
    <cellStyle name="요약 6 9 4" xfId="11564" xr:uid="{00000000-0005-0000-0000-0000252D0000}"/>
    <cellStyle name="요약 7" xfId="11565" xr:uid="{00000000-0005-0000-0000-0000262D0000}"/>
    <cellStyle name="요약 7 10" xfId="11566" xr:uid="{00000000-0005-0000-0000-0000272D0000}"/>
    <cellStyle name="요약 7 10 2" xfId="11567" xr:uid="{00000000-0005-0000-0000-0000282D0000}"/>
    <cellStyle name="요약 7 11" xfId="11568" xr:uid="{00000000-0005-0000-0000-0000292D0000}"/>
    <cellStyle name="요약 7 11 2" xfId="11569" xr:uid="{00000000-0005-0000-0000-00002A2D0000}"/>
    <cellStyle name="요약 7 12" xfId="11570" xr:uid="{00000000-0005-0000-0000-00002B2D0000}"/>
    <cellStyle name="요약 7 2" xfId="11571" xr:uid="{00000000-0005-0000-0000-00002C2D0000}"/>
    <cellStyle name="요약 7 2 10" xfId="11572" xr:uid="{00000000-0005-0000-0000-00002D2D0000}"/>
    <cellStyle name="요약 7 2 10 2" xfId="11573" xr:uid="{00000000-0005-0000-0000-00002E2D0000}"/>
    <cellStyle name="요약 7 2 11" xfId="11574" xr:uid="{00000000-0005-0000-0000-00002F2D0000}"/>
    <cellStyle name="요약 7 2 2" xfId="11575" xr:uid="{00000000-0005-0000-0000-0000302D0000}"/>
    <cellStyle name="요약 7 2 2 2" xfId="11576" xr:uid="{00000000-0005-0000-0000-0000312D0000}"/>
    <cellStyle name="요약 7 2 2 2 2" xfId="11577" xr:uid="{00000000-0005-0000-0000-0000322D0000}"/>
    <cellStyle name="요약 7 2 2 2 2 2" xfId="11578" xr:uid="{00000000-0005-0000-0000-0000332D0000}"/>
    <cellStyle name="요약 7 2 2 2 3" xfId="11579" xr:uid="{00000000-0005-0000-0000-0000342D0000}"/>
    <cellStyle name="요약 7 2 2 2 3 2" xfId="11580" xr:uid="{00000000-0005-0000-0000-0000352D0000}"/>
    <cellStyle name="요약 7 2 2 2 4" xfId="11581" xr:uid="{00000000-0005-0000-0000-0000362D0000}"/>
    <cellStyle name="요약 7 2 2 3" xfId="11582" xr:uid="{00000000-0005-0000-0000-0000372D0000}"/>
    <cellStyle name="요약 7 2 2 3 2" xfId="11583" xr:uid="{00000000-0005-0000-0000-0000382D0000}"/>
    <cellStyle name="요약 7 2 2 3 2 2" xfId="11584" xr:uid="{00000000-0005-0000-0000-0000392D0000}"/>
    <cellStyle name="요약 7 2 2 3 3" xfId="11585" xr:uid="{00000000-0005-0000-0000-00003A2D0000}"/>
    <cellStyle name="요약 7 2 2 3 3 2" xfId="11586" xr:uid="{00000000-0005-0000-0000-00003B2D0000}"/>
    <cellStyle name="요약 7 2 2 3 4" xfId="11587" xr:uid="{00000000-0005-0000-0000-00003C2D0000}"/>
    <cellStyle name="요약 7 2 2 4" xfId="11588" xr:uid="{00000000-0005-0000-0000-00003D2D0000}"/>
    <cellStyle name="요약 7 2 2 4 2" xfId="11589" xr:uid="{00000000-0005-0000-0000-00003E2D0000}"/>
    <cellStyle name="요약 7 2 2 4 2 2" xfId="11590" xr:uid="{00000000-0005-0000-0000-00003F2D0000}"/>
    <cellStyle name="요약 7 2 2 4 3" xfId="11591" xr:uid="{00000000-0005-0000-0000-0000402D0000}"/>
    <cellStyle name="요약 7 2 2 4 3 2" xfId="11592" xr:uid="{00000000-0005-0000-0000-0000412D0000}"/>
    <cellStyle name="요약 7 2 2 4 4" xfId="11593" xr:uid="{00000000-0005-0000-0000-0000422D0000}"/>
    <cellStyle name="요약 7 2 2 5" xfId="11594" xr:uid="{00000000-0005-0000-0000-0000432D0000}"/>
    <cellStyle name="요약 7 2 2 5 2" xfId="11595" xr:uid="{00000000-0005-0000-0000-0000442D0000}"/>
    <cellStyle name="요약 7 2 2 5 2 2" xfId="11596" xr:uid="{00000000-0005-0000-0000-0000452D0000}"/>
    <cellStyle name="요약 7 2 2 5 3" xfId="11597" xr:uid="{00000000-0005-0000-0000-0000462D0000}"/>
    <cellStyle name="요약 7 2 2 5 3 2" xfId="11598" xr:uid="{00000000-0005-0000-0000-0000472D0000}"/>
    <cellStyle name="요약 7 2 2 5 4" xfId="11599" xr:uid="{00000000-0005-0000-0000-0000482D0000}"/>
    <cellStyle name="요약 7 2 2 6" xfId="11600" xr:uid="{00000000-0005-0000-0000-0000492D0000}"/>
    <cellStyle name="요약 7 2 2 6 2" xfId="11601" xr:uid="{00000000-0005-0000-0000-00004A2D0000}"/>
    <cellStyle name="요약 7 2 2 6 2 2" xfId="11602" xr:uid="{00000000-0005-0000-0000-00004B2D0000}"/>
    <cellStyle name="요약 7 2 2 6 3" xfId="11603" xr:uid="{00000000-0005-0000-0000-00004C2D0000}"/>
    <cellStyle name="요약 7 2 2 6 3 2" xfId="11604" xr:uid="{00000000-0005-0000-0000-00004D2D0000}"/>
    <cellStyle name="요약 7 2 2 6 4" xfId="11605" xr:uid="{00000000-0005-0000-0000-00004E2D0000}"/>
    <cellStyle name="요약 7 2 2 7" xfId="11606" xr:uid="{00000000-0005-0000-0000-00004F2D0000}"/>
    <cellStyle name="요약 7 2 2 7 2" xfId="11607" xr:uid="{00000000-0005-0000-0000-0000502D0000}"/>
    <cellStyle name="요약 7 2 2 8" xfId="11608" xr:uid="{00000000-0005-0000-0000-0000512D0000}"/>
    <cellStyle name="요약 7 2 2 8 2" xfId="11609" xr:uid="{00000000-0005-0000-0000-0000522D0000}"/>
    <cellStyle name="요약 7 2 2 9" xfId="11610" xr:uid="{00000000-0005-0000-0000-0000532D0000}"/>
    <cellStyle name="요약 7 2 3" xfId="11611" xr:uid="{00000000-0005-0000-0000-0000542D0000}"/>
    <cellStyle name="요약 7 2 3 2" xfId="11612" xr:uid="{00000000-0005-0000-0000-0000552D0000}"/>
    <cellStyle name="요약 7 2 3 2 2" xfId="11613" xr:uid="{00000000-0005-0000-0000-0000562D0000}"/>
    <cellStyle name="요약 7 2 3 2 2 2" xfId="11614" xr:uid="{00000000-0005-0000-0000-0000572D0000}"/>
    <cellStyle name="요약 7 2 3 2 3" xfId="11615" xr:uid="{00000000-0005-0000-0000-0000582D0000}"/>
    <cellStyle name="요약 7 2 3 2 3 2" xfId="11616" xr:uid="{00000000-0005-0000-0000-0000592D0000}"/>
    <cellStyle name="요약 7 2 3 2 4" xfId="11617" xr:uid="{00000000-0005-0000-0000-00005A2D0000}"/>
    <cellStyle name="요약 7 2 3 3" xfId="11618" xr:uid="{00000000-0005-0000-0000-00005B2D0000}"/>
    <cellStyle name="요약 7 2 3 3 2" xfId="11619" xr:uid="{00000000-0005-0000-0000-00005C2D0000}"/>
    <cellStyle name="요약 7 2 3 3 2 2" xfId="11620" xr:uid="{00000000-0005-0000-0000-00005D2D0000}"/>
    <cellStyle name="요약 7 2 3 3 3" xfId="11621" xr:uid="{00000000-0005-0000-0000-00005E2D0000}"/>
    <cellStyle name="요약 7 2 3 3 3 2" xfId="11622" xr:uid="{00000000-0005-0000-0000-00005F2D0000}"/>
    <cellStyle name="요약 7 2 3 3 4" xfId="11623" xr:uid="{00000000-0005-0000-0000-0000602D0000}"/>
    <cellStyle name="요약 7 2 3 4" xfId="11624" xr:uid="{00000000-0005-0000-0000-0000612D0000}"/>
    <cellStyle name="요약 7 2 3 4 2" xfId="11625" xr:uid="{00000000-0005-0000-0000-0000622D0000}"/>
    <cellStyle name="요약 7 2 3 4 2 2" xfId="11626" xr:uid="{00000000-0005-0000-0000-0000632D0000}"/>
    <cellStyle name="요약 7 2 3 4 3" xfId="11627" xr:uid="{00000000-0005-0000-0000-0000642D0000}"/>
    <cellStyle name="요약 7 2 3 4 3 2" xfId="11628" xr:uid="{00000000-0005-0000-0000-0000652D0000}"/>
    <cellStyle name="요약 7 2 3 4 4" xfId="11629" xr:uid="{00000000-0005-0000-0000-0000662D0000}"/>
    <cellStyle name="요약 7 2 3 5" xfId="11630" xr:uid="{00000000-0005-0000-0000-0000672D0000}"/>
    <cellStyle name="요약 7 2 3 5 2" xfId="11631" xr:uid="{00000000-0005-0000-0000-0000682D0000}"/>
    <cellStyle name="요약 7 2 3 5 2 2" xfId="11632" xr:uid="{00000000-0005-0000-0000-0000692D0000}"/>
    <cellStyle name="요약 7 2 3 5 3" xfId="11633" xr:uid="{00000000-0005-0000-0000-00006A2D0000}"/>
    <cellStyle name="요약 7 2 3 5 3 2" xfId="11634" xr:uid="{00000000-0005-0000-0000-00006B2D0000}"/>
    <cellStyle name="요약 7 2 3 5 4" xfId="11635" xr:uid="{00000000-0005-0000-0000-00006C2D0000}"/>
    <cellStyle name="요약 7 2 3 6" xfId="11636" xr:uid="{00000000-0005-0000-0000-00006D2D0000}"/>
    <cellStyle name="요약 7 2 3 6 2" xfId="11637" xr:uid="{00000000-0005-0000-0000-00006E2D0000}"/>
    <cellStyle name="요약 7 2 3 7" xfId="11638" xr:uid="{00000000-0005-0000-0000-00006F2D0000}"/>
    <cellStyle name="요약 7 2 3 7 2" xfId="11639" xr:uid="{00000000-0005-0000-0000-0000702D0000}"/>
    <cellStyle name="요약 7 2 3 8" xfId="11640" xr:uid="{00000000-0005-0000-0000-0000712D0000}"/>
    <cellStyle name="요약 7 2 4" xfId="11641" xr:uid="{00000000-0005-0000-0000-0000722D0000}"/>
    <cellStyle name="요약 7 2 4 2" xfId="11642" xr:uid="{00000000-0005-0000-0000-0000732D0000}"/>
    <cellStyle name="요약 7 2 4 2 2" xfId="11643" xr:uid="{00000000-0005-0000-0000-0000742D0000}"/>
    <cellStyle name="요약 7 2 4 3" xfId="11644" xr:uid="{00000000-0005-0000-0000-0000752D0000}"/>
    <cellStyle name="요약 7 2 4 3 2" xfId="11645" xr:uid="{00000000-0005-0000-0000-0000762D0000}"/>
    <cellStyle name="요약 7 2 4 4" xfId="11646" xr:uid="{00000000-0005-0000-0000-0000772D0000}"/>
    <cellStyle name="요약 7 2 5" xfId="11647" xr:uid="{00000000-0005-0000-0000-0000782D0000}"/>
    <cellStyle name="요약 7 2 5 2" xfId="11648" xr:uid="{00000000-0005-0000-0000-0000792D0000}"/>
    <cellStyle name="요약 7 2 5 2 2" xfId="11649" xr:uid="{00000000-0005-0000-0000-00007A2D0000}"/>
    <cellStyle name="요약 7 2 5 3" xfId="11650" xr:uid="{00000000-0005-0000-0000-00007B2D0000}"/>
    <cellStyle name="요약 7 2 5 3 2" xfId="11651" xr:uid="{00000000-0005-0000-0000-00007C2D0000}"/>
    <cellStyle name="요약 7 2 5 4" xfId="11652" xr:uid="{00000000-0005-0000-0000-00007D2D0000}"/>
    <cellStyle name="요약 7 2 6" xfId="11653" xr:uid="{00000000-0005-0000-0000-00007E2D0000}"/>
    <cellStyle name="요약 7 2 6 2" xfId="11654" xr:uid="{00000000-0005-0000-0000-00007F2D0000}"/>
    <cellStyle name="요약 7 2 6 2 2" xfId="11655" xr:uid="{00000000-0005-0000-0000-0000802D0000}"/>
    <cellStyle name="요약 7 2 6 3" xfId="11656" xr:uid="{00000000-0005-0000-0000-0000812D0000}"/>
    <cellStyle name="요약 7 2 6 3 2" xfId="11657" xr:uid="{00000000-0005-0000-0000-0000822D0000}"/>
    <cellStyle name="요약 7 2 6 4" xfId="11658" xr:uid="{00000000-0005-0000-0000-0000832D0000}"/>
    <cellStyle name="요약 7 2 7" xfId="11659" xr:uid="{00000000-0005-0000-0000-0000842D0000}"/>
    <cellStyle name="요약 7 2 7 2" xfId="11660" xr:uid="{00000000-0005-0000-0000-0000852D0000}"/>
    <cellStyle name="요약 7 2 7 2 2" xfId="11661" xr:uid="{00000000-0005-0000-0000-0000862D0000}"/>
    <cellStyle name="요약 7 2 7 3" xfId="11662" xr:uid="{00000000-0005-0000-0000-0000872D0000}"/>
    <cellStyle name="요약 7 2 7 3 2" xfId="11663" xr:uid="{00000000-0005-0000-0000-0000882D0000}"/>
    <cellStyle name="요약 7 2 7 4" xfId="11664" xr:uid="{00000000-0005-0000-0000-0000892D0000}"/>
    <cellStyle name="요약 7 2 8" xfId="11665" xr:uid="{00000000-0005-0000-0000-00008A2D0000}"/>
    <cellStyle name="요약 7 2 8 2" xfId="11666" xr:uid="{00000000-0005-0000-0000-00008B2D0000}"/>
    <cellStyle name="요약 7 2 8 2 2" xfId="11667" xr:uid="{00000000-0005-0000-0000-00008C2D0000}"/>
    <cellStyle name="요약 7 2 8 3" xfId="11668" xr:uid="{00000000-0005-0000-0000-00008D2D0000}"/>
    <cellStyle name="요약 7 2 8 3 2" xfId="11669" xr:uid="{00000000-0005-0000-0000-00008E2D0000}"/>
    <cellStyle name="요약 7 2 8 4" xfId="11670" xr:uid="{00000000-0005-0000-0000-00008F2D0000}"/>
    <cellStyle name="요약 7 2 9" xfId="11671" xr:uid="{00000000-0005-0000-0000-0000902D0000}"/>
    <cellStyle name="요약 7 2 9 2" xfId="11672" xr:uid="{00000000-0005-0000-0000-0000912D0000}"/>
    <cellStyle name="요약 7 3" xfId="11673" xr:uid="{00000000-0005-0000-0000-0000922D0000}"/>
    <cellStyle name="요약 7 3 2" xfId="11674" xr:uid="{00000000-0005-0000-0000-0000932D0000}"/>
    <cellStyle name="요약 7 3 2 2" xfId="11675" xr:uid="{00000000-0005-0000-0000-0000942D0000}"/>
    <cellStyle name="요약 7 3 2 2 2" xfId="11676" xr:uid="{00000000-0005-0000-0000-0000952D0000}"/>
    <cellStyle name="요약 7 3 2 3" xfId="11677" xr:uid="{00000000-0005-0000-0000-0000962D0000}"/>
    <cellStyle name="요약 7 3 2 3 2" xfId="11678" xr:uid="{00000000-0005-0000-0000-0000972D0000}"/>
    <cellStyle name="요약 7 3 2 4" xfId="11679" xr:uid="{00000000-0005-0000-0000-0000982D0000}"/>
    <cellStyle name="요약 7 3 3" xfId="11680" xr:uid="{00000000-0005-0000-0000-0000992D0000}"/>
    <cellStyle name="요약 7 3 3 2" xfId="11681" xr:uid="{00000000-0005-0000-0000-00009A2D0000}"/>
    <cellStyle name="요약 7 3 3 2 2" xfId="11682" xr:uid="{00000000-0005-0000-0000-00009B2D0000}"/>
    <cellStyle name="요약 7 3 3 3" xfId="11683" xr:uid="{00000000-0005-0000-0000-00009C2D0000}"/>
    <cellStyle name="요약 7 3 3 3 2" xfId="11684" xr:uid="{00000000-0005-0000-0000-00009D2D0000}"/>
    <cellStyle name="요약 7 3 3 4" xfId="11685" xr:uid="{00000000-0005-0000-0000-00009E2D0000}"/>
    <cellStyle name="요약 7 3 4" xfId="11686" xr:uid="{00000000-0005-0000-0000-00009F2D0000}"/>
    <cellStyle name="요약 7 3 4 2" xfId="11687" xr:uid="{00000000-0005-0000-0000-0000A02D0000}"/>
    <cellStyle name="요약 7 3 4 2 2" xfId="11688" xr:uid="{00000000-0005-0000-0000-0000A12D0000}"/>
    <cellStyle name="요약 7 3 4 3" xfId="11689" xr:uid="{00000000-0005-0000-0000-0000A22D0000}"/>
    <cellStyle name="요약 7 3 4 3 2" xfId="11690" xr:uid="{00000000-0005-0000-0000-0000A32D0000}"/>
    <cellStyle name="요약 7 3 4 4" xfId="11691" xr:uid="{00000000-0005-0000-0000-0000A42D0000}"/>
    <cellStyle name="요약 7 3 5" xfId="11692" xr:uid="{00000000-0005-0000-0000-0000A52D0000}"/>
    <cellStyle name="요약 7 3 5 2" xfId="11693" xr:uid="{00000000-0005-0000-0000-0000A62D0000}"/>
    <cellStyle name="요약 7 3 5 2 2" xfId="11694" xr:uid="{00000000-0005-0000-0000-0000A72D0000}"/>
    <cellStyle name="요약 7 3 5 3" xfId="11695" xr:uid="{00000000-0005-0000-0000-0000A82D0000}"/>
    <cellStyle name="요약 7 3 5 3 2" xfId="11696" xr:uid="{00000000-0005-0000-0000-0000A92D0000}"/>
    <cellStyle name="요약 7 3 5 4" xfId="11697" xr:uid="{00000000-0005-0000-0000-0000AA2D0000}"/>
    <cellStyle name="요약 7 3 6" xfId="11698" xr:uid="{00000000-0005-0000-0000-0000AB2D0000}"/>
    <cellStyle name="요약 7 3 6 2" xfId="11699" xr:uid="{00000000-0005-0000-0000-0000AC2D0000}"/>
    <cellStyle name="요약 7 3 6 2 2" xfId="11700" xr:uid="{00000000-0005-0000-0000-0000AD2D0000}"/>
    <cellStyle name="요약 7 3 6 3" xfId="11701" xr:uid="{00000000-0005-0000-0000-0000AE2D0000}"/>
    <cellStyle name="요약 7 3 6 3 2" xfId="11702" xr:uid="{00000000-0005-0000-0000-0000AF2D0000}"/>
    <cellStyle name="요약 7 3 6 4" xfId="11703" xr:uid="{00000000-0005-0000-0000-0000B02D0000}"/>
    <cellStyle name="요약 7 3 7" xfId="11704" xr:uid="{00000000-0005-0000-0000-0000B12D0000}"/>
    <cellStyle name="요약 7 3 7 2" xfId="11705" xr:uid="{00000000-0005-0000-0000-0000B22D0000}"/>
    <cellStyle name="요약 7 3 8" xfId="11706" xr:uid="{00000000-0005-0000-0000-0000B32D0000}"/>
    <cellStyle name="요약 7 3 8 2" xfId="11707" xr:uid="{00000000-0005-0000-0000-0000B42D0000}"/>
    <cellStyle name="요약 7 3 9" xfId="11708" xr:uid="{00000000-0005-0000-0000-0000B52D0000}"/>
    <cellStyle name="요약 7 4" xfId="11709" xr:uid="{00000000-0005-0000-0000-0000B62D0000}"/>
    <cellStyle name="요약 7 4 2" xfId="11710" xr:uid="{00000000-0005-0000-0000-0000B72D0000}"/>
    <cellStyle name="요약 7 4 2 2" xfId="11711" xr:uid="{00000000-0005-0000-0000-0000B82D0000}"/>
    <cellStyle name="요약 7 4 2 2 2" xfId="11712" xr:uid="{00000000-0005-0000-0000-0000B92D0000}"/>
    <cellStyle name="요약 7 4 2 3" xfId="11713" xr:uid="{00000000-0005-0000-0000-0000BA2D0000}"/>
    <cellStyle name="요약 7 4 2 3 2" xfId="11714" xr:uid="{00000000-0005-0000-0000-0000BB2D0000}"/>
    <cellStyle name="요약 7 4 2 4" xfId="11715" xr:uid="{00000000-0005-0000-0000-0000BC2D0000}"/>
    <cellStyle name="요약 7 4 3" xfId="11716" xr:uid="{00000000-0005-0000-0000-0000BD2D0000}"/>
    <cellStyle name="요약 7 4 3 2" xfId="11717" xr:uid="{00000000-0005-0000-0000-0000BE2D0000}"/>
    <cellStyle name="요약 7 4 3 2 2" xfId="11718" xr:uid="{00000000-0005-0000-0000-0000BF2D0000}"/>
    <cellStyle name="요약 7 4 3 3" xfId="11719" xr:uid="{00000000-0005-0000-0000-0000C02D0000}"/>
    <cellStyle name="요약 7 4 3 3 2" xfId="11720" xr:uid="{00000000-0005-0000-0000-0000C12D0000}"/>
    <cellStyle name="요약 7 4 3 4" xfId="11721" xr:uid="{00000000-0005-0000-0000-0000C22D0000}"/>
    <cellStyle name="요약 7 4 4" xfId="11722" xr:uid="{00000000-0005-0000-0000-0000C32D0000}"/>
    <cellStyle name="요약 7 4 4 2" xfId="11723" xr:uid="{00000000-0005-0000-0000-0000C42D0000}"/>
    <cellStyle name="요약 7 4 4 2 2" xfId="11724" xr:uid="{00000000-0005-0000-0000-0000C52D0000}"/>
    <cellStyle name="요약 7 4 4 3" xfId="11725" xr:uid="{00000000-0005-0000-0000-0000C62D0000}"/>
    <cellStyle name="요약 7 4 4 3 2" xfId="11726" xr:uid="{00000000-0005-0000-0000-0000C72D0000}"/>
    <cellStyle name="요약 7 4 4 4" xfId="11727" xr:uid="{00000000-0005-0000-0000-0000C82D0000}"/>
    <cellStyle name="요약 7 4 5" xfId="11728" xr:uid="{00000000-0005-0000-0000-0000C92D0000}"/>
    <cellStyle name="요약 7 4 5 2" xfId="11729" xr:uid="{00000000-0005-0000-0000-0000CA2D0000}"/>
    <cellStyle name="요약 7 4 5 2 2" xfId="11730" xr:uid="{00000000-0005-0000-0000-0000CB2D0000}"/>
    <cellStyle name="요약 7 4 5 3" xfId="11731" xr:uid="{00000000-0005-0000-0000-0000CC2D0000}"/>
    <cellStyle name="요약 7 4 5 3 2" xfId="11732" xr:uid="{00000000-0005-0000-0000-0000CD2D0000}"/>
    <cellStyle name="요약 7 4 5 4" xfId="11733" xr:uid="{00000000-0005-0000-0000-0000CE2D0000}"/>
    <cellStyle name="요약 7 4 6" xfId="11734" xr:uid="{00000000-0005-0000-0000-0000CF2D0000}"/>
    <cellStyle name="요약 7 4 6 2" xfId="11735" xr:uid="{00000000-0005-0000-0000-0000D02D0000}"/>
    <cellStyle name="요약 7 4 7" xfId="11736" xr:uid="{00000000-0005-0000-0000-0000D12D0000}"/>
    <cellStyle name="요약 7 4 7 2" xfId="11737" xr:uid="{00000000-0005-0000-0000-0000D22D0000}"/>
    <cellStyle name="요약 7 4 8" xfId="11738" xr:uid="{00000000-0005-0000-0000-0000D32D0000}"/>
    <cellStyle name="요약 7 5" xfId="11739" xr:uid="{00000000-0005-0000-0000-0000D42D0000}"/>
    <cellStyle name="요약 7 5 2" xfId="11740" xr:uid="{00000000-0005-0000-0000-0000D52D0000}"/>
    <cellStyle name="요약 7 5 2 2" xfId="11741" xr:uid="{00000000-0005-0000-0000-0000D62D0000}"/>
    <cellStyle name="요약 7 5 3" xfId="11742" xr:uid="{00000000-0005-0000-0000-0000D72D0000}"/>
    <cellStyle name="요약 7 5 3 2" xfId="11743" xr:uid="{00000000-0005-0000-0000-0000D82D0000}"/>
    <cellStyle name="요약 7 5 4" xfId="11744" xr:uid="{00000000-0005-0000-0000-0000D92D0000}"/>
    <cellStyle name="요약 7 6" xfId="11745" xr:uid="{00000000-0005-0000-0000-0000DA2D0000}"/>
    <cellStyle name="요약 7 6 2" xfId="11746" xr:uid="{00000000-0005-0000-0000-0000DB2D0000}"/>
    <cellStyle name="요약 7 6 2 2" xfId="11747" xr:uid="{00000000-0005-0000-0000-0000DC2D0000}"/>
    <cellStyle name="요약 7 6 3" xfId="11748" xr:uid="{00000000-0005-0000-0000-0000DD2D0000}"/>
    <cellStyle name="요약 7 6 3 2" xfId="11749" xr:uid="{00000000-0005-0000-0000-0000DE2D0000}"/>
    <cellStyle name="요약 7 6 4" xfId="11750" xr:uid="{00000000-0005-0000-0000-0000DF2D0000}"/>
    <cellStyle name="요약 7 7" xfId="11751" xr:uid="{00000000-0005-0000-0000-0000E02D0000}"/>
    <cellStyle name="요약 7 7 2" xfId="11752" xr:uid="{00000000-0005-0000-0000-0000E12D0000}"/>
    <cellStyle name="요약 7 7 2 2" xfId="11753" xr:uid="{00000000-0005-0000-0000-0000E22D0000}"/>
    <cellStyle name="요약 7 7 3" xfId="11754" xr:uid="{00000000-0005-0000-0000-0000E32D0000}"/>
    <cellStyle name="요약 7 7 3 2" xfId="11755" xr:uid="{00000000-0005-0000-0000-0000E42D0000}"/>
    <cellStyle name="요약 7 7 4" xfId="11756" xr:uid="{00000000-0005-0000-0000-0000E52D0000}"/>
    <cellStyle name="요약 7 8" xfId="11757" xr:uid="{00000000-0005-0000-0000-0000E62D0000}"/>
    <cellStyle name="요약 7 8 2" xfId="11758" xr:uid="{00000000-0005-0000-0000-0000E72D0000}"/>
    <cellStyle name="요약 7 8 2 2" xfId="11759" xr:uid="{00000000-0005-0000-0000-0000E82D0000}"/>
    <cellStyle name="요약 7 8 3" xfId="11760" xr:uid="{00000000-0005-0000-0000-0000E92D0000}"/>
    <cellStyle name="요약 7 8 3 2" xfId="11761" xr:uid="{00000000-0005-0000-0000-0000EA2D0000}"/>
    <cellStyle name="요약 7 8 4" xfId="11762" xr:uid="{00000000-0005-0000-0000-0000EB2D0000}"/>
    <cellStyle name="요약 7 9" xfId="11763" xr:uid="{00000000-0005-0000-0000-0000EC2D0000}"/>
    <cellStyle name="요약 7 9 2" xfId="11764" xr:uid="{00000000-0005-0000-0000-0000ED2D0000}"/>
    <cellStyle name="요약 7 9 2 2" xfId="11765" xr:uid="{00000000-0005-0000-0000-0000EE2D0000}"/>
    <cellStyle name="요약 7 9 3" xfId="11766" xr:uid="{00000000-0005-0000-0000-0000EF2D0000}"/>
    <cellStyle name="요약 7 9 3 2" xfId="11767" xr:uid="{00000000-0005-0000-0000-0000F02D0000}"/>
    <cellStyle name="요약 7 9 4" xfId="11768" xr:uid="{00000000-0005-0000-0000-0000F12D0000}"/>
    <cellStyle name="요약 8" xfId="11769" xr:uid="{00000000-0005-0000-0000-0000F22D0000}"/>
    <cellStyle name="요약 8 10" xfId="11770" xr:uid="{00000000-0005-0000-0000-0000F32D0000}"/>
    <cellStyle name="요약 8 10 2" xfId="11771" xr:uid="{00000000-0005-0000-0000-0000F42D0000}"/>
    <cellStyle name="요약 8 11" xfId="11772" xr:uid="{00000000-0005-0000-0000-0000F52D0000}"/>
    <cellStyle name="요약 8 11 2" xfId="11773" xr:uid="{00000000-0005-0000-0000-0000F62D0000}"/>
    <cellStyle name="요약 8 12" xfId="11774" xr:uid="{00000000-0005-0000-0000-0000F72D0000}"/>
    <cellStyle name="요약 8 2" xfId="11775" xr:uid="{00000000-0005-0000-0000-0000F82D0000}"/>
    <cellStyle name="요약 8 2 10" xfId="11776" xr:uid="{00000000-0005-0000-0000-0000F92D0000}"/>
    <cellStyle name="요약 8 2 10 2" xfId="11777" xr:uid="{00000000-0005-0000-0000-0000FA2D0000}"/>
    <cellStyle name="요약 8 2 11" xfId="11778" xr:uid="{00000000-0005-0000-0000-0000FB2D0000}"/>
    <cellStyle name="요약 8 2 2" xfId="11779" xr:uid="{00000000-0005-0000-0000-0000FC2D0000}"/>
    <cellStyle name="요약 8 2 2 2" xfId="11780" xr:uid="{00000000-0005-0000-0000-0000FD2D0000}"/>
    <cellStyle name="요약 8 2 2 2 2" xfId="11781" xr:uid="{00000000-0005-0000-0000-0000FE2D0000}"/>
    <cellStyle name="요약 8 2 2 2 2 2" xfId="11782" xr:uid="{00000000-0005-0000-0000-0000FF2D0000}"/>
    <cellStyle name="요약 8 2 2 2 3" xfId="11783" xr:uid="{00000000-0005-0000-0000-0000002E0000}"/>
    <cellStyle name="요약 8 2 2 2 3 2" xfId="11784" xr:uid="{00000000-0005-0000-0000-0000012E0000}"/>
    <cellStyle name="요약 8 2 2 2 4" xfId="11785" xr:uid="{00000000-0005-0000-0000-0000022E0000}"/>
    <cellStyle name="요약 8 2 2 3" xfId="11786" xr:uid="{00000000-0005-0000-0000-0000032E0000}"/>
    <cellStyle name="요약 8 2 2 3 2" xfId="11787" xr:uid="{00000000-0005-0000-0000-0000042E0000}"/>
    <cellStyle name="요약 8 2 2 3 2 2" xfId="11788" xr:uid="{00000000-0005-0000-0000-0000052E0000}"/>
    <cellStyle name="요약 8 2 2 3 3" xfId="11789" xr:uid="{00000000-0005-0000-0000-0000062E0000}"/>
    <cellStyle name="요약 8 2 2 3 3 2" xfId="11790" xr:uid="{00000000-0005-0000-0000-0000072E0000}"/>
    <cellStyle name="요약 8 2 2 3 4" xfId="11791" xr:uid="{00000000-0005-0000-0000-0000082E0000}"/>
    <cellStyle name="요약 8 2 2 4" xfId="11792" xr:uid="{00000000-0005-0000-0000-0000092E0000}"/>
    <cellStyle name="요약 8 2 2 4 2" xfId="11793" xr:uid="{00000000-0005-0000-0000-00000A2E0000}"/>
    <cellStyle name="요약 8 2 2 4 2 2" xfId="11794" xr:uid="{00000000-0005-0000-0000-00000B2E0000}"/>
    <cellStyle name="요약 8 2 2 4 3" xfId="11795" xr:uid="{00000000-0005-0000-0000-00000C2E0000}"/>
    <cellStyle name="요약 8 2 2 4 3 2" xfId="11796" xr:uid="{00000000-0005-0000-0000-00000D2E0000}"/>
    <cellStyle name="요약 8 2 2 4 4" xfId="11797" xr:uid="{00000000-0005-0000-0000-00000E2E0000}"/>
    <cellStyle name="요약 8 2 2 5" xfId="11798" xr:uid="{00000000-0005-0000-0000-00000F2E0000}"/>
    <cellStyle name="요약 8 2 2 5 2" xfId="11799" xr:uid="{00000000-0005-0000-0000-0000102E0000}"/>
    <cellStyle name="요약 8 2 2 5 2 2" xfId="11800" xr:uid="{00000000-0005-0000-0000-0000112E0000}"/>
    <cellStyle name="요약 8 2 2 5 3" xfId="11801" xr:uid="{00000000-0005-0000-0000-0000122E0000}"/>
    <cellStyle name="요약 8 2 2 5 3 2" xfId="11802" xr:uid="{00000000-0005-0000-0000-0000132E0000}"/>
    <cellStyle name="요약 8 2 2 5 4" xfId="11803" xr:uid="{00000000-0005-0000-0000-0000142E0000}"/>
    <cellStyle name="요약 8 2 2 6" xfId="11804" xr:uid="{00000000-0005-0000-0000-0000152E0000}"/>
    <cellStyle name="요약 8 2 2 6 2" xfId="11805" xr:uid="{00000000-0005-0000-0000-0000162E0000}"/>
    <cellStyle name="요약 8 2 2 6 2 2" xfId="11806" xr:uid="{00000000-0005-0000-0000-0000172E0000}"/>
    <cellStyle name="요약 8 2 2 6 3" xfId="11807" xr:uid="{00000000-0005-0000-0000-0000182E0000}"/>
    <cellStyle name="요약 8 2 2 6 3 2" xfId="11808" xr:uid="{00000000-0005-0000-0000-0000192E0000}"/>
    <cellStyle name="요약 8 2 2 6 4" xfId="11809" xr:uid="{00000000-0005-0000-0000-00001A2E0000}"/>
    <cellStyle name="요약 8 2 2 7" xfId="11810" xr:uid="{00000000-0005-0000-0000-00001B2E0000}"/>
    <cellStyle name="요약 8 2 2 7 2" xfId="11811" xr:uid="{00000000-0005-0000-0000-00001C2E0000}"/>
    <cellStyle name="요약 8 2 2 8" xfId="11812" xr:uid="{00000000-0005-0000-0000-00001D2E0000}"/>
    <cellStyle name="요약 8 2 2 8 2" xfId="11813" xr:uid="{00000000-0005-0000-0000-00001E2E0000}"/>
    <cellStyle name="요약 8 2 2 9" xfId="11814" xr:uid="{00000000-0005-0000-0000-00001F2E0000}"/>
    <cellStyle name="요약 8 2 3" xfId="11815" xr:uid="{00000000-0005-0000-0000-0000202E0000}"/>
    <cellStyle name="요약 8 2 3 2" xfId="11816" xr:uid="{00000000-0005-0000-0000-0000212E0000}"/>
    <cellStyle name="요약 8 2 3 2 2" xfId="11817" xr:uid="{00000000-0005-0000-0000-0000222E0000}"/>
    <cellStyle name="요약 8 2 3 2 2 2" xfId="11818" xr:uid="{00000000-0005-0000-0000-0000232E0000}"/>
    <cellStyle name="요약 8 2 3 2 3" xfId="11819" xr:uid="{00000000-0005-0000-0000-0000242E0000}"/>
    <cellStyle name="요약 8 2 3 2 3 2" xfId="11820" xr:uid="{00000000-0005-0000-0000-0000252E0000}"/>
    <cellStyle name="요약 8 2 3 2 4" xfId="11821" xr:uid="{00000000-0005-0000-0000-0000262E0000}"/>
    <cellStyle name="요약 8 2 3 3" xfId="11822" xr:uid="{00000000-0005-0000-0000-0000272E0000}"/>
    <cellStyle name="요약 8 2 3 3 2" xfId="11823" xr:uid="{00000000-0005-0000-0000-0000282E0000}"/>
    <cellStyle name="요약 8 2 3 3 2 2" xfId="11824" xr:uid="{00000000-0005-0000-0000-0000292E0000}"/>
    <cellStyle name="요약 8 2 3 3 3" xfId="11825" xr:uid="{00000000-0005-0000-0000-00002A2E0000}"/>
    <cellStyle name="요약 8 2 3 3 3 2" xfId="11826" xr:uid="{00000000-0005-0000-0000-00002B2E0000}"/>
    <cellStyle name="요약 8 2 3 3 4" xfId="11827" xr:uid="{00000000-0005-0000-0000-00002C2E0000}"/>
    <cellStyle name="요약 8 2 3 4" xfId="11828" xr:uid="{00000000-0005-0000-0000-00002D2E0000}"/>
    <cellStyle name="요약 8 2 3 4 2" xfId="11829" xr:uid="{00000000-0005-0000-0000-00002E2E0000}"/>
    <cellStyle name="요약 8 2 3 4 2 2" xfId="11830" xr:uid="{00000000-0005-0000-0000-00002F2E0000}"/>
    <cellStyle name="요약 8 2 3 4 3" xfId="11831" xr:uid="{00000000-0005-0000-0000-0000302E0000}"/>
    <cellStyle name="요약 8 2 3 4 3 2" xfId="11832" xr:uid="{00000000-0005-0000-0000-0000312E0000}"/>
    <cellStyle name="요약 8 2 3 4 4" xfId="11833" xr:uid="{00000000-0005-0000-0000-0000322E0000}"/>
    <cellStyle name="요약 8 2 3 5" xfId="11834" xr:uid="{00000000-0005-0000-0000-0000332E0000}"/>
    <cellStyle name="요약 8 2 3 5 2" xfId="11835" xr:uid="{00000000-0005-0000-0000-0000342E0000}"/>
    <cellStyle name="요약 8 2 3 5 2 2" xfId="11836" xr:uid="{00000000-0005-0000-0000-0000352E0000}"/>
    <cellStyle name="요약 8 2 3 5 3" xfId="11837" xr:uid="{00000000-0005-0000-0000-0000362E0000}"/>
    <cellStyle name="요약 8 2 3 5 3 2" xfId="11838" xr:uid="{00000000-0005-0000-0000-0000372E0000}"/>
    <cellStyle name="요약 8 2 3 5 4" xfId="11839" xr:uid="{00000000-0005-0000-0000-0000382E0000}"/>
    <cellStyle name="요약 8 2 3 6" xfId="11840" xr:uid="{00000000-0005-0000-0000-0000392E0000}"/>
    <cellStyle name="요약 8 2 3 6 2" xfId="11841" xr:uid="{00000000-0005-0000-0000-00003A2E0000}"/>
    <cellStyle name="요약 8 2 3 7" xfId="11842" xr:uid="{00000000-0005-0000-0000-00003B2E0000}"/>
    <cellStyle name="요약 8 2 3 7 2" xfId="11843" xr:uid="{00000000-0005-0000-0000-00003C2E0000}"/>
    <cellStyle name="요약 8 2 3 8" xfId="11844" xr:uid="{00000000-0005-0000-0000-00003D2E0000}"/>
    <cellStyle name="요약 8 2 4" xfId="11845" xr:uid="{00000000-0005-0000-0000-00003E2E0000}"/>
    <cellStyle name="요약 8 2 4 2" xfId="11846" xr:uid="{00000000-0005-0000-0000-00003F2E0000}"/>
    <cellStyle name="요약 8 2 4 2 2" xfId="11847" xr:uid="{00000000-0005-0000-0000-0000402E0000}"/>
    <cellStyle name="요약 8 2 4 3" xfId="11848" xr:uid="{00000000-0005-0000-0000-0000412E0000}"/>
    <cellStyle name="요약 8 2 4 3 2" xfId="11849" xr:uid="{00000000-0005-0000-0000-0000422E0000}"/>
    <cellStyle name="요약 8 2 4 4" xfId="11850" xr:uid="{00000000-0005-0000-0000-0000432E0000}"/>
    <cellStyle name="요약 8 2 5" xfId="11851" xr:uid="{00000000-0005-0000-0000-0000442E0000}"/>
    <cellStyle name="요약 8 2 5 2" xfId="11852" xr:uid="{00000000-0005-0000-0000-0000452E0000}"/>
    <cellStyle name="요약 8 2 5 2 2" xfId="11853" xr:uid="{00000000-0005-0000-0000-0000462E0000}"/>
    <cellStyle name="요약 8 2 5 3" xfId="11854" xr:uid="{00000000-0005-0000-0000-0000472E0000}"/>
    <cellStyle name="요약 8 2 5 3 2" xfId="11855" xr:uid="{00000000-0005-0000-0000-0000482E0000}"/>
    <cellStyle name="요약 8 2 5 4" xfId="11856" xr:uid="{00000000-0005-0000-0000-0000492E0000}"/>
    <cellStyle name="요약 8 2 6" xfId="11857" xr:uid="{00000000-0005-0000-0000-00004A2E0000}"/>
    <cellStyle name="요약 8 2 6 2" xfId="11858" xr:uid="{00000000-0005-0000-0000-00004B2E0000}"/>
    <cellStyle name="요약 8 2 6 2 2" xfId="11859" xr:uid="{00000000-0005-0000-0000-00004C2E0000}"/>
    <cellStyle name="요약 8 2 6 3" xfId="11860" xr:uid="{00000000-0005-0000-0000-00004D2E0000}"/>
    <cellStyle name="요약 8 2 6 3 2" xfId="11861" xr:uid="{00000000-0005-0000-0000-00004E2E0000}"/>
    <cellStyle name="요약 8 2 6 4" xfId="11862" xr:uid="{00000000-0005-0000-0000-00004F2E0000}"/>
    <cellStyle name="요약 8 2 7" xfId="11863" xr:uid="{00000000-0005-0000-0000-0000502E0000}"/>
    <cellStyle name="요약 8 2 7 2" xfId="11864" xr:uid="{00000000-0005-0000-0000-0000512E0000}"/>
    <cellStyle name="요약 8 2 7 2 2" xfId="11865" xr:uid="{00000000-0005-0000-0000-0000522E0000}"/>
    <cellStyle name="요약 8 2 7 3" xfId="11866" xr:uid="{00000000-0005-0000-0000-0000532E0000}"/>
    <cellStyle name="요약 8 2 7 3 2" xfId="11867" xr:uid="{00000000-0005-0000-0000-0000542E0000}"/>
    <cellStyle name="요약 8 2 7 4" xfId="11868" xr:uid="{00000000-0005-0000-0000-0000552E0000}"/>
    <cellStyle name="요약 8 2 8" xfId="11869" xr:uid="{00000000-0005-0000-0000-0000562E0000}"/>
    <cellStyle name="요약 8 2 8 2" xfId="11870" xr:uid="{00000000-0005-0000-0000-0000572E0000}"/>
    <cellStyle name="요약 8 2 8 2 2" xfId="11871" xr:uid="{00000000-0005-0000-0000-0000582E0000}"/>
    <cellStyle name="요약 8 2 8 3" xfId="11872" xr:uid="{00000000-0005-0000-0000-0000592E0000}"/>
    <cellStyle name="요약 8 2 8 3 2" xfId="11873" xr:uid="{00000000-0005-0000-0000-00005A2E0000}"/>
    <cellStyle name="요약 8 2 8 4" xfId="11874" xr:uid="{00000000-0005-0000-0000-00005B2E0000}"/>
    <cellStyle name="요약 8 2 9" xfId="11875" xr:uid="{00000000-0005-0000-0000-00005C2E0000}"/>
    <cellStyle name="요약 8 2 9 2" xfId="11876" xr:uid="{00000000-0005-0000-0000-00005D2E0000}"/>
    <cellStyle name="요약 8 3" xfId="11877" xr:uid="{00000000-0005-0000-0000-00005E2E0000}"/>
    <cellStyle name="요약 8 3 2" xfId="11878" xr:uid="{00000000-0005-0000-0000-00005F2E0000}"/>
    <cellStyle name="요약 8 3 2 2" xfId="11879" xr:uid="{00000000-0005-0000-0000-0000602E0000}"/>
    <cellStyle name="요약 8 3 2 2 2" xfId="11880" xr:uid="{00000000-0005-0000-0000-0000612E0000}"/>
    <cellStyle name="요약 8 3 2 3" xfId="11881" xr:uid="{00000000-0005-0000-0000-0000622E0000}"/>
    <cellStyle name="요약 8 3 2 3 2" xfId="11882" xr:uid="{00000000-0005-0000-0000-0000632E0000}"/>
    <cellStyle name="요약 8 3 2 4" xfId="11883" xr:uid="{00000000-0005-0000-0000-0000642E0000}"/>
    <cellStyle name="요약 8 3 3" xfId="11884" xr:uid="{00000000-0005-0000-0000-0000652E0000}"/>
    <cellStyle name="요약 8 3 3 2" xfId="11885" xr:uid="{00000000-0005-0000-0000-0000662E0000}"/>
    <cellStyle name="요약 8 3 3 2 2" xfId="11886" xr:uid="{00000000-0005-0000-0000-0000672E0000}"/>
    <cellStyle name="요약 8 3 3 3" xfId="11887" xr:uid="{00000000-0005-0000-0000-0000682E0000}"/>
    <cellStyle name="요약 8 3 3 3 2" xfId="11888" xr:uid="{00000000-0005-0000-0000-0000692E0000}"/>
    <cellStyle name="요약 8 3 3 4" xfId="11889" xr:uid="{00000000-0005-0000-0000-00006A2E0000}"/>
    <cellStyle name="요약 8 3 4" xfId="11890" xr:uid="{00000000-0005-0000-0000-00006B2E0000}"/>
    <cellStyle name="요약 8 3 4 2" xfId="11891" xr:uid="{00000000-0005-0000-0000-00006C2E0000}"/>
    <cellStyle name="요약 8 3 4 2 2" xfId="11892" xr:uid="{00000000-0005-0000-0000-00006D2E0000}"/>
    <cellStyle name="요약 8 3 4 3" xfId="11893" xr:uid="{00000000-0005-0000-0000-00006E2E0000}"/>
    <cellStyle name="요약 8 3 4 3 2" xfId="11894" xr:uid="{00000000-0005-0000-0000-00006F2E0000}"/>
    <cellStyle name="요약 8 3 4 4" xfId="11895" xr:uid="{00000000-0005-0000-0000-0000702E0000}"/>
    <cellStyle name="요약 8 3 5" xfId="11896" xr:uid="{00000000-0005-0000-0000-0000712E0000}"/>
    <cellStyle name="요약 8 3 5 2" xfId="11897" xr:uid="{00000000-0005-0000-0000-0000722E0000}"/>
    <cellStyle name="요약 8 3 5 2 2" xfId="11898" xr:uid="{00000000-0005-0000-0000-0000732E0000}"/>
    <cellStyle name="요약 8 3 5 3" xfId="11899" xr:uid="{00000000-0005-0000-0000-0000742E0000}"/>
    <cellStyle name="요약 8 3 5 3 2" xfId="11900" xr:uid="{00000000-0005-0000-0000-0000752E0000}"/>
    <cellStyle name="요약 8 3 5 4" xfId="11901" xr:uid="{00000000-0005-0000-0000-0000762E0000}"/>
    <cellStyle name="요약 8 3 6" xfId="11902" xr:uid="{00000000-0005-0000-0000-0000772E0000}"/>
    <cellStyle name="요약 8 3 6 2" xfId="11903" xr:uid="{00000000-0005-0000-0000-0000782E0000}"/>
    <cellStyle name="요약 8 3 6 2 2" xfId="11904" xr:uid="{00000000-0005-0000-0000-0000792E0000}"/>
    <cellStyle name="요약 8 3 6 3" xfId="11905" xr:uid="{00000000-0005-0000-0000-00007A2E0000}"/>
    <cellStyle name="요약 8 3 6 3 2" xfId="11906" xr:uid="{00000000-0005-0000-0000-00007B2E0000}"/>
    <cellStyle name="요약 8 3 6 4" xfId="11907" xr:uid="{00000000-0005-0000-0000-00007C2E0000}"/>
    <cellStyle name="요약 8 3 7" xfId="11908" xr:uid="{00000000-0005-0000-0000-00007D2E0000}"/>
    <cellStyle name="요약 8 3 7 2" xfId="11909" xr:uid="{00000000-0005-0000-0000-00007E2E0000}"/>
    <cellStyle name="요약 8 3 8" xfId="11910" xr:uid="{00000000-0005-0000-0000-00007F2E0000}"/>
    <cellStyle name="요약 8 3 8 2" xfId="11911" xr:uid="{00000000-0005-0000-0000-0000802E0000}"/>
    <cellStyle name="요약 8 3 9" xfId="11912" xr:uid="{00000000-0005-0000-0000-0000812E0000}"/>
    <cellStyle name="요약 8 4" xfId="11913" xr:uid="{00000000-0005-0000-0000-0000822E0000}"/>
    <cellStyle name="요약 8 4 2" xfId="11914" xr:uid="{00000000-0005-0000-0000-0000832E0000}"/>
    <cellStyle name="요약 8 4 2 2" xfId="11915" xr:uid="{00000000-0005-0000-0000-0000842E0000}"/>
    <cellStyle name="요약 8 4 2 2 2" xfId="11916" xr:uid="{00000000-0005-0000-0000-0000852E0000}"/>
    <cellStyle name="요약 8 4 2 3" xfId="11917" xr:uid="{00000000-0005-0000-0000-0000862E0000}"/>
    <cellStyle name="요약 8 4 2 3 2" xfId="11918" xr:uid="{00000000-0005-0000-0000-0000872E0000}"/>
    <cellStyle name="요약 8 4 2 4" xfId="11919" xr:uid="{00000000-0005-0000-0000-0000882E0000}"/>
    <cellStyle name="요약 8 4 3" xfId="11920" xr:uid="{00000000-0005-0000-0000-0000892E0000}"/>
    <cellStyle name="요약 8 4 3 2" xfId="11921" xr:uid="{00000000-0005-0000-0000-00008A2E0000}"/>
    <cellStyle name="요약 8 4 3 2 2" xfId="11922" xr:uid="{00000000-0005-0000-0000-00008B2E0000}"/>
    <cellStyle name="요약 8 4 3 3" xfId="11923" xr:uid="{00000000-0005-0000-0000-00008C2E0000}"/>
    <cellStyle name="요약 8 4 3 3 2" xfId="11924" xr:uid="{00000000-0005-0000-0000-00008D2E0000}"/>
    <cellStyle name="요약 8 4 3 4" xfId="11925" xr:uid="{00000000-0005-0000-0000-00008E2E0000}"/>
    <cellStyle name="요약 8 4 4" xfId="11926" xr:uid="{00000000-0005-0000-0000-00008F2E0000}"/>
    <cellStyle name="요약 8 4 4 2" xfId="11927" xr:uid="{00000000-0005-0000-0000-0000902E0000}"/>
    <cellStyle name="요약 8 4 4 2 2" xfId="11928" xr:uid="{00000000-0005-0000-0000-0000912E0000}"/>
    <cellStyle name="요약 8 4 4 3" xfId="11929" xr:uid="{00000000-0005-0000-0000-0000922E0000}"/>
    <cellStyle name="요약 8 4 4 3 2" xfId="11930" xr:uid="{00000000-0005-0000-0000-0000932E0000}"/>
    <cellStyle name="요약 8 4 4 4" xfId="11931" xr:uid="{00000000-0005-0000-0000-0000942E0000}"/>
    <cellStyle name="요약 8 4 5" xfId="11932" xr:uid="{00000000-0005-0000-0000-0000952E0000}"/>
    <cellStyle name="요약 8 4 5 2" xfId="11933" xr:uid="{00000000-0005-0000-0000-0000962E0000}"/>
    <cellStyle name="요약 8 4 5 2 2" xfId="11934" xr:uid="{00000000-0005-0000-0000-0000972E0000}"/>
    <cellStyle name="요약 8 4 5 3" xfId="11935" xr:uid="{00000000-0005-0000-0000-0000982E0000}"/>
    <cellStyle name="요약 8 4 5 3 2" xfId="11936" xr:uid="{00000000-0005-0000-0000-0000992E0000}"/>
    <cellStyle name="요약 8 4 5 4" xfId="11937" xr:uid="{00000000-0005-0000-0000-00009A2E0000}"/>
    <cellStyle name="요약 8 4 6" xfId="11938" xr:uid="{00000000-0005-0000-0000-00009B2E0000}"/>
    <cellStyle name="요약 8 4 6 2" xfId="11939" xr:uid="{00000000-0005-0000-0000-00009C2E0000}"/>
    <cellStyle name="요약 8 4 7" xfId="11940" xr:uid="{00000000-0005-0000-0000-00009D2E0000}"/>
    <cellStyle name="요약 8 4 7 2" xfId="11941" xr:uid="{00000000-0005-0000-0000-00009E2E0000}"/>
    <cellStyle name="요약 8 4 8" xfId="11942" xr:uid="{00000000-0005-0000-0000-00009F2E0000}"/>
    <cellStyle name="요약 8 5" xfId="11943" xr:uid="{00000000-0005-0000-0000-0000A02E0000}"/>
    <cellStyle name="요약 8 5 2" xfId="11944" xr:uid="{00000000-0005-0000-0000-0000A12E0000}"/>
    <cellStyle name="요약 8 5 2 2" xfId="11945" xr:uid="{00000000-0005-0000-0000-0000A22E0000}"/>
    <cellStyle name="요약 8 5 3" xfId="11946" xr:uid="{00000000-0005-0000-0000-0000A32E0000}"/>
    <cellStyle name="요약 8 5 3 2" xfId="11947" xr:uid="{00000000-0005-0000-0000-0000A42E0000}"/>
    <cellStyle name="요약 8 5 4" xfId="11948" xr:uid="{00000000-0005-0000-0000-0000A52E0000}"/>
    <cellStyle name="요약 8 6" xfId="11949" xr:uid="{00000000-0005-0000-0000-0000A62E0000}"/>
    <cellStyle name="요약 8 6 2" xfId="11950" xr:uid="{00000000-0005-0000-0000-0000A72E0000}"/>
    <cellStyle name="요약 8 6 2 2" xfId="11951" xr:uid="{00000000-0005-0000-0000-0000A82E0000}"/>
    <cellStyle name="요약 8 6 3" xfId="11952" xr:uid="{00000000-0005-0000-0000-0000A92E0000}"/>
    <cellStyle name="요약 8 6 3 2" xfId="11953" xr:uid="{00000000-0005-0000-0000-0000AA2E0000}"/>
    <cellStyle name="요약 8 6 4" xfId="11954" xr:uid="{00000000-0005-0000-0000-0000AB2E0000}"/>
    <cellStyle name="요약 8 7" xfId="11955" xr:uid="{00000000-0005-0000-0000-0000AC2E0000}"/>
    <cellStyle name="요약 8 7 2" xfId="11956" xr:uid="{00000000-0005-0000-0000-0000AD2E0000}"/>
    <cellStyle name="요약 8 7 2 2" xfId="11957" xr:uid="{00000000-0005-0000-0000-0000AE2E0000}"/>
    <cellStyle name="요약 8 7 3" xfId="11958" xr:uid="{00000000-0005-0000-0000-0000AF2E0000}"/>
    <cellStyle name="요약 8 7 3 2" xfId="11959" xr:uid="{00000000-0005-0000-0000-0000B02E0000}"/>
    <cellStyle name="요약 8 7 4" xfId="11960" xr:uid="{00000000-0005-0000-0000-0000B12E0000}"/>
    <cellStyle name="요약 8 8" xfId="11961" xr:uid="{00000000-0005-0000-0000-0000B22E0000}"/>
    <cellStyle name="요약 8 8 2" xfId="11962" xr:uid="{00000000-0005-0000-0000-0000B32E0000}"/>
    <cellStyle name="요약 8 8 2 2" xfId="11963" xr:uid="{00000000-0005-0000-0000-0000B42E0000}"/>
    <cellStyle name="요약 8 8 3" xfId="11964" xr:uid="{00000000-0005-0000-0000-0000B52E0000}"/>
    <cellStyle name="요약 8 8 3 2" xfId="11965" xr:uid="{00000000-0005-0000-0000-0000B62E0000}"/>
    <cellStyle name="요약 8 8 4" xfId="11966" xr:uid="{00000000-0005-0000-0000-0000B72E0000}"/>
    <cellStyle name="요약 8 9" xfId="11967" xr:uid="{00000000-0005-0000-0000-0000B82E0000}"/>
    <cellStyle name="요약 8 9 2" xfId="11968" xr:uid="{00000000-0005-0000-0000-0000B92E0000}"/>
    <cellStyle name="요약 8 9 2 2" xfId="11969" xr:uid="{00000000-0005-0000-0000-0000BA2E0000}"/>
    <cellStyle name="요약 8 9 3" xfId="11970" xr:uid="{00000000-0005-0000-0000-0000BB2E0000}"/>
    <cellStyle name="요약 8 9 3 2" xfId="11971" xr:uid="{00000000-0005-0000-0000-0000BC2E0000}"/>
    <cellStyle name="요약 8 9 4" xfId="11972" xr:uid="{00000000-0005-0000-0000-0000BD2E0000}"/>
    <cellStyle name="요약 9" xfId="11973" xr:uid="{00000000-0005-0000-0000-0000BE2E0000}"/>
    <cellStyle name="요약 9 2" xfId="11974" xr:uid="{00000000-0005-0000-0000-0000BF2E0000}"/>
    <cellStyle name="원" xfId="11975" xr:uid="{00000000-0005-0000-0000-0000C02E0000}"/>
    <cellStyle name="원_(0301) 3분기 경남본부(영) 평가결과" xfId="11976" xr:uid="{00000000-0005-0000-0000-0000C12E0000}"/>
    <cellStyle name="원_(0301) 3분기 경인본부(영) 평가결과" xfId="11977" xr:uid="{00000000-0005-0000-0000-0000C22E0000}"/>
    <cellStyle name="원_(0301)평가품의서(단위별)3분기" xfId="11978" xr:uid="{00000000-0005-0000-0000-0000C32E0000}"/>
    <cellStyle name="원_(0301)평가품의서(단위별)3분기_2005.11월 점포코드" xfId="11979" xr:uid="{00000000-0005-0000-0000-0000C42E0000}"/>
    <cellStyle name="원_(0301)평가품의서(단위별)3분기_3058752004021610345903850617_타사유치 진행현황-본부보고용" xfId="11980" xr:uid="{00000000-0005-0000-0000-0000C52E0000}"/>
    <cellStyle name="원_(0301)평가품의서(단위별)3분기_7-9월설치분집행(1018)" xfId="11981" xr:uid="{00000000-0005-0000-0000-0000C62E0000}"/>
    <cellStyle name="원_(0301)평가품의서(단위별)3분기_Feedback-일반활성화FY'07.2분기-품의" xfId="11982" xr:uid="{00000000-0005-0000-0000-0000C72E0000}"/>
    <cellStyle name="원_(0301)평가품의서(단위별)3분기_TM-FY'07.중간피드백-6" xfId="11983" xr:uid="{00000000-0005-0000-0000-0000C82E0000}"/>
    <cellStyle name="원_(0301)평가품의서(단위별)3분기_TM대리점활성화방안(0928)" xfId="11984" xr:uid="{00000000-0005-0000-0000-0000C92E0000}"/>
    <cellStyle name="원_(0301)평가품의서(단위별)3분기_TM대리점활성화방안(0930)-1" xfId="11985" xr:uid="{00000000-0005-0000-0000-0000CA2E0000}"/>
    <cellStyle name="원_(0301)평가품의서(단위별)3분기_TM신상품개발검토의견(20060327)" xfId="11986" xr:uid="{00000000-0005-0000-0000-0000CB2E0000}"/>
    <cellStyle name="원_(0301)평가품의서(단위별)3분기_TM신청서(최종)-마지부(1229)" xfId="11987" xr:uid="{00000000-0005-0000-0000-0000CC2E0000}"/>
    <cellStyle name="원_(0301)평가품의서(단위별)3분기_부문별월별매출계획(070330기획실)" xfId="11988" xr:uid="{00000000-0005-0000-0000-0000CD2E0000}"/>
    <cellStyle name="원_(0301)평가품의서(단위별)3분기_신상품재검토(20040417)" xfId="11989" xr:uid="{00000000-0005-0000-0000-0000CE2E0000}"/>
    <cellStyle name="원_(0301)평가품의서(단위별)3분기_업체선정평가표(장기tm-20051201)-장원제(최종)" xfId="11990" xr:uid="{00000000-0005-0000-0000-0000CF2E0000}"/>
    <cellStyle name="원_(0301)평가품의서(단위별)3분기_업추비개선(초안)" xfId="11991" xr:uid="{00000000-0005-0000-0000-0000D02E0000}"/>
    <cellStyle name="원_(0301)평가품의서(단위별)3분기_우수대리점본부보고(서강)" xfId="11992" xr:uid="{00000000-0005-0000-0000-0000D12E0000}"/>
    <cellStyle name="원_(0301)평가품의서(단위별)3분기_우수대리점본부보고(서강)_1" xfId="11993" xr:uid="{00000000-0005-0000-0000-0000D22E0000}"/>
    <cellStyle name="원_(0301)평가품의서(단위별)3분기_우수대리점본부보고(은평)" xfId="11994" xr:uid="{00000000-0005-0000-0000-0000D32E0000}"/>
    <cellStyle name="원_(0301)평가품의서(단위별)3분기_우수대리점본부보고(일산)" xfId="11995" xr:uid="{00000000-0005-0000-0000-0000D42E0000}"/>
    <cellStyle name="원_(0301)평가품의서(단위별)3분기_우수대리점유치(0219)" xfId="11996" xr:uid="{00000000-0005-0000-0000-0000D52E0000}"/>
    <cellStyle name="원_(0301)평가품의서(단위별)3분기_유지율개선실시사항(050901)" xfId="11997" xr:uid="{00000000-0005-0000-0000-0000D62E0000}"/>
    <cellStyle name="원_(0301)평가품의서(단위별)3분기_인수지침관련의견" xfId="11998" xr:uid="{00000000-0005-0000-0000-0000D72E0000}"/>
    <cellStyle name="원_(0301)평가품의서(단위별)3분기_일반보험보고(0801)-3" xfId="11999" xr:uid="{00000000-0005-0000-0000-0000D82E0000}"/>
    <cellStyle name="원_(0301)평가품의서(단위별)3분기_장기TM관리업무지침안(보완-0105)" xfId="12000" xr:uid="{00000000-0005-0000-0000-0000D92E0000}"/>
    <cellStyle name="원_(0301)평가품의서(단위별)3분기_장기TM관리지침별첨(최종-0614)" xfId="12001" xr:uid="{00000000-0005-0000-0000-0000DA2E0000}"/>
    <cellStyle name="원_(0301)평가품의서(단위별)3분기_장기TM대리점지원및관리규정(20051216-발송용)" xfId="12002" xr:uid="{00000000-0005-0000-0000-0000DB2E0000}"/>
    <cellStyle name="원_(0301)평가품의서(단위별)3분기_장기보험목표달성방안(070903-2)" xfId="12003" xr:uid="{00000000-0005-0000-0000-0000DC2E0000}"/>
    <cellStyle name="원_(0301)평가품의서(단위별)3분기_장기특성별실적_조정후(가안)" xfId="12004" xr:uid="{00000000-0005-0000-0000-0000DD2E0000}"/>
    <cellStyle name="원_(0301)평가품의서(단위별)3분기_통신판매가이드라인정리(최종)" xfId="12005" xr:uid="{00000000-0005-0000-0000-0000DE2E0000}"/>
    <cellStyle name="원_(0301)평가품의서(단위별)3분기_프리스타일(수당업)" xfId="12006" xr:uid="{00000000-0005-0000-0000-0000DF2E0000}"/>
    <cellStyle name="원_(0301)평가품의서(단위별)3분기_하이라이프다이렉트수수료안(20060522)" xfId="12007" xr:uid="{00000000-0005-0000-0000-0000E02E0000}"/>
    <cellStyle name="원_(0301)평가품의서(단위별)3분기_해외여행보험활성화(060620-최종)" xfId="12008" xr:uid="{00000000-0005-0000-0000-0000E12E0000}"/>
    <cellStyle name="원_(0301)평가품의서(단위별)3분기_현장간담회 결과보고" xfId="12009" xr:uid="{00000000-0005-0000-0000-0000E22E0000}"/>
    <cellStyle name="원_(03011) 2분기 (영)평가결과(송부)" xfId="12010" xr:uid="{00000000-0005-0000-0000-0000E32E0000}"/>
    <cellStyle name="원_(0302) 2003평가기준초안" xfId="12011" xr:uid="{00000000-0005-0000-0000-0000E42E0000}"/>
    <cellStyle name="원_(0302) 2003평가기준초안_2005.11월 점포코드" xfId="12012" xr:uid="{00000000-0005-0000-0000-0000E52E0000}"/>
    <cellStyle name="원_(0302) 2003평가기준초안_3058752004021610345903850617_타사유치 진행현황-본부보고용" xfId="12013" xr:uid="{00000000-0005-0000-0000-0000E62E0000}"/>
    <cellStyle name="원_(0302) 2003평가기준초안_34분기평가예상-용자이(12.7)" xfId="12014" xr:uid="{00000000-0005-0000-0000-0000E72E0000}"/>
    <cellStyle name="원_(0302) 2003평가기준초안_34분기평가예상-용자이(12.7)_우수대리점본부보고(서강)" xfId="12015" xr:uid="{00000000-0005-0000-0000-0000E82E0000}"/>
    <cellStyle name="원_(0302) 2003평가기준초안_34분기평가예상-용자이(12.7)_우수대리점유치(0219)" xfId="12016" xr:uid="{00000000-0005-0000-0000-0000E92E0000}"/>
    <cellStyle name="원_(0302) 2003평가기준초안_3분기예상실적1014" xfId="12017" xr:uid="{00000000-0005-0000-0000-0000EA2E0000}"/>
    <cellStyle name="원_(0302) 2003평가기준초안_7-9월설치분집행(1018)" xfId="12018" xr:uid="{00000000-0005-0000-0000-0000EB2E0000}"/>
    <cellStyle name="원_(0302) 2003평가기준초안_Feedback-일반활성화FY'07.2분기-품의" xfId="12019" xr:uid="{00000000-0005-0000-0000-0000EC2E0000}"/>
    <cellStyle name="원_(0302) 2003평가기준초안_TM-FY'07.중간피드백-6" xfId="12020" xr:uid="{00000000-0005-0000-0000-0000ED2E0000}"/>
    <cellStyle name="원_(0302) 2003평가기준초안_TM대리점활성화방안(0928)" xfId="12021" xr:uid="{00000000-0005-0000-0000-0000EE2E0000}"/>
    <cellStyle name="원_(0302) 2003평가기준초안_TM대리점활성화방안(0930)-1" xfId="12022" xr:uid="{00000000-0005-0000-0000-0000EF2E0000}"/>
    <cellStyle name="원_(0302) 2003평가기준초안_TM신상품개발검토의견(20060327)" xfId="12023" xr:uid="{00000000-0005-0000-0000-0000F02E0000}"/>
    <cellStyle name="원_(0302) 2003평가기준초안_TM신청서(최종)-마지부(1229)" xfId="12024" xr:uid="{00000000-0005-0000-0000-0000F12E0000}"/>
    <cellStyle name="원_(0302) 2003평가기준초안_부문별월별매출계획(070330기획실)" xfId="12025" xr:uid="{00000000-0005-0000-0000-0000F22E0000}"/>
    <cellStyle name="원_(0302) 2003평가기준초안_손익점수(강북)" xfId="12026" xr:uid="{00000000-0005-0000-0000-0000F32E0000}"/>
    <cellStyle name="원_(0302) 2003평가기준초안_신상품재검토(20040417)" xfId="12027" xr:uid="{00000000-0005-0000-0000-0000F42E0000}"/>
    <cellStyle name="원_(0302) 2003평가기준초안_업체선정평가표(장기tm-20051201)-장원제(최종)" xfId="12028" xr:uid="{00000000-0005-0000-0000-0000F52E0000}"/>
    <cellStyle name="원_(0302) 2003평가기준초안_업추비개선(초안)" xfId="12029" xr:uid="{00000000-0005-0000-0000-0000F62E0000}"/>
    <cellStyle name="원_(0302) 2003평가기준초안_우수대리점본부보고(북부)" xfId="12030" xr:uid="{00000000-0005-0000-0000-0000F72E0000}"/>
    <cellStyle name="원_(0302) 2003평가기준초안_우수대리점본부보고(서강)" xfId="12031" xr:uid="{00000000-0005-0000-0000-0000F82E0000}"/>
    <cellStyle name="원_(0302) 2003평가기준초안_우수대리점본부보고(은평)" xfId="12032" xr:uid="{00000000-0005-0000-0000-0000F92E0000}"/>
    <cellStyle name="원_(0302) 2003평가기준초안_우수대리점본부보고(일산)" xfId="12033" xr:uid="{00000000-0005-0000-0000-0000FA2E0000}"/>
    <cellStyle name="원_(0302) 2003평가기준초안_우수대리점유치(0219)" xfId="12034" xr:uid="{00000000-0005-0000-0000-0000FB2E0000}"/>
    <cellStyle name="원_(0302) 2003평가기준초안_우수대리점유치현황(북부)" xfId="12035" xr:uid="{00000000-0005-0000-0000-0000FC2E0000}"/>
    <cellStyle name="원_(0302) 2003평가기준초안_우수대리점유치현황(서강)" xfId="12036" xr:uid="{00000000-0005-0000-0000-0000FD2E0000}"/>
    <cellStyle name="원_(0302) 2003평가기준초안_유지율개선실시사항(050901)" xfId="12037" xr:uid="{00000000-0005-0000-0000-0000FE2E0000}"/>
    <cellStyle name="원_(0302) 2003평가기준초안_인수지침관련의견" xfId="12038" xr:uid="{00000000-0005-0000-0000-0000FF2E0000}"/>
    <cellStyle name="원_(0302) 2003평가기준초안_일반보험보고(0801)-3" xfId="12039" xr:uid="{00000000-0005-0000-0000-0000002F0000}"/>
    <cellStyle name="원_(0302) 2003평가기준초안_장기TM관리업무지침안(보완-0105)" xfId="12040" xr:uid="{00000000-0005-0000-0000-0000012F0000}"/>
    <cellStyle name="원_(0302) 2003평가기준초안_장기TM관리지침별첨(최종-0614)" xfId="12041" xr:uid="{00000000-0005-0000-0000-0000022F0000}"/>
    <cellStyle name="원_(0302) 2003평가기준초안_장기TM대리점지원및관리규정(20051216-발송용)" xfId="12042" xr:uid="{00000000-0005-0000-0000-0000032F0000}"/>
    <cellStyle name="원_(0302) 2003평가기준초안_장기보험목표달성방안(070903-2)" xfId="12043" xr:uid="{00000000-0005-0000-0000-0000042F0000}"/>
    <cellStyle name="원_(0302) 2003평가기준초안_장기특성별실적_조정후(가안)" xfId="12044" xr:uid="{00000000-0005-0000-0000-0000052F0000}"/>
    <cellStyle name="원_(0302) 2003평가기준초안_통신판매가이드라인정리(최종)" xfId="12045" xr:uid="{00000000-0005-0000-0000-0000062F0000}"/>
    <cellStyle name="원_(0302) 2003평가기준초안_표지" xfId="12046" xr:uid="{00000000-0005-0000-0000-0000072F0000}"/>
    <cellStyle name="원_(0302) 2003평가기준초안_표지_우수대리점본부보고(서강)" xfId="12047" xr:uid="{00000000-0005-0000-0000-0000082F0000}"/>
    <cellStyle name="원_(0302) 2003평가기준초안_표지_우수대리점유치(0219)" xfId="12048" xr:uid="{00000000-0005-0000-0000-0000092F0000}"/>
    <cellStyle name="원_(0302) 2003평가기준초안_프리스타일(수당업)" xfId="12049" xr:uid="{00000000-0005-0000-0000-00000A2F0000}"/>
    <cellStyle name="원_(0302) 2003평가기준초안_하이라이프다이렉트수수료안(20060522)" xfId="12050" xr:uid="{00000000-0005-0000-0000-00000B2F0000}"/>
    <cellStyle name="원_(0302) 2003평가기준초안_해외여행보험활성화(060620-최종)" xfId="12051" xr:uid="{00000000-0005-0000-0000-00000C2F0000}"/>
    <cellStyle name="원_(0302) 2003평가기준초안_현대해상'05년우수대리점제안서(송부용최종1222)" xfId="12052" xr:uid="{00000000-0005-0000-0000-00000D2F0000}"/>
    <cellStyle name="원_(0302) 2003평가기준초안_현대해상'05년우수대리점제안서(송부용최종1222)_0703장기보험마감분석" xfId="12053" xr:uid="{00000000-0005-0000-0000-00000E2F0000}"/>
    <cellStyle name="원_(0302) 2003평가기준초안_현대해상'05년우수대리점제안서(송부용최종1222)_7-9월설치분집행(1018)" xfId="12054" xr:uid="{00000000-0005-0000-0000-00000F2F0000}"/>
    <cellStyle name="원_(0302) 2003평가기준초안_현대해상'05년우수대리점제안서(송부용최종1222)_Feedback-일반활성화FY'07.2분기-품의" xfId="12055" xr:uid="{00000000-0005-0000-0000-0000102F0000}"/>
    <cellStyle name="원_(0302) 2003평가기준초안_현대해상'05년우수대리점제안서(송부용최종1222)_FY'07점포영업전략(070403)" xfId="12056" xr:uid="{00000000-0005-0000-0000-0000112F0000}"/>
    <cellStyle name="원_(0302) 2003평가기준초안_현대해상'05년우수대리점제안서(송부용최종1222)_TM-FY'07.중간피드백-6" xfId="12057" xr:uid="{00000000-0005-0000-0000-0000122F0000}"/>
    <cellStyle name="원_(0302) 2003평가기준초안_현대해상'05년우수대리점제안서(송부용최종1222)_TM대리점활성화방안(0928)" xfId="12058" xr:uid="{00000000-0005-0000-0000-0000132F0000}"/>
    <cellStyle name="원_(0302) 2003평가기준초안_현대해상'05년우수대리점제안서(송부용최종1222)_TM대리점활성화방안(0930)-1" xfId="12059" xr:uid="{00000000-0005-0000-0000-0000142F0000}"/>
    <cellStyle name="원_(0302) 2003평가기준초안_현대해상'05년우수대리점제안서(송부용최종1222)_TM신상품개발검토의견(20060327)" xfId="12060" xr:uid="{00000000-0005-0000-0000-0000152F0000}"/>
    <cellStyle name="원_(0302) 2003평가기준초안_현대해상'05년우수대리점제안서(송부용최종1222)_TM신청서(최종)-마지부(1229)" xfId="12061" xr:uid="{00000000-0005-0000-0000-0000162F0000}"/>
    <cellStyle name="원_(0302) 2003평가기준초안_현대해상'05년우수대리점제안서(송부용최종1222)_보장자산증대방안" xfId="12062" xr:uid="{00000000-0005-0000-0000-0000172F0000}"/>
    <cellStyle name="원_(0302) 2003평가기준초안_현대해상'05년우수대리점제안서(송부용최종1222)_신상품재검토(20040417)" xfId="12063" xr:uid="{00000000-0005-0000-0000-0000182F0000}"/>
    <cellStyle name="원_(0302) 2003평가기준초안_현대해상'05년우수대리점제안서(송부용최종1222)_업체선정평가표(장기tm-20051201)-장원제(최종)" xfId="12064" xr:uid="{00000000-0005-0000-0000-0000192F0000}"/>
    <cellStyle name="원_(0302) 2003평가기준초안_현대해상'05년우수대리점제안서(송부용최종1222)_유지율개선실시사항(050901)" xfId="12065" xr:uid="{00000000-0005-0000-0000-00001A2F0000}"/>
    <cellStyle name="원_(0302) 2003평가기준초안_현대해상'05년우수대리점제안서(송부용최종1222)_인수지침관련의견" xfId="12066" xr:uid="{00000000-0005-0000-0000-00001B2F0000}"/>
    <cellStyle name="원_(0302) 2003평가기준초안_현대해상'05년우수대리점제안서(송부용최종1222)_일반보험보고(0801)-3" xfId="12067" xr:uid="{00000000-0005-0000-0000-00001C2F0000}"/>
    <cellStyle name="원_(0302) 2003평가기준초안_현대해상'05년우수대리점제안서(송부용최종1222)_장기TM관리업무지침안(보완-0105)" xfId="12068" xr:uid="{00000000-0005-0000-0000-00001D2F0000}"/>
    <cellStyle name="원_(0302) 2003평가기준초안_현대해상'05년우수대리점제안서(송부용최종1222)_장기TM관리지침별첨(최종-0614)" xfId="12069" xr:uid="{00000000-0005-0000-0000-00001E2F0000}"/>
    <cellStyle name="원_(0302) 2003평가기준초안_현대해상'05년우수대리점제안서(송부용최종1222)_장기TM대리점지원및관리규정(20051216-발송용)" xfId="12070" xr:uid="{00000000-0005-0000-0000-00001F2F0000}"/>
    <cellStyle name="원_(0302) 2003평가기준초안_현대해상'05년우수대리점제안서(송부용최종1222)_통신판매가이드라인정리(최종)" xfId="12071" xr:uid="{00000000-0005-0000-0000-0000202F0000}"/>
    <cellStyle name="원_(0302) 2003평가기준초안_현대해상'05년우수대리점제안서(송부용최종1222)_프리스타일(수당업)" xfId="12072" xr:uid="{00000000-0005-0000-0000-0000212F0000}"/>
    <cellStyle name="원_(0302) 2003평가기준초안_현대해상'05년우수대리점제안서(송부용최종1222)_하이라이프다이렉트수수료안(20060522)" xfId="12073" xr:uid="{00000000-0005-0000-0000-0000222F0000}"/>
    <cellStyle name="원_(0302) 2003평가기준초안_현대해상'05년우수대리점제안서(송부용최종1222)_해외여행보험활성화(060620-최종)" xfId="12074" xr:uid="{00000000-0005-0000-0000-0000232F0000}"/>
    <cellStyle name="원_(0302) 2003평가기준초안_현대해상'05년우수대리점제안서(송부용최종1222)_해외연수실시안(20071220)-7차-공지용" xfId="12075" xr:uid="{00000000-0005-0000-0000-0000242F0000}"/>
    <cellStyle name="원_(0302) 2003평가기준초안_현대해상'05년우수대리점제안서(송부용최종1222)_해외연수실시안(20080130)-후꾸오까-차수조정" xfId="12076" xr:uid="{00000000-0005-0000-0000-0000252F0000}"/>
    <cellStyle name="원_(0302) 2003평가기준초안_현장간담회 결과보고" xfId="12077" xr:uid="{00000000-0005-0000-0000-0000262F0000}"/>
    <cellStyle name="원_(0303) 2003 평가기준(중안)" xfId="12078" xr:uid="{00000000-0005-0000-0000-0000272F0000}"/>
    <cellStyle name="원_(0303) 2003 평가기준(중안)_2005.11월 점포코드" xfId="12079" xr:uid="{00000000-0005-0000-0000-0000282F0000}"/>
    <cellStyle name="원_(0303) 2003 평가기준(중안)_3058752004021610345903850617_타사유치 진행현황-본부보고용" xfId="12080" xr:uid="{00000000-0005-0000-0000-0000292F0000}"/>
    <cellStyle name="원_(0303) 2003 평가기준(중안)_34분기평가예상-용자이(12.7)" xfId="12081" xr:uid="{00000000-0005-0000-0000-00002A2F0000}"/>
    <cellStyle name="원_(0303) 2003 평가기준(중안)_34분기평가예상-용자이(12.7)_우수대리점본부보고(서강)" xfId="12082" xr:uid="{00000000-0005-0000-0000-00002B2F0000}"/>
    <cellStyle name="원_(0303) 2003 평가기준(중안)_34분기평가예상-용자이(12.7)_우수대리점유치(0219)" xfId="12083" xr:uid="{00000000-0005-0000-0000-00002C2F0000}"/>
    <cellStyle name="원_(0303) 2003 평가기준(중안)_3분기예상실적1014" xfId="12084" xr:uid="{00000000-0005-0000-0000-00002D2F0000}"/>
    <cellStyle name="원_(0303) 2003 평가기준(중안)_7-9월설치분집행(1018)" xfId="12085" xr:uid="{00000000-0005-0000-0000-00002E2F0000}"/>
    <cellStyle name="원_(0303) 2003 평가기준(중안)_Feedback-일반활성화FY'07.2분기-품의" xfId="12086" xr:uid="{00000000-0005-0000-0000-00002F2F0000}"/>
    <cellStyle name="원_(0303) 2003 평가기준(중안)_TM-FY'07.중간피드백-6" xfId="12087" xr:uid="{00000000-0005-0000-0000-0000302F0000}"/>
    <cellStyle name="원_(0303) 2003 평가기준(중안)_TM대리점활성화방안(0928)" xfId="12088" xr:uid="{00000000-0005-0000-0000-0000312F0000}"/>
    <cellStyle name="원_(0303) 2003 평가기준(중안)_TM대리점활성화방안(0930)-1" xfId="12089" xr:uid="{00000000-0005-0000-0000-0000322F0000}"/>
    <cellStyle name="원_(0303) 2003 평가기준(중안)_TM신상품개발검토의견(20060327)" xfId="12090" xr:uid="{00000000-0005-0000-0000-0000332F0000}"/>
    <cellStyle name="원_(0303) 2003 평가기준(중안)_TM신청서(최종)-마지부(1229)" xfId="12091" xr:uid="{00000000-0005-0000-0000-0000342F0000}"/>
    <cellStyle name="원_(0303) 2003 평가기준(중안)_부문별월별매출계획(070330기획실)" xfId="12092" xr:uid="{00000000-0005-0000-0000-0000352F0000}"/>
    <cellStyle name="원_(0303) 2003 평가기준(중안)_손익점수(강북)" xfId="12093" xr:uid="{00000000-0005-0000-0000-0000362F0000}"/>
    <cellStyle name="원_(0303) 2003 평가기준(중안)_신상품재검토(20040417)" xfId="12094" xr:uid="{00000000-0005-0000-0000-0000372F0000}"/>
    <cellStyle name="원_(0303) 2003 평가기준(중안)_업체선정평가표(장기tm-20051201)-장원제(최종)" xfId="12095" xr:uid="{00000000-0005-0000-0000-0000382F0000}"/>
    <cellStyle name="원_(0303) 2003 평가기준(중안)_업추비개선(초안)" xfId="12096" xr:uid="{00000000-0005-0000-0000-0000392F0000}"/>
    <cellStyle name="원_(0303) 2003 평가기준(중안)_우수대리점본부보고(북부)" xfId="12097" xr:uid="{00000000-0005-0000-0000-00003A2F0000}"/>
    <cellStyle name="원_(0303) 2003 평가기준(중안)_우수대리점본부보고(서강)" xfId="12098" xr:uid="{00000000-0005-0000-0000-00003B2F0000}"/>
    <cellStyle name="원_(0303) 2003 평가기준(중안)_우수대리점본부보고(은평)" xfId="12099" xr:uid="{00000000-0005-0000-0000-00003C2F0000}"/>
    <cellStyle name="원_(0303) 2003 평가기준(중안)_우수대리점본부보고(일산)" xfId="12100" xr:uid="{00000000-0005-0000-0000-00003D2F0000}"/>
    <cellStyle name="원_(0303) 2003 평가기준(중안)_우수대리점유치(0219)" xfId="12101" xr:uid="{00000000-0005-0000-0000-00003E2F0000}"/>
    <cellStyle name="원_(0303) 2003 평가기준(중안)_우수대리점유치현황(북부)" xfId="12102" xr:uid="{00000000-0005-0000-0000-00003F2F0000}"/>
    <cellStyle name="원_(0303) 2003 평가기준(중안)_우수대리점유치현황(서강)" xfId="12103" xr:uid="{00000000-0005-0000-0000-0000402F0000}"/>
    <cellStyle name="원_(0303) 2003 평가기준(중안)_유지율개선실시사항(050901)" xfId="12104" xr:uid="{00000000-0005-0000-0000-0000412F0000}"/>
    <cellStyle name="원_(0303) 2003 평가기준(중안)_인수지침관련의견" xfId="12105" xr:uid="{00000000-0005-0000-0000-0000422F0000}"/>
    <cellStyle name="원_(0303) 2003 평가기준(중안)_일반보험보고(0801)-3" xfId="12106" xr:uid="{00000000-0005-0000-0000-0000432F0000}"/>
    <cellStyle name="원_(0303) 2003 평가기준(중안)_장기TM관리업무지침안(보완-0105)" xfId="12107" xr:uid="{00000000-0005-0000-0000-0000442F0000}"/>
    <cellStyle name="원_(0303) 2003 평가기준(중안)_장기TM관리지침별첨(최종-0614)" xfId="12108" xr:uid="{00000000-0005-0000-0000-0000452F0000}"/>
    <cellStyle name="원_(0303) 2003 평가기준(중안)_장기TM대리점지원및관리규정(20051216-발송용)" xfId="12109" xr:uid="{00000000-0005-0000-0000-0000462F0000}"/>
    <cellStyle name="원_(0303) 2003 평가기준(중안)_장기보험목표달성방안(070903-2)" xfId="12110" xr:uid="{00000000-0005-0000-0000-0000472F0000}"/>
    <cellStyle name="원_(0303) 2003 평가기준(중안)_장기특성별실적_조정후(가안)" xfId="12111" xr:uid="{00000000-0005-0000-0000-0000482F0000}"/>
    <cellStyle name="원_(0303) 2003 평가기준(중안)_통신판매가이드라인정리(최종)" xfId="12112" xr:uid="{00000000-0005-0000-0000-0000492F0000}"/>
    <cellStyle name="원_(0303) 2003 평가기준(중안)_표지" xfId="12113" xr:uid="{00000000-0005-0000-0000-00004A2F0000}"/>
    <cellStyle name="원_(0303) 2003 평가기준(중안)_표지_우수대리점본부보고(서강)" xfId="12114" xr:uid="{00000000-0005-0000-0000-00004B2F0000}"/>
    <cellStyle name="원_(0303) 2003 평가기준(중안)_표지_우수대리점유치(0219)" xfId="12115" xr:uid="{00000000-0005-0000-0000-00004C2F0000}"/>
    <cellStyle name="원_(0303) 2003 평가기준(중안)_프리스타일(수당업)" xfId="12116" xr:uid="{00000000-0005-0000-0000-00004D2F0000}"/>
    <cellStyle name="원_(0303) 2003 평가기준(중안)_하이라이프다이렉트수수료안(20060522)" xfId="12117" xr:uid="{00000000-0005-0000-0000-00004E2F0000}"/>
    <cellStyle name="원_(0303) 2003 평가기준(중안)_해외여행보험활성화(060620-최종)" xfId="12118" xr:uid="{00000000-0005-0000-0000-00004F2F0000}"/>
    <cellStyle name="원_(0303) 2003 평가기준(중안)_현대해상'05년우수대리점제안서(송부용최종1222)" xfId="12119" xr:uid="{00000000-0005-0000-0000-0000502F0000}"/>
    <cellStyle name="원_(0303) 2003 평가기준(중안)_현대해상'05년우수대리점제안서(송부용최종1222)_0703장기보험마감분석" xfId="12120" xr:uid="{00000000-0005-0000-0000-0000512F0000}"/>
    <cellStyle name="원_(0303) 2003 평가기준(중안)_현대해상'05년우수대리점제안서(송부용최종1222)_7-9월설치분집행(1018)" xfId="12121" xr:uid="{00000000-0005-0000-0000-0000522F0000}"/>
    <cellStyle name="원_(0303) 2003 평가기준(중안)_현대해상'05년우수대리점제안서(송부용최종1222)_Feedback-일반활성화FY'07.2분기-품의" xfId="12122" xr:uid="{00000000-0005-0000-0000-0000532F0000}"/>
    <cellStyle name="원_(0303) 2003 평가기준(중안)_현대해상'05년우수대리점제안서(송부용최종1222)_FY'07점포영업전략(070403)" xfId="12123" xr:uid="{00000000-0005-0000-0000-0000542F0000}"/>
    <cellStyle name="원_(0303) 2003 평가기준(중안)_현대해상'05년우수대리점제안서(송부용최종1222)_TM-FY'07.중간피드백-6" xfId="12124" xr:uid="{00000000-0005-0000-0000-0000552F0000}"/>
    <cellStyle name="원_(0303) 2003 평가기준(중안)_현대해상'05년우수대리점제안서(송부용최종1222)_TM대리점활성화방안(0928)" xfId="12125" xr:uid="{00000000-0005-0000-0000-0000562F0000}"/>
    <cellStyle name="원_(0303) 2003 평가기준(중안)_현대해상'05년우수대리점제안서(송부용최종1222)_TM대리점활성화방안(0930)-1" xfId="12126" xr:uid="{00000000-0005-0000-0000-0000572F0000}"/>
    <cellStyle name="원_(0303) 2003 평가기준(중안)_현대해상'05년우수대리점제안서(송부용최종1222)_TM신상품개발검토의견(20060327)" xfId="12127" xr:uid="{00000000-0005-0000-0000-0000582F0000}"/>
    <cellStyle name="원_(0303) 2003 평가기준(중안)_현대해상'05년우수대리점제안서(송부용최종1222)_TM신청서(최종)-마지부(1229)" xfId="12128" xr:uid="{00000000-0005-0000-0000-0000592F0000}"/>
    <cellStyle name="원_(0303) 2003 평가기준(중안)_현대해상'05년우수대리점제안서(송부용최종1222)_보장자산증대방안" xfId="12129" xr:uid="{00000000-0005-0000-0000-00005A2F0000}"/>
    <cellStyle name="원_(0303) 2003 평가기준(중안)_현대해상'05년우수대리점제안서(송부용최종1222)_신상품재검토(20040417)" xfId="12130" xr:uid="{00000000-0005-0000-0000-00005B2F0000}"/>
    <cellStyle name="원_(0303) 2003 평가기준(중안)_현대해상'05년우수대리점제안서(송부용최종1222)_업체선정평가표(장기tm-20051201)-장원제(최종)" xfId="12131" xr:uid="{00000000-0005-0000-0000-00005C2F0000}"/>
    <cellStyle name="원_(0303) 2003 평가기준(중안)_현대해상'05년우수대리점제안서(송부용최종1222)_유지율개선실시사항(050901)" xfId="12132" xr:uid="{00000000-0005-0000-0000-00005D2F0000}"/>
    <cellStyle name="원_(0303) 2003 평가기준(중안)_현대해상'05년우수대리점제안서(송부용최종1222)_인수지침관련의견" xfId="12133" xr:uid="{00000000-0005-0000-0000-00005E2F0000}"/>
    <cellStyle name="원_(0303) 2003 평가기준(중안)_현대해상'05년우수대리점제안서(송부용최종1222)_일반보험보고(0801)-3" xfId="12134" xr:uid="{00000000-0005-0000-0000-00005F2F0000}"/>
    <cellStyle name="원_(0303) 2003 평가기준(중안)_현대해상'05년우수대리점제안서(송부용최종1222)_장기TM관리업무지침안(보완-0105)" xfId="12135" xr:uid="{00000000-0005-0000-0000-0000602F0000}"/>
    <cellStyle name="원_(0303) 2003 평가기준(중안)_현대해상'05년우수대리점제안서(송부용최종1222)_장기TM관리지침별첨(최종-0614)" xfId="12136" xr:uid="{00000000-0005-0000-0000-0000612F0000}"/>
    <cellStyle name="원_(0303) 2003 평가기준(중안)_현대해상'05년우수대리점제안서(송부용최종1222)_장기TM대리점지원및관리규정(20051216-발송용)" xfId="12137" xr:uid="{00000000-0005-0000-0000-0000622F0000}"/>
    <cellStyle name="원_(0303) 2003 평가기준(중안)_현대해상'05년우수대리점제안서(송부용최종1222)_통신판매가이드라인정리(최종)" xfId="12138" xr:uid="{00000000-0005-0000-0000-0000632F0000}"/>
    <cellStyle name="원_(0303) 2003 평가기준(중안)_현대해상'05년우수대리점제안서(송부용최종1222)_프리스타일(수당업)" xfId="12139" xr:uid="{00000000-0005-0000-0000-0000642F0000}"/>
    <cellStyle name="원_(0303) 2003 평가기준(중안)_현대해상'05년우수대리점제안서(송부용최종1222)_하이라이프다이렉트수수료안(20060522)" xfId="12140" xr:uid="{00000000-0005-0000-0000-0000652F0000}"/>
    <cellStyle name="원_(0303) 2003 평가기준(중안)_현대해상'05년우수대리점제안서(송부용최종1222)_해외여행보험활성화(060620-최종)" xfId="12141" xr:uid="{00000000-0005-0000-0000-0000662F0000}"/>
    <cellStyle name="원_(0303) 2003 평가기준(중안)_현대해상'05년우수대리점제안서(송부용최종1222)_해외연수실시안(20071220)-7차-공지용" xfId="12142" xr:uid="{00000000-0005-0000-0000-0000672F0000}"/>
    <cellStyle name="원_(0303) 2003 평가기준(중안)_현대해상'05년우수대리점제안서(송부용최종1222)_해외연수실시안(20080130)-후꾸오까-차수조정" xfId="12143" xr:uid="{00000000-0005-0000-0000-0000682F0000}"/>
    <cellStyle name="원_(0303) 2003 평가기준(중안)_현장간담회 결과보고" xfId="12144" xr:uid="{00000000-0005-0000-0000-0000692F0000}"/>
    <cellStyle name="원_(0303)+평가기준(안)+시물자료" xfId="12145" xr:uid="{00000000-0005-0000-0000-00006A2F0000}"/>
    <cellStyle name="원_(0303)+평가기준(안)+시물자료_우수대리점본부보고(서강)" xfId="12146" xr:uid="{00000000-0005-0000-0000-00006B2F0000}"/>
    <cellStyle name="원_(0303)+평가기준(안)+시물자료_우수대리점유치(0219)" xfId="12147" xr:uid="{00000000-0005-0000-0000-00006C2F0000}"/>
    <cellStyle name="원_(030515) 등급화 품의(진짜진짜)" xfId="12148" xr:uid="{00000000-0005-0000-0000-00006D2F0000}"/>
    <cellStyle name="원_(030515) 등급화 품의(진짜진짜)_2005.11월 점포코드" xfId="12149" xr:uid="{00000000-0005-0000-0000-00006E2F0000}"/>
    <cellStyle name="원_(030515) 등급화 품의(진짜진짜)_7-9월설치분집행(1018)" xfId="12150" xr:uid="{00000000-0005-0000-0000-00006F2F0000}"/>
    <cellStyle name="원_(030515) 등급화 품의(진짜진짜)_Feedback-일반활성화FY'07.2분기-품의" xfId="12151" xr:uid="{00000000-0005-0000-0000-0000702F0000}"/>
    <cellStyle name="원_(030515) 등급화 품의(진짜진짜)_TM-FY'07.중간피드백-6" xfId="12152" xr:uid="{00000000-0005-0000-0000-0000712F0000}"/>
    <cellStyle name="원_(030515) 등급화 품의(진짜진짜)_TM대리점활성화방안(0928)" xfId="12153" xr:uid="{00000000-0005-0000-0000-0000722F0000}"/>
    <cellStyle name="원_(030515) 등급화 품의(진짜진짜)_TM대리점활성화방안(0930)-1" xfId="12154" xr:uid="{00000000-0005-0000-0000-0000732F0000}"/>
    <cellStyle name="원_(030515) 등급화 품의(진짜진짜)_TM신상품개발검토의견(20060327)" xfId="12155" xr:uid="{00000000-0005-0000-0000-0000742F0000}"/>
    <cellStyle name="원_(030515) 등급화 품의(진짜진짜)_TM신청서(최종)-마지부(1229)" xfId="12156" xr:uid="{00000000-0005-0000-0000-0000752F0000}"/>
    <cellStyle name="원_(030515) 등급화 품의(진짜진짜)_부문별월별매출계획(070330기획실)" xfId="12157" xr:uid="{00000000-0005-0000-0000-0000762F0000}"/>
    <cellStyle name="원_(030515) 등급화 품의(진짜진짜)_신상품재검토(20040417)" xfId="12158" xr:uid="{00000000-0005-0000-0000-0000772F0000}"/>
    <cellStyle name="원_(030515) 등급화 품의(진짜진짜)_업체선정평가표(장기tm-20051201)-장원제(최종)" xfId="12159" xr:uid="{00000000-0005-0000-0000-0000782F0000}"/>
    <cellStyle name="원_(030515) 등급화 품의(진짜진짜)_업추비개선(초안)" xfId="12160" xr:uid="{00000000-0005-0000-0000-0000792F0000}"/>
    <cellStyle name="원_(030515) 등급화 품의(진짜진짜)_유지율개선실시사항(050901)" xfId="12161" xr:uid="{00000000-0005-0000-0000-00007A2F0000}"/>
    <cellStyle name="원_(030515) 등급화 품의(진짜진짜)_인수지침관련의견" xfId="12162" xr:uid="{00000000-0005-0000-0000-00007B2F0000}"/>
    <cellStyle name="원_(030515) 등급화 품의(진짜진짜)_일반보험보고(0801)-3" xfId="12163" xr:uid="{00000000-0005-0000-0000-00007C2F0000}"/>
    <cellStyle name="원_(030515) 등급화 품의(진짜진짜)_장기TM관리업무지침안(보완-0105)" xfId="12164" xr:uid="{00000000-0005-0000-0000-00007D2F0000}"/>
    <cellStyle name="원_(030515) 등급화 품의(진짜진짜)_장기TM관리지침별첨(최종-0614)" xfId="12165" xr:uid="{00000000-0005-0000-0000-00007E2F0000}"/>
    <cellStyle name="원_(030515) 등급화 품의(진짜진짜)_장기TM대리점지원및관리규정(20051216-발송용)" xfId="12166" xr:uid="{00000000-0005-0000-0000-00007F2F0000}"/>
    <cellStyle name="원_(030515) 등급화 품의(진짜진짜)_장기보험목표달성방안(070903-2)" xfId="12167" xr:uid="{00000000-0005-0000-0000-0000802F0000}"/>
    <cellStyle name="원_(030515) 등급화 품의(진짜진짜)_장기특성별실적_조정후(가안)" xfId="12168" xr:uid="{00000000-0005-0000-0000-0000812F0000}"/>
    <cellStyle name="원_(030515) 등급화 품의(진짜진짜)_통신판매가이드라인정리(최종)" xfId="12169" xr:uid="{00000000-0005-0000-0000-0000822F0000}"/>
    <cellStyle name="원_(030515) 등급화 품의(진짜진짜)_프리스타일(수당업)" xfId="12170" xr:uid="{00000000-0005-0000-0000-0000832F0000}"/>
    <cellStyle name="원_(030515) 등급화 품의(진짜진짜)_하이라이프다이렉트수수료안(20060522)" xfId="12171" xr:uid="{00000000-0005-0000-0000-0000842F0000}"/>
    <cellStyle name="원_(030515) 등급화 품의(진짜진짜)_해외여행보험활성화(060620-최종)" xfId="12172" xr:uid="{00000000-0005-0000-0000-0000852F0000}"/>
    <cellStyle name="원_(030515) 등급화 품의(진짜진짜)_현대해상'05년우수대리점제안서(송부용최종1222)" xfId="12173" xr:uid="{00000000-0005-0000-0000-0000862F0000}"/>
    <cellStyle name="원_(030515) 등급화 품의(진짜진짜)_현대해상'05년우수대리점제안서(송부용최종1222)_0703장기보험마감분석" xfId="12174" xr:uid="{00000000-0005-0000-0000-0000872F0000}"/>
    <cellStyle name="원_(030515) 등급화 품의(진짜진짜)_현대해상'05년우수대리점제안서(송부용최종1222)_7-9월설치분집행(1018)" xfId="12175" xr:uid="{00000000-0005-0000-0000-0000882F0000}"/>
    <cellStyle name="원_(030515) 등급화 품의(진짜진짜)_현대해상'05년우수대리점제안서(송부용최종1222)_Feedback-일반활성화FY'07.2분기-품의" xfId="12176" xr:uid="{00000000-0005-0000-0000-0000892F0000}"/>
    <cellStyle name="원_(030515) 등급화 품의(진짜진짜)_현대해상'05년우수대리점제안서(송부용최종1222)_FY'07점포영업전략(070403)" xfId="12177" xr:uid="{00000000-0005-0000-0000-00008A2F0000}"/>
    <cellStyle name="원_(030515) 등급화 품의(진짜진짜)_현대해상'05년우수대리점제안서(송부용최종1222)_TM-FY'07.중간피드백-6" xfId="12178" xr:uid="{00000000-0005-0000-0000-00008B2F0000}"/>
    <cellStyle name="원_(030515) 등급화 품의(진짜진짜)_현대해상'05년우수대리점제안서(송부용최종1222)_TM대리점활성화방안(0928)" xfId="12179" xr:uid="{00000000-0005-0000-0000-00008C2F0000}"/>
    <cellStyle name="원_(030515) 등급화 품의(진짜진짜)_현대해상'05년우수대리점제안서(송부용최종1222)_TM대리점활성화방안(0930)-1" xfId="12180" xr:uid="{00000000-0005-0000-0000-00008D2F0000}"/>
    <cellStyle name="원_(030515) 등급화 품의(진짜진짜)_현대해상'05년우수대리점제안서(송부용최종1222)_TM신상품개발검토의견(20060327)" xfId="12181" xr:uid="{00000000-0005-0000-0000-00008E2F0000}"/>
    <cellStyle name="원_(030515) 등급화 품의(진짜진짜)_현대해상'05년우수대리점제안서(송부용최종1222)_TM신청서(최종)-마지부(1229)" xfId="12182" xr:uid="{00000000-0005-0000-0000-00008F2F0000}"/>
    <cellStyle name="원_(030515) 등급화 품의(진짜진짜)_현대해상'05년우수대리점제안서(송부용최종1222)_보장자산증대방안" xfId="12183" xr:uid="{00000000-0005-0000-0000-0000902F0000}"/>
    <cellStyle name="원_(030515) 등급화 품의(진짜진짜)_현대해상'05년우수대리점제안서(송부용최종1222)_신상품재검토(20040417)" xfId="12184" xr:uid="{00000000-0005-0000-0000-0000912F0000}"/>
    <cellStyle name="원_(030515) 등급화 품의(진짜진짜)_현대해상'05년우수대리점제안서(송부용최종1222)_업체선정평가표(장기tm-20051201)-장원제(최종)" xfId="12185" xr:uid="{00000000-0005-0000-0000-0000922F0000}"/>
    <cellStyle name="원_(030515) 등급화 품의(진짜진짜)_현대해상'05년우수대리점제안서(송부용최종1222)_유지율개선실시사항(050901)" xfId="12186" xr:uid="{00000000-0005-0000-0000-0000932F0000}"/>
    <cellStyle name="원_(030515) 등급화 품의(진짜진짜)_현대해상'05년우수대리점제안서(송부용최종1222)_인수지침관련의견" xfId="12187" xr:uid="{00000000-0005-0000-0000-0000942F0000}"/>
    <cellStyle name="원_(030515) 등급화 품의(진짜진짜)_현대해상'05년우수대리점제안서(송부용최종1222)_일반보험보고(0801)-3" xfId="12188" xr:uid="{00000000-0005-0000-0000-0000952F0000}"/>
    <cellStyle name="원_(030515) 등급화 품의(진짜진짜)_현대해상'05년우수대리점제안서(송부용최종1222)_장기TM관리업무지침안(보완-0105)" xfId="12189" xr:uid="{00000000-0005-0000-0000-0000962F0000}"/>
    <cellStyle name="원_(030515) 등급화 품의(진짜진짜)_현대해상'05년우수대리점제안서(송부용최종1222)_장기TM관리지침별첨(최종-0614)" xfId="12190" xr:uid="{00000000-0005-0000-0000-0000972F0000}"/>
    <cellStyle name="원_(030515) 등급화 품의(진짜진짜)_현대해상'05년우수대리점제안서(송부용최종1222)_장기TM대리점지원및관리규정(20051216-발송용)" xfId="12191" xr:uid="{00000000-0005-0000-0000-0000982F0000}"/>
    <cellStyle name="원_(030515) 등급화 품의(진짜진짜)_현대해상'05년우수대리점제안서(송부용최종1222)_통신판매가이드라인정리(최종)" xfId="12192" xr:uid="{00000000-0005-0000-0000-0000992F0000}"/>
    <cellStyle name="원_(030515) 등급화 품의(진짜진짜)_현대해상'05년우수대리점제안서(송부용최종1222)_프리스타일(수당업)" xfId="12193" xr:uid="{00000000-0005-0000-0000-00009A2F0000}"/>
    <cellStyle name="원_(030515) 등급화 품의(진짜진짜)_현대해상'05년우수대리점제안서(송부용최종1222)_하이라이프다이렉트수수료안(20060522)" xfId="12194" xr:uid="{00000000-0005-0000-0000-00009B2F0000}"/>
    <cellStyle name="원_(030515) 등급화 품의(진짜진짜)_현대해상'05년우수대리점제안서(송부용최종1222)_해외여행보험활성화(060620-최종)" xfId="12195" xr:uid="{00000000-0005-0000-0000-00009C2F0000}"/>
    <cellStyle name="원_(030515) 등급화 품의(진짜진짜)_현대해상'05년우수대리점제안서(송부용최종1222)_해외연수실시안(20071220)-7차-공지용" xfId="12196" xr:uid="{00000000-0005-0000-0000-00009D2F0000}"/>
    <cellStyle name="원_(030515) 등급화 품의(진짜진짜)_현대해상'05년우수대리점제안서(송부용최종1222)_해외연수실시안(20080130)-후꾸오까-차수조정" xfId="12197" xr:uid="{00000000-0005-0000-0000-00009E2F0000}"/>
    <cellStyle name="원_(030515) 등급화 품의(진짜진짜)_현장간담회 결과보고" xfId="12198" xr:uid="{00000000-0005-0000-0000-00009F2F0000}"/>
    <cellStyle name="원_(030522) FY2003년사업단위별 평가기준(송부-A4)" xfId="12199" xr:uid="{00000000-0005-0000-0000-0000A02F0000}"/>
    <cellStyle name="원_(030522) FY2003년사업단위별 평가기준(송부-A4)_3058752004021610345903850617_타사유치 진행현황-본부보고용" xfId="12200" xr:uid="{00000000-0005-0000-0000-0000A12F0000}"/>
    <cellStyle name="원_(030522) FY2003년사업단위별 평가기준(송부-A4)_34분기평가예상-용자이(12.7)" xfId="12201" xr:uid="{00000000-0005-0000-0000-0000A22F0000}"/>
    <cellStyle name="원_(030522) FY2003년사업단위별 평가기준(송부-A4)_34분기평가예상-용자이(12.7)_우수대리점본부보고(서강)" xfId="12202" xr:uid="{00000000-0005-0000-0000-0000A32F0000}"/>
    <cellStyle name="원_(030522) FY2003년사업단위별 평가기준(송부-A4)_34분기평가예상-용자이(12.7)_우수대리점유치(0219)" xfId="12203" xr:uid="{00000000-0005-0000-0000-0000A42F0000}"/>
    <cellStyle name="원_(030522) FY2003년사업단위별 평가기준(송부-A4)_우수대리점본부보고(서강)" xfId="12204" xr:uid="{00000000-0005-0000-0000-0000A52F0000}"/>
    <cellStyle name="원_(030522) FY2003년사업단위별 평가기준(송부-A4)_우수대리점본부보고(은평)" xfId="12205" xr:uid="{00000000-0005-0000-0000-0000A62F0000}"/>
    <cellStyle name="원_(030522) FY2003년사업단위별 평가기준(송부-A4)_우수대리점본부보고(일산)" xfId="12206" xr:uid="{00000000-0005-0000-0000-0000A72F0000}"/>
    <cellStyle name="원_(030522) FY2003년사업단위별 평가기준(송부-A4)_우수대리점유치(0219)" xfId="12207" xr:uid="{00000000-0005-0000-0000-0000A82F0000}"/>
    <cellStyle name="원_(030522) FY2003년사업단위별 평가기준(송부-A4)_우수대리점유치현황(서강)" xfId="12208" xr:uid="{00000000-0005-0000-0000-0000A92F0000}"/>
    <cellStyle name="원_(030723) 기지부평가결과(확대영업회의자료)" xfId="12209" xr:uid="{00000000-0005-0000-0000-0000AA2F0000}"/>
    <cellStyle name="원_(030723) 기지부평가결과(확대영업회의자료)_34분기평가예상-용자이(12.7)" xfId="12210" xr:uid="{00000000-0005-0000-0000-0000AB2F0000}"/>
    <cellStyle name="원_(030723) 기지부평가결과(확대영업회의자료)_우수대리점본부보고(서강)" xfId="12211" xr:uid="{00000000-0005-0000-0000-0000AC2F0000}"/>
    <cellStyle name="원_(030723) 기지부평가결과(확대영업회의자료)_우수대리점유치현황(서강)" xfId="12212" xr:uid="{00000000-0005-0000-0000-0000AD2F0000}"/>
    <cellStyle name="원_(030724)14평가결과(송부)" xfId="12213" xr:uid="{00000000-0005-0000-0000-0000AE2F0000}"/>
    <cellStyle name="원_(030724)14평가결과(송부)_우수대리점본부보고(서강)" xfId="12214" xr:uid="{00000000-0005-0000-0000-0000AF2F0000}"/>
    <cellStyle name="원_(030724)14평가결과(송부)_우수대리점유치(0219)" xfId="12215" xr:uid="{00000000-0005-0000-0000-0000B02F0000}"/>
    <cellStyle name="원_(0310) 평가품의서(단위별)2분기(A-1)" xfId="12216" xr:uid="{00000000-0005-0000-0000-0000B12F0000}"/>
    <cellStyle name="원_(031118) (10월) 영업가족 영업소별 합격현황(03.05~)" xfId="12217" xr:uid="{00000000-0005-0000-0000-0000B22F0000}"/>
    <cellStyle name="원_(031118) (홍) 2003.7~9월무합격점포현황" xfId="12218" xr:uid="{00000000-0005-0000-0000-0000B32F0000}"/>
    <cellStyle name="원_(040223) 영업소 시상금(방광섭)" xfId="12219" xr:uid="{00000000-0005-0000-0000-0000B42F0000}"/>
    <cellStyle name="원_(040305) 등급화시물Ⅲ" xfId="12220" xr:uid="{00000000-0005-0000-0000-0000B52F0000}"/>
    <cellStyle name="원_(040412)인센티브시뮬작업" xfId="12221" xr:uid="{00000000-0005-0000-0000-0000B62F0000}"/>
    <cellStyle name="원_(040423) 품의서" xfId="12222" xr:uid="{00000000-0005-0000-0000-0000B72F0000}"/>
    <cellStyle name="원_(040712) (부진지점 송부)" xfId="12223" xr:uid="{00000000-0005-0000-0000-0000B82F0000}"/>
    <cellStyle name="원_(040712) 품의서(부진지점)" xfId="12224" xr:uid="{00000000-0005-0000-0000-0000B92F0000}"/>
    <cellStyle name="원_(040831) (박문슈) 9월+24분기+총력달성+본부시상(발송용)" xfId="12225" xr:uid="{00000000-0005-0000-0000-0000BA2F0000}"/>
    <cellStyle name="원_(040901) (박문슈2) 9월+24분기+총력달성+본부시상(수정)" xfId="12226" xr:uid="{00000000-0005-0000-0000-0000BB2F0000}"/>
    <cellStyle name="원_(040901) 품의서(쳌업포인츠10)" xfId="12227" xr:uid="{00000000-0005-0000-0000-0000BC2F0000}"/>
    <cellStyle name="원_(050315)-FY'05영업지원기준개정 품의(안)" xfId="12228" xr:uid="{00000000-0005-0000-0000-0000BD2F0000}"/>
    <cellStyle name="원_(050704)2분기점포등급화(0412-0505)" xfId="12229" xr:uid="{00000000-0005-0000-0000-0000BE2F0000}"/>
    <cellStyle name="원_(050928발송)3분기점포등급화(0503-0508)" xfId="12230" xr:uid="{00000000-0005-0000-0000-0000BF2F0000}"/>
    <cellStyle name="원_(060515)유니버셜판매관련회장님보고" xfId="12231" xr:uid="{00000000-0005-0000-0000-0000C02F0000}"/>
    <cellStyle name="원_(060515)하이라이프유니버셜판매보고" xfId="12232" xr:uid="{00000000-0005-0000-0000-0000C12F0000}"/>
    <cellStyle name="원_(20040712)+부진지점list" xfId="12233" xr:uid="{00000000-0005-0000-0000-0000C22F0000}"/>
    <cellStyle name="원_(2분기) 평가시뮬(변경후)" xfId="12234" xr:uid="{00000000-0005-0000-0000-0000C32F0000}"/>
    <cellStyle name="원_(2분기) 평가시뮬(변경후)_우수대리점본부보고(서강)" xfId="12235" xr:uid="{00000000-0005-0000-0000-0000C42F0000}"/>
    <cellStyle name="원_(2분기) 평가시뮬(변경후)_우수대리점유치(0219)" xfId="12236" xr:uid="{00000000-0005-0000-0000-0000C52F0000}"/>
    <cellStyle name="원_(대표본부장)FY'04인센티브기준안" xfId="12237" xr:uid="{00000000-0005-0000-0000-0000C62F0000}"/>
    <cellStyle name="원_(보고1)FY2002장기배분" xfId="12238" xr:uid="{00000000-0005-0000-0000-0000C72F0000}"/>
    <cellStyle name="원_(보고1)FY2002장기배분_3063932006021309511403280445_FY'06년 자동차보험 매출계획 기획실송부 요약" xfId="12239" xr:uid="{00000000-0005-0000-0000-0000C82F0000}"/>
    <cellStyle name="원_(보고1)FY2002장기배분_3063932006021314282903120496_FY'06년 자동차보험 매출계획 기획실송부 요약" xfId="12240" xr:uid="{00000000-0005-0000-0000-0000C92F0000}"/>
    <cellStyle name="원_(보고1)FY2002장기배분_306393200701221041450656000468420013_FY07 매출계획 작성양식" xfId="12241" xr:uid="{00000000-0005-0000-0000-0000CA2F0000}"/>
    <cellStyle name="원_(보고1)FY2002장기배분_306393200701221329200203007251260027_FY07 매출계획 작성양식" xfId="12242" xr:uid="{00000000-0005-0000-0000-0000CB2F0000}"/>
    <cellStyle name="원_(보고1)FY2002장기배분_306393200701250903550250090628260030_FY07 매출계획 작성양식" xfId="12243" xr:uid="{00000000-0005-0000-0000-0000CC2F0000}"/>
    <cellStyle name="원_(보고1)FY2002장기배분_7-9월설치분집행(1018)" xfId="12244" xr:uid="{00000000-0005-0000-0000-0000CD2F0000}"/>
    <cellStyle name="원_(보고1)FY2002장기배분_FY'06년 자동차보험 매출계획 5(안)-1" xfId="12245" xr:uid="{00000000-0005-0000-0000-0000CE2F0000}"/>
    <cellStyle name="원_(보고1)FY2002장기배분_FY'06년 자동차보험 매출계획 5(안)-2" xfId="12246" xr:uid="{00000000-0005-0000-0000-0000CF2F0000}"/>
    <cellStyle name="원_(보고1)FY2002장기배분_FY'06년 자동차보험 매출계획 기획실송부 요약" xfId="12247" xr:uid="{00000000-0005-0000-0000-0000D02F0000}"/>
    <cellStyle name="원_(보고1)FY2002장기배분_FY07 매출계획 작성양식(최종송부)" xfId="12248" xr:uid="{00000000-0005-0000-0000-0000D12F0000}"/>
    <cellStyle name="원_(보고1)FY2002장기배분_PLACARD" xfId="12249" xr:uid="{00000000-0005-0000-0000-0000D22F0000}"/>
    <cellStyle name="원_(보고1)FY2002장기배분_TM대리점활성화방안(0928)" xfId="12250" xr:uid="{00000000-0005-0000-0000-0000D32F0000}"/>
    <cellStyle name="원_(보고1)FY2002장기배분_TM대리점활성화방안(0930)-1" xfId="12251" xr:uid="{00000000-0005-0000-0000-0000D42F0000}"/>
    <cellStyle name="원_(보고1)FY2002장기배분_TM신상품개발검토의견(20060327)" xfId="12252" xr:uid="{00000000-0005-0000-0000-0000D52F0000}"/>
    <cellStyle name="원_(보고1)FY2002장기배분_TM신청서(최종)-마지부(1229)" xfId="12253" xr:uid="{00000000-0005-0000-0000-0000D62F0000}"/>
    <cellStyle name="원_(보고1)FY2002장기배분_tm활성화(예산수정)" xfId="12254" xr:uid="{00000000-0005-0000-0000-0000D72F0000}"/>
    <cellStyle name="원_(보고1)FY2002장기배분_마지부승인(0512 -5차)" xfId="12255" xr:uid="{00000000-0005-0000-0000-0000D82F0000}"/>
    <cellStyle name="원_(보고1)FY2002장기배분_업체선정평가표(장기tm-20051201)-장원제(최종)" xfId="12256" xr:uid="{00000000-0005-0000-0000-0000D92F0000}"/>
    <cellStyle name="원_(보고1)FY2002장기배분_유지율개선실시사항(050901)" xfId="12257" xr:uid="{00000000-0005-0000-0000-0000DA2F0000}"/>
    <cellStyle name="원_(보고1)FY2002장기배분_인수지침관련의견" xfId="12258" xr:uid="{00000000-0005-0000-0000-0000DB2F0000}"/>
    <cellStyle name="원_(보고1)FY2002장기배분_일반보험보고(0801)-3" xfId="12259" xr:uid="{00000000-0005-0000-0000-0000DC2F0000}"/>
    <cellStyle name="원_(보고1)FY2002장기배분_장기TM관리업무지침안(보완-0105)" xfId="12260" xr:uid="{00000000-0005-0000-0000-0000DD2F0000}"/>
    <cellStyle name="원_(보고1)FY2002장기배분_장기TM관리지침별첨(최종-0614)" xfId="12261" xr:uid="{00000000-0005-0000-0000-0000DE2F0000}"/>
    <cellStyle name="원_(보고1)FY2002장기배분_장기TM대리점지원및관리규정(20051216-발송용)" xfId="12262" xr:uid="{00000000-0005-0000-0000-0000DF2F0000}"/>
    <cellStyle name="원_(보고1)FY2002장기배분_장기TM활성화방안(11월-결재예산보완본)-최종판" xfId="12263" xr:uid="{00000000-0005-0000-0000-0000E02F0000}"/>
    <cellStyle name="원_(보고1)FY2002장기배분_참석자명단(대리점)" xfId="12264" xr:uid="{00000000-0005-0000-0000-0000E12F0000}"/>
    <cellStyle name="원_(보고1)FY2002장기배분_해외여행보험활성화(060620-최종)" xfId="12265" xr:uid="{00000000-0005-0000-0000-0000E22F0000}"/>
    <cellStyle name="원_(보고용)FY04년 점포운영기준안" xfId="12266" xr:uid="{00000000-0005-0000-0000-0000E32F0000}"/>
    <cellStyle name="원_★ 매출품의 ★ (050303 미국支 수정-HJN&amp;품의)" xfId="12267" xr:uid="{00000000-0005-0000-0000-0000E42F0000}"/>
    <cellStyle name="원_02~04(총괄)" xfId="12268" xr:uid="{00000000-0005-0000-0000-0000E52F0000}"/>
    <cellStyle name="원_'03(1).10월+신인도입시책(0926)" xfId="12269" xr:uid="{00000000-0005-0000-0000-0000E62F0000}"/>
    <cellStyle name="원_0304장기업추비" xfId="12270" xr:uid="{00000000-0005-0000-0000-0000E72F0000}"/>
    <cellStyle name="원_030623소장회의" xfId="12271" xr:uid="{00000000-0005-0000-0000-0000E82F0000}"/>
    <cellStyle name="원_030714소장회의" xfId="12272" xr:uid="{00000000-0005-0000-0000-0000E92F0000}"/>
    <cellStyle name="원_04.4~05.3월합격자육성현황(05.5.19)출력" xfId="12273" xr:uid="{00000000-0005-0000-0000-0000EA2F0000}"/>
    <cellStyle name="원_04.4~9월합격자육성현황(04.11.24)" xfId="12274" xr:uid="{00000000-0005-0000-0000-0000EB2F0000}"/>
    <cellStyle name="원_04.9~10월타사유치현황(04.10.20)" xfId="12275" xr:uid="{00000000-0005-0000-0000-0000EC2F0000}"/>
    <cellStyle name="원_04.9~11월MS지원금(04.12.14)" xfId="12276" xr:uid="{00000000-0005-0000-0000-0000ED2F0000}"/>
    <cellStyle name="원_0410월별합격시상금(배포용)" xfId="12277" xr:uid="{00000000-0005-0000-0000-0000EE2F0000}"/>
    <cellStyle name="원_041111부서장회의발표" xfId="12278" xr:uid="{00000000-0005-0000-0000-0000EF2F0000}"/>
    <cellStyle name="원_05.12월분석자료" xfId="12279" xr:uid="{00000000-0005-0000-0000-0000F02F0000}"/>
    <cellStyle name="원_05.4~6월합격자입교현황(05.8.1)HIPA" xfId="12280" xr:uid="{00000000-0005-0000-0000-0000F12F0000}"/>
    <cellStyle name="원_05.4~6월합격자퍼스티수료(05.9.2)추가자반영" xfId="12281" xr:uid="{00000000-0005-0000-0000-0000F22F0000}"/>
    <cellStyle name="원_05.4~6월합격자퍼스티수료(05.9.2)하이비젼" xfId="12282" xr:uid="{00000000-0005-0000-0000-0000F32F0000}"/>
    <cellStyle name="원_05.4~6월합격자퍼스티수료현황(05.8.10)" xfId="12283" xr:uid="{00000000-0005-0000-0000-0000F42F0000}"/>
    <cellStyle name="원_05.4~9월합격예상" xfId="12284" xr:uid="{00000000-0005-0000-0000-0000F52F0000}"/>
    <cellStyle name="원_05.5월타사유치인원리스트" xfId="12285" xr:uid="{00000000-0005-0000-0000-0000F62F0000}"/>
    <cellStyle name="원_05.5월합격예상(05.5.19)" xfId="12286" xr:uid="{00000000-0005-0000-0000-0000F72F0000}"/>
    <cellStyle name="원_05.6월분석자료" xfId="12287" xr:uid="{00000000-0005-0000-0000-0000F82F0000}"/>
    <cellStyle name="원_05.8월결과(05.8.31)" xfId="12288" xr:uid="{00000000-0005-0000-0000-0000F92F0000}"/>
    <cellStyle name="원_05.8월타사유치인원리스트" xfId="12289" xr:uid="{00000000-0005-0000-0000-0000FA2F0000}"/>
    <cellStyle name="원_05.9월점포별합격예상공지(05.9.16)" xfId="12290" xr:uid="{00000000-0005-0000-0000-0000FB2F0000}"/>
    <cellStyle name="원_05.상반기체크업컨퍼런스(05.10.27)최종" xfId="12291" xr:uid="{00000000-0005-0000-0000-0000FC2F0000}"/>
    <cellStyle name="원_0606장기보험OFF추가목표(060519)MOON" xfId="12292" xr:uid="{00000000-0005-0000-0000-0000FD2F0000}"/>
    <cellStyle name="원_0703유지율참고자료" xfId="12293" xr:uid="{00000000-0005-0000-0000-0000FE2F0000}"/>
    <cellStyle name="원_0703장기보험마감분석" xfId="12294" xr:uid="{00000000-0005-0000-0000-0000FF2F0000}"/>
    <cellStyle name="원_0711-마감보고참고자료(장기보험)-유지율" xfId="12295" xr:uid="{00000000-0005-0000-0000-000000300000}"/>
    <cellStyle name="원_08월임원회의 참고자료" xfId="12296" xr:uid="{00000000-0005-0000-0000-000001300000}"/>
    <cellStyle name="원_08월임원회의 참고자료_3063932006021309511403280445_FY'06년 자동차보험 매출계획 기획실송부 요약" xfId="12297" xr:uid="{00000000-0005-0000-0000-000002300000}"/>
    <cellStyle name="원_08월임원회의 참고자료_3063932006021314282903120496_FY'06년 자동차보험 매출계획 기획실송부 요약" xfId="12298" xr:uid="{00000000-0005-0000-0000-000003300000}"/>
    <cellStyle name="원_08월임원회의 참고자료_306393200701221041450656000468420013_FY07 매출계획 작성양식" xfId="12299" xr:uid="{00000000-0005-0000-0000-000004300000}"/>
    <cellStyle name="원_08월임원회의 참고자료_306393200701221329200203007251260027_FY07 매출계획 작성양식" xfId="12300" xr:uid="{00000000-0005-0000-0000-000005300000}"/>
    <cellStyle name="원_08월임원회의 참고자료_306393200701250903550250090628260030_FY07 매출계획 작성양식" xfId="12301" xr:uid="{00000000-0005-0000-0000-000006300000}"/>
    <cellStyle name="원_08월임원회의 참고자료_7-9월설치분집행(1018)" xfId="12302" xr:uid="{00000000-0005-0000-0000-000007300000}"/>
    <cellStyle name="원_08월임원회의 참고자료_FY'06년 자동차보험 매출계획 5(안)-1" xfId="12303" xr:uid="{00000000-0005-0000-0000-000008300000}"/>
    <cellStyle name="원_08월임원회의 참고자료_FY'06년 자동차보험 매출계획 5(안)-2" xfId="12304" xr:uid="{00000000-0005-0000-0000-000009300000}"/>
    <cellStyle name="원_08월임원회의 참고자료_FY'06년 자동차보험 매출계획 기획실송부 요약" xfId="12305" xr:uid="{00000000-0005-0000-0000-00000A300000}"/>
    <cellStyle name="원_08월임원회의 참고자료_FY07 매출계획 작성양식(최종송부)" xfId="12306" xr:uid="{00000000-0005-0000-0000-00000B300000}"/>
    <cellStyle name="원_08월임원회의 참고자료_PLACARD" xfId="12307" xr:uid="{00000000-0005-0000-0000-00000C300000}"/>
    <cellStyle name="원_08월임원회의 참고자료_TM대리점활성화방안(0928)" xfId="12308" xr:uid="{00000000-0005-0000-0000-00000D300000}"/>
    <cellStyle name="원_08월임원회의 참고자료_TM대리점활성화방안(0930)-1" xfId="12309" xr:uid="{00000000-0005-0000-0000-00000E300000}"/>
    <cellStyle name="원_08월임원회의 참고자료_TM신상품개발검토의견(20060327)" xfId="12310" xr:uid="{00000000-0005-0000-0000-00000F300000}"/>
    <cellStyle name="원_08월임원회의 참고자료_TM신청서(최종)-마지부(1229)" xfId="12311" xr:uid="{00000000-0005-0000-0000-000010300000}"/>
    <cellStyle name="원_08월임원회의 참고자료_tm활성화(예산수정)" xfId="12312" xr:uid="{00000000-0005-0000-0000-000011300000}"/>
    <cellStyle name="원_08월임원회의 참고자료_마지부승인(0512 -5차)" xfId="12313" xr:uid="{00000000-0005-0000-0000-000012300000}"/>
    <cellStyle name="원_08월임원회의 참고자료_업체선정평가표(장기tm-20051201)-장원제(최종)" xfId="12314" xr:uid="{00000000-0005-0000-0000-000013300000}"/>
    <cellStyle name="원_08월임원회의 참고자료_인수지침관련의견" xfId="12315" xr:uid="{00000000-0005-0000-0000-000014300000}"/>
    <cellStyle name="원_08월임원회의 참고자료_장기TM대리점지원및관리규정(20051216-발송용)" xfId="12316" xr:uid="{00000000-0005-0000-0000-000015300000}"/>
    <cellStyle name="원_08월임원회의 참고자료_장기TM활성화방안(11월-결재예산보완본)-최종판" xfId="12317" xr:uid="{00000000-0005-0000-0000-000016300000}"/>
    <cellStyle name="원_08월임원회의 참고자료_참석자명단(대리점)" xfId="12318" xr:uid="{00000000-0005-0000-0000-000017300000}"/>
    <cellStyle name="원_10.13본부장(3분기예상실적영업소)" xfId="12319" xr:uid="{00000000-0005-0000-0000-000018300000}"/>
    <cellStyle name="원_10.13본부장(3분기예상실적영업소)_우수대리점본부보고(서강)" xfId="12320" xr:uid="{00000000-0005-0000-0000-000019300000}"/>
    <cellStyle name="원_10.13본부장(3분기예상실적영업소)_우수대리점유치(0219)" xfId="12321" xr:uid="{00000000-0005-0000-0000-00001A300000}"/>
    <cellStyle name="원_10~11월checkup진도현황(04.12.14)" xfId="12322" xr:uid="{00000000-0005-0000-0000-00001B300000}"/>
    <cellStyle name="원_10~11월checkup진도현황(04.12.3)" xfId="12323" xr:uid="{00000000-0005-0000-0000-00001C300000}"/>
    <cellStyle name="원_10월 예상 GRADE1013  " xfId="12324" xr:uid="{00000000-0005-0000-0000-00001D300000}"/>
    <cellStyle name="원_10월+신인도입시책(0925)" xfId="12325" xr:uid="{00000000-0005-0000-0000-00001E300000}"/>
    <cellStyle name="원_10월checkup진도현황(04.11.4)" xfId="12326" xr:uid="{00000000-0005-0000-0000-00001F300000}"/>
    <cellStyle name="원_10월마감보고회의부속자료" xfId="12327" xr:uid="{00000000-0005-0000-0000-000020300000}"/>
    <cellStyle name="원_10월양식1" xfId="12328" xr:uid="{00000000-0005-0000-0000-000021300000}"/>
    <cellStyle name="원_11월 GRADE예상1101" xfId="12329" xr:uid="{00000000-0005-0000-0000-000022300000}"/>
    <cellStyle name="원_11월 차수마감 최종12.21" xfId="12330" xr:uid="{00000000-0005-0000-0000-000023300000}"/>
    <cellStyle name="원_11월+설대+합격+부진+자료+임원회의+030904" xfId="12331" xr:uid="{00000000-0005-0000-0000-000024300000}"/>
    <cellStyle name="원_11월+설대+합격+부진+자료+임원회의+030904_3063932006021309511403280445_FY'06년 자동차보험 매출계획 기획실송부 요약" xfId="12332" xr:uid="{00000000-0005-0000-0000-000025300000}"/>
    <cellStyle name="원_11월+설대+합격+부진+자료+임원회의+030904_3063932006021314282903120496_FY'06년 자동차보험 매출계획 기획실송부 요약" xfId="12333" xr:uid="{00000000-0005-0000-0000-000026300000}"/>
    <cellStyle name="원_11월+설대+합격+부진+자료+임원회의+030904_306393200701221041450656000468420013_FY07 매출계획 작성양식" xfId="12334" xr:uid="{00000000-0005-0000-0000-000027300000}"/>
    <cellStyle name="원_11월+설대+합격+부진+자료+임원회의+030904_306393200701221329200203007251260027_FY07 매출계획 작성양식" xfId="12335" xr:uid="{00000000-0005-0000-0000-000028300000}"/>
    <cellStyle name="원_11월+설대+합격+부진+자료+임원회의+030904_306393200701250903550250090628260030_FY07 매출계획 작성양식" xfId="12336" xr:uid="{00000000-0005-0000-0000-000029300000}"/>
    <cellStyle name="원_11월+설대+합격+부진+자료+임원회의+030904_7-9월설치분집행(1018)" xfId="12337" xr:uid="{00000000-0005-0000-0000-00002A300000}"/>
    <cellStyle name="원_11월+설대+합격+부진+자료+임원회의+030904_Feedback-일반활성화FY'07.2분기-품의" xfId="12338" xr:uid="{00000000-0005-0000-0000-00002B300000}"/>
    <cellStyle name="원_11월+설대+합격+부진+자료+임원회의+030904_FY'06년 자동차보험 매출계획 5(안)-1" xfId="12339" xr:uid="{00000000-0005-0000-0000-00002C300000}"/>
    <cellStyle name="원_11월+설대+합격+부진+자료+임원회의+030904_FY'06년 자동차보험 매출계획 5(안)-2" xfId="12340" xr:uid="{00000000-0005-0000-0000-00002D300000}"/>
    <cellStyle name="원_11월+설대+합격+부진+자료+임원회의+030904_FY'06년 자동차보험 매출계획 기획실송부 요약" xfId="12341" xr:uid="{00000000-0005-0000-0000-00002E300000}"/>
    <cellStyle name="원_11월+설대+합격+부진+자료+임원회의+030904_FY07 매출계획 작성양식(최종송부)" xfId="12342" xr:uid="{00000000-0005-0000-0000-00002F300000}"/>
    <cellStyle name="원_11월+설대+합격+부진+자료+임원회의+030904_TM-FY'07.중간피드백-6" xfId="12343" xr:uid="{00000000-0005-0000-0000-000030300000}"/>
    <cellStyle name="원_11월+설대+합격+부진+자료+임원회의+030904_TM대리점활성화방안(0928)" xfId="12344" xr:uid="{00000000-0005-0000-0000-000031300000}"/>
    <cellStyle name="원_11월+설대+합격+부진+자료+임원회의+030904_TM대리점활성화방안(0930)-1" xfId="12345" xr:uid="{00000000-0005-0000-0000-000032300000}"/>
    <cellStyle name="원_11월+설대+합격+부진+자료+임원회의+030904_TM신상품개발검토의견(20060327)" xfId="12346" xr:uid="{00000000-0005-0000-0000-000033300000}"/>
    <cellStyle name="원_11월+설대+합격+부진+자료+임원회의+030904_TM신청서(최종)-마지부(1229)" xfId="12347" xr:uid="{00000000-0005-0000-0000-000034300000}"/>
    <cellStyle name="원_11월+설대+합격+부진+자료+임원회의+030904_부문별월별매출계획(070330기획실)" xfId="12348" xr:uid="{00000000-0005-0000-0000-000035300000}"/>
    <cellStyle name="원_11월+설대+합격+부진+자료+임원회의+030904_신상품재검토(20040417)" xfId="12349" xr:uid="{00000000-0005-0000-0000-000036300000}"/>
    <cellStyle name="원_11월+설대+합격+부진+자료+임원회의+030904_업체선정평가표(장기tm-20051201)-장원제(최종)" xfId="12350" xr:uid="{00000000-0005-0000-0000-000037300000}"/>
    <cellStyle name="원_11월+설대+합격+부진+자료+임원회의+030904_인수지침관련의견" xfId="12351" xr:uid="{00000000-0005-0000-0000-000038300000}"/>
    <cellStyle name="원_11월+설대+합격+부진+자료+임원회의+030904_장기TM대리점지원및관리규정(20051216-발송용)" xfId="12352" xr:uid="{00000000-0005-0000-0000-000039300000}"/>
    <cellStyle name="원_11월+설대+합격+부진+자료+임원회의+030904_장기보험목표달성방안(070903-2)" xfId="12353" xr:uid="{00000000-0005-0000-0000-00003A300000}"/>
    <cellStyle name="원_11월+설대+합격+부진+자료+임원회의+030904_장기특성별실적_조정후(가안)" xfId="12354" xr:uid="{00000000-0005-0000-0000-00003B300000}"/>
    <cellStyle name="원_11월+설대+합격+부진+자료+임원회의+030904_통신판매가이드라인정리(최종)" xfId="12355" xr:uid="{00000000-0005-0000-0000-00003C300000}"/>
    <cellStyle name="원_11월+설대+합격+부진+자료+임원회의+030904_하이라이프다이렉트수수료안(20060522)" xfId="12356" xr:uid="{00000000-0005-0000-0000-00003D300000}"/>
    <cellStyle name="원_11월양식" xfId="12357" xr:uid="{00000000-0005-0000-0000-00003E300000}"/>
    <cellStyle name="원_11월영업지원팀장회의(최종)" xfId="12358" xr:uid="{00000000-0005-0000-0000-00003F300000}"/>
    <cellStyle name="원_11월영업지원팀장회의(최종)_0703장기보험마감분석" xfId="12359" xr:uid="{00000000-0005-0000-0000-000040300000}"/>
    <cellStyle name="원_11월영업지원팀장회의(최종)_7-9월설치분집행(1018)" xfId="12360" xr:uid="{00000000-0005-0000-0000-000041300000}"/>
    <cellStyle name="원_11월영업지원팀장회의(최종)_Feedback-일반활성화FY'07.2분기-품의" xfId="12361" xr:uid="{00000000-0005-0000-0000-000042300000}"/>
    <cellStyle name="원_11월영업지원팀장회의(최종)_FY'07점포영업전략(070403)" xfId="12362" xr:uid="{00000000-0005-0000-0000-000043300000}"/>
    <cellStyle name="원_11월영업지원팀장회의(최종)_TM-FY'07.중간피드백-6" xfId="12363" xr:uid="{00000000-0005-0000-0000-000044300000}"/>
    <cellStyle name="원_11월영업지원팀장회의(최종)_TM대리점활성화방안(0928)" xfId="12364" xr:uid="{00000000-0005-0000-0000-000045300000}"/>
    <cellStyle name="원_11월영업지원팀장회의(최종)_TM대리점활성화방안(0930)-1" xfId="12365" xr:uid="{00000000-0005-0000-0000-000046300000}"/>
    <cellStyle name="원_11월영업지원팀장회의(최종)_TM신상품개발검토의견(20060327)" xfId="12366" xr:uid="{00000000-0005-0000-0000-000047300000}"/>
    <cellStyle name="원_11월영업지원팀장회의(최종)_TM신청서(최종)-마지부(1229)" xfId="12367" xr:uid="{00000000-0005-0000-0000-000048300000}"/>
    <cellStyle name="원_11월영업지원팀장회의(최종)_보장자산증대방안" xfId="12368" xr:uid="{00000000-0005-0000-0000-000049300000}"/>
    <cellStyle name="원_11월영업지원팀장회의(최종)_신상품재검토(20040417)" xfId="12369" xr:uid="{00000000-0005-0000-0000-00004A300000}"/>
    <cellStyle name="원_11월영업지원팀장회의(최종)_업체선정평가표(장기tm-20051201)-장원제(최종)" xfId="12370" xr:uid="{00000000-0005-0000-0000-00004B300000}"/>
    <cellStyle name="원_11월영업지원팀장회의(최종)_업추비개선(초안)" xfId="12371" xr:uid="{00000000-0005-0000-0000-00004C300000}"/>
    <cellStyle name="원_11월영업지원팀장회의(최종)_인수지침관련의견" xfId="12372" xr:uid="{00000000-0005-0000-0000-00004D300000}"/>
    <cellStyle name="원_11월영업지원팀장회의(최종)_장기TM대리점지원및관리규정(20051216-발송용)" xfId="12373" xr:uid="{00000000-0005-0000-0000-00004E300000}"/>
    <cellStyle name="원_11월영업지원팀장회의(최종)_통신판매가이드라인정리(최종)" xfId="12374" xr:uid="{00000000-0005-0000-0000-00004F300000}"/>
    <cellStyle name="원_11월영업지원팀장회의(최종)_하이라이프다이렉트수수료안(20060522)" xfId="12375" xr:uid="{00000000-0005-0000-0000-000050300000}"/>
    <cellStyle name="원_11월영업지원팀장회의(최종)_해외연수실시안(20071220)-7차-공지용" xfId="12376" xr:uid="{00000000-0005-0000-0000-000051300000}"/>
    <cellStyle name="원_11월영업지원팀장회의(최종)_해외연수실시안(20080130)-후꾸오까-차수조정" xfId="12377" xr:uid="{00000000-0005-0000-0000-000052300000}"/>
    <cellStyle name="원_11월영업지원팀장회의(최종)_현장간담회 결과보고" xfId="12378" xr:uid="{00000000-0005-0000-0000-000053300000}"/>
    <cellStyle name="원_11월합격예상" xfId="12379" xr:uid="{00000000-0005-0000-0000-000054300000}"/>
    <cellStyle name="원_11월합격예상_Feedback-일반활성화FY'07.2분기-품의" xfId="12380" xr:uid="{00000000-0005-0000-0000-000055300000}"/>
    <cellStyle name="원_11월합격예상_FY'06장기보험매출계획(유지율)" xfId="12381" xr:uid="{00000000-0005-0000-0000-000056300000}"/>
    <cellStyle name="원_11월합격예상_FY'07 매출추정(0130)-3차(목표문구)" xfId="12382" xr:uid="{00000000-0005-0000-0000-000057300000}"/>
    <cellStyle name="원_11월합격예상_FY'07점포영업전략(070403)" xfId="12383" xr:uid="{00000000-0005-0000-0000-000058300000}"/>
    <cellStyle name="원_11월합격예상_보장자산증대방안" xfId="12384" xr:uid="{00000000-0005-0000-0000-000059300000}"/>
    <cellStyle name="원_12월경쟁사(마기부)" xfId="12385" xr:uid="{00000000-0005-0000-0000-00005A300000}"/>
    <cellStyle name="원_12월마감보고회의부속자료(최종-기지부)" xfId="12386" xr:uid="{00000000-0005-0000-0000-00005B300000}"/>
    <cellStyle name="원_12월양식" xfId="12387" xr:uid="{00000000-0005-0000-0000-00005C300000}"/>
    <cellStyle name="원_1분기예상누계실적및지표" xfId="12388" xr:uid="{00000000-0005-0000-0000-00005D300000}"/>
    <cellStyle name="원_2002-07-장기업추비배정(보고)" xfId="12389" xr:uid="{00000000-0005-0000-0000-00005E300000}"/>
    <cellStyle name="원_2002-07-장기업추비배정(보고)_7-9월설치분집행(1018)" xfId="12390" xr:uid="{00000000-0005-0000-0000-00005F300000}"/>
    <cellStyle name="원_2002-07-장기업추비배정(보고)_Feedback-일반활성화FY'07.2분기-품의" xfId="12391" xr:uid="{00000000-0005-0000-0000-000060300000}"/>
    <cellStyle name="원_2002-07-장기업추비배정(보고)_TM-FY'07.중간피드백-6" xfId="12392" xr:uid="{00000000-0005-0000-0000-000061300000}"/>
    <cellStyle name="원_2002-07-장기업추비배정(보고)_TM대리점활성화방안(0928)" xfId="12393" xr:uid="{00000000-0005-0000-0000-000062300000}"/>
    <cellStyle name="원_2002-07-장기업추비배정(보고)_TM대리점활성화방안(0930)-1" xfId="12394" xr:uid="{00000000-0005-0000-0000-000063300000}"/>
    <cellStyle name="원_2002-07-장기업추비배정(보고)_TM신상품개발검토의견(20060327)" xfId="12395" xr:uid="{00000000-0005-0000-0000-000064300000}"/>
    <cellStyle name="원_2002-07-장기업추비배정(보고)_TM신청서(최종)-마지부(1229)" xfId="12396" xr:uid="{00000000-0005-0000-0000-000065300000}"/>
    <cellStyle name="원_2002-07-장기업추비배정(보고)_부문별월별매출계획(070330기획실)" xfId="12397" xr:uid="{00000000-0005-0000-0000-000066300000}"/>
    <cellStyle name="원_2002-07-장기업추비배정(보고)_신상품재검토(20040417)" xfId="12398" xr:uid="{00000000-0005-0000-0000-000067300000}"/>
    <cellStyle name="원_2002-07-장기업추비배정(보고)_업체선정평가표(장기tm-20051201)-장원제(최종)" xfId="12399" xr:uid="{00000000-0005-0000-0000-000068300000}"/>
    <cellStyle name="원_2002-07-장기업추비배정(보고)_업추비개선(초안)" xfId="12400" xr:uid="{00000000-0005-0000-0000-000069300000}"/>
    <cellStyle name="원_2002-07-장기업추비배정(보고)_인수지침관련의견" xfId="12401" xr:uid="{00000000-0005-0000-0000-00006A300000}"/>
    <cellStyle name="원_2002-07-장기업추비배정(보고)_장기TM대리점지원및관리규정(20051216-발송용)" xfId="12402" xr:uid="{00000000-0005-0000-0000-00006B300000}"/>
    <cellStyle name="원_2002-07-장기업추비배정(보고)_장기보험목표달성방안(070903-2)" xfId="12403" xr:uid="{00000000-0005-0000-0000-00006C300000}"/>
    <cellStyle name="원_2002-07-장기업추비배정(보고)_장기특성별실적_조정후(가안)" xfId="12404" xr:uid="{00000000-0005-0000-0000-00006D300000}"/>
    <cellStyle name="원_2002-07-장기업추비배정(보고)_통신판매가이드라인정리(최종)" xfId="12405" xr:uid="{00000000-0005-0000-0000-00006E300000}"/>
    <cellStyle name="원_2002-07-장기업추비배정(보고)_하이라이프다이렉트수수료안(20060522)" xfId="12406" xr:uid="{00000000-0005-0000-0000-00006F300000}"/>
    <cellStyle name="원_2002-07-장기업추비배정(보고)_현장간담회 결과보고" xfId="12407" xr:uid="{00000000-0005-0000-0000-000070300000}"/>
    <cellStyle name="원_2002-10-장기업추비배정(보고)" xfId="12408" xr:uid="{00000000-0005-0000-0000-000071300000}"/>
    <cellStyle name="원_2003 업추비교육OHP(2003.12)" xfId="12409" xr:uid="{00000000-0005-0000-0000-000072300000}"/>
    <cellStyle name="원_2003.12 지역팀데이타(20040119)" xfId="12410" xr:uid="{00000000-0005-0000-0000-000073300000}"/>
    <cellStyle name="원_2003.1월 장기 업추비배정(보고)" xfId="12411" xr:uid="{00000000-0005-0000-0000-000074300000}"/>
    <cellStyle name="원_2003.4월+장기+업추비배정(보고)" xfId="12412" xr:uid="{00000000-0005-0000-0000-000075300000}"/>
    <cellStyle name="원_2003.5월+장기+업추비배정(발송)" xfId="12413" xr:uid="{00000000-0005-0000-0000-000076300000}"/>
    <cellStyle name="원_2003년 5월양식" xfId="12414" xr:uid="{00000000-0005-0000-0000-000077300000}"/>
    <cellStyle name="원_2003년1월양식" xfId="12415" xr:uid="{00000000-0005-0000-0000-000078300000}"/>
    <cellStyle name="원_2003년2월양식" xfId="12416" xr:uid="{00000000-0005-0000-0000-000079300000}"/>
    <cellStyle name="원_2003년3월양식" xfId="12417" xr:uid="{00000000-0005-0000-0000-00007A300000}"/>
    <cellStyle name="원_2003년4월양식" xfId="12418" xr:uid="{00000000-0005-0000-0000-00007B300000}"/>
    <cellStyle name="원_2003년5월장기고객유지현황(03.06.09)" xfId="12419" xr:uid="{00000000-0005-0000-0000-00007C300000}"/>
    <cellStyle name="원_2004.10.1차 경상비" xfId="12420" xr:uid="{00000000-0005-0000-0000-00007D300000}"/>
    <cellStyle name="원_2004.11월+점포코드" xfId="12421" xr:uid="{00000000-0005-0000-0000-00007E300000}"/>
    <cellStyle name="원_2004.1월 2차 경상비" xfId="12422" xr:uid="{00000000-0005-0000-0000-00007F300000}"/>
    <cellStyle name="원_2004년 예비비현황" xfId="12423" xr:uid="{00000000-0005-0000-0000-000080300000}"/>
    <cellStyle name="원_2004목표(수정전)" xfId="12424" xr:uid="{00000000-0005-0000-0000-000081300000}"/>
    <cellStyle name="원_2004품의서" xfId="12425" xr:uid="{00000000-0005-0000-0000-000082300000}"/>
    <cellStyle name="원_2004품의서_0703장기보험마감분석" xfId="12426" xr:uid="{00000000-0005-0000-0000-000083300000}"/>
    <cellStyle name="원_2004품의서_7-9월설치분집행(1018)" xfId="12427" xr:uid="{00000000-0005-0000-0000-000084300000}"/>
    <cellStyle name="원_2004품의서_Feedback-일반활성화FY'07.2분기-품의" xfId="12428" xr:uid="{00000000-0005-0000-0000-000085300000}"/>
    <cellStyle name="원_2004품의서_FY'07점포영업전략(070403)" xfId="12429" xr:uid="{00000000-0005-0000-0000-000086300000}"/>
    <cellStyle name="원_2004품의서_TM-FY'07.중간피드백-6" xfId="12430" xr:uid="{00000000-0005-0000-0000-000087300000}"/>
    <cellStyle name="원_2004품의서_TM대리점활성화방안(0928)" xfId="12431" xr:uid="{00000000-0005-0000-0000-000088300000}"/>
    <cellStyle name="원_2004품의서_TM대리점활성화방안(0930)-1" xfId="12432" xr:uid="{00000000-0005-0000-0000-000089300000}"/>
    <cellStyle name="원_2004품의서_TM신상품개발검토의견(20060327)" xfId="12433" xr:uid="{00000000-0005-0000-0000-00008A300000}"/>
    <cellStyle name="원_2004품의서_TM신청서(최종)-마지부(1229)" xfId="12434" xr:uid="{00000000-0005-0000-0000-00008B300000}"/>
    <cellStyle name="원_2004품의서_보장자산증대방안" xfId="12435" xr:uid="{00000000-0005-0000-0000-00008C300000}"/>
    <cellStyle name="원_2004품의서_신상품재검토(20040417)" xfId="12436" xr:uid="{00000000-0005-0000-0000-00008D300000}"/>
    <cellStyle name="원_2004품의서_업체선정평가표(장기tm-20051201)-장원제(최종)" xfId="12437" xr:uid="{00000000-0005-0000-0000-00008E300000}"/>
    <cellStyle name="원_2004품의서_인수지침관련의견" xfId="12438" xr:uid="{00000000-0005-0000-0000-00008F300000}"/>
    <cellStyle name="원_2004품의서_장기TM대리점지원및관리규정(20051216-발송용)" xfId="12439" xr:uid="{00000000-0005-0000-0000-000090300000}"/>
    <cellStyle name="원_2004품의서_통신판매가이드라인정리(최종)" xfId="12440" xr:uid="{00000000-0005-0000-0000-000091300000}"/>
    <cellStyle name="원_2004품의서_하이라이프다이렉트수수료안(20060522)" xfId="12441" xr:uid="{00000000-0005-0000-0000-000092300000}"/>
    <cellStyle name="원_2004품의서_해외연수실시안(20071220)-7차-공지용" xfId="12442" xr:uid="{00000000-0005-0000-0000-000093300000}"/>
    <cellStyle name="원_2004품의서_해외연수실시안(20080130)-후꾸오까-차수조정" xfId="12443" xr:uid="{00000000-0005-0000-0000-000094300000}"/>
    <cellStyle name="원_2005.11월 점포코드" xfId="12444" xr:uid="{00000000-0005-0000-0000-000095300000}"/>
    <cellStyle name="원_2005.3월 점포코드" xfId="12445" xr:uid="{00000000-0005-0000-0000-000096300000}"/>
    <cellStyle name="원_2005.4월 2차 경상비" xfId="12446" xr:uid="{00000000-0005-0000-0000-000097300000}"/>
    <cellStyle name="원_210" xfId="12447" xr:uid="{00000000-0005-0000-0000-000098300000}"/>
    <cellStyle name="원_24분기평가결과(경남)" xfId="12448" xr:uid="{00000000-0005-0000-0000-000099300000}"/>
    <cellStyle name="원_2분기 조직부문예상902" xfId="12449" xr:uid="{00000000-0005-0000-0000-00009A300000}"/>
    <cellStyle name="원_3035992003121714114601300567_가.11월 마감실적" xfId="12450" xr:uid="{00000000-0005-0000-0000-00009B300000}"/>
    <cellStyle name="원_304631200705181144070140081483730076_2007품의서양식(개인보험부문장협조)" xfId="12451" xr:uid="{00000000-0005-0000-0000-00009C300000}"/>
    <cellStyle name="원_3046782005070420094503750344_부진지점회의자료" xfId="12452" xr:uid="{00000000-0005-0000-0000-00009D300000}"/>
    <cellStyle name="원_3047842004071210483005930590_보고양식" xfId="12453" xr:uid="{00000000-0005-0000-0000-00009E300000}"/>
    <cellStyle name="원_3059062006042515040808120170_2006목표(본사영업부계)" xfId="12454" xr:uid="{00000000-0005-0000-0000-00009F300000}"/>
    <cellStyle name="원_3061422004072313222408370910_신인육성프로그램0701" xfId="12455" xr:uid="{00000000-0005-0000-0000-0000A0300000}"/>
    <cellStyle name="원_3061422004072609252908170160_신인육성프로그램0701" xfId="12456" xr:uid="{00000000-0005-0000-0000-0000A1300000}"/>
    <cellStyle name="원_3063222004080617303503070863_임원회의자료0809" xfId="12457" xr:uid="{00000000-0005-0000-0000-0000A2300000}"/>
    <cellStyle name="원_3063222004080617303503070863_임원회의자료0809_0703장기보험마감분석" xfId="12458" xr:uid="{00000000-0005-0000-0000-0000A3300000}"/>
    <cellStyle name="원_3063222004080617303503070863_임원회의자료0809_7-9월설치분집행(1018)" xfId="12459" xr:uid="{00000000-0005-0000-0000-0000A4300000}"/>
    <cellStyle name="원_3063222004080617303503070863_임원회의자료0809_Feedback-일반활성화FY'07.2분기-품의" xfId="12460" xr:uid="{00000000-0005-0000-0000-0000A5300000}"/>
    <cellStyle name="원_3063222004080617303503070863_임원회의자료0809_FY'07점포영업전략(070403)" xfId="12461" xr:uid="{00000000-0005-0000-0000-0000A6300000}"/>
    <cellStyle name="원_3063222004080617303503070863_임원회의자료0809_TM-FY'07.중간피드백-6" xfId="12462" xr:uid="{00000000-0005-0000-0000-0000A7300000}"/>
    <cellStyle name="원_3063222004080617303503070863_임원회의자료0809_TM대리점활성화방안(0928)" xfId="12463" xr:uid="{00000000-0005-0000-0000-0000A8300000}"/>
    <cellStyle name="원_3063222004080617303503070863_임원회의자료0809_TM대리점활성화방안(0930)-1" xfId="12464" xr:uid="{00000000-0005-0000-0000-0000A9300000}"/>
    <cellStyle name="원_3063222004080617303503070863_임원회의자료0809_TM신상품개발검토의견(20060327)" xfId="12465" xr:uid="{00000000-0005-0000-0000-0000AA300000}"/>
    <cellStyle name="원_3063222004080617303503070863_임원회의자료0809_TM신청서(최종)-마지부(1229)" xfId="12466" xr:uid="{00000000-0005-0000-0000-0000AB300000}"/>
    <cellStyle name="원_3063222004080617303503070863_임원회의자료0809_보장자산증대방안" xfId="12467" xr:uid="{00000000-0005-0000-0000-0000AC300000}"/>
    <cellStyle name="원_3063222004080617303503070863_임원회의자료0809_신상품재검토(20040417)" xfId="12468" xr:uid="{00000000-0005-0000-0000-0000AD300000}"/>
    <cellStyle name="원_3063222004080617303503070863_임원회의자료0809_업체선정평가표(장기tm-20051201)-장원제(최종)" xfId="12469" xr:uid="{00000000-0005-0000-0000-0000AE300000}"/>
    <cellStyle name="원_3063222004080617303503070863_임원회의자료0809_인수지침관련의견" xfId="12470" xr:uid="{00000000-0005-0000-0000-0000AF300000}"/>
    <cellStyle name="원_3063222004080617303503070863_임원회의자료0809_장기TM대리점지원및관리규정(20051216-발송용)" xfId="12471" xr:uid="{00000000-0005-0000-0000-0000B0300000}"/>
    <cellStyle name="원_3063222004080617303503070863_임원회의자료0809_통신판매가이드라인정리(최종)" xfId="12472" xr:uid="{00000000-0005-0000-0000-0000B1300000}"/>
    <cellStyle name="원_3063222004080617303503070863_임원회의자료0809_하이라이프다이렉트수수료안(20060522)" xfId="12473" xr:uid="{00000000-0005-0000-0000-0000B2300000}"/>
    <cellStyle name="원_3063222004080617303503070863_임원회의자료0809_해외연수실시안(20071220)-7차-공지용" xfId="12474" xr:uid="{00000000-0005-0000-0000-0000B3300000}"/>
    <cellStyle name="원_3063222004080617303503070863_임원회의자료0809_해외연수실시안(20080130)-후꾸오까-차수조정" xfId="12475" xr:uid="{00000000-0005-0000-0000-0000B4300000}"/>
    <cellStyle name="원_3063932006041821511701710347_FY'06 매출계획 최종확정(시장전망)" xfId="12476" xr:uid="{00000000-0005-0000-0000-0000B5300000}"/>
    <cellStyle name="원_3064912004101513272601560660_작성계약근절대책방안(041007)" xfId="12477" xr:uid="{00000000-0005-0000-0000-0000B6300000}"/>
    <cellStyle name="원_3066902003102017141100300542_03조직" xfId="12478" xr:uid="{00000000-0005-0000-0000-0000B7300000}"/>
    <cellStyle name="원_3066902003102717262602600621_03조직" xfId="12479" xr:uid="{00000000-0005-0000-0000-0000B8300000}"/>
    <cellStyle name="원_3066902003103117281806900099_03조직" xfId="12480" xr:uid="{00000000-0005-0000-0000-0000B9300000}"/>
    <cellStyle name="원_3069072004072318002900000101_(3차)사업팀운영기준안" xfId="12481" xr:uid="{00000000-0005-0000-0000-0000BA300000}"/>
    <cellStyle name="원_3083072006010511200705150661_TM신청서(최종)" xfId="12482" xr:uid="{00000000-0005-0000-0000-0000BB300000}"/>
    <cellStyle name="원_3083312004030218411900930673_육성인원확인용" xfId="12483" xr:uid="{00000000-0005-0000-0000-0000BC300000}"/>
    <cellStyle name="원_34분기평가예상-용자이(12.7)" xfId="12484" xr:uid="{00000000-0005-0000-0000-0000BD300000}"/>
    <cellStyle name="원_34분기평가예상-용자이(12.7)_우수대리점본부보고(서강)" xfId="12485" xr:uid="{00000000-0005-0000-0000-0000BE300000}"/>
    <cellStyle name="원_34분기평가예상-용자이(12.7)_우수대리점유치(0219)" xfId="12486" xr:uid="{00000000-0005-0000-0000-0000BF300000}"/>
    <cellStyle name="원_3-FY'05영업지원기준-업추비7월" xfId="12487" xr:uid="{00000000-0005-0000-0000-0000C0300000}"/>
    <cellStyle name="원_3분기변경대비표" xfId="12488" xr:uid="{00000000-0005-0000-0000-0000C1300000}"/>
    <cellStyle name="원_3분기예상실적1014" xfId="12489" xr:uid="{00000000-0005-0000-0000-0000C2300000}"/>
    <cellStyle name="원_3월기지부" xfId="12490" xr:uid="{00000000-0005-0000-0000-0000C3300000}"/>
    <cellStyle name="원_3월영업활성화최종공지(2.27)" xfId="12491" xr:uid="{00000000-0005-0000-0000-0000C4300000}"/>
    <cellStyle name="원_3월자동차분석" xfId="12492" xr:uid="{00000000-0005-0000-0000-0000C5300000}"/>
    <cellStyle name="원_3월자동차분석_Feedback-일반활성화FY'07.2분기-품의" xfId="12493" xr:uid="{00000000-0005-0000-0000-0000C6300000}"/>
    <cellStyle name="원_3월자동차분석_FY'06장기보험매출계획(유지율)" xfId="12494" xr:uid="{00000000-0005-0000-0000-0000C7300000}"/>
    <cellStyle name="원_3월자동차분석_FY'07점포영업전략(070403)" xfId="12495" xr:uid="{00000000-0005-0000-0000-0000C8300000}"/>
    <cellStyle name="원_3월자동차분석_보장자산증대방안" xfId="12496" xr:uid="{00000000-0005-0000-0000-0000C9300000}"/>
    <cellStyle name="원_4-FY04영업지원기준-Q" xfId="12497" xr:uid="{00000000-0005-0000-0000-0000CA300000}"/>
    <cellStyle name="원_4월 실적분석" xfId="12498" xr:uid="{00000000-0005-0000-0000-0000CB300000}"/>
    <cellStyle name="원_4월+증원+업추비배정(0516)1" xfId="12499" xr:uid="{00000000-0005-0000-0000-0000CC300000}"/>
    <cellStyle name="원_5월+실적관련+자료" xfId="12500" xr:uid="{00000000-0005-0000-0000-0000CD300000}"/>
    <cellStyle name="원_5월신인도입시책1" xfId="12501" xr:uid="{00000000-0005-0000-0000-0000CE300000}"/>
    <cellStyle name="원_6월영업활성화송부(장기월납분기결재)" xfId="12502" xr:uid="{00000000-0005-0000-0000-0000CF300000}"/>
    <cellStyle name="원_6월일반 실적분석" xfId="12503" xr:uid="{00000000-0005-0000-0000-0000D0300000}"/>
    <cellStyle name="원_7.28소장회의" xfId="12504" xr:uid="{00000000-0005-0000-0000-0000D1300000}"/>
    <cellStyle name="원_7-9월설치분집행(1018)" xfId="12505" xr:uid="{00000000-0005-0000-0000-0000D2300000}"/>
    <cellStyle name="원_7page(작업)" xfId="12506" xr:uid="{00000000-0005-0000-0000-0000D3300000}"/>
    <cellStyle name="원_7page(작업)_3063932006021309511403280445_FY'06년 자동차보험 매출계획 기획실송부 요약" xfId="12507" xr:uid="{00000000-0005-0000-0000-0000D4300000}"/>
    <cellStyle name="원_7page(작업)_3063932006021314282903120496_FY'06년 자동차보험 매출계획 기획실송부 요약" xfId="12508" xr:uid="{00000000-0005-0000-0000-0000D5300000}"/>
    <cellStyle name="원_7page(작업)_306393200701221041450656000468420013_FY07 매출계획 작성양식" xfId="12509" xr:uid="{00000000-0005-0000-0000-0000D6300000}"/>
    <cellStyle name="원_7page(작업)_306393200701221329200203007251260027_FY07 매출계획 작성양식" xfId="12510" xr:uid="{00000000-0005-0000-0000-0000D7300000}"/>
    <cellStyle name="원_7page(작업)_306393200701250903550250090628260030_FY07 매출계획 작성양식" xfId="12511" xr:uid="{00000000-0005-0000-0000-0000D8300000}"/>
    <cellStyle name="원_7page(작업)_7-9월설치분집행(1018)" xfId="12512" xr:uid="{00000000-0005-0000-0000-0000D9300000}"/>
    <cellStyle name="원_7page(작업)_FY'06년 자동차보험 매출계획 5(안)-1" xfId="12513" xr:uid="{00000000-0005-0000-0000-0000DA300000}"/>
    <cellStyle name="원_7page(작업)_FY'06년 자동차보험 매출계획 5(안)-2" xfId="12514" xr:uid="{00000000-0005-0000-0000-0000DB300000}"/>
    <cellStyle name="원_7page(작업)_FY'06년 자동차보험 매출계획 기획실송부 요약" xfId="12515" xr:uid="{00000000-0005-0000-0000-0000DC300000}"/>
    <cellStyle name="원_7page(작업)_FY07 매출계획 작성양식(최종송부)" xfId="12516" xr:uid="{00000000-0005-0000-0000-0000DD300000}"/>
    <cellStyle name="원_7page(작업)_PLACARD" xfId="12517" xr:uid="{00000000-0005-0000-0000-0000DE300000}"/>
    <cellStyle name="원_7page(작업)_TM대리점활성화방안(0928)" xfId="12518" xr:uid="{00000000-0005-0000-0000-0000DF300000}"/>
    <cellStyle name="원_7page(작업)_TM대리점활성화방안(0930)-1" xfId="12519" xr:uid="{00000000-0005-0000-0000-0000E0300000}"/>
    <cellStyle name="원_7page(작업)_TM신상품개발검토의견(20060327)" xfId="12520" xr:uid="{00000000-0005-0000-0000-0000E1300000}"/>
    <cellStyle name="원_7page(작업)_TM신청서(최종)-마지부(1229)" xfId="12521" xr:uid="{00000000-0005-0000-0000-0000E2300000}"/>
    <cellStyle name="원_7page(작업)_tm활성화(예산수정)" xfId="12522" xr:uid="{00000000-0005-0000-0000-0000E3300000}"/>
    <cellStyle name="원_7page(작업)_마지부승인(0512 -5차)" xfId="12523" xr:uid="{00000000-0005-0000-0000-0000E4300000}"/>
    <cellStyle name="원_7page(작업)_업체선정평가표(장기tm-20051201)-장원제(최종)" xfId="12524" xr:uid="{00000000-0005-0000-0000-0000E5300000}"/>
    <cellStyle name="원_7page(작업)_인수지침관련의견" xfId="12525" xr:uid="{00000000-0005-0000-0000-0000E6300000}"/>
    <cellStyle name="원_7page(작업)_장기TM대리점지원및관리규정(20051216-발송용)" xfId="12526" xr:uid="{00000000-0005-0000-0000-0000E7300000}"/>
    <cellStyle name="원_7page(작업)_장기TM활성화방안(11월-결재예산보완본)-최종판" xfId="12527" xr:uid="{00000000-0005-0000-0000-0000E8300000}"/>
    <cellStyle name="원_7page(작업)_참석자명단(대리점)" xfId="12528" xr:uid="{00000000-0005-0000-0000-0000E9300000}"/>
    <cellStyle name="원_7월 중점사항 결과(송부용)" xfId="12529" xr:uid="{00000000-0005-0000-0000-0000EA300000}"/>
    <cellStyle name="원_7월기지부" xfId="12530" xr:uid="{00000000-0005-0000-0000-0000EB300000}"/>
    <cellStyle name="원_7월신인도입시책(6.25수정)품의" xfId="12531" xr:uid="{00000000-0005-0000-0000-0000EC300000}"/>
    <cellStyle name="원_7월실적현황일천만원87" xfId="12532" xr:uid="{00000000-0005-0000-0000-0000ED300000}"/>
    <cellStyle name="원_7월아침에해야할일" xfId="12533" xr:uid="{00000000-0005-0000-0000-0000EE300000}"/>
    <cellStyle name="원_8월2차예상실적" xfId="12534" xr:uid="{00000000-0005-0000-0000-0000EF300000}"/>
    <cellStyle name="원_8월설계사및대리점접수현황(05.8.2)" xfId="12535" xr:uid="{00000000-0005-0000-0000-0000F0300000}"/>
    <cellStyle name="원_8월지원비&amp;지원비통계(이양호)" xfId="12536" xr:uid="{00000000-0005-0000-0000-0000F1300000}"/>
    <cellStyle name="원_915 소장회의" xfId="12537" xr:uid="{00000000-0005-0000-0000-0000F2300000}"/>
    <cellStyle name="원_9월 합격부진 사유 및 대책(동래)" xfId="12538" xr:uid="{00000000-0005-0000-0000-0000F3300000}"/>
    <cellStyle name="원_9월+장기진도+게시(1004최종)" xfId="12539" xr:uid="{00000000-0005-0000-0000-0000F4300000}"/>
    <cellStyle name="원_9월+장기진도+게시(1004최종)_7-9월설치분집행(1018)" xfId="12540" xr:uid="{00000000-0005-0000-0000-0000F5300000}"/>
    <cellStyle name="원_9월+장기진도+게시(1004최종)_Feedback-일반활성화FY'07.2분기-품의" xfId="12541" xr:uid="{00000000-0005-0000-0000-0000F6300000}"/>
    <cellStyle name="원_9월+장기진도+게시(1004최종)_TM-FY'07.중간피드백-6" xfId="12542" xr:uid="{00000000-0005-0000-0000-0000F7300000}"/>
    <cellStyle name="원_9월+장기진도+게시(1004최종)_TM대리점활성화방안(0928)" xfId="12543" xr:uid="{00000000-0005-0000-0000-0000F8300000}"/>
    <cellStyle name="원_9월+장기진도+게시(1004최종)_TM대리점활성화방안(0930)-1" xfId="12544" xr:uid="{00000000-0005-0000-0000-0000F9300000}"/>
    <cellStyle name="원_9월+장기진도+게시(1004최종)_TM신상품개발검토의견(20060327)" xfId="12545" xr:uid="{00000000-0005-0000-0000-0000FA300000}"/>
    <cellStyle name="원_9월+장기진도+게시(1004최종)_TM신청서(최종)-마지부(1229)" xfId="12546" xr:uid="{00000000-0005-0000-0000-0000FB300000}"/>
    <cellStyle name="원_9월+장기진도+게시(1004최종)_부문별월별매출계획(070330기획실)" xfId="12547" xr:uid="{00000000-0005-0000-0000-0000FC300000}"/>
    <cellStyle name="원_9월+장기진도+게시(1004최종)_신상품재검토(20040417)" xfId="12548" xr:uid="{00000000-0005-0000-0000-0000FD300000}"/>
    <cellStyle name="원_9월+장기진도+게시(1004최종)_업체선정평가표(장기tm-20051201)-장원제(최종)" xfId="12549" xr:uid="{00000000-0005-0000-0000-0000FE300000}"/>
    <cellStyle name="원_9월+장기진도+게시(1004최종)_업추비개선(초안)" xfId="12550" xr:uid="{00000000-0005-0000-0000-0000FF300000}"/>
    <cellStyle name="원_9월+장기진도+게시(1004최종)_인수지침관련의견" xfId="12551" xr:uid="{00000000-0005-0000-0000-000000310000}"/>
    <cellStyle name="원_9월+장기진도+게시(1004최종)_장기TM대리점지원및관리규정(20051216-발송용)" xfId="12552" xr:uid="{00000000-0005-0000-0000-000001310000}"/>
    <cellStyle name="원_9월+장기진도+게시(1004최종)_장기보험목표달성방안(070903-2)" xfId="12553" xr:uid="{00000000-0005-0000-0000-000002310000}"/>
    <cellStyle name="원_9월+장기진도+게시(1004최종)_장기특성별실적_조정후(가안)" xfId="12554" xr:uid="{00000000-0005-0000-0000-000003310000}"/>
    <cellStyle name="원_9월+장기진도+게시(1004최종)_통신판매가이드라인정리(최종)" xfId="12555" xr:uid="{00000000-0005-0000-0000-000004310000}"/>
    <cellStyle name="원_9월+장기진도+게시(1004최종)_하이라이프다이렉트수수료안(20060522)" xfId="12556" xr:uid="{00000000-0005-0000-0000-000005310000}"/>
    <cellStyle name="원_9월+장기진도+게시(1004최종)_현장간담회 결과보고" xfId="12557" xr:uid="{00000000-0005-0000-0000-000006310000}"/>
    <cellStyle name="원_9월checkup진도현황(04.10.11)" xfId="12558" xr:uid="{00000000-0005-0000-0000-000007310000}"/>
    <cellStyle name="원_9월GRADE예상98보고" xfId="12559" xr:uid="{00000000-0005-0000-0000-000008310000}"/>
    <cellStyle name="원_9월GRADE재작성915" xfId="12560" xr:uid="{00000000-0005-0000-0000-000009310000}"/>
    <cellStyle name="원_9월아침에해야할일" xfId="12561" xr:uid="{00000000-0005-0000-0000-00000A310000}"/>
    <cellStyle name="원_9월체크업(검증)" xfId="12562" xr:uid="{00000000-0005-0000-0000-00000B310000}"/>
    <cellStyle name="원_9월체크업및비상대책" xfId="12563" xr:uid="{00000000-0005-0000-0000-00000C310000}"/>
    <cellStyle name="원_9월확정10.11(일기부송부)" xfId="12564" xr:uid="{00000000-0005-0000-0000-00000D310000}"/>
    <cellStyle name="원_Book3" xfId="12565" xr:uid="{00000000-0005-0000-0000-00000E310000}"/>
    <cellStyle name="원_Book4" xfId="12566" xr:uid="{00000000-0005-0000-0000-00000F310000}"/>
    <cellStyle name="원_Book8" xfId="12567" xr:uid="{00000000-0005-0000-0000-000010310000}"/>
    <cellStyle name="원_e사업담당" xfId="12568" xr:uid="{00000000-0005-0000-0000-000011310000}"/>
    <cellStyle name="원_factsheet(2003. 4)" xfId="12569" xr:uid="{00000000-0005-0000-0000-000012310000}"/>
    <cellStyle name="원_factsheet(2004. 3)" xfId="12570" xr:uid="{00000000-0005-0000-0000-000013310000}"/>
    <cellStyle name="원_Feedback-일반활성화FY'07.2분기-품의" xfId="12571" xr:uid="{00000000-0005-0000-0000-000014310000}"/>
    <cellStyle name="원_FY 2004 영업가족 자동차 보험 교육 운영안(0116)2" xfId="12572" xr:uid="{00000000-0005-0000-0000-000015310000}"/>
    <cellStyle name="원_FY+2004+영업가족+자동차+보험+교육+운영안 보고 최종(040308)" xfId="12573" xr:uid="{00000000-0005-0000-0000-000016310000}"/>
    <cellStyle name="원_FY+2004+영업가족+자동차+보험+교육+운영안 보고 최종(040407)" xfId="12574" xr:uid="{00000000-0005-0000-0000-000017310000}"/>
    <cellStyle name="원_FY+2004+영업가족+자동차+보험+교육+운영안(04+02+12)심기보 최종1" xfId="12575" xr:uid="{00000000-0005-0000-0000-000018310000}"/>
    <cellStyle name="원_FY+2004년+영업교육+운영안+(대표이사)+보고5(0315)1-A4" xfId="12576" xr:uid="{00000000-0005-0000-0000-000019310000}"/>
    <cellStyle name="원_FY+2004년+영업교육+운영안+(대표이사)+보고최종(040330)3-B4" xfId="12577" xr:uid="{00000000-0005-0000-0000-00001A310000}"/>
    <cellStyle name="원_FY+2004년+영업교육+운영안+(대표이사)+보고최종(040401)5-B4" xfId="12578" xr:uid="{00000000-0005-0000-0000-00001B310000}"/>
    <cellStyle name="원_FY+2004년+영업교육+운영안+(대표이사)+보고최종(040406)5-A4" xfId="12579" xr:uid="{00000000-0005-0000-0000-00001C310000}"/>
    <cellStyle name="원_FY+2004년+영업교육+운영안+(대표이사)+보고최종(040409)7-A4" xfId="12580" xr:uid="{00000000-0005-0000-0000-00001D310000}"/>
    <cellStyle name="원_FY'03. 12월" xfId="12581" xr:uid="{00000000-0005-0000-0000-00001E310000}"/>
    <cellStyle name="원_FY03년2분기영업소평가자료(강북)_78" xfId="12582" xr:uid="{00000000-0005-0000-0000-00001F310000}"/>
    <cellStyle name="원_FY03년2분기영업소평가자료(강북)_78_우수대리점본부보고(서강)" xfId="12583" xr:uid="{00000000-0005-0000-0000-000020310000}"/>
    <cellStyle name="원_FY03년2분기영업소평가자료(강북)_78_우수대리점유치(0219)" xfId="12584" xr:uid="{00000000-0005-0000-0000-000021310000}"/>
    <cellStyle name="원_FY04 장기매출계획 자료(기획실정리보고용)" xfId="12585" xr:uid="{00000000-0005-0000-0000-000022310000}"/>
    <cellStyle name="원_FY04 장기매출계획 자료(기획실정리보고용)_0703장기보험마감분석" xfId="12586" xr:uid="{00000000-0005-0000-0000-000023310000}"/>
    <cellStyle name="원_FY04 장기매출계획 자료(기획실정리보고용)_7-9월설치분집행(1018)" xfId="12587" xr:uid="{00000000-0005-0000-0000-000024310000}"/>
    <cellStyle name="원_FY04 장기매출계획 자료(기획실정리보고용)_Feedback-일반활성화FY'07.2분기-품의" xfId="12588" xr:uid="{00000000-0005-0000-0000-000025310000}"/>
    <cellStyle name="원_FY04 장기매출계획 자료(기획실정리보고용)_FY'07점포영업전략(070403)" xfId="12589" xr:uid="{00000000-0005-0000-0000-000026310000}"/>
    <cellStyle name="원_FY04 장기매출계획 자료(기획실정리보고용)_TM-FY'07.중간피드백-6" xfId="12590" xr:uid="{00000000-0005-0000-0000-000027310000}"/>
    <cellStyle name="원_FY04 장기매출계획 자료(기획실정리보고용)_TM대리점활성화방안(0928)" xfId="12591" xr:uid="{00000000-0005-0000-0000-000028310000}"/>
    <cellStyle name="원_FY04 장기매출계획 자료(기획실정리보고용)_TM대리점활성화방안(0930)-1" xfId="12592" xr:uid="{00000000-0005-0000-0000-000029310000}"/>
    <cellStyle name="원_FY04 장기매출계획 자료(기획실정리보고용)_TM신상품개발검토의견(20060327)" xfId="12593" xr:uid="{00000000-0005-0000-0000-00002A310000}"/>
    <cellStyle name="원_FY04 장기매출계획 자료(기획실정리보고용)_TM신청서(최종)-마지부(1229)" xfId="12594" xr:uid="{00000000-0005-0000-0000-00002B310000}"/>
    <cellStyle name="원_FY04 장기매출계획 자료(기획실정리보고용)_보장자산증대방안" xfId="12595" xr:uid="{00000000-0005-0000-0000-00002C310000}"/>
    <cellStyle name="원_FY04 장기매출계획 자료(기획실정리보고용)_신상품재검토(20040417)" xfId="12596" xr:uid="{00000000-0005-0000-0000-00002D310000}"/>
    <cellStyle name="원_FY04 장기매출계획 자료(기획실정리보고용)_업체선정평가표(장기tm-20051201)-장원제(최종)" xfId="12597" xr:uid="{00000000-0005-0000-0000-00002E310000}"/>
    <cellStyle name="원_FY04 장기매출계획 자료(기획실정리보고용)_인수지침관련의견" xfId="12598" xr:uid="{00000000-0005-0000-0000-00002F310000}"/>
    <cellStyle name="원_FY04 장기매출계획 자료(기획실정리보고용)_장기TM대리점지원및관리규정(20051216-발송용)" xfId="12599" xr:uid="{00000000-0005-0000-0000-000030310000}"/>
    <cellStyle name="원_FY04 장기매출계획 자료(기획실정리보고용)_통신판매가이드라인정리(최종)" xfId="12600" xr:uid="{00000000-0005-0000-0000-000031310000}"/>
    <cellStyle name="원_FY04 장기매출계획 자료(기획실정리보고용)_하이라이프다이렉트수수료안(20060522)" xfId="12601" xr:uid="{00000000-0005-0000-0000-000032310000}"/>
    <cellStyle name="원_FY04 장기매출계획 자료(기획실정리보고용)_해외연수실시안(20071220)-7차-공지용" xfId="12602" xr:uid="{00000000-0005-0000-0000-000033310000}"/>
    <cellStyle name="원_FY04 장기매출계획 자료(기획실정리보고용)_해외연수실시안(20080130)-후꾸오까-차수조정" xfId="12603" xr:uid="{00000000-0005-0000-0000-000034310000}"/>
    <cellStyle name="원_FY04년 월별배정현황" xfId="12604" xr:uid="{00000000-0005-0000-0000-000035310000}"/>
    <cellStyle name="원_FY04년 총무평가기준 품의" xfId="12605" xr:uid="{00000000-0005-0000-0000-000036310000}"/>
    <cellStyle name="원_FY'04년+종목별+매출총괄(기획실+완성5)" xfId="12606" xr:uid="{00000000-0005-0000-0000-000037310000}"/>
    <cellStyle name="원_FY'04년전문사업소기준변경(0715)" xfId="12607" xr:uid="{00000000-0005-0000-0000-000038310000}"/>
    <cellStyle name="원_FY04방카장기목표(수정안0330)" xfId="12608" xr:uid="{00000000-0005-0000-0000-000039310000}"/>
    <cellStyle name="원_FY04방카장기목표월별(0329)" xfId="12609" xr:uid="{00000000-0005-0000-0000-00003A310000}"/>
    <cellStyle name="원_FY05 &amp; FY06 추정(05.12월)" xfId="12610" xr:uid="{00000000-0005-0000-0000-00003B310000}"/>
    <cellStyle name="원_FY05 기타사업비(2)" xfId="12611" xr:uid="{00000000-0005-0000-0000-00003C310000}"/>
    <cellStyle name="원_FY05년4~7월합격현황" xfId="12612" xr:uid="{00000000-0005-0000-0000-00003D310000}"/>
    <cellStyle name="원_FY'05매출계획(본사)" xfId="12613" xr:uid="{00000000-0005-0000-0000-00003E310000}"/>
    <cellStyle name="원_FY05매출계획품의" xfId="12614" xr:uid="{00000000-0005-0000-0000-00003F310000}"/>
    <cellStyle name="원_FY05매출품의" xfId="12615" xr:uid="{00000000-0005-0000-0000-000040310000}"/>
    <cellStyle name="원_FY06사업계획추진안(예산포함 최종)" xfId="12616" xr:uid="{00000000-0005-0000-0000-000041310000}"/>
    <cellStyle name="원_FY'06장기보험매출계획(유지율)" xfId="12617" xr:uid="{00000000-0005-0000-0000-000042310000}"/>
    <cellStyle name="원_FY'06장기보험채널별목표(060502)" xfId="12618" xr:uid="{00000000-0005-0000-0000-000043310000}"/>
    <cellStyle name="원_FY'06점포영업전략-060421" xfId="12619" xr:uid="{00000000-0005-0000-0000-000044310000}"/>
    <cellStyle name="원_FY'07 매출추정(0130)-3차(목표문구)" xfId="12620" xr:uid="{00000000-0005-0000-0000-000045310000}"/>
    <cellStyle name="원_FY'07년 시장전망(조희철GJ)" xfId="12621" xr:uid="{00000000-0005-0000-0000-000046310000}"/>
    <cellStyle name="원_FY'07점포영업전략(070403)" xfId="12622" xr:uid="{00000000-0005-0000-0000-000047310000}"/>
    <cellStyle name="원_FY2001 list(all)" xfId="12623" xr:uid="{00000000-0005-0000-0000-000048310000}"/>
    <cellStyle name="원_FY2001 list(all)_3063932006021309511403280445_FY'06년 자동차보험 매출계획 기획실송부 요약" xfId="12624" xr:uid="{00000000-0005-0000-0000-000049310000}"/>
    <cellStyle name="원_FY2001 list(all)_3063932006021314282903120496_FY'06년 자동차보험 매출계획 기획실송부 요약" xfId="12625" xr:uid="{00000000-0005-0000-0000-00004A310000}"/>
    <cellStyle name="원_FY2001 list(all)_306393200701221041450656000468420013_FY07 매출계획 작성양식" xfId="12626" xr:uid="{00000000-0005-0000-0000-00004B310000}"/>
    <cellStyle name="원_FY2001 list(all)_306393200701221329200203007251260027_FY07 매출계획 작성양식" xfId="12627" xr:uid="{00000000-0005-0000-0000-00004C310000}"/>
    <cellStyle name="원_FY2001 list(all)_306393200701250903550250090628260030_FY07 매출계획 작성양식" xfId="12628" xr:uid="{00000000-0005-0000-0000-00004D310000}"/>
    <cellStyle name="원_FY2001 list(all)_7-9월설치분집행(1018)" xfId="12629" xr:uid="{00000000-0005-0000-0000-00004E310000}"/>
    <cellStyle name="원_FY2001 list(all)_FY'06년 자동차보험 매출계획 5(안)-1" xfId="12630" xr:uid="{00000000-0005-0000-0000-00004F310000}"/>
    <cellStyle name="원_FY2001 list(all)_FY'06년 자동차보험 매출계획 5(안)-2" xfId="12631" xr:uid="{00000000-0005-0000-0000-000050310000}"/>
    <cellStyle name="원_FY2001 list(all)_FY'06년 자동차보험 매출계획 기획실송부 요약" xfId="12632" xr:uid="{00000000-0005-0000-0000-000051310000}"/>
    <cellStyle name="원_FY2001 list(all)_FY07 매출계획 작성양식(최종송부)" xfId="12633" xr:uid="{00000000-0005-0000-0000-000052310000}"/>
    <cellStyle name="원_FY2001 list(all)_PLACARD" xfId="12634" xr:uid="{00000000-0005-0000-0000-000053310000}"/>
    <cellStyle name="원_FY2001 list(all)_TM대리점활성화방안(0928)" xfId="12635" xr:uid="{00000000-0005-0000-0000-000054310000}"/>
    <cellStyle name="원_FY2001 list(all)_TM대리점활성화방안(0930)-1" xfId="12636" xr:uid="{00000000-0005-0000-0000-000055310000}"/>
    <cellStyle name="원_FY2001 list(all)_TM신상품개발검토의견(20060327)" xfId="12637" xr:uid="{00000000-0005-0000-0000-000056310000}"/>
    <cellStyle name="원_FY2001 list(all)_TM신청서(최종)-마지부(1229)" xfId="12638" xr:uid="{00000000-0005-0000-0000-000057310000}"/>
    <cellStyle name="원_FY2001 list(all)_tm활성화(예산수정)" xfId="12639" xr:uid="{00000000-0005-0000-0000-000058310000}"/>
    <cellStyle name="원_FY2001 list(all)_마지부승인(0512 -5차)" xfId="12640" xr:uid="{00000000-0005-0000-0000-000059310000}"/>
    <cellStyle name="원_FY2001 list(all)_업체선정평가표(장기tm-20051201)-장원제(최종)" xfId="12641" xr:uid="{00000000-0005-0000-0000-00005A310000}"/>
    <cellStyle name="원_FY2001 list(all)_유지율개선실시사항(050901)" xfId="12642" xr:uid="{00000000-0005-0000-0000-00005B310000}"/>
    <cellStyle name="원_FY2001 list(all)_인수지침관련의견" xfId="12643" xr:uid="{00000000-0005-0000-0000-00005C310000}"/>
    <cellStyle name="원_FY2001 list(all)_일반보험보고(0801)-3" xfId="12644" xr:uid="{00000000-0005-0000-0000-00005D310000}"/>
    <cellStyle name="원_FY2001 list(all)_장기TM관리업무지침안(보완-0105)" xfId="12645" xr:uid="{00000000-0005-0000-0000-00005E310000}"/>
    <cellStyle name="원_FY2001 list(all)_장기TM관리지침별첨(최종-0614)" xfId="12646" xr:uid="{00000000-0005-0000-0000-00005F310000}"/>
    <cellStyle name="원_FY2001 list(all)_장기TM대리점지원및관리규정(20051216-발송용)" xfId="12647" xr:uid="{00000000-0005-0000-0000-000060310000}"/>
    <cellStyle name="원_FY2001 list(all)_장기TM활성화방안(11월-결재예산보완본)-최종판" xfId="12648" xr:uid="{00000000-0005-0000-0000-000061310000}"/>
    <cellStyle name="원_FY2001 list(all)_참석자명단(대리점)" xfId="12649" xr:uid="{00000000-0005-0000-0000-000062310000}"/>
    <cellStyle name="원_FY2001 list(all)_해외여행보험활성화(060620-최종)" xfId="12650" xr:uid="{00000000-0005-0000-0000-000063310000}"/>
    <cellStyle name="원_FY2002년 2분기 영업소 평가기준(최종)" xfId="12651" xr:uid="{00000000-0005-0000-0000-000064310000}"/>
    <cellStyle name="원_FY2002년 평가기준 개정(최종안b4)" xfId="12652" xr:uid="{00000000-0005-0000-0000-000065310000}"/>
    <cellStyle name="원_FY2002년 평가기준 개정(최종안b4)_3063932006021309511403280445_FY'06년 자동차보험 매출계획 기획실송부 요약" xfId="12653" xr:uid="{00000000-0005-0000-0000-000066310000}"/>
    <cellStyle name="원_FY2002년 평가기준 개정(최종안b4)_3063932006021314282903120496_FY'06년 자동차보험 매출계획 기획실송부 요약" xfId="12654" xr:uid="{00000000-0005-0000-0000-000067310000}"/>
    <cellStyle name="원_FY2002년 평가기준 개정(최종안b4)_306393200701221041450656000468420013_FY07 매출계획 작성양식" xfId="12655" xr:uid="{00000000-0005-0000-0000-000068310000}"/>
    <cellStyle name="원_FY2002년 평가기준 개정(최종안b4)_306393200701221329200203007251260027_FY07 매출계획 작성양식" xfId="12656" xr:uid="{00000000-0005-0000-0000-000069310000}"/>
    <cellStyle name="원_FY2002년 평가기준 개정(최종안b4)_306393200701250903550250090628260030_FY07 매출계획 작성양식" xfId="12657" xr:uid="{00000000-0005-0000-0000-00006A310000}"/>
    <cellStyle name="원_FY2002년 평가기준 개정(최종안b4)_7-9월설치분집행(1018)" xfId="12658" xr:uid="{00000000-0005-0000-0000-00006B310000}"/>
    <cellStyle name="원_FY2002년 평가기준 개정(최종안b4)_FY'06년 자동차보험 매출계획 5(안)-1" xfId="12659" xr:uid="{00000000-0005-0000-0000-00006C310000}"/>
    <cellStyle name="원_FY2002년 평가기준 개정(최종안b4)_FY'06년 자동차보험 매출계획 5(안)-2" xfId="12660" xr:uid="{00000000-0005-0000-0000-00006D310000}"/>
    <cellStyle name="원_FY2002년 평가기준 개정(최종안b4)_FY'06년 자동차보험 매출계획 기획실송부 요약" xfId="12661" xr:uid="{00000000-0005-0000-0000-00006E310000}"/>
    <cellStyle name="원_FY2002년 평가기준 개정(최종안b4)_FY07 매출계획 작성양식(최종송부)" xfId="12662" xr:uid="{00000000-0005-0000-0000-00006F310000}"/>
    <cellStyle name="원_FY2002년 평가기준 개정(최종안b4)_PLACARD" xfId="12663" xr:uid="{00000000-0005-0000-0000-000070310000}"/>
    <cellStyle name="원_FY2002년 평가기준 개정(최종안b4)_TM대리점활성화방안(0928)" xfId="12664" xr:uid="{00000000-0005-0000-0000-000071310000}"/>
    <cellStyle name="원_FY2002년 평가기준 개정(최종안b4)_TM대리점활성화방안(0930)-1" xfId="12665" xr:uid="{00000000-0005-0000-0000-000072310000}"/>
    <cellStyle name="원_FY2002년 평가기준 개정(최종안b4)_TM신상품개발검토의견(20060327)" xfId="12666" xr:uid="{00000000-0005-0000-0000-000073310000}"/>
    <cellStyle name="원_FY2002년 평가기준 개정(최종안b4)_TM신청서(최종)-마지부(1229)" xfId="12667" xr:uid="{00000000-0005-0000-0000-000074310000}"/>
    <cellStyle name="원_FY2002년 평가기준 개정(최종안b4)_tm활성화(예산수정)" xfId="12668" xr:uid="{00000000-0005-0000-0000-000075310000}"/>
    <cellStyle name="원_FY2002년 평가기준 개정(최종안b4)_마지부승인(0512 -5차)" xfId="12669" xr:uid="{00000000-0005-0000-0000-000076310000}"/>
    <cellStyle name="원_FY2002년 평가기준 개정(최종안b4)_업체선정평가표(장기tm-20051201)-장원제(최종)" xfId="12670" xr:uid="{00000000-0005-0000-0000-000077310000}"/>
    <cellStyle name="원_FY2002년 평가기준 개정(최종안b4)_유지율개선실시사항(050901)" xfId="12671" xr:uid="{00000000-0005-0000-0000-000078310000}"/>
    <cellStyle name="원_FY2002년 평가기준 개정(최종안b4)_인수지침관련의견" xfId="12672" xr:uid="{00000000-0005-0000-0000-000079310000}"/>
    <cellStyle name="원_FY2002년 평가기준 개정(최종안b4)_일반보험보고(0801)-3" xfId="12673" xr:uid="{00000000-0005-0000-0000-00007A310000}"/>
    <cellStyle name="원_FY2002년 평가기준 개정(최종안b4)_장기TM관리업무지침안(보완-0105)" xfId="12674" xr:uid="{00000000-0005-0000-0000-00007B310000}"/>
    <cellStyle name="원_FY2002년 평가기준 개정(최종안b4)_장기TM관리지침별첨(최종-0614)" xfId="12675" xr:uid="{00000000-0005-0000-0000-00007C310000}"/>
    <cellStyle name="원_FY2002년 평가기준 개정(최종안b4)_장기TM대리점지원및관리규정(20051216-발송용)" xfId="12676" xr:uid="{00000000-0005-0000-0000-00007D310000}"/>
    <cellStyle name="원_FY2002년 평가기준 개정(최종안b4)_장기TM활성화방안(11월-결재예산보완본)-최종판" xfId="12677" xr:uid="{00000000-0005-0000-0000-00007E310000}"/>
    <cellStyle name="원_FY2002년 평가기준 개정(최종안b4)_참석자명단(대리점)" xfId="12678" xr:uid="{00000000-0005-0000-0000-00007F310000}"/>
    <cellStyle name="원_FY2002년 평가기준 개정(최종안b4)_해외여행보험활성화(060620-최종)" xfId="12679" xr:uid="{00000000-0005-0000-0000-000080310000}"/>
    <cellStyle name="원_FY2002년사업단위별평가기준(8.9)" xfId="12680" xr:uid="{00000000-0005-0000-0000-000081310000}"/>
    <cellStyle name="원_FY2002일반목표" xfId="12681" xr:uid="{00000000-0005-0000-0000-000082310000}"/>
    <cellStyle name="원_FY2002일반목표_3063932006021309511403280445_FY'06년 자동차보험 매출계획 기획실송부 요약" xfId="12682" xr:uid="{00000000-0005-0000-0000-000083310000}"/>
    <cellStyle name="원_FY2002일반목표_3063932006021314282903120496_FY'06년 자동차보험 매출계획 기획실송부 요약" xfId="12683" xr:uid="{00000000-0005-0000-0000-000084310000}"/>
    <cellStyle name="원_FY2002일반목표_306393200701221041450656000468420013_FY07 매출계획 작성양식" xfId="12684" xr:uid="{00000000-0005-0000-0000-000085310000}"/>
    <cellStyle name="원_FY2002일반목표_306393200701221329200203007251260027_FY07 매출계획 작성양식" xfId="12685" xr:uid="{00000000-0005-0000-0000-000086310000}"/>
    <cellStyle name="원_FY2002일반목표_306393200701250903550250090628260030_FY07 매출계획 작성양식" xfId="12686" xr:uid="{00000000-0005-0000-0000-000087310000}"/>
    <cellStyle name="원_FY2002일반목표_7-9월설치분집행(1018)" xfId="12687" xr:uid="{00000000-0005-0000-0000-000088310000}"/>
    <cellStyle name="원_FY2002일반목표_FY'06년 자동차보험 매출계획 5(안)-1" xfId="12688" xr:uid="{00000000-0005-0000-0000-000089310000}"/>
    <cellStyle name="원_FY2002일반목표_FY'06년 자동차보험 매출계획 5(안)-2" xfId="12689" xr:uid="{00000000-0005-0000-0000-00008A310000}"/>
    <cellStyle name="원_FY2002일반목표_FY'06년 자동차보험 매출계획 기획실송부 요약" xfId="12690" xr:uid="{00000000-0005-0000-0000-00008B310000}"/>
    <cellStyle name="원_FY2002일반목표_FY07 매출계획 작성양식(최종송부)" xfId="12691" xr:uid="{00000000-0005-0000-0000-00008C310000}"/>
    <cellStyle name="원_FY2002일반목표_PLACARD" xfId="12692" xr:uid="{00000000-0005-0000-0000-00008D310000}"/>
    <cellStyle name="원_FY2002일반목표_TM대리점활성화방안(0928)" xfId="12693" xr:uid="{00000000-0005-0000-0000-00008E310000}"/>
    <cellStyle name="원_FY2002일반목표_TM대리점활성화방안(0930)-1" xfId="12694" xr:uid="{00000000-0005-0000-0000-00008F310000}"/>
    <cellStyle name="원_FY2002일반목표_TM신상품개발검토의견(20060327)" xfId="12695" xr:uid="{00000000-0005-0000-0000-000090310000}"/>
    <cellStyle name="원_FY2002일반목표_TM신청서(최종)-마지부(1229)" xfId="12696" xr:uid="{00000000-0005-0000-0000-000091310000}"/>
    <cellStyle name="원_FY2002일반목표_tm활성화(예산수정)" xfId="12697" xr:uid="{00000000-0005-0000-0000-000092310000}"/>
    <cellStyle name="원_FY2002일반목표_마지부승인(0512 -5차)" xfId="12698" xr:uid="{00000000-0005-0000-0000-000093310000}"/>
    <cellStyle name="원_FY2002일반목표_업체선정평가표(장기tm-20051201)-장원제(최종)" xfId="12699" xr:uid="{00000000-0005-0000-0000-000094310000}"/>
    <cellStyle name="원_FY2002일반목표_유지율개선실시사항(050901)" xfId="12700" xr:uid="{00000000-0005-0000-0000-000095310000}"/>
    <cellStyle name="원_FY2002일반목표_인수지침관련의견" xfId="12701" xr:uid="{00000000-0005-0000-0000-000096310000}"/>
    <cellStyle name="원_FY2002일반목표_일반보험보고(0801)-3" xfId="12702" xr:uid="{00000000-0005-0000-0000-000097310000}"/>
    <cellStyle name="원_FY2002일반목표_장기TM관리업무지침안(보완-0105)" xfId="12703" xr:uid="{00000000-0005-0000-0000-000098310000}"/>
    <cellStyle name="원_FY2002일반목표_장기TM관리지침별첨(최종-0614)" xfId="12704" xr:uid="{00000000-0005-0000-0000-000099310000}"/>
    <cellStyle name="원_FY2002일반목표_장기TM대리점지원및관리규정(20051216-발송용)" xfId="12705" xr:uid="{00000000-0005-0000-0000-00009A310000}"/>
    <cellStyle name="원_FY2002일반목표_장기TM활성화방안(11월-결재예산보완본)-최종판" xfId="12706" xr:uid="{00000000-0005-0000-0000-00009B310000}"/>
    <cellStyle name="원_FY2002일반목표_참석자명단(대리점)" xfId="12707" xr:uid="{00000000-0005-0000-0000-00009C310000}"/>
    <cellStyle name="원_FY2002일반목표_해외여행보험활성화(060620-최종)" xfId="12708" xr:uid="{00000000-0005-0000-0000-00009D310000}"/>
    <cellStyle name="원_FY2002일반목표배분" xfId="12709" xr:uid="{00000000-0005-0000-0000-00009E310000}"/>
    <cellStyle name="원_FY2002일반목표배분_3063932006021309511403280445_FY'06년 자동차보험 매출계획 기획실송부 요약" xfId="12710" xr:uid="{00000000-0005-0000-0000-00009F310000}"/>
    <cellStyle name="원_FY2002일반목표배분_3063932006021314282903120496_FY'06년 자동차보험 매출계획 기획실송부 요약" xfId="12711" xr:uid="{00000000-0005-0000-0000-0000A0310000}"/>
    <cellStyle name="원_FY2002일반목표배분_306393200701221041450656000468420013_FY07 매출계획 작성양식" xfId="12712" xr:uid="{00000000-0005-0000-0000-0000A1310000}"/>
    <cellStyle name="원_FY2002일반목표배분_306393200701221329200203007251260027_FY07 매출계획 작성양식" xfId="12713" xr:uid="{00000000-0005-0000-0000-0000A2310000}"/>
    <cellStyle name="원_FY2002일반목표배분_306393200701250903550250090628260030_FY07 매출계획 작성양식" xfId="12714" xr:uid="{00000000-0005-0000-0000-0000A3310000}"/>
    <cellStyle name="원_FY2002일반목표배분_7-9월설치분집행(1018)" xfId="12715" xr:uid="{00000000-0005-0000-0000-0000A4310000}"/>
    <cellStyle name="원_FY2002일반목표배분_FY'06년 자동차보험 매출계획 5(안)-1" xfId="12716" xr:uid="{00000000-0005-0000-0000-0000A5310000}"/>
    <cellStyle name="원_FY2002일반목표배분_FY'06년 자동차보험 매출계획 5(안)-2" xfId="12717" xr:uid="{00000000-0005-0000-0000-0000A6310000}"/>
    <cellStyle name="원_FY2002일반목표배분_FY'06년 자동차보험 매출계획 기획실송부 요약" xfId="12718" xr:uid="{00000000-0005-0000-0000-0000A7310000}"/>
    <cellStyle name="원_FY2002일반목표배분_FY07 매출계획 작성양식(최종송부)" xfId="12719" xr:uid="{00000000-0005-0000-0000-0000A8310000}"/>
    <cellStyle name="원_FY2002일반목표배분_PLACARD" xfId="12720" xr:uid="{00000000-0005-0000-0000-0000A9310000}"/>
    <cellStyle name="원_FY2002일반목표배분_TM대리점활성화방안(0928)" xfId="12721" xr:uid="{00000000-0005-0000-0000-0000AA310000}"/>
    <cellStyle name="원_FY2002일반목표배분_TM대리점활성화방안(0930)-1" xfId="12722" xr:uid="{00000000-0005-0000-0000-0000AB310000}"/>
    <cellStyle name="원_FY2002일반목표배분_TM신상품개발검토의견(20060327)" xfId="12723" xr:uid="{00000000-0005-0000-0000-0000AC310000}"/>
    <cellStyle name="원_FY2002일반목표배분_TM신청서(최종)-마지부(1229)" xfId="12724" xr:uid="{00000000-0005-0000-0000-0000AD310000}"/>
    <cellStyle name="원_FY2002일반목표배분_tm활성화(예산수정)" xfId="12725" xr:uid="{00000000-0005-0000-0000-0000AE310000}"/>
    <cellStyle name="원_FY2002일반목표배분_마지부승인(0512 -5차)" xfId="12726" xr:uid="{00000000-0005-0000-0000-0000AF310000}"/>
    <cellStyle name="원_FY2002일반목표배분_업체선정평가표(장기tm-20051201)-장원제(최종)" xfId="12727" xr:uid="{00000000-0005-0000-0000-0000B0310000}"/>
    <cellStyle name="원_FY2002일반목표배분_유지율개선실시사항(050901)" xfId="12728" xr:uid="{00000000-0005-0000-0000-0000B1310000}"/>
    <cellStyle name="원_FY2002일반목표배분_인수지침관련의견" xfId="12729" xr:uid="{00000000-0005-0000-0000-0000B2310000}"/>
    <cellStyle name="원_FY2002일반목표배분_일반보험보고(0801)-3" xfId="12730" xr:uid="{00000000-0005-0000-0000-0000B3310000}"/>
    <cellStyle name="원_FY2002일반목표배분_장기TM관리업무지침안(보완-0105)" xfId="12731" xr:uid="{00000000-0005-0000-0000-0000B4310000}"/>
    <cellStyle name="원_FY2002일반목표배분_장기TM관리지침별첨(최종-0614)" xfId="12732" xr:uid="{00000000-0005-0000-0000-0000B5310000}"/>
    <cellStyle name="원_FY2002일반목표배분_장기TM대리점지원및관리규정(20051216-발송용)" xfId="12733" xr:uid="{00000000-0005-0000-0000-0000B6310000}"/>
    <cellStyle name="원_FY2002일반목표배분_장기TM활성화방안(11월-결재예산보완본)-최종판" xfId="12734" xr:uid="{00000000-0005-0000-0000-0000B7310000}"/>
    <cellStyle name="원_FY2002일반목표배분_참석자명단(대리점)" xfId="12735" xr:uid="{00000000-0005-0000-0000-0000B8310000}"/>
    <cellStyle name="원_FY2002일반목표배분_해외여행보험활성화(060620-최종)" xfId="12736" xr:uid="{00000000-0005-0000-0000-0000B9310000}"/>
    <cellStyle name="원_FY2003  7월 방카슈랑스 교육성과 분석 (0808) " xfId="12737" xr:uid="{00000000-0005-0000-0000-0000BA310000}"/>
    <cellStyle name="원_FY2003 연도평가결과" xfId="12738" xr:uid="{00000000-0005-0000-0000-0000BB310000}"/>
    <cellStyle name="원_FY2004.월별가마감" xfId="12739" xr:uid="{00000000-0005-0000-0000-0000BC310000}"/>
    <cellStyle name="원_FY2004년 24분기 점포평가기준 변경(안)(0720)" xfId="12740" xr:uid="{00000000-0005-0000-0000-0000BD310000}"/>
    <cellStyle name="원_FY2004년도 자동차 교육수료 예정인원 시뮬레이션보고(0403)" xfId="12741" xr:uid="{00000000-0005-0000-0000-0000BE310000}"/>
    <cellStyle name="원_FY2004년도 자동차 교육수료 예정인원 시뮬레이션보고최종(0503)" xfId="12742" xr:uid="{00000000-0005-0000-0000-0000BF310000}"/>
    <cellStyle name="원_fy2004업계실적" xfId="12743" xr:uid="{00000000-0005-0000-0000-0000C0310000}"/>
    <cellStyle name="원_FY2005년RS현황분석(06.1.4)" xfId="12744" xr:uid="{00000000-0005-0000-0000-0000C1310000}"/>
    <cellStyle name="원_FY2006손익(한장)" xfId="12745" xr:uid="{00000000-0005-0000-0000-0000C2310000}"/>
    <cellStyle name="원_LG화재상품종목별판매실적" xfId="12746" xr:uid="{00000000-0005-0000-0000-0000C3310000}"/>
    <cellStyle name="원_LG화재상품종목별판매실적_0703장기보험마감분석" xfId="12747" xr:uid="{00000000-0005-0000-0000-0000C4310000}"/>
    <cellStyle name="원_LG화재상품종목별판매실적_7-9월설치분집행(1018)" xfId="12748" xr:uid="{00000000-0005-0000-0000-0000C5310000}"/>
    <cellStyle name="원_LG화재상품종목별판매실적_Feedback-일반활성화FY'07.2분기-품의" xfId="12749" xr:uid="{00000000-0005-0000-0000-0000C6310000}"/>
    <cellStyle name="원_LG화재상품종목별판매실적_FY'07점포영업전략(070403)" xfId="12750" xr:uid="{00000000-0005-0000-0000-0000C7310000}"/>
    <cellStyle name="원_LG화재상품종목별판매실적_TM-FY'07.중간피드백-6" xfId="12751" xr:uid="{00000000-0005-0000-0000-0000C8310000}"/>
    <cellStyle name="원_LG화재상품종목별판매실적_TM대리점활성화방안(0928)" xfId="12752" xr:uid="{00000000-0005-0000-0000-0000C9310000}"/>
    <cellStyle name="원_LG화재상품종목별판매실적_TM대리점활성화방안(0930)-1" xfId="12753" xr:uid="{00000000-0005-0000-0000-0000CA310000}"/>
    <cellStyle name="원_LG화재상품종목별판매실적_TM신상품개발검토의견(20060327)" xfId="12754" xr:uid="{00000000-0005-0000-0000-0000CB310000}"/>
    <cellStyle name="원_LG화재상품종목별판매실적_TM신청서(최종)-마지부(1229)" xfId="12755" xr:uid="{00000000-0005-0000-0000-0000CC310000}"/>
    <cellStyle name="원_LG화재상품종목별판매실적_보장자산증대방안" xfId="12756" xr:uid="{00000000-0005-0000-0000-0000CD310000}"/>
    <cellStyle name="원_LG화재상품종목별판매실적_신상품재검토(20040417)" xfId="12757" xr:uid="{00000000-0005-0000-0000-0000CE310000}"/>
    <cellStyle name="원_LG화재상품종목별판매실적_업체선정평가표(장기tm-20051201)-장원제(최종)" xfId="12758" xr:uid="{00000000-0005-0000-0000-0000CF310000}"/>
    <cellStyle name="원_LG화재상품종목별판매실적_인수지침관련의견" xfId="12759" xr:uid="{00000000-0005-0000-0000-0000D0310000}"/>
    <cellStyle name="원_LG화재상품종목별판매실적_장기TM대리점지원및관리규정(20051216-발송용)" xfId="12760" xr:uid="{00000000-0005-0000-0000-0000D1310000}"/>
    <cellStyle name="원_LG화재상품종목별판매실적_통신판매가이드라인정리(최종)" xfId="12761" xr:uid="{00000000-0005-0000-0000-0000D2310000}"/>
    <cellStyle name="원_LG화재상품종목별판매실적_프리스타일(수당업)" xfId="12762" xr:uid="{00000000-0005-0000-0000-0000D3310000}"/>
    <cellStyle name="원_LG화재상품종목별판매실적_하이라이프다이렉트수수료안(20060522)" xfId="12763" xr:uid="{00000000-0005-0000-0000-0000D4310000}"/>
    <cellStyle name="원_LG화재상품종목별판매실적_해외연수실시안(20071220)-7차-공지용" xfId="12764" xr:uid="{00000000-0005-0000-0000-0000D5310000}"/>
    <cellStyle name="원_LG화재상품종목별판매실적_해외연수실시안(20080130)-후꾸오까-차수조정" xfId="12765" xr:uid="{00000000-0005-0000-0000-0000D6310000}"/>
    <cellStyle name="원_LIG대비격차추정" xfId="12766" xr:uid="{00000000-0005-0000-0000-0000D7310000}"/>
    <cellStyle name="원_Lover" xfId="12767" xr:uid="{00000000-0005-0000-0000-0000D8310000}"/>
    <cellStyle name="원_Lover_1" xfId="12768" xr:uid="{00000000-0005-0000-0000-0000D9310000}"/>
    <cellStyle name="원_Lover_1_7-9월설치분집행(1018)" xfId="12769" xr:uid="{00000000-0005-0000-0000-0000DA310000}"/>
    <cellStyle name="원_Lover_1_Feedback-일반활성화FY'07.2분기-품의" xfId="12770" xr:uid="{00000000-0005-0000-0000-0000DB310000}"/>
    <cellStyle name="원_Lover_1_TM-FY'07.중간피드백-6" xfId="12771" xr:uid="{00000000-0005-0000-0000-0000DC310000}"/>
    <cellStyle name="원_Lover_1_TM대리점활성화방안(0928)" xfId="12772" xr:uid="{00000000-0005-0000-0000-0000DD310000}"/>
    <cellStyle name="원_Lover_1_TM대리점활성화방안(0930)-1" xfId="12773" xr:uid="{00000000-0005-0000-0000-0000DE310000}"/>
    <cellStyle name="원_Lover_1_TM신상품개발검토의견(20060327)" xfId="12774" xr:uid="{00000000-0005-0000-0000-0000DF310000}"/>
    <cellStyle name="원_Lover_1_TM신청서(최종)-마지부(1229)" xfId="12775" xr:uid="{00000000-0005-0000-0000-0000E0310000}"/>
    <cellStyle name="원_Lover_1_부문별월별매출계획(070330기획실)" xfId="12776" xr:uid="{00000000-0005-0000-0000-0000E1310000}"/>
    <cellStyle name="원_Lover_1_신상품재검토(20040417)" xfId="12777" xr:uid="{00000000-0005-0000-0000-0000E2310000}"/>
    <cellStyle name="원_Lover_1_업체선정평가표(장기tm-20051201)-장원제(최종)" xfId="12778" xr:uid="{00000000-0005-0000-0000-0000E3310000}"/>
    <cellStyle name="원_Lover_1_업추비개선(초안)" xfId="12779" xr:uid="{00000000-0005-0000-0000-0000E4310000}"/>
    <cellStyle name="원_Lover_1_인수지침관련의견" xfId="12780" xr:uid="{00000000-0005-0000-0000-0000E5310000}"/>
    <cellStyle name="원_Lover_1_장기TM대리점지원및관리규정(20051216-발송용)" xfId="12781" xr:uid="{00000000-0005-0000-0000-0000E6310000}"/>
    <cellStyle name="원_Lover_1_장기보험목표달성방안(070903-2)" xfId="12782" xr:uid="{00000000-0005-0000-0000-0000E7310000}"/>
    <cellStyle name="원_Lover_1_장기특성별실적_조정후(가안)" xfId="12783" xr:uid="{00000000-0005-0000-0000-0000E8310000}"/>
    <cellStyle name="원_Lover_1_통신판매가이드라인정리(최종)" xfId="12784" xr:uid="{00000000-0005-0000-0000-0000E9310000}"/>
    <cellStyle name="원_Lover_1_하이라이프다이렉트수수료안(20060522)" xfId="12785" xr:uid="{00000000-0005-0000-0000-0000EA310000}"/>
    <cellStyle name="원_Lover_1_현장간담회 결과보고" xfId="12786" xr:uid="{00000000-0005-0000-0000-0000EB310000}"/>
    <cellStyle name="원_Lover_2003 업추비교육OHP(2003.12)" xfId="12787" xr:uid="{00000000-0005-0000-0000-0000EC310000}"/>
    <cellStyle name="원_Lover_7-9월설치분집행(1018)" xfId="12788" xr:uid="{00000000-0005-0000-0000-0000ED310000}"/>
    <cellStyle name="원_Lover_Feedback-일반활성화FY'07.2분기-품의" xfId="12789" xr:uid="{00000000-0005-0000-0000-0000EE310000}"/>
    <cellStyle name="원_Lover_FY'07년 시장전망(조희철GJ)" xfId="12790" xr:uid="{00000000-0005-0000-0000-0000EF310000}"/>
    <cellStyle name="원_Lover_PLACARD" xfId="12791" xr:uid="{00000000-0005-0000-0000-0000F0310000}"/>
    <cellStyle name="원_Lover_TM-FY'07.중간피드백-6" xfId="12792" xr:uid="{00000000-0005-0000-0000-0000F1310000}"/>
    <cellStyle name="원_Lover_TM대리점활성화방안(0928)" xfId="12793" xr:uid="{00000000-0005-0000-0000-0000F2310000}"/>
    <cellStyle name="원_Lover_TM대리점활성화방안(0930)-1" xfId="12794" xr:uid="{00000000-0005-0000-0000-0000F3310000}"/>
    <cellStyle name="원_Lover_TM신상품개발검토의견(20060327)" xfId="12795" xr:uid="{00000000-0005-0000-0000-0000F4310000}"/>
    <cellStyle name="원_Lover_TM신청서(최종)-마지부(1229)" xfId="12796" xr:uid="{00000000-0005-0000-0000-0000F5310000}"/>
    <cellStyle name="원_Lover_tm활성화(예산수정)" xfId="12797" xr:uid="{00000000-0005-0000-0000-0000F6310000}"/>
    <cellStyle name="원_Lover_각사별 통합형보험 수당체계 비교" xfId="12798" xr:uid="{00000000-0005-0000-0000-0000F7310000}"/>
    <cellStyle name="원_Lover_마지부승인(0512 -5차)" xfId="12799" xr:uid="{00000000-0005-0000-0000-0000F8310000}"/>
    <cellStyle name="원_Lover_부문별월별매출계획(070330기획실)" xfId="12800" xr:uid="{00000000-0005-0000-0000-0000F9310000}"/>
    <cellStyle name="원_Lover_신상품재검토(20040417)" xfId="12801" xr:uid="{00000000-0005-0000-0000-0000FA310000}"/>
    <cellStyle name="원_Lover_업체선정평가표(장기tm-20051201)-장원제(최종)" xfId="12802" xr:uid="{00000000-0005-0000-0000-0000FB310000}"/>
    <cellStyle name="원_Lover_업추비개선(초안)" xfId="12803" xr:uid="{00000000-0005-0000-0000-0000FC310000}"/>
    <cellStyle name="원_Lover_인수지침관련의견" xfId="12804" xr:uid="{00000000-0005-0000-0000-0000FD310000}"/>
    <cellStyle name="원_Lover_장기TM대리점지원및관리규정(20051216-발송용)" xfId="12805" xr:uid="{00000000-0005-0000-0000-0000FE310000}"/>
    <cellStyle name="원_Lover_장기TM활성화방안(11월-결재예산보완본)-최종판" xfId="12806" xr:uid="{00000000-0005-0000-0000-0000FF310000}"/>
    <cellStyle name="원_Lover_장기보험목표달성방안(070903-2)" xfId="12807" xr:uid="{00000000-0005-0000-0000-000000320000}"/>
    <cellStyle name="원_Lover_장기특성별실적_조정후(가안)" xfId="12808" xr:uid="{00000000-0005-0000-0000-000001320000}"/>
    <cellStyle name="원_Lover_참석자명단(대리점)" xfId="12809" xr:uid="{00000000-0005-0000-0000-000002320000}"/>
    <cellStyle name="원_Lover_통신판매가이드라인정리(최종)" xfId="12810" xr:uid="{00000000-0005-0000-0000-000003320000}"/>
    <cellStyle name="원_Lover_하이라이프다이렉트수수료안(20060522)" xfId="12811" xr:uid="{00000000-0005-0000-0000-000004320000}"/>
    <cellStyle name="원_Lover_현장간담회 결과보고" xfId="12812" xr:uid="{00000000-0005-0000-0000-000005320000}"/>
    <cellStyle name="원_MS(051123)-품의보고" xfId="12813" xr:uid="{00000000-0005-0000-0000-000006320000}"/>
    <cellStyle name="원_MS대책지점별목표(04.9.30)" xfId="12814" xr:uid="{00000000-0005-0000-0000-000007320000}"/>
    <cellStyle name="원_MS증대방안(050927)" xfId="12815" xr:uid="{00000000-0005-0000-0000-000008320000}"/>
    <cellStyle name="원_OJT리더교육" xfId="12816" xr:uid="{00000000-0005-0000-0000-000009320000}"/>
    <cellStyle name="원_PLACARD" xfId="12817" xr:uid="{00000000-0005-0000-0000-00000A320000}"/>
    <cellStyle name="원_RC관련회의자료(05.10.21)10" xfId="12818" xr:uid="{00000000-0005-0000-0000-00000B320000}"/>
    <cellStyle name="원_RMS체계개선++보고자료(심기보과장정리)" xfId="12819" xr:uid="{00000000-0005-0000-0000-00000C320000}"/>
    <cellStyle name="원_rms해외연수특별시책전개" xfId="12820" xr:uid="{00000000-0005-0000-0000-00000D320000}"/>
    <cellStyle name="원_RTC+예산배정" xfId="12821" xr:uid="{00000000-0005-0000-0000-00000E320000}"/>
    <cellStyle name="원_TA수수료신설안(040825)" xfId="12822" xr:uid="{00000000-0005-0000-0000-00000F320000}"/>
    <cellStyle name="원_TA육성수수료체계운영기준(040830발송)" xfId="12823" xr:uid="{00000000-0005-0000-0000-000010320000}"/>
    <cellStyle name="원_TA육성수수료체계운영기준(040830발송)_0703장기보험마감분석" xfId="12824" xr:uid="{00000000-0005-0000-0000-000011320000}"/>
    <cellStyle name="원_TA육성수수료체계운영기준(040830발송)_7-9월설치분집행(1018)" xfId="12825" xr:uid="{00000000-0005-0000-0000-000012320000}"/>
    <cellStyle name="원_TA육성수수료체계운영기준(040830발송)_Feedback-일반활성화FY'07.2분기-품의" xfId="12826" xr:uid="{00000000-0005-0000-0000-000013320000}"/>
    <cellStyle name="원_TA육성수수료체계운영기준(040830발송)_FY'07점포영업전략(070403)" xfId="12827" xr:uid="{00000000-0005-0000-0000-000014320000}"/>
    <cellStyle name="원_TA육성수수료체계운영기준(040830발송)_TM-FY'07.중간피드백-6" xfId="12828" xr:uid="{00000000-0005-0000-0000-000015320000}"/>
    <cellStyle name="원_TA육성수수료체계운영기준(040830발송)_TM대리점활성화방안(0928)" xfId="12829" xr:uid="{00000000-0005-0000-0000-000016320000}"/>
    <cellStyle name="원_TA육성수수료체계운영기준(040830발송)_TM대리점활성화방안(0930)-1" xfId="12830" xr:uid="{00000000-0005-0000-0000-000017320000}"/>
    <cellStyle name="원_TA육성수수료체계운영기준(040830발송)_TM신상품개발검토의견(20060327)" xfId="12831" xr:uid="{00000000-0005-0000-0000-000018320000}"/>
    <cellStyle name="원_TA육성수수료체계운영기준(040830발송)_TM신청서(최종)-마지부(1229)" xfId="12832" xr:uid="{00000000-0005-0000-0000-000019320000}"/>
    <cellStyle name="원_TA육성수수료체계운영기준(040830발송)_보장자산증대방안" xfId="12833" xr:uid="{00000000-0005-0000-0000-00001A320000}"/>
    <cellStyle name="원_TA육성수수료체계운영기준(040830발송)_신상품재검토(20040417)" xfId="12834" xr:uid="{00000000-0005-0000-0000-00001B320000}"/>
    <cellStyle name="원_TA육성수수료체계운영기준(040830발송)_업체선정평가표(장기tm-20051201)-장원제(최종)" xfId="12835" xr:uid="{00000000-0005-0000-0000-00001C320000}"/>
    <cellStyle name="원_TA육성수수료체계운영기준(040830발송)_인수지침관련의견" xfId="12836" xr:uid="{00000000-0005-0000-0000-00001D320000}"/>
    <cellStyle name="원_TA육성수수료체계운영기준(040830발송)_장기TM대리점지원및관리규정(20051216-발송용)" xfId="12837" xr:uid="{00000000-0005-0000-0000-00001E320000}"/>
    <cellStyle name="원_TA육성수수료체계운영기준(040830발송)_통신판매가이드라인정리(최종)" xfId="12838" xr:uid="{00000000-0005-0000-0000-00001F320000}"/>
    <cellStyle name="원_TA육성수수료체계운영기준(040830발송)_하이라이프다이렉트수수료안(20060522)" xfId="12839" xr:uid="{00000000-0005-0000-0000-000020320000}"/>
    <cellStyle name="원_TA육성수수료체계운영기준(040830발송)_해외연수실시안(20071220)-7차-공지용" xfId="12840" xr:uid="{00000000-0005-0000-0000-000021320000}"/>
    <cellStyle name="원_TA육성수수료체계운영기준(040830발송)_해외연수실시안(20080130)-후꾸오까-차수조정" xfId="12841" xr:uid="{00000000-0005-0000-0000-000022320000}"/>
    <cellStyle name="원_TA적용상품확대기준(051001)" xfId="12842" xr:uid="{00000000-0005-0000-0000-000023320000}"/>
    <cellStyle name="원_TFT운영비(050801)-발송용" xfId="12843" xr:uid="{00000000-0005-0000-0000-000024320000}"/>
    <cellStyle name="원_TM-FY'07.중간피드백-6" xfId="12844" xr:uid="{00000000-0005-0000-0000-000025320000}"/>
    <cellStyle name="원_TM대리점활성화방안(0928)" xfId="12845" xr:uid="{00000000-0005-0000-0000-000026320000}"/>
    <cellStyle name="원_TM대리점활성화방안(0930)-1" xfId="12846" xr:uid="{00000000-0005-0000-0000-000027320000}"/>
    <cellStyle name="원_TM대리점활성화방안(재수정-1020)" xfId="12847" xr:uid="{00000000-0005-0000-0000-000028320000}"/>
    <cellStyle name="원_TM신상품개발검토의견(20060327)" xfId="12848" xr:uid="{00000000-0005-0000-0000-000029320000}"/>
    <cellStyle name="원_TM신청서(최종)-마지부(1229)" xfId="12849" xr:uid="{00000000-0005-0000-0000-00002A320000}"/>
    <cellStyle name="원_TM판매관련회의(051230)" xfId="12850" xr:uid="{00000000-0005-0000-0000-00002B320000}"/>
    <cellStyle name="원_TM현황(051223)일반" xfId="12851" xr:uid="{00000000-0005-0000-0000-00002C320000}"/>
    <cellStyle name="원_tm활성화(예산수정)" xfId="12852" xr:uid="{00000000-0005-0000-0000-00002D320000}"/>
    <cellStyle name="원_T신인육성팀운영안이권도팀장진짜최종안16시10분(041129)" xfId="12853" xr:uid="{00000000-0005-0000-0000-00002E320000}"/>
    <cellStyle name="원_가.+공지+파일(12.6)값입력" xfId="12854" xr:uid="{00000000-0005-0000-0000-00002F320000}"/>
    <cellStyle name="원_가.05.3월+마감실적" xfId="12855" xr:uid="{00000000-0005-0000-0000-000030320000}"/>
    <cellStyle name="원_가.12월 마감실적" xfId="12856" xr:uid="{00000000-0005-0000-0000-000031320000}"/>
    <cellStyle name="원_가.6월 마감실적" xfId="12857" xr:uid="{00000000-0005-0000-0000-000032320000}"/>
    <cellStyle name="원_가.7월 마감실적" xfId="12858" xr:uid="{00000000-0005-0000-0000-000033320000}"/>
    <cellStyle name="원_가.9월 마감실적" xfId="12859" xr:uid="{00000000-0005-0000-0000-000034320000}"/>
    <cellStyle name="원_가마감(11월)" xfId="12860" xr:uid="{00000000-0005-0000-0000-000035320000}"/>
    <cellStyle name="원_가마감(11월)_3063932006021309511403280445_FY'06년 자동차보험 매출계획 기획실송부 요약" xfId="12861" xr:uid="{00000000-0005-0000-0000-000036320000}"/>
    <cellStyle name="원_가마감(11월)_3063932006021314282903120496_FY'06년 자동차보험 매출계획 기획실송부 요약" xfId="12862" xr:uid="{00000000-0005-0000-0000-000037320000}"/>
    <cellStyle name="원_가마감(11월)_306393200701221041450656000468420013_FY07 매출계획 작성양식" xfId="12863" xr:uid="{00000000-0005-0000-0000-000038320000}"/>
    <cellStyle name="원_가마감(11월)_306393200701221329200203007251260027_FY07 매출계획 작성양식" xfId="12864" xr:uid="{00000000-0005-0000-0000-000039320000}"/>
    <cellStyle name="원_가마감(11월)_306393200701250903550250090628260030_FY07 매출계획 작성양식" xfId="12865" xr:uid="{00000000-0005-0000-0000-00003A320000}"/>
    <cellStyle name="원_가마감(11월)_7-9월설치분집행(1018)" xfId="12866" xr:uid="{00000000-0005-0000-0000-00003B320000}"/>
    <cellStyle name="원_가마감(11월)_FY'06년 자동차보험 매출계획 5(안)-1" xfId="12867" xr:uid="{00000000-0005-0000-0000-00003C320000}"/>
    <cellStyle name="원_가마감(11월)_FY'06년 자동차보험 매출계획 5(안)-2" xfId="12868" xr:uid="{00000000-0005-0000-0000-00003D320000}"/>
    <cellStyle name="원_가마감(11월)_FY'06년 자동차보험 매출계획 기획실송부 요약" xfId="12869" xr:uid="{00000000-0005-0000-0000-00003E320000}"/>
    <cellStyle name="원_가마감(11월)_FY07 매출계획 작성양식(최종송부)" xfId="12870" xr:uid="{00000000-0005-0000-0000-00003F320000}"/>
    <cellStyle name="원_가마감(11월)_PLACARD" xfId="12871" xr:uid="{00000000-0005-0000-0000-000040320000}"/>
    <cellStyle name="원_가마감(11월)_TM대리점활성화방안(0928)" xfId="12872" xr:uid="{00000000-0005-0000-0000-000041320000}"/>
    <cellStyle name="원_가마감(11월)_TM대리점활성화방안(0930)-1" xfId="12873" xr:uid="{00000000-0005-0000-0000-000042320000}"/>
    <cellStyle name="원_가마감(11월)_TM신상품개발검토의견(20060327)" xfId="12874" xr:uid="{00000000-0005-0000-0000-000043320000}"/>
    <cellStyle name="원_가마감(11월)_TM신청서(최종)-마지부(1229)" xfId="12875" xr:uid="{00000000-0005-0000-0000-000044320000}"/>
    <cellStyle name="원_가마감(11월)_tm활성화(예산수정)" xfId="12876" xr:uid="{00000000-0005-0000-0000-000045320000}"/>
    <cellStyle name="원_가마감(11월)_마지부승인(0512 -5차)" xfId="12877" xr:uid="{00000000-0005-0000-0000-000046320000}"/>
    <cellStyle name="원_가마감(11월)_업체선정평가표(장기tm-20051201)-장원제(최종)" xfId="12878" xr:uid="{00000000-0005-0000-0000-000047320000}"/>
    <cellStyle name="원_가마감(11월)_유지율개선실시사항(050901)" xfId="12879" xr:uid="{00000000-0005-0000-0000-000048320000}"/>
    <cellStyle name="원_가마감(11월)_인수지침관련의견" xfId="12880" xr:uid="{00000000-0005-0000-0000-000049320000}"/>
    <cellStyle name="원_가마감(11월)_일반보험보고(0801)-3" xfId="12881" xr:uid="{00000000-0005-0000-0000-00004A320000}"/>
    <cellStyle name="원_가마감(11월)_장기TM관리업무지침안(보완-0105)" xfId="12882" xr:uid="{00000000-0005-0000-0000-00004B320000}"/>
    <cellStyle name="원_가마감(11월)_장기TM관리지침별첨(최종-0614)" xfId="12883" xr:uid="{00000000-0005-0000-0000-00004C320000}"/>
    <cellStyle name="원_가마감(11월)_장기TM대리점지원및관리규정(20051216-발송용)" xfId="12884" xr:uid="{00000000-0005-0000-0000-00004D320000}"/>
    <cellStyle name="원_가마감(11월)_장기TM활성화방안(11월-결재예산보완본)-최종판" xfId="12885" xr:uid="{00000000-0005-0000-0000-00004E320000}"/>
    <cellStyle name="원_가마감(11월)_참석자명단(대리점)" xfId="12886" xr:uid="{00000000-0005-0000-0000-00004F320000}"/>
    <cellStyle name="원_가마감(11월)_해외여행보험활성화(060620-최종)" xfId="12887" xr:uid="{00000000-0005-0000-0000-000050320000}"/>
    <cellStyle name="원_개총(부진9월)성남" xfId="12888" xr:uid="{00000000-0005-0000-0000-000051320000}"/>
    <cellStyle name="원_겉표지" xfId="12889" xr:uid="{00000000-0005-0000-0000-000052320000}"/>
    <cellStyle name="원_겉표지_Feedback-일반활성화FY'07.2분기-품의" xfId="12890" xr:uid="{00000000-0005-0000-0000-000053320000}"/>
    <cellStyle name="원_겉표지_FY'06장기보험매출계획(유지율)" xfId="12891" xr:uid="{00000000-0005-0000-0000-000054320000}"/>
    <cellStyle name="원_겉표지_FY'07점포영업전략(070403)" xfId="12892" xr:uid="{00000000-0005-0000-0000-000055320000}"/>
    <cellStyle name="원_겉표지_보장자산증대방안" xfId="12893" xr:uid="{00000000-0005-0000-0000-000056320000}"/>
    <cellStyle name="원_경남지역본부점포운영전략방안" xfId="12894" xr:uid="{00000000-0005-0000-0000-000057320000}"/>
    <cellStyle name="원_경상비 검증파일" xfId="12895" xr:uid="{00000000-0005-0000-0000-000058320000}"/>
    <cellStyle name="원_경쟁사대비계속보험료현황(031111)" xfId="12896" xr:uid="{00000000-0005-0000-0000-000059320000}"/>
    <cellStyle name="원_경쟁사보험종목별실적현황" xfId="12897" xr:uid="{00000000-0005-0000-0000-00005A320000}"/>
    <cellStyle name="원_경쟁사시험합격현황" xfId="12898" xr:uid="{00000000-0005-0000-0000-00005B320000}"/>
    <cellStyle name="원_경쟁사유지율(040113)" xfId="12899" xr:uid="{00000000-0005-0000-0000-00005C320000}"/>
    <cellStyle name="원_경쟁사유지율(040113)_7-9월설치분집행(1018)" xfId="12900" xr:uid="{00000000-0005-0000-0000-00005D320000}"/>
    <cellStyle name="원_경쟁사유지율(040113)_Feedback-일반활성화FY'07.2분기-품의" xfId="12901" xr:uid="{00000000-0005-0000-0000-00005E320000}"/>
    <cellStyle name="원_경쟁사유지율(040113)_TM-FY'07.중간피드백-6" xfId="12902" xr:uid="{00000000-0005-0000-0000-00005F320000}"/>
    <cellStyle name="원_경쟁사유지율(040113)_TM대리점활성화방안(0928)" xfId="12903" xr:uid="{00000000-0005-0000-0000-000060320000}"/>
    <cellStyle name="원_경쟁사유지율(040113)_TM대리점활성화방안(0930)-1" xfId="12904" xr:uid="{00000000-0005-0000-0000-000061320000}"/>
    <cellStyle name="원_경쟁사유지율(040113)_TM신상품개발검토의견(20060327)" xfId="12905" xr:uid="{00000000-0005-0000-0000-000062320000}"/>
    <cellStyle name="원_경쟁사유지율(040113)_TM신청서(최종)-마지부(1229)" xfId="12906" xr:uid="{00000000-0005-0000-0000-000063320000}"/>
    <cellStyle name="원_경쟁사유지율(040113)_신상품재검토(20040417)" xfId="12907" xr:uid="{00000000-0005-0000-0000-000064320000}"/>
    <cellStyle name="원_경쟁사유지율(040113)_업체선정평가표(장기tm-20051201)-장원제(최종)" xfId="12908" xr:uid="{00000000-0005-0000-0000-000065320000}"/>
    <cellStyle name="원_경쟁사유지율(040113)_인수지침관련의견" xfId="12909" xr:uid="{00000000-0005-0000-0000-000066320000}"/>
    <cellStyle name="원_경쟁사유지율(040113)_장기TM대리점지원및관리규정(20051216-발송용)" xfId="12910" xr:uid="{00000000-0005-0000-0000-000067320000}"/>
    <cellStyle name="원_경쟁사유지율(040113)_장기보험목표달성방안(070903-2)" xfId="12911" xr:uid="{00000000-0005-0000-0000-000068320000}"/>
    <cellStyle name="원_경쟁사유지율(040113)_통신판매가이드라인정리(최종)" xfId="12912" xr:uid="{00000000-0005-0000-0000-000069320000}"/>
    <cellStyle name="원_경쟁사유지율(040113)_퇴직보험(연금)추가목표배분기준(발송용)-마케팅" xfId="12913" xr:uid="{00000000-0005-0000-0000-00006A320000}"/>
    <cellStyle name="원_경쟁사유지율(040113)_하이라이프다이렉트수수료안(20060522)" xfId="12914" xr:uid="{00000000-0005-0000-0000-00006B320000}"/>
    <cellStyle name="원_경쟁사-일반 9월 실적분석" xfId="12915" xr:uid="{00000000-0005-0000-0000-00006C320000}"/>
    <cellStyle name="원_계속보험방카영향도" xfId="12916" xr:uid="{00000000-0005-0000-0000-00006D320000}"/>
    <cellStyle name="원_계속총량MS자료" xfId="12917" xr:uid="{00000000-0005-0000-0000-00006E320000}"/>
    <cellStyle name="원_계열+비계열(0406)" xfId="12918" xr:uid="{00000000-0005-0000-0000-00006F320000}"/>
    <cellStyle name="원_계열+비계열(0408)" xfId="12919" xr:uid="{00000000-0005-0000-0000-000070320000}"/>
    <cellStyle name="원_계획보고(품의용)" xfId="12920" xr:uid="{00000000-0005-0000-0000-000071320000}"/>
    <cellStyle name="원_고세영대리(05.12.20)" xfId="12921" xr:uid="{00000000-0005-0000-0000-000072320000}"/>
    <cellStyle name="원_공문" xfId="12922" xr:uid="{00000000-0005-0000-0000-000073320000}"/>
    <cellStyle name="원_공문_0703장기보험마감분석" xfId="12923" xr:uid="{00000000-0005-0000-0000-000074320000}"/>
    <cellStyle name="원_공문_7-9월설치분집행(1018)" xfId="12924" xr:uid="{00000000-0005-0000-0000-000075320000}"/>
    <cellStyle name="원_공문_Feedback-일반활성화FY'07.2분기-품의" xfId="12925" xr:uid="{00000000-0005-0000-0000-000076320000}"/>
    <cellStyle name="원_공문_FY'07점포영업전략(070403)" xfId="12926" xr:uid="{00000000-0005-0000-0000-000077320000}"/>
    <cellStyle name="원_공문_TM-FY'07.중간피드백-6" xfId="12927" xr:uid="{00000000-0005-0000-0000-000078320000}"/>
    <cellStyle name="원_공문_TM대리점활성화방안(0928)" xfId="12928" xr:uid="{00000000-0005-0000-0000-000079320000}"/>
    <cellStyle name="원_공문_TM대리점활성화방안(0930)-1" xfId="12929" xr:uid="{00000000-0005-0000-0000-00007A320000}"/>
    <cellStyle name="원_공문_TM신상품개발검토의견(20060327)" xfId="12930" xr:uid="{00000000-0005-0000-0000-00007B320000}"/>
    <cellStyle name="원_공문_TM신청서(최종)-마지부(1229)" xfId="12931" xr:uid="{00000000-0005-0000-0000-00007C320000}"/>
    <cellStyle name="원_공문_보장자산증대방안" xfId="12932" xr:uid="{00000000-0005-0000-0000-00007D320000}"/>
    <cellStyle name="원_공문_신상품재검토(20040417)" xfId="12933" xr:uid="{00000000-0005-0000-0000-00007E320000}"/>
    <cellStyle name="원_공문_업체선정평가표(장기tm-20051201)-장원제(최종)" xfId="12934" xr:uid="{00000000-0005-0000-0000-00007F320000}"/>
    <cellStyle name="원_공문_업추비개선(초안)" xfId="12935" xr:uid="{00000000-0005-0000-0000-000080320000}"/>
    <cellStyle name="원_공문_인수지침관련의견" xfId="12936" xr:uid="{00000000-0005-0000-0000-000081320000}"/>
    <cellStyle name="원_공문_장기TM대리점지원및관리규정(20051216-발송용)" xfId="12937" xr:uid="{00000000-0005-0000-0000-000082320000}"/>
    <cellStyle name="원_공문_통신판매가이드라인정리(최종)" xfId="12938" xr:uid="{00000000-0005-0000-0000-000083320000}"/>
    <cellStyle name="원_공문_하이라이프다이렉트수수료안(20060522)" xfId="12939" xr:uid="{00000000-0005-0000-0000-000084320000}"/>
    <cellStyle name="원_공문_해외연수실시안(20071220)-7차-공지용" xfId="12940" xr:uid="{00000000-0005-0000-0000-000085320000}"/>
    <cellStyle name="원_공문_해외연수실시안(20080130)-후꾸오까-차수조정" xfId="12941" xr:uid="{00000000-0005-0000-0000-000086320000}"/>
    <cellStyle name="원_공문_현장간담회 결과보고" xfId="12942" xr:uid="{00000000-0005-0000-0000-000087320000}"/>
    <cellStyle name="원_교육대상자" xfId="12943" xr:uid="{00000000-0005-0000-0000-000088320000}"/>
    <cellStyle name="원_교환자료종합" xfId="12944" xr:uid="{00000000-0005-0000-0000-000089320000}"/>
    <cellStyle name="원_교환자료종합_0703장기보험마감분석" xfId="12945" xr:uid="{00000000-0005-0000-0000-00008A320000}"/>
    <cellStyle name="원_교환자료종합_7-9월설치분집행(1018)" xfId="12946" xr:uid="{00000000-0005-0000-0000-00008B320000}"/>
    <cellStyle name="원_교환자료종합_Feedback-일반활성화FY'07.2분기-품의" xfId="12947" xr:uid="{00000000-0005-0000-0000-00008C320000}"/>
    <cellStyle name="원_교환자료종합_FY'07점포영업전략(070403)" xfId="12948" xr:uid="{00000000-0005-0000-0000-00008D320000}"/>
    <cellStyle name="원_교환자료종합_TM-FY'07.중간피드백-6" xfId="12949" xr:uid="{00000000-0005-0000-0000-00008E320000}"/>
    <cellStyle name="원_교환자료종합_TM대리점활성화방안(0928)" xfId="12950" xr:uid="{00000000-0005-0000-0000-00008F320000}"/>
    <cellStyle name="원_교환자료종합_TM대리점활성화방안(0930)-1" xfId="12951" xr:uid="{00000000-0005-0000-0000-000090320000}"/>
    <cellStyle name="원_교환자료종합_TM신상품개발검토의견(20060327)" xfId="12952" xr:uid="{00000000-0005-0000-0000-000091320000}"/>
    <cellStyle name="원_교환자료종합_TM신청서(최종)-마지부(1229)" xfId="12953" xr:uid="{00000000-0005-0000-0000-000092320000}"/>
    <cellStyle name="원_교환자료종합_보장자산증대방안" xfId="12954" xr:uid="{00000000-0005-0000-0000-000093320000}"/>
    <cellStyle name="원_교환자료종합_신상품재검토(20040417)" xfId="12955" xr:uid="{00000000-0005-0000-0000-000094320000}"/>
    <cellStyle name="원_교환자료종합_업체선정평가표(장기tm-20051201)-장원제(최종)" xfId="12956" xr:uid="{00000000-0005-0000-0000-000095320000}"/>
    <cellStyle name="원_교환자료종합_유지율개선실시사항(050901)" xfId="12957" xr:uid="{00000000-0005-0000-0000-000096320000}"/>
    <cellStyle name="원_교환자료종합_인수지침관련의견" xfId="12958" xr:uid="{00000000-0005-0000-0000-000097320000}"/>
    <cellStyle name="원_교환자료종합_일반보험보고(0801)-3" xfId="12959" xr:uid="{00000000-0005-0000-0000-000098320000}"/>
    <cellStyle name="원_교환자료종합_장기TM관리업무지침안(보완-0105)" xfId="12960" xr:uid="{00000000-0005-0000-0000-000099320000}"/>
    <cellStyle name="원_교환자료종합_장기TM관리지침별첨(최종-0614)" xfId="12961" xr:uid="{00000000-0005-0000-0000-00009A320000}"/>
    <cellStyle name="원_교환자료종합_장기TM대리점지원및관리규정(20051216-발송용)" xfId="12962" xr:uid="{00000000-0005-0000-0000-00009B320000}"/>
    <cellStyle name="원_교환자료종합_통신판매가이드라인정리(최종)" xfId="12963" xr:uid="{00000000-0005-0000-0000-00009C320000}"/>
    <cellStyle name="원_교환자료종합_프리스타일(수당업)" xfId="12964" xr:uid="{00000000-0005-0000-0000-00009D320000}"/>
    <cellStyle name="원_교환자료종합_하이라이프다이렉트수수료안(20060522)" xfId="12965" xr:uid="{00000000-0005-0000-0000-00009E320000}"/>
    <cellStyle name="원_교환자료종합_해외여행보험활성화(060620-최종)" xfId="12966" xr:uid="{00000000-0005-0000-0000-00009F320000}"/>
    <cellStyle name="원_교환자료종합_해외연수실시안(20071220)-7차-공지용" xfId="12967" xr:uid="{00000000-0005-0000-0000-0000A0320000}"/>
    <cellStyle name="원_교환자료종합_해외연수실시안(20080130)-후꾸오까-차수조정" xfId="12968" xr:uid="{00000000-0005-0000-0000-0000A1320000}"/>
    <cellStyle name="원_교환자료종합월별정리" xfId="12969" xr:uid="{00000000-0005-0000-0000-0000A2320000}"/>
    <cellStyle name="원_교환자료종합월별정리_0703장기보험마감분석" xfId="12970" xr:uid="{00000000-0005-0000-0000-0000A3320000}"/>
    <cellStyle name="원_교환자료종합월별정리_7-9월설치분집행(1018)" xfId="12971" xr:uid="{00000000-0005-0000-0000-0000A4320000}"/>
    <cellStyle name="원_교환자료종합월별정리_Feedback-일반활성화FY'07.2분기-품의" xfId="12972" xr:uid="{00000000-0005-0000-0000-0000A5320000}"/>
    <cellStyle name="원_교환자료종합월별정리_FY'07점포영업전략(070403)" xfId="12973" xr:uid="{00000000-0005-0000-0000-0000A6320000}"/>
    <cellStyle name="원_교환자료종합월별정리_TM-FY'07.중간피드백-6" xfId="12974" xr:uid="{00000000-0005-0000-0000-0000A7320000}"/>
    <cellStyle name="원_교환자료종합월별정리_TM대리점활성화방안(0928)" xfId="12975" xr:uid="{00000000-0005-0000-0000-0000A8320000}"/>
    <cellStyle name="원_교환자료종합월별정리_TM대리점활성화방안(0930)-1" xfId="12976" xr:uid="{00000000-0005-0000-0000-0000A9320000}"/>
    <cellStyle name="원_교환자료종합월별정리_TM신상품개발검토의견(20060327)" xfId="12977" xr:uid="{00000000-0005-0000-0000-0000AA320000}"/>
    <cellStyle name="원_교환자료종합월별정리_TM신청서(최종)-마지부(1229)" xfId="12978" xr:uid="{00000000-0005-0000-0000-0000AB320000}"/>
    <cellStyle name="원_교환자료종합월별정리_보장자산증대방안" xfId="12979" xr:uid="{00000000-0005-0000-0000-0000AC320000}"/>
    <cellStyle name="원_교환자료종합월별정리_신상품재검토(20040417)" xfId="12980" xr:uid="{00000000-0005-0000-0000-0000AD320000}"/>
    <cellStyle name="원_교환자료종합월별정리_업체선정평가표(장기tm-20051201)-장원제(최종)" xfId="12981" xr:uid="{00000000-0005-0000-0000-0000AE320000}"/>
    <cellStyle name="원_교환자료종합월별정리_인수지침관련의견" xfId="12982" xr:uid="{00000000-0005-0000-0000-0000AF320000}"/>
    <cellStyle name="원_교환자료종합월별정리_장기TM대리점지원및관리규정(20051216-발송용)" xfId="12983" xr:uid="{00000000-0005-0000-0000-0000B0320000}"/>
    <cellStyle name="원_교환자료종합월별정리_통신판매가이드라인정리(최종)" xfId="12984" xr:uid="{00000000-0005-0000-0000-0000B1320000}"/>
    <cellStyle name="원_교환자료종합월별정리_프리스타일(수당업)" xfId="12985" xr:uid="{00000000-0005-0000-0000-0000B2320000}"/>
    <cellStyle name="원_교환자료종합월별정리_하이라이프다이렉트수수료안(20060522)" xfId="12986" xr:uid="{00000000-0005-0000-0000-0000B3320000}"/>
    <cellStyle name="원_교환자료종합월별정리_해외연수실시안(20071220)-7차-공지용" xfId="12987" xr:uid="{00000000-0005-0000-0000-0000B4320000}"/>
    <cellStyle name="원_교환자료종합월별정리_해외연수실시안(20080130)-후꾸오까-차수조정" xfId="12988" xr:uid="{00000000-0005-0000-0000-0000B5320000}"/>
    <cellStyle name="원_기지부05.10월분석자료" xfId="12989" xr:uid="{00000000-0005-0000-0000-0000B6320000}"/>
    <cellStyle name="원_기지부마감분석" xfId="12990" xr:uid="{00000000-0005-0000-0000-0000B7320000}"/>
    <cellStyle name="원_기지부자료" xfId="12991" xr:uid="{00000000-0005-0000-0000-0000B8320000}"/>
    <cellStyle name="원_기초자료" xfId="12992" xr:uid="{00000000-0005-0000-0000-0000B9320000}"/>
    <cellStyle name="원_기총6월 마감실적" xfId="12993" xr:uid="{00000000-0005-0000-0000-0000BA320000}"/>
    <cellStyle name="원_기획가마감" xfId="12994" xr:uid="{00000000-0005-0000-0000-0000BB320000}"/>
    <cellStyle name="원_김종선부장님" xfId="12995" xr:uid="{00000000-0005-0000-0000-0000BC320000}"/>
    <cellStyle name="원_나.05.1월본부별4" xfId="12996" xr:uid="{00000000-0005-0000-0000-0000BD320000}"/>
    <cellStyle name="원_나.10월본부별4" xfId="12997" xr:uid="{00000000-0005-0000-0000-0000BE320000}"/>
    <cellStyle name="원_나.11월본부별4" xfId="12998" xr:uid="{00000000-0005-0000-0000-0000BF320000}"/>
    <cellStyle name="원_나.11월본부별4-수정" xfId="12999" xr:uid="{00000000-0005-0000-0000-0000C0320000}"/>
    <cellStyle name="원_나.12월본부별4" xfId="13000" xr:uid="{00000000-0005-0000-0000-0000C1320000}"/>
    <cellStyle name="원_나.1월본부별4" xfId="13001" xr:uid="{00000000-0005-0000-0000-0000C2320000}"/>
    <cellStyle name="원_나.2월본부별4" xfId="13002" xr:uid="{00000000-0005-0000-0000-0000C3320000}"/>
    <cellStyle name="원_나.2월본부별4(수정)" xfId="13003" xr:uid="{00000000-0005-0000-0000-0000C4320000}"/>
    <cellStyle name="원_나.3월본부별4" xfId="13004" xr:uid="{00000000-0005-0000-0000-0000C5320000}"/>
    <cellStyle name="원_나.3월본부별4-수정본" xfId="13005" xr:uid="{00000000-0005-0000-0000-0000C6320000}"/>
    <cellStyle name="원_나.5월본부별4" xfId="13006" xr:uid="{00000000-0005-0000-0000-0000C7320000}"/>
    <cellStyle name="원_나.6월본부별4" xfId="13007" xr:uid="{00000000-0005-0000-0000-0000C8320000}"/>
    <cellStyle name="원_나.7월본부별4" xfId="13008" xr:uid="{00000000-0005-0000-0000-0000C9320000}"/>
    <cellStyle name="원_나.8월본부별4" xfId="13009" xr:uid="{00000000-0005-0000-0000-0000CA320000}"/>
    <cellStyle name="원_나.9월본부별4" xfId="13010" xr:uid="{00000000-0005-0000-0000-0000CB320000}"/>
    <cellStyle name="원_나.9월본부별4-확인용" xfId="13011" xr:uid="{00000000-0005-0000-0000-0000CC320000}"/>
    <cellStyle name="원_누계 및 신규(3월2차)" xfId="13012" xr:uid="{00000000-0005-0000-0000-0000CD320000}"/>
    <cellStyle name="원_더블보장체결현황(05.8.19)공지" xfId="13013" xr:uid="{00000000-0005-0000-0000-0000CE320000}"/>
    <cellStyle name="원_더블보장체결현황(05.9.2)" xfId="13014" xr:uid="{00000000-0005-0000-0000-0000CF320000}"/>
    <cellStyle name="원_등급화(수정)" xfId="13015" xr:uid="{00000000-0005-0000-0000-0000D0320000}"/>
    <cellStyle name="원_등급화(수정)_2005.11월 점포코드" xfId="13016" xr:uid="{00000000-0005-0000-0000-0000D1320000}"/>
    <cellStyle name="원_등급화(수정)_7-9월설치분집행(1018)" xfId="13017" xr:uid="{00000000-0005-0000-0000-0000D2320000}"/>
    <cellStyle name="원_등급화(수정)_Feedback-일반활성화FY'07.2분기-품의" xfId="13018" xr:uid="{00000000-0005-0000-0000-0000D3320000}"/>
    <cellStyle name="원_등급화(수정)_TM-FY'07.중간피드백-6" xfId="13019" xr:uid="{00000000-0005-0000-0000-0000D4320000}"/>
    <cellStyle name="원_등급화(수정)_TM대리점활성화방안(0928)" xfId="13020" xr:uid="{00000000-0005-0000-0000-0000D5320000}"/>
    <cellStyle name="원_등급화(수정)_TM대리점활성화방안(0930)-1" xfId="13021" xr:uid="{00000000-0005-0000-0000-0000D6320000}"/>
    <cellStyle name="원_등급화(수정)_TM신상품개발검토의견(20060327)" xfId="13022" xr:uid="{00000000-0005-0000-0000-0000D7320000}"/>
    <cellStyle name="원_등급화(수정)_TM신청서(최종)-마지부(1229)" xfId="13023" xr:uid="{00000000-0005-0000-0000-0000D8320000}"/>
    <cellStyle name="원_등급화(수정)_부문별월별매출계획(070330기획실)" xfId="13024" xr:uid="{00000000-0005-0000-0000-0000D9320000}"/>
    <cellStyle name="원_등급화(수정)_신상품재검토(20040417)" xfId="13025" xr:uid="{00000000-0005-0000-0000-0000DA320000}"/>
    <cellStyle name="원_등급화(수정)_업체선정평가표(장기tm-20051201)-장원제(최종)" xfId="13026" xr:uid="{00000000-0005-0000-0000-0000DB320000}"/>
    <cellStyle name="원_등급화(수정)_업추비개선(초안)" xfId="13027" xr:uid="{00000000-0005-0000-0000-0000DC320000}"/>
    <cellStyle name="원_등급화(수정)_유지율개선실시사항(050901)" xfId="13028" xr:uid="{00000000-0005-0000-0000-0000DD320000}"/>
    <cellStyle name="원_등급화(수정)_인수지침관련의견" xfId="13029" xr:uid="{00000000-0005-0000-0000-0000DE320000}"/>
    <cellStyle name="원_등급화(수정)_일반보험보고(0801)-3" xfId="13030" xr:uid="{00000000-0005-0000-0000-0000DF320000}"/>
    <cellStyle name="원_등급화(수정)_장기TM관리업무지침안(보완-0105)" xfId="13031" xr:uid="{00000000-0005-0000-0000-0000E0320000}"/>
    <cellStyle name="원_등급화(수정)_장기TM관리지침별첨(최종-0614)" xfId="13032" xr:uid="{00000000-0005-0000-0000-0000E1320000}"/>
    <cellStyle name="원_등급화(수정)_장기TM대리점지원및관리규정(20051216-발송용)" xfId="13033" xr:uid="{00000000-0005-0000-0000-0000E2320000}"/>
    <cellStyle name="원_등급화(수정)_장기보험목표달성방안(070903-2)" xfId="13034" xr:uid="{00000000-0005-0000-0000-0000E3320000}"/>
    <cellStyle name="원_등급화(수정)_장기특성별실적_조정후(가안)" xfId="13035" xr:uid="{00000000-0005-0000-0000-0000E4320000}"/>
    <cellStyle name="원_등급화(수정)_통신판매가이드라인정리(최종)" xfId="13036" xr:uid="{00000000-0005-0000-0000-0000E5320000}"/>
    <cellStyle name="원_등급화(수정)_프리스타일(수당업)" xfId="13037" xr:uid="{00000000-0005-0000-0000-0000E6320000}"/>
    <cellStyle name="원_등급화(수정)_하이라이프다이렉트수수료안(20060522)" xfId="13038" xr:uid="{00000000-0005-0000-0000-0000E7320000}"/>
    <cellStyle name="원_등급화(수정)_해외여행보험활성화(060620-최종)" xfId="13039" xr:uid="{00000000-0005-0000-0000-0000E8320000}"/>
    <cellStyle name="원_등급화(수정)_현대해상'05년우수대리점제안서(송부용최종1222)" xfId="13040" xr:uid="{00000000-0005-0000-0000-0000E9320000}"/>
    <cellStyle name="원_등급화(수정)_현대해상'05년우수대리점제안서(송부용최종1222)_0703장기보험마감분석" xfId="13041" xr:uid="{00000000-0005-0000-0000-0000EA320000}"/>
    <cellStyle name="원_등급화(수정)_현대해상'05년우수대리점제안서(송부용최종1222)_7-9월설치분집행(1018)" xfId="13042" xr:uid="{00000000-0005-0000-0000-0000EB320000}"/>
    <cellStyle name="원_등급화(수정)_현대해상'05년우수대리점제안서(송부용최종1222)_Feedback-일반활성화FY'07.2분기-품의" xfId="13043" xr:uid="{00000000-0005-0000-0000-0000EC320000}"/>
    <cellStyle name="원_등급화(수정)_현대해상'05년우수대리점제안서(송부용최종1222)_FY'07점포영업전략(070403)" xfId="13044" xr:uid="{00000000-0005-0000-0000-0000ED320000}"/>
    <cellStyle name="원_등급화(수정)_현대해상'05년우수대리점제안서(송부용최종1222)_TM-FY'07.중간피드백-6" xfId="13045" xr:uid="{00000000-0005-0000-0000-0000EE320000}"/>
    <cellStyle name="원_등급화(수정)_현대해상'05년우수대리점제안서(송부용최종1222)_TM대리점활성화방안(0928)" xfId="13046" xr:uid="{00000000-0005-0000-0000-0000EF320000}"/>
    <cellStyle name="원_등급화(수정)_현대해상'05년우수대리점제안서(송부용최종1222)_TM대리점활성화방안(0930)-1" xfId="13047" xr:uid="{00000000-0005-0000-0000-0000F0320000}"/>
    <cellStyle name="원_등급화(수정)_현대해상'05년우수대리점제안서(송부용최종1222)_TM신상품개발검토의견(20060327)" xfId="13048" xr:uid="{00000000-0005-0000-0000-0000F1320000}"/>
    <cellStyle name="원_등급화(수정)_현대해상'05년우수대리점제안서(송부용최종1222)_TM신청서(최종)-마지부(1229)" xfId="13049" xr:uid="{00000000-0005-0000-0000-0000F2320000}"/>
    <cellStyle name="원_등급화(수정)_현대해상'05년우수대리점제안서(송부용최종1222)_보장자산증대방안" xfId="13050" xr:uid="{00000000-0005-0000-0000-0000F3320000}"/>
    <cellStyle name="원_등급화(수정)_현대해상'05년우수대리점제안서(송부용최종1222)_신상품재검토(20040417)" xfId="13051" xr:uid="{00000000-0005-0000-0000-0000F4320000}"/>
    <cellStyle name="원_등급화(수정)_현대해상'05년우수대리점제안서(송부용최종1222)_업체선정평가표(장기tm-20051201)-장원제(최종)" xfId="13052" xr:uid="{00000000-0005-0000-0000-0000F5320000}"/>
    <cellStyle name="원_등급화(수정)_현대해상'05년우수대리점제안서(송부용최종1222)_유지율개선실시사항(050901)" xfId="13053" xr:uid="{00000000-0005-0000-0000-0000F6320000}"/>
    <cellStyle name="원_등급화(수정)_현대해상'05년우수대리점제안서(송부용최종1222)_인수지침관련의견" xfId="13054" xr:uid="{00000000-0005-0000-0000-0000F7320000}"/>
    <cellStyle name="원_등급화(수정)_현대해상'05년우수대리점제안서(송부용최종1222)_일반보험보고(0801)-3" xfId="13055" xr:uid="{00000000-0005-0000-0000-0000F8320000}"/>
    <cellStyle name="원_등급화(수정)_현대해상'05년우수대리점제안서(송부용최종1222)_장기TM관리업무지침안(보완-0105)" xfId="13056" xr:uid="{00000000-0005-0000-0000-0000F9320000}"/>
    <cellStyle name="원_등급화(수정)_현대해상'05년우수대리점제안서(송부용최종1222)_장기TM관리지침별첨(최종-0614)" xfId="13057" xr:uid="{00000000-0005-0000-0000-0000FA320000}"/>
    <cellStyle name="원_등급화(수정)_현대해상'05년우수대리점제안서(송부용최종1222)_장기TM대리점지원및관리규정(20051216-발송용)" xfId="13058" xr:uid="{00000000-0005-0000-0000-0000FB320000}"/>
    <cellStyle name="원_등급화(수정)_현대해상'05년우수대리점제안서(송부용최종1222)_통신판매가이드라인정리(최종)" xfId="13059" xr:uid="{00000000-0005-0000-0000-0000FC320000}"/>
    <cellStyle name="원_등급화(수정)_현대해상'05년우수대리점제안서(송부용최종1222)_프리스타일(수당업)" xfId="13060" xr:uid="{00000000-0005-0000-0000-0000FD320000}"/>
    <cellStyle name="원_등급화(수정)_현대해상'05년우수대리점제안서(송부용최종1222)_하이라이프다이렉트수수료안(20060522)" xfId="13061" xr:uid="{00000000-0005-0000-0000-0000FE320000}"/>
    <cellStyle name="원_등급화(수정)_현대해상'05년우수대리점제안서(송부용최종1222)_해외여행보험활성화(060620-최종)" xfId="13062" xr:uid="{00000000-0005-0000-0000-0000FF320000}"/>
    <cellStyle name="원_등급화(수정)_현대해상'05년우수대리점제안서(송부용최종1222)_해외연수실시안(20071220)-7차-공지용" xfId="13063" xr:uid="{00000000-0005-0000-0000-000000330000}"/>
    <cellStyle name="원_등급화(수정)_현대해상'05년우수대리점제안서(송부용최종1222)_해외연수실시안(20080130)-후꾸오까-차수조정" xfId="13064" xr:uid="{00000000-0005-0000-0000-000001330000}"/>
    <cellStyle name="원_등급화(수정)_현장간담회 결과보고" xfId="13065" xr:uid="{00000000-0005-0000-0000-000002330000}"/>
    <cellStyle name="원_마.6월+별첨부록" xfId="13066" xr:uid="{00000000-0005-0000-0000-000003330000}"/>
    <cellStyle name="원_마.6월+별첨부록_3063932006021309511403280445_FY'06년 자동차보험 매출계획 기획실송부 요약" xfId="13067" xr:uid="{00000000-0005-0000-0000-000004330000}"/>
    <cellStyle name="원_마.6월+별첨부록_3063932006021314282903120496_FY'06년 자동차보험 매출계획 기획실송부 요약" xfId="13068" xr:uid="{00000000-0005-0000-0000-000005330000}"/>
    <cellStyle name="원_마.6월+별첨부록_306393200701221041450656000468420013_FY07 매출계획 작성양식" xfId="13069" xr:uid="{00000000-0005-0000-0000-000006330000}"/>
    <cellStyle name="원_마.6월+별첨부록_306393200701221329200203007251260027_FY07 매출계획 작성양식" xfId="13070" xr:uid="{00000000-0005-0000-0000-000007330000}"/>
    <cellStyle name="원_마.6월+별첨부록_306393200701250903550250090628260030_FY07 매출계획 작성양식" xfId="13071" xr:uid="{00000000-0005-0000-0000-000008330000}"/>
    <cellStyle name="원_마.6월+별첨부록_7-9월설치분집행(1018)" xfId="13072" xr:uid="{00000000-0005-0000-0000-000009330000}"/>
    <cellStyle name="원_마.6월+별첨부록_FY'06년 자동차보험 매출계획 5(안)-1" xfId="13073" xr:uid="{00000000-0005-0000-0000-00000A330000}"/>
    <cellStyle name="원_마.6월+별첨부록_FY'06년 자동차보험 매출계획 5(안)-2" xfId="13074" xr:uid="{00000000-0005-0000-0000-00000B330000}"/>
    <cellStyle name="원_마.6월+별첨부록_FY'06년 자동차보험 매출계획 기획실송부 요약" xfId="13075" xr:uid="{00000000-0005-0000-0000-00000C330000}"/>
    <cellStyle name="원_마.6월+별첨부록_FY07 매출계획 작성양식(최종송부)" xfId="13076" xr:uid="{00000000-0005-0000-0000-00000D330000}"/>
    <cellStyle name="원_마.6월+별첨부록_PLACARD" xfId="13077" xr:uid="{00000000-0005-0000-0000-00000E330000}"/>
    <cellStyle name="원_마.6월+별첨부록_TM대리점활성화방안(0928)" xfId="13078" xr:uid="{00000000-0005-0000-0000-00000F330000}"/>
    <cellStyle name="원_마.6월+별첨부록_TM대리점활성화방안(0930)-1" xfId="13079" xr:uid="{00000000-0005-0000-0000-000010330000}"/>
    <cellStyle name="원_마.6월+별첨부록_TM신상품개발검토의견(20060327)" xfId="13080" xr:uid="{00000000-0005-0000-0000-000011330000}"/>
    <cellStyle name="원_마.6월+별첨부록_TM신청서(최종)-마지부(1229)" xfId="13081" xr:uid="{00000000-0005-0000-0000-000012330000}"/>
    <cellStyle name="원_마.6월+별첨부록_tm활성화(예산수정)" xfId="13082" xr:uid="{00000000-0005-0000-0000-000013330000}"/>
    <cellStyle name="원_마.6월+별첨부록_마지부승인(0512 -5차)" xfId="13083" xr:uid="{00000000-0005-0000-0000-000014330000}"/>
    <cellStyle name="원_마.6월+별첨부록_업체선정평가표(장기tm-20051201)-장원제(최종)" xfId="13084" xr:uid="{00000000-0005-0000-0000-000015330000}"/>
    <cellStyle name="원_마.6월+별첨부록_인수지침관련의견" xfId="13085" xr:uid="{00000000-0005-0000-0000-000016330000}"/>
    <cellStyle name="원_마.6월+별첨부록_장기TM대리점지원및관리규정(20051216-발송용)" xfId="13086" xr:uid="{00000000-0005-0000-0000-000017330000}"/>
    <cellStyle name="원_마.6월+별첨부록_장기TM활성화방안(11월-결재예산보완본)-최종판" xfId="13087" xr:uid="{00000000-0005-0000-0000-000018330000}"/>
    <cellStyle name="원_마.6월+별첨부록_참석자명단(대리점)" xfId="13088" xr:uid="{00000000-0005-0000-0000-000019330000}"/>
    <cellStyle name="원_마.마감별첨1-10월" xfId="13089" xr:uid="{00000000-0005-0000-0000-00001A330000}"/>
    <cellStyle name="원_마.마감별첨1-10월_3063932006021309511403280445_FY'06년 자동차보험 매출계획 기획실송부 요약" xfId="13090" xr:uid="{00000000-0005-0000-0000-00001B330000}"/>
    <cellStyle name="원_마.마감별첨1-10월_3063932006021314282903120496_FY'06년 자동차보험 매출계획 기획실송부 요약" xfId="13091" xr:uid="{00000000-0005-0000-0000-00001C330000}"/>
    <cellStyle name="원_마.마감별첨1-10월_306393200701221041450656000468420013_FY07 매출계획 작성양식" xfId="13092" xr:uid="{00000000-0005-0000-0000-00001D330000}"/>
    <cellStyle name="원_마.마감별첨1-10월_306393200701221329200203007251260027_FY07 매출계획 작성양식" xfId="13093" xr:uid="{00000000-0005-0000-0000-00001E330000}"/>
    <cellStyle name="원_마.마감별첨1-10월_306393200701250903550250090628260030_FY07 매출계획 작성양식" xfId="13094" xr:uid="{00000000-0005-0000-0000-00001F330000}"/>
    <cellStyle name="원_마.마감별첨1-10월_7-9월설치분집행(1018)" xfId="13095" xr:uid="{00000000-0005-0000-0000-000020330000}"/>
    <cellStyle name="원_마.마감별첨1-10월_Feedback-일반활성화FY'07.2분기-품의" xfId="13096" xr:uid="{00000000-0005-0000-0000-000021330000}"/>
    <cellStyle name="원_마.마감별첨1-10월_FY'06년 자동차보험 매출계획 5(안)-1" xfId="13097" xr:uid="{00000000-0005-0000-0000-000022330000}"/>
    <cellStyle name="원_마.마감별첨1-10월_FY'06년 자동차보험 매출계획 5(안)-2" xfId="13098" xr:uid="{00000000-0005-0000-0000-000023330000}"/>
    <cellStyle name="원_마.마감별첨1-10월_FY'06년 자동차보험 매출계획 기획실송부 요약" xfId="13099" xr:uid="{00000000-0005-0000-0000-000024330000}"/>
    <cellStyle name="원_마.마감별첨1-10월_FY07 매출계획 작성양식(최종송부)" xfId="13100" xr:uid="{00000000-0005-0000-0000-000025330000}"/>
    <cellStyle name="원_마.마감별첨1-10월_TM-FY'07.중간피드백-6" xfId="13101" xr:uid="{00000000-0005-0000-0000-000026330000}"/>
    <cellStyle name="원_마.마감별첨1-10월_TM대리점활성화방안(0928)" xfId="13102" xr:uid="{00000000-0005-0000-0000-000027330000}"/>
    <cellStyle name="원_마.마감별첨1-10월_TM대리점활성화방안(0930)-1" xfId="13103" xr:uid="{00000000-0005-0000-0000-000028330000}"/>
    <cellStyle name="원_마.마감별첨1-10월_TM신상품개발검토의견(20060327)" xfId="13104" xr:uid="{00000000-0005-0000-0000-000029330000}"/>
    <cellStyle name="원_마.마감별첨1-10월_TM신청서(최종)-마지부(1229)" xfId="13105" xr:uid="{00000000-0005-0000-0000-00002A330000}"/>
    <cellStyle name="원_마.마감별첨1-10월_부문별월별매출계획(070330기획실)" xfId="13106" xr:uid="{00000000-0005-0000-0000-00002B330000}"/>
    <cellStyle name="원_마.마감별첨1-10월_신상품재검토(20040417)" xfId="13107" xr:uid="{00000000-0005-0000-0000-00002C330000}"/>
    <cellStyle name="원_마.마감별첨1-10월_업체선정평가표(장기tm-20051201)-장원제(최종)" xfId="13108" xr:uid="{00000000-0005-0000-0000-00002D330000}"/>
    <cellStyle name="원_마.마감별첨1-10월_인수지침관련의견" xfId="13109" xr:uid="{00000000-0005-0000-0000-00002E330000}"/>
    <cellStyle name="원_마.마감별첨1-10월_장기TM대리점지원및관리규정(20051216-발송용)" xfId="13110" xr:uid="{00000000-0005-0000-0000-00002F330000}"/>
    <cellStyle name="원_마.마감별첨1-10월_장기보험목표달성방안(070903-2)" xfId="13111" xr:uid="{00000000-0005-0000-0000-000030330000}"/>
    <cellStyle name="원_마.마감별첨1-10월_장기특성별실적_조정후(가안)" xfId="13112" xr:uid="{00000000-0005-0000-0000-000031330000}"/>
    <cellStyle name="원_마.마감별첨1-10월_통신판매가이드라인정리(최종)" xfId="13113" xr:uid="{00000000-0005-0000-0000-000032330000}"/>
    <cellStyle name="원_마.마감별첨1-10월_하이라이프다이렉트수수료안(20060522)" xfId="13114" xr:uid="{00000000-0005-0000-0000-000033330000}"/>
    <cellStyle name="원_마.마감별첨1-3월" xfId="13115" xr:uid="{00000000-0005-0000-0000-000034330000}"/>
    <cellStyle name="원_마.마감별첨1-3월_Feedback-일반활성화FY'07.2분기-품의" xfId="13116" xr:uid="{00000000-0005-0000-0000-000035330000}"/>
    <cellStyle name="원_마.마감별첨1-3월_FY'06장기보험매출계획(유지율)" xfId="13117" xr:uid="{00000000-0005-0000-0000-000036330000}"/>
    <cellStyle name="원_마.마감별첨1-3월_FY'07점포영업전략(070403)" xfId="13118" xr:uid="{00000000-0005-0000-0000-000037330000}"/>
    <cellStyle name="원_마.마감별첨1-3월_보장자산증대방안" xfId="13119" xr:uid="{00000000-0005-0000-0000-000038330000}"/>
    <cellStyle name="원_마.마감별첨1-4월(진짜)" xfId="13120" xr:uid="{00000000-0005-0000-0000-000039330000}"/>
    <cellStyle name="원_마.마감별첨2-10월" xfId="13121" xr:uid="{00000000-0005-0000-0000-00003A330000}"/>
    <cellStyle name="원_마.마감별첨2-10월_3063932006021309511403280445_FY'06년 자동차보험 매출계획 기획실송부 요약" xfId="13122" xr:uid="{00000000-0005-0000-0000-00003B330000}"/>
    <cellStyle name="원_마.마감별첨2-10월_3063932006021314282903120496_FY'06년 자동차보험 매출계획 기획실송부 요약" xfId="13123" xr:uid="{00000000-0005-0000-0000-00003C330000}"/>
    <cellStyle name="원_마.마감별첨2-10월_306393200701221041450656000468420013_FY07 매출계획 작성양식" xfId="13124" xr:uid="{00000000-0005-0000-0000-00003D330000}"/>
    <cellStyle name="원_마.마감별첨2-10월_306393200701221329200203007251260027_FY07 매출계획 작성양식" xfId="13125" xr:uid="{00000000-0005-0000-0000-00003E330000}"/>
    <cellStyle name="원_마.마감별첨2-10월_306393200701250903550250090628260030_FY07 매출계획 작성양식" xfId="13126" xr:uid="{00000000-0005-0000-0000-00003F330000}"/>
    <cellStyle name="원_마.마감별첨2-10월_7-9월설치분집행(1018)" xfId="13127" xr:uid="{00000000-0005-0000-0000-000040330000}"/>
    <cellStyle name="원_마.마감별첨2-10월_Feedback-일반활성화FY'07.2분기-품의" xfId="13128" xr:uid="{00000000-0005-0000-0000-000041330000}"/>
    <cellStyle name="원_마.마감별첨2-10월_FY'06년 자동차보험 매출계획 5(안)-1" xfId="13129" xr:uid="{00000000-0005-0000-0000-000042330000}"/>
    <cellStyle name="원_마.마감별첨2-10월_FY'06년 자동차보험 매출계획 5(안)-2" xfId="13130" xr:uid="{00000000-0005-0000-0000-000043330000}"/>
    <cellStyle name="원_마.마감별첨2-10월_FY'06년 자동차보험 매출계획 기획실송부 요약" xfId="13131" xr:uid="{00000000-0005-0000-0000-000044330000}"/>
    <cellStyle name="원_마.마감별첨2-10월_FY07 매출계획 작성양식(최종송부)" xfId="13132" xr:uid="{00000000-0005-0000-0000-000045330000}"/>
    <cellStyle name="원_마.마감별첨2-10월_TM-FY'07.중간피드백-6" xfId="13133" xr:uid="{00000000-0005-0000-0000-000046330000}"/>
    <cellStyle name="원_마.마감별첨2-10월_TM대리점활성화방안(0928)" xfId="13134" xr:uid="{00000000-0005-0000-0000-000047330000}"/>
    <cellStyle name="원_마.마감별첨2-10월_TM대리점활성화방안(0930)-1" xfId="13135" xr:uid="{00000000-0005-0000-0000-000048330000}"/>
    <cellStyle name="원_마.마감별첨2-10월_TM신상품개발검토의견(20060327)" xfId="13136" xr:uid="{00000000-0005-0000-0000-000049330000}"/>
    <cellStyle name="원_마.마감별첨2-10월_TM신청서(최종)-마지부(1229)" xfId="13137" xr:uid="{00000000-0005-0000-0000-00004A330000}"/>
    <cellStyle name="원_마.마감별첨2-10월_부문별월별매출계획(070330기획실)" xfId="13138" xr:uid="{00000000-0005-0000-0000-00004B330000}"/>
    <cellStyle name="원_마.마감별첨2-10월_신상품재검토(20040417)" xfId="13139" xr:uid="{00000000-0005-0000-0000-00004C330000}"/>
    <cellStyle name="원_마.마감별첨2-10월_업체선정평가표(장기tm-20051201)-장원제(최종)" xfId="13140" xr:uid="{00000000-0005-0000-0000-00004D330000}"/>
    <cellStyle name="원_마.마감별첨2-10월_인수지침관련의견" xfId="13141" xr:uid="{00000000-0005-0000-0000-00004E330000}"/>
    <cellStyle name="원_마.마감별첨2-10월_장기TM대리점지원및관리규정(20051216-발송용)" xfId="13142" xr:uid="{00000000-0005-0000-0000-00004F330000}"/>
    <cellStyle name="원_마.마감별첨2-10월_장기보험목표달성방안(070903-2)" xfId="13143" xr:uid="{00000000-0005-0000-0000-000050330000}"/>
    <cellStyle name="원_마.마감별첨2-10월_장기특성별실적_조정후(가안)" xfId="13144" xr:uid="{00000000-0005-0000-0000-000051330000}"/>
    <cellStyle name="원_마.마감별첨2-10월_통신판매가이드라인정리(최종)" xfId="13145" xr:uid="{00000000-0005-0000-0000-000052330000}"/>
    <cellStyle name="원_마.마감별첨2-10월_하이라이프다이렉트수수료안(20060522)" xfId="13146" xr:uid="{00000000-0005-0000-0000-000053330000}"/>
    <cellStyle name="원_마.마감별첨2-12월" xfId="13147" xr:uid="{00000000-0005-0000-0000-000054330000}"/>
    <cellStyle name="원_마.마감별첨2-2월" xfId="13148" xr:uid="{00000000-0005-0000-0000-000055330000}"/>
    <cellStyle name="원_마.마감별첨2-2월_Feedback-일반활성화FY'07.2분기-품의" xfId="13149" xr:uid="{00000000-0005-0000-0000-000056330000}"/>
    <cellStyle name="원_마.마감별첨2-2월_FY'06장기보험매출계획(유지율)" xfId="13150" xr:uid="{00000000-0005-0000-0000-000057330000}"/>
    <cellStyle name="원_마.마감별첨2-2월_FY'07점포영업전략(070403)" xfId="13151" xr:uid="{00000000-0005-0000-0000-000058330000}"/>
    <cellStyle name="원_마.마감별첨2-2월_보장자산증대방안" xfId="13152" xr:uid="{00000000-0005-0000-0000-000059330000}"/>
    <cellStyle name="원_마.마감별첨2-3월" xfId="13153" xr:uid="{00000000-0005-0000-0000-00005A330000}"/>
    <cellStyle name="원_마.마감별첨2-3월_Feedback-일반활성화FY'07.2분기-품의" xfId="13154" xr:uid="{00000000-0005-0000-0000-00005B330000}"/>
    <cellStyle name="원_마.마감별첨2-3월_FY'06장기보험매출계획(유지율)" xfId="13155" xr:uid="{00000000-0005-0000-0000-00005C330000}"/>
    <cellStyle name="원_마.마감별첨2-3월_FY'07점포영업전략(070403)" xfId="13156" xr:uid="{00000000-0005-0000-0000-00005D330000}"/>
    <cellStyle name="원_마.마감별첨2-3월_보장자산증대방안" xfId="13157" xr:uid="{00000000-0005-0000-0000-00005E330000}"/>
    <cellStyle name="원_마.마감별첨3-10월" xfId="13158" xr:uid="{00000000-0005-0000-0000-00005F330000}"/>
    <cellStyle name="원_마.마감별첨3-10월_3063932006021309511403280445_FY'06년 자동차보험 매출계획 기획실송부 요약" xfId="13159" xr:uid="{00000000-0005-0000-0000-000060330000}"/>
    <cellStyle name="원_마.마감별첨3-10월_3063932006021314282903120496_FY'06년 자동차보험 매출계획 기획실송부 요약" xfId="13160" xr:uid="{00000000-0005-0000-0000-000061330000}"/>
    <cellStyle name="원_마.마감별첨3-10월_306393200701221041450656000468420013_FY07 매출계획 작성양식" xfId="13161" xr:uid="{00000000-0005-0000-0000-000062330000}"/>
    <cellStyle name="원_마.마감별첨3-10월_306393200701221329200203007251260027_FY07 매출계획 작성양식" xfId="13162" xr:uid="{00000000-0005-0000-0000-000063330000}"/>
    <cellStyle name="원_마.마감별첨3-10월_306393200701250903550250090628260030_FY07 매출계획 작성양식" xfId="13163" xr:uid="{00000000-0005-0000-0000-000064330000}"/>
    <cellStyle name="원_마.마감별첨3-10월_7-9월설치분집행(1018)" xfId="13164" xr:uid="{00000000-0005-0000-0000-000065330000}"/>
    <cellStyle name="원_마.마감별첨3-10월_Feedback-일반활성화FY'07.2분기-품의" xfId="13165" xr:uid="{00000000-0005-0000-0000-000066330000}"/>
    <cellStyle name="원_마.마감별첨3-10월_FY'06년 자동차보험 매출계획 5(안)-1" xfId="13166" xr:uid="{00000000-0005-0000-0000-000067330000}"/>
    <cellStyle name="원_마.마감별첨3-10월_FY'06년 자동차보험 매출계획 5(안)-2" xfId="13167" xr:uid="{00000000-0005-0000-0000-000068330000}"/>
    <cellStyle name="원_마.마감별첨3-10월_FY'06년 자동차보험 매출계획 기획실송부 요약" xfId="13168" xr:uid="{00000000-0005-0000-0000-000069330000}"/>
    <cellStyle name="원_마.마감별첨3-10월_FY07 매출계획 작성양식(최종송부)" xfId="13169" xr:uid="{00000000-0005-0000-0000-00006A330000}"/>
    <cellStyle name="원_마.마감별첨3-10월_TM-FY'07.중간피드백-6" xfId="13170" xr:uid="{00000000-0005-0000-0000-00006B330000}"/>
    <cellStyle name="원_마.마감별첨3-10월_TM대리점활성화방안(0928)" xfId="13171" xr:uid="{00000000-0005-0000-0000-00006C330000}"/>
    <cellStyle name="원_마.마감별첨3-10월_TM대리점활성화방안(0930)-1" xfId="13172" xr:uid="{00000000-0005-0000-0000-00006D330000}"/>
    <cellStyle name="원_마.마감별첨3-10월_TM신상품개발검토의견(20060327)" xfId="13173" xr:uid="{00000000-0005-0000-0000-00006E330000}"/>
    <cellStyle name="원_마.마감별첨3-10월_TM신청서(최종)-마지부(1229)" xfId="13174" xr:uid="{00000000-0005-0000-0000-00006F330000}"/>
    <cellStyle name="원_마.마감별첨3-10월_부문별월별매출계획(070330기획실)" xfId="13175" xr:uid="{00000000-0005-0000-0000-000070330000}"/>
    <cellStyle name="원_마.마감별첨3-10월_신상품재검토(20040417)" xfId="13176" xr:uid="{00000000-0005-0000-0000-000071330000}"/>
    <cellStyle name="원_마.마감별첨3-10월_업체선정평가표(장기tm-20051201)-장원제(최종)" xfId="13177" xr:uid="{00000000-0005-0000-0000-000072330000}"/>
    <cellStyle name="원_마.마감별첨3-10월_인수지침관련의견" xfId="13178" xr:uid="{00000000-0005-0000-0000-000073330000}"/>
    <cellStyle name="원_마.마감별첨3-10월_장기TM대리점지원및관리규정(20051216-발송용)" xfId="13179" xr:uid="{00000000-0005-0000-0000-000074330000}"/>
    <cellStyle name="원_마.마감별첨3-10월_장기보험목표달성방안(070903-2)" xfId="13180" xr:uid="{00000000-0005-0000-0000-000075330000}"/>
    <cellStyle name="원_마.마감별첨3-10월_장기특성별실적_조정후(가안)" xfId="13181" xr:uid="{00000000-0005-0000-0000-000076330000}"/>
    <cellStyle name="원_마.마감별첨3-10월_통신판매가이드라인정리(최종)" xfId="13182" xr:uid="{00000000-0005-0000-0000-000077330000}"/>
    <cellStyle name="원_마.마감별첨3-10월_하이라이프다이렉트수수료안(20060522)" xfId="13183" xr:uid="{00000000-0005-0000-0000-000078330000}"/>
    <cellStyle name="원_마.마감별첨3-2월" xfId="13184" xr:uid="{00000000-0005-0000-0000-000079330000}"/>
    <cellStyle name="원_마.마감별첨3-2월_Feedback-일반활성화FY'07.2분기-품의" xfId="13185" xr:uid="{00000000-0005-0000-0000-00007A330000}"/>
    <cellStyle name="원_마.마감별첨3-2월_FY'06장기보험매출계획(유지율)" xfId="13186" xr:uid="{00000000-0005-0000-0000-00007B330000}"/>
    <cellStyle name="원_마.마감별첨3-2월_FY'07점포영업전략(070403)" xfId="13187" xr:uid="{00000000-0005-0000-0000-00007C330000}"/>
    <cellStyle name="원_마.마감별첨3-2월_보장자산증대방안" xfId="13188" xr:uid="{00000000-0005-0000-0000-00007D330000}"/>
    <cellStyle name="원_마.마감별첨3-3월" xfId="13189" xr:uid="{00000000-0005-0000-0000-00007E330000}"/>
    <cellStyle name="원_마.마감별첨3-3월_Feedback-일반활성화FY'07.2분기-품의" xfId="13190" xr:uid="{00000000-0005-0000-0000-00007F330000}"/>
    <cellStyle name="원_마.마감별첨3-3월_FY'06장기보험매출계획(유지율)" xfId="13191" xr:uid="{00000000-0005-0000-0000-000080330000}"/>
    <cellStyle name="원_마.마감별첨3-3월_FY'07점포영업전략(070403)" xfId="13192" xr:uid="{00000000-0005-0000-0000-000081330000}"/>
    <cellStyle name="원_마.마감별첨3-3월_보장자산증대방안" xfId="13193" xr:uid="{00000000-0005-0000-0000-000082330000}"/>
    <cellStyle name="원_마.마감별첨3-9월" xfId="13194" xr:uid="{00000000-0005-0000-0000-000083330000}"/>
    <cellStyle name="원_마.마감별첨3-9월_Feedback-일반활성화FY'07.2분기-품의" xfId="13195" xr:uid="{00000000-0005-0000-0000-000084330000}"/>
    <cellStyle name="원_마.마감별첨3-9월_FY'06장기보험매출계획(유지율)" xfId="13196" xr:uid="{00000000-0005-0000-0000-000085330000}"/>
    <cellStyle name="원_마.마감별첨3-9월_FY'07 매출추정(0130)-3차(목표문구)" xfId="13197" xr:uid="{00000000-0005-0000-0000-000086330000}"/>
    <cellStyle name="원_마.마감별첨3-9월_FY'07점포영업전략(070403)" xfId="13198" xr:uid="{00000000-0005-0000-0000-000087330000}"/>
    <cellStyle name="원_마.마감별첨3-9월_보장자산증대방안" xfId="13199" xr:uid="{00000000-0005-0000-0000-000088330000}"/>
    <cellStyle name="원_마.마감별첨4-3월" xfId="13200" xr:uid="{00000000-0005-0000-0000-000089330000}"/>
    <cellStyle name="원_마.마감별첨4-3월_Feedback-일반활성화FY'07.2분기-품의" xfId="13201" xr:uid="{00000000-0005-0000-0000-00008A330000}"/>
    <cellStyle name="원_마.마감별첨4-3월_FY'06장기보험매출계획(유지율)" xfId="13202" xr:uid="{00000000-0005-0000-0000-00008B330000}"/>
    <cellStyle name="원_마.마감별첨4-3월_FY'07점포영업전략(070403)" xfId="13203" xr:uid="{00000000-0005-0000-0000-00008C330000}"/>
    <cellStyle name="원_마.마감별첨4-3월_보장자산증대방안" xfId="13204" xr:uid="{00000000-0005-0000-0000-00008D330000}"/>
    <cellStyle name="원_마감요약" xfId="13205" xr:uid="{00000000-0005-0000-0000-00008E330000}"/>
    <cellStyle name="원_마감자료" xfId="13206" xr:uid="{00000000-0005-0000-0000-00008F330000}"/>
    <cellStyle name="원_마감현황(본부별합격현황)" xfId="13207" xr:uid="{00000000-0005-0000-0000-000090330000}"/>
    <cellStyle name="원_마감현황(본부별합격현황)_3063932006021309511403280445_FY'06년 자동차보험 매출계획 기획실송부 요약" xfId="13208" xr:uid="{00000000-0005-0000-0000-000091330000}"/>
    <cellStyle name="원_마감현황(본부별합격현황)_3063932006021314282903120496_FY'06년 자동차보험 매출계획 기획실송부 요약" xfId="13209" xr:uid="{00000000-0005-0000-0000-000092330000}"/>
    <cellStyle name="원_마감현황(본부별합격현황)_306393200701221041450656000468420013_FY07 매출계획 작성양식" xfId="13210" xr:uid="{00000000-0005-0000-0000-000093330000}"/>
    <cellStyle name="원_마감현황(본부별합격현황)_306393200701221329200203007251260027_FY07 매출계획 작성양식" xfId="13211" xr:uid="{00000000-0005-0000-0000-000094330000}"/>
    <cellStyle name="원_마감현황(본부별합격현황)_306393200701250903550250090628260030_FY07 매출계획 작성양식" xfId="13212" xr:uid="{00000000-0005-0000-0000-000095330000}"/>
    <cellStyle name="원_마감현황(본부별합격현황)_7-9월설치분집행(1018)" xfId="13213" xr:uid="{00000000-0005-0000-0000-000096330000}"/>
    <cellStyle name="원_마감현황(본부별합격현황)_FY'06년 자동차보험 매출계획 5(안)-1" xfId="13214" xr:uid="{00000000-0005-0000-0000-000097330000}"/>
    <cellStyle name="원_마감현황(본부별합격현황)_FY'06년 자동차보험 매출계획 5(안)-2" xfId="13215" xr:uid="{00000000-0005-0000-0000-000098330000}"/>
    <cellStyle name="원_마감현황(본부별합격현황)_FY'06년 자동차보험 매출계획 기획실송부 요약" xfId="13216" xr:uid="{00000000-0005-0000-0000-000099330000}"/>
    <cellStyle name="원_마감현황(본부별합격현황)_FY07 매출계획 작성양식(최종송부)" xfId="13217" xr:uid="{00000000-0005-0000-0000-00009A330000}"/>
    <cellStyle name="원_마감현황(본부별합격현황)_PLACARD" xfId="13218" xr:uid="{00000000-0005-0000-0000-00009B330000}"/>
    <cellStyle name="원_마감현황(본부별합격현황)_TM대리점활성화방안(0928)" xfId="13219" xr:uid="{00000000-0005-0000-0000-00009C330000}"/>
    <cellStyle name="원_마감현황(본부별합격현황)_TM대리점활성화방안(0930)-1" xfId="13220" xr:uid="{00000000-0005-0000-0000-00009D330000}"/>
    <cellStyle name="원_마감현황(본부별합격현황)_TM신상품개발검토의견(20060327)" xfId="13221" xr:uid="{00000000-0005-0000-0000-00009E330000}"/>
    <cellStyle name="원_마감현황(본부별합격현황)_TM신청서(최종)-마지부(1229)" xfId="13222" xr:uid="{00000000-0005-0000-0000-00009F330000}"/>
    <cellStyle name="원_마감현황(본부별합격현황)_tm활성화(예산수정)" xfId="13223" xr:uid="{00000000-0005-0000-0000-0000A0330000}"/>
    <cellStyle name="원_마감현황(본부별합격현황)_마지부승인(0512 -5차)" xfId="13224" xr:uid="{00000000-0005-0000-0000-0000A1330000}"/>
    <cellStyle name="원_마감현황(본부별합격현황)_업체선정평가표(장기tm-20051201)-장원제(최종)" xfId="13225" xr:uid="{00000000-0005-0000-0000-0000A2330000}"/>
    <cellStyle name="원_마감현황(본부별합격현황)_인수지침관련의견" xfId="13226" xr:uid="{00000000-0005-0000-0000-0000A3330000}"/>
    <cellStyle name="원_마감현황(본부별합격현황)_장기TM대리점지원및관리규정(20051216-발송용)" xfId="13227" xr:uid="{00000000-0005-0000-0000-0000A4330000}"/>
    <cellStyle name="원_마감현황(본부별합격현황)_장기TM활성화방안(11월-결재예산보완본)-최종판" xfId="13228" xr:uid="{00000000-0005-0000-0000-0000A5330000}"/>
    <cellStyle name="원_마감현황(본부별합격현황)_참석자명단(대리점)" xfId="13229" xr:uid="{00000000-0005-0000-0000-0000A6330000}"/>
    <cellStyle name="원_마감회의(본부별합격현황)" xfId="13230" xr:uid="{00000000-0005-0000-0000-0000A7330000}"/>
    <cellStyle name="원_마감회의(본부별합격현황)_3063932006021309511403280445_FY'06년 자동차보험 매출계획 기획실송부 요약" xfId="13231" xr:uid="{00000000-0005-0000-0000-0000A8330000}"/>
    <cellStyle name="원_마감회의(본부별합격현황)_3063932006021314282903120496_FY'06년 자동차보험 매출계획 기획실송부 요약" xfId="13232" xr:uid="{00000000-0005-0000-0000-0000A9330000}"/>
    <cellStyle name="원_마감회의(본부별합격현황)_306393200701221041450656000468420013_FY07 매출계획 작성양식" xfId="13233" xr:uid="{00000000-0005-0000-0000-0000AA330000}"/>
    <cellStyle name="원_마감회의(본부별합격현황)_306393200701221329200203007251260027_FY07 매출계획 작성양식" xfId="13234" xr:uid="{00000000-0005-0000-0000-0000AB330000}"/>
    <cellStyle name="원_마감회의(본부별합격현황)_306393200701250903550250090628260030_FY07 매출계획 작성양식" xfId="13235" xr:uid="{00000000-0005-0000-0000-0000AC330000}"/>
    <cellStyle name="원_마감회의(본부별합격현황)_7-9월설치분집행(1018)" xfId="13236" xr:uid="{00000000-0005-0000-0000-0000AD330000}"/>
    <cellStyle name="원_마감회의(본부별합격현황)_FY'06년 자동차보험 매출계획 5(안)-1" xfId="13237" xr:uid="{00000000-0005-0000-0000-0000AE330000}"/>
    <cellStyle name="원_마감회의(본부별합격현황)_FY'06년 자동차보험 매출계획 5(안)-2" xfId="13238" xr:uid="{00000000-0005-0000-0000-0000AF330000}"/>
    <cellStyle name="원_마감회의(본부별합격현황)_FY'06년 자동차보험 매출계획 기획실송부 요약" xfId="13239" xr:uid="{00000000-0005-0000-0000-0000B0330000}"/>
    <cellStyle name="원_마감회의(본부별합격현황)_FY07 매출계획 작성양식(최종송부)" xfId="13240" xr:uid="{00000000-0005-0000-0000-0000B1330000}"/>
    <cellStyle name="원_마감회의(본부별합격현황)_PLACARD" xfId="13241" xr:uid="{00000000-0005-0000-0000-0000B2330000}"/>
    <cellStyle name="원_마감회의(본부별합격현황)_TM대리점활성화방안(0928)" xfId="13242" xr:uid="{00000000-0005-0000-0000-0000B3330000}"/>
    <cellStyle name="원_마감회의(본부별합격현황)_TM대리점활성화방안(0930)-1" xfId="13243" xr:uid="{00000000-0005-0000-0000-0000B4330000}"/>
    <cellStyle name="원_마감회의(본부별합격현황)_TM신상품개발검토의견(20060327)" xfId="13244" xr:uid="{00000000-0005-0000-0000-0000B5330000}"/>
    <cellStyle name="원_마감회의(본부별합격현황)_TM신청서(최종)-마지부(1229)" xfId="13245" xr:uid="{00000000-0005-0000-0000-0000B6330000}"/>
    <cellStyle name="원_마감회의(본부별합격현황)_tm활성화(예산수정)" xfId="13246" xr:uid="{00000000-0005-0000-0000-0000B7330000}"/>
    <cellStyle name="원_마감회의(본부별합격현황)_마지부승인(0512 -5차)" xfId="13247" xr:uid="{00000000-0005-0000-0000-0000B8330000}"/>
    <cellStyle name="원_마감회의(본부별합격현황)_업체선정평가표(장기tm-20051201)-장원제(최종)" xfId="13248" xr:uid="{00000000-0005-0000-0000-0000B9330000}"/>
    <cellStyle name="원_마감회의(본부별합격현황)_인수지침관련의견" xfId="13249" xr:uid="{00000000-0005-0000-0000-0000BA330000}"/>
    <cellStyle name="원_마감회의(본부별합격현황)_장기TM대리점지원및관리규정(20051216-발송용)" xfId="13250" xr:uid="{00000000-0005-0000-0000-0000BB330000}"/>
    <cellStyle name="원_마감회의(본부별합격현황)_장기TM활성화방안(11월-결재예산보완본)-최종판" xfId="13251" xr:uid="{00000000-0005-0000-0000-0000BC330000}"/>
    <cellStyle name="원_마감회의(본부별합격현황)_참석자명단(대리점)" xfId="13252" xr:uid="{00000000-0005-0000-0000-0000BD330000}"/>
    <cellStyle name="원_마감회의자료(홍재선" xfId="13253" xr:uid="{00000000-0005-0000-0000-0000BE330000}"/>
    <cellStyle name="원_마지부승인(0512 -5차)" xfId="13254" xr:uid="{00000000-0005-0000-0000-0000BF330000}"/>
    <cellStyle name="원_매출계획7월확정분88" xfId="13255" xr:uid="{00000000-0005-0000-0000-0000C0330000}"/>
    <cellStyle name="원_무증원점포" xfId="13256" xr:uid="{00000000-0005-0000-0000-0000C1330000}"/>
    <cellStyle name="원_무증원점포_3063932006021309511403280445_FY'06년 자동차보험 매출계획 기획실송부 요약" xfId="13257" xr:uid="{00000000-0005-0000-0000-0000C2330000}"/>
    <cellStyle name="원_무증원점포_3063932006021314282903120496_FY'06년 자동차보험 매출계획 기획실송부 요약" xfId="13258" xr:uid="{00000000-0005-0000-0000-0000C3330000}"/>
    <cellStyle name="원_무증원점포_306393200701221041450656000468420013_FY07 매출계획 작성양식" xfId="13259" xr:uid="{00000000-0005-0000-0000-0000C4330000}"/>
    <cellStyle name="원_무증원점포_306393200701221329200203007251260027_FY07 매출계획 작성양식" xfId="13260" xr:uid="{00000000-0005-0000-0000-0000C5330000}"/>
    <cellStyle name="원_무증원점포_306393200701250903550250090628260030_FY07 매출계획 작성양식" xfId="13261" xr:uid="{00000000-0005-0000-0000-0000C6330000}"/>
    <cellStyle name="원_무증원점포_7-9월설치분집행(1018)" xfId="13262" xr:uid="{00000000-0005-0000-0000-0000C7330000}"/>
    <cellStyle name="원_무증원점포_Feedback-일반활성화FY'07.2분기-품의" xfId="13263" xr:uid="{00000000-0005-0000-0000-0000C8330000}"/>
    <cellStyle name="원_무증원점포_FY'06년 자동차보험 매출계획 5(안)-1" xfId="13264" xr:uid="{00000000-0005-0000-0000-0000C9330000}"/>
    <cellStyle name="원_무증원점포_FY'06년 자동차보험 매출계획 5(안)-2" xfId="13265" xr:uid="{00000000-0005-0000-0000-0000CA330000}"/>
    <cellStyle name="원_무증원점포_FY'06년 자동차보험 매출계획 기획실송부 요약" xfId="13266" xr:uid="{00000000-0005-0000-0000-0000CB330000}"/>
    <cellStyle name="원_무증원점포_FY07 매출계획 작성양식(최종송부)" xfId="13267" xr:uid="{00000000-0005-0000-0000-0000CC330000}"/>
    <cellStyle name="원_무증원점포_TM-FY'07.중간피드백-6" xfId="13268" xr:uid="{00000000-0005-0000-0000-0000CD330000}"/>
    <cellStyle name="원_무증원점포_TM대리점활성화방안(0928)" xfId="13269" xr:uid="{00000000-0005-0000-0000-0000CE330000}"/>
    <cellStyle name="원_무증원점포_TM대리점활성화방안(0930)-1" xfId="13270" xr:uid="{00000000-0005-0000-0000-0000CF330000}"/>
    <cellStyle name="원_무증원점포_TM신상품개발검토의견(20060327)" xfId="13271" xr:uid="{00000000-0005-0000-0000-0000D0330000}"/>
    <cellStyle name="원_무증원점포_TM신청서(최종)-마지부(1229)" xfId="13272" xr:uid="{00000000-0005-0000-0000-0000D1330000}"/>
    <cellStyle name="원_무증원점포_부문별월별매출계획(070330기획실)" xfId="13273" xr:uid="{00000000-0005-0000-0000-0000D2330000}"/>
    <cellStyle name="원_무증원점포_신상품재검토(20040417)" xfId="13274" xr:uid="{00000000-0005-0000-0000-0000D3330000}"/>
    <cellStyle name="원_무증원점포_업체선정평가표(장기tm-20051201)-장원제(최종)" xfId="13275" xr:uid="{00000000-0005-0000-0000-0000D4330000}"/>
    <cellStyle name="원_무증원점포_인수지침관련의견" xfId="13276" xr:uid="{00000000-0005-0000-0000-0000D5330000}"/>
    <cellStyle name="원_무증원점포_장기TM대리점지원및관리규정(20051216-발송용)" xfId="13277" xr:uid="{00000000-0005-0000-0000-0000D6330000}"/>
    <cellStyle name="원_무증원점포_장기보험목표달성방안(070903-2)" xfId="13278" xr:uid="{00000000-0005-0000-0000-0000D7330000}"/>
    <cellStyle name="원_무증원점포_장기특성별실적_조정후(가안)" xfId="13279" xr:uid="{00000000-0005-0000-0000-0000D8330000}"/>
    <cellStyle name="원_무증원점포_통신판매가이드라인정리(최종)" xfId="13280" xr:uid="{00000000-0005-0000-0000-0000D9330000}"/>
    <cellStyle name="원_무증원점포_하이라이프다이렉트수수료안(20060522)" xfId="13281" xr:uid="{00000000-0005-0000-0000-0000DA330000}"/>
    <cellStyle name="원_무증원합격현황(03.05~)" xfId="13282" xr:uid="{00000000-0005-0000-0000-0000DB330000}"/>
    <cellStyle name="원_무증원합격현황(03.05~)_Feedback-일반활성화FY'07.2분기-품의" xfId="13283" xr:uid="{00000000-0005-0000-0000-0000DC330000}"/>
    <cellStyle name="원_무증원합격현황(03.05~)_FY'06장기보험매출계획(유지율)" xfId="13284" xr:uid="{00000000-0005-0000-0000-0000DD330000}"/>
    <cellStyle name="원_무증원합격현황(03.05~)_FY'07점포영업전략(070403)" xfId="13285" xr:uid="{00000000-0005-0000-0000-0000DE330000}"/>
    <cellStyle name="원_무증원합격현황(03.05~)_보장자산증대방안" xfId="13286" xr:uid="{00000000-0005-0000-0000-0000DF330000}"/>
    <cellStyle name="원_밀레니엄3년만기판매중지검토(안)" xfId="13287" xr:uid="{00000000-0005-0000-0000-0000E0330000}"/>
    <cellStyle name="원_방카11월 지급액 산정결과(12.14)" xfId="13288" xr:uid="{00000000-0005-0000-0000-0000E1330000}"/>
    <cellStyle name="원_방카부" xfId="13289" xr:uid="{00000000-0005-0000-0000-0000E2330000}"/>
    <cellStyle name="원_방카수정목표배분기준및목표액송부(040506)" xfId="13290" xr:uid="{00000000-0005-0000-0000-0000E3330000}"/>
    <cellStyle name="원_방카수정목표배분기준및목표액송부(040506)_0703장기보험마감분석" xfId="13291" xr:uid="{00000000-0005-0000-0000-0000E4330000}"/>
    <cellStyle name="원_방카수정목표배분기준및목표액송부(040506)_7-9월설치분집행(1018)" xfId="13292" xr:uid="{00000000-0005-0000-0000-0000E5330000}"/>
    <cellStyle name="원_방카수정목표배분기준및목표액송부(040506)_Feedback-일반활성화FY'07.2분기-품의" xfId="13293" xr:uid="{00000000-0005-0000-0000-0000E6330000}"/>
    <cellStyle name="원_방카수정목표배분기준및목표액송부(040506)_FY'07점포영업전략(070403)" xfId="13294" xr:uid="{00000000-0005-0000-0000-0000E7330000}"/>
    <cellStyle name="원_방카수정목표배분기준및목표액송부(040506)_TM-FY'07.중간피드백-6" xfId="13295" xr:uid="{00000000-0005-0000-0000-0000E8330000}"/>
    <cellStyle name="원_방카수정목표배분기준및목표액송부(040506)_TM대리점활성화방안(0928)" xfId="13296" xr:uid="{00000000-0005-0000-0000-0000E9330000}"/>
    <cellStyle name="원_방카수정목표배분기준및목표액송부(040506)_TM대리점활성화방안(0930)-1" xfId="13297" xr:uid="{00000000-0005-0000-0000-0000EA330000}"/>
    <cellStyle name="원_방카수정목표배분기준및목표액송부(040506)_TM신상품개발검토의견(20060327)" xfId="13298" xr:uid="{00000000-0005-0000-0000-0000EB330000}"/>
    <cellStyle name="원_방카수정목표배분기준및목표액송부(040506)_TM신청서(최종)-마지부(1229)" xfId="13299" xr:uid="{00000000-0005-0000-0000-0000EC330000}"/>
    <cellStyle name="원_방카수정목표배분기준및목표액송부(040506)_보장자산증대방안" xfId="13300" xr:uid="{00000000-0005-0000-0000-0000ED330000}"/>
    <cellStyle name="원_방카수정목표배분기준및목표액송부(040506)_신상품재검토(20040417)" xfId="13301" xr:uid="{00000000-0005-0000-0000-0000EE330000}"/>
    <cellStyle name="원_방카수정목표배분기준및목표액송부(040506)_업체선정평가표(장기tm-20051201)-장원제(최종)" xfId="13302" xr:uid="{00000000-0005-0000-0000-0000EF330000}"/>
    <cellStyle name="원_방카수정목표배분기준및목표액송부(040506)_인수지침관련의견" xfId="13303" xr:uid="{00000000-0005-0000-0000-0000F0330000}"/>
    <cellStyle name="원_방카수정목표배분기준및목표액송부(040506)_장기TM대리점지원및관리규정(20051216-발송용)" xfId="13304" xr:uid="{00000000-0005-0000-0000-0000F1330000}"/>
    <cellStyle name="원_방카수정목표배분기준및목표액송부(040506)_통신판매가이드라인정리(최종)" xfId="13305" xr:uid="{00000000-0005-0000-0000-0000F2330000}"/>
    <cellStyle name="원_방카수정목표배분기준및목표액송부(040506)_하이라이프다이렉트수수료안(20060522)" xfId="13306" xr:uid="{00000000-0005-0000-0000-0000F3330000}"/>
    <cellStyle name="원_방카수정목표배분기준및목표액송부(040506)_해외연수실시안(20071220)-7차-공지용" xfId="13307" xr:uid="{00000000-0005-0000-0000-0000F4330000}"/>
    <cellStyle name="원_방카수정목표배분기준및목표액송부(040506)_해외연수실시안(20080130)-후꾸오까-차수조정" xfId="13308" xr:uid="{00000000-0005-0000-0000-0000F5330000}"/>
    <cellStyle name="원_방카슈랑스본부+지점달성율현황(12.06)11월" xfId="13309" xr:uid="{00000000-0005-0000-0000-0000F6330000}"/>
    <cellStyle name="원_배움운영매뉴얼" xfId="13310" xr:uid="{00000000-0005-0000-0000-0000F7330000}"/>
    <cellStyle name="원_법지부(1.28)" xfId="13311" xr:uid="{00000000-0005-0000-0000-0000F8330000}"/>
    <cellStyle name="원_법지부(1.28)_3063932006021309511403280445_FY'06년 자동차보험 매출계획 기획실송부 요약" xfId="13312" xr:uid="{00000000-0005-0000-0000-0000F9330000}"/>
    <cellStyle name="원_법지부(1.28)_3063932006021314282903120496_FY'06년 자동차보험 매출계획 기획실송부 요약" xfId="13313" xr:uid="{00000000-0005-0000-0000-0000FA330000}"/>
    <cellStyle name="원_법지부(1.28)_306393200701221041450656000468420013_FY07 매출계획 작성양식" xfId="13314" xr:uid="{00000000-0005-0000-0000-0000FB330000}"/>
    <cellStyle name="원_법지부(1.28)_306393200701221329200203007251260027_FY07 매출계획 작성양식" xfId="13315" xr:uid="{00000000-0005-0000-0000-0000FC330000}"/>
    <cellStyle name="원_법지부(1.28)_306393200701250903550250090628260030_FY07 매출계획 작성양식" xfId="13316" xr:uid="{00000000-0005-0000-0000-0000FD330000}"/>
    <cellStyle name="원_법지부(1.28)_7-9월설치분집행(1018)" xfId="13317" xr:uid="{00000000-0005-0000-0000-0000FE330000}"/>
    <cellStyle name="원_법지부(1.28)_FY'06년 자동차보험 매출계획 5(안)-1" xfId="13318" xr:uid="{00000000-0005-0000-0000-0000FF330000}"/>
    <cellStyle name="원_법지부(1.28)_FY'06년 자동차보험 매출계획 5(안)-2" xfId="13319" xr:uid="{00000000-0005-0000-0000-000000340000}"/>
    <cellStyle name="원_법지부(1.28)_FY'06년 자동차보험 매출계획 기획실송부 요약" xfId="13320" xr:uid="{00000000-0005-0000-0000-000001340000}"/>
    <cellStyle name="원_법지부(1.28)_FY07 매출계획 작성양식(최종송부)" xfId="13321" xr:uid="{00000000-0005-0000-0000-000002340000}"/>
    <cellStyle name="원_법지부(1.28)_PLACARD" xfId="13322" xr:uid="{00000000-0005-0000-0000-000003340000}"/>
    <cellStyle name="원_법지부(1.28)_TM대리점활성화방안(0928)" xfId="13323" xr:uid="{00000000-0005-0000-0000-000004340000}"/>
    <cellStyle name="원_법지부(1.28)_TM대리점활성화방안(0930)-1" xfId="13324" xr:uid="{00000000-0005-0000-0000-000005340000}"/>
    <cellStyle name="원_법지부(1.28)_TM신상품개발검토의견(20060327)" xfId="13325" xr:uid="{00000000-0005-0000-0000-000006340000}"/>
    <cellStyle name="원_법지부(1.28)_TM신청서(최종)-마지부(1229)" xfId="13326" xr:uid="{00000000-0005-0000-0000-000007340000}"/>
    <cellStyle name="원_법지부(1.28)_tm활성화(예산수정)" xfId="13327" xr:uid="{00000000-0005-0000-0000-000008340000}"/>
    <cellStyle name="원_법지부(1.28)_마지부승인(0512 -5차)" xfId="13328" xr:uid="{00000000-0005-0000-0000-000009340000}"/>
    <cellStyle name="원_법지부(1.28)_업체선정평가표(장기tm-20051201)-장원제(최종)" xfId="13329" xr:uid="{00000000-0005-0000-0000-00000A340000}"/>
    <cellStyle name="원_법지부(1.28)_인수지침관련의견" xfId="13330" xr:uid="{00000000-0005-0000-0000-00000B340000}"/>
    <cellStyle name="원_법지부(1.28)_장기TM대리점지원및관리규정(20051216-발송용)" xfId="13331" xr:uid="{00000000-0005-0000-0000-00000C340000}"/>
    <cellStyle name="원_법지부(1.28)_장기TM활성화방안(11월-결재예산보완본)-최종판" xfId="13332" xr:uid="{00000000-0005-0000-0000-00000D340000}"/>
    <cellStyle name="원_법지부(1.28)_참석자명단(대리점)" xfId="13333" xr:uid="{00000000-0005-0000-0000-00000E340000}"/>
    <cellStyle name="원_별첨자료" xfId="13334" xr:uid="{00000000-0005-0000-0000-00000F340000}"/>
    <cellStyle name="원_보장자산증대방안" xfId="13335" xr:uid="{00000000-0005-0000-0000-000010340000}"/>
    <cellStyle name="원_본부별" xfId="13336" xr:uid="{00000000-0005-0000-0000-000011340000}"/>
    <cellStyle name="원_본부별합격" xfId="13337" xr:uid="{00000000-0005-0000-0000-000012340000}"/>
    <cellStyle name="원_본부장간담회11월-0" xfId="13338" xr:uid="{00000000-0005-0000-0000-000013340000}"/>
    <cellStyle name="원_부문별월별매출계획(070330기획실)" xfId="13339" xr:uid="{00000000-0005-0000-0000-000014340000}"/>
    <cellStyle name="원_부서장회의(02.12)" xfId="13340" xr:uid="{00000000-0005-0000-0000-000015340000}"/>
    <cellStyle name="원_부장님요청" xfId="13341" xr:uid="{00000000-0005-0000-0000-000016340000}"/>
    <cellStyle name="원_부장님요청_3063932006021309511403280445_FY'06년 자동차보험 매출계획 기획실송부 요약" xfId="13342" xr:uid="{00000000-0005-0000-0000-000017340000}"/>
    <cellStyle name="원_부장님요청_3063932006021314282903120496_FY'06년 자동차보험 매출계획 기획실송부 요약" xfId="13343" xr:uid="{00000000-0005-0000-0000-000018340000}"/>
    <cellStyle name="원_부장님요청_306393200701221041450656000468420013_FY07 매출계획 작성양식" xfId="13344" xr:uid="{00000000-0005-0000-0000-000019340000}"/>
    <cellStyle name="원_부장님요청_306393200701221329200203007251260027_FY07 매출계획 작성양식" xfId="13345" xr:uid="{00000000-0005-0000-0000-00001A340000}"/>
    <cellStyle name="원_부장님요청_306393200701250903550250090628260030_FY07 매출계획 작성양식" xfId="13346" xr:uid="{00000000-0005-0000-0000-00001B340000}"/>
    <cellStyle name="원_부장님요청_7-9월설치분집행(1018)" xfId="13347" xr:uid="{00000000-0005-0000-0000-00001C340000}"/>
    <cellStyle name="원_부장님요청_Feedback-일반활성화FY'07.2분기-품의" xfId="13348" xr:uid="{00000000-0005-0000-0000-00001D340000}"/>
    <cellStyle name="원_부장님요청_FY'06년 자동차보험 매출계획 5(안)-1" xfId="13349" xr:uid="{00000000-0005-0000-0000-00001E340000}"/>
    <cellStyle name="원_부장님요청_FY'06년 자동차보험 매출계획 5(안)-2" xfId="13350" xr:uid="{00000000-0005-0000-0000-00001F340000}"/>
    <cellStyle name="원_부장님요청_FY'06년 자동차보험 매출계획 기획실송부 요약" xfId="13351" xr:uid="{00000000-0005-0000-0000-000020340000}"/>
    <cellStyle name="원_부장님요청_FY07 매출계획 작성양식(최종송부)" xfId="13352" xr:uid="{00000000-0005-0000-0000-000021340000}"/>
    <cellStyle name="원_부장님요청_TM-FY'07.중간피드백-6" xfId="13353" xr:uid="{00000000-0005-0000-0000-000022340000}"/>
    <cellStyle name="원_부장님요청_TM대리점활성화방안(0928)" xfId="13354" xr:uid="{00000000-0005-0000-0000-000023340000}"/>
    <cellStyle name="원_부장님요청_TM대리점활성화방안(0930)-1" xfId="13355" xr:uid="{00000000-0005-0000-0000-000024340000}"/>
    <cellStyle name="원_부장님요청_TM신상품개발검토의견(20060327)" xfId="13356" xr:uid="{00000000-0005-0000-0000-000025340000}"/>
    <cellStyle name="원_부장님요청_TM신청서(최종)-마지부(1229)" xfId="13357" xr:uid="{00000000-0005-0000-0000-000026340000}"/>
    <cellStyle name="원_부장님요청_부문별월별매출계획(070330기획실)" xfId="13358" xr:uid="{00000000-0005-0000-0000-000027340000}"/>
    <cellStyle name="원_부장님요청_신상품재검토(20040417)" xfId="13359" xr:uid="{00000000-0005-0000-0000-000028340000}"/>
    <cellStyle name="원_부장님요청_업체선정평가표(장기tm-20051201)-장원제(최종)" xfId="13360" xr:uid="{00000000-0005-0000-0000-000029340000}"/>
    <cellStyle name="원_부장님요청_인수지침관련의견" xfId="13361" xr:uid="{00000000-0005-0000-0000-00002A340000}"/>
    <cellStyle name="원_부장님요청_장기TM대리점지원및관리규정(20051216-발송용)" xfId="13362" xr:uid="{00000000-0005-0000-0000-00002B340000}"/>
    <cellStyle name="원_부장님요청_장기보험목표달성방안(070903-2)" xfId="13363" xr:uid="{00000000-0005-0000-0000-00002C340000}"/>
    <cellStyle name="원_부장님요청_장기특성별실적_조정후(가안)" xfId="13364" xr:uid="{00000000-0005-0000-0000-00002D340000}"/>
    <cellStyle name="원_부장님요청_통신판매가이드라인정리(최종)" xfId="13365" xr:uid="{00000000-0005-0000-0000-00002E340000}"/>
    <cellStyle name="원_부장님요청_하이라이프다이렉트수수료안(20060522)" xfId="13366" xr:uid="{00000000-0005-0000-0000-00002F340000}"/>
    <cellStyle name="원_비계수평가3분기메인(1)" xfId="13367" xr:uid="{00000000-0005-0000-0000-000030340000}"/>
    <cellStyle name="원_상위사월납기준비교(03.10" xfId="13368" xr:uid="{00000000-0005-0000-0000-000031340000}"/>
    <cellStyle name="원_상위사월납기준비교(03.10_Feedback-일반활성화FY'07.2분기-품의" xfId="13369" xr:uid="{00000000-0005-0000-0000-000032340000}"/>
    <cellStyle name="원_상위사월납기준비교(03.10_FY'06장기보험매출계획(유지율)" xfId="13370" xr:uid="{00000000-0005-0000-0000-000033340000}"/>
    <cellStyle name="원_상위사월납기준비교(03.10_FY'07 매출추정(0130)-3차(목표문구)" xfId="13371" xr:uid="{00000000-0005-0000-0000-000034340000}"/>
    <cellStyle name="원_상위사월납기준비교(03.10_FY'07점포영업전략(070403)" xfId="13372" xr:uid="{00000000-0005-0000-0000-000035340000}"/>
    <cellStyle name="원_상위사월납기준비교(03.10_보장자산증대방안" xfId="13373" xr:uid="{00000000-0005-0000-0000-000036340000}"/>
    <cellStyle name="원_설문집계양식" xfId="13374" xr:uid="{00000000-0005-0000-0000-000037340000}"/>
    <cellStyle name="원_세부추진+계획(1차보고용)" xfId="13375" xr:uid="{00000000-0005-0000-0000-000038340000}"/>
    <cellStyle name="원_세부추진+계획(1차보고용)_3083072006010511200705150661_TM신청서(최종)" xfId="13376" xr:uid="{00000000-0005-0000-0000-000039340000}"/>
    <cellStyle name="원_세부추진+계획(1차보고용)_7-9월설치분집행(1018)" xfId="13377" xr:uid="{00000000-0005-0000-0000-00003A340000}"/>
    <cellStyle name="원_세부추진+계획(1차보고용)_Feedback-일반활성화FY'07.2분기-품의" xfId="13378" xr:uid="{00000000-0005-0000-0000-00003B340000}"/>
    <cellStyle name="원_세부추진+계획(1차보고용)_TM-FY'07.중간피드백-6" xfId="13379" xr:uid="{00000000-0005-0000-0000-00003C340000}"/>
    <cellStyle name="원_세부추진+계획(1차보고용)_TM대리점활성화방안(0928)" xfId="13380" xr:uid="{00000000-0005-0000-0000-00003D340000}"/>
    <cellStyle name="원_세부추진+계획(1차보고용)_TM대리점활성화방안(0930)-1" xfId="13381" xr:uid="{00000000-0005-0000-0000-00003E340000}"/>
    <cellStyle name="원_세부추진+계획(1차보고용)_TM신상품개발검토의견(20060327)" xfId="13382" xr:uid="{00000000-0005-0000-0000-00003F340000}"/>
    <cellStyle name="원_세부추진+계획(1차보고용)_TM현황(051223)일반" xfId="13383" xr:uid="{00000000-0005-0000-0000-000040340000}"/>
    <cellStyle name="원_세부추진+계획(1차보고용)_부문별월별매출계획(070330기획실)" xfId="13384" xr:uid="{00000000-0005-0000-0000-000041340000}"/>
    <cellStyle name="원_세부추진+계획(1차보고용)_신상품재검토(20040417)" xfId="13385" xr:uid="{00000000-0005-0000-0000-000042340000}"/>
    <cellStyle name="원_세부추진+계획(1차보고용)_업체선정평가표(장기tm-20051201)-장원제(최종)" xfId="13386" xr:uid="{00000000-0005-0000-0000-000043340000}"/>
    <cellStyle name="원_세부추진+계획(1차보고용)_업추비개선(초안)" xfId="13387" xr:uid="{00000000-0005-0000-0000-000044340000}"/>
    <cellStyle name="원_세부추진+계획(1차보고용)_유지율개선실시사항(050901)" xfId="13388" xr:uid="{00000000-0005-0000-0000-000045340000}"/>
    <cellStyle name="원_세부추진+계획(1차보고용)_인수지침관련의견" xfId="13389" xr:uid="{00000000-0005-0000-0000-000046340000}"/>
    <cellStyle name="원_세부추진+계획(1차보고용)_일반보험보고(0801)-3" xfId="13390" xr:uid="{00000000-0005-0000-0000-000047340000}"/>
    <cellStyle name="원_세부추진+계획(1차보고용)_장기TM관리업무지침안(보완-0105)" xfId="13391" xr:uid="{00000000-0005-0000-0000-000048340000}"/>
    <cellStyle name="원_세부추진+계획(1차보고용)_장기TM관리지침별첨(최종-0614)" xfId="13392" xr:uid="{00000000-0005-0000-0000-000049340000}"/>
    <cellStyle name="원_세부추진+계획(1차보고용)_장기TM대리점지원및관리규정(20051216-발송용)" xfId="13393" xr:uid="{00000000-0005-0000-0000-00004A340000}"/>
    <cellStyle name="원_세부추진+계획(1차보고용)_장기TM대리점지원및관리규정(200512-발송)" xfId="13394" xr:uid="{00000000-0005-0000-0000-00004B340000}"/>
    <cellStyle name="원_세부추진+계획(1차보고용)_장기보험목표달성방안(070903-2)" xfId="13395" xr:uid="{00000000-0005-0000-0000-00004C340000}"/>
    <cellStyle name="원_세부추진+계획(1차보고용)_장기특성별실적_조정후(가안)" xfId="13396" xr:uid="{00000000-0005-0000-0000-00004D340000}"/>
    <cellStyle name="원_세부추진+계획(1차보고용)_통신판매가이드라인정리(최종)" xfId="13397" xr:uid="{00000000-0005-0000-0000-00004E340000}"/>
    <cellStyle name="원_세부추진+계획(1차보고용)_프리스타일(수당업)" xfId="13398" xr:uid="{00000000-0005-0000-0000-00004F340000}"/>
    <cellStyle name="원_세부추진+계획(1차보고용)_하이라이프다이렉트수수료안(20060522)" xfId="13399" xr:uid="{00000000-0005-0000-0000-000050340000}"/>
    <cellStyle name="원_세부추진+계획(1차보고용)_해외여행보험활성화(060620-최종)" xfId="13400" xr:uid="{00000000-0005-0000-0000-000051340000}"/>
    <cellStyle name="원_세부추진+계획(1차보고용)_현대해상'05년우수대리점제안서(송부용최종1222)" xfId="13401" xr:uid="{00000000-0005-0000-0000-000052340000}"/>
    <cellStyle name="원_세부추진+계획(1차보고용)_현대해상'05년우수대리점제안서(송부용최종1222)_0703장기보험마감분석" xfId="13402" xr:uid="{00000000-0005-0000-0000-000053340000}"/>
    <cellStyle name="원_세부추진+계획(1차보고용)_현대해상'05년우수대리점제안서(송부용최종1222)_7-9월설치분집행(1018)" xfId="13403" xr:uid="{00000000-0005-0000-0000-000054340000}"/>
    <cellStyle name="원_세부추진+계획(1차보고용)_현대해상'05년우수대리점제안서(송부용최종1222)_Feedback-일반활성화FY'07.2분기-품의" xfId="13404" xr:uid="{00000000-0005-0000-0000-000055340000}"/>
    <cellStyle name="원_세부추진+계획(1차보고용)_현대해상'05년우수대리점제안서(송부용최종1222)_FY'07점포영업전략(070403)" xfId="13405" xr:uid="{00000000-0005-0000-0000-000056340000}"/>
    <cellStyle name="원_세부추진+계획(1차보고용)_현대해상'05년우수대리점제안서(송부용최종1222)_TM-FY'07.중간피드백-6" xfId="13406" xr:uid="{00000000-0005-0000-0000-000057340000}"/>
    <cellStyle name="원_세부추진+계획(1차보고용)_현대해상'05년우수대리점제안서(송부용최종1222)_TM대리점활성화방안(0928)" xfId="13407" xr:uid="{00000000-0005-0000-0000-000058340000}"/>
    <cellStyle name="원_세부추진+계획(1차보고용)_현대해상'05년우수대리점제안서(송부용최종1222)_TM대리점활성화방안(0930)-1" xfId="13408" xr:uid="{00000000-0005-0000-0000-000059340000}"/>
    <cellStyle name="원_세부추진+계획(1차보고용)_현대해상'05년우수대리점제안서(송부용최종1222)_TM신상품개발검토의견(20060327)" xfId="13409" xr:uid="{00000000-0005-0000-0000-00005A340000}"/>
    <cellStyle name="원_세부추진+계획(1차보고용)_현대해상'05년우수대리점제안서(송부용최종1222)_TM신청서(최종)-마지부(1229)" xfId="13410" xr:uid="{00000000-0005-0000-0000-00005B340000}"/>
    <cellStyle name="원_세부추진+계획(1차보고용)_현대해상'05년우수대리점제안서(송부용최종1222)_보장자산증대방안" xfId="13411" xr:uid="{00000000-0005-0000-0000-00005C340000}"/>
    <cellStyle name="원_세부추진+계획(1차보고용)_현대해상'05년우수대리점제안서(송부용최종1222)_신상품재검토(20040417)" xfId="13412" xr:uid="{00000000-0005-0000-0000-00005D340000}"/>
    <cellStyle name="원_세부추진+계획(1차보고용)_현대해상'05년우수대리점제안서(송부용최종1222)_업체선정평가표(장기tm-20051201)-장원제(최종)" xfId="13413" xr:uid="{00000000-0005-0000-0000-00005E340000}"/>
    <cellStyle name="원_세부추진+계획(1차보고용)_현대해상'05년우수대리점제안서(송부용최종1222)_유지율개선실시사항(050901)" xfId="13414" xr:uid="{00000000-0005-0000-0000-00005F340000}"/>
    <cellStyle name="원_세부추진+계획(1차보고용)_현대해상'05년우수대리점제안서(송부용최종1222)_인수지침관련의견" xfId="13415" xr:uid="{00000000-0005-0000-0000-000060340000}"/>
    <cellStyle name="원_세부추진+계획(1차보고용)_현대해상'05년우수대리점제안서(송부용최종1222)_일반보험보고(0801)-3" xfId="13416" xr:uid="{00000000-0005-0000-0000-000061340000}"/>
    <cellStyle name="원_세부추진+계획(1차보고용)_현대해상'05년우수대리점제안서(송부용최종1222)_장기TM관리업무지침안(보완-0105)" xfId="13417" xr:uid="{00000000-0005-0000-0000-000062340000}"/>
    <cellStyle name="원_세부추진+계획(1차보고용)_현대해상'05년우수대리점제안서(송부용최종1222)_장기TM관리지침별첨(최종-0614)" xfId="13418" xr:uid="{00000000-0005-0000-0000-000063340000}"/>
    <cellStyle name="원_세부추진+계획(1차보고용)_현대해상'05년우수대리점제안서(송부용최종1222)_장기TM대리점지원및관리규정(20051216-발송용)" xfId="13419" xr:uid="{00000000-0005-0000-0000-000064340000}"/>
    <cellStyle name="원_세부추진+계획(1차보고용)_현대해상'05년우수대리점제안서(송부용최종1222)_통신판매가이드라인정리(최종)" xfId="13420" xr:uid="{00000000-0005-0000-0000-000065340000}"/>
    <cellStyle name="원_세부추진+계획(1차보고용)_현대해상'05년우수대리점제안서(송부용최종1222)_프리스타일(수당업)" xfId="13421" xr:uid="{00000000-0005-0000-0000-000066340000}"/>
    <cellStyle name="원_세부추진+계획(1차보고용)_현대해상'05년우수대리점제안서(송부용최종1222)_하이라이프다이렉트수수료안(20060522)" xfId="13422" xr:uid="{00000000-0005-0000-0000-000067340000}"/>
    <cellStyle name="원_세부추진+계획(1차보고용)_현대해상'05년우수대리점제안서(송부용최종1222)_해외여행보험활성화(060620-최종)" xfId="13423" xr:uid="{00000000-0005-0000-0000-000068340000}"/>
    <cellStyle name="원_세부추진+계획(1차보고용)_현대해상'05년우수대리점제안서(송부용최종1222)_해외연수실시안(20071220)-7차-공지용" xfId="13424" xr:uid="{00000000-0005-0000-0000-000069340000}"/>
    <cellStyle name="원_세부추진+계획(1차보고용)_현대해상'05년우수대리점제안서(송부용최종1222)_해외연수실시안(20080130)-후꾸오까-차수조정" xfId="13425" xr:uid="{00000000-0005-0000-0000-00006A340000}"/>
    <cellStyle name="원_세부추진+계획(1차보고용)_현장간담회 결과보고" xfId="13426" xr:uid="{00000000-0005-0000-0000-00006B340000}"/>
    <cellStyle name="원_소장입문9907" xfId="13427" xr:uid="{00000000-0005-0000-0000-00006C340000}"/>
    <cellStyle name="원_소장입문9907_융자실무(채권관리) 향상과정(12.01)" xfId="13428" xr:uid="{00000000-0005-0000-0000-00006D340000}"/>
    <cellStyle name="원_손익점수(강북)" xfId="13429" xr:uid="{00000000-0005-0000-0000-00006E340000}"/>
    <cellStyle name="원_수리분석요청판매플랜(안)" xfId="13430" xr:uid="{00000000-0005-0000-0000-00006F340000}"/>
    <cellStyle name="원_수정본" xfId="13431" xr:uid="{00000000-0005-0000-0000-000070340000}"/>
    <cellStyle name="원_시장개척활성화과정(집합)" xfId="13432" xr:uid="{00000000-0005-0000-0000-000071340000}"/>
    <cellStyle name="원_신상품재검토(20040417)" xfId="13433" xr:uid="{00000000-0005-0000-0000-000072340000}"/>
    <cellStyle name="원_신인도입,육성,교육(금부가 하래)" xfId="13434" xr:uid="{00000000-0005-0000-0000-000073340000}"/>
    <cellStyle name="원_업계월납추이" xfId="13435" xr:uid="{00000000-0005-0000-0000-000074340000}"/>
    <cellStyle name="원_업계월납추이_3063932006021309511403280445_FY'06년 자동차보험 매출계획 기획실송부 요약" xfId="13436" xr:uid="{00000000-0005-0000-0000-000075340000}"/>
    <cellStyle name="원_업계월납추이_3063932006021314282903120496_FY'06년 자동차보험 매출계획 기획실송부 요약" xfId="13437" xr:uid="{00000000-0005-0000-0000-000076340000}"/>
    <cellStyle name="원_업계월납추이_306393200701221041450656000468420013_FY07 매출계획 작성양식" xfId="13438" xr:uid="{00000000-0005-0000-0000-000077340000}"/>
    <cellStyle name="원_업계월납추이_306393200701221329200203007251260027_FY07 매출계획 작성양식" xfId="13439" xr:uid="{00000000-0005-0000-0000-000078340000}"/>
    <cellStyle name="원_업계월납추이_306393200701250903550250090628260030_FY07 매출계획 작성양식" xfId="13440" xr:uid="{00000000-0005-0000-0000-000079340000}"/>
    <cellStyle name="원_업계월납추이_7-9월설치분집행(1018)" xfId="13441" xr:uid="{00000000-0005-0000-0000-00007A340000}"/>
    <cellStyle name="원_업계월납추이_Feedback-일반활성화FY'07.2분기-품의" xfId="13442" xr:uid="{00000000-0005-0000-0000-00007B340000}"/>
    <cellStyle name="원_업계월납추이_FY'06년 자동차보험 매출계획 5(안)-1" xfId="13443" xr:uid="{00000000-0005-0000-0000-00007C340000}"/>
    <cellStyle name="원_업계월납추이_FY'06년 자동차보험 매출계획 5(안)-2" xfId="13444" xr:uid="{00000000-0005-0000-0000-00007D340000}"/>
    <cellStyle name="원_업계월납추이_FY'06년 자동차보험 매출계획 기획실송부 요약" xfId="13445" xr:uid="{00000000-0005-0000-0000-00007E340000}"/>
    <cellStyle name="원_업계월납추이_FY07 매출계획 작성양식(최종송부)" xfId="13446" xr:uid="{00000000-0005-0000-0000-00007F340000}"/>
    <cellStyle name="원_업계월납추이_TM-FY'07.중간피드백-6" xfId="13447" xr:uid="{00000000-0005-0000-0000-000080340000}"/>
    <cellStyle name="원_업계월납추이_TM대리점활성화방안(0928)" xfId="13448" xr:uid="{00000000-0005-0000-0000-000081340000}"/>
    <cellStyle name="원_업계월납추이_TM대리점활성화방안(0930)-1" xfId="13449" xr:uid="{00000000-0005-0000-0000-000082340000}"/>
    <cellStyle name="원_업계월납추이_TM신상품개발검토의견(20060327)" xfId="13450" xr:uid="{00000000-0005-0000-0000-000083340000}"/>
    <cellStyle name="원_업계월납추이_TM신청서(최종)-마지부(1229)" xfId="13451" xr:uid="{00000000-0005-0000-0000-000084340000}"/>
    <cellStyle name="원_업계월납추이_부문별월별매출계획(070330기획실)" xfId="13452" xr:uid="{00000000-0005-0000-0000-000085340000}"/>
    <cellStyle name="원_업계월납추이_신상품재검토(20040417)" xfId="13453" xr:uid="{00000000-0005-0000-0000-000086340000}"/>
    <cellStyle name="원_업계월납추이_업체선정평가표(장기tm-20051201)-장원제(최종)" xfId="13454" xr:uid="{00000000-0005-0000-0000-000087340000}"/>
    <cellStyle name="원_업계월납추이_인수지침관련의견" xfId="13455" xr:uid="{00000000-0005-0000-0000-000088340000}"/>
    <cellStyle name="원_업계월납추이_장기TM대리점지원및관리규정(20051216-발송용)" xfId="13456" xr:uid="{00000000-0005-0000-0000-000089340000}"/>
    <cellStyle name="원_업계월납추이_장기보험목표달성방안(070903-2)" xfId="13457" xr:uid="{00000000-0005-0000-0000-00008A340000}"/>
    <cellStyle name="원_업계월납추이_장기특성별실적_조정후(가안)" xfId="13458" xr:uid="{00000000-0005-0000-0000-00008B340000}"/>
    <cellStyle name="원_업계월납추이_통신판매가이드라인정리(최종)" xfId="13459" xr:uid="{00000000-0005-0000-0000-00008C340000}"/>
    <cellStyle name="원_업계월납추이_하이라이프다이렉트수수료안(20060522)" xfId="13460" xr:uid="{00000000-0005-0000-0000-00008D340000}"/>
    <cellStyle name="원_업계장기신계속현황" xfId="13461" xr:uid="{00000000-0005-0000-0000-00008E340000}"/>
    <cellStyle name="원_업계지표현황" xfId="13462" xr:uid="{00000000-0005-0000-0000-00008F340000}"/>
    <cellStyle name="원_업계지표현황_Feedback-일반활성화FY'07.2분기-품의" xfId="13463" xr:uid="{00000000-0005-0000-0000-000090340000}"/>
    <cellStyle name="원_업계지표현황_FY'06장기보험매출계획(유지율)" xfId="13464" xr:uid="{00000000-0005-0000-0000-000091340000}"/>
    <cellStyle name="원_업계지표현황_FY'07점포영업전략(070403)" xfId="13465" xr:uid="{00000000-0005-0000-0000-000092340000}"/>
    <cellStyle name="원_업계지표현황_보장자산증대방안" xfId="13466" xr:uid="{00000000-0005-0000-0000-000093340000}"/>
    <cellStyle name="원_업무기술서(2005.4.1자 점포변동관련)" xfId="13467" xr:uid="{00000000-0005-0000-0000-000094340000}"/>
    <cellStyle name="원_업무보고2004" xfId="13468" xr:uid="{00000000-0005-0000-0000-000095340000}"/>
    <cellStyle name="원_업추비개선(초안)" xfId="13469" xr:uid="{00000000-0005-0000-0000-000096340000}"/>
    <cellStyle name="원_연간마감현황" xfId="13470" xr:uid="{00000000-0005-0000-0000-000097340000}"/>
    <cellStyle name="원_영업가족 영업소별 합격현황(03.05~)" xfId="13471" xr:uid="{00000000-0005-0000-0000-000098340000}"/>
    <cellStyle name="원_영업가족 영업소별 합격현황(03.05~)_Feedback-일반활성화FY'07.2분기-품의" xfId="13472" xr:uid="{00000000-0005-0000-0000-000099340000}"/>
    <cellStyle name="원_영업가족 영업소별 합격현황(03.05~)_FY'06장기보험매출계획(유지율)" xfId="13473" xr:uid="{00000000-0005-0000-0000-00009A340000}"/>
    <cellStyle name="원_영업가족 영업소별 합격현황(03.05~)_FY'07점포영업전략(070403)" xfId="13474" xr:uid="{00000000-0005-0000-0000-00009B340000}"/>
    <cellStyle name="원_영업가족 영업소별 합격현황(03.05~)_보장자산증대방안" xfId="13475" xr:uid="{00000000-0005-0000-0000-00009C340000}"/>
    <cellStyle name="원_영업가족+영업소별+합격현황(03.05~)" xfId="13476" xr:uid="{00000000-0005-0000-0000-00009D340000}"/>
    <cellStyle name="원_영업가족+영업소별+합격현황(03.05~)_Feedback-일반활성화FY'07.2분기-품의" xfId="13477" xr:uid="{00000000-0005-0000-0000-00009E340000}"/>
    <cellStyle name="원_영업가족+영업소별+합격현황(03.05~)_FY'06장기보험매출계획(유지율)" xfId="13478" xr:uid="{00000000-0005-0000-0000-00009F340000}"/>
    <cellStyle name="원_영업가족+영업소별+합격현황(03.05~)_FY'07점포영업전략(070403)" xfId="13479" xr:uid="{00000000-0005-0000-0000-0000A0340000}"/>
    <cellStyle name="원_영업가족+영업소별+합격현황(03.05~)_보장자산증대방안" xfId="13480" xr:uid="{00000000-0005-0000-0000-0000A1340000}"/>
    <cellStyle name="원_영업가족+영업소별+합격현황+03+11+17(03.05~)" xfId="13481" xr:uid="{00000000-0005-0000-0000-0000A2340000}"/>
    <cellStyle name="원_영업가족+영업소별+합격현황+03+11+17(03.05~)_3063932006021309511403280445_FY'06년 자동차보험 매출계획 기획실송부 요약" xfId="13482" xr:uid="{00000000-0005-0000-0000-0000A3340000}"/>
    <cellStyle name="원_영업가족+영업소별+합격현황+03+11+17(03.05~)_3063932006021314282903120496_FY'06년 자동차보험 매출계획 기획실송부 요약" xfId="13483" xr:uid="{00000000-0005-0000-0000-0000A4340000}"/>
    <cellStyle name="원_영업가족+영업소별+합격현황+03+11+17(03.05~)_306393200701221041450656000468420013_FY07 매출계획 작성양식" xfId="13484" xr:uid="{00000000-0005-0000-0000-0000A5340000}"/>
    <cellStyle name="원_영업가족+영업소별+합격현황+03+11+17(03.05~)_306393200701221329200203007251260027_FY07 매출계획 작성양식" xfId="13485" xr:uid="{00000000-0005-0000-0000-0000A6340000}"/>
    <cellStyle name="원_영업가족+영업소별+합격현황+03+11+17(03.05~)_306393200701250903550250090628260030_FY07 매출계획 작성양식" xfId="13486" xr:uid="{00000000-0005-0000-0000-0000A7340000}"/>
    <cellStyle name="원_영업가족+영업소별+합격현황+03+11+17(03.05~)_7-9월설치분집행(1018)" xfId="13487" xr:uid="{00000000-0005-0000-0000-0000A8340000}"/>
    <cellStyle name="원_영업가족+영업소별+합격현황+03+11+17(03.05~)_Feedback-일반활성화FY'07.2분기-품의" xfId="13488" xr:uid="{00000000-0005-0000-0000-0000A9340000}"/>
    <cellStyle name="원_영업가족+영업소별+합격현황+03+11+17(03.05~)_FY'06년 자동차보험 매출계획 5(안)-1" xfId="13489" xr:uid="{00000000-0005-0000-0000-0000AA340000}"/>
    <cellStyle name="원_영업가족+영업소별+합격현황+03+11+17(03.05~)_FY'06년 자동차보험 매출계획 5(안)-2" xfId="13490" xr:uid="{00000000-0005-0000-0000-0000AB340000}"/>
    <cellStyle name="원_영업가족+영업소별+합격현황+03+11+17(03.05~)_FY'06년 자동차보험 매출계획 기획실송부 요약" xfId="13491" xr:uid="{00000000-0005-0000-0000-0000AC340000}"/>
    <cellStyle name="원_영업가족+영업소별+합격현황+03+11+17(03.05~)_FY07 매출계획 작성양식(최종송부)" xfId="13492" xr:uid="{00000000-0005-0000-0000-0000AD340000}"/>
    <cellStyle name="원_영업가족+영업소별+합격현황+03+11+17(03.05~)_TM-FY'07.중간피드백-6" xfId="13493" xr:uid="{00000000-0005-0000-0000-0000AE340000}"/>
    <cellStyle name="원_영업가족+영업소별+합격현황+03+11+17(03.05~)_TM대리점활성화방안(0928)" xfId="13494" xr:uid="{00000000-0005-0000-0000-0000AF340000}"/>
    <cellStyle name="원_영업가족+영업소별+합격현황+03+11+17(03.05~)_TM대리점활성화방안(0930)-1" xfId="13495" xr:uid="{00000000-0005-0000-0000-0000B0340000}"/>
    <cellStyle name="원_영업가족+영업소별+합격현황+03+11+17(03.05~)_TM신상품개발검토의견(20060327)" xfId="13496" xr:uid="{00000000-0005-0000-0000-0000B1340000}"/>
    <cellStyle name="원_영업가족+영업소별+합격현황+03+11+17(03.05~)_TM신청서(최종)-마지부(1229)" xfId="13497" xr:uid="{00000000-0005-0000-0000-0000B2340000}"/>
    <cellStyle name="원_영업가족+영업소별+합격현황+03+11+17(03.05~)_부문별월별매출계획(070330기획실)" xfId="13498" xr:uid="{00000000-0005-0000-0000-0000B3340000}"/>
    <cellStyle name="원_영업가족+영업소별+합격현황+03+11+17(03.05~)_신상품재검토(20040417)" xfId="13499" xr:uid="{00000000-0005-0000-0000-0000B4340000}"/>
    <cellStyle name="원_영업가족+영업소별+합격현황+03+11+17(03.05~)_업체선정평가표(장기tm-20051201)-장원제(최종)" xfId="13500" xr:uid="{00000000-0005-0000-0000-0000B5340000}"/>
    <cellStyle name="원_영업가족+영업소별+합격현황+03+11+17(03.05~)_인수지침관련의견" xfId="13501" xr:uid="{00000000-0005-0000-0000-0000B6340000}"/>
    <cellStyle name="원_영업가족+영업소별+합격현황+03+11+17(03.05~)_장기TM대리점지원및관리규정(20051216-발송용)" xfId="13502" xr:uid="{00000000-0005-0000-0000-0000B7340000}"/>
    <cellStyle name="원_영업가족+영업소별+합격현황+03+11+17(03.05~)_장기보험목표달성방안(070903-2)" xfId="13503" xr:uid="{00000000-0005-0000-0000-0000B8340000}"/>
    <cellStyle name="원_영업가족+영업소별+합격현황+03+11+17(03.05~)_장기특성별실적_조정후(가안)" xfId="13504" xr:uid="{00000000-0005-0000-0000-0000B9340000}"/>
    <cellStyle name="원_영업가족+영업소별+합격현황+03+11+17(03.05~)_통신판매가이드라인정리(최종)" xfId="13505" xr:uid="{00000000-0005-0000-0000-0000BA340000}"/>
    <cellStyle name="원_영업가족+영업소별+합격현황+03+11+17(03.05~)_하이라이프다이렉트수수료안(20060522)" xfId="13506" xr:uid="{00000000-0005-0000-0000-0000BB340000}"/>
    <cellStyle name="원_영업가족별 자동차실적추이7월(723)" xfId="13507" xr:uid="{00000000-0005-0000-0000-0000BC340000}"/>
    <cellStyle name="원_영업소팀장회의030703" xfId="13508" xr:uid="{00000000-0005-0000-0000-0000BD340000}"/>
    <cellStyle name="원_영업소팀장회의030722" xfId="13509" xr:uid="{00000000-0005-0000-0000-0000BE340000}"/>
    <cellStyle name="원_영업소팀장회의030811" xfId="13510" xr:uid="{00000000-0005-0000-0000-0000BF340000}"/>
    <cellStyle name="원_영업소평가 변경 (24분기)" xfId="13511" xr:uid="{00000000-0005-0000-0000-0000C0340000}"/>
    <cellStyle name="원_예산시뮬" xfId="13512" xr:uid="{00000000-0005-0000-0000-0000C1340000}"/>
    <cellStyle name="원_우수대리점본부보고(북부)" xfId="13513" xr:uid="{00000000-0005-0000-0000-0000C2340000}"/>
    <cellStyle name="원_우수대리점본부보고(서강)" xfId="13514" xr:uid="{00000000-0005-0000-0000-0000C3340000}"/>
    <cellStyle name="원_우수대리점본부보고(서강)_3058752004021610345903850617_타사유치 진행현황-본부보고용" xfId="13515" xr:uid="{00000000-0005-0000-0000-0000C4340000}"/>
    <cellStyle name="원_우수대리점본부보고(서강)_우수대리점본부보고(서강)" xfId="13516" xr:uid="{00000000-0005-0000-0000-0000C5340000}"/>
    <cellStyle name="원_우수대리점본부보고(서강)_우수대리점본부보고(서강)_1" xfId="13517" xr:uid="{00000000-0005-0000-0000-0000C6340000}"/>
    <cellStyle name="원_우수대리점본부보고(서강)_우수대리점본부보고(은평)" xfId="13518" xr:uid="{00000000-0005-0000-0000-0000C7340000}"/>
    <cellStyle name="원_우수대리점본부보고(서강)_우수대리점본부보고(일산)" xfId="13519" xr:uid="{00000000-0005-0000-0000-0000C8340000}"/>
    <cellStyle name="원_우수대리점본부보고(서강)_우수대리점유치(0219)" xfId="13520" xr:uid="{00000000-0005-0000-0000-0000C9340000}"/>
    <cellStyle name="원_우수대리점유치현황(북부)" xfId="13521" xr:uid="{00000000-0005-0000-0000-0000CA340000}"/>
    <cellStyle name="원_울산중앙" xfId="13522" xr:uid="{00000000-0005-0000-0000-0000CB340000}"/>
    <cellStyle name="원_월별(인쇄편집용) - FY2005 事業計劃" xfId="13523" xr:uid="{00000000-0005-0000-0000-0000CC340000}"/>
    <cellStyle name="원_월보" xfId="13524" xr:uid="{00000000-0005-0000-0000-0000CD340000}"/>
    <cellStyle name="원_월보_3063932006021309511403280445_FY'06년 자동차보험 매출계획 기획실송부 요약" xfId="13525" xr:uid="{00000000-0005-0000-0000-0000CE340000}"/>
    <cellStyle name="원_월보_3063932006021314282903120496_FY'06년 자동차보험 매출계획 기획실송부 요약" xfId="13526" xr:uid="{00000000-0005-0000-0000-0000CF340000}"/>
    <cellStyle name="원_월보_306393200701221041450656000468420013_FY07 매출계획 작성양식" xfId="13527" xr:uid="{00000000-0005-0000-0000-0000D0340000}"/>
    <cellStyle name="원_월보_306393200701221329200203007251260027_FY07 매출계획 작성양식" xfId="13528" xr:uid="{00000000-0005-0000-0000-0000D1340000}"/>
    <cellStyle name="원_월보_306393200701250903550250090628260030_FY07 매출계획 작성양식" xfId="13529" xr:uid="{00000000-0005-0000-0000-0000D2340000}"/>
    <cellStyle name="원_월보_7-9월설치분집행(1018)" xfId="13530" xr:uid="{00000000-0005-0000-0000-0000D3340000}"/>
    <cellStyle name="원_월보_FY'06년 자동차보험 매출계획 5(안)-1" xfId="13531" xr:uid="{00000000-0005-0000-0000-0000D4340000}"/>
    <cellStyle name="원_월보_FY'06년 자동차보험 매출계획 5(안)-2" xfId="13532" xr:uid="{00000000-0005-0000-0000-0000D5340000}"/>
    <cellStyle name="원_월보_FY'06년 자동차보험 매출계획 기획실송부 요약" xfId="13533" xr:uid="{00000000-0005-0000-0000-0000D6340000}"/>
    <cellStyle name="원_월보_FY07 매출계획 작성양식(최종송부)" xfId="13534" xr:uid="{00000000-0005-0000-0000-0000D7340000}"/>
    <cellStyle name="원_월보_PLACARD" xfId="13535" xr:uid="{00000000-0005-0000-0000-0000D8340000}"/>
    <cellStyle name="원_월보_TM대리점활성화방안(0928)" xfId="13536" xr:uid="{00000000-0005-0000-0000-0000D9340000}"/>
    <cellStyle name="원_월보_TM대리점활성화방안(0930)-1" xfId="13537" xr:uid="{00000000-0005-0000-0000-0000DA340000}"/>
    <cellStyle name="원_월보_TM신상품개발검토의견(20060327)" xfId="13538" xr:uid="{00000000-0005-0000-0000-0000DB340000}"/>
    <cellStyle name="원_월보_TM신청서(최종)-마지부(1229)" xfId="13539" xr:uid="{00000000-0005-0000-0000-0000DC340000}"/>
    <cellStyle name="원_월보_tm활성화(예산수정)" xfId="13540" xr:uid="{00000000-0005-0000-0000-0000DD340000}"/>
    <cellStyle name="원_월보_마지부승인(0512 -5차)" xfId="13541" xr:uid="{00000000-0005-0000-0000-0000DE340000}"/>
    <cellStyle name="원_월보_업체선정평가표(장기tm-20051201)-장원제(최종)" xfId="13542" xr:uid="{00000000-0005-0000-0000-0000DF340000}"/>
    <cellStyle name="원_월보_유지율개선실시사항(050901)" xfId="13543" xr:uid="{00000000-0005-0000-0000-0000E0340000}"/>
    <cellStyle name="원_월보_인수지침관련의견" xfId="13544" xr:uid="{00000000-0005-0000-0000-0000E1340000}"/>
    <cellStyle name="원_월보_일반보험보고(0801)-3" xfId="13545" xr:uid="{00000000-0005-0000-0000-0000E2340000}"/>
    <cellStyle name="원_월보_장기TM관리업무지침안(보완-0105)" xfId="13546" xr:uid="{00000000-0005-0000-0000-0000E3340000}"/>
    <cellStyle name="원_월보_장기TM관리지침별첨(최종-0614)" xfId="13547" xr:uid="{00000000-0005-0000-0000-0000E4340000}"/>
    <cellStyle name="원_월보_장기TM대리점지원및관리규정(20051216-발송용)" xfId="13548" xr:uid="{00000000-0005-0000-0000-0000E5340000}"/>
    <cellStyle name="원_월보_장기TM활성화방안(11월-결재예산보완본)-최종판" xfId="13549" xr:uid="{00000000-0005-0000-0000-0000E6340000}"/>
    <cellStyle name="원_월보_참석자명단(대리점)" xfId="13550" xr:uid="{00000000-0005-0000-0000-0000E7340000}"/>
    <cellStyle name="원_월보_해외여행보험활성화(060620-최종)" xfId="13551" xr:uid="{00000000-0005-0000-0000-0000E8340000}"/>
    <cellStyle name="원_유지율개선실시사항(050901)" xfId="13552" xr:uid="{00000000-0005-0000-0000-0000E9340000}"/>
    <cellStyle name="원_육성인원" xfId="13553" xr:uid="{00000000-0005-0000-0000-0000EA340000}"/>
    <cellStyle name="원_육성현황(김미연)" xfId="13554" xr:uid="{00000000-0005-0000-0000-0000EB340000}"/>
    <cellStyle name="원_육성현황(김미연)_030714소장회의" xfId="13555" xr:uid="{00000000-0005-0000-0000-0000EC340000}"/>
    <cellStyle name="원_육성현황(김미연)_03일사분기실적현황" xfId="13556" xr:uid="{00000000-0005-0000-0000-0000ED340000}"/>
    <cellStyle name="원_육성현황(김미연)_10월 예상 GRADE1013  " xfId="13557" xr:uid="{00000000-0005-0000-0000-0000EE340000}"/>
    <cellStyle name="원_육성현황(김미연)_11월 GRADE예상1101" xfId="13558" xr:uid="{00000000-0005-0000-0000-0000EF340000}"/>
    <cellStyle name="원_육성현황(김미연)_2분기 조직부문예상902" xfId="13559" xr:uid="{00000000-0005-0000-0000-0000F0340000}"/>
    <cellStyle name="원_육성현황(김미연)_3분기예상실적1014" xfId="13560" xr:uid="{00000000-0005-0000-0000-0000F1340000}"/>
    <cellStyle name="원_육성현황(김미연)_610타사유치현황" xfId="13561" xr:uid="{00000000-0005-0000-0000-0000F2340000}"/>
    <cellStyle name="원_육성현황(김미연)_610타사유치현황_RC관리율(분기별)926" xfId="13562" xr:uid="{00000000-0005-0000-0000-0000F3340000}"/>
    <cellStyle name="원_육성현황(김미연)_6월10일본부장회의자료" xfId="13563" xr:uid="{00000000-0005-0000-0000-0000F4340000}"/>
    <cellStyle name="원_육성현황(김미연)_7월16일본부장회의" xfId="13564" xr:uid="{00000000-0005-0000-0000-0000F5340000}"/>
    <cellStyle name="원_육성현황(김미연)_7월실적현황일천만원87" xfId="13565" xr:uid="{00000000-0005-0000-0000-0000F6340000}"/>
    <cellStyle name="원_육성현황(김미연)_7월아침에해야할일" xfId="13566" xr:uid="{00000000-0005-0000-0000-0000F7340000}"/>
    <cellStyle name="원_육성현황(김미연)_8월부보율(성무현)" xfId="13567" xr:uid="{00000000-0005-0000-0000-0000F8340000}"/>
    <cellStyle name="원_육성현황(김미연)_9월GRADE예상98보고" xfId="13568" xr:uid="{00000000-0005-0000-0000-0000F9340000}"/>
    <cellStyle name="원_육성현황(김미연)_9월GRADE재작성915" xfId="13569" xr:uid="{00000000-0005-0000-0000-0000FA340000}"/>
    <cellStyle name="원_육성현황(김미연)_매출계획7월확정분88" xfId="13570" xr:uid="{00000000-0005-0000-0000-0000FB340000}"/>
    <cellStyle name="원_육성현황(김미연)_영업가족별 자동차실적추이7월(723)" xfId="13571" xr:uid="{00000000-0005-0000-0000-0000FC340000}"/>
    <cellStyle name="원_육성현황(김미연)_자동차유입실적갱신520" xfId="13572" xr:uid="{00000000-0005-0000-0000-0000FD340000}"/>
    <cellStyle name="원_육성현황(김미연)_자동차유입실적갱신520_RC관리율(분기별)926" xfId="13573" xr:uid="{00000000-0005-0000-0000-0000FE340000}"/>
    <cellStyle name="원_육성현황(김미연)_팀장회의530" xfId="13574" xr:uid="{00000000-0005-0000-0000-0000FF340000}"/>
    <cellStyle name="원_융자실무(채권관리) 향상과정(12.01)" xfId="13575" xr:uid="{00000000-0005-0000-0000-000000350000}"/>
    <cellStyle name="원_이사님급" xfId="13576" xr:uid="{00000000-0005-0000-0000-000001350000}"/>
    <cellStyle name="원_이탈고객그룹_060928(양동춘GJN)" xfId="13577" xr:uid="{00000000-0005-0000-0000-000002350000}"/>
    <cellStyle name="원_인센티브34(본부장)" xfId="13578" xr:uid="{00000000-0005-0000-0000-000003350000}"/>
    <cellStyle name="원_인수지침관련의견" xfId="13579" xr:uid="{00000000-0005-0000-0000-000004350000}"/>
    <cellStyle name="원_일반 매출보고 案 (0312)" xfId="13580" xr:uid="{00000000-0005-0000-0000-000005350000}"/>
    <cellStyle name="원_일반보험-11월마감보고회의부속자료" xfId="13581" xr:uid="{00000000-0005-0000-0000-000006350000}"/>
    <cellStyle name="원_일반보험보고(0801)-3" xfId="13582" xr:uid="{00000000-0005-0000-0000-000007350000}"/>
    <cellStyle name="원_일본연수계획(안)041216" xfId="13583" xr:uid="{00000000-0005-0000-0000-000008350000}"/>
    <cellStyle name="원_임원강의의뢰" xfId="13584" xr:uid="{00000000-0005-0000-0000-000009350000}"/>
    <cellStyle name="원_임원안내용" xfId="13585" xr:uid="{00000000-0005-0000-0000-00000A350000}"/>
    <cellStyle name="원_임원평가자료" xfId="13586" xr:uid="{00000000-0005-0000-0000-00000B350000}"/>
    <cellStyle name="원_임원회의 양식05년1월" xfId="13587" xr:uid="{00000000-0005-0000-0000-00000C350000}"/>
    <cellStyle name="원_임원회의(04.10.4)수정" xfId="13588" xr:uid="{00000000-0005-0000-0000-00000D350000}"/>
    <cellStyle name="원_임원회의(05.4.4)최종" xfId="13589" xr:uid="{00000000-0005-0000-0000-00000E350000}"/>
    <cellStyle name="원_임원회의(05.5.30)수정3" xfId="13590" xr:uid="{00000000-0005-0000-0000-00000F350000}"/>
    <cellStyle name="원_임원회의(05.8.8)수정" xfId="13591" xr:uid="{00000000-0005-0000-0000-000010350000}"/>
    <cellStyle name="원_임원회의(05.9.26)" xfId="13592" xr:uid="{00000000-0005-0000-0000-000011350000}"/>
    <cellStyle name="원_임원회의(05.9.5)" xfId="13593" xr:uid="{00000000-0005-0000-0000-000012350000}"/>
    <cellStyle name="원_임원회의(06.3.6)3.6" xfId="13594" xr:uid="{00000000-0005-0000-0000-000013350000}"/>
    <cellStyle name="원_임원회의11월(기업보험총괄)" xfId="13595" xr:uid="{00000000-0005-0000-0000-000014350000}"/>
    <cellStyle name="원_임원회의참고자료" xfId="13596" xr:uid="{00000000-0005-0000-0000-000015350000}"/>
    <cellStyle name="원_임원회의참고자료(최종)" xfId="13597" xr:uid="{00000000-0005-0000-0000-000016350000}"/>
    <cellStyle name="원_임원회의참고자료(최종)_3063932006021309511403280445_FY'06년 자동차보험 매출계획 기획실송부 요약" xfId="13598" xr:uid="{00000000-0005-0000-0000-000017350000}"/>
    <cellStyle name="원_임원회의참고자료(최종)_3063932006021314282903120496_FY'06년 자동차보험 매출계획 기획실송부 요약" xfId="13599" xr:uid="{00000000-0005-0000-0000-000018350000}"/>
    <cellStyle name="원_임원회의참고자료(최종)_306393200701221041450656000468420013_FY07 매출계획 작성양식" xfId="13600" xr:uid="{00000000-0005-0000-0000-000019350000}"/>
    <cellStyle name="원_임원회의참고자료(최종)_306393200701221329200203007251260027_FY07 매출계획 작성양식" xfId="13601" xr:uid="{00000000-0005-0000-0000-00001A350000}"/>
    <cellStyle name="원_임원회의참고자료(최종)_306393200701250903550250090628260030_FY07 매출계획 작성양식" xfId="13602" xr:uid="{00000000-0005-0000-0000-00001B350000}"/>
    <cellStyle name="원_임원회의참고자료(최종)_7-9월설치분집행(1018)" xfId="13603" xr:uid="{00000000-0005-0000-0000-00001C350000}"/>
    <cellStyle name="원_임원회의참고자료(최종)_Feedback-일반활성화FY'07.2분기-품의" xfId="13604" xr:uid="{00000000-0005-0000-0000-00001D350000}"/>
    <cellStyle name="원_임원회의참고자료(최종)_FY'06년 자동차보험 매출계획 5(안)-1" xfId="13605" xr:uid="{00000000-0005-0000-0000-00001E350000}"/>
    <cellStyle name="원_임원회의참고자료(최종)_FY'06년 자동차보험 매출계획 5(안)-2" xfId="13606" xr:uid="{00000000-0005-0000-0000-00001F350000}"/>
    <cellStyle name="원_임원회의참고자료(최종)_FY'06년 자동차보험 매출계획 기획실송부 요약" xfId="13607" xr:uid="{00000000-0005-0000-0000-000020350000}"/>
    <cellStyle name="원_임원회의참고자료(최종)_FY07 매출계획 작성양식(최종송부)" xfId="13608" xr:uid="{00000000-0005-0000-0000-000021350000}"/>
    <cellStyle name="원_임원회의참고자료(최종)_TM-FY'07.중간피드백-6" xfId="13609" xr:uid="{00000000-0005-0000-0000-000022350000}"/>
    <cellStyle name="원_임원회의참고자료(최종)_TM대리점활성화방안(0928)" xfId="13610" xr:uid="{00000000-0005-0000-0000-000023350000}"/>
    <cellStyle name="원_임원회의참고자료(최종)_TM대리점활성화방안(0930)-1" xfId="13611" xr:uid="{00000000-0005-0000-0000-000024350000}"/>
    <cellStyle name="원_임원회의참고자료(최종)_TM신상품개발검토의견(20060327)" xfId="13612" xr:uid="{00000000-0005-0000-0000-000025350000}"/>
    <cellStyle name="원_임원회의참고자료(최종)_TM신청서(최종)-마지부(1229)" xfId="13613" xr:uid="{00000000-0005-0000-0000-000026350000}"/>
    <cellStyle name="원_임원회의참고자료(최종)_부문별월별매출계획(070330기획실)" xfId="13614" xr:uid="{00000000-0005-0000-0000-000027350000}"/>
    <cellStyle name="원_임원회의참고자료(최종)_신상품재검토(20040417)" xfId="13615" xr:uid="{00000000-0005-0000-0000-000028350000}"/>
    <cellStyle name="원_임원회의참고자료(최종)_업체선정평가표(장기tm-20051201)-장원제(최종)" xfId="13616" xr:uid="{00000000-0005-0000-0000-000029350000}"/>
    <cellStyle name="원_임원회의참고자료(최종)_인수지침관련의견" xfId="13617" xr:uid="{00000000-0005-0000-0000-00002A350000}"/>
    <cellStyle name="원_임원회의참고자료(최종)_장기TM대리점지원및관리규정(20051216-발송용)" xfId="13618" xr:uid="{00000000-0005-0000-0000-00002B350000}"/>
    <cellStyle name="원_임원회의참고자료(최종)_장기보험목표달성방안(070903-2)" xfId="13619" xr:uid="{00000000-0005-0000-0000-00002C350000}"/>
    <cellStyle name="원_임원회의참고자료(최종)_장기특성별실적_조정후(가안)" xfId="13620" xr:uid="{00000000-0005-0000-0000-00002D350000}"/>
    <cellStyle name="원_임원회의참고자료(최종)_통신판매가이드라인정리(최종)" xfId="13621" xr:uid="{00000000-0005-0000-0000-00002E350000}"/>
    <cellStyle name="원_임원회의참고자료(최종)_하이라이프다이렉트수수료안(20060522)" xfId="13622" xr:uid="{00000000-0005-0000-0000-00002F350000}"/>
    <cellStyle name="원_임원회의참고자료_1" xfId="13623" xr:uid="{00000000-0005-0000-0000-000030350000}"/>
    <cellStyle name="원_임원회의참고자료_3063932006021309511403280445_FY'06년 자동차보험 매출계획 기획실송부 요약" xfId="13624" xr:uid="{00000000-0005-0000-0000-000031350000}"/>
    <cellStyle name="원_임원회의참고자료_3063932006021314282903120496_FY'06년 자동차보험 매출계획 기획실송부 요약" xfId="13625" xr:uid="{00000000-0005-0000-0000-000032350000}"/>
    <cellStyle name="원_임원회의참고자료_306393200701221041450656000468420013_FY07 매출계획 작성양식" xfId="13626" xr:uid="{00000000-0005-0000-0000-000033350000}"/>
    <cellStyle name="원_임원회의참고자료_306393200701221329200203007251260027_FY07 매출계획 작성양식" xfId="13627" xr:uid="{00000000-0005-0000-0000-000034350000}"/>
    <cellStyle name="원_임원회의참고자료_306393200701250903550250090628260030_FY07 매출계획 작성양식" xfId="13628" xr:uid="{00000000-0005-0000-0000-000035350000}"/>
    <cellStyle name="원_임원회의참고자료_7-9월설치분집행(1018)" xfId="13629" xr:uid="{00000000-0005-0000-0000-000036350000}"/>
    <cellStyle name="원_임원회의참고자료_FY'06년 자동차보험 매출계획 5(안)-1" xfId="13630" xr:uid="{00000000-0005-0000-0000-000037350000}"/>
    <cellStyle name="원_임원회의참고자료_FY'06년 자동차보험 매출계획 5(안)-2" xfId="13631" xr:uid="{00000000-0005-0000-0000-000038350000}"/>
    <cellStyle name="원_임원회의참고자료_FY'06년 자동차보험 매출계획 기획실송부 요약" xfId="13632" xr:uid="{00000000-0005-0000-0000-000039350000}"/>
    <cellStyle name="원_임원회의참고자료_FY07 매출계획 작성양식(최종송부)" xfId="13633" xr:uid="{00000000-0005-0000-0000-00003A350000}"/>
    <cellStyle name="원_임원회의참고자료_PLACARD" xfId="13634" xr:uid="{00000000-0005-0000-0000-00003B350000}"/>
    <cellStyle name="원_임원회의참고자료_TM대리점활성화방안(0928)" xfId="13635" xr:uid="{00000000-0005-0000-0000-00003C350000}"/>
    <cellStyle name="원_임원회의참고자료_TM대리점활성화방안(0930)-1" xfId="13636" xr:uid="{00000000-0005-0000-0000-00003D350000}"/>
    <cellStyle name="원_임원회의참고자료_TM신상품개발검토의견(20060327)" xfId="13637" xr:uid="{00000000-0005-0000-0000-00003E350000}"/>
    <cellStyle name="원_임원회의참고자료_TM신청서(최종)-마지부(1229)" xfId="13638" xr:uid="{00000000-0005-0000-0000-00003F350000}"/>
    <cellStyle name="원_임원회의참고자료_tm활성화(예산수정)" xfId="13639" xr:uid="{00000000-0005-0000-0000-000040350000}"/>
    <cellStyle name="원_임원회의참고자료_마지부승인(0512 -5차)" xfId="13640" xr:uid="{00000000-0005-0000-0000-000041350000}"/>
    <cellStyle name="원_임원회의참고자료_업체선정평가표(장기tm-20051201)-장원제(최종)" xfId="13641" xr:uid="{00000000-0005-0000-0000-000042350000}"/>
    <cellStyle name="원_임원회의참고자료_인수지침관련의견" xfId="13642" xr:uid="{00000000-0005-0000-0000-000043350000}"/>
    <cellStyle name="원_임원회의참고자료_장기TM대리점지원및관리규정(20051216-발송용)" xfId="13643" xr:uid="{00000000-0005-0000-0000-000044350000}"/>
    <cellStyle name="원_임원회의참고자료_장기TM활성화방안(11월-결재예산보완본)-최종판" xfId="13644" xr:uid="{00000000-0005-0000-0000-000045350000}"/>
    <cellStyle name="원_임원회의참고자료_참석자명단(대리점)" xfId="13645" xr:uid="{00000000-0005-0000-0000-000046350000}"/>
    <cellStyle name="원_자동차(발송용)" xfId="13646" xr:uid="{00000000-0005-0000-0000-000047350000}"/>
    <cellStyle name="원_자동차(발송용)_7-9월설치분집행(1018)" xfId="13647" xr:uid="{00000000-0005-0000-0000-000048350000}"/>
    <cellStyle name="원_자동차(발송용)_Feedback-일반활성화FY'07.2분기-품의" xfId="13648" xr:uid="{00000000-0005-0000-0000-000049350000}"/>
    <cellStyle name="원_자동차(발송용)_TM-FY'07.중간피드백-6" xfId="13649" xr:uid="{00000000-0005-0000-0000-00004A350000}"/>
    <cellStyle name="원_자동차(발송용)_TM대리점활성화방안(0928)" xfId="13650" xr:uid="{00000000-0005-0000-0000-00004B350000}"/>
    <cellStyle name="원_자동차(발송용)_TM대리점활성화방안(0930)-1" xfId="13651" xr:uid="{00000000-0005-0000-0000-00004C350000}"/>
    <cellStyle name="원_자동차(발송용)_TM신상품개발검토의견(20060327)" xfId="13652" xr:uid="{00000000-0005-0000-0000-00004D350000}"/>
    <cellStyle name="원_자동차(발송용)_TM신청서(최종)-마지부(1229)" xfId="13653" xr:uid="{00000000-0005-0000-0000-00004E350000}"/>
    <cellStyle name="원_자동차(발송용)_부문별월별매출계획(070330기획실)" xfId="13654" xr:uid="{00000000-0005-0000-0000-00004F350000}"/>
    <cellStyle name="원_자동차(발송용)_신상품재검토(20040417)" xfId="13655" xr:uid="{00000000-0005-0000-0000-000050350000}"/>
    <cellStyle name="원_자동차(발송용)_업체선정평가표(장기tm-20051201)-장원제(최종)" xfId="13656" xr:uid="{00000000-0005-0000-0000-000051350000}"/>
    <cellStyle name="원_자동차(발송용)_업추비개선(초안)" xfId="13657" xr:uid="{00000000-0005-0000-0000-000052350000}"/>
    <cellStyle name="원_자동차(발송용)_인수지침관련의견" xfId="13658" xr:uid="{00000000-0005-0000-0000-000053350000}"/>
    <cellStyle name="원_자동차(발송용)_장기TM대리점지원및관리규정(20051216-발송용)" xfId="13659" xr:uid="{00000000-0005-0000-0000-000054350000}"/>
    <cellStyle name="원_자동차(발송용)_장기보험목표달성방안(070903-2)" xfId="13660" xr:uid="{00000000-0005-0000-0000-000055350000}"/>
    <cellStyle name="원_자동차(발송용)_장기특성별실적_조정후(가안)" xfId="13661" xr:uid="{00000000-0005-0000-0000-000056350000}"/>
    <cellStyle name="원_자동차(발송용)_통신판매가이드라인정리(최종)" xfId="13662" xr:uid="{00000000-0005-0000-0000-000057350000}"/>
    <cellStyle name="원_자동차(발송용)_하이라이프다이렉트수수료안(20060522)" xfId="13663" xr:uid="{00000000-0005-0000-0000-000058350000}"/>
    <cellStyle name="원_자동차(발송용)_현장간담회 결과보고" xfId="13664" xr:uid="{00000000-0005-0000-0000-000059350000}"/>
    <cellStyle name="원_자동차갱신율" xfId="13665" xr:uid="{00000000-0005-0000-0000-00005A350000}"/>
    <cellStyle name="원_자동차갱신율(0406)" xfId="13666" xr:uid="{00000000-0005-0000-0000-00005B350000}"/>
    <cellStyle name="원_자동차마감실적(9월2차)" xfId="13667" xr:uid="{00000000-0005-0000-0000-00005C350000}"/>
    <cellStyle name="원_자동차부진" xfId="13668" xr:uid="{00000000-0005-0000-0000-00005D350000}"/>
    <cellStyle name="원_장기TM관리업무지침안(보완-0105)" xfId="13669" xr:uid="{00000000-0005-0000-0000-00005E350000}"/>
    <cellStyle name="원_장기TM관리지침별첨(최종-0614)" xfId="13670" xr:uid="{00000000-0005-0000-0000-00005F350000}"/>
    <cellStyle name="원_장기TM대리점지원및관리규정(20051216-발송용)" xfId="13671" xr:uid="{00000000-0005-0000-0000-000060350000}"/>
    <cellStyle name="원_장기TM대리점지원및관리규정(200512-발송)" xfId="13672" xr:uid="{00000000-0005-0000-0000-000061350000}"/>
    <cellStyle name="원_장기TM활성화방안(11월-결재예산보완본)-최종판" xfId="13673" xr:uid="{00000000-0005-0000-0000-000062350000}"/>
    <cellStyle name="원_장기마감실적(8월4차)" xfId="13674" xr:uid="{00000000-0005-0000-0000-000063350000}"/>
    <cellStyle name="원_장기목표" xfId="13675" xr:uid="{00000000-0005-0000-0000-000064350000}"/>
    <cellStyle name="원_장기보험 위험손해율( 2006.10월 )및 유지율 현황자료" xfId="13676" xr:uid="{00000000-0005-0000-0000-000065350000}"/>
    <cellStyle name="원_장기보험 위험손해율( 2006.11월 )및 유지율 현황자료" xfId="13677" xr:uid="{00000000-0005-0000-0000-000066350000}"/>
    <cellStyle name="원_장기보험 위험손해율( 2006.12월 )및 유지율 현황자료" xfId="13678" xr:uid="{00000000-0005-0000-0000-000067350000}"/>
    <cellStyle name="원_장기보험 위험손해율( 2006.5월 )및 유지율 현황자료" xfId="13679" xr:uid="{00000000-0005-0000-0000-000068350000}"/>
    <cellStyle name="원_장기보험 위험손해율( 2006.6월 )및 유지율 현황자료" xfId="13680" xr:uid="{00000000-0005-0000-0000-000069350000}"/>
    <cellStyle name="원_장기보험 위험손해율( 2006.7월 )및 유지율 현황자료" xfId="13681" xr:uid="{00000000-0005-0000-0000-00006A350000}"/>
    <cellStyle name="원_장기보험 위험손해율( 2006.8월 )및 유지율 현황자료" xfId="13682" xr:uid="{00000000-0005-0000-0000-00006B350000}"/>
    <cellStyle name="원_장기보험 위험손해율( 2006.9월 )및 유지율 현황자료" xfId="13683" xr:uid="{00000000-0005-0000-0000-00006C350000}"/>
    <cellStyle name="원_장기보험 위험손해율( 2007.10월 ) 현황자료" xfId="13684" xr:uid="{00000000-0005-0000-0000-00006D350000}"/>
    <cellStyle name="원_장기보험 위험손해율( 2007.1월 )및 유지율 현황자료" xfId="13685" xr:uid="{00000000-0005-0000-0000-00006E350000}"/>
    <cellStyle name="원_장기보험 위험손해율( 2007.2월 )및 유지율 현황자료" xfId="13686" xr:uid="{00000000-0005-0000-0000-00006F350000}"/>
    <cellStyle name="원_장기보험 위험손해율( 2007.3월 ) 현황자료" xfId="13687" xr:uid="{00000000-0005-0000-0000-000070350000}"/>
    <cellStyle name="원_장기보험 위험손해율( 2007.4월 ) 현황자료" xfId="13688" xr:uid="{00000000-0005-0000-0000-000071350000}"/>
    <cellStyle name="원_장기보험 위험손해율( 2007.5월 ) 현황자료" xfId="13689" xr:uid="{00000000-0005-0000-0000-000072350000}"/>
    <cellStyle name="원_장기보험 위험손해율( 2007.6월 ) 현황자료" xfId="13690" xr:uid="{00000000-0005-0000-0000-000073350000}"/>
    <cellStyle name="원_장기보험 위험손해율( 2007.7월 ) 현황자료" xfId="13691" xr:uid="{00000000-0005-0000-0000-000074350000}"/>
    <cellStyle name="원_장기보험 위험손해율( 2007.8월 ) 현황자료" xfId="13692" xr:uid="{00000000-0005-0000-0000-000075350000}"/>
    <cellStyle name="원_장기보험 위험손해율( 2007.9월 ) 현황자료" xfId="13693" xr:uid="{00000000-0005-0000-0000-000076350000}"/>
    <cellStyle name="원_장기보험+위험손해율(+2006.4월+)및+유지율+현황자료" xfId="13694" xr:uid="{00000000-0005-0000-0000-000077350000}"/>
    <cellStyle name="원_장기보험매출계획검토(060904)본부장회의" xfId="13695" xr:uid="{00000000-0005-0000-0000-000078350000}"/>
    <cellStyle name="원_장기보험목표달성방안(070903-2)" xfId="13696" xr:uid="{00000000-0005-0000-0000-000079350000}"/>
    <cellStyle name="원_장기보험추가목표부여검토(0609)" xfId="13697" xr:uid="{00000000-0005-0000-0000-00007A350000}"/>
    <cellStyle name="원_장기부활캠페인" xfId="13698" xr:uid="{00000000-0005-0000-0000-00007B350000}"/>
    <cellStyle name="원_장기시상안(3월)수정" xfId="13699" xr:uid="{00000000-0005-0000-0000-00007C350000}"/>
    <cellStyle name="원_장기실효_0107체결현황" xfId="13700" xr:uid="{00000000-0005-0000-0000-00007D350000}"/>
    <cellStyle name="원_장기실효_1205체결현황" xfId="13701" xr:uid="{00000000-0005-0000-0000-00007E350000}"/>
    <cellStyle name="원_장기유지율(0406)" xfId="13702" xr:uid="{00000000-0005-0000-0000-00007F350000}"/>
    <cellStyle name="원_장기특성별실적_조정후(가안)" xfId="13703" xr:uid="{00000000-0005-0000-0000-000080350000}"/>
    <cellStyle name="원_저축성노조협의(040426)" xfId="13704" xr:uid="{00000000-0005-0000-0000-000081350000}"/>
    <cellStyle name="원_저축성문제" xfId="13705" xr:uid="{00000000-0005-0000-0000-000082350000}"/>
    <cellStyle name="원_저축성문제_3063932006021309511403280445_FY'06년 자동차보험 매출계획 기획실송부 요약" xfId="13706" xr:uid="{00000000-0005-0000-0000-000083350000}"/>
    <cellStyle name="원_저축성문제_3063932006021314282903120496_FY'06년 자동차보험 매출계획 기획실송부 요약" xfId="13707" xr:uid="{00000000-0005-0000-0000-000084350000}"/>
    <cellStyle name="원_저축성문제_306393200701221041450656000468420013_FY07 매출계획 작성양식" xfId="13708" xr:uid="{00000000-0005-0000-0000-000085350000}"/>
    <cellStyle name="원_저축성문제_306393200701221329200203007251260027_FY07 매출계획 작성양식" xfId="13709" xr:uid="{00000000-0005-0000-0000-000086350000}"/>
    <cellStyle name="원_저축성문제_306393200701250903550250090628260030_FY07 매출계획 작성양식" xfId="13710" xr:uid="{00000000-0005-0000-0000-000087350000}"/>
    <cellStyle name="원_저축성문제_7-9월설치분집행(1018)" xfId="13711" xr:uid="{00000000-0005-0000-0000-000088350000}"/>
    <cellStyle name="원_저축성문제_Feedback-일반활성화FY'07.2분기-품의" xfId="13712" xr:uid="{00000000-0005-0000-0000-000089350000}"/>
    <cellStyle name="원_저축성문제_FY'06년 자동차보험 매출계획 5(안)-1" xfId="13713" xr:uid="{00000000-0005-0000-0000-00008A350000}"/>
    <cellStyle name="원_저축성문제_FY'06년 자동차보험 매출계획 5(안)-2" xfId="13714" xr:uid="{00000000-0005-0000-0000-00008B350000}"/>
    <cellStyle name="원_저축성문제_FY'06년 자동차보험 매출계획 기획실송부 요약" xfId="13715" xr:uid="{00000000-0005-0000-0000-00008C350000}"/>
    <cellStyle name="원_저축성문제_FY07 매출계획 작성양식(최종송부)" xfId="13716" xr:uid="{00000000-0005-0000-0000-00008D350000}"/>
    <cellStyle name="원_저축성문제_TM-FY'07.중간피드백-6" xfId="13717" xr:uid="{00000000-0005-0000-0000-00008E350000}"/>
    <cellStyle name="원_저축성문제_TM대리점활성화방안(0928)" xfId="13718" xr:uid="{00000000-0005-0000-0000-00008F350000}"/>
    <cellStyle name="원_저축성문제_TM대리점활성화방안(0930)-1" xfId="13719" xr:uid="{00000000-0005-0000-0000-000090350000}"/>
    <cellStyle name="원_저축성문제_TM신상품개발검토의견(20060327)" xfId="13720" xr:uid="{00000000-0005-0000-0000-000091350000}"/>
    <cellStyle name="원_저축성문제_TM신청서(최종)-마지부(1229)" xfId="13721" xr:uid="{00000000-0005-0000-0000-000092350000}"/>
    <cellStyle name="원_저축성문제_부문별월별매출계획(070330기획실)" xfId="13722" xr:uid="{00000000-0005-0000-0000-000093350000}"/>
    <cellStyle name="원_저축성문제_신상품재검토(20040417)" xfId="13723" xr:uid="{00000000-0005-0000-0000-000094350000}"/>
    <cellStyle name="원_저축성문제_업체선정평가표(장기tm-20051201)-장원제(최종)" xfId="13724" xr:uid="{00000000-0005-0000-0000-000095350000}"/>
    <cellStyle name="원_저축성문제_인수지침관련의견" xfId="13725" xr:uid="{00000000-0005-0000-0000-000096350000}"/>
    <cellStyle name="원_저축성문제_장기TM대리점지원및관리규정(20051216-발송용)" xfId="13726" xr:uid="{00000000-0005-0000-0000-000097350000}"/>
    <cellStyle name="원_저축성문제_장기보험목표달성방안(070903-2)" xfId="13727" xr:uid="{00000000-0005-0000-0000-000098350000}"/>
    <cellStyle name="원_저축성문제_장기특성별실적_조정후(가안)" xfId="13728" xr:uid="{00000000-0005-0000-0000-000099350000}"/>
    <cellStyle name="원_저축성문제_통신판매가이드라인정리(최종)" xfId="13729" xr:uid="{00000000-0005-0000-0000-00009A350000}"/>
    <cellStyle name="원_저축성문제_하이라이프다이렉트수수료안(20060522)" xfId="13730" xr:uid="{00000000-0005-0000-0000-00009B350000}"/>
    <cellStyle name="원_저축성보험대책회의(031219)" xfId="13731" xr:uid="{00000000-0005-0000-0000-00009C350000}"/>
    <cellStyle name="원_전년대비합격자" xfId="13732" xr:uid="{00000000-0005-0000-0000-00009D350000}"/>
    <cellStyle name="원_전년대비합격자_Feedback-일반활성화FY'07.2분기-품의" xfId="13733" xr:uid="{00000000-0005-0000-0000-00009E350000}"/>
    <cellStyle name="원_전년대비합격자_FY'06장기보험매출계획(유지율)" xfId="13734" xr:uid="{00000000-0005-0000-0000-00009F350000}"/>
    <cellStyle name="원_전년대비합격자_FY'07점포영업전략(070403)" xfId="13735" xr:uid="{00000000-0005-0000-0000-0000A0350000}"/>
    <cellStyle name="원_전년대비합격자_보장자산증대방안" xfId="13736" xr:uid="{00000000-0005-0000-0000-0000A1350000}"/>
    <cellStyle name="원_전략경영기본과정품의" xfId="13737" xr:uid="{00000000-0005-0000-0000-0000A2350000}"/>
    <cellStyle name="원_전략경영향상과정" xfId="13738" xr:uid="{00000000-0005-0000-0000-0000A3350000}"/>
    <cellStyle name="원_점포변동에따른 경상비 배정기준" xfId="13739" xr:uid="{00000000-0005-0000-0000-0000A4350000}"/>
    <cellStyle name="원_점포변동에따른 업추비 배정기준" xfId="13740" xr:uid="{00000000-0005-0000-0000-0000A5350000}"/>
    <cellStyle name="원_점포변동에따른 예산배정 기준" xfId="13741" xr:uid="{00000000-0005-0000-0000-0000A6350000}"/>
    <cellStyle name="원_점포지원기준(전산,빔)결재용04.2.17" xfId="13742" xr:uid="{00000000-0005-0000-0000-0000A7350000}"/>
    <cellStyle name="원_점포평가반영" xfId="13743" xr:uid="{00000000-0005-0000-0000-0000A8350000}"/>
    <cellStyle name="원_점포평가반영_우수대리점본부보고(서강)" xfId="13744" xr:uid="{00000000-0005-0000-0000-0000A9350000}"/>
    <cellStyle name="원_점포평가반영_우수대리점유치(0219)" xfId="13745" xr:uid="{00000000-0005-0000-0000-0000AA350000}"/>
    <cellStyle name="원_정리" xfId="13746" xr:uid="{00000000-0005-0000-0000-0000AB350000}"/>
    <cellStyle name="원_정리_0703장기보험마감분석" xfId="13747" xr:uid="{00000000-0005-0000-0000-0000AC350000}"/>
    <cellStyle name="원_정리_7-9월설치분집행(1018)" xfId="13748" xr:uid="{00000000-0005-0000-0000-0000AD350000}"/>
    <cellStyle name="원_정리_Feedback-일반활성화FY'07.2분기-품의" xfId="13749" xr:uid="{00000000-0005-0000-0000-0000AE350000}"/>
    <cellStyle name="원_정리_FY'07점포영업전략(070403)" xfId="13750" xr:uid="{00000000-0005-0000-0000-0000AF350000}"/>
    <cellStyle name="원_정리_TM-FY'07.중간피드백-6" xfId="13751" xr:uid="{00000000-0005-0000-0000-0000B0350000}"/>
    <cellStyle name="원_정리_TM대리점활성화방안(0928)" xfId="13752" xr:uid="{00000000-0005-0000-0000-0000B1350000}"/>
    <cellStyle name="원_정리_TM대리점활성화방안(0930)-1" xfId="13753" xr:uid="{00000000-0005-0000-0000-0000B2350000}"/>
    <cellStyle name="원_정리_TM신상품개발검토의견(20060327)" xfId="13754" xr:uid="{00000000-0005-0000-0000-0000B3350000}"/>
    <cellStyle name="원_정리_TM신청서(최종)-마지부(1229)" xfId="13755" xr:uid="{00000000-0005-0000-0000-0000B4350000}"/>
    <cellStyle name="원_정리_보장자산증대방안" xfId="13756" xr:uid="{00000000-0005-0000-0000-0000B5350000}"/>
    <cellStyle name="원_정리_신상품재검토(20040417)" xfId="13757" xr:uid="{00000000-0005-0000-0000-0000B6350000}"/>
    <cellStyle name="원_정리_업체선정평가표(장기tm-20051201)-장원제(최종)" xfId="13758" xr:uid="{00000000-0005-0000-0000-0000B7350000}"/>
    <cellStyle name="원_정리_인수지침관련의견" xfId="13759" xr:uid="{00000000-0005-0000-0000-0000B8350000}"/>
    <cellStyle name="원_정리_장기TM대리점지원및관리규정(20051216-발송용)" xfId="13760" xr:uid="{00000000-0005-0000-0000-0000B9350000}"/>
    <cellStyle name="원_정리_통신판매가이드라인정리(최종)" xfId="13761" xr:uid="{00000000-0005-0000-0000-0000BA350000}"/>
    <cellStyle name="원_정리_하이라이프다이렉트수수료안(20060522)" xfId="13762" xr:uid="{00000000-0005-0000-0000-0000BB350000}"/>
    <cellStyle name="원_정리_해외연수실시안(20071220)-7차-공지용" xfId="13763" xr:uid="{00000000-0005-0000-0000-0000BC350000}"/>
    <cellStyle name="원_정리_해외연수실시안(20080130)-후꾸오까-차수조정" xfId="13764" xr:uid="{00000000-0005-0000-0000-0000BD350000}"/>
    <cellStyle name="원_조직육성변동입력(홍진경71완료)" xfId="13765" xr:uid="{00000000-0005-0000-0000-0000BE350000}"/>
    <cellStyle name="원_조직육성변동입력(홍진경71완료)_030714소장회의" xfId="13766" xr:uid="{00000000-0005-0000-0000-0000BF350000}"/>
    <cellStyle name="원_조직육성변동입력(홍진경71완료)_03일사분기실적현황" xfId="13767" xr:uid="{00000000-0005-0000-0000-0000C0350000}"/>
    <cellStyle name="원_조직육성변동입력(홍진경71완료)_7월16일본부장회의" xfId="13768" xr:uid="{00000000-0005-0000-0000-0000C1350000}"/>
    <cellStyle name="원_조직육성변동입력(홍진경71완료)_7월아침에해야할일" xfId="13769" xr:uid="{00000000-0005-0000-0000-0000C2350000}"/>
    <cellStyle name="원_조직육성변동입력(홍진경71완료)_8월부보율(성무현)" xfId="13770" xr:uid="{00000000-0005-0000-0000-0000C3350000}"/>
    <cellStyle name="원_조편성표" xfId="13771" xr:uid="{00000000-0005-0000-0000-0000C4350000}"/>
    <cellStyle name="원_중부본부및지점영업전략방안" xfId="13772" xr:uid="{00000000-0005-0000-0000-0000C5350000}"/>
    <cellStyle name="원_질의응답0110" xfId="13773" xr:uid="{00000000-0005-0000-0000-0000C6350000}"/>
    <cellStyle name="원_질의응답0110_3063932006021309511403280445_FY'06년 자동차보험 매출계획 기획실송부 요약" xfId="13774" xr:uid="{00000000-0005-0000-0000-0000C7350000}"/>
    <cellStyle name="원_질의응답0110_3063932006021314282903120496_FY'06년 자동차보험 매출계획 기획실송부 요약" xfId="13775" xr:uid="{00000000-0005-0000-0000-0000C8350000}"/>
    <cellStyle name="원_질의응답0110_306393200701221041450656000468420013_FY07 매출계획 작성양식" xfId="13776" xr:uid="{00000000-0005-0000-0000-0000C9350000}"/>
    <cellStyle name="원_질의응답0110_306393200701221329200203007251260027_FY07 매출계획 작성양식" xfId="13777" xr:uid="{00000000-0005-0000-0000-0000CA350000}"/>
    <cellStyle name="원_질의응답0110_306393200701250903550250090628260030_FY07 매출계획 작성양식" xfId="13778" xr:uid="{00000000-0005-0000-0000-0000CB350000}"/>
    <cellStyle name="원_질의응답0110_7-9월설치분집행(1018)" xfId="13779" xr:uid="{00000000-0005-0000-0000-0000CC350000}"/>
    <cellStyle name="원_질의응답0110_FY'06년 자동차보험 매출계획 5(안)-1" xfId="13780" xr:uid="{00000000-0005-0000-0000-0000CD350000}"/>
    <cellStyle name="원_질의응답0110_FY'06년 자동차보험 매출계획 5(안)-2" xfId="13781" xr:uid="{00000000-0005-0000-0000-0000CE350000}"/>
    <cellStyle name="원_질의응답0110_FY'06년 자동차보험 매출계획 기획실송부 요약" xfId="13782" xr:uid="{00000000-0005-0000-0000-0000CF350000}"/>
    <cellStyle name="원_질의응답0110_FY07 매출계획 작성양식(최종송부)" xfId="13783" xr:uid="{00000000-0005-0000-0000-0000D0350000}"/>
    <cellStyle name="원_질의응답0110_PLACARD" xfId="13784" xr:uid="{00000000-0005-0000-0000-0000D1350000}"/>
    <cellStyle name="원_질의응답0110_TM대리점활성화방안(0928)" xfId="13785" xr:uid="{00000000-0005-0000-0000-0000D2350000}"/>
    <cellStyle name="원_질의응답0110_TM대리점활성화방안(0930)-1" xfId="13786" xr:uid="{00000000-0005-0000-0000-0000D3350000}"/>
    <cellStyle name="원_질의응답0110_TM신상품개발검토의견(20060327)" xfId="13787" xr:uid="{00000000-0005-0000-0000-0000D4350000}"/>
    <cellStyle name="원_질의응답0110_TM신청서(최종)-마지부(1229)" xfId="13788" xr:uid="{00000000-0005-0000-0000-0000D5350000}"/>
    <cellStyle name="원_질의응답0110_tm활성화(예산수정)" xfId="13789" xr:uid="{00000000-0005-0000-0000-0000D6350000}"/>
    <cellStyle name="원_질의응답0110_마지부승인(0512 -5차)" xfId="13790" xr:uid="{00000000-0005-0000-0000-0000D7350000}"/>
    <cellStyle name="원_질의응답0110_업체선정평가표(장기tm-20051201)-장원제(최종)" xfId="13791" xr:uid="{00000000-0005-0000-0000-0000D8350000}"/>
    <cellStyle name="원_질의응답0110_인수지침관련의견" xfId="13792" xr:uid="{00000000-0005-0000-0000-0000D9350000}"/>
    <cellStyle name="원_질의응답0110_장기TM대리점지원및관리규정(20051216-발송용)" xfId="13793" xr:uid="{00000000-0005-0000-0000-0000DA350000}"/>
    <cellStyle name="원_질의응답0110_장기TM활성화방안(11월-결재예산보완본)-최종판" xfId="13794" xr:uid="{00000000-0005-0000-0000-0000DB350000}"/>
    <cellStyle name="원_질의응답0110_참석자명단(대리점)" xfId="13795" xr:uid="{00000000-0005-0000-0000-0000DC350000}"/>
    <cellStyle name="원_질의응답-육성" xfId="13796" xr:uid="{00000000-0005-0000-0000-0000DD350000}"/>
    <cellStyle name="원_질의응답-육성_3063932006021309511403280445_FY'06년 자동차보험 매출계획 기획실송부 요약" xfId="13797" xr:uid="{00000000-0005-0000-0000-0000DE350000}"/>
    <cellStyle name="원_질의응답-육성_3063932006021314282903120496_FY'06년 자동차보험 매출계획 기획실송부 요약" xfId="13798" xr:uid="{00000000-0005-0000-0000-0000DF350000}"/>
    <cellStyle name="원_질의응답-육성_306393200701221041450656000468420013_FY07 매출계획 작성양식" xfId="13799" xr:uid="{00000000-0005-0000-0000-0000E0350000}"/>
    <cellStyle name="원_질의응답-육성_306393200701221329200203007251260027_FY07 매출계획 작성양식" xfId="13800" xr:uid="{00000000-0005-0000-0000-0000E1350000}"/>
    <cellStyle name="원_질의응답-육성_306393200701250903550250090628260030_FY07 매출계획 작성양식" xfId="13801" xr:uid="{00000000-0005-0000-0000-0000E2350000}"/>
    <cellStyle name="원_질의응답-육성_7-9월설치분집행(1018)" xfId="13802" xr:uid="{00000000-0005-0000-0000-0000E3350000}"/>
    <cellStyle name="원_질의응답-육성_FY'06년 자동차보험 매출계획 5(안)-1" xfId="13803" xr:uid="{00000000-0005-0000-0000-0000E4350000}"/>
    <cellStyle name="원_질의응답-육성_FY'06년 자동차보험 매출계획 5(안)-2" xfId="13804" xr:uid="{00000000-0005-0000-0000-0000E5350000}"/>
    <cellStyle name="원_질의응답-육성_FY'06년 자동차보험 매출계획 기획실송부 요약" xfId="13805" xr:uid="{00000000-0005-0000-0000-0000E6350000}"/>
    <cellStyle name="원_질의응답-육성_FY07 매출계획 작성양식(최종송부)" xfId="13806" xr:uid="{00000000-0005-0000-0000-0000E7350000}"/>
    <cellStyle name="원_질의응답-육성_PLACARD" xfId="13807" xr:uid="{00000000-0005-0000-0000-0000E8350000}"/>
    <cellStyle name="원_질의응답-육성_TM대리점활성화방안(0928)" xfId="13808" xr:uid="{00000000-0005-0000-0000-0000E9350000}"/>
    <cellStyle name="원_질의응답-육성_TM대리점활성화방안(0930)-1" xfId="13809" xr:uid="{00000000-0005-0000-0000-0000EA350000}"/>
    <cellStyle name="원_질의응답-육성_TM신상품개발검토의견(20060327)" xfId="13810" xr:uid="{00000000-0005-0000-0000-0000EB350000}"/>
    <cellStyle name="원_질의응답-육성_TM신청서(최종)-마지부(1229)" xfId="13811" xr:uid="{00000000-0005-0000-0000-0000EC350000}"/>
    <cellStyle name="원_질의응답-육성_tm활성화(예산수정)" xfId="13812" xr:uid="{00000000-0005-0000-0000-0000ED350000}"/>
    <cellStyle name="원_질의응답-육성_마지부승인(0512 -5차)" xfId="13813" xr:uid="{00000000-0005-0000-0000-0000EE350000}"/>
    <cellStyle name="원_질의응답-육성_업체선정평가표(장기tm-20051201)-장원제(최종)" xfId="13814" xr:uid="{00000000-0005-0000-0000-0000EF350000}"/>
    <cellStyle name="원_질의응답-육성_인수지침관련의견" xfId="13815" xr:uid="{00000000-0005-0000-0000-0000F0350000}"/>
    <cellStyle name="원_질의응답-육성_장기TM대리점지원및관리규정(20051216-발송용)" xfId="13816" xr:uid="{00000000-0005-0000-0000-0000F1350000}"/>
    <cellStyle name="원_질의응답-육성_장기TM활성화방안(11월-결재예산보완본)-최종판" xfId="13817" xr:uid="{00000000-0005-0000-0000-0000F2350000}"/>
    <cellStyle name="원_질의응답-육성_참석자명단(대리점)" xfId="13818" xr:uid="{00000000-0005-0000-0000-0000F3350000}"/>
    <cellStyle name="원_집행2003" xfId="13819" xr:uid="{00000000-0005-0000-0000-0000F4350000}"/>
    <cellStyle name="원_참석자명단(대리점)" xfId="13820" xr:uid="{00000000-0005-0000-0000-0000F5350000}"/>
    <cellStyle name="원_총체적장기분석" xfId="13821" xr:uid="{00000000-0005-0000-0000-0000F6350000}"/>
    <cellStyle name="원_타사 주요계약 현황(12월)" xfId="13822" xr:uid="{00000000-0005-0000-0000-0000F7350000}"/>
    <cellStyle name="원_타사 주요계약 현황(12월)_7-9월설치분집행(1018)" xfId="13823" xr:uid="{00000000-0005-0000-0000-0000F8350000}"/>
    <cellStyle name="원_타사 주요계약 현황(12월)_PLACARD" xfId="13824" xr:uid="{00000000-0005-0000-0000-0000F9350000}"/>
    <cellStyle name="원_타사 주요계약 현황(12월)_TM대리점활성화방안(0928)" xfId="13825" xr:uid="{00000000-0005-0000-0000-0000FA350000}"/>
    <cellStyle name="원_타사 주요계약 현황(12월)_TM대리점활성화방안(0930)-1" xfId="13826" xr:uid="{00000000-0005-0000-0000-0000FB350000}"/>
    <cellStyle name="원_타사 주요계약 현황(12월)_TM신상품개발검토의견(20060327)" xfId="13827" xr:uid="{00000000-0005-0000-0000-0000FC350000}"/>
    <cellStyle name="원_타사 주요계약 현황(12월)_TM신청서(최종)-마지부(1229)" xfId="13828" xr:uid="{00000000-0005-0000-0000-0000FD350000}"/>
    <cellStyle name="원_타사 주요계약 현황(12월)_tm활성화(예산수정)" xfId="13829" xr:uid="{00000000-0005-0000-0000-0000FE350000}"/>
    <cellStyle name="원_타사 주요계약 현황(12월)_마지부승인(0512 -5차)" xfId="13830" xr:uid="{00000000-0005-0000-0000-0000FF350000}"/>
    <cellStyle name="원_타사 주요계약 현황(12월)_업체선정평가표(장기tm-20051201)-장원제(최종)" xfId="13831" xr:uid="{00000000-0005-0000-0000-000000360000}"/>
    <cellStyle name="원_타사 주요계약 현황(12월)_인수지침관련의견" xfId="13832" xr:uid="{00000000-0005-0000-0000-000001360000}"/>
    <cellStyle name="원_타사 주요계약 현황(12월)_장기TM대리점지원및관리규정(20051216-발송용)" xfId="13833" xr:uid="{00000000-0005-0000-0000-000002360000}"/>
    <cellStyle name="원_타사 주요계약 현황(12월)_장기TM활성화방안(11월-결재예산보완본)-최종판" xfId="13834" xr:uid="{00000000-0005-0000-0000-000003360000}"/>
    <cellStyle name="원_타사 주요계약 현황(12월)_참석자명단(대리점)" xfId="13835" xr:uid="{00000000-0005-0000-0000-000004360000}"/>
    <cellStyle name="원_타사 주요계약 현황(1월)" xfId="13836" xr:uid="{00000000-0005-0000-0000-000005360000}"/>
    <cellStyle name="원_타사 주요계약 현황(3월)" xfId="13837" xr:uid="{00000000-0005-0000-0000-000006360000}"/>
    <cellStyle name="원_타사 주요계약 현황(6월)" xfId="13838" xr:uid="{00000000-0005-0000-0000-000007360000}"/>
    <cellStyle name="원_타사유치실적(04.4~8월)보고" xfId="13839" xr:uid="{00000000-0005-0000-0000-000008360000}"/>
    <cellStyle name="원_타사유치현황(본부계)" xfId="13840" xr:uid="{00000000-0005-0000-0000-000009360000}"/>
    <cellStyle name="원_타사유치현황(본부계)수정" xfId="13841" xr:uid="{00000000-0005-0000-0000-00000A360000}"/>
    <cellStyle name="원_통신판매가이드라인정리(최종)" xfId="13842" xr:uid="{00000000-0005-0000-0000-00000B360000}"/>
    <cellStyle name="원_통합보험BOOM-UP실천방안" xfId="13843" xr:uid="{00000000-0005-0000-0000-00000C360000}"/>
    <cellStyle name="원_통합보험BOOM-UP실천방안_0703장기보험마감분석" xfId="13844" xr:uid="{00000000-0005-0000-0000-00000D360000}"/>
    <cellStyle name="원_통합보험BOOM-UP실천방안_7-9월설치분집행(1018)" xfId="13845" xr:uid="{00000000-0005-0000-0000-00000E360000}"/>
    <cellStyle name="원_통합보험BOOM-UP실천방안_Feedback-일반활성화FY'07.2분기-품의" xfId="13846" xr:uid="{00000000-0005-0000-0000-00000F360000}"/>
    <cellStyle name="원_통합보험BOOM-UP실천방안_FY'07점포영업전략(070403)" xfId="13847" xr:uid="{00000000-0005-0000-0000-000010360000}"/>
    <cellStyle name="원_통합보험BOOM-UP실천방안_TM-FY'07.중간피드백-6" xfId="13848" xr:uid="{00000000-0005-0000-0000-000011360000}"/>
    <cellStyle name="원_통합보험BOOM-UP실천방안_TM대리점활성화방안(0928)" xfId="13849" xr:uid="{00000000-0005-0000-0000-000012360000}"/>
    <cellStyle name="원_통합보험BOOM-UP실천방안_TM대리점활성화방안(0930)-1" xfId="13850" xr:uid="{00000000-0005-0000-0000-000013360000}"/>
    <cellStyle name="원_통합보험BOOM-UP실천방안_TM신상품개발검토의견(20060327)" xfId="13851" xr:uid="{00000000-0005-0000-0000-000014360000}"/>
    <cellStyle name="원_통합보험BOOM-UP실천방안_TM신청서(최종)-마지부(1229)" xfId="13852" xr:uid="{00000000-0005-0000-0000-000015360000}"/>
    <cellStyle name="원_통합보험BOOM-UP실천방안_보장자산증대방안" xfId="13853" xr:uid="{00000000-0005-0000-0000-000016360000}"/>
    <cellStyle name="원_통합보험BOOM-UP실천방안_신상품재검토(20040417)" xfId="13854" xr:uid="{00000000-0005-0000-0000-000017360000}"/>
    <cellStyle name="원_통합보험BOOM-UP실천방안_업체선정평가표(장기tm-20051201)-장원제(최종)" xfId="13855" xr:uid="{00000000-0005-0000-0000-000018360000}"/>
    <cellStyle name="원_통합보험BOOM-UP실천방안_유지율개선실시사항(050901)" xfId="13856" xr:uid="{00000000-0005-0000-0000-000019360000}"/>
    <cellStyle name="원_통합보험BOOM-UP실천방안_인수지침관련의견" xfId="13857" xr:uid="{00000000-0005-0000-0000-00001A360000}"/>
    <cellStyle name="원_통합보험BOOM-UP실천방안_일반보험보고(0801)-3" xfId="13858" xr:uid="{00000000-0005-0000-0000-00001B360000}"/>
    <cellStyle name="원_통합보험BOOM-UP실천방안_장기TM관리업무지침안(보완-0105)" xfId="13859" xr:uid="{00000000-0005-0000-0000-00001C360000}"/>
    <cellStyle name="원_통합보험BOOM-UP실천방안_장기TM관리지침별첨(최종-0614)" xfId="13860" xr:uid="{00000000-0005-0000-0000-00001D360000}"/>
    <cellStyle name="원_통합보험BOOM-UP실천방안_장기TM대리점지원및관리규정(20051216-발송용)" xfId="13861" xr:uid="{00000000-0005-0000-0000-00001E360000}"/>
    <cellStyle name="원_통합보험BOOM-UP실천방안_통신판매가이드라인정리(최종)" xfId="13862" xr:uid="{00000000-0005-0000-0000-00001F360000}"/>
    <cellStyle name="원_통합보험BOOM-UP실천방안_하이라이프다이렉트수수료안(20060522)" xfId="13863" xr:uid="{00000000-0005-0000-0000-000020360000}"/>
    <cellStyle name="원_통합보험BOOM-UP실천방안_해외여행보험활성화(060620-최종)" xfId="13864" xr:uid="{00000000-0005-0000-0000-000021360000}"/>
    <cellStyle name="원_통합보험BOOM-UP실천방안_해외연수실시안(20071220)-7차-공지용" xfId="13865" xr:uid="{00000000-0005-0000-0000-000022360000}"/>
    <cellStyle name="원_통합보험BOOM-UP실천방안_해외연수실시안(20080130)-후꾸오까-차수조정" xfId="13866" xr:uid="{00000000-0005-0000-0000-000023360000}"/>
    <cellStyle name="원_통합보험비례수당지급기준변경안(060222)" xfId="13867" xr:uid="{00000000-0005-0000-0000-000024360000}"/>
    <cellStyle name="원_통합형보험마케팅정책회의자료(050418)" xfId="13868" xr:uid="{00000000-0005-0000-0000-000025360000}"/>
    <cellStyle name="원_통합형보험마케팅정책회의자료(050418)_0703장기보험마감분석" xfId="13869" xr:uid="{00000000-0005-0000-0000-000026360000}"/>
    <cellStyle name="원_통합형보험마케팅정책회의자료(050418)_7-9월설치분집행(1018)" xfId="13870" xr:uid="{00000000-0005-0000-0000-000027360000}"/>
    <cellStyle name="원_통합형보험마케팅정책회의자료(050418)_Feedback-일반활성화FY'07.2분기-품의" xfId="13871" xr:uid="{00000000-0005-0000-0000-000028360000}"/>
    <cellStyle name="원_통합형보험마케팅정책회의자료(050418)_FY'07점포영업전략(070403)" xfId="13872" xr:uid="{00000000-0005-0000-0000-000029360000}"/>
    <cellStyle name="원_통합형보험마케팅정책회의자료(050418)_TM-FY'07.중간피드백-6" xfId="13873" xr:uid="{00000000-0005-0000-0000-00002A360000}"/>
    <cellStyle name="원_통합형보험마케팅정책회의자료(050418)_TM대리점활성화방안(0928)" xfId="13874" xr:uid="{00000000-0005-0000-0000-00002B360000}"/>
    <cellStyle name="원_통합형보험마케팅정책회의자료(050418)_TM대리점활성화방안(0930)-1" xfId="13875" xr:uid="{00000000-0005-0000-0000-00002C360000}"/>
    <cellStyle name="원_통합형보험마케팅정책회의자료(050418)_TM신상품개발검토의견(20060327)" xfId="13876" xr:uid="{00000000-0005-0000-0000-00002D360000}"/>
    <cellStyle name="원_통합형보험마케팅정책회의자료(050418)_TM신청서(최종)-마지부(1229)" xfId="13877" xr:uid="{00000000-0005-0000-0000-00002E360000}"/>
    <cellStyle name="원_통합형보험마케팅정책회의자료(050418)_보장자산증대방안" xfId="13878" xr:uid="{00000000-0005-0000-0000-00002F360000}"/>
    <cellStyle name="원_통합형보험마케팅정책회의자료(050418)_신상품재검토(20040417)" xfId="13879" xr:uid="{00000000-0005-0000-0000-000030360000}"/>
    <cellStyle name="원_통합형보험마케팅정책회의자료(050418)_업체선정평가표(장기tm-20051201)-장원제(최종)" xfId="13880" xr:uid="{00000000-0005-0000-0000-000031360000}"/>
    <cellStyle name="원_통합형보험마케팅정책회의자료(050418)_유지율개선실시사항(050901)" xfId="13881" xr:uid="{00000000-0005-0000-0000-000032360000}"/>
    <cellStyle name="원_통합형보험마케팅정책회의자료(050418)_인수지침관련의견" xfId="13882" xr:uid="{00000000-0005-0000-0000-000033360000}"/>
    <cellStyle name="원_통합형보험마케팅정책회의자료(050418)_일반보험보고(0801)-3" xfId="13883" xr:uid="{00000000-0005-0000-0000-000034360000}"/>
    <cellStyle name="원_통합형보험마케팅정책회의자료(050418)_장기TM관리업무지침안(보완-0105)" xfId="13884" xr:uid="{00000000-0005-0000-0000-000035360000}"/>
    <cellStyle name="원_통합형보험마케팅정책회의자료(050418)_장기TM관리지침별첨(최종-0614)" xfId="13885" xr:uid="{00000000-0005-0000-0000-000036360000}"/>
    <cellStyle name="원_통합형보험마케팅정책회의자료(050418)_장기TM대리점지원및관리규정(20051216-발송용)" xfId="13886" xr:uid="{00000000-0005-0000-0000-000037360000}"/>
    <cellStyle name="원_통합형보험마케팅정책회의자료(050418)_통신판매가이드라인정리(최종)" xfId="13887" xr:uid="{00000000-0005-0000-0000-000038360000}"/>
    <cellStyle name="원_통합형보험마케팅정책회의자료(050418)_하이라이프다이렉트수수료안(20060522)" xfId="13888" xr:uid="{00000000-0005-0000-0000-000039360000}"/>
    <cellStyle name="원_통합형보험마케팅정책회의자료(050418)_해외여행보험활성화(060620-최종)" xfId="13889" xr:uid="{00000000-0005-0000-0000-00003A360000}"/>
    <cellStyle name="원_통합형보험마케팅정책회의자료(050418)_해외연수실시안(20071220)-7차-공지용" xfId="13890" xr:uid="{00000000-0005-0000-0000-00003B360000}"/>
    <cellStyle name="원_통합형보험마케팅정책회의자료(050418)_해외연수실시안(20080130)-후꾸오까-차수조정" xfId="13891" xr:uid="{00000000-0005-0000-0000-00003C360000}"/>
    <cellStyle name="원_통합형보험영업지원제도운영안(040625)" xfId="13892" xr:uid="{00000000-0005-0000-0000-00003D360000}"/>
    <cellStyle name="원_통합형보험영업지원제도운영안(040625)_0703장기보험마감분석" xfId="13893" xr:uid="{00000000-0005-0000-0000-00003E360000}"/>
    <cellStyle name="원_통합형보험영업지원제도운영안(040625)_7-9월설치분집행(1018)" xfId="13894" xr:uid="{00000000-0005-0000-0000-00003F360000}"/>
    <cellStyle name="원_통합형보험영업지원제도운영안(040625)_Feedback-일반활성화FY'07.2분기-품의" xfId="13895" xr:uid="{00000000-0005-0000-0000-000040360000}"/>
    <cellStyle name="원_통합형보험영업지원제도운영안(040625)_FY'07점포영업전략(070403)" xfId="13896" xr:uid="{00000000-0005-0000-0000-000041360000}"/>
    <cellStyle name="원_통합형보험영업지원제도운영안(040625)_TM-FY'07.중간피드백-6" xfId="13897" xr:uid="{00000000-0005-0000-0000-000042360000}"/>
    <cellStyle name="원_통합형보험영업지원제도운영안(040625)_TM대리점활성화방안(0928)" xfId="13898" xr:uid="{00000000-0005-0000-0000-000043360000}"/>
    <cellStyle name="원_통합형보험영업지원제도운영안(040625)_TM대리점활성화방안(0930)-1" xfId="13899" xr:uid="{00000000-0005-0000-0000-000044360000}"/>
    <cellStyle name="원_통합형보험영업지원제도운영안(040625)_TM신상품개발검토의견(20060327)" xfId="13900" xr:uid="{00000000-0005-0000-0000-000045360000}"/>
    <cellStyle name="원_통합형보험영업지원제도운영안(040625)_TM신청서(최종)-마지부(1229)" xfId="13901" xr:uid="{00000000-0005-0000-0000-000046360000}"/>
    <cellStyle name="원_통합형보험영업지원제도운영안(040625)_보장자산증대방안" xfId="13902" xr:uid="{00000000-0005-0000-0000-000047360000}"/>
    <cellStyle name="원_통합형보험영업지원제도운영안(040625)_신상품재검토(20040417)" xfId="13903" xr:uid="{00000000-0005-0000-0000-000048360000}"/>
    <cellStyle name="원_통합형보험영업지원제도운영안(040625)_업체선정평가표(장기tm-20051201)-장원제(최종)" xfId="13904" xr:uid="{00000000-0005-0000-0000-000049360000}"/>
    <cellStyle name="원_통합형보험영업지원제도운영안(040625)_인수지침관련의견" xfId="13905" xr:uid="{00000000-0005-0000-0000-00004A360000}"/>
    <cellStyle name="원_통합형보험영업지원제도운영안(040625)_장기TM대리점지원및관리규정(20051216-발송용)" xfId="13906" xr:uid="{00000000-0005-0000-0000-00004B360000}"/>
    <cellStyle name="원_통합형보험영업지원제도운영안(040625)_통신판매가이드라인정리(최종)" xfId="13907" xr:uid="{00000000-0005-0000-0000-00004C360000}"/>
    <cellStyle name="원_통합형보험영업지원제도운영안(040625)_하이라이프다이렉트수수료안(20060522)" xfId="13908" xr:uid="{00000000-0005-0000-0000-00004D360000}"/>
    <cellStyle name="원_통합형보험영업지원제도운영안(040625)_해외연수실시안(20071220)-7차-공지용" xfId="13909" xr:uid="{00000000-0005-0000-0000-00004E360000}"/>
    <cellStyle name="원_통합형보험영업지원제도운영안(040625)_해외연수실시안(20080130)-후꾸오까-차수조정" xfId="13910" xr:uid="{00000000-0005-0000-0000-00004F360000}"/>
    <cellStyle name="원_퇴직보험 매출계획" xfId="13911" xr:uid="{00000000-0005-0000-0000-000050360000}"/>
    <cellStyle name="원_퇴직보험(연금)추가목표배분기준(발송용)-마케팅" xfId="13912" xr:uid="{00000000-0005-0000-0000-000051360000}"/>
    <cellStyle name="원_트레이너 운영안91222)" xfId="13913" xr:uid="{00000000-0005-0000-0000-000052360000}"/>
    <cellStyle name="원_트레이너 운영지침(안)(1230)보고" xfId="13914" xr:uid="{00000000-0005-0000-0000-000053360000}"/>
    <cellStyle name="원_트레이너 운영지침(안)(1231)-붙임" xfId="13915" xr:uid="{00000000-0005-0000-0000-000054360000}"/>
    <cellStyle name="원_팀활성화변경품의(이권도팀장님작업분0712)" xfId="13916" xr:uid="{00000000-0005-0000-0000-000055360000}"/>
    <cellStyle name="원_팀활성화변경품의(이권도팀장님작업분0712)_영업소팀장회의030811" xfId="13917" xr:uid="{00000000-0005-0000-0000-000056360000}"/>
    <cellStyle name="원_퍼스티수료부진회의" xfId="13918" xr:uid="{00000000-0005-0000-0000-000057360000}"/>
    <cellStyle name="원_평가본부발송(5.7)" xfId="13919" xr:uid="{00000000-0005-0000-0000-000058360000}"/>
    <cellStyle name="원_평가품의서(단위별)" xfId="13920" xr:uid="{00000000-0005-0000-0000-000059360000}"/>
    <cellStyle name="원_품의서양식" xfId="13921" xr:uid="{00000000-0005-0000-0000-00005A360000}"/>
    <cellStyle name="원_프리스타일(수당업)" xfId="13922" xr:uid="{00000000-0005-0000-0000-00005B360000}"/>
    <cellStyle name="원_하반기checkup마감(04.9.13)수정" xfId="13923" xr:uid="{00000000-0005-0000-0000-00005C360000}"/>
    <cellStyle name="원_하반기checkup마감(04.9.13)최종" xfId="13924" xr:uid="{00000000-0005-0000-0000-00005D360000}"/>
    <cellStyle name="원_하이라이프다이렉트수수료안(20060522)" xfId="13925" xr:uid="{00000000-0005-0000-0000-00005E360000}"/>
    <cellStyle name="원_하절기극복 자동차보험 목표달성방안(6-8월)" xfId="13926" xr:uid="{00000000-0005-0000-0000-00005F360000}"/>
    <cellStyle name="원_한마음과정명단" xfId="13927" xr:uid="{00000000-0005-0000-0000-000060360000}"/>
    <cellStyle name="원_한마음과정명단_030714소장회의" xfId="13928" xr:uid="{00000000-0005-0000-0000-000061360000}"/>
    <cellStyle name="원_한마음과정명단_03일사분기실적현황" xfId="13929" xr:uid="{00000000-0005-0000-0000-000062360000}"/>
    <cellStyle name="원_한마음과정명단_7월16일본부장회의" xfId="13930" xr:uid="{00000000-0005-0000-0000-000063360000}"/>
    <cellStyle name="원_한마음과정명단_7월아침에해야할일" xfId="13931" xr:uid="{00000000-0005-0000-0000-000064360000}"/>
    <cellStyle name="원_한마음과정명단_8월부보율(성무현)" xfId="13932" xr:uid="{00000000-0005-0000-0000-000065360000}"/>
    <cellStyle name="원_합격예상" xfId="13933" xr:uid="{00000000-0005-0000-0000-000066360000}"/>
    <cellStyle name="원_합격자" xfId="13934" xr:uid="{00000000-0005-0000-0000-000067360000}"/>
    <cellStyle name="원_합격자_Feedback-일반활성화FY'07.2분기-품의" xfId="13935" xr:uid="{00000000-0005-0000-0000-000068360000}"/>
    <cellStyle name="원_합격자_FY'06장기보험매출계획(유지율)" xfId="13936" xr:uid="{00000000-0005-0000-0000-000069360000}"/>
    <cellStyle name="원_합격자_FY'07점포영업전략(070403)" xfId="13937" xr:uid="{00000000-0005-0000-0000-00006A360000}"/>
    <cellStyle name="원_합격자_보장자산증대방안" xfId="13938" xr:uid="{00000000-0005-0000-0000-00006B360000}"/>
    <cellStyle name="원_합계차이" xfId="13939" xr:uid="{00000000-0005-0000-0000-00006C360000}"/>
    <cellStyle name="원_해외여행보험활성화(060620-최종)" xfId="13940" xr:uid="{00000000-0005-0000-0000-00006D360000}"/>
    <cellStyle name="원_해외연수실시안(20071220)-7차-공지용" xfId="13941" xr:uid="{00000000-0005-0000-0000-00006E360000}"/>
    <cellStyle name="원_해외연수실시안(20080130)-후꾸오까-차수조정" xfId="13942" xr:uid="{00000000-0005-0000-0000-00006F360000}"/>
    <cellStyle name="원_현장간담회 결과보고" xfId="13943" xr:uid="{00000000-0005-0000-0000-000070360000}"/>
    <cellStyle name="원_회의자료(04.10.21)" xfId="13944" xr:uid="{00000000-0005-0000-0000-000071360000}"/>
    <cellStyle name="원_회의자료(04.11.5)11월실적" xfId="13945" xr:uid="{00000000-0005-0000-0000-000072360000}"/>
    <cellStyle name="인쇄" xfId="13946" xr:uid="{00000000-0005-0000-0000-000073360000}"/>
    <cellStyle name="입력 10" xfId="13947" xr:uid="{00000000-0005-0000-0000-000074360000}"/>
    <cellStyle name="입력 10 2" xfId="13948" xr:uid="{00000000-0005-0000-0000-000075360000}"/>
    <cellStyle name="입력 11" xfId="13949" xr:uid="{00000000-0005-0000-0000-000076360000}"/>
    <cellStyle name="입력 11 2" xfId="13950" xr:uid="{00000000-0005-0000-0000-000077360000}"/>
    <cellStyle name="입력 11 3" xfId="13951" xr:uid="{00000000-0005-0000-0000-000078360000}"/>
    <cellStyle name="입력 11 4" xfId="13952" xr:uid="{00000000-0005-0000-0000-000079360000}"/>
    <cellStyle name="입력 12" xfId="13953" xr:uid="{00000000-0005-0000-0000-00007A360000}"/>
    <cellStyle name="입력 12 10" xfId="13954" xr:uid="{00000000-0005-0000-0000-00007B360000}"/>
    <cellStyle name="입력 12 10 2" xfId="13955" xr:uid="{00000000-0005-0000-0000-00007C360000}"/>
    <cellStyle name="입력 12 11" xfId="13956" xr:uid="{00000000-0005-0000-0000-00007D360000}"/>
    <cellStyle name="입력 12 11 2" xfId="13957" xr:uid="{00000000-0005-0000-0000-00007E360000}"/>
    <cellStyle name="입력 12 12" xfId="13958" xr:uid="{00000000-0005-0000-0000-00007F360000}"/>
    <cellStyle name="입력 12 2" xfId="13959" xr:uid="{00000000-0005-0000-0000-000080360000}"/>
    <cellStyle name="입력 12 2 10" xfId="13960" xr:uid="{00000000-0005-0000-0000-000081360000}"/>
    <cellStyle name="입력 12 2 10 2" xfId="13961" xr:uid="{00000000-0005-0000-0000-000082360000}"/>
    <cellStyle name="입력 12 2 11" xfId="13962" xr:uid="{00000000-0005-0000-0000-000083360000}"/>
    <cellStyle name="입력 12 2 2" xfId="13963" xr:uid="{00000000-0005-0000-0000-000084360000}"/>
    <cellStyle name="입력 12 2 2 2" xfId="13964" xr:uid="{00000000-0005-0000-0000-000085360000}"/>
    <cellStyle name="입력 12 2 2 2 2" xfId="13965" xr:uid="{00000000-0005-0000-0000-000086360000}"/>
    <cellStyle name="입력 12 2 2 2 2 2" xfId="13966" xr:uid="{00000000-0005-0000-0000-000087360000}"/>
    <cellStyle name="입력 12 2 2 2 3" xfId="13967" xr:uid="{00000000-0005-0000-0000-000088360000}"/>
    <cellStyle name="입력 12 2 2 2 3 2" xfId="13968" xr:uid="{00000000-0005-0000-0000-000089360000}"/>
    <cellStyle name="입력 12 2 2 2 4" xfId="13969" xr:uid="{00000000-0005-0000-0000-00008A360000}"/>
    <cellStyle name="입력 12 2 2 3" xfId="13970" xr:uid="{00000000-0005-0000-0000-00008B360000}"/>
    <cellStyle name="입력 12 2 2 3 2" xfId="13971" xr:uid="{00000000-0005-0000-0000-00008C360000}"/>
    <cellStyle name="입력 12 2 2 3 2 2" xfId="13972" xr:uid="{00000000-0005-0000-0000-00008D360000}"/>
    <cellStyle name="입력 12 2 2 3 3" xfId="13973" xr:uid="{00000000-0005-0000-0000-00008E360000}"/>
    <cellStyle name="입력 12 2 2 3 3 2" xfId="13974" xr:uid="{00000000-0005-0000-0000-00008F360000}"/>
    <cellStyle name="입력 12 2 2 3 4" xfId="13975" xr:uid="{00000000-0005-0000-0000-000090360000}"/>
    <cellStyle name="입력 12 2 2 4" xfId="13976" xr:uid="{00000000-0005-0000-0000-000091360000}"/>
    <cellStyle name="입력 12 2 2 4 2" xfId="13977" xr:uid="{00000000-0005-0000-0000-000092360000}"/>
    <cellStyle name="입력 12 2 2 4 2 2" xfId="13978" xr:uid="{00000000-0005-0000-0000-000093360000}"/>
    <cellStyle name="입력 12 2 2 4 3" xfId="13979" xr:uid="{00000000-0005-0000-0000-000094360000}"/>
    <cellStyle name="입력 12 2 2 4 3 2" xfId="13980" xr:uid="{00000000-0005-0000-0000-000095360000}"/>
    <cellStyle name="입력 12 2 2 4 4" xfId="13981" xr:uid="{00000000-0005-0000-0000-000096360000}"/>
    <cellStyle name="입력 12 2 2 5" xfId="13982" xr:uid="{00000000-0005-0000-0000-000097360000}"/>
    <cellStyle name="입력 12 2 2 5 2" xfId="13983" xr:uid="{00000000-0005-0000-0000-000098360000}"/>
    <cellStyle name="입력 12 2 2 5 2 2" xfId="13984" xr:uid="{00000000-0005-0000-0000-000099360000}"/>
    <cellStyle name="입력 12 2 2 5 3" xfId="13985" xr:uid="{00000000-0005-0000-0000-00009A360000}"/>
    <cellStyle name="입력 12 2 2 5 3 2" xfId="13986" xr:uid="{00000000-0005-0000-0000-00009B360000}"/>
    <cellStyle name="입력 12 2 2 5 4" xfId="13987" xr:uid="{00000000-0005-0000-0000-00009C360000}"/>
    <cellStyle name="입력 12 2 2 6" xfId="13988" xr:uid="{00000000-0005-0000-0000-00009D360000}"/>
    <cellStyle name="입력 12 2 2 6 2" xfId="13989" xr:uid="{00000000-0005-0000-0000-00009E360000}"/>
    <cellStyle name="입력 12 2 2 6 2 2" xfId="13990" xr:uid="{00000000-0005-0000-0000-00009F360000}"/>
    <cellStyle name="입력 12 2 2 6 3" xfId="13991" xr:uid="{00000000-0005-0000-0000-0000A0360000}"/>
    <cellStyle name="입력 12 2 2 6 3 2" xfId="13992" xr:uid="{00000000-0005-0000-0000-0000A1360000}"/>
    <cellStyle name="입력 12 2 2 6 4" xfId="13993" xr:uid="{00000000-0005-0000-0000-0000A2360000}"/>
    <cellStyle name="입력 12 2 2 7" xfId="13994" xr:uid="{00000000-0005-0000-0000-0000A3360000}"/>
    <cellStyle name="입력 12 2 2 7 2" xfId="13995" xr:uid="{00000000-0005-0000-0000-0000A4360000}"/>
    <cellStyle name="입력 12 2 2 8" xfId="13996" xr:uid="{00000000-0005-0000-0000-0000A5360000}"/>
    <cellStyle name="입력 12 2 2 8 2" xfId="13997" xr:uid="{00000000-0005-0000-0000-0000A6360000}"/>
    <cellStyle name="입력 12 2 2 9" xfId="13998" xr:uid="{00000000-0005-0000-0000-0000A7360000}"/>
    <cellStyle name="입력 12 2 3" xfId="13999" xr:uid="{00000000-0005-0000-0000-0000A8360000}"/>
    <cellStyle name="입력 12 2 3 2" xfId="14000" xr:uid="{00000000-0005-0000-0000-0000A9360000}"/>
    <cellStyle name="입력 12 2 3 2 2" xfId="14001" xr:uid="{00000000-0005-0000-0000-0000AA360000}"/>
    <cellStyle name="입력 12 2 3 2 2 2" xfId="14002" xr:uid="{00000000-0005-0000-0000-0000AB360000}"/>
    <cellStyle name="입력 12 2 3 2 3" xfId="14003" xr:uid="{00000000-0005-0000-0000-0000AC360000}"/>
    <cellStyle name="입력 12 2 3 2 3 2" xfId="14004" xr:uid="{00000000-0005-0000-0000-0000AD360000}"/>
    <cellStyle name="입력 12 2 3 2 4" xfId="14005" xr:uid="{00000000-0005-0000-0000-0000AE360000}"/>
    <cellStyle name="입력 12 2 3 3" xfId="14006" xr:uid="{00000000-0005-0000-0000-0000AF360000}"/>
    <cellStyle name="입력 12 2 3 3 2" xfId="14007" xr:uid="{00000000-0005-0000-0000-0000B0360000}"/>
    <cellStyle name="입력 12 2 3 3 2 2" xfId="14008" xr:uid="{00000000-0005-0000-0000-0000B1360000}"/>
    <cellStyle name="입력 12 2 3 3 3" xfId="14009" xr:uid="{00000000-0005-0000-0000-0000B2360000}"/>
    <cellStyle name="입력 12 2 3 3 3 2" xfId="14010" xr:uid="{00000000-0005-0000-0000-0000B3360000}"/>
    <cellStyle name="입력 12 2 3 3 4" xfId="14011" xr:uid="{00000000-0005-0000-0000-0000B4360000}"/>
    <cellStyle name="입력 12 2 3 4" xfId="14012" xr:uid="{00000000-0005-0000-0000-0000B5360000}"/>
    <cellStyle name="입력 12 2 3 4 2" xfId="14013" xr:uid="{00000000-0005-0000-0000-0000B6360000}"/>
    <cellStyle name="입력 12 2 3 4 2 2" xfId="14014" xr:uid="{00000000-0005-0000-0000-0000B7360000}"/>
    <cellStyle name="입력 12 2 3 4 3" xfId="14015" xr:uid="{00000000-0005-0000-0000-0000B8360000}"/>
    <cellStyle name="입력 12 2 3 4 3 2" xfId="14016" xr:uid="{00000000-0005-0000-0000-0000B9360000}"/>
    <cellStyle name="입력 12 2 3 4 4" xfId="14017" xr:uid="{00000000-0005-0000-0000-0000BA360000}"/>
    <cellStyle name="입력 12 2 3 5" xfId="14018" xr:uid="{00000000-0005-0000-0000-0000BB360000}"/>
    <cellStyle name="입력 12 2 3 5 2" xfId="14019" xr:uid="{00000000-0005-0000-0000-0000BC360000}"/>
    <cellStyle name="입력 12 2 3 5 2 2" xfId="14020" xr:uid="{00000000-0005-0000-0000-0000BD360000}"/>
    <cellStyle name="입력 12 2 3 5 3" xfId="14021" xr:uid="{00000000-0005-0000-0000-0000BE360000}"/>
    <cellStyle name="입력 12 2 3 5 3 2" xfId="14022" xr:uid="{00000000-0005-0000-0000-0000BF360000}"/>
    <cellStyle name="입력 12 2 3 5 4" xfId="14023" xr:uid="{00000000-0005-0000-0000-0000C0360000}"/>
    <cellStyle name="입력 12 2 3 6" xfId="14024" xr:uid="{00000000-0005-0000-0000-0000C1360000}"/>
    <cellStyle name="입력 12 2 3 6 2" xfId="14025" xr:uid="{00000000-0005-0000-0000-0000C2360000}"/>
    <cellStyle name="입력 12 2 3 7" xfId="14026" xr:uid="{00000000-0005-0000-0000-0000C3360000}"/>
    <cellStyle name="입력 12 2 3 7 2" xfId="14027" xr:uid="{00000000-0005-0000-0000-0000C4360000}"/>
    <cellStyle name="입력 12 2 3 8" xfId="14028" xr:uid="{00000000-0005-0000-0000-0000C5360000}"/>
    <cellStyle name="입력 12 2 4" xfId="14029" xr:uid="{00000000-0005-0000-0000-0000C6360000}"/>
    <cellStyle name="입력 12 2 4 2" xfId="14030" xr:uid="{00000000-0005-0000-0000-0000C7360000}"/>
    <cellStyle name="입력 12 2 4 2 2" xfId="14031" xr:uid="{00000000-0005-0000-0000-0000C8360000}"/>
    <cellStyle name="입력 12 2 4 3" xfId="14032" xr:uid="{00000000-0005-0000-0000-0000C9360000}"/>
    <cellStyle name="입력 12 2 4 3 2" xfId="14033" xr:uid="{00000000-0005-0000-0000-0000CA360000}"/>
    <cellStyle name="입력 12 2 4 4" xfId="14034" xr:uid="{00000000-0005-0000-0000-0000CB360000}"/>
    <cellStyle name="입력 12 2 5" xfId="14035" xr:uid="{00000000-0005-0000-0000-0000CC360000}"/>
    <cellStyle name="입력 12 2 5 2" xfId="14036" xr:uid="{00000000-0005-0000-0000-0000CD360000}"/>
    <cellStyle name="입력 12 2 5 2 2" xfId="14037" xr:uid="{00000000-0005-0000-0000-0000CE360000}"/>
    <cellStyle name="입력 12 2 5 3" xfId="14038" xr:uid="{00000000-0005-0000-0000-0000CF360000}"/>
    <cellStyle name="입력 12 2 5 3 2" xfId="14039" xr:uid="{00000000-0005-0000-0000-0000D0360000}"/>
    <cellStyle name="입력 12 2 5 4" xfId="14040" xr:uid="{00000000-0005-0000-0000-0000D1360000}"/>
    <cellStyle name="입력 12 2 6" xfId="14041" xr:uid="{00000000-0005-0000-0000-0000D2360000}"/>
    <cellStyle name="입력 12 2 6 2" xfId="14042" xr:uid="{00000000-0005-0000-0000-0000D3360000}"/>
    <cellStyle name="입력 12 2 6 2 2" xfId="14043" xr:uid="{00000000-0005-0000-0000-0000D4360000}"/>
    <cellStyle name="입력 12 2 6 3" xfId="14044" xr:uid="{00000000-0005-0000-0000-0000D5360000}"/>
    <cellStyle name="입력 12 2 6 3 2" xfId="14045" xr:uid="{00000000-0005-0000-0000-0000D6360000}"/>
    <cellStyle name="입력 12 2 6 4" xfId="14046" xr:uid="{00000000-0005-0000-0000-0000D7360000}"/>
    <cellStyle name="입력 12 2 7" xfId="14047" xr:uid="{00000000-0005-0000-0000-0000D8360000}"/>
    <cellStyle name="입력 12 2 7 2" xfId="14048" xr:uid="{00000000-0005-0000-0000-0000D9360000}"/>
    <cellStyle name="입력 12 2 7 2 2" xfId="14049" xr:uid="{00000000-0005-0000-0000-0000DA360000}"/>
    <cellStyle name="입력 12 2 7 3" xfId="14050" xr:uid="{00000000-0005-0000-0000-0000DB360000}"/>
    <cellStyle name="입력 12 2 7 3 2" xfId="14051" xr:uid="{00000000-0005-0000-0000-0000DC360000}"/>
    <cellStyle name="입력 12 2 7 4" xfId="14052" xr:uid="{00000000-0005-0000-0000-0000DD360000}"/>
    <cellStyle name="입력 12 2 8" xfId="14053" xr:uid="{00000000-0005-0000-0000-0000DE360000}"/>
    <cellStyle name="입력 12 2 8 2" xfId="14054" xr:uid="{00000000-0005-0000-0000-0000DF360000}"/>
    <cellStyle name="입력 12 2 8 2 2" xfId="14055" xr:uid="{00000000-0005-0000-0000-0000E0360000}"/>
    <cellStyle name="입력 12 2 8 3" xfId="14056" xr:uid="{00000000-0005-0000-0000-0000E1360000}"/>
    <cellStyle name="입력 12 2 8 3 2" xfId="14057" xr:uid="{00000000-0005-0000-0000-0000E2360000}"/>
    <cellStyle name="입력 12 2 8 4" xfId="14058" xr:uid="{00000000-0005-0000-0000-0000E3360000}"/>
    <cellStyle name="입력 12 2 9" xfId="14059" xr:uid="{00000000-0005-0000-0000-0000E4360000}"/>
    <cellStyle name="입력 12 2 9 2" xfId="14060" xr:uid="{00000000-0005-0000-0000-0000E5360000}"/>
    <cellStyle name="입력 12 3" xfId="14061" xr:uid="{00000000-0005-0000-0000-0000E6360000}"/>
    <cellStyle name="입력 12 3 2" xfId="14062" xr:uid="{00000000-0005-0000-0000-0000E7360000}"/>
    <cellStyle name="입력 12 3 2 2" xfId="14063" xr:uid="{00000000-0005-0000-0000-0000E8360000}"/>
    <cellStyle name="입력 12 3 2 2 2" xfId="14064" xr:uid="{00000000-0005-0000-0000-0000E9360000}"/>
    <cellStyle name="입력 12 3 2 3" xfId="14065" xr:uid="{00000000-0005-0000-0000-0000EA360000}"/>
    <cellStyle name="입력 12 3 2 3 2" xfId="14066" xr:uid="{00000000-0005-0000-0000-0000EB360000}"/>
    <cellStyle name="입력 12 3 2 4" xfId="14067" xr:uid="{00000000-0005-0000-0000-0000EC360000}"/>
    <cellStyle name="입력 12 3 3" xfId="14068" xr:uid="{00000000-0005-0000-0000-0000ED360000}"/>
    <cellStyle name="입력 12 3 3 2" xfId="14069" xr:uid="{00000000-0005-0000-0000-0000EE360000}"/>
    <cellStyle name="입력 12 3 3 2 2" xfId="14070" xr:uid="{00000000-0005-0000-0000-0000EF360000}"/>
    <cellStyle name="입력 12 3 3 3" xfId="14071" xr:uid="{00000000-0005-0000-0000-0000F0360000}"/>
    <cellStyle name="입력 12 3 3 3 2" xfId="14072" xr:uid="{00000000-0005-0000-0000-0000F1360000}"/>
    <cellStyle name="입력 12 3 3 4" xfId="14073" xr:uid="{00000000-0005-0000-0000-0000F2360000}"/>
    <cellStyle name="입력 12 3 4" xfId="14074" xr:uid="{00000000-0005-0000-0000-0000F3360000}"/>
    <cellStyle name="입력 12 3 4 2" xfId="14075" xr:uid="{00000000-0005-0000-0000-0000F4360000}"/>
    <cellStyle name="입력 12 3 4 2 2" xfId="14076" xr:uid="{00000000-0005-0000-0000-0000F5360000}"/>
    <cellStyle name="입력 12 3 4 3" xfId="14077" xr:uid="{00000000-0005-0000-0000-0000F6360000}"/>
    <cellStyle name="입력 12 3 4 3 2" xfId="14078" xr:uid="{00000000-0005-0000-0000-0000F7360000}"/>
    <cellStyle name="입력 12 3 4 4" xfId="14079" xr:uid="{00000000-0005-0000-0000-0000F8360000}"/>
    <cellStyle name="입력 12 3 5" xfId="14080" xr:uid="{00000000-0005-0000-0000-0000F9360000}"/>
    <cellStyle name="입력 12 3 5 2" xfId="14081" xr:uid="{00000000-0005-0000-0000-0000FA360000}"/>
    <cellStyle name="입력 12 3 5 2 2" xfId="14082" xr:uid="{00000000-0005-0000-0000-0000FB360000}"/>
    <cellStyle name="입력 12 3 5 3" xfId="14083" xr:uid="{00000000-0005-0000-0000-0000FC360000}"/>
    <cellStyle name="입력 12 3 5 3 2" xfId="14084" xr:uid="{00000000-0005-0000-0000-0000FD360000}"/>
    <cellStyle name="입력 12 3 5 4" xfId="14085" xr:uid="{00000000-0005-0000-0000-0000FE360000}"/>
    <cellStyle name="입력 12 3 6" xfId="14086" xr:uid="{00000000-0005-0000-0000-0000FF360000}"/>
    <cellStyle name="입력 12 3 6 2" xfId="14087" xr:uid="{00000000-0005-0000-0000-000000370000}"/>
    <cellStyle name="입력 12 3 6 2 2" xfId="14088" xr:uid="{00000000-0005-0000-0000-000001370000}"/>
    <cellStyle name="입력 12 3 6 3" xfId="14089" xr:uid="{00000000-0005-0000-0000-000002370000}"/>
    <cellStyle name="입력 12 3 6 3 2" xfId="14090" xr:uid="{00000000-0005-0000-0000-000003370000}"/>
    <cellStyle name="입력 12 3 6 4" xfId="14091" xr:uid="{00000000-0005-0000-0000-000004370000}"/>
    <cellStyle name="입력 12 3 7" xfId="14092" xr:uid="{00000000-0005-0000-0000-000005370000}"/>
    <cellStyle name="입력 12 3 7 2" xfId="14093" xr:uid="{00000000-0005-0000-0000-000006370000}"/>
    <cellStyle name="입력 12 3 8" xfId="14094" xr:uid="{00000000-0005-0000-0000-000007370000}"/>
    <cellStyle name="입력 12 3 8 2" xfId="14095" xr:uid="{00000000-0005-0000-0000-000008370000}"/>
    <cellStyle name="입력 12 3 9" xfId="14096" xr:uid="{00000000-0005-0000-0000-000009370000}"/>
    <cellStyle name="입력 12 4" xfId="14097" xr:uid="{00000000-0005-0000-0000-00000A370000}"/>
    <cellStyle name="입력 12 4 2" xfId="14098" xr:uid="{00000000-0005-0000-0000-00000B370000}"/>
    <cellStyle name="입력 12 4 2 2" xfId="14099" xr:uid="{00000000-0005-0000-0000-00000C370000}"/>
    <cellStyle name="입력 12 4 2 2 2" xfId="14100" xr:uid="{00000000-0005-0000-0000-00000D370000}"/>
    <cellStyle name="입력 12 4 2 3" xfId="14101" xr:uid="{00000000-0005-0000-0000-00000E370000}"/>
    <cellStyle name="입력 12 4 2 3 2" xfId="14102" xr:uid="{00000000-0005-0000-0000-00000F370000}"/>
    <cellStyle name="입력 12 4 2 4" xfId="14103" xr:uid="{00000000-0005-0000-0000-000010370000}"/>
    <cellStyle name="입력 12 4 3" xfId="14104" xr:uid="{00000000-0005-0000-0000-000011370000}"/>
    <cellStyle name="입력 12 4 3 2" xfId="14105" xr:uid="{00000000-0005-0000-0000-000012370000}"/>
    <cellStyle name="입력 12 4 3 2 2" xfId="14106" xr:uid="{00000000-0005-0000-0000-000013370000}"/>
    <cellStyle name="입력 12 4 3 3" xfId="14107" xr:uid="{00000000-0005-0000-0000-000014370000}"/>
    <cellStyle name="입력 12 4 3 3 2" xfId="14108" xr:uid="{00000000-0005-0000-0000-000015370000}"/>
    <cellStyle name="입력 12 4 3 4" xfId="14109" xr:uid="{00000000-0005-0000-0000-000016370000}"/>
    <cellStyle name="입력 12 4 4" xfId="14110" xr:uid="{00000000-0005-0000-0000-000017370000}"/>
    <cellStyle name="입력 12 4 4 2" xfId="14111" xr:uid="{00000000-0005-0000-0000-000018370000}"/>
    <cellStyle name="입력 12 4 4 2 2" xfId="14112" xr:uid="{00000000-0005-0000-0000-000019370000}"/>
    <cellStyle name="입력 12 4 4 3" xfId="14113" xr:uid="{00000000-0005-0000-0000-00001A370000}"/>
    <cellStyle name="입력 12 4 4 3 2" xfId="14114" xr:uid="{00000000-0005-0000-0000-00001B370000}"/>
    <cellStyle name="입력 12 4 4 4" xfId="14115" xr:uid="{00000000-0005-0000-0000-00001C370000}"/>
    <cellStyle name="입력 12 4 5" xfId="14116" xr:uid="{00000000-0005-0000-0000-00001D370000}"/>
    <cellStyle name="입력 12 4 5 2" xfId="14117" xr:uid="{00000000-0005-0000-0000-00001E370000}"/>
    <cellStyle name="입력 12 4 5 2 2" xfId="14118" xr:uid="{00000000-0005-0000-0000-00001F370000}"/>
    <cellStyle name="입력 12 4 5 3" xfId="14119" xr:uid="{00000000-0005-0000-0000-000020370000}"/>
    <cellStyle name="입력 12 4 5 3 2" xfId="14120" xr:uid="{00000000-0005-0000-0000-000021370000}"/>
    <cellStyle name="입력 12 4 5 4" xfId="14121" xr:uid="{00000000-0005-0000-0000-000022370000}"/>
    <cellStyle name="입력 12 4 6" xfId="14122" xr:uid="{00000000-0005-0000-0000-000023370000}"/>
    <cellStyle name="입력 12 4 6 2" xfId="14123" xr:uid="{00000000-0005-0000-0000-000024370000}"/>
    <cellStyle name="입력 12 4 7" xfId="14124" xr:uid="{00000000-0005-0000-0000-000025370000}"/>
    <cellStyle name="입력 12 4 7 2" xfId="14125" xr:uid="{00000000-0005-0000-0000-000026370000}"/>
    <cellStyle name="입력 12 4 8" xfId="14126" xr:uid="{00000000-0005-0000-0000-000027370000}"/>
    <cellStyle name="입력 12 5" xfId="14127" xr:uid="{00000000-0005-0000-0000-000028370000}"/>
    <cellStyle name="입력 12 5 2" xfId="14128" xr:uid="{00000000-0005-0000-0000-000029370000}"/>
    <cellStyle name="입력 12 5 2 2" xfId="14129" xr:uid="{00000000-0005-0000-0000-00002A370000}"/>
    <cellStyle name="입력 12 5 3" xfId="14130" xr:uid="{00000000-0005-0000-0000-00002B370000}"/>
    <cellStyle name="입력 12 5 3 2" xfId="14131" xr:uid="{00000000-0005-0000-0000-00002C370000}"/>
    <cellStyle name="입력 12 5 4" xfId="14132" xr:uid="{00000000-0005-0000-0000-00002D370000}"/>
    <cellStyle name="입력 12 6" xfId="14133" xr:uid="{00000000-0005-0000-0000-00002E370000}"/>
    <cellStyle name="입력 12 6 2" xfId="14134" xr:uid="{00000000-0005-0000-0000-00002F370000}"/>
    <cellStyle name="입력 12 6 2 2" xfId="14135" xr:uid="{00000000-0005-0000-0000-000030370000}"/>
    <cellStyle name="입력 12 6 3" xfId="14136" xr:uid="{00000000-0005-0000-0000-000031370000}"/>
    <cellStyle name="입력 12 6 3 2" xfId="14137" xr:uid="{00000000-0005-0000-0000-000032370000}"/>
    <cellStyle name="입력 12 6 4" xfId="14138" xr:uid="{00000000-0005-0000-0000-000033370000}"/>
    <cellStyle name="입력 12 7" xfId="14139" xr:uid="{00000000-0005-0000-0000-000034370000}"/>
    <cellStyle name="입력 12 7 2" xfId="14140" xr:uid="{00000000-0005-0000-0000-000035370000}"/>
    <cellStyle name="입력 12 7 2 2" xfId="14141" xr:uid="{00000000-0005-0000-0000-000036370000}"/>
    <cellStyle name="입력 12 7 3" xfId="14142" xr:uid="{00000000-0005-0000-0000-000037370000}"/>
    <cellStyle name="입력 12 7 3 2" xfId="14143" xr:uid="{00000000-0005-0000-0000-000038370000}"/>
    <cellStyle name="입력 12 7 4" xfId="14144" xr:uid="{00000000-0005-0000-0000-000039370000}"/>
    <cellStyle name="입력 12 8" xfId="14145" xr:uid="{00000000-0005-0000-0000-00003A370000}"/>
    <cellStyle name="입력 12 8 2" xfId="14146" xr:uid="{00000000-0005-0000-0000-00003B370000}"/>
    <cellStyle name="입력 12 8 2 2" xfId="14147" xr:uid="{00000000-0005-0000-0000-00003C370000}"/>
    <cellStyle name="입력 12 8 3" xfId="14148" xr:uid="{00000000-0005-0000-0000-00003D370000}"/>
    <cellStyle name="입력 12 8 3 2" xfId="14149" xr:uid="{00000000-0005-0000-0000-00003E370000}"/>
    <cellStyle name="입력 12 8 4" xfId="14150" xr:uid="{00000000-0005-0000-0000-00003F370000}"/>
    <cellStyle name="입력 12 9" xfId="14151" xr:uid="{00000000-0005-0000-0000-000040370000}"/>
    <cellStyle name="입력 12 9 2" xfId="14152" xr:uid="{00000000-0005-0000-0000-000041370000}"/>
    <cellStyle name="입력 12 9 2 2" xfId="14153" xr:uid="{00000000-0005-0000-0000-000042370000}"/>
    <cellStyle name="입력 12 9 3" xfId="14154" xr:uid="{00000000-0005-0000-0000-000043370000}"/>
    <cellStyle name="입력 12 9 3 2" xfId="14155" xr:uid="{00000000-0005-0000-0000-000044370000}"/>
    <cellStyle name="입력 12 9 4" xfId="14156" xr:uid="{00000000-0005-0000-0000-000045370000}"/>
    <cellStyle name="입력 13" xfId="14157" xr:uid="{00000000-0005-0000-0000-000046370000}"/>
    <cellStyle name="입력 13 10" xfId="14158" xr:uid="{00000000-0005-0000-0000-000047370000}"/>
    <cellStyle name="입력 13 10 2" xfId="14159" xr:uid="{00000000-0005-0000-0000-000048370000}"/>
    <cellStyle name="입력 13 11" xfId="14160" xr:uid="{00000000-0005-0000-0000-000049370000}"/>
    <cellStyle name="입력 13 11 2" xfId="14161" xr:uid="{00000000-0005-0000-0000-00004A370000}"/>
    <cellStyle name="입력 13 12" xfId="14162" xr:uid="{00000000-0005-0000-0000-00004B370000}"/>
    <cellStyle name="입력 13 2" xfId="14163" xr:uid="{00000000-0005-0000-0000-00004C370000}"/>
    <cellStyle name="입력 13 2 10" xfId="14164" xr:uid="{00000000-0005-0000-0000-00004D370000}"/>
    <cellStyle name="입력 13 2 10 2" xfId="14165" xr:uid="{00000000-0005-0000-0000-00004E370000}"/>
    <cellStyle name="입력 13 2 11" xfId="14166" xr:uid="{00000000-0005-0000-0000-00004F370000}"/>
    <cellStyle name="입력 13 2 2" xfId="14167" xr:uid="{00000000-0005-0000-0000-000050370000}"/>
    <cellStyle name="입력 13 2 2 2" xfId="14168" xr:uid="{00000000-0005-0000-0000-000051370000}"/>
    <cellStyle name="입력 13 2 2 2 2" xfId="14169" xr:uid="{00000000-0005-0000-0000-000052370000}"/>
    <cellStyle name="입력 13 2 2 2 2 2" xfId="14170" xr:uid="{00000000-0005-0000-0000-000053370000}"/>
    <cellStyle name="입력 13 2 2 2 3" xfId="14171" xr:uid="{00000000-0005-0000-0000-000054370000}"/>
    <cellStyle name="입력 13 2 2 2 3 2" xfId="14172" xr:uid="{00000000-0005-0000-0000-000055370000}"/>
    <cellStyle name="입력 13 2 2 2 4" xfId="14173" xr:uid="{00000000-0005-0000-0000-000056370000}"/>
    <cellStyle name="입력 13 2 2 3" xfId="14174" xr:uid="{00000000-0005-0000-0000-000057370000}"/>
    <cellStyle name="입력 13 2 2 3 2" xfId="14175" xr:uid="{00000000-0005-0000-0000-000058370000}"/>
    <cellStyle name="입력 13 2 2 3 2 2" xfId="14176" xr:uid="{00000000-0005-0000-0000-000059370000}"/>
    <cellStyle name="입력 13 2 2 3 3" xfId="14177" xr:uid="{00000000-0005-0000-0000-00005A370000}"/>
    <cellStyle name="입력 13 2 2 3 3 2" xfId="14178" xr:uid="{00000000-0005-0000-0000-00005B370000}"/>
    <cellStyle name="입력 13 2 2 3 4" xfId="14179" xr:uid="{00000000-0005-0000-0000-00005C370000}"/>
    <cellStyle name="입력 13 2 2 4" xfId="14180" xr:uid="{00000000-0005-0000-0000-00005D370000}"/>
    <cellStyle name="입력 13 2 2 4 2" xfId="14181" xr:uid="{00000000-0005-0000-0000-00005E370000}"/>
    <cellStyle name="입력 13 2 2 4 2 2" xfId="14182" xr:uid="{00000000-0005-0000-0000-00005F370000}"/>
    <cellStyle name="입력 13 2 2 4 3" xfId="14183" xr:uid="{00000000-0005-0000-0000-000060370000}"/>
    <cellStyle name="입력 13 2 2 4 3 2" xfId="14184" xr:uid="{00000000-0005-0000-0000-000061370000}"/>
    <cellStyle name="입력 13 2 2 4 4" xfId="14185" xr:uid="{00000000-0005-0000-0000-000062370000}"/>
    <cellStyle name="입력 13 2 2 5" xfId="14186" xr:uid="{00000000-0005-0000-0000-000063370000}"/>
    <cellStyle name="입력 13 2 2 5 2" xfId="14187" xr:uid="{00000000-0005-0000-0000-000064370000}"/>
    <cellStyle name="입력 13 2 2 5 2 2" xfId="14188" xr:uid="{00000000-0005-0000-0000-000065370000}"/>
    <cellStyle name="입력 13 2 2 5 3" xfId="14189" xr:uid="{00000000-0005-0000-0000-000066370000}"/>
    <cellStyle name="입력 13 2 2 5 3 2" xfId="14190" xr:uid="{00000000-0005-0000-0000-000067370000}"/>
    <cellStyle name="입력 13 2 2 5 4" xfId="14191" xr:uid="{00000000-0005-0000-0000-000068370000}"/>
    <cellStyle name="입력 13 2 2 6" xfId="14192" xr:uid="{00000000-0005-0000-0000-000069370000}"/>
    <cellStyle name="입력 13 2 2 6 2" xfId="14193" xr:uid="{00000000-0005-0000-0000-00006A370000}"/>
    <cellStyle name="입력 13 2 2 6 2 2" xfId="14194" xr:uid="{00000000-0005-0000-0000-00006B370000}"/>
    <cellStyle name="입력 13 2 2 6 3" xfId="14195" xr:uid="{00000000-0005-0000-0000-00006C370000}"/>
    <cellStyle name="입력 13 2 2 6 3 2" xfId="14196" xr:uid="{00000000-0005-0000-0000-00006D370000}"/>
    <cellStyle name="입력 13 2 2 6 4" xfId="14197" xr:uid="{00000000-0005-0000-0000-00006E370000}"/>
    <cellStyle name="입력 13 2 2 7" xfId="14198" xr:uid="{00000000-0005-0000-0000-00006F370000}"/>
    <cellStyle name="입력 13 2 2 7 2" xfId="14199" xr:uid="{00000000-0005-0000-0000-000070370000}"/>
    <cellStyle name="입력 13 2 2 8" xfId="14200" xr:uid="{00000000-0005-0000-0000-000071370000}"/>
    <cellStyle name="입력 13 2 2 8 2" xfId="14201" xr:uid="{00000000-0005-0000-0000-000072370000}"/>
    <cellStyle name="입력 13 2 2 9" xfId="14202" xr:uid="{00000000-0005-0000-0000-000073370000}"/>
    <cellStyle name="입력 13 2 3" xfId="14203" xr:uid="{00000000-0005-0000-0000-000074370000}"/>
    <cellStyle name="입력 13 2 3 2" xfId="14204" xr:uid="{00000000-0005-0000-0000-000075370000}"/>
    <cellStyle name="입력 13 2 3 2 2" xfId="14205" xr:uid="{00000000-0005-0000-0000-000076370000}"/>
    <cellStyle name="입력 13 2 3 2 2 2" xfId="14206" xr:uid="{00000000-0005-0000-0000-000077370000}"/>
    <cellStyle name="입력 13 2 3 2 3" xfId="14207" xr:uid="{00000000-0005-0000-0000-000078370000}"/>
    <cellStyle name="입력 13 2 3 2 3 2" xfId="14208" xr:uid="{00000000-0005-0000-0000-000079370000}"/>
    <cellStyle name="입력 13 2 3 2 4" xfId="14209" xr:uid="{00000000-0005-0000-0000-00007A370000}"/>
    <cellStyle name="입력 13 2 3 3" xfId="14210" xr:uid="{00000000-0005-0000-0000-00007B370000}"/>
    <cellStyle name="입력 13 2 3 3 2" xfId="14211" xr:uid="{00000000-0005-0000-0000-00007C370000}"/>
    <cellStyle name="입력 13 2 3 3 2 2" xfId="14212" xr:uid="{00000000-0005-0000-0000-00007D370000}"/>
    <cellStyle name="입력 13 2 3 3 3" xfId="14213" xr:uid="{00000000-0005-0000-0000-00007E370000}"/>
    <cellStyle name="입력 13 2 3 3 3 2" xfId="14214" xr:uid="{00000000-0005-0000-0000-00007F370000}"/>
    <cellStyle name="입력 13 2 3 3 4" xfId="14215" xr:uid="{00000000-0005-0000-0000-000080370000}"/>
    <cellStyle name="입력 13 2 3 4" xfId="14216" xr:uid="{00000000-0005-0000-0000-000081370000}"/>
    <cellStyle name="입력 13 2 3 4 2" xfId="14217" xr:uid="{00000000-0005-0000-0000-000082370000}"/>
    <cellStyle name="입력 13 2 3 4 2 2" xfId="14218" xr:uid="{00000000-0005-0000-0000-000083370000}"/>
    <cellStyle name="입력 13 2 3 4 3" xfId="14219" xr:uid="{00000000-0005-0000-0000-000084370000}"/>
    <cellStyle name="입력 13 2 3 4 3 2" xfId="14220" xr:uid="{00000000-0005-0000-0000-000085370000}"/>
    <cellStyle name="입력 13 2 3 4 4" xfId="14221" xr:uid="{00000000-0005-0000-0000-000086370000}"/>
    <cellStyle name="입력 13 2 3 5" xfId="14222" xr:uid="{00000000-0005-0000-0000-000087370000}"/>
    <cellStyle name="입력 13 2 3 5 2" xfId="14223" xr:uid="{00000000-0005-0000-0000-000088370000}"/>
    <cellStyle name="입력 13 2 3 5 2 2" xfId="14224" xr:uid="{00000000-0005-0000-0000-000089370000}"/>
    <cellStyle name="입력 13 2 3 5 3" xfId="14225" xr:uid="{00000000-0005-0000-0000-00008A370000}"/>
    <cellStyle name="입력 13 2 3 5 3 2" xfId="14226" xr:uid="{00000000-0005-0000-0000-00008B370000}"/>
    <cellStyle name="입력 13 2 3 5 4" xfId="14227" xr:uid="{00000000-0005-0000-0000-00008C370000}"/>
    <cellStyle name="입력 13 2 3 6" xfId="14228" xr:uid="{00000000-0005-0000-0000-00008D370000}"/>
    <cellStyle name="입력 13 2 3 6 2" xfId="14229" xr:uid="{00000000-0005-0000-0000-00008E370000}"/>
    <cellStyle name="입력 13 2 3 7" xfId="14230" xr:uid="{00000000-0005-0000-0000-00008F370000}"/>
    <cellStyle name="입력 13 2 3 7 2" xfId="14231" xr:uid="{00000000-0005-0000-0000-000090370000}"/>
    <cellStyle name="입력 13 2 3 8" xfId="14232" xr:uid="{00000000-0005-0000-0000-000091370000}"/>
    <cellStyle name="입력 13 2 4" xfId="14233" xr:uid="{00000000-0005-0000-0000-000092370000}"/>
    <cellStyle name="입력 13 2 4 2" xfId="14234" xr:uid="{00000000-0005-0000-0000-000093370000}"/>
    <cellStyle name="입력 13 2 4 2 2" xfId="14235" xr:uid="{00000000-0005-0000-0000-000094370000}"/>
    <cellStyle name="입력 13 2 4 3" xfId="14236" xr:uid="{00000000-0005-0000-0000-000095370000}"/>
    <cellStyle name="입력 13 2 4 3 2" xfId="14237" xr:uid="{00000000-0005-0000-0000-000096370000}"/>
    <cellStyle name="입력 13 2 4 4" xfId="14238" xr:uid="{00000000-0005-0000-0000-000097370000}"/>
    <cellStyle name="입력 13 2 5" xfId="14239" xr:uid="{00000000-0005-0000-0000-000098370000}"/>
    <cellStyle name="입력 13 2 5 2" xfId="14240" xr:uid="{00000000-0005-0000-0000-000099370000}"/>
    <cellStyle name="입력 13 2 5 2 2" xfId="14241" xr:uid="{00000000-0005-0000-0000-00009A370000}"/>
    <cellStyle name="입력 13 2 5 3" xfId="14242" xr:uid="{00000000-0005-0000-0000-00009B370000}"/>
    <cellStyle name="입력 13 2 5 3 2" xfId="14243" xr:uid="{00000000-0005-0000-0000-00009C370000}"/>
    <cellStyle name="입력 13 2 5 4" xfId="14244" xr:uid="{00000000-0005-0000-0000-00009D370000}"/>
    <cellStyle name="입력 13 2 6" xfId="14245" xr:uid="{00000000-0005-0000-0000-00009E370000}"/>
    <cellStyle name="입력 13 2 6 2" xfId="14246" xr:uid="{00000000-0005-0000-0000-00009F370000}"/>
    <cellStyle name="입력 13 2 6 2 2" xfId="14247" xr:uid="{00000000-0005-0000-0000-0000A0370000}"/>
    <cellStyle name="입력 13 2 6 3" xfId="14248" xr:uid="{00000000-0005-0000-0000-0000A1370000}"/>
    <cellStyle name="입력 13 2 6 3 2" xfId="14249" xr:uid="{00000000-0005-0000-0000-0000A2370000}"/>
    <cellStyle name="입력 13 2 6 4" xfId="14250" xr:uid="{00000000-0005-0000-0000-0000A3370000}"/>
    <cellStyle name="입력 13 2 7" xfId="14251" xr:uid="{00000000-0005-0000-0000-0000A4370000}"/>
    <cellStyle name="입력 13 2 7 2" xfId="14252" xr:uid="{00000000-0005-0000-0000-0000A5370000}"/>
    <cellStyle name="입력 13 2 7 2 2" xfId="14253" xr:uid="{00000000-0005-0000-0000-0000A6370000}"/>
    <cellStyle name="입력 13 2 7 3" xfId="14254" xr:uid="{00000000-0005-0000-0000-0000A7370000}"/>
    <cellStyle name="입력 13 2 7 3 2" xfId="14255" xr:uid="{00000000-0005-0000-0000-0000A8370000}"/>
    <cellStyle name="입력 13 2 7 4" xfId="14256" xr:uid="{00000000-0005-0000-0000-0000A9370000}"/>
    <cellStyle name="입력 13 2 8" xfId="14257" xr:uid="{00000000-0005-0000-0000-0000AA370000}"/>
    <cellStyle name="입력 13 2 8 2" xfId="14258" xr:uid="{00000000-0005-0000-0000-0000AB370000}"/>
    <cellStyle name="입력 13 2 8 2 2" xfId="14259" xr:uid="{00000000-0005-0000-0000-0000AC370000}"/>
    <cellStyle name="입력 13 2 8 3" xfId="14260" xr:uid="{00000000-0005-0000-0000-0000AD370000}"/>
    <cellStyle name="입력 13 2 8 3 2" xfId="14261" xr:uid="{00000000-0005-0000-0000-0000AE370000}"/>
    <cellStyle name="입력 13 2 8 4" xfId="14262" xr:uid="{00000000-0005-0000-0000-0000AF370000}"/>
    <cellStyle name="입력 13 2 9" xfId="14263" xr:uid="{00000000-0005-0000-0000-0000B0370000}"/>
    <cellStyle name="입력 13 2 9 2" xfId="14264" xr:uid="{00000000-0005-0000-0000-0000B1370000}"/>
    <cellStyle name="입력 13 3" xfId="14265" xr:uid="{00000000-0005-0000-0000-0000B2370000}"/>
    <cellStyle name="입력 13 3 2" xfId="14266" xr:uid="{00000000-0005-0000-0000-0000B3370000}"/>
    <cellStyle name="입력 13 3 2 2" xfId="14267" xr:uid="{00000000-0005-0000-0000-0000B4370000}"/>
    <cellStyle name="입력 13 3 2 2 2" xfId="14268" xr:uid="{00000000-0005-0000-0000-0000B5370000}"/>
    <cellStyle name="입력 13 3 2 3" xfId="14269" xr:uid="{00000000-0005-0000-0000-0000B6370000}"/>
    <cellStyle name="입력 13 3 2 3 2" xfId="14270" xr:uid="{00000000-0005-0000-0000-0000B7370000}"/>
    <cellStyle name="입력 13 3 2 4" xfId="14271" xr:uid="{00000000-0005-0000-0000-0000B8370000}"/>
    <cellStyle name="입력 13 3 3" xfId="14272" xr:uid="{00000000-0005-0000-0000-0000B9370000}"/>
    <cellStyle name="입력 13 3 3 2" xfId="14273" xr:uid="{00000000-0005-0000-0000-0000BA370000}"/>
    <cellStyle name="입력 13 3 3 2 2" xfId="14274" xr:uid="{00000000-0005-0000-0000-0000BB370000}"/>
    <cellStyle name="입력 13 3 3 3" xfId="14275" xr:uid="{00000000-0005-0000-0000-0000BC370000}"/>
    <cellStyle name="입력 13 3 3 3 2" xfId="14276" xr:uid="{00000000-0005-0000-0000-0000BD370000}"/>
    <cellStyle name="입력 13 3 3 4" xfId="14277" xr:uid="{00000000-0005-0000-0000-0000BE370000}"/>
    <cellStyle name="입력 13 3 4" xfId="14278" xr:uid="{00000000-0005-0000-0000-0000BF370000}"/>
    <cellStyle name="입력 13 3 4 2" xfId="14279" xr:uid="{00000000-0005-0000-0000-0000C0370000}"/>
    <cellStyle name="입력 13 3 4 2 2" xfId="14280" xr:uid="{00000000-0005-0000-0000-0000C1370000}"/>
    <cellStyle name="입력 13 3 4 3" xfId="14281" xr:uid="{00000000-0005-0000-0000-0000C2370000}"/>
    <cellStyle name="입력 13 3 4 3 2" xfId="14282" xr:uid="{00000000-0005-0000-0000-0000C3370000}"/>
    <cellStyle name="입력 13 3 4 4" xfId="14283" xr:uid="{00000000-0005-0000-0000-0000C4370000}"/>
    <cellStyle name="입력 13 3 5" xfId="14284" xr:uid="{00000000-0005-0000-0000-0000C5370000}"/>
    <cellStyle name="입력 13 3 5 2" xfId="14285" xr:uid="{00000000-0005-0000-0000-0000C6370000}"/>
    <cellStyle name="입력 13 3 5 2 2" xfId="14286" xr:uid="{00000000-0005-0000-0000-0000C7370000}"/>
    <cellStyle name="입력 13 3 5 3" xfId="14287" xr:uid="{00000000-0005-0000-0000-0000C8370000}"/>
    <cellStyle name="입력 13 3 5 3 2" xfId="14288" xr:uid="{00000000-0005-0000-0000-0000C9370000}"/>
    <cellStyle name="입력 13 3 5 4" xfId="14289" xr:uid="{00000000-0005-0000-0000-0000CA370000}"/>
    <cellStyle name="입력 13 3 6" xfId="14290" xr:uid="{00000000-0005-0000-0000-0000CB370000}"/>
    <cellStyle name="입력 13 3 6 2" xfId="14291" xr:uid="{00000000-0005-0000-0000-0000CC370000}"/>
    <cellStyle name="입력 13 3 6 2 2" xfId="14292" xr:uid="{00000000-0005-0000-0000-0000CD370000}"/>
    <cellStyle name="입력 13 3 6 3" xfId="14293" xr:uid="{00000000-0005-0000-0000-0000CE370000}"/>
    <cellStyle name="입력 13 3 6 3 2" xfId="14294" xr:uid="{00000000-0005-0000-0000-0000CF370000}"/>
    <cellStyle name="입력 13 3 6 4" xfId="14295" xr:uid="{00000000-0005-0000-0000-0000D0370000}"/>
    <cellStyle name="입력 13 3 7" xfId="14296" xr:uid="{00000000-0005-0000-0000-0000D1370000}"/>
    <cellStyle name="입력 13 3 7 2" xfId="14297" xr:uid="{00000000-0005-0000-0000-0000D2370000}"/>
    <cellStyle name="입력 13 3 8" xfId="14298" xr:uid="{00000000-0005-0000-0000-0000D3370000}"/>
    <cellStyle name="입력 13 3 8 2" xfId="14299" xr:uid="{00000000-0005-0000-0000-0000D4370000}"/>
    <cellStyle name="입력 13 3 9" xfId="14300" xr:uid="{00000000-0005-0000-0000-0000D5370000}"/>
    <cellStyle name="입력 13 4" xfId="14301" xr:uid="{00000000-0005-0000-0000-0000D6370000}"/>
    <cellStyle name="입력 13 4 2" xfId="14302" xr:uid="{00000000-0005-0000-0000-0000D7370000}"/>
    <cellStyle name="입력 13 4 2 2" xfId="14303" xr:uid="{00000000-0005-0000-0000-0000D8370000}"/>
    <cellStyle name="입력 13 4 2 2 2" xfId="14304" xr:uid="{00000000-0005-0000-0000-0000D9370000}"/>
    <cellStyle name="입력 13 4 2 3" xfId="14305" xr:uid="{00000000-0005-0000-0000-0000DA370000}"/>
    <cellStyle name="입력 13 4 2 3 2" xfId="14306" xr:uid="{00000000-0005-0000-0000-0000DB370000}"/>
    <cellStyle name="입력 13 4 2 4" xfId="14307" xr:uid="{00000000-0005-0000-0000-0000DC370000}"/>
    <cellStyle name="입력 13 4 3" xfId="14308" xr:uid="{00000000-0005-0000-0000-0000DD370000}"/>
    <cellStyle name="입력 13 4 3 2" xfId="14309" xr:uid="{00000000-0005-0000-0000-0000DE370000}"/>
    <cellStyle name="입력 13 4 3 2 2" xfId="14310" xr:uid="{00000000-0005-0000-0000-0000DF370000}"/>
    <cellStyle name="입력 13 4 3 3" xfId="14311" xr:uid="{00000000-0005-0000-0000-0000E0370000}"/>
    <cellStyle name="입력 13 4 3 3 2" xfId="14312" xr:uid="{00000000-0005-0000-0000-0000E1370000}"/>
    <cellStyle name="입력 13 4 3 4" xfId="14313" xr:uid="{00000000-0005-0000-0000-0000E2370000}"/>
    <cellStyle name="입력 13 4 4" xfId="14314" xr:uid="{00000000-0005-0000-0000-0000E3370000}"/>
    <cellStyle name="입력 13 4 4 2" xfId="14315" xr:uid="{00000000-0005-0000-0000-0000E4370000}"/>
    <cellStyle name="입력 13 4 4 2 2" xfId="14316" xr:uid="{00000000-0005-0000-0000-0000E5370000}"/>
    <cellStyle name="입력 13 4 4 3" xfId="14317" xr:uid="{00000000-0005-0000-0000-0000E6370000}"/>
    <cellStyle name="입력 13 4 4 3 2" xfId="14318" xr:uid="{00000000-0005-0000-0000-0000E7370000}"/>
    <cellStyle name="입력 13 4 4 4" xfId="14319" xr:uid="{00000000-0005-0000-0000-0000E8370000}"/>
    <cellStyle name="입력 13 4 5" xfId="14320" xr:uid="{00000000-0005-0000-0000-0000E9370000}"/>
    <cellStyle name="입력 13 4 5 2" xfId="14321" xr:uid="{00000000-0005-0000-0000-0000EA370000}"/>
    <cellStyle name="입력 13 4 5 2 2" xfId="14322" xr:uid="{00000000-0005-0000-0000-0000EB370000}"/>
    <cellStyle name="입력 13 4 5 3" xfId="14323" xr:uid="{00000000-0005-0000-0000-0000EC370000}"/>
    <cellStyle name="입력 13 4 5 3 2" xfId="14324" xr:uid="{00000000-0005-0000-0000-0000ED370000}"/>
    <cellStyle name="입력 13 4 5 4" xfId="14325" xr:uid="{00000000-0005-0000-0000-0000EE370000}"/>
    <cellStyle name="입력 13 4 6" xfId="14326" xr:uid="{00000000-0005-0000-0000-0000EF370000}"/>
    <cellStyle name="입력 13 4 6 2" xfId="14327" xr:uid="{00000000-0005-0000-0000-0000F0370000}"/>
    <cellStyle name="입력 13 4 7" xfId="14328" xr:uid="{00000000-0005-0000-0000-0000F1370000}"/>
    <cellStyle name="입력 13 4 7 2" xfId="14329" xr:uid="{00000000-0005-0000-0000-0000F2370000}"/>
    <cellStyle name="입력 13 4 8" xfId="14330" xr:uid="{00000000-0005-0000-0000-0000F3370000}"/>
    <cellStyle name="입력 13 5" xfId="14331" xr:uid="{00000000-0005-0000-0000-0000F4370000}"/>
    <cellStyle name="입력 13 5 2" xfId="14332" xr:uid="{00000000-0005-0000-0000-0000F5370000}"/>
    <cellStyle name="입력 13 5 2 2" xfId="14333" xr:uid="{00000000-0005-0000-0000-0000F6370000}"/>
    <cellStyle name="입력 13 5 3" xfId="14334" xr:uid="{00000000-0005-0000-0000-0000F7370000}"/>
    <cellStyle name="입력 13 5 3 2" xfId="14335" xr:uid="{00000000-0005-0000-0000-0000F8370000}"/>
    <cellStyle name="입력 13 5 4" xfId="14336" xr:uid="{00000000-0005-0000-0000-0000F9370000}"/>
    <cellStyle name="입력 13 6" xfId="14337" xr:uid="{00000000-0005-0000-0000-0000FA370000}"/>
    <cellStyle name="입력 13 6 2" xfId="14338" xr:uid="{00000000-0005-0000-0000-0000FB370000}"/>
    <cellStyle name="입력 13 6 2 2" xfId="14339" xr:uid="{00000000-0005-0000-0000-0000FC370000}"/>
    <cellStyle name="입력 13 6 3" xfId="14340" xr:uid="{00000000-0005-0000-0000-0000FD370000}"/>
    <cellStyle name="입력 13 6 3 2" xfId="14341" xr:uid="{00000000-0005-0000-0000-0000FE370000}"/>
    <cellStyle name="입력 13 6 4" xfId="14342" xr:uid="{00000000-0005-0000-0000-0000FF370000}"/>
    <cellStyle name="입력 13 7" xfId="14343" xr:uid="{00000000-0005-0000-0000-000000380000}"/>
    <cellStyle name="입력 13 7 2" xfId="14344" xr:uid="{00000000-0005-0000-0000-000001380000}"/>
    <cellStyle name="입력 13 7 2 2" xfId="14345" xr:uid="{00000000-0005-0000-0000-000002380000}"/>
    <cellStyle name="입력 13 7 3" xfId="14346" xr:uid="{00000000-0005-0000-0000-000003380000}"/>
    <cellStyle name="입력 13 7 3 2" xfId="14347" xr:uid="{00000000-0005-0000-0000-000004380000}"/>
    <cellStyle name="입력 13 7 4" xfId="14348" xr:uid="{00000000-0005-0000-0000-000005380000}"/>
    <cellStyle name="입력 13 8" xfId="14349" xr:uid="{00000000-0005-0000-0000-000006380000}"/>
    <cellStyle name="입력 13 8 2" xfId="14350" xr:uid="{00000000-0005-0000-0000-000007380000}"/>
    <cellStyle name="입력 13 8 2 2" xfId="14351" xr:uid="{00000000-0005-0000-0000-000008380000}"/>
    <cellStyle name="입력 13 8 3" xfId="14352" xr:uid="{00000000-0005-0000-0000-000009380000}"/>
    <cellStyle name="입력 13 8 3 2" xfId="14353" xr:uid="{00000000-0005-0000-0000-00000A380000}"/>
    <cellStyle name="입력 13 8 4" xfId="14354" xr:uid="{00000000-0005-0000-0000-00000B380000}"/>
    <cellStyle name="입력 13 9" xfId="14355" xr:uid="{00000000-0005-0000-0000-00000C380000}"/>
    <cellStyle name="입력 13 9 2" xfId="14356" xr:uid="{00000000-0005-0000-0000-00000D380000}"/>
    <cellStyle name="입력 13 9 2 2" xfId="14357" xr:uid="{00000000-0005-0000-0000-00000E380000}"/>
    <cellStyle name="입력 13 9 3" xfId="14358" xr:uid="{00000000-0005-0000-0000-00000F380000}"/>
    <cellStyle name="입력 13 9 3 2" xfId="14359" xr:uid="{00000000-0005-0000-0000-000010380000}"/>
    <cellStyle name="입력 13 9 4" xfId="14360" xr:uid="{00000000-0005-0000-0000-000011380000}"/>
    <cellStyle name="입력 14" xfId="14361" xr:uid="{00000000-0005-0000-0000-000012380000}"/>
    <cellStyle name="입력 14 2" xfId="14362" xr:uid="{00000000-0005-0000-0000-000013380000}"/>
    <cellStyle name="입력 15" xfId="14363" xr:uid="{00000000-0005-0000-0000-000014380000}"/>
    <cellStyle name="입력 15 2" xfId="14364" xr:uid="{00000000-0005-0000-0000-000015380000}"/>
    <cellStyle name="입력 16" xfId="14365" xr:uid="{00000000-0005-0000-0000-000016380000}"/>
    <cellStyle name="입력 16 2" xfId="14366" xr:uid="{00000000-0005-0000-0000-000017380000}"/>
    <cellStyle name="입력 17" xfId="14367" xr:uid="{00000000-0005-0000-0000-000018380000}"/>
    <cellStyle name="입력 17 2" xfId="14368" xr:uid="{00000000-0005-0000-0000-000019380000}"/>
    <cellStyle name="입력 18" xfId="14369" xr:uid="{00000000-0005-0000-0000-00001A380000}"/>
    <cellStyle name="입력 18 2" xfId="14370" xr:uid="{00000000-0005-0000-0000-00001B380000}"/>
    <cellStyle name="입력 19" xfId="14371" xr:uid="{00000000-0005-0000-0000-00001C380000}"/>
    <cellStyle name="입력 19 2" xfId="14372" xr:uid="{00000000-0005-0000-0000-00001D380000}"/>
    <cellStyle name="입력 2" xfId="14373" xr:uid="{00000000-0005-0000-0000-00001E380000}"/>
    <cellStyle name="입력 2 10" xfId="14374" xr:uid="{00000000-0005-0000-0000-00001F380000}"/>
    <cellStyle name="입력 2 10 2" xfId="14375" xr:uid="{00000000-0005-0000-0000-000020380000}"/>
    <cellStyle name="입력 2 10 2 2" xfId="14376" xr:uid="{00000000-0005-0000-0000-000021380000}"/>
    <cellStyle name="입력 2 10 3" xfId="14377" xr:uid="{00000000-0005-0000-0000-000022380000}"/>
    <cellStyle name="입력 2 10 3 2" xfId="14378" xr:uid="{00000000-0005-0000-0000-000023380000}"/>
    <cellStyle name="입력 2 10 4" xfId="14379" xr:uid="{00000000-0005-0000-0000-000024380000}"/>
    <cellStyle name="입력 2 11" xfId="14380" xr:uid="{00000000-0005-0000-0000-000025380000}"/>
    <cellStyle name="입력 2 11 2" xfId="14381" xr:uid="{00000000-0005-0000-0000-000026380000}"/>
    <cellStyle name="입력 2 11 2 2" xfId="14382" xr:uid="{00000000-0005-0000-0000-000027380000}"/>
    <cellStyle name="입력 2 11 3" xfId="14383" xr:uid="{00000000-0005-0000-0000-000028380000}"/>
    <cellStyle name="입력 2 11 3 2" xfId="14384" xr:uid="{00000000-0005-0000-0000-000029380000}"/>
    <cellStyle name="입력 2 11 4" xfId="14385" xr:uid="{00000000-0005-0000-0000-00002A380000}"/>
    <cellStyle name="입력 2 12" xfId="14386" xr:uid="{00000000-0005-0000-0000-00002B380000}"/>
    <cellStyle name="입력 2 12 2" xfId="14387" xr:uid="{00000000-0005-0000-0000-00002C380000}"/>
    <cellStyle name="입력 2 12 2 2" xfId="14388" xr:uid="{00000000-0005-0000-0000-00002D380000}"/>
    <cellStyle name="입력 2 12 3" xfId="14389" xr:uid="{00000000-0005-0000-0000-00002E380000}"/>
    <cellStyle name="입력 2 12 3 2" xfId="14390" xr:uid="{00000000-0005-0000-0000-00002F380000}"/>
    <cellStyle name="입력 2 12 4" xfId="14391" xr:uid="{00000000-0005-0000-0000-000030380000}"/>
    <cellStyle name="입력 2 13" xfId="14392" xr:uid="{00000000-0005-0000-0000-000031380000}"/>
    <cellStyle name="입력 2 13 2" xfId="14393" xr:uid="{00000000-0005-0000-0000-000032380000}"/>
    <cellStyle name="입력 2 13 2 2" xfId="14394" xr:uid="{00000000-0005-0000-0000-000033380000}"/>
    <cellStyle name="입력 2 13 3" xfId="14395" xr:uid="{00000000-0005-0000-0000-000034380000}"/>
    <cellStyle name="입력 2 13 3 2" xfId="14396" xr:uid="{00000000-0005-0000-0000-000035380000}"/>
    <cellStyle name="입력 2 13 4" xfId="14397" xr:uid="{00000000-0005-0000-0000-000036380000}"/>
    <cellStyle name="입력 2 14" xfId="14398" xr:uid="{00000000-0005-0000-0000-000037380000}"/>
    <cellStyle name="입력 2 14 2" xfId="14399" xr:uid="{00000000-0005-0000-0000-000038380000}"/>
    <cellStyle name="입력 2 15" xfId="14400" xr:uid="{00000000-0005-0000-0000-000039380000}"/>
    <cellStyle name="입력 2 15 2" xfId="14401" xr:uid="{00000000-0005-0000-0000-00003A380000}"/>
    <cellStyle name="입력 2 16" xfId="14402" xr:uid="{00000000-0005-0000-0000-00003B380000}"/>
    <cellStyle name="입력 2 17" xfId="14403" xr:uid="{00000000-0005-0000-0000-00003C380000}"/>
    <cellStyle name="입력 2 2" xfId="14404" xr:uid="{00000000-0005-0000-0000-00003D380000}"/>
    <cellStyle name="입력 2 2 10" xfId="14405" xr:uid="{00000000-0005-0000-0000-00003E380000}"/>
    <cellStyle name="입력 2 2 10 2" xfId="14406" xr:uid="{00000000-0005-0000-0000-00003F380000}"/>
    <cellStyle name="입력 2 2 11" xfId="14407" xr:uid="{00000000-0005-0000-0000-000040380000}"/>
    <cellStyle name="입력 2 2 11 2" xfId="14408" xr:uid="{00000000-0005-0000-0000-000041380000}"/>
    <cellStyle name="입력 2 2 12" xfId="14409" xr:uid="{00000000-0005-0000-0000-000042380000}"/>
    <cellStyle name="입력 2 2 13" xfId="14410" xr:uid="{00000000-0005-0000-0000-000043380000}"/>
    <cellStyle name="입력 2 2 2" xfId="14411" xr:uid="{00000000-0005-0000-0000-000044380000}"/>
    <cellStyle name="입력 2 2 2 10" xfId="14412" xr:uid="{00000000-0005-0000-0000-000045380000}"/>
    <cellStyle name="입력 2 2 2 10 2" xfId="14413" xr:uid="{00000000-0005-0000-0000-000046380000}"/>
    <cellStyle name="입력 2 2 2 11" xfId="14414" xr:uid="{00000000-0005-0000-0000-000047380000}"/>
    <cellStyle name="입력 2 2 2 2" xfId="14415" xr:uid="{00000000-0005-0000-0000-000048380000}"/>
    <cellStyle name="입력 2 2 2 2 2" xfId="14416" xr:uid="{00000000-0005-0000-0000-000049380000}"/>
    <cellStyle name="입력 2 2 2 2 2 2" xfId="14417" xr:uid="{00000000-0005-0000-0000-00004A380000}"/>
    <cellStyle name="입력 2 2 2 2 2 2 2" xfId="14418" xr:uid="{00000000-0005-0000-0000-00004B380000}"/>
    <cellStyle name="입력 2 2 2 2 2 3" xfId="14419" xr:uid="{00000000-0005-0000-0000-00004C380000}"/>
    <cellStyle name="입력 2 2 2 2 2 3 2" xfId="14420" xr:uid="{00000000-0005-0000-0000-00004D380000}"/>
    <cellStyle name="입력 2 2 2 2 2 4" xfId="14421" xr:uid="{00000000-0005-0000-0000-00004E380000}"/>
    <cellStyle name="입력 2 2 2 2 3" xfId="14422" xr:uid="{00000000-0005-0000-0000-00004F380000}"/>
    <cellStyle name="입력 2 2 2 2 3 2" xfId="14423" xr:uid="{00000000-0005-0000-0000-000050380000}"/>
    <cellStyle name="입력 2 2 2 2 3 2 2" xfId="14424" xr:uid="{00000000-0005-0000-0000-000051380000}"/>
    <cellStyle name="입력 2 2 2 2 3 3" xfId="14425" xr:uid="{00000000-0005-0000-0000-000052380000}"/>
    <cellStyle name="입력 2 2 2 2 3 3 2" xfId="14426" xr:uid="{00000000-0005-0000-0000-000053380000}"/>
    <cellStyle name="입력 2 2 2 2 3 4" xfId="14427" xr:uid="{00000000-0005-0000-0000-000054380000}"/>
    <cellStyle name="입력 2 2 2 2 4" xfId="14428" xr:uid="{00000000-0005-0000-0000-000055380000}"/>
    <cellStyle name="입력 2 2 2 2 4 2" xfId="14429" xr:uid="{00000000-0005-0000-0000-000056380000}"/>
    <cellStyle name="입력 2 2 2 2 4 2 2" xfId="14430" xr:uid="{00000000-0005-0000-0000-000057380000}"/>
    <cellStyle name="입력 2 2 2 2 4 3" xfId="14431" xr:uid="{00000000-0005-0000-0000-000058380000}"/>
    <cellStyle name="입력 2 2 2 2 4 3 2" xfId="14432" xr:uid="{00000000-0005-0000-0000-000059380000}"/>
    <cellStyle name="입력 2 2 2 2 4 4" xfId="14433" xr:uid="{00000000-0005-0000-0000-00005A380000}"/>
    <cellStyle name="입력 2 2 2 2 5" xfId="14434" xr:uid="{00000000-0005-0000-0000-00005B380000}"/>
    <cellStyle name="입력 2 2 2 2 5 2" xfId="14435" xr:uid="{00000000-0005-0000-0000-00005C380000}"/>
    <cellStyle name="입력 2 2 2 2 5 2 2" xfId="14436" xr:uid="{00000000-0005-0000-0000-00005D380000}"/>
    <cellStyle name="입력 2 2 2 2 5 3" xfId="14437" xr:uid="{00000000-0005-0000-0000-00005E380000}"/>
    <cellStyle name="입력 2 2 2 2 5 3 2" xfId="14438" xr:uid="{00000000-0005-0000-0000-00005F380000}"/>
    <cellStyle name="입력 2 2 2 2 5 4" xfId="14439" xr:uid="{00000000-0005-0000-0000-000060380000}"/>
    <cellStyle name="입력 2 2 2 2 6" xfId="14440" xr:uid="{00000000-0005-0000-0000-000061380000}"/>
    <cellStyle name="입력 2 2 2 2 6 2" xfId="14441" xr:uid="{00000000-0005-0000-0000-000062380000}"/>
    <cellStyle name="입력 2 2 2 2 6 2 2" xfId="14442" xr:uid="{00000000-0005-0000-0000-000063380000}"/>
    <cellStyle name="입력 2 2 2 2 6 3" xfId="14443" xr:uid="{00000000-0005-0000-0000-000064380000}"/>
    <cellStyle name="입력 2 2 2 2 6 3 2" xfId="14444" xr:uid="{00000000-0005-0000-0000-000065380000}"/>
    <cellStyle name="입력 2 2 2 2 6 4" xfId="14445" xr:uid="{00000000-0005-0000-0000-000066380000}"/>
    <cellStyle name="입력 2 2 2 2 7" xfId="14446" xr:uid="{00000000-0005-0000-0000-000067380000}"/>
    <cellStyle name="입력 2 2 2 2 7 2" xfId="14447" xr:uid="{00000000-0005-0000-0000-000068380000}"/>
    <cellStyle name="입력 2 2 2 2 8" xfId="14448" xr:uid="{00000000-0005-0000-0000-000069380000}"/>
    <cellStyle name="입력 2 2 2 2 8 2" xfId="14449" xr:uid="{00000000-0005-0000-0000-00006A380000}"/>
    <cellStyle name="입력 2 2 2 2 9" xfId="14450" xr:uid="{00000000-0005-0000-0000-00006B380000}"/>
    <cellStyle name="입력 2 2 2 3" xfId="14451" xr:uid="{00000000-0005-0000-0000-00006C380000}"/>
    <cellStyle name="입력 2 2 2 3 2" xfId="14452" xr:uid="{00000000-0005-0000-0000-00006D380000}"/>
    <cellStyle name="입력 2 2 2 3 2 2" xfId="14453" xr:uid="{00000000-0005-0000-0000-00006E380000}"/>
    <cellStyle name="입력 2 2 2 3 2 2 2" xfId="14454" xr:uid="{00000000-0005-0000-0000-00006F380000}"/>
    <cellStyle name="입력 2 2 2 3 2 3" xfId="14455" xr:uid="{00000000-0005-0000-0000-000070380000}"/>
    <cellStyle name="입력 2 2 2 3 2 3 2" xfId="14456" xr:uid="{00000000-0005-0000-0000-000071380000}"/>
    <cellStyle name="입력 2 2 2 3 2 4" xfId="14457" xr:uid="{00000000-0005-0000-0000-000072380000}"/>
    <cellStyle name="입력 2 2 2 3 3" xfId="14458" xr:uid="{00000000-0005-0000-0000-000073380000}"/>
    <cellStyle name="입력 2 2 2 3 3 2" xfId="14459" xr:uid="{00000000-0005-0000-0000-000074380000}"/>
    <cellStyle name="입력 2 2 2 3 3 2 2" xfId="14460" xr:uid="{00000000-0005-0000-0000-000075380000}"/>
    <cellStyle name="입력 2 2 2 3 3 3" xfId="14461" xr:uid="{00000000-0005-0000-0000-000076380000}"/>
    <cellStyle name="입력 2 2 2 3 3 3 2" xfId="14462" xr:uid="{00000000-0005-0000-0000-000077380000}"/>
    <cellStyle name="입력 2 2 2 3 3 4" xfId="14463" xr:uid="{00000000-0005-0000-0000-000078380000}"/>
    <cellStyle name="입력 2 2 2 3 4" xfId="14464" xr:uid="{00000000-0005-0000-0000-000079380000}"/>
    <cellStyle name="입력 2 2 2 3 4 2" xfId="14465" xr:uid="{00000000-0005-0000-0000-00007A380000}"/>
    <cellStyle name="입력 2 2 2 3 4 2 2" xfId="14466" xr:uid="{00000000-0005-0000-0000-00007B380000}"/>
    <cellStyle name="입력 2 2 2 3 4 3" xfId="14467" xr:uid="{00000000-0005-0000-0000-00007C380000}"/>
    <cellStyle name="입력 2 2 2 3 4 3 2" xfId="14468" xr:uid="{00000000-0005-0000-0000-00007D380000}"/>
    <cellStyle name="입력 2 2 2 3 4 4" xfId="14469" xr:uid="{00000000-0005-0000-0000-00007E380000}"/>
    <cellStyle name="입력 2 2 2 3 5" xfId="14470" xr:uid="{00000000-0005-0000-0000-00007F380000}"/>
    <cellStyle name="입력 2 2 2 3 5 2" xfId="14471" xr:uid="{00000000-0005-0000-0000-000080380000}"/>
    <cellStyle name="입력 2 2 2 3 5 2 2" xfId="14472" xr:uid="{00000000-0005-0000-0000-000081380000}"/>
    <cellStyle name="입력 2 2 2 3 5 3" xfId="14473" xr:uid="{00000000-0005-0000-0000-000082380000}"/>
    <cellStyle name="입력 2 2 2 3 5 3 2" xfId="14474" xr:uid="{00000000-0005-0000-0000-000083380000}"/>
    <cellStyle name="입력 2 2 2 3 5 4" xfId="14475" xr:uid="{00000000-0005-0000-0000-000084380000}"/>
    <cellStyle name="입력 2 2 2 3 6" xfId="14476" xr:uid="{00000000-0005-0000-0000-000085380000}"/>
    <cellStyle name="입력 2 2 2 3 6 2" xfId="14477" xr:uid="{00000000-0005-0000-0000-000086380000}"/>
    <cellStyle name="입력 2 2 2 3 7" xfId="14478" xr:uid="{00000000-0005-0000-0000-000087380000}"/>
    <cellStyle name="입력 2 2 2 3 7 2" xfId="14479" xr:uid="{00000000-0005-0000-0000-000088380000}"/>
    <cellStyle name="입력 2 2 2 3 8" xfId="14480" xr:uid="{00000000-0005-0000-0000-000089380000}"/>
    <cellStyle name="입력 2 2 2 4" xfId="14481" xr:uid="{00000000-0005-0000-0000-00008A380000}"/>
    <cellStyle name="입력 2 2 2 4 2" xfId="14482" xr:uid="{00000000-0005-0000-0000-00008B380000}"/>
    <cellStyle name="입력 2 2 2 4 2 2" xfId="14483" xr:uid="{00000000-0005-0000-0000-00008C380000}"/>
    <cellStyle name="입력 2 2 2 4 3" xfId="14484" xr:uid="{00000000-0005-0000-0000-00008D380000}"/>
    <cellStyle name="입력 2 2 2 4 3 2" xfId="14485" xr:uid="{00000000-0005-0000-0000-00008E380000}"/>
    <cellStyle name="입력 2 2 2 4 4" xfId="14486" xr:uid="{00000000-0005-0000-0000-00008F380000}"/>
    <cellStyle name="입력 2 2 2 5" xfId="14487" xr:uid="{00000000-0005-0000-0000-000090380000}"/>
    <cellStyle name="입력 2 2 2 5 2" xfId="14488" xr:uid="{00000000-0005-0000-0000-000091380000}"/>
    <cellStyle name="입력 2 2 2 5 2 2" xfId="14489" xr:uid="{00000000-0005-0000-0000-000092380000}"/>
    <cellStyle name="입력 2 2 2 5 3" xfId="14490" xr:uid="{00000000-0005-0000-0000-000093380000}"/>
    <cellStyle name="입력 2 2 2 5 3 2" xfId="14491" xr:uid="{00000000-0005-0000-0000-000094380000}"/>
    <cellStyle name="입력 2 2 2 5 4" xfId="14492" xr:uid="{00000000-0005-0000-0000-000095380000}"/>
    <cellStyle name="입력 2 2 2 6" xfId="14493" xr:uid="{00000000-0005-0000-0000-000096380000}"/>
    <cellStyle name="입력 2 2 2 6 2" xfId="14494" xr:uid="{00000000-0005-0000-0000-000097380000}"/>
    <cellStyle name="입력 2 2 2 6 2 2" xfId="14495" xr:uid="{00000000-0005-0000-0000-000098380000}"/>
    <cellStyle name="입력 2 2 2 6 3" xfId="14496" xr:uid="{00000000-0005-0000-0000-000099380000}"/>
    <cellStyle name="입력 2 2 2 6 3 2" xfId="14497" xr:uid="{00000000-0005-0000-0000-00009A380000}"/>
    <cellStyle name="입력 2 2 2 6 4" xfId="14498" xr:uid="{00000000-0005-0000-0000-00009B380000}"/>
    <cellStyle name="입력 2 2 2 7" xfId="14499" xr:uid="{00000000-0005-0000-0000-00009C380000}"/>
    <cellStyle name="입력 2 2 2 7 2" xfId="14500" xr:uid="{00000000-0005-0000-0000-00009D380000}"/>
    <cellStyle name="입력 2 2 2 7 2 2" xfId="14501" xr:uid="{00000000-0005-0000-0000-00009E380000}"/>
    <cellStyle name="입력 2 2 2 7 3" xfId="14502" xr:uid="{00000000-0005-0000-0000-00009F380000}"/>
    <cellStyle name="입력 2 2 2 7 3 2" xfId="14503" xr:uid="{00000000-0005-0000-0000-0000A0380000}"/>
    <cellStyle name="입력 2 2 2 7 4" xfId="14504" xr:uid="{00000000-0005-0000-0000-0000A1380000}"/>
    <cellStyle name="입력 2 2 2 8" xfId="14505" xr:uid="{00000000-0005-0000-0000-0000A2380000}"/>
    <cellStyle name="입력 2 2 2 8 2" xfId="14506" xr:uid="{00000000-0005-0000-0000-0000A3380000}"/>
    <cellStyle name="입력 2 2 2 8 2 2" xfId="14507" xr:uid="{00000000-0005-0000-0000-0000A4380000}"/>
    <cellStyle name="입력 2 2 2 8 3" xfId="14508" xr:uid="{00000000-0005-0000-0000-0000A5380000}"/>
    <cellStyle name="입력 2 2 2 8 3 2" xfId="14509" xr:uid="{00000000-0005-0000-0000-0000A6380000}"/>
    <cellStyle name="입력 2 2 2 8 4" xfId="14510" xr:uid="{00000000-0005-0000-0000-0000A7380000}"/>
    <cellStyle name="입력 2 2 2 9" xfId="14511" xr:uid="{00000000-0005-0000-0000-0000A8380000}"/>
    <cellStyle name="입력 2 2 2 9 2" xfId="14512" xr:uid="{00000000-0005-0000-0000-0000A9380000}"/>
    <cellStyle name="입력 2 2 3" xfId="14513" xr:uid="{00000000-0005-0000-0000-0000AA380000}"/>
    <cellStyle name="입력 2 2 3 2" xfId="14514" xr:uid="{00000000-0005-0000-0000-0000AB380000}"/>
    <cellStyle name="입력 2 2 3 2 2" xfId="14515" xr:uid="{00000000-0005-0000-0000-0000AC380000}"/>
    <cellStyle name="입력 2 2 3 2 2 2" xfId="14516" xr:uid="{00000000-0005-0000-0000-0000AD380000}"/>
    <cellStyle name="입력 2 2 3 2 3" xfId="14517" xr:uid="{00000000-0005-0000-0000-0000AE380000}"/>
    <cellStyle name="입력 2 2 3 2 3 2" xfId="14518" xr:uid="{00000000-0005-0000-0000-0000AF380000}"/>
    <cellStyle name="입력 2 2 3 2 4" xfId="14519" xr:uid="{00000000-0005-0000-0000-0000B0380000}"/>
    <cellStyle name="입력 2 2 3 3" xfId="14520" xr:uid="{00000000-0005-0000-0000-0000B1380000}"/>
    <cellStyle name="입력 2 2 3 3 2" xfId="14521" xr:uid="{00000000-0005-0000-0000-0000B2380000}"/>
    <cellStyle name="입력 2 2 3 3 2 2" xfId="14522" xr:uid="{00000000-0005-0000-0000-0000B3380000}"/>
    <cellStyle name="입력 2 2 3 3 3" xfId="14523" xr:uid="{00000000-0005-0000-0000-0000B4380000}"/>
    <cellStyle name="입력 2 2 3 3 3 2" xfId="14524" xr:uid="{00000000-0005-0000-0000-0000B5380000}"/>
    <cellStyle name="입력 2 2 3 3 4" xfId="14525" xr:uid="{00000000-0005-0000-0000-0000B6380000}"/>
    <cellStyle name="입력 2 2 3 4" xfId="14526" xr:uid="{00000000-0005-0000-0000-0000B7380000}"/>
    <cellStyle name="입력 2 2 3 4 2" xfId="14527" xr:uid="{00000000-0005-0000-0000-0000B8380000}"/>
    <cellStyle name="입력 2 2 3 4 2 2" xfId="14528" xr:uid="{00000000-0005-0000-0000-0000B9380000}"/>
    <cellStyle name="입력 2 2 3 4 3" xfId="14529" xr:uid="{00000000-0005-0000-0000-0000BA380000}"/>
    <cellStyle name="입력 2 2 3 4 3 2" xfId="14530" xr:uid="{00000000-0005-0000-0000-0000BB380000}"/>
    <cellStyle name="입력 2 2 3 4 4" xfId="14531" xr:uid="{00000000-0005-0000-0000-0000BC380000}"/>
    <cellStyle name="입력 2 2 3 5" xfId="14532" xr:uid="{00000000-0005-0000-0000-0000BD380000}"/>
    <cellStyle name="입력 2 2 3 5 2" xfId="14533" xr:uid="{00000000-0005-0000-0000-0000BE380000}"/>
    <cellStyle name="입력 2 2 3 5 2 2" xfId="14534" xr:uid="{00000000-0005-0000-0000-0000BF380000}"/>
    <cellStyle name="입력 2 2 3 5 3" xfId="14535" xr:uid="{00000000-0005-0000-0000-0000C0380000}"/>
    <cellStyle name="입력 2 2 3 5 3 2" xfId="14536" xr:uid="{00000000-0005-0000-0000-0000C1380000}"/>
    <cellStyle name="입력 2 2 3 5 4" xfId="14537" xr:uid="{00000000-0005-0000-0000-0000C2380000}"/>
    <cellStyle name="입력 2 2 3 6" xfId="14538" xr:uid="{00000000-0005-0000-0000-0000C3380000}"/>
    <cellStyle name="입력 2 2 3 6 2" xfId="14539" xr:uid="{00000000-0005-0000-0000-0000C4380000}"/>
    <cellStyle name="입력 2 2 3 6 2 2" xfId="14540" xr:uid="{00000000-0005-0000-0000-0000C5380000}"/>
    <cellStyle name="입력 2 2 3 6 3" xfId="14541" xr:uid="{00000000-0005-0000-0000-0000C6380000}"/>
    <cellStyle name="입력 2 2 3 6 3 2" xfId="14542" xr:uid="{00000000-0005-0000-0000-0000C7380000}"/>
    <cellStyle name="입력 2 2 3 6 4" xfId="14543" xr:uid="{00000000-0005-0000-0000-0000C8380000}"/>
    <cellStyle name="입력 2 2 3 7" xfId="14544" xr:uid="{00000000-0005-0000-0000-0000C9380000}"/>
    <cellStyle name="입력 2 2 3 7 2" xfId="14545" xr:uid="{00000000-0005-0000-0000-0000CA380000}"/>
    <cellStyle name="입력 2 2 3 8" xfId="14546" xr:uid="{00000000-0005-0000-0000-0000CB380000}"/>
    <cellStyle name="입력 2 2 3 8 2" xfId="14547" xr:uid="{00000000-0005-0000-0000-0000CC380000}"/>
    <cellStyle name="입력 2 2 3 9" xfId="14548" xr:uid="{00000000-0005-0000-0000-0000CD380000}"/>
    <cellStyle name="입력 2 2 4" xfId="14549" xr:uid="{00000000-0005-0000-0000-0000CE380000}"/>
    <cellStyle name="입력 2 2 4 2" xfId="14550" xr:uid="{00000000-0005-0000-0000-0000CF380000}"/>
    <cellStyle name="입력 2 2 4 2 2" xfId="14551" xr:uid="{00000000-0005-0000-0000-0000D0380000}"/>
    <cellStyle name="입력 2 2 4 2 2 2" xfId="14552" xr:uid="{00000000-0005-0000-0000-0000D1380000}"/>
    <cellStyle name="입력 2 2 4 2 3" xfId="14553" xr:uid="{00000000-0005-0000-0000-0000D2380000}"/>
    <cellStyle name="입력 2 2 4 2 3 2" xfId="14554" xr:uid="{00000000-0005-0000-0000-0000D3380000}"/>
    <cellStyle name="입력 2 2 4 2 4" xfId="14555" xr:uid="{00000000-0005-0000-0000-0000D4380000}"/>
    <cellStyle name="입력 2 2 4 3" xfId="14556" xr:uid="{00000000-0005-0000-0000-0000D5380000}"/>
    <cellStyle name="입력 2 2 4 3 2" xfId="14557" xr:uid="{00000000-0005-0000-0000-0000D6380000}"/>
    <cellStyle name="입력 2 2 4 3 2 2" xfId="14558" xr:uid="{00000000-0005-0000-0000-0000D7380000}"/>
    <cellStyle name="입력 2 2 4 3 3" xfId="14559" xr:uid="{00000000-0005-0000-0000-0000D8380000}"/>
    <cellStyle name="입력 2 2 4 3 3 2" xfId="14560" xr:uid="{00000000-0005-0000-0000-0000D9380000}"/>
    <cellStyle name="입력 2 2 4 3 4" xfId="14561" xr:uid="{00000000-0005-0000-0000-0000DA380000}"/>
    <cellStyle name="입력 2 2 4 4" xfId="14562" xr:uid="{00000000-0005-0000-0000-0000DB380000}"/>
    <cellStyle name="입력 2 2 4 4 2" xfId="14563" xr:uid="{00000000-0005-0000-0000-0000DC380000}"/>
    <cellStyle name="입력 2 2 4 4 2 2" xfId="14564" xr:uid="{00000000-0005-0000-0000-0000DD380000}"/>
    <cellStyle name="입력 2 2 4 4 3" xfId="14565" xr:uid="{00000000-0005-0000-0000-0000DE380000}"/>
    <cellStyle name="입력 2 2 4 4 3 2" xfId="14566" xr:uid="{00000000-0005-0000-0000-0000DF380000}"/>
    <cellStyle name="입력 2 2 4 4 4" xfId="14567" xr:uid="{00000000-0005-0000-0000-0000E0380000}"/>
    <cellStyle name="입력 2 2 4 5" xfId="14568" xr:uid="{00000000-0005-0000-0000-0000E1380000}"/>
    <cellStyle name="입력 2 2 4 5 2" xfId="14569" xr:uid="{00000000-0005-0000-0000-0000E2380000}"/>
    <cellStyle name="입력 2 2 4 5 2 2" xfId="14570" xr:uid="{00000000-0005-0000-0000-0000E3380000}"/>
    <cellStyle name="입력 2 2 4 5 3" xfId="14571" xr:uid="{00000000-0005-0000-0000-0000E4380000}"/>
    <cellStyle name="입력 2 2 4 5 3 2" xfId="14572" xr:uid="{00000000-0005-0000-0000-0000E5380000}"/>
    <cellStyle name="입력 2 2 4 5 4" xfId="14573" xr:uid="{00000000-0005-0000-0000-0000E6380000}"/>
    <cellStyle name="입력 2 2 4 6" xfId="14574" xr:uid="{00000000-0005-0000-0000-0000E7380000}"/>
    <cellStyle name="입력 2 2 4 6 2" xfId="14575" xr:uid="{00000000-0005-0000-0000-0000E8380000}"/>
    <cellStyle name="입력 2 2 4 7" xfId="14576" xr:uid="{00000000-0005-0000-0000-0000E9380000}"/>
    <cellStyle name="입력 2 2 4 7 2" xfId="14577" xr:uid="{00000000-0005-0000-0000-0000EA380000}"/>
    <cellStyle name="입력 2 2 4 8" xfId="14578" xr:uid="{00000000-0005-0000-0000-0000EB380000}"/>
    <cellStyle name="입력 2 2 5" xfId="14579" xr:uid="{00000000-0005-0000-0000-0000EC380000}"/>
    <cellStyle name="입력 2 2 5 2" xfId="14580" xr:uid="{00000000-0005-0000-0000-0000ED380000}"/>
    <cellStyle name="입력 2 2 5 2 2" xfId="14581" xr:uid="{00000000-0005-0000-0000-0000EE380000}"/>
    <cellStyle name="입력 2 2 5 3" xfId="14582" xr:uid="{00000000-0005-0000-0000-0000EF380000}"/>
    <cellStyle name="입력 2 2 5 3 2" xfId="14583" xr:uid="{00000000-0005-0000-0000-0000F0380000}"/>
    <cellStyle name="입력 2 2 5 4" xfId="14584" xr:uid="{00000000-0005-0000-0000-0000F1380000}"/>
    <cellStyle name="입력 2 2 6" xfId="14585" xr:uid="{00000000-0005-0000-0000-0000F2380000}"/>
    <cellStyle name="입력 2 2 6 2" xfId="14586" xr:uid="{00000000-0005-0000-0000-0000F3380000}"/>
    <cellStyle name="입력 2 2 6 2 2" xfId="14587" xr:uid="{00000000-0005-0000-0000-0000F4380000}"/>
    <cellStyle name="입력 2 2 6 3" xfId="14588" xr:uid="{00000000-0005-0000-0000-0000F5380000}"/>
    <cellStyle name="입력 2 2 6 3 2" xfId="14589" xr:uid="{00000000-0005-0000-0000-0000F6380000}"/>
    <cellStyle name="입력 2 2 6 4" xfId="14590" xr:uid="{00000000-0005-0000-0000-0000F7380000}"/>
    <cellStyle name="입력 2 2 7" xfId="14591" xr:uid="{00000000-0005-0000-0000-0000F8380000}"/>
    <cellStyle name="입력 2 2 7 2" xfId="14592" xr:uid="{00000000-0005-0000-0000-0000F9380000}"/>
    <cellStyle name="입력 2 2 7 2 2" xfId="14593" xr:uid="{00000000-0005-0000-0000-0000FA380000}"/>
    <cellStyle name="입력 2 2 7 3" xfId="14594" xr:uid="{00000000-0005-0000-0000-0000FB380000}"/>
    <cellStyle name="입력 2 2 7 3 2" xfId="14595" xr:uid="{00000000-0005-0000-0000-0000FC380000}"/>
    <cellStyle name="입력 2 2 7 4" xfId="14596" xr:uid="{00000000-0005-0000-0000-0000FD380000}"/>
    <cellStyle name="입력 2 2 8" xfId="14597" xr:uid="{00000000-0005-0000-0000-0000FE380000}"/>
    <cellStyle name="입력 2 2 8 2" xfId="14598" xr:uid="{00000000-0005-0000-0000-0000FF380000}"/>
    <cellStyle name="입력 2 2 8 2 2" xfId="14599" xr:uid="{00000000-0005-0000-0000-000000390000}"/>
    <cellStyle name="입력 2 2 8 3" xfId="14600" xr:uid="{00000000-0005-0000-0000-000001390000}"/>
    <cellStyle name="입력 2 2 8 3 2" xfId="14601" xr:uid="{00000000-0005-0000-0000-000002390000}"/>
    <cellStyle name="입력 2 2 8 4" xfId="14602" xr:uid="{00000000-0005-0000-0000-000003390000}"/>
    <cellStyle name="입력 2 2 9" xfId="14603" xr:uid="{00000000-0005-0000-0000-000004390000}"/>
    <cellStyle name="입력 2 2 9 2" xfId="14604" xr:uid="{00000000-0005-0000-0000-000005390000}"/>
    <cellStyle name="입력 2 2 9 2 2" xfId="14605" xr:uid="{00000000-0005-0000-0000-000006390000}"/>
    <cellStyle name="입력 2 2 9 3" xfId="14606" xr:uid="{00000000-0005-0000-0000-000007390000}"/>
    <cellStyle name="입력 2 2 9 3 2" xfId="14607" xr:uid="{00000000-0005-0000-0000-000008390000}"/>
    <cellStyle name="입력 2 2 9 4" xfId="14608" xr:uid="{00000000-0005-0000-0000-000009390000}"/>
    <cellStyle name="입력 2 3" xfId="14609" xr:uid="{00000000-0005-0000-0000-00000A390000}"/>
    <cellStyle name="입력 2 3 10" xfId="14610" xr:uid="{00000000-0005-0000-0000-00000B390000}"/>
    <cellStyle name="입력 2 3 10 2" xfId="14611" xr:uid="{00000000-0005-0000-0000-00000C390000}"/>
    <cellStyle name="입력 2 3 11" xfId="14612" xr:uid="{00000000-0005-0000-0000-00000D390000}"/>
    <cellStyle name="입력 2 3 11 2" xfId="14613" xr:uid="{00000000-0005-0000-0000-00000E390000}"/>
    <cellStyle name="입력 2 3 12" xfId="14614" xr:uid="{00000000-0005-0000-0000-00000F390000}"/>
    <cellStyle name="입력 2 3 2" xfId="14615" xr:uid="{00000000-0005-0000-0000-000010390000}"/>
    <cellStyle name="입력 2 3 2 10" xfId="14616" xr:uid="{00000000-0005-0000-0000-000011390000}"/>
    <cellStyle name="입력 2 3 2 10 2" xfId="14617" xr:uid="{00000000-0005-0000-0000-000012390000}"/>
    <cellStyle name="입력 2 3 2 11" xfId="14618" xr:uid="{00000000-0005-0000-0000-000013390000}"/>
    <cellStyle name="입력 2 3 2 2" xfId="14619" xr:uid="{00000000-0005-0000-0000-000014390000}"/>
    <cellStyle name="입력 2 3 2 2 2" xfId="14620" xr:uid="{00000000-0005-0000-0000-000015390000}"/>
    <cellStyle name="입력 2 3 2 2 2 2" xfId="14621" xr:uid="{00000000-0005-0000-0000-000016390000}"/>
    <cellStyle name="입력 2 3 2 2 2 2 2" xfId="14622" xr:uid="{00000000-0005-0000-0000-000017390000}"/>
    <cellStyle name="입력 2 3 2 2 2 3" xfId="14623" xr:uid="{00000000-0005-0000-0000-000018390000}"/>
    <cellStyle name="입력 2 3 2 2 2 3 2" xfId="14624" xr:uid="{00000000-0005-0000-0000-000019390000}"/>
    <cellStyle name="입력 2 3 2 2 2 4" xfId="14625" xr:uid="{00000000-0005-0000-0000-00001A390000}"/>
    <cellStyle name="입력 2 3 2 2 3" xfId="14626" xr:uid="{00000000-0005-0000-0000-00001B390000}"/>
    <cellStyle name="입력 2 3 2 2 3 2" xfId="14627" xr:uid="{00000000-0005-0000-0000-00001C390000}"/>
    <cellStyle name="입력 2 3 2 2 3 2 2" xfId="14628" xr:uid="{00000000-0005-0000-0000-00001D390000}"/>
    <cellStyle name="입력 2 3 2 2 3 3" xfId="14629" xr:uid="{00000000-0005-0000-0000-00001E390000}"/>
    <cellStyle name="입력 2 3 2 2 3 3 2" xfId="14630" xr:uid="{00000000-0005-0000-0000-00001F390000}"/>
    <cellStyle name="입력 2 3 2 2 3 4" xfId="14631" xr:uid="{00000000-0005-0000-0000-000020390000}"/>
    <cellStyle name="입력 2 3 2 2 4" xfId="14632" xr:uid="{00000000-0005-0000-0000-000021390000}"/>
    <cellStyle name="입력 2 3 2 2 4 2" xfId="14633" xr:uid="{00000000-0005-0000-0000-000022390000}"/>
    <cellStyle name="입력 2 3 2 2 4 2 2" xfId="14634" xr:uid="{00000000-0005-0000-0000-000023390000}"/>
    <cellStyle name="입력 2 3 2 2 4 3" xfId="14635" xr:uid="{00000000-0005-0000-0000-000024390000}"/>
    <cellStyle name="입력 2 3 2 2 4 3 2" xfId="14636" xr:uid="{00000000-0005-0000-0000-000025390000}"/>
    <cellStyle name="입력 2 3 2 2 4 4" xfId="14637" xr:uid="{00000000-0005-0000-0000-000026390000}"/>
    <cellStyle name="입력 2 3 2 2 5" xfId="14638" xr:uid="{00000000-0005-0000-0000-000027390000}"/>
    <cellStyle name="입력 2 3 2 2 5 2" xfId="14639" xr:uid="{00000000-0005-0000-0000-000028390000}"/>
    <cellStyle name="입력 2 3 2 2 5 2 2" xfId="14640" xr:uid="{00000000-0005-0000-0000-000029390000}"/>
    <cellStyle name="입력 2 3 2 2 5 3" xfId="14641" xr:uid="{00000000-0005-0000-0000-00002A390000}"/>
    <cellStyle name="입력 2 3 2 2 5 3 2" xfId="14642" xr:uid="{00000000-0005-0000-0000-00002B390000}"/>
    <cellStyle name="입력 2 3 2 2 5 4" xfId="14643" xr:uid="{00000000-0005-0000-0000-00002C390000}"/>
    <cellStyle name="입력 2 3 2 2 6" xfId="14644" xr:uid="{00000000-0005-0000-0000-00002D390000}"/>
    <cellStyle name="입력 2 3 2 2 6 2" xfId="14645" xr:uid="{00000000-0005-0000-0000-00002E390000}"/>
    <cellStyle name="입력 2 3 2 2 6 2 2" xfId="14646" xr:uid="{00000000-0005-0000-0000-00002F390000}"/>
    <cellStyle name="입력 2 3 2 2 6 3" xfId="14647" xr:uid="{00000000-0005-0000-0000-000030390000}"/>
    <cellStyle name="입력 2 3 2 2 6 3 2" xfId="14648" xr:uid="{00000000-0005-0000-0000-000031390000}"/>
    <cellStyle name="입력 2 3 2 2 6 4" xfId="14649" xr:uid="{00000000-0005-0000-0000-000032390000}"/>
    <cellStyle name="입력 2 3 2 2 7" xfId="14650" xr:uid="{00000000-0005-0000-0000-000033390000}"/>
    <cellStyle name="입력 2 3 2 2 7 2" xfId="14651" xr:uid="{00000000-0005-0000-0000-000034390000}"/>
    <cellStyle name="입력 2 3 2 2 8" xfId="14652" xr:uid="{00000000-0005-0000-0000-000035390000}"/>
    <cellStyle name="입력 2 3 2 2 8 2" xfId="14653" xr:uid="{00000000-0005-0000-0000-000036390000}"/>
    <cellStyle name="입력 2 3 2 2 9" xfId="14654" xr:uid="{00000000-0005-0000-0000-000037390000}"/>
    <cellStyle name="입력 2 3 2 3" xfId="14655" xr:uid="{00000000-0005-0000-0000-000038390000}"/>
    <cellStyle name="입력 2 3 2 3 2" xfId="14656" xr:uid="{00000000-0005-0000-0000-000039390000}"/>
    <cellStyle name="입력 2 3 2 3 2 2" xfId="14657" xr:uid="{00000000-0005-0000-0000-00003A390000}"/>
    <cellStyle name="입력 2 3 2 3 2 2 2" xfId="14658" xr:uid="{00000000-0005-0000-0000-00003B390000}"/>
    <cellStyle name="입력 2 3 2 3 2 3" xfId="14659" xr:uid="{00000000-0005-0000-0000-00003C390000}"/>
    <cellStyle name="입력 2 3 2 3 2 3 2" xfId="14660" xr:uid="{00000000-0005-0000-0000-00003D390000}"/>
    <cellStyle name="입력 2 3 2 3 2 4" xfId="14661" xr:uid="{00000000-0005-0000-0000-00003E390000}"/>
    <cellStyle name="입력 2 3 2 3 3" xfId="14662" xr:uid="{00000000-0005-0000-0000-00003F390000}"/>
    <cellStyle name="입력 2 3 2 3 3 2" xfId="14663" xr:uid="{00000000-0005-0000-0000-000040390000}"/>
    <cellStyle name="입력 2 3 2 3 3 2 2" xfId="14664" xr:uid="{00000000-0005-0000-0000-000041390000}"/>
    <cellStyle name="입력 2 3 2 3 3 3" xfId="14665" xr:uid="{00000000-0005-0000-0000-000042390000}"/>
    <cellStyle name="입력 2 3 2 3 3 3 2" xfId="14666" xr:uid="{00000000-0005-0000-0000-000043390000}"/>
    <cellStyle name="입력 2 3 2 3 3 4" xfId="14667" xr:uid="{00000000-0005-0000-0000-000044390000}"/>
    <cellStyle name="입력 2 3 2 3 4" xfId="14668" xr:uid="{00000000-0005-0000-0000-000045390000}"/>
    <cellStyle name="입력 2 3 2 3 4 2" xfId="14669" xr:uid="{00000000-0005-0000-0000-000046390000}"/>
    <cellStyle name="입력 2 3 2 3 4 2 2" xfId="14670" xr:uid="{00000000-0005-0000-0000-000047390000}"/>
    <cellStyle name="입력 2 3 2 3 4 3" xfId="14671" xr:uid="{00000000-0005-0000-0000-000048390000}"/>
    <cellStyle name="입력 2 3 2 3 4 3 2" xfId="14672" xr:uid="{00000000-0005-0000-0000-000049390000}"/>
    <cellStyle name="입력 2 3 2 3 4 4" xfId="14673" xr:uid="{00000000-0005-0000-0000-00004A390000}"/>
    <cellStyle name="입력 2 3 2 3 5" xfId="14674" xr:uid="{00000000-0005-0000-0000-00004B390000}"/>
    <cellStyle name="입력 2 3 2 3 5 2" xfId="14675" xr:uid="{00000000-0005-0000-0000-00004C390000}"/>
    <cellStyle name="입력 2 3 2 3 5 2 2" xfId="14676" xr:uid="{00000000-0005-0000-0000-00004D390000}"/>
    <cellStyle name="입력 2 3 2 3 5 3" xfId="14677" xr:uid="{00000000-0005-0000-0000-00004E390000}"/>
    <cellStyle name="입력 2 3 2 3 5 3 2" xfId="14678" xr:uid="{00000000-0005-0000-0000-00004F390000}"/>
    <cellStyle name="입력 2 3 2 3 5 4" xfId="14679" xr:uid="{00000000-0005-0000-0000-000050390000}"/>
    <cellStyle name="입력 2 3 2 3 6" xfId="14680" xr:uid="{00000000-0005-0000-0000-000051390000}"/>
    <cellStyle name="입력 2 3 2 3 6 2" xfId="14681" xr:uid="{00000000-0005-0000-0000-000052390000}"/>
    <cellStyle name="입력 2 3 2 3 7" xfId="14682" xr:uid="{00000000-0005-0000-0000-000053390000}"/>
    <cellStyle name="입력 2 3 2 3 7 2" xfId="14683" xr:uid="{00000000-0005-0000-0000-000054390000}"/>
    <cellStyle name="입력 2 3 2 3 8" xfId="14684" xr:uid="{00000000-0005-0000-0000-000055390000}"/>
    <cellStyle name="입력 2 3 2 4" xfId="14685" xr:uid="{00000000-0005-0000-0000-000056390000}"/>
    <cellStyle name="입력 2 3 2 4 2" xfId="14686" xr:uid="{00000000-0005-0000-0000-000057390000}"/>
    <cellStyle name="입력 2 3 2 4 2 2" xfId="14687" xr:uid="{00000000-0005-0000-0000-000058390000}"/>
    <cellStyle name="입력 2 3 2 4 3" xfId="14688" xr:uid="{00000000-0005-0000-0000-000059390000}"/>
    <cellStyle name="입력 2 3 2 4 3 2" xfId="14689" xr:uid="{00000000-0005-0000-0000-00005A390000}"/>
    <cellStyle name="입력 2 3 2 4 4" xfId="14690" xr:uid="{00000000-0005-0000-0000-00005B390000}"/>
    <cellStyle name="입력 2 3 2 5" xfId="14691" xr:uid="{00000000-0005-0000-0000-00005C390000}"/>
    <cellStyle name="입력 2 3 2 5 2" xfId="14692" xr:uid="{00000000-0005-0000-0000-00005D390000}"/>
    <cellStyle name="입력 2 3 2 5 2 2" xfId="14693" xr:uid="{00000000-0005-0000-0000-00005E390000}"/>
    <cellStyle name="입력 2 3 2 5 3" xfId="14694" xr:uid="{00000000-0005-0000-0000-00005F390000}"/>
    <cellStyle name="입력 2 3 2 5 3 2" xfId="14695" xr:uid="{00000000-0005-0000-0000-000060390000}"/>
    <cellStyle name="입력 2 3 2 5 4" xfId="14696" xr:uid="{00000000-0005-0000-0000-000061390000}"/>
    <cellStyle name="입력 2 3 2 6" xfId="14697" xr:uid="{00000000-0005-0000-0000-000062390000}"/>
    <cellStyle name="입력 2 3 2 6 2" xfId="14698" xr:uid="{00000000-0005-0000-0000-000063390000}"/>
    <cellStyle name="입력 2 3 2 6 2 2" xfId="14699" xr:uid="{00000000-0005-0000-0000-000064390000}"/>
    <cellStyle name="입력 2 3 2 6 3" xfId="14700" xr:uid="{00000000-0005-0000-0000-000065390000}"/>
    <cellStyle name="입력 2 3 2 6 3 2" xfId="14701" xr:uid="{00000000-0005-0000-0000-000066390000}"/>
    <cellStyle name="입력 2 3 2 6 4" xfId="14702" xr:uid="{00000000-0005-0000-0000-000067390000}"/>
    <cellStyle name="입력 2 3 2 7" xfId="14703" xr:uid="{00000000-0005-0000-0000-000068390000}"/>
    <cellStyle name="입력 2 3 2 7 2" xfId="14704" xr:uid="{00000000-0005-0000-0000-000069390000}"/>
    <cellStyle name="입력 2 3 2 7 2 2" xfId="14705" xr:uid="{00000000-0005-0000-0000-00006A390000}"/>
    <cellStyle name="입력 2 3 2 7 3" xfId="14706" xr:uid="{00000000-0005-0000-0000-00006B390000}"/>
    <cellStyle name="입력 2 3 2 7 3 2" xfId="14707" xr:uid="{00000000-0005-0000-0000-00006C390000}"/>
    <cellStyle name="입력 2 3 2 7 4" xfId="14708" xr:uid="{00000000-0005-0000-0000-00006D390000}"/>
    <cellStyle name="입력 2 3 2 8" xfId="14709" xr:uid="{00000000-0005-0000-0000-00006E390000}"/>
    <cellStyle name="입력 2 3 2 8 2" xfId="14710" xr:uid="{00000000-0005-0000-0000-00006F390000}"/>
    <cellStyle name="입력 2 3 2 8 2 2" xfId="14711" xr:uid="{00000000-0005-0000-0000-000070390000}"/>
    <cellStyle name="입력 2 3 2 8 3" xfId="14712" xr:uid="{00000000-0005-0000-0000-000071390000}"/>
    <cellStyle name="입력 2 3 2 8 3 2" xfId="14713" xr:uid="{00000000-0005-0000-0000-000072390000}"/>
    <cellStyle name="입력 2 3 2 8 4" xfId="14714" xr:uid="{00000000-0005-0000-0000-000073390000}"/>
    <cellStyle name="입력 2 3 2 9" xfId="14715" xr:uid="{00000000-0005-0000-0000-000074390000}"/>
    <cellStyle name="입력 2 3 2 9 2" xfId="14716" xr:uid="{00000000-0005-0000-0000-000075390000}"/>
    <cellStyle name="입력 2 3 3" xfId="14717" xr:uid="{00000000-0005-0000-0000-000076390000}"/>
    <cellStyle name="입력 2 3 3 2" xfId="14718" xr:uid="{00000000-0005-0000-0000-000077390000}"/>
    <cellStyle name="입력 2 3 3 2 2" xfId="14719" xr:uid="{00000000-0005-0000-0000-000078390000}"/>
    <cellStyle name="입력 2 3 3 2 2 2" xfId="14720" xr:uid="{00000000-0005-0000-0000-000079390000}"/>
    <cellStyle name="입력 2 3 3 2 3" xfId="14721" xr:uid="{00000000-0005-0000-0000-00007A390000}"/>
    <cellStyle name="입력 2 3 3 2 3 2" xfId="14722" xr:uid="{00000000-0005-0000-0000-00007B390000}"/>
    <cellStyle name="입력 2 3 3 2 4" xfId="14723" xr:uid="{00000000-0005-0000-0000-00007C390000}"/>
    <cellStyle name="입력 2 3 3 3" xfId="14724" xr:uid="{00000000-0005-0000-0000-00007D390000}"/>
    <cellStyle name="입력 2 3 3 3 2" xfId="14725" xr:uid="{00000000-0005-0000-0000-00007E390000}"/>
    <cellStyle name="입력 2 3 3 3 2 2" xfId="14726" xr:uid="{00000000-0005-0000-0000-00007F390000}"/>
    <cellStyle name="입력 2 3 3 3 3" xfId="14727" xr:uid="{00000000-0005-0000-0000-000080390000}"/>
    <cellStyle name="입력 2 3 3 3 3 2" xfId="14728" xr:uid="{00000000-0005-0000-0000-000081390000}"/>
    <cellStyle name="입력 2 3 3 3 4" xfId="14729" xr:uid="{00000000-0005-0000-0000-000082390000}"/>
    <cellStyle name="입력 2 3 3 4" xfId="14730" xr:uid="{00000000-0005-0000-0000-000083390000}"/>
    <cellStyle name="입력 2 3 3 4 2" xfId="14731" xr:uid="{00000000-0005-0000-0000-000084390000}"/>
    <cellStyle name="입력 2 3 3 4 2 2" xfId="14732" xr:uid="{00000000-0005-0000-0000-000085390000}"/>
    <cellStyle name="입력 2 3 3 4 3" xfId="14733" xr:uid="{00000000-0005-0000-0000-000086390000}"/>
    <cellStyle name="입력 2 3 3 4 3 2" xfId="14734" xr:uid="{00000000-0005-0000-0000-000087390000}"/>
    <cellStyle name="입력 2 3 3 4 4" xfId="14735" xr:uid="{00000000-0005-0000-0000-000088390000}"/>
    <cellStyle name="입력 2 3 3 5" xfId="14736" xr:uid="{00000000-0005-0000-0000-000089390000}"/>
    <cellStyle name="입력 2 3 3 5 2" xfId="14737" xr:uid="{00000000-0005-0000-0000-00008A390000}"/>
    <cellStyle name="입력 2 3 3 5 2 2" xfId="14738" xr:uid="{00000000-0005-0000-0000-00008B390000}"/>
    <cellStyle name="입력 2 3 3 5 3" xfId="14739" xr:uid="{00000000-0005-0000-0000-00008C390000}"/>
    <cellStyle name="입력 2 3 3 5 3 2" xfId="14740" xr:uid="{00000000-0005-0000-0000-00008D390000}"/>
    <cellStyle name="입력 2 3 3 5 4" xfId="14741" xr:uid="{00000000-0005-0000-0000-00008E390000}"/>
    <cellStyle name="입력 2 3 3 6" xfId="14742" xr:uid="{00000000-0005-0000-0000-00008F390000}"/>
    <cellStyle name="입력 2 3 3 6 2" xfId="14743" xr:uid="{00000000-0005-0000-0000-000090390000}"/>
    <cellStyle name="입력 2 3 3 6 2 2" xfId="14744" xr:uid="{00000000-0005-0000-0000-000091390000}"/>
    <cellStyle name="입력 2 3 3 6 3" xfId="14745" xr:uid="{00000000-0005-0000-0000-000092390000}"/>
    <cellStyle name="입력 2 3 3 6 3 2" xfId="14746" xr:uid="{00000000-0005-0000-0000-000093390000}"/>
    <cellStyle name="입력 2 3 3 6 4" xfId="14747" xr:uid="{00000000-0005-0000-0000-000094390000}"/>
    <cellStyle name="입력 2 3 3 7" xfId="14748" xr:uid="{00000000-0005-0000-0000-000095390000}"/>
    <cellStyle name="입력 2 3 3 7 2" xfId="14749" xr:uid="{00000000-0005-0000-0000-000096390000}"/>
    <cellStyle name="입력 2 3 3 8" xfId="14750" xr:uid="{00000000-0005-0000-0000-000097390000}"/>
    <cellStyle name="입력 2 3 3 8 2" xfId="14751" xr:uid="{00000000-0005-0000-0000-000098390000}"/>
    <cellStyle name="입력 2 3 3 9" xfId="14752" xr:uid="{00000000-0005-0000-0000-000099390000}"/>
    <cellStyle name="입력 2 3 4" xfId="14753" xr:uid="{00000000-0005-0000-0000-00009A390000}"/>
    <cellStyle name="입력 2 3 4 2" xfId="14754" xr:uid="{00000000-0005-0000-0000-00009B390000}"/>
    <cellStyle name="입력 2 3 4 2 2" xfId="14755" xr:uid="{00000000-0005-0000-0000-00009C390000}"/>
    <cellStyle name="입력 2 3 4 2 2 2" xfId="14756" xr:uid="{00000000-0005-0000-0000-00009D390000}"/>
    <cellStyle name="입력 2 3 4 2 3" xfId="14757" xr:uid="{00000000-0005-0000-0000-00009E390000}"/>
    <cellStyle name="입력 2 3 4 2 3 2" xfId="14758" xr:uid="{00000000-0005-0000-0000-00009F390000}"/>
    <cellStyle name="입력 2 3 4 2 4" xfId="14759" xr:uid="{00000000-0005-0000-0000-0000A0390000}"/>
    <cellStyle name="입력 2 3 4 3" xfId="14760" xr:uid="{00000000-0005-0000-0000-0000A1390000}"/>
    <cellStyle name="입력 2 3 4 3 2" xfId="14761" xr:uid="{00000000-0005-0000-0000-0000A2390000}"/>
    <cellStyle name="입력 2 3 4 3 2 2" xfId="14762" xr:uid="{00000000-0005-0000-0000-0000A3390000}"/>
    <cellStyle name="입력 2 3 4 3 3" xfId="14763" xr:uid="{00000000-0005-0000-0000-0000A4390000}"/>
    <cellStyle name="입력 2 3 4 3 3 2" xfId="14764" xr:uid="{00000000-0005-0000-0000-0000A5390000}"/>
    <cellStyle name="입력 2 3 4 3 4" xfId="14765" xr:uid="{00000000-0005-0000-0000-0000A6390000}"/>
    <cellStyle name="입력 2 3 4 4" xfId="14766" xr:uid="{00000000-0005-0000-0000-0000A7390000}"/>
    <cellStyle name="입력 2 3 4 4 2" xfId="14767" xr:uid="{00000000-0005-0000-0000-0000A8390000}"/>
    <cellStyle name="입력 2 3 4 4 2 2" xfId="14768" xr:uid="{00000000-0005-0000-0000-0000A9390000}"/>
    <cellStyle name="입력 2 3 4 4 3" xfId="14769" xr:uid="{00000000-0005-0000-0000-0000AA390000}"/>
    <cellStyle name="입력 2 3 4 4 3 2" xfId="14770" xr:uid="{00000000-0005-0000-0000-0000AB390000}"/>
    <cellStyle name="입력 2 3 4 4 4" xfId="14771" xr:uid="{00000000-0005-0000-0000-0000AC390000}"/>
    <cellStyle name="입력 2 3 4 5" xfId="14772" xr:uid="{00000000-0005-0000-0000-0000AD390000}"/>
    <cellStyle name="입력 2 3 4 5 2" xfId="14773" xr:uid="{00000000-0005-0000-0000-0000AE390000}"/>
    <cellStyle name="입력 2 3 4 5 2 2" xfId="14774" xr:uid="{00000000-0005-0000-0000-0000AF390000}"/>
    <cellStyle name="입력 2 3 4 5 3" xfId="14775" xr:uid="{00000000-0005-0000-0000-0000B0390000}"/>
    <cellStyle name="입력 2 3 4 5 3 2" xfId="14776" xr:uid="{00000000-0005-0000-0000-0000B1390000}"/>
    <cellStyle name="입력 2 3 4 5 4" xfId="14777" xr:uid="{00000000-0005-0000-0000-0000B2390000}"/>
    <cellStyle name="입력 2 3 4 6" xfId="14778" xr:uid="{00000000-0005-0000-0000-0000B3390000}"/>
    <cellStyle name="입력 2 3 4 6 2" xfId="14779" xr:uid="{00000000-0005-0000-0000-0000B4390000}"/>
    <cellStyle name="입력 2 3 4 7" xfId="14780" xr:uid="{00000000-0005-0000-0000-0000B5390000}"/>
    <cellStyle name="입력 2 3 4 7 2" xfId="14781" xr:uid="{00000000-0005-0000-0000-0000B6390000}"/>
    <cellStyle name="입력 2 3 4 8" xfId="14782" xr:uid="{00000000-0005-0000-0000-0000B7390000}"/>
    <cellStyle name="입력 2 3 5" xfId="14783" xr:uid="{00000000-0005-0000-0000-0000B8390000}"/>
    <cellStyle name="입력 2 3 5 2" xfId="14784" xr:uid="{00000000-0005-0000-0000-0000B9390000}"/>
    <cellStyle name="입력 2 3 5 2 2" xfId="14785" xr:uid="{00000000-0005-0000-0000-0000BA390000}"/>
    <cellStyle name="입력 2 3 5 3" xfId="14786" xr:uid="{00000000-0005-0000-0000-0000BB390000}"/>
    <cellStyle name="입력 2 3 5 3 2" xfId="14787" xr:uid="{00000000-0005-0000-0000-0000BC390000}"/>
    <cellStyle name="입력 2 3 5 4" xfId="14788" xr:uid="{00000000-0005-0000-0000-0000BD390000}"/>
    <cellStyle name="입력 2 3 6" xfId="14789" xr:uid="{00000000-0005-0000-0000-0000BE390000}"/>
    <cellStyle name="입력 2 3 6 2" xfId="14790" xr:uid="{00000000-0005-0000-0000-0000BF390000}"/>
    <cellStyle name="입력 2 3 6 2 2" xfId="14791" xr:uid="{00000000-0005-0000-0000-0000C0390000}"/>
    <cellStyle name="입력 2 3 6 3" xfId="14792" xr:uid="{00000000-0005-0000-0000-0000C1390000}"/>
    <cellStyle name="입력 2 3 6 3 2" xfId="14793" xr:uid="{00000000-0005-0000-0000-0000C2390000}"/>
    <cellStyle name="입력 2 3 6 4" xfId="14794" xr:uid="{00000000-0005-0000-0000-0000C3390000}"/>
    <cellStyle name="입력 2 3 7" xfId="14795" xr:uid="{00000000-0005-0000-0000-0000C4390000}"/>
    <cellStyle name="입력 2 3 7 2" xfId="14796" xr:uid="{00000000-0005-0000-0000-0000C5390000}"/>
    <cellStyle name="입력 2 3 7 2 2" xfId="14797" xr:uid="{00000000-0005-0000-0000-0000C6390000}"/>
    <cellStyle name="입력 2 3 7 3" xfId="14798" xr:uid="{00000000-0005-0000-0000-0000C7390000}"/>
    <cellStyle name="입력 2 3 7 3 2" xfId="14799" xr:uid="{00000000-0005-0000-0000-0000C8390000}"/>
    <cellStyle name="입력 2 3 7 4" xfId="14800" xr:uid="{00000000-0005-0000-0000-0000C9390000}"/>
    <cellStyle name="입력 2 3 8" xfId="14801" xr:uid="{00000000-0005-0000-0000-0000CA390000}"/>
    <cellStyle name="입력 2 3 8 2" xfId="14802" xr:uid="{00000000-0005-0000-0000-0000CB390000}"/>
    <cellStyle name="입력 2 3 8 2 2" xfId="14803" xr:uid="{00000000-0005-0000-0000-0000CC390000}"/>
    <cellStyle name="입력 2 3 8 3" xfId="14804" xr:uid="{00000000-0005-0000-0000-0000CD390000}"/>
    <cellStyle name="입력 2 3 8 3 2" xfId="14805" xr:uid="{00000000-0005-0000-0000-0000CE390000}"/>
    <cellStyle name="입력 2 3 8 4" xfId="14806" xr:uid="{00000000-0005-0000-0000-0000CF390000}"/>
    <cellStyle name="입력 2 3 9" xfId="14807" xr:uid="{00000000-0005-0000-0000-0000D0390000}"/>
    <cellStyle name="입력 2 3 9 2" xfId="14808" xr:uid="{00000000-0005-0000-0000-0000D1390000}"/>
    <cellStyle name="입력 2 3 9 2 2" xfId="14809" xr:uid="{00000000-0005-0000-0000-0000D2390000}"/>
    <cellStyle name="입력 2 3 9 3" xfId="14810" xr:uid="{00000000-0005-0000-0000-0000D3390000}"/>
    <cellStyle name="입력 2 3 9 3 2" xfId="14811" xr:uid="{00000000-0005-0000-0000-0000D4390000}"/>
    <cellStyle name="입력 2 3 9 4" xfId="14812" xr:uid="{00000000-0005-0000-0000-0000D5390000}"/>
    <cellStyle name="입력 2 4" xfId="14813" xr:uid="{00000000-0005-0000-0000-0000D6390000}"/>
    <cellStyle name="입력 2 4 10" xfId="14814" xr:uid="{00000000-0005-0000-0000-0000D7390000}"/>
    <cellStyle name="입력 2 4 10 2" xfId="14815" xr:uid="{00000000-0005-0000-0000-0000D8390000}"/>
    <cellStyle name="입력 2 4 11" xfId="14816" xr:uid="{00000000-0005-0000-0000-0000D9390000}"/>
    <cellStyle name="입력 2 4 11 2" xfId="14817" xr:uid="{00000000-0005-0000-0000-0000DA390000}"/>
    <cellStyle name="입력 2 4 12" xfId="14818" xr:uid="{00000000-0005-0000-0000-0000DB390000}"/>
    <cellStyle name="입력 2 4 2" xfId="14819" xr:uid="{00000000-0005-0000-0000-0000DC390000}"/>
    <cellStyle name="입력 2 4 2 10" xfId="14820" xr:uid="{00000000-0005-0000-0000-0000DD390000}"/>
    <cellStyle name="입력 2 4 2 10 2" xfId="14821" xr:uid="{00000000-0005-0000-0000-0000DE390000}"/>
    <cellStyle name="입력 2 4 2 11" xfId="14822" xr:uid="{00000000-0005-0000-0000-0000DF390000}"/>
    <cellStyle name="입력 2 4 2 2" xfId="14823" xr:uid="{00000000-0005-0000-0000-0000E0390000}"/>
    <cellStyle name="입력 2 4 2 2 2" xfId="14824" xr:uid="{00000000-0005-0000-0000-0000E1390000}"/>
    <cellStyle name="입력 2 4 2 2 2 2" xfId="14825" xr:uid="{00000000-0005-0000-0000-0000E2390000}"/>
    <cellStyle name="입력 2 4 2 2 2 2 2" xfId="14826" xr:uid="{00000000-0005-0000-0000-0000E3390000}"/>
    <cellStyle name="입력 2 4 2 2 2 3" xfId="14827" xr:uid="{00000000-0005-0000-0000-0000E4390000}"/>
    <cellStyle name="입력 2 4 2 2 2 3 2" xfId="14828" xr:uid="{00000000-0005-0000-0000-0000E5390000}"/>
    <cellStyle name="입력 2 4 2 2 2 4" xfId="14829" xr:uid="{00000000-0005-0000-0000-0000E6390000}"/>
    <cellStyle name="입력 2 4 2 2 3" xfId="14830" xr:uid="{00000000-0005-0000-0000-0000E7390000}"/>
    <cellStyle name="입력 2 4 2 2 3 2" xfId="14831" xr:uid="{00000000-0005-0000-0000-0000E8390000}"/>
    <cellStyle name="입력 2 4 2 2 3 2 2" xfId="14832" xr:uid="{00000000-0005-0000-0000-0000E9390000}"/>
    <cellStyle name="입력 2 4 2 2 3 3" xfId="14833" xr:uid="{00000000-0005-0000-0000-0000EA390000}"/>
    <cellStyle name="입력 2 4 2 2 3 3 2" xfId="14834" xr:uid="{00000000-0005-0000-0000-0000EB390000}"/>
    <cellStyle name="입력 2 4 2 2 3 4" xfId="14835" xr:uid="{00000000-0005-0000-0000-0000EC390000}"/>
    <cellStyle name="입력 2 4 2 2 4" xfId="14836" xr:uid="{00000000-0005-0000-0000-0000ED390000}"/>
    <cellStyle name="입력 2 4 2 2 4 2" xfId="14837" xr:uid="{00000000-0005-0000-0000-0000EE390000}"/>
    <cellStyle name="입력 2 4 2 2 4 2 2" xfId="14838" xr:uid="{00000000-0005-0000-0000-0000EF390000}"/>
    <cellStyle name="입력 2 4 2 2 4 3" xfId="14839" xr:uid="{00000000-0005-0000-0000-0000F0390000}"/>
    <cellStyle name="입력 2 4 2 2 4 3 2" xfId="14840" xr:uid="{00000000-0005-0000-0000-0000F1390000}"/>
    <cellStyle name="입력 2 4 2 2 4 4" xfId="14841" xr:uid="{00000000-0005-0000-0000-0000F2390000}"/>
    <cellStyle name="입력 2 4 2 2 5" xfId="14842" xr:uid="{00000000-0005-0000-0000-0000F3390000}"/>
    <cellStyle name="입력 2 4 2 2 5 2" xfId="14843" xr:uid="{00000000-0005-0000-0000-0000F4390000}"/>
    <cellStyle name="입력 2 4 2 2 5 2 2" xfId="14844" xr:uid="{00000000-0005-0000-0000-0000F5390000}"/>
    <cellStyle name="입력 2 4 2 2 5 3" xfId="14845" xr:uid="{00000000-0005-0000-0000-0000F6390000}"/>
    <cellStyle name="입력 2 4 2 2 5 3 2" xfId="14846" xr:uid="{00000000-0005-0000-0000-0000F7390000}"/>
    <cellStyle name="입력 2 4 2 2 5 4" xfId="14847" xr:uid="{00000000-0005-0000-0000-0000F8390000}"/>
    <cellStyle name="입력 2 4 2 2 6" xfId="14848" xr:uid="{00000000-0005-0000-0000-0000F9390000}"/>
    <cellStyle name="입력 2 4 2 2 6 2" xfId="14849" xr:uid="{00000000-0005-0000-0000-0000FA390000}"/>
    <cellStyle name="입력 2 4 2 2 6 2 2" xfId="14850" xr:uid="{00000000-0005-0000-0000-0000FB390000}"/>
    <cellStyle name="입력 2 4 2 2 6 3" xfId="14851" xr:uid="{00000000-0005-0000-0000-0000FC390000}"/>
    <cellStyle name="입력 2 4 2 2 6 3 2" xfId="14852" xr:uid="{00000000-0005-0000-0000-0000FD390000}"/>
    <cellStyle name="입력 2 4 2 2 6 4" xfId="14853" xr:uid="{00000000-0005-0000-0000-0000FE390000}"/>
    <cellStyle name="입력 2 4 2 2 7" xfId="14854" xr:uid="{00000000-0005-0000-0000-0000FF390000}"/>
    <cellStyle name="입력 2 4 2 2 7 2" xfId="14855" xr:uid="{00000000-0005-0000-0000-0000003A0000}"/>
    <cellStyle name="입력 2 4 2 2 8" xfId="14856" xr:uid="{00000000-0005-0000-0000-0000013A0000}"/>
    <cellStyle name="입력 2 4 2 2 8 2" xfId="14857" xr:uid="{00000000-0005-0000-0000-0000023A0000}"/>
    <cellStyle name="입력 2 4 2 2 9" xfId="14858" xr:uid="{00000000-0005-0000-0000-0000033A0000}"/>
    <cellStyle name="입력 2 4 2 3" xfId="14859" xr:uid="{00000000-0005-0000-0000-0000043A0000}"/>
    <cellStyle name="입력 2 4 2 3 2" xfId="14860" xr:uid="{00000000-0005-0000-0000-0000053A0000}"/>
    <cellStyle name="입력 2 4 2 3 2 2" xfId="14861" xr:uid="{00000000-0005-0000-0000-0000063A0000}"/>
    <cellStyle name="입력 2 4 2 3 2 2 2" xfId="14862" xr:uid="{00000000-0005-0000-0000-0000073A0000}"/>
    <cellStyle name="입력 2 4 2 3 2 3" xfId="14863" xr:uid="{00000000-0005-0000-0000-0000083A0000}"/>
    <cellStyle name="입력 2 4 2 3 2 3 2" xfId="14864" xr:uid="{00000000-0005-0000-0000-0000093A0000}"/>
    <cellStyle name="입력 2 4 2 3 2 4" xfId="14865" xr:uid="{00000000-0005-0000-0000-00000A3A0000}"/>
    <cellStyle name="입력 2 4 2 3 3" xfId="14866" xr:uid="{00000000-0005-0000-0000-00000B3A0000}"/>
    <cellStyle name="입력 2 4 2 3 3 2" xfId="14867" xr:uid="{00000000-0005-0000-0000-00000C3A0000}"/>
    <cellStyle name="입력 2 4 2 3 3 2 2" xfId="14868" xr:uid="{00000000-0005-0000-0000-00000D3A0000}"/>
    <cellStyle name="입력 2 4 2 3 3 3" xfId="14869" xr:uid="{00000000-0005-0000-0000-00000E3A0000}"/>
    <cellStyle name="입력 2 4 2 3 3 3 2" xfId="14870" xr:uid="{00000000-0005-0000-0000-00000F3A0000}"/>
    <cellStyle name="입력 2 4 2 3 3 4" xfId="14871" xr:uid="{00000000-0005-0000-0000-0000103A0000}"/>
    <cellStyle name="입력 2 4 2 3 4" xfId="14872" xr:uid="{00000000-0005-0000-0000-0000113A0000}"/>
    <cellStyle name="입력 2 4 2 3 4 2" xfId="14873" xr:uid="{00000000-0005-0000-0000-0000123A0000}"/>
    <cellStyle name="입력 2 4 2 3 4 2 2" xfId="14874" xr:uid="{00000000-0005-0000-0000-0000133A0000}"/>
    <cellStyle name="입력 2 4 2 3 4 3" xfId="14875" xr:uid="{00000000-0005-0000-0000-0000143A0000}"/>
    <cellStyle name="입력 2 4 2 3 4 3 2" xfId="14876" xr:uid="{00000000-0005-0000-0000-0000153A0000}"/>
    <cellStyle name="입력 2 4 2 3 4 4" xfId="14877" xr:uid="{00000000-0005-0000-0000-0000163A0000}"/>
    <cellStyle name="입력 2 4 2 3 5" xfId="14878" xr:uid="{00000000-0005-0000-0000-0000173A0000}"/>
    <cellStyle name="입력 2 4 2 3 5 2" xfId="14879" xr:uid="{00000000-0005-0000-0000-0000183A0000}"/>
    <cellStyle name="입력 2 4 2 3 5 2 2" xfId="14880" xr:uid="{00000000-0005-0000-0000-0000193A0000}"/>
    <cellStyle name="입력 2 4 2 3 5 3" xfId="14881" xr:uid="{00000000-0005-0000-0000-00001A3A0000}"/>
    <cellStyle name="입력 2 4 2 3 5 3 2" xfId="14882" xr:uid="{00000000-0005-0000-0000-00001B3A0000}"/>
    <cellStyle name="입력 2 4 2 3 5 4" xfId="14883" xr:uid="{00000000-0005-0000-0000-00001C3A0000}"/>
    <cellStyle name="입력 2 4 2 3 6" xfId="14884" xr:uid="{00000000-0005-0000-0000-00001D3A0000}"/>
    <cellStyle name="입력 2 4 2 3 6 2" xfId="14885" xr:uid="{00000000-0005-0000-0000-00001E3A0000}"/>
    <cellStyle name="입력 2 4 2 3 7" xfId="14886" xr:uid="{00000000-0005-0000-0000-00001F3A0000}"/>
    <cellStyle name="입력 2 4 2 3 7 2" xfId="14887" xr:uid="{00000000-0005-0000-0000-0000203A0000}"/>
    <cellStyle name="입력 2 4 2 3 8" xfId="14888" xr:uid="{00000000-0005-0000-0000-0000213A0000}"/>
    <cellStyle name="입력 2 4 2 4" xfId="14889" xr:uid="{00000000-0005-0000-0000-0000223A0000}"/>
    <cellStyle name="입력 2 4 2 4 2" xfId="14890" xr:uid="{00000000-0005-0000-0000-0000233A0000}"/>
    <cellStyle name="입력 2 4 2 4 2 2" xfId="14891" xr:uid="{00000000-0005-0000-0000-0000243A0000}"/>
    <cellStyle name="입력 2 4 2 4 3" xfId="14892" xr:uid="{00000000-0005-0000-0000-0000253A0000}"/>
    <cellStyle name="입력 2 4 2 4 3 2" xfId="14893" xr:uid="{00000000-0005-0000-0000-0000263A0000}"/>
    <cellStyle name="입력 2 4 2 4 4" xfId="14894" xr:uid="{00000000-0005-0000-0000-0000273A0000}"/>
    <cellStyle name="입력 2 4 2 5" xfId="14895" xr:uid="{00000000-0005-0000-0000-0000283A0000}"/>
    <cellStyle name="입력 2 4 2 5 2" xfId="14896" xr:uid="{00000000-0005-0000-0000-0000293A0000}"/>
    <cellStyle name="입력 2 4 2 5 2 2" xfId="14897" xr:uid="{00000000-0005-0000-0000-00002A3A0000}"/>
    <cellStyle name="입력 2 4 2 5 3" xfId="14898" xr:uid="{00000000-0005-0000-0000-00002B3A0000}"/>
    <cellStyle name="입력 2 4 2 5 3 2" xfId="14899" xr:uid="{00000000-0005-0000-0000-00002C3A0000}"/>
    <cellStyle name="입력 2 4 2 5 4" xfId="14900" xr:uid="{00000000-0005-0000-0000-00002D3A0000}"/>
    <cellStyle name="입력 2 4 2 6" xfId="14901" xr:uid="{00000000-0005-0000-0000-00002E3A0000}"/>
    <cellStyle name="입력 2 4 2 6 2" xfId="14902" xr:uid="{00000000-0005-0000-0000-00002F3A0000}"/>
    <cellStyle name="입력 2 4 2 6 2 2" xfId="14903" xr:uid="{00000000-0005-0000-0000-0000303A0000}"/>
    <cellStyle name="입력 2 4 2 6 3" xfId="14904" xr:uid="{00000000-0005-0000-0000-0000313A0000}"/>
    <cellStyle name="입력 2 4 2 6 3 2" xfId="14905" xr:uid="{00000000-0005-0000-0000-0000323A0000}"/>
    <cellStyle name="입력 2 4 2 6 4" xfId="14906" xr:uid="{00000000-0005-0000-0000-0000333A0000}"/>
    <cellStyle name="입력 2 4 2 7" xfId="14907" xr:uid="{00000000-0005-0000-0000-0000343A0000}"/>
    <cellStyle name="입력 2 4 2 7 2" xfId="14908" xr:uid="{00000000-0005-0000-0000-0000353A0000}"/>
    <cellStyle name="입력 2 4 2 7 2 2" xfId="14909" xr:uid="{00000000-0005-0000-0000-0000363A0000}"/>
    <cellStyle name="입력 2 4 2 7 3" xfId="14910" xr:uid="{00000000-0005-0000-0000-0000373A0000}"/>
    <cellStyle name="입력 2 4 2 7 3 2" xfId="14911" xr:uid="{00000000-0005-0000-0000-0000383A0000}"/>
    <cellStyle name="입력 2 4 2 7 4" xfId="14912" xr:uid="{00000000-0005-0000-0000-0000393A0000}"/>
    <cellStyle name="입력 2 4 2 8" xfId="14913" xr:uid="{00000000-0005-0000-0000-00003A3A0000}"/>
    <cellStyle name="입력 2 4 2 8 2" xfId="14914" xr:uid="{00000000-0005-0000-0000-00003B3A0000}"/>
    <cellStyle name="입력 2 4 2 8 2 2" xfId="14915" xr:uid="{00000000-0005-0000-0000-00003C3A0000}"/>
    <cellStyle name="입력 2 4 2 8 3" xfId="14916" xr:uid="{00000000-0005-0000-0000-00003D3A0000}"/>
    <cellStyle name="입력 2 4 2 8 3 2" xfId="14917" xr:uid="{00000000-0005-0000-0000-00003E3A0000}"/>
    <cellStyle name="입력 2 4 2 8 4" xfId="14918" xr:uid="{00000000-0005-0000-0000-00003F3A0000}"/>
    <cellStyle name="입력 2 4 2 9" xfId="14919" xr:uid="{00000000-0005-0000-0000-0000403A0000}"/>
    <cellStyle name="입력 2 4 2 9 2" xfId="14920" xr:uid="{00000000-0005-0000-0000-0000413A0000}"/>
    <cellStyle name="입력 2 4 3" xfId="14921" xr:uid="{00000000-0005-0000-0000-0000423A0000}"/>
    <cellStyle name="입력 2 4 3 2" xfId="14922" xr:uid="{00000000-0005-0000-0000-0000433A0000}"/>
    <cellStyle name="입력 2 4 3 2 2" xfId="14923" xr:uid="{00000000-0005-0000-0000-0000443A0000}"/>
    <cellStyle name="입력 2 4 3 2 2 2" xfId="14924" xr:uid="{00000000-0005-0000-0000-0000453A0000}"/>
    <cellStyle name="입력 2 4 3 2 3" xfId="14925" xr:uid="{00000000-0005-0000-0000-0000463A0000}"/>
    <cellStyle name="입력 2 4 3 2 3 2" xfId="14926" xr:uid="{00000000-0005-0000-0000-0000473A0000}"/>
    <cellStyle name="입력 2 4 3 2 4" xfId="14927" xr:uid="{00000000-0005-0000-0000-0000483A0000}"/>
    <cellStyle name="입력 2 4 3 3" xfId="14928" xr:uid="{00000000-0005-0000-0000-0000493A0000}"/>
    <cellStyle name="입력 2 4 3 3 2" xfId="14929" xr:uid="{00000000-0005-0000-0000-00004A3A0000}"/>
    <cellStyle name="입력 2 4 3 3 2 2" xfId="14930" xr:uid="{00000000-0005-0000-0000-00004B3A0000}"/>
    <cellStyle name="입력 2 4 3 3 3" xfId="14931" xr:uid="{00000000-0005-0000-0000-00004C3A0000}"/>
    <cellStyle name="입력 2 4 3 3 3 2" xfId="14932" xr:uid="{00000000-0005-0000-0000-00004D3A0000}"/>
    <cellStyle name="입력 2 4 3 3 4" xfId="14933" xr:uid="{00000000-0005-0000-0000-00004E3A0000}"/>
    <cellStyle name="입력 2 4 3 4" xfId="14934" xr:uid="{00000000-0005-0000-0000-00004F3A0000}"/>
    <cellStyle name="입력 2 4 3 4 2" xfId="14935" xr:uid="{00000000-0005-0000-0000-0000503A0000}"/>
    <cellStyle name="입력 2 4 3 4 2 2" xfId="14936" xr:uid="{00000000-0005-0000-0000-0000513A0000}"/>
    <cellStyle name="입력 2 4 3 4 3" xfId="14937" xr:uid="{00000000-0005-0000-0000-0000523A0000}"/>
    <cellStyle name="입력 2 4 3 4 3 2" xfId="14938" xr:uid="{00000000-0005-0000-0000-0000533A0000}"/>
    <cellStyle name="입력 2 4 3 4 4" xfId="14939" xr:uid="{00000000-0005-0000-0000-0000543A0000}"/>
    <cellStyle name="입력 2 4 3 5" xfId="14940" xr:uid="{00000000-0005-0000-0000-0000553A0000}"/>
    <cellStyle name="입력 2 4 3 5 2" xfId="14941" xr:uid="{00000000-0005-0000-0000-0000563A0000}"/>
    <cellStyle name="입력 2 4 3 5 2 2" xfId="14942" xr:uid="{00000000-0005-0000-0000-0000573A0000}"/>
    <cellStyle name="입력 2 4 3 5 3" xfId="14943" xr:uid="{00000000-0005-0000-0000-0000583A0000}"/>
    <cellStyle name="입력 2 4 3 5 3 2" xfId="14944" xr:uid="{00000000-0005-0000-0000-0000593A0000}"/>
    <cellStyle name="입력 2 4 3 5 4" xfId="14945" xr:uid="{00000000-0005-0000-0000-00005A3A0000}"/>
    <cellStyle name="입력 2 4 3 6" xfId="14946" xr:uid="{00000000-0005-0000-0000-00005B3A0000}"/>
    <cellStyle name="입력 2 4 3 6 2" xfId="14947" xr:uid="{00000000-0005-0000-0000-00005C3A0000}"/>
    <cellStyle name="입력 2 4 3 6 2 2" xfId="14948" xr:uid="{00000000-0005-0000-0000-00005D3A0000}"/>
    <cellStyle name="입력 2 4 3 6 3" xfId="14949" xr:uid="{00000000-0005-0000-0000-00005E3A0000}"/>
    <cellStyle name="입력 2 4 3 6 3 2" xfId="14950" xr:uid="{00000000-0005-0000-0000-00005F3A0000}"/>
    <cellStyle name="입력 2 4 3 6 4" xfId="14951" xr:uid="{00000000-0005-0000-0000-0000603A0000}"/>
    <cellStyle name="입력 2 4 3 7" xfId="14952" xr:uid="{00000000-0005-0000-0000-0000613A0000}"/>
    <cellStyle name="입력 2 4 3 7 2" xfId="14953" xr:uid="{00000000-0005-0000-0000-0000623A0000}"/>
    <cellStyle name="입력 2 4 3 8" xfId="14954" xr:uid="{00000000-0005-0000-0000-0000633A0000}"/>
    <cellStyle name="입력 2 4 3 8 2" xfId="14955" xr:uid="{00000000-0005-0000-0000-0000643A0000}"/>
    <cellStyle name="입력 2 4 3 9" xfId="14956" xr:uid="{00000000-0005-0000-0000-0000653A0000}"/>
    <cellStyle name="입력 2 4 4" xfId="14957" xr:uid="{00000000-0005-0000-0000-0000663A0000}"/>
    <cellStyle name="입력 2 4 4 2" xfId="14958" xr:uid="{00000000-0005-0000-0000-0000673A0000}"/>
    <cellStyle name="입력 2 4 4 2 2" xfId="14959" xr:uid="{00000000-0005-0000-0000-0000683A0000}"/>
    <cellStyle name="입력 2 4 4 2 2 2" xfId="14960" xr:uid="{00000000-0005-0000-0000-0000693A0000}"/>
    <cellStyle name="입력 2 4 4 2 3" xfId="14961" xr:uid="{00000000-0005-0000-0000-00006A3A0000}"/>
    <cellStyle name="입력 2 4 4 2 3 2" xfId="14962" xr:uid="{00000000-0005-0000-0000-00006B3A0000}"/>
    <cellStyle name="입력 2 4 4 2 4" xfId="14963" xr:uid="{00000000-0005-0000-0000-00006C3A0000}"/>
    <cellStyle name="입력 2 4 4 3" xfId="14964" xr:uid="{00000000-0005-0000-0000-00006D3A0000}"/>
    <cellStyle name="입력 2 4 4 3 2" xfId="14965" xr:uid="{00000000-0005-0000-0000-00006E3A0000}"/>
    <cellStyle name="입력 2 4 4 3 2 2" xfId="14966" xr:uid="{00000000-0005-0000-0000-00006F3A0000}"/>
    <cellStyle name="입력 2 4 4 3 3" xfId="14967" xr:uid="{00000000-0005-0000-0000-0000703A0000}"/>
    <cellStyle name="입력 2 4 4 3 3 2" xfId="14968" xr:uid="{00000000-0005-0000-0000-0000713A0000}"/>
    <cellStyle name="입력 2 4 4 3 4" xfId="14969" xr:uid="{00000000-0005-0000-0000-0000723A0000}"/>
    <cellStyle name="입력 2 4 4 4" xfId="14970" xr:uid="{00000000-0005-0000-0000-0000733A0000}"/>
    <cellStyle name="입력 2 4 4 4 2" xfId="14971" xr:uid="{00000000-0005-0000-0000-0000743A0000}"/>
    <cellStyle name="입력 2 4 4 4 2 2" xfId="14972" xr:uid="{00000000-0005-0000-0000-0000753A0000}"/>
    <cellStyle name="입력 2 4 4 4 3" xfId="14973" xr:uid="{00000000-0005-0000-0000-0000763A0000}"/>
    <cellStyle name="입력 2 4 4 4 3 2" xfId="14974" xr:uid="{00000000-0005-0000-0000-0000773A0000}"/>
    <cellStyle name="입력 2 4 4 4 4" xfId="14975" xr:uid="{00000000-0005-0000-0000-0000783A0000}"/>
    <cellStyle name="입력 2 4 4 5" xfId="14976" xr:uid="{00000000-0005-0000-0000-0000793A0000}"/>
    <cellStyle name="입력 2 4 4 5 2" xfId="14977" xr:uid="{00000000-0005-0000-0000-00007A3A0000}"/>
    <cellStyle name="입력 2 4 4 5 2 2" xfId="14978" xr:uid="{00000000-0005-0000-0000-00007B3A0000}"/>
    <cellStyle name="입력 2 4 4 5 3" xfId="14979" xr:uid="{00000000-0005-0000-0000-00007C3A0000}"/>
    <cellStyle name="입력 2 4 4 5 3 2" xfId="14980" xr:uid="{00000000-0005-0000-0000-00007D3A0000}"/>
    <cellStyle name="입력 2 4 4 5 4" xfId="14981" xr:uid="{00000000-0005-0000-0000-00007E3A0000}"/>
    <cellStyle name="입력 2 4 4 6" xfId="14982" xr:uid="{00000000-0005-0000-0000-00007F3A0000}"/>
    <cellStyle name="입력 2 4 4 6 2" xfId="14983" xr:uid="{00000000-0005-0000-0000-0000803A0000}"/>
    <cellStyle name="입력 2 4 4 7" xfId="14984" xr:uid="{00000000-0005-0000-0000-0000813A0000}"/>
    <cellStyle name="입력 2 4 4 7 2" xfId="14985" xr:uid="{00000000-0005-0000-0000-0000823A0000}"/>
    <cellStyle name="입력 2 4 4 8" xfId="14986" xr:uid="{00000000-0005-0000-0000-0000833A0000}"/>
    <cellStyle name="입력 2 4 5" xfId="14987" xr:uid="{00000000-0005-0000-0000-0000843A0000}"/>
    <cellStyle name="입력 2 4 5 2" xfId="14988" xr:uid="{00000000-0005-0000-0000-0000853A0000}"/>
    <cellStyle name="입력 2 4 5 2 2" xfId="14989" xr:uid="{00000000-0005-0000-0000-0000863A0000}"/>
    <cellStyle name="입력 2 4 5 3" xfId="14990" xr:uid="{00000000-0005-0000-0000-0000873A0000}"/>
    <cellStyle name="입력 2 4 5 3 2" xfId="14991" xr:uid="{00000000-0005-0000-0000-0000883A0000}"/>
    <cellStyle name="입력 2 4 5 4" xfId="14992" xr:uid="{00000000-0005-0000-0000-0000893A0000}"/>
    <cellStyle name="입력 2 4 6" xfId="14993" xr:uid="{00000000-0005-0000-0000-00008A3A0000}"/>
    <cellStyle name="입력 2 4 6 2" xfId="14994" xr:uid="{00000000-0005-0000-0000-00008B3A0000}"/>
    <cellStyle name="입력 2 4 6 2 2" xfId="14995" xr:uid="{00000000-0005-0000-0000-00008C3A0000}"/>
    <cellStyle name="입력 2 4 6 3" xfId="14996" xr:uid="{00000000-0005-0000-0000-00008D3A0000}"/>
    <cellStyle name="입력 2 4 6 3 2" xfId="14997" xr:uid="{00000000-0005-0000-0000-00008E3A0000}"/>
    <cellStyle name="입력 2 4 6 4" xfId="14998" xr:uid="{00000000-0005-0000-0000-00008F3A0000}"/>
    <cellStyle name="입력 2 4 7" xfId="14999" xr:uid="{00000000-0005-0000-0000-0000903A0000}"/>
    <cellStyle name="입력 2 4 7 2" xfId="15000" xr:uid="{00000000-0005-0000-0000-0000913A0000}"/>
    <cellStyle name="입력 2 4 7 2 2" xfId="15001" xr:uid="{00000000-0005-0000-0000-0000923A0000}"/>
    <cellStyle name="입력 2 4 7 3" xfId="15002" xr:uid="{00000000-0005-0000-0000-0000933A0000}"/>
    <cellStyle name="입력 2 4 7 3 2" xfId="15003" xr:uid="{00000000-0005-0000-0000-0000943A0000}"/>
    <cellStyle name="입력 2 4 7 4" xfId="15004" xr:uid="{00000000-0005-0000-0000-0000953A0000}"/>
    <cellStyle name="입력 2 4 8" xfId="15005" xr:uid="{00000000-0005-0000-0000-0000963A0000}"/>
    <cellStyle name="입력 2 4 8 2" xfId="15006" xr:uid="{00000000-0005-0000-0000-0000973A0000}"/>
    <cellStyle name="입력 2 4 8 2 2" xfId="15007" xr:uid="{00000000-0005-0000-0000-0000983A0000}"/>
    <cellStyle name="입력 2 4 8 3" xfId="15008" xr:uid="{00000000-0005-0000-0000-0000993A0000}"/>
    <cellStyle name="입력 2 4 8 3 2" xfId="15009" xr:uid="{00000000-0005-0000-0000-00009A3A0000}"/>
    <cellStyle name="입력 2 4 8 4" xfId="15010" xr:uid="{00000000-0005-0000-0000-00009B3A0000}"/>
    <cellStyle name="입력 2 4 9" xfId="15011" xr:uid="{00000000-0005-0000-0000-00009C3A0000}"/>
    <cellStyle name="입력 2 4 9 2" xfId="15012" xr:uid="{00000000-0005-0000-0000-00009D3A0000}"/>
    <cellStyle name="입력 2 4 9 2 2" xfId="15013" xr:uid="{00000000-0005-0000-0000-00009E3A0000}"/>
    <cellStyle name="입력 2 4 9 3" xfId="15014" xr:uid="{00000000-0005-0000-0000-00009F3A0000}"/>
    <cellStyle name="입력 2 4 9 3 2" xfId="15015" xr:uid="{00000000-0005-0000-0000-0000A03A0000}"/>
    <cellStyle name="입력 2 4 9 4" xfId="15016" xr:uid="{00000000-0005-0000-0000-0000A13A0000}"/>
    <cellStyle name="입력 2 5" xfId="15017" xr:uid="{00000000-0005-0000-0000-0000A23A0000}"/>
    <cellStyle name="입력 2 5 10" xfId="15018" xr:uid="{00000000-0005-0000-0000-0000A33A0000}"/>
    <cellStyle name="입력 2 5 10 2" xfId="15019" xr:uid="{00000000-0005-0000-0000-0000A43A0000}"/>
    <cellStyle name="입력 2 5 11" xfId="15020" xr:uid="{00000000-0005-0000-0000-0000A53A0000}"/>
    <cellStyle name="입력 2 5 11 2" xfId="15021" xr:uid="{00000000-0005-0000-0000-0000A63A0000}"/>
    <cellStyle name="입력 2 5 12" xfId="15022" xr:uid="{00000000-0005-0000-0000-0000A73A0000}"/>
    <cellStyle name="입력 2 5 2" xfId="15023" xr:uid="{00000000-0005-0000-0000-0000A83A0000}"/>
    <cellStyle name="입력 2 5 2 10" xfId="15024" xr:uid="{00000000-0005-0000-0000-0000A93A0000}"/>
    <cellStyle name="입력 2 5 2 10 2" xfId="15025" xr:uid="{00000000-0005-0000-0000-0000AA3A0000}"/>
    <cellStyle name="입력 2 5 2 11" xfId="15026" xr:uid="{00000000-0005-0000-0000-0000AB3A0000}"/>
    <cellStyle name="입력 2 5 2 2" xfId="15027" xr:uid="{00000000-0005-0000-0000-0000AC3A0000}"/>
    <cellStyle name="입력 2 5 2 2 2" xfId="15028" xr:uid="{00000000-0005-0000-0000-0000AD3A0000}"/>
    <cellStyle name="입력 2 5 2 2 2 2" xfId="15029" xr:uid="{00000000-0005-0000-0000-0000AE3A0000}"/>
    <cellStyle name="입력 2 5 2 2 2 2 2" xfId="15030" xr:uid="{00000000-0005-0000-0000-0000AF3A0000}"/>
    <cellStyle name="입력 2 5 2 2 2 3" xfId="15031" xr:uid="{00000000-0005-0000-0000-0000B03A0000}"/>
    <cellStyle name="입력 2 5 2 2 2 3 2" xfId="15032" xr:uid="{00000000-0005-0000-0000-0000B13A0000}"/>
    <cellStyle name="입력 2 5 2 2 2 4" xfId="15033" xr:uid="{00000000-0005-0000-0000-0000B23A0000}"/>
    <cellStyle name="입력 2 5 2 2 3" xfId="15034" xr:uid="{00000000-0005-0000-0000-0000B33A0000}"/>
    <cellStyle name="입력 2 5 2 2 3 2" xfId="15035" xr:uid="{00000000-0005-0000-0000-0000B43A0000}"/>
    <cellStyle name="입력 2 5 2 2 3 2 2" xfId="15036" xr:uid="{00000000-0005-0000-0000-0000B53A0000}"/>
    <cellStyle name="입력 2 5 2 2 3 3" xfId="15037" xr:uid="{00000000-0005-0000-0000-0000B63A0000}"/>
    <cellStyle name="입력 2 5 2 2 3 3 2" xfId="15038" xr:uid="{00000000-0005-0000-0000-0000B73A0000}"/>
    <cellStyle name="입력 2 5 2 2 3 4" xfId="15039" xr:uid="{00000000-0005-0000-0000-0000B83A0000}"/>
    <cellStyle name="입력 2 5 2 2 4" xfId="15040" xr:uid="{00000000-0005-0000-0000-0000B93A0000}"/>
    <cellStyle name="입력 2 5 2 2 4 2" xfId="15041" xr:uid="{00000000-0005-0000-0000-0000BA3A0000}"/>
    <cellStyle name="입력 2 5 2 2 4 2 2" xfId="15042" xr:uid="{00000000-0005-0000-0000-0000BB3A0000}"/>
    <cellStyle name="입력 2 5 2 2 4 3" xfId="15043" xr:uid="{00000000-0005-0000-0000-0000BC3A0000}"/>
    <cellStyle name="입력 2 5 2 2 4 3 2" xfId="15044" xr:uid="{00000000-0005-0000-0000-0000BD3A0000}"/>
    <cellStyle name="입력 2 5 2 2 4 4" xfId="15045" xr:uid="{00000000-0005-0000-0000-0000BE3A0000}"/>
    <cellStyle name="입력 2 5 2 2 5" xfId="15046" xr:uid="{00000000-0005-0000-0000-0000BF3A0000}"/>
    <cellStyle name="입력 2 5 2 2 5 2" xfId="15047" xr:uid="{00000000-0005-0000-0000-0000C03A0000}"/>
    <cellStyle name="입력 2 5 2 2 5 2 2" xfId="15048" xr:uid="{00000000-0005-0000-0000-0000C13A0000}"/>
    <cellStyle name="입력 2 5 2 2 5 3" xfId="15049" xr:uid="{00000000-0005-0000-0000-0000C23A0000}"/>
    <cellStyle name="입력 2 5 2 2 5 3 2" xfId="15050" xr:uid="{00000000-0005-0000-0000-0000C33A0000}"/>
    <cellStyle name="입력 2 5 2 2 5 4" xfId="15051" xr:uid="{00000000-0005-0000-0000-0000C43A0000}"/>
    <cellStyle name="입력 2 5 2 2 6" xfId="15052" xr:uid="{00000000-0005-0000-0000-0000C53A0000}"/>
    <cellStyle name="입력 2 5 2 2 6 2" xfId="15053" xr:uid="{00000000-0005-0000-0000-0000C63A0000}"/>
    <cellStyle name="입력 2 5 2 2 6 2 2" xfId="15054" xr:uid="{00000000-0005-0000-0000-0000C73A0000}"/>
    <cellStyle name="입력 2 5 2 2 6 3" xfId="15055" xr:uid="{00000000-0005-0000-0000-0000C83A0000}"/>
    <cellStyle name="입력 2 5 2 2 6 3 2" xfId="15056" xr:uid="{00000000-0005-0000-0000-0000C93A0000}"/>
    <cellStyle name="입력 2 5 2 2 6 4" xfId="15057" xr:uid="{00000000-0005-0000-0000-0000CA3A0000}"/>
    <cellStyle name="입력 2 5 2 2 7" xfId="15058" xr:uid="{00000000-0005-0000-0000-0000CB3A0000}"/>
    <cellStyle name="입력 2 5 2 2 7 2" xfId="15059" xr:uid="{00000000-0005-0000-0000-0000CC3A0000}"/>
    <cellStyle name="입력 2 5 2 2 8" xfId="15060" xr:uid="{00000000-0005-0000-0000-0000CD3A0000}"/>
    <cellStyle name="입력 2 5 2 2 8 2" xfId="15061" xr:uid="{00000000-0005-0000-0000-0000CE3A0000}"/>
    <cellStyle name="입력 2 5 2 2 9" xfId="15062" xr:uid="{00000000-0005-0000-0000-0000CF3A0000}"/>
    <cellStyle name="입력 2 5 2 3" xfId="15063" xr:uid="{00000000-0005-0000-0000-0000D03A0000}"/>
    <cellStyle name="입력 2 5 2 3 2" xfId="15064" xr:uid="{00000000-0005-0000-0000-0000D13A0000}"/>
    <cellStyle name="입력 2 5 2 3 2 2" xfId="15065" xr:uid="{00000000-0005-0000-0000-0000D23A0000}"/>
    <cellStyle name="입력 2 5 2 3 2 2 2" xfId="15066" xr:uid="{00000000-0005-0000-0000-0000D33A0000}"/>
    <cellStyle name="입력 2 5 2 3 2 3" xfId="15067" xr:uid="{00000000-0005-0000-0000-0000D43A0000}"/>
    <cellStyle name="입력 2 5 2 3 2 3 2" xfId="15068" xr:uid="{00000000-0005-0000-0000-0000D53A0000}"/>
    <cellStyle name="입력 2 5 2 3 2 4" xfId="15069" xr:uid="{00000000-0005-0000-0000-0000D63A0000}"/>
    <cellStyle name="입력 2 5 2 3 3" xfId="15070" xr:uid="{00000000-0005-0000-0000-0000D73A0000}"/>
    <cellStyle name="입력 2 5 2 3 3 2" xfId="15071" xr:uid="{00000000-0005-0000-0000-0000D83A0000}"/>
    <cellStyle name="입력 2 5 2 3 3 2 2" xfId="15072" xr:uid="{00000000-0005-0000-0000-0000D93A0000}"/>
    <cellStyle name="입력 2 5 2 3 3 3" xfId="15073" xr:uid="{00000000-0005-0000-0000-0000DA3A0000}"/>
    <cellStyle name="입력 2 5 2 3 3 3 2" xfId="15074" xr:uid="{00000000-0005-0000-0000-0000DB3A0000}"/>
    <cellStyle name="입력 2 5 2 3 3 4" xfId="15075" xr:uid="{00000000-0005-0000-0000-0000DC3A0000}"/>
    <cellStyle name="입력 2 5 2 3 4" xfId="15076" xr:uid="{00000000-0005-0000-0000-0000DD3A0000}"/>
    <cellStyle name="입력 2 5 2 3 4 2" xfId="15077" xr:uid="{00000000-0005-0000-0000-0000DE3A0000}"/>
    <cellStyle name="입력 2 5 2 3 4 2 2" xfId="15078" xr:uid="{00000000-0005-0000-0000-0000DF3A0000}"/>
    <cellStyle name="입력 2 5 2 3 4 3" xfId="15079" xr:uid="{00000000-0005-0000-0000-0000E03A0000}"/>
    <cellStyle name="입력 2 5 2 3 4 3 2" xfId="15080" xr:uid="{00000000-0005-0000-0000-0000E13A0000}"/>
    <cellStyle name="입력 2 5 2 3 4 4" xfId="15081" xr:uid="{00000000-0005-0000-0000-0000E23A0000}"/>
    <cellStyle name="입력 2 5 2 3 5" xfId="15082" xr:uid="{00000000-0005-0000-0000-0000E33A0000}"/>
    <cellStyle name="입력 2 5 2 3 5 2" xfId="15083" xr:uid="{00000000-0005-0000-0000-0000E43A0000}"/>
    <cellStyle name="입력 2 5 2 3 5 2 2" xfId="15084" xr:uid="{00000000-0005-0000-0000-0000E53A0000}"/>
    <cellStyle name="입력 2 5 2 3 5 3" xfId="15085" xr:uid="{00000000-0005-0000-0000-0000E63A0000}"/>
    <cellStyle name="입력 2 5 2 3 5 3 2" xfId="15086" xr:uid="{00000000-0005-0000-0000-0000E73A0000}"/>
    <cellStyle name="입력 2 5 2 3 5 4" xfId="15087" xr:uid="{00000000-0005-0000-0000-0000E83A0000}"/>
    <cellStyle name="입력 2 5 2 3 6" xfId="15088" xr:uid="{00000000-0005-0000-0000-0000E93A0000}"/>
    <cellStyle name="입력 2 5 2 3 6 2" xfId="15089" xr:uid="{00000000-0005-0000-0000-0000EA3A0000}"/>
    <cellStyle name="입력 2 5 2 3 7" xfId="15090" xr:uid="{00000000-0005-0000-0000-0000EB3A0000}"/>
    <cellStyle name="입력 2 5 2 3 7 2" xfId="15091" xr:uid="{00000000-0005-0000-0000-0000EC3A0000}"/>
    <cellStyle name="입력 2 5 2 3 8" xfId="15092" xr:uid="{00000000-0005-0000-0000-0000ED3A0000}"/>
    <cellStyle name="입력 2 5 2 4" xfId="15093" xr:uid="{00000000-0005-0000-0000-0000EE3A0000}"/>
    <cellStyle name="입력 2 5 2 4 2" xfId="15094" xr:uid="{00000000-0005-0000-0000-0000EF3A0000}"/>
    <cellStyle name="입력 2 5 2 4 2 2" xfId="15095" xr:uid="{00000000-0005-0000-0000-0000F03A0000}"/>
    <cellStyle name="입력 2 5 2 4 3" xfId="15096" xr:uid="{00000000-0005-0000-0000-0000F13A0000}"/>
    <cellStyle name="입력 2 5 2 4 3 2" xfId="15097" xr:uid="{00000000-0005-0000-0000-0000F23A0000}"/>
    <cellStyle name="입력 2 5 2 4 4" xfId="15098" xr:uid="{00000000-0005-0000-0000-0000F33A0000}"/>
    <cellStyle name="입력 2 5 2 5" xfId="15099" xr:uid="{00000000-0005-0000-0000-0000F43A0000}"/>
    <cellStyle name="입력 2 5 2 5 2" xfId="15100" xr:uid="{00000000-0005-0000-0000-0000F53A0000}"/>
    <cellStyle name="입력 2 5 2 5 2 2" xfId="15101" xr:uid="{00000000-0005-0000-0000-0000F63A0000}"/>
    <cellStyle name="입력 2 5 2 5 3" xfId="15102" xr:uid="{00000000-0005-0000-0000-0000F73A0000}"/>
    <cellStyle name="입력 2 5 2 5 3 2" xfId="15103" xr:uid="{00000000-0005-0000-0000-0000F83A0000}"/>
    <cellStyle name="입력 2 5 2 5 4" xfId="15104" xr:uid="{00000000-0005-0000-0000-0000F93A0000}"/>
    <cellStyle name="입력 2 5 2 6" xfId="15105" xr:uid="{00000000-0005-0000-0000-0000FA3A0000}"/>
    <cellStyle name="입력 2 5 2 6 2" xfId="15106" xr:uid="{00000000-0005-0000-0000-0000FB3A0000}"/>
    <cellStyle name="입력 2 5 2 6 2 2" xfId="15107" xr:uid="{00000000-0005-0000-0000-0000FC3A0000}"/>
    <cellStyle name="입력 2 5 2 6 3" xfId="15108" xr:uid="{00000000-0005-0000-0000-0000FD3A0000}"/>
    <cellStyle name="입력 2 5 2 6 3 2" xfId="15109" xr:uid="{00000000-0005-0000-0000-0000FE3A0000}"/>
    <cellStyle name="입력 2 5 2 6 4" xfId="15110" xr:uid="{00000000-0005-0000-0000-0000FF3A0000}"/>
    <cellStyle name="입력 2 5 2 7" xfId="15111" xr:uid="{00000000-0005-0000-0000-0000003B0000}"/>
    <cellStyle name="입력 2 5 2 7 2" xfId="15112" xr:uid="{00000000-0005-0000-0000-0000013B0000}"/>
    <cellStyle name="입력 2 5 2 7 2 2" xfId="15113" xr:uid="{00000000-0005-0000-0000-0000023B0000}"/>
    <cellStyle name="입력 2 5 2 7 3" xfId="15114" xr:uid="{00000000-0005-0000-0000-0000033B0000}"/>
    <cellStyle name="입력 2 5 2 7 3 2" xfId="15115" xr:uid="{00000000-0005-0000-0000-0000043B0000}"/>
    <cellStyle name="입력 2 5 2 7 4" xfId="15116" xr:uid="{00000000-0005-0000-0000-0000053B0000}"/>
    <cellStyle name="입력 2 5 2 8" xfId="15117" xr:uid="{00000000-0005-0000-0000-0000063B0000}"/>
    <cellStyle name="입력 2 5 2 8 2" xfId="15118" xr:uid="{00000000-0005-0000-0000-0000073B0000}"/>
    <cellStyle name="입력 2 5 2 8 2 2" xfId="15119" xr:uid="{00000000-0005-0000-0000-0000083B0000}"/>
    <cellStyle name="입력 2 5 2 8 3" xfId="15120" xr:uid="{00000000-0005-0000-0000-0000093B0000}"/>
    <cellStyle name="입력 2 5 2 8 3 2" xfId="15121" xr:uid="{00000000-0005-0000-0000-00000A3B0000}"/>
    <cellStyle name="입력 2 5 2 8 4" xfId="15122" xr:uid="{00000000-0005-0000-0000-00000B3B0000}"/>
    <cellStyle name="입력 2 5 2 9" xfId="15123" xr:uid="{00000000-0005-0000-0000-00000C3B0000}"/>
    <cellStyle name="입력 2 5 2 9 2" xfId="15124" xr:uid="{00000000-0005-0000-0000-00000D3B0000}"/>
    <cellStyle name="입력 2 5 3" xfId="15125" xr:uid="{00000000-0005-0000-0000-00000E3B0000}"/>
    <cellStyle name="입력 2 5 3 2" xfId="15126" xr:uid="{00000000-0005-0000-0000-00000F3B0000}"/>
    <cellStyle name="입력 2 5 3 2 2" xfId="15127" xr:uid="{00000000-0005-0000-0000-0000103B0000}"/>
    <cellStyle name="입력 2 5 3 2 2 2" xfId="15128" xr:uid="{00000000-0005-0000-0000-0000113B0000}"/>
    <cellStyle name="입력 2 5 3 2 3" xfId="15129" xr:uid="{00000000-0005-0000-0000-0000123B0000}"/>
    <cellStyle name="입력 2 5 3 2 3 2" xfId="15130" xr:uid="{00000000-0005-0000-0000-0000133B0000}"/>
    <cellStyle name="입력 2 5 3 2 4" xfId="15131" xr:uid="{00000000-0005-0000-0000-0000143B0000}"/>
    <cellStyle name="입력 2 5 3 3" xfId="15132" xr:uid="{00000000-0005-0000-0000-0000153B0000}"/>
    <cellStyle name="입력 2 5 3 3 2" xfId="15133" xr:uid="{00000000-0005-0000-0000-0000163B0000}"/>
    <cellStyle name="입력 2 5 3 3 2 2" xfId="15134" xr:uid="{00000000-0005-0000-0000-0000173B0000}"/>
    <cellStyle name="입력 2 5 3 3 3" xfId="15135" xr:uid="{00000000-0005-0000-0000-0000183B0000}"/>
    <cellStyle name="입력 2 5 3 3 3 2" xfId="15136" xr:uid="{00000000-0005-0000-0000-0000193B0000}"/>
    <cellStyle name="입력 2 5 3 3 4" xfId="15137" xr:uid="{00000000-0005-0000-0000-00001A3B0000}"/>
    <cellStyle name="입력 2 5 3 4" xfId="15138" xr:uid="{00000000-0005-0000-0000-00001B3B0000}"/>
    <cellStyle name="입력 2 5 3 4 2" xfId="15139" xr:uid="{00000000-0005-0000-0000-00001C3B0000}"/>
    <cellStyle name="입력 2 5 3 4 2 2" xfId="15140" xr:uid="{00000000-0005-0000-0000-00001D3B0000}"/>
    <cellStyle name="입력 2 5 3 4 3" xfId="15141" xr:uid="{00000000-0005-0000-0000-00001E3B0000}"/>
    <cellStyle name="입력 2 5 3 4 3 2" xfId="15142" xr:uid="{00000000-0005-0000-0000-00001F3B0000}"/>
    <cellStyle name="입력 2 5 3 4 4" xfId="15143" xr:uid="{00000000-0005-0000-0000-0000203B0000}"/>
    <cellStyle name="입력 2 5 3 5" xfId="15144" xr:uid="{00000000-0005-0000-0000-0000213B0000}"/>
    <cellStyle name="입력 2 5 3 5 2" xfId="15145" xr:uid="{00000000-0005-0000-0000-0000223B0000}"/>
    <cellStyle name="입력 2 5 3 5 2 2" xfId="15146" xr:uid="{00000000-0005-0000-0000-0000233B0000}"/>
    <cellStyle name="입력 2 5 3 5 3" xfId="15147" xr:uid="{00000000-0005-0000-0000-0000243B0000}"/>
    <cellStyle name="입력 2 5 3 5 3 2" xfId="15148" xr:uid="{00000000-0005-0000-0000-0000253B0000}"/>
    <cellStyle name="입력 2 5 3 5 4" xfId="15149" xr:uid="{00000000-0005-0000-0000-0000263B0000}"/>
    <cellStyle name="입력 2 5 3 6" xfId="15150" xr:uid="{00000000-0005-0000-0000-0000273B0000}"/>
    <cellStyle name="입력 2 5 3 6 2" xfId="15151" xr:uid="{00000000-0005-0000-0000-0000283B0000}"/>
    <cellStyle name="입력 2 5 3 6 2 2" xfId="15152" xr:uid="{00000000-0005-0000-0000-0000293B0000}"/>
    <cellStyle name="입력 2 5 3 6 3" xfId="15153" xr:uid="{00000000-0005-0000-0000-00002A3B0000}"/>
    <cellStyle name="입력 2 5 3 6 3 2" xfId="15154" xr:uid="{00000000-0005-0000-0000-00002B3B0000}"/>
    <cellStyle name="입력 2 5 3 6 4" xfId="15155" xr:uid="{00000000-0005-0000-0000-00002C3B0000}"/>
    <cellStyle name="입력 2 5 3 7" xfId="15156" xr:uid="{00000000-0005-0000-0000-00002D3B0000}"/>
    <cellStyle name="입력 2 5 3 7 2" xfId="15157" xr:uid="{00000000-0005-0000-0000-00002E3B0000}"/>
    <cellStyle name="입력 2 5 3 8" xfId="15158" xr:uid="{00000000-0005-0000-0000-00002F3B0000}"/>
    <cellStyle name="입력 2 5 3 8 2" xfId="15159" xr:uid="{00000000-0005-0000-0000-0000303B0000}"/>
    <cellStyle name="입력 2 5 3 9" xfId="15160" xr:uid="{00000000-0005-0000-0000-0000313B0000}"/>
    <cellStyle name="입력 2 5 4" xfId="15161" xr:uid="{00000000-0005-0000-0000-0000323B0000}"/>
    <cellStyle name="입력 2 5 4 2" xfId="15162" xr:uid="{00000000-0005-0000-0000-0000333B0000}"/>
    <cellStyle name="입력 2 5 4 2 2" xfId="15163" xr:uid="{00000000-0005-0000-0000-0000343B0000}"/>
    <cellStyle name="입력 2 5 4 2 2 2" xfId="15164" xr:uid="{00000000-0005-0000-0000-0000353B0000}"/>
    <cellStyle name="입력 2 5 4 2 3" xfId="15165" xr:uid="{00000000-0005-0000-0000-0000363B0000}"/>
    <cellStyle name="입력 2 5 4 2 3 2" xfId="15166" xr:uid="{00000000-0005-0000-0000-0000373B0000}"/>
    <cellStyle name="입력 2 5 4 2 4" xfId="15167" xr:uid="{00000000-0005-0000-0000-0000383B0000}"/>
    <cellStyle name="입력 2 5 4 3" xfId="15168" xr:uid="{00000000-0005-0000-0000-0000393B0000}"/>
    <cellStyle name="입력 2 5 4 3 2" xfId="15169" xr:uid="{00000000-0005-0000-0000-00003A3B0000}"/>
    <cellStyle name="입력 2 5 4 3 2 2" xfId="15170" xr:uid="{00000000-0005-0000-0000-00003B3B0000}"/>
    <cellStyle name="입력 2 5 4 3 3" xfId="15171" xr:uid="{00000000-0005-0000-0000-00003C3B0000}"/>
    <cellStyle name="입력 2 5 4 3 3 2" xfId="15172" xr:uid="{00000000-0005-0000-0000-00003D3B0000}"/>
    <cellStyle name="입력 2 5 4 3 4" xfId="15173" xr:uid="{00000000-0005-0000-0000-00003E3B0000}"/>
    <cellStyle name="입력 2 5 4 4" xfId="15174" xr:uid="{00000000-0005-0000-0000-00003F3B0000}"/>
    <cellStyle name="입력 2 5 4 4 2" xfId="15175" xr:uid="{00000000-0005-0000-0000-0000403B0000}"/>
    <cellStyle name="입력 2 5 4 4 2 2" xfId="15176" xr:uid="{00000000-0005-0000-0000-0000413B0000}"/>
    <cellStyle name="입력 2 5 4 4 3" xfId="15177" xr:uid="{00000000-0005-0000-0000-0000423B0000}"/>
    <cellStyle name="입력 2 5 4 4 3 2" xfId="15178" xr:uid="{00000000-0005-0000-0000-0000433B0000}"/>
    <cellStyle name="입력 2 5 4 4 4" xfId="15179" xr:uid="{00000000-0005-0000-0000-0000443B0000}"/>
    <cellStyle name="입력 2 5 4 5" xfId="15180" xr:uid="{00000000-0005-0000-0000-0000453B0000}"/>
    <cellStyle name="입력 2 5 4 5 2" xfId="15181" xr:uid="{00000000-0005-0000-0000-0000463B0000}"/>
    <cellStyle name="입력 2 5 4 5 2 2" xfId="15182" xr:uid="{00000000-0005-0000-0000-0000473B0000}"/>
    <cellStyle name="입력 2 5 4 5 3" xfId="15183" xr:uid="{00000000-0005-0000-0000-0000483B0000}"/>
    <cellStyle name="입력 2 5 4 5 3 2" xfId="15184" xr:uid="{00000000-0005-0000-0000-0000493B0000}"/>
    <cellStyle name="입력 2 5 4 5 4" xfId="15185" xr:uid="{00000000-0005-0000-0000-00004A3B0000}"/>
    <cellStyle name="입력 2 5 4 6" xfId="15186" xr:uid="{00000000-0005-0000-0000-00004B3B0000}"/>
    <cellStyle name="입력 2 5 4 6 2" xfId="15187" xr:uid="{00000000-0005-0000-0000-00004C3B0000}"/>
    <cellStyle name="입력 2 5 4 7" xfId="15188" xr:uid="{00000000-0005-0000-0000-00004D3B0000}"/>
    <cellStyle name="입력 2 5 4 7 2" xfId="15189" xr:uid="{00000000-0005-0000-0000-00004E3B0000}"/>
    <cellStyle name="입력 2 5 4 8" xfId="15190" xr:uid="{00000000-0005-0000-0000-00004F3B0000}"/>
    <cellStyle name="입력 2 5 5" xfId="15191" xr:uid="{00000000-0005-0000-0000-0000503B0000}"/>
    <cellStyle name="입력 2 5 5 2" xfId="15192" xr:uid="{00000000-0005-0000-0000-0000513B0000}"/>
    <cellStyle name="입력 2 5 5 2 2" xfId="15193" xr:uid="{00000000-0005-0000-0000-0000523B0000}"/>
    <cellStyle name="입력 2 5 5 3" xfId="15194" xr:uid="{00000000-0005-0000-0000-0000533B0000}"/>
    <cellStyle name="입력 2 5 5 3 2" xfId="15195" xr:uid="{00000000-0005-0000-0000-0000543B0000}"/>
    <cellStyle name="입력 2 5 5 4" xfId="15196" xr:uid="{00000000-0005-0000-0000-0000553B0000}"/>
    <cellStyle name="입력 2 5 6" xfId="15197" xr:uid="{00000000-0005-0000-0000-0000563B0000}"/>
    <cellStyle name="입력 2 5 6 2" xfId="15198" xr:uid="{00000000-0005-0000-0000-0000573B0000}"/>
    <cellStyle name="입력 2 5 6 2 2" xfId="15199" xr:uid="{00000000-0005-0000-0000-0000583B0000}"/>
    <cellStyle name="입력 2 5 6 3" xfId="15200" xr:uid="{00000000-0005-0000-0000-0000593B0000}"/>
    <cellStyle name="입력 2 5 6 3 2" xfId="15201" xr:uid="{00000000-0005-0000-0000-00005A3B0000}"/>
    <cellStyle name="입력 2 5 6 4" xfId="15202" xr:uid="{00000000-0005-0000-0000-00005B3B0000}"/>
    <cellStyle name="입력 2 5 7" xfId="15203" xr:uid="{00000000-0005-0000-0000-00005C3B0000}"/>
    <cellStyle name="입력 2 5 7 2" xfId="15204" xr:uid="{00000000-0005-0000-0000-00005D3B0000}"/>
    <cellStyle name="입력 2 5 7 2 2" xfId="15205" xr:uid="{00000000-0005-0000-0000-00005E3B0000}"/>
    <cellStyle name="입력 2 5 7 3" xfId="15206" xr:uid="{00000000-0005-0000-0000-00005F3B0000}"/>
    <cellStyle name="입력 2 5 7 3 2" xfId="15207" xr:uid="{00000000-0005-0000-0000-0000603B0000}"/>
    <cellStyle name="입력 2 5 7 4" xfId="15208" xr:uid="{00000000-0005-0000-0000-0000613B0000}"/>
    <cellStyle name="입력 2 5 8" xfId="15209" xr:uid="{00000000-0005-0000-0000-0000623B0000}"/>
    <cellStyle name="입력 2 5 8 2" xfId="15210" xr:uid="{00000000-0005-0000-0000-0000633B0000}"/>
    <cellStyle name="입력 2 5 8 2 2" xfId="15211" xr:uid="{00000000-0005-0000-0000-0000643B0000}"/>
    <cellStyle name="입력 2 5 8 3" xfId="15212" xr:uid="{00000000-0005-0000-0000-0000653B0000}"/>
    <cellStyle name="입력 2 5 8 3 2" xfId="15213" xr:uid="{00000000-0005-0000-0000-0000663B0000}"/>
    <cellStyle name="입력 2 5 8 4" xfId="15214" xr:uid="{00000000-0005-0000-0000-0000673B0000}"/>
    <cellStyle name="입력 2 5 9" xfId="15215" xr:uid="{00000000-0005-0000-0000-0000683B0000}"/>
    <cellStyle name="입력 2 5 9 2" xfId="15216" xr:uid="{00000000-0005-0000-0000-0000693B0000}"/>
    <cellStyle name="입력 2 5 9 2 2" xfId="15217" xr:uid="{00000000-0005-0000-0000-00006A3B0000}"/>
    <cellStyle name="입력 2 5 9 3" xfId="15218" xr:uid="{00000000-0005-0000-0000-00006B3B0000}"/>
    <cellStyle name="입력 2 5 9 3 2" xfId="15219" xr:uid="{00000000-0005-0000-0000-00006C3B0000}"/>
    <cellStyle name="입력 2 5 9 4" xfId="15220" xr:uid="{00000000-0005-0000-0000-00006D3B0000}"/>
    <cellStyle name="입력 2 6" xfId="15221" xr:uid="{00000000-0005-0000-0000-00006E3B0000}"/>
    <cellStyle name="입력 2 6 10" xfId="15222" xr:uid="{00000000-0005-0000-0000-00006F3B0000}"/>
    <cellStyle name="입력 2 6 10 2" xfId="15223" xr:uid="{00000000-0005-0000-0000-0000703B0000}"/>
    <cellStyle name="입력 2 6 11" xfId="15224" xr:uid="{00000000-0005-0000-0000-0000713B0000}"/>
    <cellStyle name="입력 2 6 2" xfId="15225" xr:uid="{00000000-0005-0000-0000-0000723B0000}"/>
    <cellStyle name="입력 2 6 2 2" xfId="15226" xr:uid="{00000000-0005-0000-0000-0000733B0000}"/>
    <cellStyle name="입력 2 6 2 2 2" xfId="15227" xr:uid="{00000000-0005-0000-0000-0000743B0000}"/>
    <cellStyle name="입력 2 6 2 2 2 2" xfId="15228" xr:uid="{00000000-0005-0000-0000-0000753B0000}"/>
    <cellStyle name="입력 2 6 2 2 3" xfId="15229" xr:uid="{00000000-0005-0000-0000-0000763B0000}"/>
    <cellStyle name="입력 2 6 2 2 3 2" xfId="15230" xr:uid="{00000000-0005-0000-0000-0000773B0000}"/>
    <cellStyle name="입력 2 6 2 2 4" xfId="15231" xr:uid="{00000000-0005-0000-0000-0000783B0000}"/>
    <cellStyle name="입력 2 6 2 3" xfId="15232" xr:uid="{00000000-0005-0000-0000-0000793B0000}"/>
    <cellStyle name="입력 2 6 2 3 2" xfId="15233" xr:uid="{00000000-0005-0000-0000-00007A3B0000}"/>
    <cellStyle name="입력 2 6 2 3 2 2" xfId="15234" xr:uid="{00000000-0005-0000-0000-00007B3B0000}"/>
    <cellStyle name="입력 2 6 2 3 3" xfId="15235" xr:uid="{00000000-0005-0000-0000-00007C3B0000}"/>
    <cellStyle name="입력 2 6 2 3 3 2" xfId="15236" xr:uid="{00000000-0005-0000-0000-00007D3B0000}"/>
    <cellStyle name="입력 2 6 2 3 4" xfId="15237" xr:uid="{00000000-0005-0000-0000-00007E3B0000}"/>
    <cellStyle name="입력 2 6 2 4" xfId="15238" xr:uid="{00000000-0005-0000-0000-00007F3B0000}"/>
    <cellStyle name="입력 2 6 2 4 2" xfId="15239" xr:uid="{00000000-0005-0000-0000-0000803B0000}"/>
    <cellStyle name="입력 2 6 2 4 2 2" xfId="15240" xr:uid="{00000000-0005-0000-0000-0000813B0000}"/>
    <cellStyle name="입력 2 6 2 4 3" xfId="15241" xr:uid="{00000000-0005-0000-0000-0000823B0000}"/>
    <cellStyle name="입력 2 6 2 4 3 2" xfId="15242" xr:uid="{00000000-0005-0000-0000-0000833B0000}"/>
    <cellStyle name="입력 2 6 2 4 4" xfId="15243" xr:uid="{00000000-0005-0000-0000-0000843B0000}"/>
    <cellStyle name="입력 2 6 2 5" xfId="15244" xr:uid="{00000000-0005-0000-0000-0000853B0000}"/>
    <cellStyle name="입력 2 6 2 5 2" xfId="15245" xr:uid="{00000000-0005-0000-0000-0000863B0000}"/>
    <cellStyle name="입력 2 6 2 5 2 2" xfId="15246" xr:uid="{00000000-0005-0000-0000-0000873B0000}"/>
    <cellStyle name="입력 2 6 2 5 3" xfId="15247" xr:uid="{00000000-0005-0000-0000-0000883B0000}"/>
    <cellStyle name="입력 2 6 2 5 3 2" xfId="15248" xr:uid="{00000000-0005-0000-0000-0000893B0000}"/>
    <cellStyle name="입력 2 6 2 5 4" xfId="15249" xr:uid="{00000000-0005-0000-0000-00008A3B0000}"/>
    <cellStyle name="입력 2 6 2 6" xfId="15250" xr:uid="{00000000-0005-0000-0000-00008B3B0000}"/>
    <cellStyle name="입력 2 6 2 6 2" xfId="15251" xr:uid="{00000000-0005-0000-0000-00008C3B0000}"/>
    <cellStyle name="입력 2 6 2 6 2 2" xfId="15252" xr:uid="{00000000-0005-0000-0000-00008D3B0000}"/>
    <cellStyle name="입력 2 6 2 6 3" xfId="15253" xr:uid="{00000000-0005-0000-0000-00008E3B0000}"/>
    <cellStyle name="입력 2 6 2 6 3 2" xfId="15254" xr:uid="{00000000-0005-0000-0000-00008F3B0000}"/>
    <cellStyle name="입력 2 6 2 6 4" xfId="15255" xr:uid="{00000000-0005-0000-0000-0000903B0000}"/>
    <cellStyle name="입력 2 6 2 7" xfId="15256" xr:uid="{00000000-0005-0000-0000-0000913B0000}"/>
    <cellStyle name="입력 2 6 2 7 2" xfId="15257" xr:uid="{00000000-0005-0000-0000-0000923B0000}"/>
    <cellStyle name="입력 2 6 2 8" xfId="15258" xr:uid="{00000000-0005-0000-0000-0000933B0000}"/>
    <cellStyle name="입력 2 6 2 8 2" xfId="15259" xr:uid="{00000000-0005-0000-0000-0000943B0000}"/>
    <cellStyle name="입력 2 6 2 9" xfId="15260" xr:uid="{00000000-0005-0000-0000-0000953B0000}"/>
    <cellStyle name="입력 2 6 3" xfId="15261" xr:uid="{00000000-0005-0000-0000-0000963B0000}"/>
    <cellStyle name="입력 2 6 3 2" xfId="15262" xr:uid="{00000000-0005-0000-0000-0000973B0000}"/>
    <cellStyle name="입력 2 6 3 2 2" xfId="15263" xr:uid="{00000000-0005-0000-0000-0000983B0000}"/>
    <cellStyle name="입력 2 6 3 2 2 2" xfId="15264" xr:uid="{00000000-0005-0000-0000-0000993B0000}"/>
    <cellStyle name="입력 2 6 3 2 3" xfId="15265" xr:uid="{00000000-0005-0000-0000-00009A3B0000}"/>
    <cellStyle name="입력 2 6 3 2 3 2" xfId="15266" xr:uid="{00000000-0005-0000-0000-00009B3B0000}"/>
    <cellStyle name="입력 2 6 3 2 4" xfId="15267" xr:uid="{00000000-0005-0000-0000-00009C3B0000}"/>
    <cellStyle name="입력 2 6 3 3" xfId="15268" xr:uid="{00000000-0005-0000-0000-00009D3B0000}"/>
    <cellStyle name="입력 2 6 3 3 2" xfId="15269" xr:uid="{00000000-0005-0000-0000-00009E3B0000}"/>
    <cellStyle name="입력 2 6 3 3 2 2" xfId="15270" xr:uid="{00000000-0005-0000-0000-00009F3B0000}"/>
    <cellStyle name="입력 2 6 3 3 3" xfId="15271" xr:uid="{00000000-0005-0000-0000-0000A03B0000}"/>
    <cellStyle name="입력 2 6 3 3 3 2" xfId="15272" xr:uid="{00000000-0005-0000-0000-0000A13B0000}"/>
    <cellStyle name="입력 2 6 3 3 4" xfId="15273" xr:uid="{00000000-0005-0000-0000-0000A23B0000}"/>
    <cellStyle name="입력 2 6 3 4" xfId="15274" xr:uid="{00000000-0005-0000-0000-0000A33B0000}"/>
    <cellStyle name="입력 2 6 3 4 2" xfId="15275" xr:uid="{00000000-0005-0000-0000-0000A43B0000}"/>
    <cellStyle name="입력 2 6 3 4 2 2" xfId="15276" xr:uid="{00000000-0005-0000-0000-0000A53B0000}"/>
    <cellStyle name="입력 2 6 3 4 3" xfId="15277" xr:uid="{00000000-0005-0000-0000-0000A63B0000}"/>
    <cellStyle name="입력 2 6 3 4 3 2" xfId="15278" xr:uid="{00000000-0005-0000-0000-0000A73B0000}"/>
    <cellStyle name="입력 2 6 3 4 4" xfId="15279" xr:uid="{00000000-0005-0000-0000-0000A83B0000}"/>
    <cellStyle name="입력 2 6 3 5" xfId="15280" xr:uid="{00000000-0005-0000-0000-0000A93B0000}"/>
    <cellStyle name="입력 2 6 3 5 2" xfId="15281" xr:uid="{00000000-0005-0000-0000-0000AA3B0000}"/>
    <cellStyle name="입력 2 6 3 5 2 2" xfId="15282" xr:uid="{00000000-0005-0000-0000-0000AB3B0000}"/>
    <cellStyle name="입력 2 6 3 5 3" xfId="15283" xr:uid="{00000000-0005-0000-0000-0000AC3B0000}"/>
    <cellStyle name="입력 2 6 3 5 3 2" xfId="15284" xr:uid="{00000000-0005-0000-0000-0000AD3B0000}"/>
    <cellStyle name="입력 2 6 3 5 4" xfId="15285" xr:uid="{00000000-0005-0000-0000-0000AE3B0000}"/>
    <cellStyle name="입력 2 6 3 6" xfId="15286" xr:uid="{00000000-0005-0000-0000-0000AF3B0000}"/>
    <cellStyle name="입력 2 6 3 6 2" xfId="15287" xr:uid="{00000000-0005-0000-0000-0000B03B0000}"/>
    <cellStyle name="입력 2 6 3 7" xfId="15288" xr:uid="{00000000-0005-0000-0000-0000B13B0000}"/>
    <cellStyle name="입력 2 6 3 7 2" xfId="15289" xr:uid="{00000000-0005-0000-0000-0000B23B0000}"/>
    <cellStyle name="입력 2 6 3 8" xfId="15290" xr:uid="{00000000-0005-0000-0000-0000B33B0000}"/>
    <cellStyle name="입력 2 6 4" xfId="15291" xr:uid="{00000000-0005-0000-0000-0000B43B0000}"/>
    <cellStyle name="입력 2 6 4 2" xfId="15292" xr:uid="{00000000-0005-0000-0000-0000B53B0000}"/>
    <cellStyle name="입력 2 6 4 2 2" xfId="15293" xr:uid="{00000000-0005-0000-0000-0000B63B0000}"/>
    <cellStyle name="입력 2 6 4 3" xfId="15294" xr:uid="{00000000-0005-0000-0000-0000B73B0000}"/>
    <cellStyle name="입력 2 6 4 3 2" xfId="15295" xr:uid="{00000000-0005-0000-0000-0000B83B0000}"/>
    <cellStyle name="입력 2 6 4 4" xfId="15296" xr:uid="{00000000-0005-0000-0000-0000B93B0000}"/>
    <cellStyle name="입력 2 6 5" xfId="15297" xr:uid="{00000000-0005-0000-0000-0000BA3B0000}"/>
    <cellStyle name="입력 2 6 5 2" xfId="15298" xr:uid="{00000000-0005-0000-0000-0000BB3B0000}"/>
    <cellStyle name="입력 2 6 5 2 2" xfId="15299" xr:uid="{00000000-0005-0000-0000-0000BC3B0000}"/>
    <cellStyle name="입력 2 6 5 3" xfId="15300" xr:uid="{00000000-0005-0000-0000-0000BD3B0000}"/>
    <cellStyle name="입력 2 6 5 3 2" xfId="15301" xr:uid="{00000000-0005-0000-0000-0000BE3B0000}"/>
    <cellStyle name="입력 2 6 5 4" xfId="15302" xr:uid="{00000000-0005-0000-0000-0000BF3B0000}"/>
    <cellStyle name="입력 2 6 6" xfId="15303" xr:uid="{00000000-0005-0000-0000-0000C03B0000}"/>
    <cellStyle name="입력 2 6 6 2" xfId="15304" xr:uid="{00000000-0005-0000-0000-0000C13B0000}"/>
    <cellStyle name="입력 2 6 6 2 2" xfId="15305" xr:uid="{00000000-0005-0000-0000-0000C23B0000}"/>
    <cellStyle name="입력 2 6 6 3" xfId="15306" xr:uid="{00000000-0005-0000-0000-0000C33B0000}"/>
    <cellStyle name="입력 2 6 6 3 2" xfId="15307" xr:uid="{00000000-0005-0000-0000-0000C43B0000}"/>
    <cellStyle name="입력 2 6 6 4" xfId="15308" xr:uid="{00000000-0005-0000-0000-0000C53B0000}"/>
    <cellStyle name="입력 2 6 7" xfId="15309" xr:uid="{00000000-0005-0000-0000-0000C63B0000}"/>
    <cellStyle name="입력 2 6 7 2" xfId="15310" xr:uid="{00000000-0005-0000-0000-0000C73B0000}"/>
    <cellStyle name="입력 2 6 7 2 2" xfId="15311" xr:uid="{00000000-0005-0000-0000-0000C83B0000}"/>
    <cellStyle name="입력 2 6 7 3" xfId="15312" xr:uid="{00000000-0005-0000-0000-0000C93B0000}"/>
    <cellStyle name="입력 2 6 7 3 2" xfId="15313" xr:uid="{00000000-0005-0000-0000-0000CA3B0000}"/>
    <cellStyle name="입력 2 6 7 4" xfId="15314" xr:uid="{00000000-0005-0000-0000-0000CB3B0000}"/>
    <cellStyle name="입력 2 6 8" xfId="15315" xr:uid="{00000000-0005-0000-0000-0000CC3B0000}"/>
    <cellStyle name="입력 2 6 8 2" xfId="15316" xr:uid="{00000000-0005-0000-0000-0000CD3B0000}"/>
    <cellStyle name="입력 2 6 8 2 2" xfId="15317" xr:uid="{00000000-0005-0000-0000-0000CE3B0000}"/>
    <cellStyle name="입력 2 6 8 3" xfId="15318" xr:uid="{00000000-0005-0000-0000-0000CF3B0000}"/>
    <cellStyle name="입력 2 6 8 3 2" xfId="15319" xr:uid="{00000000-0005-0000-0000-0000D03B0000}"/>
    <cellStyle name="입력 2 6 8 4" xfId="15320" xr:uid="{00000000-0005-0000-0000-0000D13B0000}"/>
    <cellStyle name="입력 2 6 9" xfId="15321" xr:uid="{00000000-0005-0000-0000-0000D23B0000}"/>
    <cellStyle name="입력 2 6 9 2" xfId="15322" xr:uid="{00000000-0005-0000-0000-0000D33B0000}"/>
    <cellStyle name="입력 2 7" xfId="15323" xr:uid="{00000000-0005-0000-0000-0000D43B0000}"/>
    <cellStyle name="입력 2 7 2" xfId="15324" xr:uid="{00000000-0005-0000-0000-0000D53B0000}"/>
    <cellStyle name="입력 2 7 2 2" xfId="15325" xr:uid="{00000000-0005-0000-0000-0000D63B0000}"/>
    <cellStyle name="입력 2 7 2 2 2" xfId="15326" xr:uid="{00000000-0005-0000-0000-0000D73B0000}"/>
    <cellStyle name="입력 2 7 2 3" xfId="15327" xr:uid="{00000000-0005-0000-0000-0000D83B0000}"/>
    <cellStyle name="입력 2 7 2 3 2" xfId="15328" xr:uid="{00000000-0005-0000-0000-0000D93B0000}"/>
    <cellStyle name="입력 2 7 2 4" xfId="15329" xr:uid="{00000000-0005-0000-0000-0000DA3B0000}"/>
    <cellStyle name="입력 2 7 3" xfId="15330" xr:uid="{00000000-0005-0000-0000-0000DB3B0000}"/>
    <cellStyle name="입력 2 7 3 2" xfId="15331" xr:uid="{00000000-0005-0000-0000-0000DC3B0000}"/>
    <cellStyle name="입력 2 7 3 2 2" xfId="15332" xr:uid="{00000000-0005-0000-0000-0000DD3B0000}"/>
    <cellStyle name="입력 2 7 3 3" xfId="15333" xr:uid="{00000000-0005-0000-0000-0000DE3B0000}"/>
    <cellStyle name="입력 2 7 3 3 2" xfId="15334" xr:uid="{00000000-0005-0000-0000-0000DF3B0000}"/>
    <cellStyle name="입력 2 7 3 4" xfId="15335" xr:uid="{00000000-0005-0000-0000-0000E03B0000}"/>
    <cellStyle name="입력 2 7 4" xfId="15336" xr:uid="{00000000-0005-0000-0000-0000E13B0000}"/>
    <cellStyle name="입력 2 7 4 2" xfId="15337" xr:uid="{00000000-0005-0000-0000-0000E23B0000}"/>
    <cellStyle name="입력 2 7 4 2 2" xfId="15338" xr:uid="{00000000-0005-0000-0000-0000E33B0000}"/>
    <cellStyle name="입력 2 7 4 3" xfId="15339" xr:uid="{00000000-0005-0000-0000-0000E43B0000}"/>
    <cellStyle name="입력 2 7 4 3 2" xfId="15340" xr:uid="{00000000-0005-0000-0000-0000E53B0000}"/>
    <cellStyle name="입력 2 7 4 4" xfId="15341" xr:uid="{00000000-0005-0000-0000-0000E63B0000}"/>
    <cellStyle name="입력 2 7 5" xfId="15342" xr:uid="{00000000-0005-0000-0000-0000E73B0000}"/>
    <cellStyle name="입력 2 7 5 2" xfId="15343" xr:uid="{00000000-0005-0000-0000-0000E83B0000}"/>
    <cellStyle name="입력 2 7 5 2 2" xfId="15344" xr:uid="{00000000-0005-0000-0000-0000E93B0000}"/>
    <cellStyle name="입력 2 7 5 3" xfId="15345" xr:uid="{00000000-0005-0000-0000-0000EA3B0000}"/>
    <cellStyle name="입력 2 7 5 3 2" xfId="15346" xr:uid="{00000000-0005-0000-0000-0000EB3B0000}"/>
    <cellStyle name="입력 2 7 5 4" xfId="15347" xr:uid="{00000000-0005-0000-0000-0000EC3B0000}"/>
    <cellStyle name="입력 2 7 6" xfId="15348" xr:uid="{00000000-0005-0000-0000-0000ED3B0000}"/>
    <cellStyle name="입력 2 7 6 2" xfId="15349" xr:uid="{00000000-0005-0000-0000-0000EE3B0000}"/>
    <cellStyle name="입력 2 7 6 2 2" xfId="15350" xr:uid="{00000000-0005-0000-0000-0000EF3B0000}"/>
    <cellStyle name="입력 2 7 6 3" xfId="15351" xr:uid="{00000000-0005-0000-0000-0000F03B0000}"/>
    <cellStyle name="입력 2 7 6 3 2" xfId="15352" xr:uid="{00000000-0005-0000-0000-0000F13B0000}"/>
    <cellStyle name="입력 2 7 6 4" xfId="15353" xr:uid="{00000000-0005-0000-0000-0000F23B0000}"/>
    <cellStyle name="입력 2 7 7" xfId="15354" xr:uid="{00000000-0005-0000-0000-0000F33B0000}"/>
    <cellStyle name="입력 2 7 7 2" xfId="15355" xr:uid="{00000000-0005-0000-0000-0000F43B0000}"/>
    <cellStyle name="입력 2 7 8" xfId="15356" xr:uid="{00000000-0005-0000-0000-0000F53B0000}"/>
    <cellStyle name="입력 2 7 8 2" xfId="15357" xr:uid="{00000000-0005-0000-0000-0000F63B0000}"/>
    <cellStyle name="입력 2 7 9" xfId="15358" xr:uid="{00000000-0005-0000-0000-0000F73B0000}"/>
    <cellStyle name="입력 2 8" xfId="15359" xr:uid="{00000000-0005-0000-0000-0000F83B0000}"/>
    <cellStyle name="입력 2 8 2" xfId="15360" xr:uid="{00000000-0005-0000-0000-0000F93B0000}"/>
    <cellStyle name="입력 2 8 2 2" xfId="15361" xr:uid="{00000000-0005-0000-0000-0000FA3B0000}"/>
    <cellStyle name="입력 2 8 2 2 2" xfId="15362" xr:uid="{00000000-0005-0000-0000-0000FB3B0000}"/>
    <cellStyle name="입력 2 8 2 3" xfId="15363" xr:uid="{00000000-0005-0000-0000-0000FC3B0000}"/>
    <cellStyle name="입력 2 8 2 3 2" xfId="15364" xr:uid="{00000000-0005-0000-0000-0000FD3B0000}"/>
    <cellStyle name="입력 2 8 2 4" xfId="15365" xr:uid="{00000000-0005-0000-0000-0000FE3B0000}"/>
    <cellStyle name="입력 2 8 3" xfId="15366" xr:uid="{00000000-0005-0000-0000-0000FF3B0000}"/>
    <cellStyle name="입력 2 8 3 2" xfId="15367" xr:uid="{00000000-0005-0000-0000-0000003C0000}"/>
    <cellStyle name="입력 2 8 3 2 2" xfId="15368" xr:uid="{00000000-0005-0000-0000-0000013C0000}"/>
    <cellStyle name="입력 2 8 3 3" xfId="15369" xr:uid="{00000000-0005-0000-0000-0000023C0000}"/>
    <cellStyle name="입력 2 8 3 3 2" xfId="15370" xr:uid="{00000000-0005-0000-0000-0000033C0000}"/>
    <cellStyle name="입력 2 8 3 4" xfId="15371" xr:uid="{00000000-0005-0000-0000-0000043C0000}"/>
    <cellStyle name="입력 2 8 4" xfId="15372" xr:uid="{00000000-0005-0000-0000-0000053C0000}"/>
    <cellStyle name="입력 2 8 4 2" xfId="15373" xr:uid="{00000000-0005-0000-0000-0000063C0000}"/>
    <cellStyle name="입력 2 8 4 2 2" xfId="15374" xr:uid="{00000000-0005-0000-0000-0000073C0000}"/>
    <cellStyle name="입력 2 8 4 3" xfId="15375" xr:uid="{00000000-0005-0000-0000-0000083C0000}"/>
    <cellStyle name="입력 2 8 4 3 2" xfId="15376" xr:uid="{00000000-0005-0000-0000-0000093C0000}"/>
    <cellStyle name="입력 2 8 4 4" xfId="15377" xr:uid="{00000000-0005-0000-0000-00000A3C0000}"/>
    <cellStyle name="입력 2 8 5" xfId="15378" xr:uid="{00000000-0005-0000-0000-00000B3C0000}"/>
    <cellStyle name="입력 2 8 5 2" xfId="15379" xr:uid="{00000000-0005-0000-0000-00000C3C0000}"/>
    <cellStyle name="입력 2 8 5 2 2" xfId="15380" xr:uid="{00000000-0005-0000-0000-00000D3C0000}"/>
    <cellStyle name="입력 2 8 5 3" xfId="15381" xr:uid="{00000000-0005-0000-0000-00000E3C0000}"/>
    <cellStyle name="입력 2 8 5 3 2" xfId="15382" xr:uid="{00000000-0005-0000-0000-00000F3C0000}"/>
    <cellStyle name="입력 2 8 5 4" xfId="15383" xr:uid="{00000000-0005-0000-0000-0000103C0000}"/>
    <cellStyle name="입력 2 8 6" xfId="15384" xr:uid="{00000000-0005-0000-0000-0000113C0000}"/>
    <cellStyle name="입력 2 8 6 2" xfId="15385" xr:uid="{00000000-0005-0000-0000-0000123C0000}"/>
    <cellStyle name="입력 2 8 7" xfId="15386" xr:uid="{00000000-0005-0000-0000-0000133C0000}"/>
    <cellStyle name="입력 2 8 7 2" xfId="15387" xr:uid="{00000000-0005-0000-0000-0000143C0000}"/>
    <cellStyle name="입력 2 8 8" xfId="15388" xr:uid="{00000000-0005-0000-0000-0000153C0000}"/>
    <cellStyle name="입력 2 9" xfId="15389" xr:uid="{00000000-0005-0000-0000-0000163C0000}"/>
    <cellStyle name="입력 2 9 2" xfId="15390" xr:uid="{00000000-0005-0000-0000-0000173C0000}"/>
    <cellStyle name="입력 2 9 2 2" xfId="15391" xr:uid="{00000000-0005-0000-0000-0000183C0000}"/>
    <cellStyle name="입력 2 9 3" xfId="15392" xr:uid="{00000000-0005-0000-0000-0000193C0000}"/>
    <cellStyle name="입력 2 9 3 2" xfId="15393" xr:uid="{00000000-0005-0000-0000-00001A3C0000}"/>
    <cellStyle name="입력 2 9 4" xfId="15394" xr:uid="{00000000-0005-0000-0000-00001B3C0000}"/>
    <cellStyle name="입력 20" xfId="15395" xr:uid="{00000000-0005-0000-0000-00001C3C0000}"/>
    <cellStyle name="입력 21" xfId="15396" xr:uid="{00000000-0005-0000-0000-00001D3C0000}"/>
    <cellStyle name="입력 22" xfId="15397" xr:uid="{00000000-0005-0000-0000-00001E3C0000}"/>
    <cellStyle name="입력 23" xfId="15398" xr:uid="{00000000-0005-0000-0000-00001F3C0000}"/>
    <cellStyle name="입력 3" xfId="15399" xr:uid="{00000000-0005-0000-0000-0000203C0000}"/>
    <cellStyle name="입력 3 10" xfId="15400" xr:uid="{00000000-0005-0000-0000-0000213C0000}"/>
    <cellStyle name="입력 3 10 2" xfId="15401" xr:uid="{00000000-0005-0000-0000-0000223C0000}"/>
    <cellStyle name="입력 3 11" xfId="15402" xr:uid="{00000000-0005-0000-0000-0000233C0000}"/>
    <cellStyle name="입력 3 11 2" xfId="15403" xr:uid="{00000000-0005-0000-0000-0000243C0000}"/>
    <cellStyle name="입력 3 12" xfId="15404" xr:uid="{00000000-0005-0000-0000-0000253C0000}"/>
    <cellStyle name="입력 3 2" xfId="15405" xr:uid="{00000000-0005-0000-0000-0000263C0000}"/>
    <cellStyle name="입력 3 2 10" xfId="15406" xr:uid="{00000000-0005-0000-0000-0000273C0000}"/>
    <cellStyle name="입력 3 2 10 2" xfId="15407" xr:uid="{00000000-0005-0000-0000-0000283C0000}"/>
    <cellStyle name="입력 3 2 11" xfId="15408" xr:uid="{00000000-0005-0000-0000-0000293C0000}"/>
    <cellStyle name="입력 3 2 12" xfId="15409" xr:uid="{00000000-0005-0000-0000-00002A3C0000}"/>
    <cellStyle name="입력 3 2 2" xfId="15410" xr:uid="{00000000-0005-0000-0000-00002B3C0000}"/>
    <cellStyle name="입력 3 2 2 2" xfId="15411" xr:uid="{00000000-0005-0000-0000-00002C3C0000}"/>
    <cellStyle name="입력 3 2 2 2 2" xfId="15412" xr:uid="{00000000-0005-0000-0000-00002D3C0000}"/>
    <cellStyle name="입력 3 2 2 2 2 2" xfId="15413" xr:uid="{00000000-0005-0000-0000-00002E3C0000}"/>
    <cellStyle name="입력 3 2 2 2 3" xfId="15414" xr:uid="{00000000-0005-0000-0000-00002F3C0000}"/>
    <cellStyle name="입력 3 2 2 2 3 2" xfId="15415" xr:uid="{00000000-0005-0000-0000-0000303C0000}"/>
    <cellStyle name="입력 3 2 2 2 4" xfId="15416" xr:uid="{00000000-0005-0000-0000-0000313C0000}"/>
    <cellStyle name="입력 3 2 2 3" xfId="15417" xr:uid="{00000000-0005-0000-0000-0000323C0000}"/>
    <cellStyle name="입력 3 2 2 3 2" xfId="15418" xr:uid="{00000000-0005-0000-0000-0000333C0000}"/>
    <cellStyle name="입력 3 2 2 3 2 2" xfId="15419" xr:uid="{00000000-0005-0000-0000-0000343C0000}"/>
    <cellStyle name="입력 3 2 2 3 3" xfId="15420" xr:uid="{00000000-0005-0000-0000-0000353C0000}"/>
    <cellStyle name="입력 3 2 2 3 3 2" xfId="15421" xr:uid="{00000000-0005-0000-0000-0000363C0000}"/>
    <cellStyle name="입력 3 2 2 3 4" xfId="15422" xr:uid="{00000000-0005-0000-0000-0000373C0000}"/>
    <cellStyle name="입력 3 2 2 4" xfId="15423" xr:uid="{00000000-0005-0000-0000-0000383C0000}"/>
    <cellStyle name="입력 3 2 2 4 2" xfId="15424" xr:uid="{00000000-0005-0000-0000-0000393C0000}"/>
    <cellStyle name="입력 3 2 2 4 2 2" xfId="15425" xr:uid="{00000000-0005-0000-0000-00003A3C0000}"/>
    <cellStyle name="입력 3 2 2 4 3" xfId="15426" xr:uid="{00000000-0005-0000-0000-00003B3C0000}"/>
    <cellStyle name="입력 3 2 2 4 3 2" xfId="15427" xr:uid="{00000000-0005-0000-0000-00003C3C0000}"/>
    <cellStyle name="입력 3 2 2 4 4" xfId="15428" xr:uid="{00000000-0005-0000-0000-00003D3C0000}"/>
    <cellStyle name="입력 3 2 2 5" xfId="15429" xr:uid="{00000000-0005-0000-0000-00003E3C0000}"/>
    <cellStyle name="입력 3 2 2 5 2" xfId="15430" xr:uid="{00000000-0005-0000-0000-00003F3C0000}"/>
    <cellStyle name="입력 3 2 2 5 2 2" xfId="15431" xr:uid="{00000000-0005-0000-0000-0000403C0000}"/>
    <cellStyle name="입력 3 2 2 5 3" xfId="15432" xr:uid="{00000000-0005-0000-0000-0000413C0000}"/>
    <cellStyle name="입력 3 2 2 5 3 2" xfId="15433" xr:uid="{00000000-0005-0000-0000-0000423C0000}"/>
    <cellStyle name="입력 3 2 2 5 4" xfId="15434" xr:uid="{00000000-0005-0000-0000-0000433C0000}"/>
    <cellStyle name="입력 3 2 2 6" xfId="15435" xr:uid="{00000000-0005-0000-0000-0000443C0000}"/>
    <cellStyle name="입력 3 2 2 6 2" xfId="15436" xr:uid="{00000000-0005-0000-0000-0000453C0000}"/>
    <cellStyle name="입력 3 2 2 6 2 2" xfId="15437" xr:uid="{00000000-0005-0000-0000-0000463C0000}"/>
    <cellStyle name="입력 3 2 2 6 3" xfId="15438" xr:uid="{00000000-0005-0000-0000-0000473C0000}"/>
    <cellStyle name="입력 3 2 2 6 3 2" xfId="15439" xr:uid="{00000000-0005-0000-0000-0000483C0000}"/>
    <cellStyle name="입력 3 2 2 6 4" xfId="15440" xr:uid="{00000000-0005-0000-0000-0000493C0000}"/>
    <cellStyle name="입력 3 2 2 7" xfId="15441" xr:uid="{00000000-0005-0000-0000-00004A3C0000}"/>
    <cellStyle name="입력 3 2 2 7 2" xfId="15442" xr:uid="{00000000-0005-0000-0000-00004B3C0000}"/>
    <cellStyle name="입력 3 2 2 8" xfId="15443" xr:uid="{00000000-0005-0000-0000-00004C3C0000}"/>
    <cellStyle name="입력 3 2 2 8 2" xfId="15444" xr:uid="{00000000-0005-0000-0000-00004D3C0000}"/>
    <cellStyle name="입력 3 2 2 9" xfId="15445" xr:uid="{00000000-0005-0000-0000-00004E3C0000}"/>
    <cellStyle name="입력 3 2 3" xfId="15446" xr:uid="{00000000-0005-0000-0000-00004F3C0000}"/>
    <cellStyle name="입력 3 2 3 2" xfId="15447" xr:uid="{00000000-0005-0000-0000-0000503C0000}"/>
    <cellStyle name="입력 3 2 3 2 2" xfId="15448" xr:uid="{00000000-0005-0000-0000-0000513C0000}"/>
    <cellStyle name="입력 3 2 3 2 2 2" xfId="15449" xr:uid="{00000000-0005-0000-0000-0000523C0000}"/>
    <cellStyle name="입력 3 2 3 2 3" xfId="15450" xr:uid="{00000000-0005-0000-0000-0000533C0000}"/>
    <cellStyle name="입력 3 2 3 2 3 2" xfId="15451" xr:uid="{00000000-0005-0000-0000-0000543C0000}"/>
    <cellStyle name="입력 3 2 3 2 4" xfId="15452" xr:uid="{00000000-0005-0000-0000-0000553C0000}"/>
    <cellStyle name="입력 3 2 3 3" xfId="15453" xr:uid="{00000000-0005-0000-0000-0000563C0000}"/>
    <cellStyle name="입력 3 2 3 3 2" xfId="15454" xr:uid="{00000000-0005-0000-0000-0000573C0000}"/>
    <cellStyle name="입력 3 2 3 3 2 2" xfId="15455" xr:uid="{00000000-0005-0000-0000-0000583C0000}"/>
    <cellStyle name="입력 3 2 3 3 3" xfId="15456" xr:uid="{00000000-0005-0000-0000-0000593C0000}"/>
    <cellStyle name="입력 3 2 3 3 3 2" xfId="15457" xr:uid="{00000000-0005-0000-0000-00005A3C0000}"/>
    <cellStyle name="입력 3 2 3 3 4" xfId="15458" xr:uid="{00000000-0005-0000-0000-00005B3C0000}"/>
    <cellStyle name="입력 3 2 3 4" xfId="15459" xr:uid="{00000000-0005-0000-0000-00005C3C0000}"/>
    <cellStyle name="입력 3 2 3 4 2" xfId="15460" xr:uid="{00000000-0005-0000-0000-00005D3C0000}"/>
    <cellStyle name="입력 3 2 3 4 2 2" xfId="15461" xr:uid="{00000000-0005-0000-0000-00005E3C0000}"/>
    <cellStyle name="입력 3 2 3 4 3" xfId="15462" xr:uid="{00000000-0005-0000-0000-00005F3C0000}"/>
    <cellStyle name="입력 3 2 3 4 3 2" xfId="15463" xr:uid="{00000000-0005-0000-0000-0000603C0000}"/>
    <cellStyle name="입력 3 2 3 4 4" xfId="15464" xr:uid="{00000000-0005-0000-0000-0000613C0000}"/>
    <cellStyle name="입력 3 2 3 5" xfId="15465" xr:uid="{00000000-0005-0000-0000-0000623C0000}"/>
    <cellStyle name="입력 3 2 3 5 2" xfId="15466" xr:uid="{00000000-0005-0000-0000-0000633C0000}"/>
    <cellStyle name="입력 3 2 3 5 2 2" xfId="15467" xr:uid="{00000000-0005-0000-0000-0000643C0000}"/>
    <cellStyle name="입력 3 2 3 5 3" xfId="15468" xr:uid="{00000000-0005-0000-0000-0000653C0000}"/>
    <cellStyle name="입력 3 2 3 5 3 2" xfId="15469" xr:uid="{00000000-0005-0000-0000-0000663C0000}"/>
    <cellStyle name="입력 3 2 3 5 4" xfId="15470" xr:uid="{00000000-0005-0000-0000-0000673C0000}"/>
    <cellStyle name="입력 3 2 3 6" xfId="15471" xr:uid="{00000000-0005-0000-0000-0000683C0000}"/>
    <cellStyle name="입력 3 2 3 6 2" xfId="15472" xr:uid="{00000000-0005-0000-0000-0000693C0000}"/>
    <cellStyle name="입력 3 2 3 7" xfId="15473" xr:uid="{00000000-0005-0000-0000-00006A3C0000}"/>
    <cellStyle name="입력 3 2 3 7 2" xfId="15474" xr:uid="{00000000-0005-0000-0000-00006B3C0000}"/>
    <cellStyle name="입력 3 2 3 8" xfId="15475" xr:uid="{00000000-0005-0000-0000-00006C3C0000}"/>
    <cellStyle name="입력 3 2 4" xfId="15476" xr:uid="{00000000-0005-0000-0000-00006D3C0000}"/>
    <cellStyle name="입력 3 2 4 2" xfId="15477" xr:uid="{00000000-0005-0000-0000-00006E3C0000}"/>
    <cellStyle name="입력 3 2 4 2 2" xfId="15478" xr:uid="{00000000-0005-0000-0000-00006F3C0000}"/>
    <cellStyle name="입력 3 2 4 3" xfId="15479" xr:uid="{00000000-0005-0000-0000-0000703C0000}"/>
    <cellStyle name="입력 3 2 4 3 2" xfId="15480" xr:uid="{00000000-0005-0000-0000-0000713C0000}"/>
    <cellStyle name="입력 3 2 4 4" xfId="15481" xr:uid="{00000000-0005-0000-0000-0000723C0000}"/>
    <cellStyle name="입력 3 2 5" xfId="15482" xr:uid="{00000000-0005-0000-0000-0000733C0000}"/>
    <cellStyle name="입력 3 2 5 2" xfId="15483" xr:uid="{00000000-0005-0000-0000-0000743C0000}"/>
    <cellStyle name="입력 3 2 5 2 2" xfId="15484" xr:uid="{00000000-0005-0000-0000-0000753C0000}"/>
    <cellStyle name="입력 3 2 5 3" xfId="15485" xr:uid="{00000000-0005-0000-0000-0000763C0000}"/>
    <cellStyle name="입력 3 2 5 3 2" xfId="15486" xr:uid="{00000000-0005-0000-0000-0000773C0000}"/>
    <cellStyle name="입력 3 2 5 4" xfId="15487" xr:uid="{00000000-0005-0000-0000-0000783C0000}"/>
    <cellStyle name="입력 3 2 6" xfId="15488" xr:uid="{00000000-0005-0000-0000-0000793C0000}"/>
    <cellStyle name="입력 3 2 6 2" xfId="15489" xr:uid="{00000000-0005-0000-0000-00007A3C0000}"/>
    <cellStyle name="입력 3 2 6 2 2" xfId="15490" xr:uid="{00000000-0005-0000-0000-00007B3C0000}"/>
    <cellStyle name="입력 3 2 6 3" xfId="15491" xr:uid="{00000000-0005-0000-0000-00007C3C0000}"/>
    <cellStyle name="입력 3 2 6 3 2" xfId="15492" xr:uid="{00000000-0005-0000-0000-00007D3C0000}"/>
    <cellStyle name="입력 3 2 6 4" xfId="15493" xr:uid="{00000000-0005-0000-0000-00007E3C0000}"/>
    <cellStyle name="입력 3 2 7" xfId="15494" xr:uid="{00000000-0005-0000-0000-00007F3C0000}"/>
    <cellStyle name="입력 3 2 7 2" xfId="15495" xr:uid="{00000000-0005-0000-0000-0000803C0000}"/>
    <cellStyle name="입력 3 2 7 2 2" xfId="15496" xr:uid="{00000000-0005-0000-0000-0000813C0000}"/>
    <cellStyle name="입력 3 2 7 3" xfId="15497" xr:uid="{00000000-0005-0000-0000-0000823C0000}"/>
    <cellStyle name="입력 3 2 7 3 2" xfId="15498" xr:uid="{00000000-0005-0000-0000-0000833C0000}"/>
    <cellStyle name="입력 3 2 7 4" xfId="15499" xr:uid="{00000000-0005-0000-0000-0000843C0000}"/>
    <cellStyle name="입력 3 2 8" xfId="15500" xr:uid="{00000000-0005-0000-0000-0000853C0000}"/>
    <cellStyle name="입력 3 2 8 2" xfId="15501" xr:uid="{00000000-0005-0000-0000-0000863C0000}"/>
    <cellStyle name="입력 3 2 8 2 2" xfId="15502" xr:uid="{00000000-0005-0000-0000-0000873C0000}"/>
    <cellStyle name="입력 3 2 8 3" xfId="15503" xr:uid="{00000000-0005-0000-0000-0000883C0000}"/>
    <cellStyle name="입력 3 2 8 3 2" xfId="15504" xr:uid="{00000000-0005-0000-0000-0000893C0000}"/>
    <cellStyle name="입력 3 2 8 4" xfId="15505" xr:uid="{00000000-0005-0000-0000-00008A3C0000}"/>
    <cellStyle name="입력 3 2 9" xfId="15506" xr:uid="{00000000-0005-0000-0000-00008B3C0000}"/>
    <cellStyle name="입력 3 2 9 2" xfId="15507" xr:uid="{00000000-0005-0000-0000-00008C3C0000}"/>
    <cellStyle name="입력 3 3" xfId="15508" xr:uid="{00000000-0005-0000-0000-00008D3C0000}"/>
    <cellStyle name="입력 3 3 2" xfId="15509" xr:uid="{00000000-0005-0000-0000-00008E3C0000}"/>
    <cellStyle name="입력 3 3 2 2" xfId="15510" xr:uid="{00000000-0005-0000-0000-00008F3C0000}"/>
    <cellStyle name="입력 3 3 2 2 2" xfId="15511" xr:uid="{00000000-0005-0000-0000-0000903C0000}"/>
    <cellStyle name="입력 3 3 2 3" xfId="15512" xr:uid="{00000000-0005-0000-0000-0000913C0000}"/>
    <cellStyle name="입력 3 3 2 3 2" xfId="15513" xr:uid="{00000000-0005-0000-0000-0000923C0000}"/>
    <cellStyle name="입력 3 3 2 4" xfId="15514" xr:uid="{00000000-0005-0000-0000-0000933C0000}"/>
    <cellStyle name="입력 3 3 3" xfId="15515" xr:uid="{00000000-0005-0000-0000-0000943C0000}"/>
    <cellStyle name="입력 3 3 3 2" xfId="15516" xr:uid="{00000000-0005-0000-0000-0000953C0000}"/>
    <cellStyle name="입력 3 3 3 2 2" xfId="15517" xr:uid="{00000000-0005-0000-0000-0000963C0000}"/>
    <cellStyle name="입력 3 3 3 3" xfId="15518" xr:uid="{00000000-0005-0000-0000-0000973C0000}"/>
    <cellStyle name="입력 3 3 3 3 2" xfId="15519" xr:uid="{00000000-0005-0000-0000-0000983C0000}"/>
    <cellStyle name="입력 3 3 3 4" xfId="15520" xr:uid="{00000000-0005-0000-0000-0000993C0000}"/>
    <cellStyle name="입력 3 3 4" xfId="15521" xr:uid="{00000000-0005-0000-0000-00009A3C0000}"/>
    <cellStyle name="입력 3 3 4 2" xfId="15522" xr:uid="{00000000-0005-0000-0000-00009B3C0000}"/>
    <cellStyle name="입력 3 3 4 2 2" xfId="15523" xr:uid="{00000000-0005-0000-0000-00009C3C0000}"/>
    <cellStyle name="입력 3 3 4 3" xfId="15524" xr:uid="{00000000-0005-0000-0000-00009D3C0000}"/>
    <cellStyle name="입력 3 3 4 3 2" xfId="15525" xr:uid="{00000000-0005-0000-0000-00009E3C0000}"/>
    <cellStyle name="입력 3 3 4 4" xfId="15526" xr:uid="{00000000-0005-0000-0000-00009F3C0000}"/>
    <cellStyle name="입력 3 3 5" xfId="15527" xr:uid="{00000000-0005-0000-0000-0000A03C0000}"/>
    <cellStyle name="입력 3 3 5 2" xfId="15528" xr:uid="{00000000-0005-0000-0000-0000A13C0000}"/>
    <cellStyle name="입력 3 3 5 2 2" xfId="15529" xr:uid="{00000000-0005-0000-0000-0000A23C0000}"/>
    <cellStyle name="입력 3 3 5 3" xfId="15530" xr:uid="{00000000-0005-0000-0000-0000A33C0000}"/>
    <cellStyle name="입력 3 3 5 3 2" xfId="15531" xr:uid="{00000000-0005-0000-0000-0000A43C0000}"/>
    <cellStyle name="입력 3 3 5 4" xfId="15532" xr:uid="{00000000-0005-0000-0000-0000A53C0000}"/>
    <cellStyle name="입력 3 3 6" xfId="15533" xr:uid="{00000000-0005-0000-0000-0000A63C0000}"/>
    <cellStyle name="입력 3 3 6 2" xfId="15534" xr:uid="{00000000-0005-0000-0000-0000A73C0000}"/>
    <cellStyle name="입력 3 3 6 2 2" xfId="15535" xr:uid="{00000000-0005-0000-0000-0000A83C0000}"/>
    <cellStyle name="입력 3 3 6 3" xfId="15536" xr:uid="{00000000-0005-0000-0000-0000A93C0000}"/>
    <cellStyle name="입력 3 3 6 3 2" xfId="15537" xr:uid="{00000000-0005-0000-0000-0000AA3C0000}"/>
    <cellStyle name="입력 3 3 6 4" xfId="15538" xr:uid="{00000000-0005-0000-0000-0000AB3C0000}"/>
    <cellStyle name="입력 3 3 7" xfId="15539" xr:uid="{00000000-0005-0000-0000-0000AC3C0000}"/>
    <cellStyle name="입력 3 3 7 2" xfId="15540" xr:uid="{00000000-0005-0000-0000-0000AD3C0000}"/>
    <cellStyle name="입력 3 3 8" xfId="15541" xr:uid="{00000000-0005-0000-0000-0000AE3C0000}"/>
    <cellStyle name="입력 3 3 8 2" xfId="15542" xr:uid="{00000000-0005-0000-0000-0000AF3C0000}"/>
    <cellStyle name="입력 3 3 9" xfId="15543" xr:uid="{00000000-0005-0000-0000-0000B03C0000}"/>
    <cellStyle name="입력 3 4" xfId="15544" xr:uid="{00000000-0005-0000-0000-0000B13C0000}"/>
    <cellStyle name="입력 3 4 2" xfId="15545" xr:uid="{00000000-0005-0000-0000-0000B23C0000}"/>
    <cellStyle name="입력 3 4 2 2" xfId="15546" xr:uid="{00000000-0005-0000-0000-0000B33C0000}"/>
    <cellStyle name="입력 3 4 2 2 2" xfId="15547" xr:uid="{00000000-0005-0000-0000-0000B43C0000}"/>
    <cellStyle name="입력 3 4 2 3" xfId="15548" xr:uid="{00000000-0005-0000-0000-0000B53C0000}"/>
    <cellStyle name="입력 3 4 2 3 2" xfId="15549" xr:uid="{00000000-0005-0000-0000-0000B63C0000}"/>
    <cellStyle name="입력 3 4 2 4" xfId="15550" xr:uid="{00000000-0005-0000-0000-0000B73C0000}"/>
    <cellStyle name="입력 3 4 3" xfId="15551" xr:uid="{00000000-0005-0000-0000-0000B83C0000}"/>
    <cellStyle name="입력 3 4 3 2" xfId="15552" xr:uid="{00000000-0005-0000-0000-0000B93C0000}"/>
    <cellStyle name="입력 3 4 3 2 2" xfId="15553" xr:uid="{00000000-0005-0000-0000-0000BA3C0000}"/>
    <cellStyle name="입력 3 4 3 3" xfId="15554" xr:uid="{00000000-0005-0000-0000-0000BB3C0000}"/>
    <cellStyle name="입력 3 4 3 3 2" xfId="15555" xr:uid="{00000000-0005-0000-0000-0000BC3C0000}"/>
    <cellStyle name="입력 3 4 3 4" xfId="15556" xr:uid="{00000000-0005-0000-0000-0000BD3C0000}"/>
    <cellStyle name="입력 3 4 4" xfId="15557" xr:uid="{00000000-0005-0000-0000-0000BE3C0000}"/>
    <cellStyle name="입력 3 4 4 2" xfId="15558" xr:uid="{00000000-0005-0000-0000-0000BF3C0000}"/>
    <cellStyle name="입력 3 4 4 2 2" xfId="15559" xr:uid="{00000000-0005-0000-0000-0000C03C0000}"/>
    <cellStyle name="입력 3 4 4 3" xfId="15560" xr:uid="{00000000-0005-0000-0000-0000C13C0000}"/>
    <cellStyle name="입력 3 4 4 3 2" xfId="15561" xr:uid="{00000000-0005-0000-0000-0000C23C0000}"/>
    <cellStyle name="입력 3 4 4 4" xfId="15562" xr:uid="{00000000-0005-0000-0000-0000C33C0000}"/>
    <cellStyle name="입력 3 4 5" xfId="15563" xr:uid="{00000000-0005-0000-0000-0000C43C0000}"/>
    <cellStyle name="입력 3 4 5 2" xfId="15564" xr:uid="{00000000-0005-0000-0000-0000C53C0000}"/>
    <cellStyle name="입력 3 4 5 2 2" xfId="15565" xr:uid="{00000000-0005-0000-0000-0000C63C0000}"/>
    <cellStyle name="입력 3 4 5 3" xfId="15566" xr:uid="{00000000-0005-0000-0000-0000C73C0000}"/>
    <cellStyle name="입력 3 4 5 3 2" xfId="15567" xr:uid="{00000000-0005-0000-0000-0000C83C0000}"/>
    <cellStyle name="입력 3 4 5 4" xfId="15568" xr:uid="{00000000-0005-0000-0000-0000C93C0000}"/>
    <cellStyle name="입력 3 4 6" xfId="15569" xr:uid="{00000000-0005-0000-0000-0000CA3C0000}"/>
    <cellStyle name="입력 3 4 6 2" xfId="15570" xr:uid="{00000000-0005-0000-0000-0000CB3C0000}"/>
    <cellStyle name="입력 3 4 7" xfId="15571" xr:uid="{00000000-0005-0000-0000-0000CC3C0000}"/>
    <cellStyle name="입력 3 4 7 2" xfId="15572" xr:uid="{00000000-0005-0000-0000-0000CD3C0000}"/>
    <cellStyle name="입력 3 4 8" xfId="15573" xr:uid="{00000000-0005-0000-0000-0000CE3C0000}"/>
    <cellStyle name="입력 3 5" xfId="15574" xr:uid="{00000000-0005-0000-0000-0000CF3C0000}"/>
    <cellStyle name="입력 3 5 2" xfId="15575" xr:uid="{00000000-0005-0000-0000-0000D03C0000}"/>
    <cellStyle name="입력 3 5 2 2" xfId="15576" xr:uid="{00000000-0005-0000-0000-0000D13C0000}"/>
    <cellStyle name="입력 3 5 3" xfId="15577" xr:uid="{00000000-0005-0000-0000-0000D23C0000}"/>
    <cellStyle name="입력 3 5 3 2" xfId="15578" xr:uid="{00000000-0005-0000-0000-0000D33C0000}"/>
    <cellStyle name="입력 3 5 4" xfId="15579" xr:uid="{00000000-0005-0000-0000-0000D43C0000}"/>
    <cellStyle name="입력 3 6" xfId="15580" xr:uid="{00000000-0005-0000-0000-0000D53C0000}"/>
    <cellStyle name="입력 3 6 2" xfId="15581" xr:uid="{00000000-0005-0000-0000-0000D63C0000}"/>
    <cellStyle name="입력 3 6 2 2" xfId="15582" xr:uid="{00000000-0005-0000-0000-0000D73C0000}"/>
    <cellStyle name="입력 3 6 3" xfId="15583" xr:uid="{00000000-0005-0000-0000-0000D83C0000}"/>
    <cellStyle name="입력 3 6 3 2" xfId="15584" xr:uid="{00000000-0005-0000-0000-0000D93C0000}"/>
    <cellStyle name="입력 3 6 4" xfId="15585" xr:uid="{00000000-0005-0000-0000-0000DA3C0000}"/>
    <cellStyle name="입력 3 7" xfId="15586" xr:uid="{00000000-0005-0000-0000-0000DB3C0000}"/>
    <cellStyle name="입력 3 7 2" xfId="15587" xr:uid="{00000000-0005-0000-0000-0000DC3C0000}"/>
    <cellStyle name="입력 3 7 2 2" xfId="15588" xr:uid="{00000000-0005-0000-0000-0000DD3C0000}"/>
    <cellStyle name="입력 3 7 3" xfId="15589" xr:uid="{00000000-0005-0000-0000-0000DE3C0000}"/>
    <cellStyle name="입력 3 7 3 2" xfId="15590" xr:uid="{00000000-0005-0000-0000-0000DF3C0000}"/>
    <cellStyle name="입력 3 7 4" xfId="15591" xr:uid="{00000000-0005-0000-0000-0000E03C0000}"/>
    <cellStyle name="입력 3 8" xfId="15592" xr:uid="{00000000-0005-0000-0000-0000E13C0000}"/>
    <cellStyle name="입력 3 8 2" xfId="15593" xr:uid="{00000000-0005-0000-0000-0000E23C0000}"/>
    <cellStyle name="입력 3 8 2 2" xfId="15594" xr:uid="{00000000-0005-0000-0000-0000E33C0000}"/>
    <cellStyle name="입력 3 8 3" xfId="15595" xr:uid="{00000000-0005-0000-0000-0000E43C0000}"/>
    <cellStyle name="입력 3 8 3 2" xfId="15596" xr:uid="{00000000-0005-0000-0000-0000E53C0000}"/>
    <cellStyle name="입력 3 8 4" xfId="15597" xr:uid="{00000000-0005-0000-0000-0000E63C0000}"/>
    <cellStyle name="입력 3 9" xfId="15598" xr:uid="{00000000-0005-0000-0000-0000E73C0000}"/>
    <cellStyle name="입력 3 9 2" xfId="15599" xr:uid="{00000000-0005-0000-0000-0000E83C0000}"/>
    <cellStyle name="입력 3 9 2 2" xfId="15600" xr:uid="{00000000-0005-0000-0000-0000E93C0000}"/>
    <cellStyle name="입력 3 9 3" xfId="15601" xr:uid="{00000000-0005-0000-0000-0000EA3C0000}"/>
    <cellStyle name="입력 3 9 3 2" xfId="15602" xr:uid="{00000000-0005-0000-0000-0000EB3C0000}"/>
    <cellStyle name="입력 3 9 4" xfId="15603" xr:uid="{00000000-0005-0000-0000-0000EC3C0000}"/>
    <cellStyle name="입력 4" xfId="15604" xr:uid="{00000000-0005-0000-0000-0000ED3C0000}"/>
    <cellStyle name="입력 4 10" xfId="15605" xr:uid="{00000000-0005-0000-0000-0000EE3C0000}"/>
    <cellStyle name="입력 4 10 2" xfId="15606" xr:uid="{00000000-0005-0000-0000-0000EF3C0000}"/>
    <cellStyle name="입력 4 11" xfId="15607" xr:uid="{00000000-0005-0000-0000-0000F03C0000}"/>
    <cellStyle name="입력 4 11 2" xfId="15608" xr:uid="{00000000-0005-0000-0000-0000F13C0000}"/>
    <cellStyle name="입력 4 12" xfId="15609" xr:uid="{00000000-0005-0000-0000-0000F23C0000}"/>
    <cellStyle name="입력 4 13" xfId="15610" xr:uid="{00000000-0005-0000-0000-0000F33C0000}"/>
    <cellStyle name="입력 4 2" xfId="15611" xr:uid="{00000000-0005-0000-0000-0000F43C0000}"/>
    <cellStyle name="입력 4 2 10" xfId="15612" xr:uid="{00000000-0005-0000-0000-0000F53C0000}"/>
    <cellStyle name="입력 4 2 10 2" xfId="15613" xr:uid="{00000000-0005-0000-0000-0000F63C0000}"/>
    <cellStyle name="입력 4 2 11" xfId="15614" xr:uid="{00000000-0005-0000-0000-0000F73C0000}"/>
    <cellStyle name="입력 4 2 2" xfId="15615" xr:uid="{00000000-0005-0000-0000-0000F83C0000}"/>
    <cellStyle name="입력 4 2 2 2" xfId="15616" xr:uid="{00000000-0005-0000-0000-0000F93C0000}"/>
    <cellStyle name="입력 4 2 2 2 2" xfId="15617" xr:uid="{00000000-0005-0000-0000-0000FA3C0000}"/>
    <cellStyle name="입력 4 2 2 2 2 2" xfId="15618" xr:uid="{00000000-0005-0000-0000-0000FB3C0000}"/>
    <cellStyle name="입력 4 2 2 2 3" xfId="15619" xr:uid="{00000000-0005-0000-0000-0000FC3C0000}"/>
    <cellStyle name="입력 4 2 2 2 3 2" xfId="15620" xr:uid="{00000000-0005-0000-0000-0000FD3C0000}"/>
    <cellStyle name="입력 4 2 2 2 4" xfId="15621" xr:uid="{00000000-0005-0000-0000-0000FE3C0000}"/>
    <cellStyle name="입력 4 2 2 3" xfId="15622" xr:uid="{00000000-0005-0000-0000-0000FF3C0000}"/>
    <cellStyle name="입력 4 2 2 3 2" xfId="15623" xr:uid="{00000000-0005-0000-0000-0000003D0000}"/>
    <cellStyle name="입력 4 2 2 3 2 2" xfId="15624" xr:uid="{00000000-0005-0000-0000-0000013D0000}"/>
    <cellStyle name="입력 4 2 2 3 3" xfId="15625" xr:uid="{00000000-0005-0000-0000-0000023D0000}"/>
    <cellStyle name="입력 4 2 2 3 3 2" xfId="15626" xr:uid="{00000000-0005-0000-0000-0000033D0000}"/>
    <cellStyle name="입력 4 2 2 3 4" xfId="15627" xr:uid="{00000000-0005-0000-0000-0000043D0000}"/>
    <cellStyle name="입력 4 2 2 4" xfId="15628" xr:uid="{00000000-0005-0000-0000-0000053D0000}"/>
    <cellStyle name="입력 4 2 2 4 2" xfId="15629" xr:uid="{00000000-0005-0000-0000-0000063D0000}"/>
    <cellStyle name="입력 4 2 2 4 2 2" xfId="15630" xr:uid="{00000000-0005-0000-0000-0000073D0000}"/>
    <cellStyle name="입력 4 2 2 4 3" xfId="15631" xr:uid="{00000000-0005-0000-0000-0000083D0000}"/>
    <cellStyle name="입력 4 2 2 4 3 2" xfId="15632" xr:uid="{00000000-0005-0000-0000-0000093D0000}"/>
    <cellStyle name="입력 4 2 2 4 4" xfId="15633" xr:uid="{00000000-0005-0000-0000-00000A3D0000}"/>
    <cellStyle name="입력 4 2 2 5" xfId="15634" xr:uid="{00000000-0005-0000-0000-00000B3D0000}"/>
    <cellStyle name="입력 4 2 2 5 2" xfId="15635" xr:uid="{00000000-0005-0000-0000-00000C3D0000}"/>
    <cellStyle name="입력 4 2 2 5 2 2" xfId="15636" xr:uid="{00000000-0005-0000-0000-00000D3D0000}"/>
    <cellStyle name="입력 4 2 2 5 3" xfId="15637" xr:uid="{00000000-0005-0000-0000-00000E3D0000}"/>
    <cellStyle name="입력 4 2 2 5 3 2" xfId="15638" xr:uid="{00000000-0005-0000-0000-00000F3D0000}"/>
    <cellStyle name="입력 4 2 2 5 4" xfId="15639" xr:uid="{00000000-0005-0000-0000-0000103D0000}"/>
    <cellStyle name="입력 4 2 2 6" xfId="15640" xr:uid="{00000000-0005-0000-0000-0000113D0000}"/>
    <cellStyle name="입력 4 2 2 6 2" xfId="15641" xr:uid="{00000000-0005-0000-0000-0000123D0000}"/>
    <cellStyle name="입력 4 2 2 6 2 2" xfId="15642" xr:uid="{00000000-0005-0000-0000-0000133D0000}"/>
    <cellStyle name="입력 4 2 2 6 3" xfId="15643" xr:uid="{00000000-0005-0000-0000-0000143D0000}"/>
    <cellStyle name="입력 4 2 2 6 3 2" xfId="15644" xr:uid="{00000000-0005-0000-0000-0000153D0000}"/>
    <cellStyle name="입력 4 2 2 6 4" xfId="15645" xr:uid="{00000000-0005-0000-0000-0000163D0000}"/>
    <cellStyle name="입력 4 2 2 7" xfId="15646" xr:uid="{00000000-0005-0000-0000-0000173D0000}"/>
    <cellStyle name="입력 4 2 2 7 2" xfId="15647" xr:uid="{00000000-0005-0000-0000-0000183D0000}"/>
    <cellStyle name="입력 4 2 2 8" xfId="15648" xr:uid="{00000000-0005-0000-0000-0000193D0000}"/>
    <cellStyle name="입력 4 2 2 8 2" xfId="15649" xr:uid="{00000000-0005-0000-0000-00001A3D0000}"/>
    <cellStyle name="입력 4 2 2 9" xfId="15650" xr:uid="{00000000-0005-0000-0000-00001B3D0000}"/>
    <cellStyle name="입력 4 2 3" xfId="15651" xr:uid="{00000000-0005-0000-0000-00001C3D0000}"/>
    <cellStyle name="입력 4 2 3 2" xfId="15652" xr:uid="{00000000-0005-0000-0000-00001D3D0000}"/>
    <cellStyle name="입력 4 2 3 2 2" xfId="15653" xr:uid="{00000000-0005-0000-0000-00001E3D0000}"/>
    <cellStyle name="입력 4 2 3 2 2 2" xfId="15654" xr:uid="{00000000-0005-0000-0000-00001F3D0000}"/>
    <cellStyle name="입력 4 2 3 2 3" xfId="15655" xr:uid="{00000000-0005-0000-0000-0000203D0000}"/>
    <cellStyle name="입력 4 2 3 2 3 2" xfId="15656" xr:uid="{00000000-0005-0000-0000-0000213D0000}"/>
    <cellStyle name="입력 4 2 3 2 4" xfId="15657" xr:uid="{00000000-0005-0000-0000-0000223D0000}"/>
    <cellStyle name="입력 4 2 3 3" xfId="15658" xr:uid="{00000000-0005-0000-0000-0000233D0000}"/>
    <cellStyle name="입력 4 2 3 3 2" xfId="15659" xr:uid="{00000000-0005-0000-0000-0000243D0000}"/>
    <cellStyle name="입력 4 2 3 3 2 2" xfId="15660" xr:uid="{00000000-0005-0000-0000-0000253D0000}"/>
    <cellStyle name="입력 4 2 3 3 3" xfId="15661" xr:uid="{00000000-0005-0000-0000-0000263D0000}"/>
    <cellStyle name="입력 4 2 3 3 3 2" xfId="15662" xr:uid="{00000000-0005-0000-0000-0000273D0000}"/>
    <cellStyle name="입력 4 2 3 3 4" xfId="15663" xr:uid="{00000000-0005-0000-0000-0000283D0000}"/>
    <cellStyle name="입력 4 2 3 4" xfId="15664" xr:uid="{00000000-0005-0000-0000-0000293D0000}"/>
    <cellStyle name="입력 4 2 3 4 2" xfId="15665" xr:uid="{00000000-0005-0000-0000-00002A3D0000}"/>
    <cellStyle name="입력 4 2 3 4 2 2" xfId="15666" xr:uid="{00000000-0005-0000-0000-00002B3D0000}"/>
    <cellStyle name="입력 4 2 3 4 3" xfId="15667" xr:uid="{00000000-0005-0000-0000-00002C3D0000}"/>
    <cellStyle name="입력 4 2 3 4 3 2" xfId="15668" xr:uid="{00000000-0005-0000-0000-00002D3D0000}"/>
    <cellStyle name="입력 4 2 3 4 4" xfId="15669" xr:uid="{00000000-0005-0000-0000-00002E3D0000}"/>
    <cellStyle name="입력 4 2 3 5" xfId="15670" xr:uid="{00000000-0005-0000-0000-00002F3D0000}"/>
    <cellStyle name="입력 4 2 3 5 2" xfId="15671" xr:uid="{00000000-0005-0000-0000-0000303D0000}"/>
    <cellStyle name="입력 4 2 3 5 2 2" xfId="15672" xr:uid="{00000000-0005-0000-0000-0000313D0000}"/>
    <cellStyle name="입력 4 2 3 5 3" xfId="15673" xr:uid="{00000000-0005-0000-0000-0000323D0000}"/>
    <cellStyle name="입력 4 2 3 5 3 2" xfId="15674" xr:uid="{00000000-0005-0000-0000-0000333D0000}"/>
    <cellStyle name="입력 4 2 3 5 4" xfId="15675" xr:uid="{00000000-0005-0000-0000-0000343D0000}"/>
    <cellStyle name="입력 4 2 3 6" xfId="15676" xr:uid="{00000000-0005-0000-0000-0000353D0000}"/>
    <cellStyle name="입력 4 2 3 6 2" xfId="15677" xr:uid="{00000000-0005-0000-0000-0000363D0000}"/>
    <cellStyle name="입력 4 2 3 7" xfId="15678" xr:uid="{00000000-0005-0000-0000-0000373D0000}"/>
    <cellStyle name="입력 4 2 3 7 2" xfId="15679" xr:uid="{00000000-0005-0000-0000-0000383D0000}"/>
    <cellStyle name="입력 4 2 3 8" xfId="15680" xr:uid="{00000000-0005-0000-0000-0000393D0000}"/>
    <cellStyle name="입력 4 2 4" xfId="15681" xr:uid="{00000000-0005-0000-0000-00003A3D0000}"/>
    <cellStyle name="입력 4 2 4 2" xfId="15682" xr:uid="{00000000-0005-0000-0000-00003B3D0000}"/>
    <cellStyle name="입력 4 2 4 2 2" xfId="15683" xr:uid="{00000000-0005-0000-0000-00003C3D0000}"/>
    <cellStyle name="입력 4 2 4 3" xfId="15684" xr:uid="{00000000-0005-0000-0000-00003D3D0000}"/>
    <cellStyle name="입력 4 2 4 3 2" xfId="15685" xr:uid="{00000000-0005-0000-0000-00003E3D0000}"/>
    <cellStyle name="입력 4 2 4 4" xfId="15686" xr:uid="{00000000-0005-0000-0000-00003F3D0000}"/>
    <cellStyle name="입력 4 2 5" xfId="15687" xr:uid="{00000000-0005-0000-0000-0000403D0000}"/>
    <cellStyle name="입력 4 2 5 2" xfId="15688" xr:uid="{00000000-0005-0000-0000-0000413D0000}"/>
    <cellStyle name="입력 4 2 5 2 2" xfId="15689" xr:uid="{00000000-0005-0000-0000-0000423D0000}"/>
    <cellStyle name="입력 4 2 5 3" xfId="15690" xr:uid="{00000000-0005-0000-0000-0000433D0000}"/>
    <cellStyle name="입력 4 2 5 3 2" xfId="15691" xr:uid="{00000000-0005-0000-0000-0000443D0000}"/>
    <cellStyle name="입력 4 2 5 4" xfId="15692" xr:uid="{00000000-0005-0000-0000-0000453D0000}"/>
    <cellStyle name="입력 4 2 6" xfId="15693" xr:uid="{00000000-0005-0000-0000-0000463D0000}"/>
    <cellStyle name="입력 4 2 6 2" xfId="15694" xr:uid="{00000000-0005-0000-0000-0000473D0000}"/>
    <cellStyle name="입력 4 2 6 2 2" xfId="15695" xr:uid="{00000000-0005-0000-0000-0000483D0000}"/>
    <cellStyle name="입력 4 2 6 3" xfId="15696" xr:uid="{00000000-0005-0000-0000-0000493D0000}"/>
    <cellStyle name="입력 4 2 6 3 2" xfId="15697" xr:uid="{00000000-0005-0000-0000-00004A3D0000}"/>
    <cellStyle name="입력 4 2 6 4" xfId="15698" xr:uid="{00000000-0005-0000-0000-00004B3D0000}"/>
    <cellStyle name="입력 4 2 7" xfId="15699" xr:uid="{00000000-0005-0000-0000-00004C3D0000}"/>
    <cellStyle name="입력 4 2 7 2" xfId="15700" xr:uid="{00000000-0005-0000-0000-00004D3D0000}"/>
    <cellStyle name="입력 4 2 7 2 2" xfId="15701" xr:uid="{00000000-0005-0000-0000-00004E3D0000}"/>
    <cellStyle name="입력 4 2 7 3" xfId="15702" xr:uid="{00000000-0005-0000-0000-00004F3D0000}"/>
    <cellStyle name="입력 4 2 7 3 2" xfId="15703" xr:uid="{00000000-0005-0000-0000-0000503D0000}"/>
    <cellStyle name="입력 4 2 7 4" xfId="15704" xr:uid="{00000000-0005-0000-0000-0000513D0000}"/>
    <cellStyle name="입력 4 2 8" xfId="15705" xr:uid="{00000000-0005-0000-0000-0000523D0000}"/>
    <cellStyle name="입력 4 2 8 2" xfId="15706" xr:uid="{00000000-0005-0000-0000-0000533D0000}"/>
    <cellStyle name="입력 4 2 8 2 2" xfId="15707" xr:uid="{00000000-0005-0000-0000-0000543D0000}"/>
    <cellStyle name="입력 4 2 8 3" xfId="15708" xr:uid="{00000000-0005-0000-0000-0000553D0000}"/>
    <cellStyle name="입력 4 2 8 3 2" xfId="15709" xr:uid="{00000000-0005-0000-0000-0000563D0000}"/>
    <cellStyle name="입력 4 2 8 4" xfId="15710" xr:uid="{00000000-0005-0000-0000-0000573D0000}"/>
    <cellStyle name="입력 4 2 9" xfId="15711" xr:uid="{00000000-0005-0000-0000-0000583D0000}"/>
    <cellStyle name="입력 4 2 9 2" xfId="15712" xr:uid="{00000000-0005-0000-0000-0000593D0000}"/>
    <cellStyle name="입력 4 3" xfId="15713" xr:uid="{00000000-0005-0000-0000-00005A3D0000}"/>
    <cellStyle name="입력 4 3 2" xfId="15714" xr:uid="{00000000-0005-0000-0000-00005B3D0000}"/>
    <cellStyle name="입력 4 3 2 2" xfId="15715" xr:uid="{00000000-0005-0000-0000-00005C3D0000}"/>
    <cellStyle name="입력 4 3 2 2 2" xfId="15716" xr:uid="{00000000-0005-0000-0000-00005D3D0000}"/>
    <cellStyle name="입력 4 3 2 3" xfId="15717" xr:uid="{00000000-0005-0000-0000-00005E3D0000}"/>
    <cellStyle name="입력 4 3 2 3 2" xfId="15718" xr:uid="{00000000-0005-0000-0000-00005F3D0000}"/>
    <cellStyle name="입력 4 3 2 4" xfId="15719" xr:uid="{00000000-0005-0000-0000-0000603D0000}"/>
    <cellStyle name="입력 4 3 3" xfId="15720" xr:uid="{00000000-0005-0000-0000-0000613D0000}"/>
    <cellStyle name="입력 4 3 3 2" xfId="15721" xr:uid="{00000000-0005-0000-0000-0000623D0000}"/>
    <cellStyle name="입력 4 3 3 2 2" xfId="15722" xr:uid="{00000000-0005-0000-0000-0000633D0000}"/>
    <cellStyle name="입력 4 3 3 3" xfId="15723" xr:uid="{00000000-0005-0000-0000-0000643D0000}"/>
    <cellStyle name="입력 4 3 3 3 2" xfId="15724" xr:uid="{00000000-0005-0000-0000-0000653D0000}"/>
    <cellStyle name="입력 4 3 3 4" xfId="15725" xr:uid="{00000000-0005-0000-0000-0000663D0000}"/>
    <cellStyle name="입력 4 3 4" xfId="15726" xr:uid="{00000000-0005-0000-0000-0000673D0000}"/>
    <cellStyle name="입력 4 3 4 2" xfId="15727" xr:uid="{00000000-0005-0000-0000-0000683D0000}"/>
    <cellStyle name="입력 4 3 4 2 2" xfId="15728" xr:uid="{00000000-0005-0000-0000-0000693D0000}"/>
    <cellStyle name="입력 4 3 4 3" xfId="15729" xr:uid="{00000000-0005-0000-0000-00006A3D0000}"/>
    <cellStyle name="입력 4 3 4 3 2" xfId="15730" xr:uid="{00000000-0005-0000-0000-00006B3D0000}"/>
    <cellStyle name="입력 4 3 4 4" xfId="15731" xr:uid="{00000000-0005-0000-0000-00006C3D0000}"/>
    <cellStyle name="입력 4 3 5" xfId="15732" xr:uid="{00000000-0005-0000-0000-00006D3D0000}"/>
    <cellStyle name="입력 4 3 5 2" xfId="15733" xr:uid="{00000000-0005-0000-0000-00006E3D0000}"/>
    <cellStyle name="입력 4 3 5 2 2" xfId="15734" xr:uid="{00000000-0005-0000-0000-00006F3D0000}"/>
    <cellStyle name="입력 4 3 5 3" xfId="15735" xr:uid="{00000000-0005-0000-0000-0000703D0000}"/>
    <cellStyle name="입력 4 3 5 3 2" xfId="15736" xr:uid="{00000000-0005-0000-0000-0000713D0000}"/>
    <cellStyle name="입력 4 3 5 4" xfId="15737" xr:uid="{00000000-0005-0000-0000-0000723D0000}"/>
    <cellStyle name="입력 4 3 6" xfId="15738" xr:uid="{00000000-0005-0000-0000-0000733D0000}"/>
    <cellStyle name="입력 4 3 6 2" xfId="15739" xr:uid="{00000000-0005-0000-0000-0000743D0000}"/>
    <cellStyle name="입력 4 3 6 2 2" xfId="15740" xr:uid="{00000000-0005-0000-0000-0000753D0000}"/>
    <cellStyle name="입력 4 3 6 3" xfId="15741" xr:uid="{00000000-0005-0000-0000-0000763D0000}"/>
    <cellStyle name="입력 4 3 6 3 2" xfId="15742" xr:uid="{00000000-0005-0000-0000-0000773D0000}"/>
    <cellStyle name="입력 4 3 6 4" xfId="15743" xr:uid="{00000000-0005-0000-0000-0000783D0000}"/>
    <cellStyle name="입력 4 3 7" xfId="15744" xr:uid="{00000000-0005-0000-0000-0000793D0000}"/>
    <cellStyle name="입력 4 3 7 2" xfId="15745" xr:uid="{00000000-0005-0000-0000-00007A3D0000}"/>
    <cellStyle name="입력 4 3 8" xfId="15746" xr:uid="{00000000-0005-0000-0000-00007B3D0000}"/>
    <cellStyle name="입력 4 3 8 2" xfId="15747" xr:uid="{00000000-0005-0000-0000-00007C3D0000}"/>
    <cellStyle name="입력 4 3 9" xfId="15748" xr:uid="{00000000-0005-0000-0000-00007D3D0000}"/>
    <cellStyle name="입력 4 4" xfId="15749" xr:uid="{00000000-0005-0000-0000-00007E3D0000}"/>
    <cellStyle name="입력 4 4 2" xfId="15750" xr:uid="{00000000-0005-0000-0000-00007F3D0000}"/>
    <cellStyle name="입력 4 4 2 2" xfId="15751" xr:uid="{00000000-0005-0000-0000-0000803D0000}"/>
    <cellStyle name="입력 4 4 2 2 2" xfId="15752" xr:uid="{00000000-0005-0000-0000-0000813D0000}"/>
    <cellStyle name="입력 4 4 2 3" xfId="15753" xr:uid="{00000000-0005-0000-0000-0000823D0000}"/>
    <cellStyle name="입력 4 4 2 3 2" xfId="15754" xr:uid="{00000000-0005-0000-0000-0000833D0000}"/>
    <cellStyle name="입력 4 4 2 4" xfId="15755" xr:uid="{00000000-0005-0000-0000-0000843D0000}"/>
    <cellStyle name="입력 4 4 3" xfId="15756" xr:uid="{00000000-0005-0000-0000-0000853D0000}"/>
    <cellStyle name="입력 4 4 3 2" xfId="15757" xr:uid="{00000000-0005-0000-0000-0000863D0000}"/>
    <cellStyle name="입력 4 4 3 2 2" xfId="15758" xr:uid="{00000000-0005-0000-0000-0000873D0000}"/>
    <cellStyle name="입력 4 4 3 3" xfId="15759" xr:uid="{00000000-0005-0000-0000-0000883D0000}"/>
    <cellStyle name="입력 4 4 3 3 2" xfId="15760" xr:uid="{00000000-0005-0000-0000-0000893D0000}"/>
    <cellStyle name="입력 4 4 3 4" xfId="15761" xr:uid="{00000000-0005-0000-0000-00008A3D0000}"/>
    <cellStyle name="입력 4 4 4" xfId="15762" xr:uid="{00000000-0005-0000-0000-00008B3D0000}"/>
    <cellStyle name="입력 4 4 4 2" xfId="15763" xr:uid="{00000000-0005-0000-0000-00008C3D0000}"/>
    <cellStyle name="입력 4 4 4 2 2" xfId="15764" xr:uid="{00000000-0005-0000-0000-00008D3D0000}"/>
    <cellStyle name="입력 4 4 4 3" xfId="15765" xr:uid="{00000000-0005-0000-0000-00008E3D0000}"/>
    <cellStyle name="입력 4 4 4 3 2" xfId="15766" xr:uid="{00000000-0005-0000-0000-00008F3D0000}"/>
    <cellStyle name="입력 4 4 4 4" xfId="15767" xr:uid="{00000000-0005-0000-0000-0000903D0000}"/>
    <cellStyle name="입력 4 4 5" xfId="15768" xr:uid="{00000000-0005-0000-0000-0000913D0000}"/>
    <cellStyle name="입력 4 4 5 2" xfId="15769" xr:uid="{00000000-0005-0000-0000-0000923D0000}"/>
    <cellStyle name="입력 4 4 5 2 2" xfId="15770" xr:uid="{00000000-0005-0000-0000-0000933D0000}"/>
    <cellStyle name="입력 4 4 5 3" xfId="15771" xr:uid="{00000000-0005-0000-0000-0000943D0000}"/>
    <cellStyle name="입력 4 4 5 3 2" xfId="15772" xr:uid="{00000000-0005-0000-0000-0000953D0000}"/>
    <cellStyle name="입력 4 4 5 4" xfId="15773" xr:uid="{00000000-0005-0000-0000-0000963D0000}"/>
    <cellStyle name="입력 4 4 6" xfId="15774" xr:uid="{00000000-0005-0000-0000-0000973D0000}"/>
    <cellStyle name="입력 4 4 6 2" xfId="15775" xr:uid="{00000000-0005-0000-0000-0000983D0000}"/>
    <cellStyle name="입력 4 4 7" xfId="15776" xr:uid="{00000000-0005-0000-0000-0000993D0000}"/>
    <cellStyle name="입력 4 4 7 2" xfId="15777" xr:uid="{00000000-0005-0000-0000-00009A3D0000}"/>
    <cellStyle name="입력 4 4 8" xfId="15778" xr:uid="{00000000-0005-0000-0000-00009B3D0000}"/>
    <cellStyle name="입력 4 5" xfId="15779" xr:uid="{00000000-0005-0000-0000-00009C3D0000}"/>
    <cellStyle name="입력 4 5 2" xfId="15780" xr:uid="{00000000-0005-0000-0000-00009D3D0000}"/>
    <cellStyle name="입력 4 5 2 2" xfId="15781" xr:uid="{00000000-0005-0000-0000-00009E3D0000}"/>
    <cellStyle name="입력 4 5 3" xfId="15782" xr:uid="{00000000-0005-0000-0000-00009F3D0000}"/>
    <cellStyle name="입력 4 5 3 2" xfId="15783" xr:uid="{00000000-0005-0000-0000-0000A03D0000}"/>
    <cellStyle name="입력 4 5 4" xfId="15784" xr:uid="{00000000-0005-0000-0000-0000A13D0000}"/>
    <cellStyle name="입력 4 6" xfId="15785" xr:uid="{00000000-0005-0000-0000-0000A23D0000}"/>
    <cellStyle name="입력 4 6 2" xfId="15786" xr:uid="{00000000-0005-0000-0000-0000A33D0000}"/>
    <cellStyle name="입력 4 6 2 2" xfId="15787" xr:uid="{00000000-0005-0000-0000-0000A43D0000}"/>
    <cellStyle name="입력 4 6 3" xfId="15788" xr:uid="{00000000-0005-0000-0000-0000A53D0000}"/>
    <cellStyle name="입력 4 6 3 2" xfId="15789" xr:uid="{00000000-0005-0000-0000-0000A63D0000}"/>
    <cellStyle name="입력 4 6 4" xfId="15790" xr:uid="{00000000-0005-0000-0000-0000A73D0000}"/>
    <cellStyle name="입력 4 7" xfId="15791" xr:uid="{00000000-0005-0000-0000-0000A83D0000}"/>
    <cellStyle name="입력 4 7 2" xfId="15792" xr:uid="{00000000-0005-0000-0000-0000A93D0000}"/>
    <cellStyle name="입력 4 7 2 2" xfId="15793" xr:uid="{00000000-0005-0000-0000-0000AA3D0000}"/>
    <cellStyle name="입력 4 7 3" xfId="15794" xr:uid="{00000000-0005-0000-0000-0000AB3D0000}"/>
    <cellStyle name="입력 4 7 3 2" xfId="15795" xr:uid="{00000000-0005-0000-0000-0000AC3D0000}"/>
    <cellStyle name="입력 4 7 4" xfId="15796" xr:uid="{00000000-0005-0000-0000-0000AD3D0000}"/>
    <cellStyle name="입력 4 8" xfId="15797" xr:uid="{00000000-0005-0000-0000-0000AE3D0000}"/>
    <cellStyle name="입력 4 8 2" xfId="15798" xr:uid="{00000000-0005-0000-0000-0000AF3D0000}"/>
    <cellStyle name="입력 4 8 2 2" xfId="15799" xr:uid="{00000000-0005-0000-0000-0000B03D0000}"/>
    <cellStyle name="입력 4 8 3" xfId="15800" xr:uid="{00000000-0005-0000-0000-0000B13D0000}"/>
    <cellStyle name="입력 4 8 3 2" xfId="15801" xr:uid="{00000000-0005-0000-0000-0000B23D0000}"/>
    <cellStyle name="입력 4 8 4" xfId="15802" xr:uid="{00000000-0005-0000-0000-0000B33D0000}"/>
    <cellStyle name="입력 4 9" xfId="15803" xr:uid="{00000000-0005-0000-0000-0000B43D0000}"/>
    <cellStyle name="입력 4 9 2" xfId="15804" xr:uid="{00000000-0005-0000-0000-0000B53D0000}"/>
    <cellStyle name="입력 4 9 2 2" xfId="15805" xr:uid="{00000000-0005-0000-0000-0000B63D0000}"/>
    <cellStyle name="입력 4 9 3" xfId="15806" xr:uid="{00000000-0005-0000-0000-0000B73D0000}"/>
    <cellStyle name="입력 4 9 3 2" xfId="15807" xr:uid="{00000000-0005-0000-0000-0000B83D0000}"/>
    <cellStyle name="입력 4 9 4" xfId="15808" xr:uid="{00000000-0005-0000-0000-0000B93D0000}"/>
    <cellStyle name="입력 5" xfId="15809" xr:uid="{00000000-0005-0000-0000-0000BA3D0000}"/>
    <cellStyle name="입력 5 10" xfId="15810" xr:uid="{00000000-0005-0000-0000-0000BB3D0000}"/>
    <cellStyle name="입력 5 10 2" xfId="15811" xr:uid="{00000000-0005-0000-0000-0000BC3D0000}"/>
    <cellStyle name="입력 5 11" xfId="15812" xr:uid="{00000000-0005-0000-0000-0000BD3D0000}"/>
    <cellStyle name="입력 5 11 2" xfId="15813" xr:uid="{00000000-0005-0000-0000-0000BE3D0000}"/>
    <cellStyle name="입력 5 12" xfId="15814" xr:uid="{00000000-0005-0000-0000-0000BF3D0000}"/>
    <cellStyle name="입력 5 2" xfId="15815" xr:uid="{00000000-0005-0000-0000-0000C03D0000}"/>
    <cellStyle name="입력 5 2 10" xfId="15816" xr:uid="{00000000-0005-0000-0000-0000C13D0000}"/>
    <cellStyle name="입력 5 2 10 2" xfId="15817" xr:uid="{00000000-0005-0000-0000-0000C23D0000}"/>
    <cellStyle name="입력 5 2 11" xfId="15818" xr:uid="{00000000-0005-0000-0000-0000C33D0000}"/>
    <cellStyle name="입력 5 2 2" xfId="15819" xr:uid="{00000000-0005-0000-0000-0000C43D0000}"/>
    <cellStyle name="입력 5 2 2 2" xfId="15820" xr:uid="{00000000-0005-0000-0000-0000C53D0000}"/>
    <cellStyle name="입력 5 2 2 2 2" xfId="15821" xr:uid="{00000000-0005-0000-0000-0000C63D0000}"/>
    <cellStyle name="입력 5 2 2 2 2 2" xfId="15822" xr:uid="{00000000-0005-0000-0000-0000C73D0000}"/>
    <cellStyle name="입력 5 2 2 2 3" xfId="15823" xr:uid="{00000000-0005-0000-0000-0000C83D0000}"/>
    <cellStyle name="입력 5 2 2 2 3 2" xfId="15824" xr:uid="{00000000-0005-0000-0000-0000C93D0000}"/>
    <cellStyle name="입력 5 2 2 2 4" xfId="15825" xr:uid="{00000000-0005-0000-0000-0000CA3D0000}"/>
    <cellStyle name="입력 5 2 2 3" xfId="15826" xr:uid="{00000000-0005-0000-0000-0000CB3D0000}"/>
    <cellStyle name="입력 5 2 2 3 2" xfId="15827" xr:uid="{00000000-0005-0000-0000-0000CC3D0000}"/>
    <cellStyle name="입력 5 2 2 3 2 2" xfId="15828" xr:uid="{00000000-0005-0000-0000-0000CD3D0000}"/>
    <cellStyle name="입력 5 2 2 3 3" xfId="15829" xr:uid="{00000000-0005-0000-0000-0000CE3D0000}"/>
    <cellStyle name="입력 5 2 2 3 3 2" xfId="15830" xr:uid="{00000000-0005-0000-0000-0000CF3D0000}"/>
    <cellStyle name="입력 5 2 2 3 4" xfId="15831" xr:uid="{00000000-0005-0000-0000-0000D03D0000}"/>
    <cellStyle name="입력 5 2 2 4" xfId="15832" xr:uid="{00000000-0005-0000-0000-0000D13D0000}"/>
    <cellStyle name="입력 5 2 2 4 2" xfId="15833" xr:uid="{00000000-0005-0000-0000-0000D23D0000}"/>
    <cellStyle name="입력 5 2 2 4 2 2" xfId="15834" xr:uid="{00000000-0005-0000-0000-0000D33D0000}"/>
    <cellStyle name="입력 5 2 2 4 3" xfId="15835" xr:uid="{00000000-0005-0000-0000-0000D43D0000}"/>
    <cellStyle name="입력 5 2 2 4 3 2" xfId="15836" xr:uid="{00000000-0005-0000-0000-0000D53D0000}"/>
    <cellStyle name="입력 5 2 2 4 4" xfId="15837" xr:uid="{00000000-0005-0000-0000-0000D63D0000}"/>
    <cellStyle name="입력 5 2 2 5" xfId="15838" xr:uid="{00000000-0005-0000-0000-0000D73D0000}"/>
    <cellStyle name="입력 5 2 2 5 2" xfId="15839" xr:uid="{00000000-0005-0000-0000-0000D83D0000}"/>
    <cellStyle name="입력 5 2 2 5 2 2" xfId="15840" xr:uid="{00000000-0005-0000-0000-0000D93D0000}"/>
    <cellStyle name="입력 5 2 2 5 3" xfId="15841" xr:uid="{00000000-0005-0000-0000-0000DA3D0000}"/>
    <cellStyle name="입력 5 2 2 5 3 2" xfId="15842" xr:uid="{00000000-0005-0000-0000-0000DB3D0000}"/>
    <cellStyle name="입력 5 2 2 5 4" xfId="15843" xr:uid="{00000000-0005-0000-0000-0000DC3D0000}"/>
    <cellStyle name="입력 5 2 2 6" xfId="15844" xr:uid="{00000000-0005-0000-0000-0000DD3D0000}"/>
    <cellStyle name="입력 5 2 2 6 2" xfId="15845" xr:uid="{00000000-0005-0000-0000-0000DE3D0000}"/>
    <cellStyle name="입력 5 2 2 6 2 2" xfId="15846" xr:uid="{00000000-0005-0000-0000-0000DF3D0000}"/>
    <cellStyle name="입력 5 2 2 6 3" xfId="15847" xr:uid="{00000000-0005-0000-0000-0000E03D0000}"/>
    <cellStyle name="입력 5 2 2 6 3 2" xfId="15848" xr:uid="{00000000-0005-0000-0000-0000E13D0000}"/>
    <cellStyle name="입력 5 2 2 6 4" xfId="15849" xr:uid="{00000000-0005-0000-0000-0000E23D0000}"/>
    <cellStyle name="입력 5 2 2 7" xfId="15850" xr:uid="{00000000-0005-0000-0000-0000E33D0000}"/>
    <cellStyle name="입력 5 2 2 7 2" xfId="15851" xr:uid="{00000000-0005-0000-0000-0000E43D0000}"/>
    <cellStyle name="입력 5 2 2 8" xfId="15852" xr:uid="{00000000-0005-0000-0000-0000E53D0000}"/>
    <cellStyle name="입력 5 2 2 8 2" xfId="15853" xr:uid="{00000000-0005-0000-0000-0000E63D0000}"/>
    <cellStyle name="입력 5 2 2 9" xfId="15854" xr:uid="{00000000-0005-0000-0000-0000E73D0000}"/>
    <cellStyle name="입력 5 2 3" xfId="15855" xr:uid="{00000000-0005-0000-0000-0000E83D0000}"/>
    <cellStyle name="입력 5 2 3 2" xfId="15856" xr:uid="{00000000-0005-0000-0000-0000E93D0000}"/>
    <cellStyle name="입력 5 2 3 2 2" xfId="15857" xr:uid="{00000000-0005-0000-0000-0000EA3D0000}"/>
    <cellStyle name="입력 5 2 3 2 2 2" xfId="15858" xr:uid="{00000000-0005-0000-0000-0000EB3D0000}"/>
    <cellStyle name="입력 5 2 3 2 3" xfId="15859" xr:uid="{00000000-0005-0000-0000-0000EC3D0000}"/>
    <cellStyle name="입력 5 2 3 2 3 2" xfId="15860" xr:uid="{00000000-0005-0000-0000-0000ED3D0000}"/>
    <cellStyle name="입력 5 2 3 2 4" xfId="15861" xr:uid="{00000000-0005-0000-0000-0000EE3D0000}"/>
    <cellStyle name="입력 5 2 3 3" xfId="15862" xr:uid="{00000000-0005-0000-0000-0000EF3D0000}"/>
    <cellStyle name="입력 5 2 3 3 2" xfId="15863" xr:uid="{00000000-0005-0000-0000-0000F03D0000}"/>
    <cellStyle name="입력 5 2 3 3 2 2" xfId="15864" xr:uid="{00000000-0005-0000-0000-0000F13D0000}"/>
    <cellStyle name="입력 5 2 3 3 3" xfId="15865" xr:uid="{00000000-0005-0000-0000-0000F23D0000}"/>
    <cellStyle name="입력 5 2 3 3 3 2" xfId="15866" xr:uid="{00000000-0005-0000-0000-0000F33D0000}"/>
    <cellStyle name="입력 5 2 3 3 4" xfId="15867" xr:uid="{00000000-0005-0000-0000-0000F43D0000}"/>
    <cellStyle name="입력 5 2 3 4" xfId="15868" xr:uid="{00000000-0005-0000-0000-0000F53D0000}"/>
    <cellStyle name="입력 5 2 3 4 2" xfId="15869" xr:uid="{00000000-0005-0000-0000-0000F63D0000}"/>
    <cellStyle name="입력 5 2 3 4 2 2" xfId="15870" xr:uid="{00000000-0005-0000-0000-0000F73D0000}"/>
    <cellStyle name="입력 5 2 3 4 3" xfId="15871" xr:uid="{00000000-0005-0000-0000-0000F83D0000}"/>
    <cellStyle name="입력 5 2 3 4 3 2" xfId="15872" xr:uid="{00000000-0005-0000-0000-0000F93D0000}"/>
    <cellStyle name="입력 5 2 3 4 4" xfId="15873" xr:uid="{00000000-0005-0000-0000-0000FA3D0000}"/>
    <cellStyle name="입력 5 2 3 5" xfId="15874" xr:uid="{00000000-0005-0000-0000-0000FB3D0000}"/>
    <cellStyle name="입력 5 2 3 5 2" xfId="15875" xr:uid="{00000000-0005-0000-0000-0000FC3D0000}"/>
    <cellStyle name="입력 5 2 3 5 2 2" xfId="15876" xr:uid="{00000000-0005-0000-0000-0000FD3D0000}"/>
    <cellStyle name="입력 5 2 3 5 3" xfId="15877" xr:uid="{00000000-0005-0000-0000-0000FE3D0000}"/>
    <cellStyle name="입력 5 2 3 5 3 2" xfId="15878" xr:uid="{00000000-0005-0000-0000-0000FF3D0000}"/>
    <cellStyle name="입력 5 2 3 5 4" xfId="15879" xr:uid="{00000000-0005-0000-0000-0000003E0000}"/>
    <cellStyle name="입력 5 2 3 6" xfId="15880" xr:uid="{00000000-0005-0000-0000-0000013E0000}"/>
    <cellStyle name="입력 5 2 3 6 2" xfId="15881" xr:uid="{00000000-0005-0000-0000-0000023E0000}"/>
    <cellStyle name="입력 5 2 3 7" xfId="15882" xr:uid="{00000000-0005-0000-0000-0000033E0000}"/>
    <cellStyle name="입력 5 2 3 7 2" xfId="15883" xr:uid="{00000000-0005-0000-0000-0000043E0000}"/>
    <cellStyle name="입력 5 2 3 8" xfId="15884" xr:uid="{00000000-0005-0000-0000-0000053E0000}"/>
    <cellStyle name="입력 5 2 4" xfId="15885" xr:uid="{00000000-0005-0000-0000-0000063E0000}"/>
    <cellStyle name="입력 5 2 4 2" xfId="15886" xr:uid="{00000000-0005-0000-0000-0000073E0000}"/>
    <cellStyle name="입력 5 2 4 2 2" xfId="15887" xr:uid="{00000000-0005-0000-0000-0000083E0000}"/>
    <cellStyle name="입력 5 2 4 3" xfId="15888" xr:uid="{00000000-0005-0000-0000-0000093E0000}"/>
    <cellStyle name="입력 5 2 4 3 2" xfId="15889" xr:uid="{00000000-0005-0000-0000-00000A3E0000}"/>
    <cellStyle name="입력 5 2 4 4" xfId="15890" xr:uid="{00000000-0005-0000-0000-00000B3E0000}"/>
    <cellStyle name="입력 5 2 5" xfId="15891" xr:uid="{00000000-0005-0000-0000-00000C3E0000}"/>
    <cellStyle name="입력 5 2 5 2" xfId="15892" xr:uid="{00000000-0005-0000-0000-00000D3E0000}"/>
    <cellStyle name="입력 5 2 5 2 2" xfId="15893" xr:uid="{00000000-0005-0000-0000-00000E3E0000}"/>
    <cellStyle name="입력 5 2 5 3" xfId="15894" xr:uid="{00000000-0005-0000-0000-00000F3E0000}"/>
    <cellStyle name="입력 5 2 5 3 2" xfId="15895" xr:uid="{00000000-0005-0000-0000-0000103E0000}"/>
    <cellStyle name="입력 5 2 5 4" xfId="15896" xr:uid="{00000000-0005-0000-0000-0000113E0000}"/>
    <cellStyle name="입력 5 2 6" xfId="15897" xr:uid="{00000000-0005-0000-0000-0000123E0000}"/>
    <cellStyle name="입력 5 2 6 2" xfId="15898" xr:uid="{00000000-0005-0000-0000-0000133E0000}"/>
    <cellStyle name="입력 5 2 6 2 2" xfId="15899" xr:uid="{00000000-0005-0000-0000-0000143E0000}"/>
    <cellStyle name="입력 5 2 6 3" xfId="15900" xr:uid="{00000000-0005-0000-0000-0000153E0000}"/>
    <cellStyle name="입력 5 2 6 3 2" xfId="15901" xr:uid="{00000000-0005-0000-0000-0000163E0000}"/>
    <cellStyle name="입력 5 2 6 4" xfId="15902" xr:uid="{00000000-0005-0000-0000-0000173E0000}"/>
    <cellStyle name="입력 5 2 7" xfId="15903" xr:uid="{00000000-0005-0000-0000-0000183E0000}"/>
    <cellStyle name="입력 5 2 7 2" xfId="15904" xr:uid="{00000000-0005-0000-0000-0000193E0000}"/>
    <cellStyle name="입력 5 2 7 2 2" xfId="15905" xr:uid="{00000000-0005-0000-0000-00001A3E0000}"/>
    <cellStyle name="입력 5 2 7 3" xfId="15906" xr:uid="{00000000-0005-0000-0000-00001B3E0000}"/>
    <cellStyle name="입력 5 2 7 3 2" xfId="15907" xr:uid="{00000000-0005-0000-0000-00001C3E0000}"/>
    <cellStyle name="입력 5 2 7 4" xfId="15908" xr:uid="{00000000-0005-0000-0000-00001D3E0000}"/>
    <cellStyle name="입력 5 2 8" xfId="15909" xr:uid="{00000000-0005-0000-0000-00001E3E0000}"/>
    <cellStyle name="입력 5 2 8 2" xfId="15910" xr:uid="{00000000-0005-0000-0000-00001F3E0000}"/>
    <cellStyle name="입력 5 2 8 2 2" xfId="15911" xr:uid="{00000000-0005-0000-0000-0000203E0000}"/>
    <cellStyle name="입력 5 2 8 3" xfId="15912" xr:uid="{00000000-0005-0000-0000-0000213E0000}"/>
    <cellStyle name="입력 5 2 8 3 2" xfId="15913" xr:uid="{00000000-0005-0000-0000-0000223E0000}"/>
    <cellStyle name="입력 5 2 8 4" xfId="15914" xr:uid="{00000000-0005-0000-0000-0000233E0000}"/>
    <cellStyle name="입력 5 2 9" xfId="15915" xr:uid="{00000000-0005-0000-0000-0000243E0000}"/>
    <cellStyle name="입력 5 2 9 2" xfId="15916" xr:uid="{00000000-0005-0000-0000-0000253E0000}"/>
    <cellStyle name="입력 5 3" xfId="15917" xr:uid="{00000000-0005-0000-0000-0000263E0000}"/>
    <cellStyle name="입력 5 3 2" xfId="15918" xr:uid="{00000000-0005-0000-0000-0000273E0000}"/>
    <cellStyle name="입력 5 3 2 2" xfId="15919" xr:uid="{00000000-0005-0000-0000-0000283E0000}"/>
    <cellStyle name="입력 5 3 2 2 2" xfId="15920" xr:uid="{00000000-0005-0000-0000-0000293E0000}"/>
    <cellStyle name="입력 5 3 2 3" xfId="15921" xr:uid="{00000000-0005-0000-0000-00002A3E0000}"/>
    <cellStyle name="입력 5 3 2 3 2" xfId="15922" xr:uid="{00000000-0005-0000-0000-00002B3E0000}"/>
    <cellStyle name="입력 5 3 2 4" xfId="15923" xr:uid="{00000000-0005-0000-0000-00002C3E0000}"/>
    <cellStyle name="입력 5 3 3" xfId="15924" xr:uid="{00000000-0005-0000-0000-00002D3E0000}"/>
    <cellStyle name="입력 5 3 3 2" xfId="15925" xr:uid="{00000000-0005-0000-0000-00002E3E0000}"/>
    <cellStyle name="입력 5 3 3 2 2" xfId="15926" xr:uid="{00000000-0005-0000-0000-00002F3E0000}"/>
    <cellStyle name="입력 5 3 3 3" xfId="15927" xr:uid="{00000000-0005-0000-0000-0000303E0000}"/>
    <cellStyle name="입력 5 3 3 3 2" xfId="15928" xr:uid="{00000000-0005-0000-0000-0000313E0000}"/>
    <cellStyle name="입력 5 3 3 4" xfId="15929" xr:uid="{00000000-0005-0000-0000-0000323E0000}"/>
    <cellStyle name="입력 5 3 4" xfId="15930" xr:uid="{00000000-0005-0000-0000-0000333E0000}"/>
    <cellStyle name="입력 5 3 4 2" xfId="15931" xr:uid="{00000000-0005-0000-0000-0000343E0000}"/>
    <cellStyle name="입력 5 3 4 2 2" xfId="15932" xr:uid="{00000000-0005-0000-0000-0000353E0000}"/>
    <cellStyle name="입력 5 3 4 3" xfId="15933" xr:uid="{00000000-0005-0000-0000-0000363E0000}"/>
    <cellStyle name="입력 5 3 4 3 2" xfId="15934" xr:uid="{00000000-0005-0000-0000-0000373E0000}"/>
    <cellStyle name="입력 5 3 4 4" xfId="15935" xr:uid="{00000000-0005-0000-0000-0000383E0000}"/>
    <cellStyle name="입력 5 3 5" xfId="15936" xr:uid="{00000000-0005-0000-0000-0000393E0000}"/>
    <cellStyle name="입력 5 3 5 2" xfId="15937" xr:uid="{00000000-0005-0000-0000-00003A3E0000}"/>
    <cellStyle name="입력 5 3 5 2 2" xfId="15938" xr:uid="{00000000-0005-0000-0000-00003B3E0000}"/>
    <cellStyle name="입력 5 3 5 3" xfId="15939" xr:uid="{00000000-0005-0000-0000-00003C3E0000}"/>
    <cellStyle name="입력 5 3 5 3 2" xfId="15940" xr:uid="{00000000-0005-0000-0000-00003D3E0000}"/>
    <cellStyle name="입력 5 3 5 4" xfId="15941" xr:uid="{00000000-0005-0000-0000-00003E3E0000}"/>
    <cellStyle name="입력 5 3 6" xfId="15942" xr:uid="{00000000-0005-0000-0000-00003F3E0000}"/>
    <cellStyle name="입력 5 3 6 2" xfId="15943" xr:uid="{00000000-0005-0000-0000-0000403E0000}"/>
    <cellStyle name="입력 5 3 6 2 2" xfId="15944" xr:uid="{00000000-0005-0000-0000-0000413E0000}"/>
    <cellStyle name="입력 5 3 6 3" xfId="15945" xr:uid="{00000000-0005-0000-0000-0000423E0000}"/>
    <cellStyle name="입력 5 3 6 3 2" xfId="15946" xr:uid="{00000000-0005-0000-0000-0000433E0000}"/>
    <cellStyle name="입력 5 3 6 4" xfId="15947" xr:uid="{00000000-0005-0000-0000-0000443E0000}"/>
    <cellStyle name="입력 5 3 7" xfId="15948" xr:uid="{00000000-0005-0000-0000-0000453E0000}"/>
    <cellStyle name="입력 5 3 7 2" xfId="15949" xr:uid="{00000000-0005-0000-0000-0000463E0000}"/>
    <cellStyle name="입력 5 3 8" xfId="15950" xr:uid="{00000000-0005-0000-0000-0000473E0000}"/>
    <cellStyle name="입력 5 3 8 2" xfId="15951" xr:uid="{00000000-0005-0000-0000-0000483E0000}"/>
    <cellStyle name="입력 5 3 9" xfId="15952" xr:uid="{00000000-0005-0000-0000-0000493E0000}"/>
    <cellStyle name="입력 5 4" xfId="15953" xr:uid="{00000000-0005-0000-0000-00004A3E0000}"/>
    <cellStyle name="입력 5 4 2" xfId="15954" xr:uid="{00000000-0005-0000-0000-00004B3E0000}"/>
    <cellStyle name="입력 5 4 2 2" xfId="15955" xr:uid="{00000000-0005-0000-0000-00004C3E0000}"/>
    <cellStyle name="입력 5 4 2 2 2" xfId="15956" xr:uid="{00000000-0005-0000-0000-00004D3E0000}"/>
    <cellStyle name="입력 5 4 2 3" xfId="15957" xr:uid="{00000000-0005-0000-0000-00004E3E0000}"/>
    <cellStyle name="입력 5 4 2 3 2" xfId="15958" xr:uid="{00000000-0005-0000-0000-00004F3E0000}"/>
    <cellStyle name="입력 5 4 2 4" xfId="15959" xr:uid="{00000000-0005-0000-0000-0000503E0000}"/>
    <cellStyle name="입력 5 4 3" xfId="15960" xr:uid="{00000000-0005-0000-0000-0000513E0000}"/>
    <cellStyle name="입력 5 4 3 2" xfId="15961" xr:uid="{00000000-0005-0000-0000-0000523E0000}"/>
    <cellStyle name="입력 5 4 3 2 2" xfId="15962" xr:uid="{00000000-0005-0000-0000-0000533E0000}"/>
    <cellStyle name="입력 5 4 3 3" xfId="15963" xr:uid="{00000000-0005-0000-0000-0000543E0000}"/>
    <cellStyle name="입력 5 4 3 3 2" xfId="15964" xr:uid="{00000000-0005-0000-0000-0000553E0000}"/>
    <cellStyle name="입력 5 4 3 4" xfId="15965" xr:uid="{00000000-0005-0000-0000-0000563E0000}"/>
    <cellStyle name="입력 5 4 4" xfId="15966" xr:uid="{00000000-0005-0000-0000-0000573E0000}"/>
    <cellStyle name="입력 5 4 4 2" xfId="15967" xr:uid="{00000000-0005-0000-0000-0000583E0000}"/>
    <cellStyle name="입력 5 4 4 2 2" xfId="15968" xr:uid="{00000000-0005-0000-0000-0000593E0000}"/>
    <cellStyle name="입력 5 4 4 3" xfId="15969" xr:uid="{00000000-0005-0000-0000-00005A3E0000}"/>
    <cellStyle name="입력 5 4 4 3 2" xfId="15970" xr:uid="{00000000-0005-0000-0000-00005B3E0000}"/>
    <cellStyle name="입력 5 4 4 4" xfId="15971" xr:uid="{00000000-0005-0000-0000-00005C3E0000}"/>
    <cellStyle name="입력 5 4 5" xfId="15972" xr:uid="{00000000-0005-0000-0000-00005D3E0000}"/>
    <cellStyle name="입력 5 4 5 2" xfId="15973" xr:uid="{00000000-0005-0000-0000-00005E3E0000}"/>
    <cellStyle name="입력 5 4 5 2 2" xfId="15974" xr:uid="{00000000-0005-0000-0000-00005F3E0000}"/>
    <cellStyle name="입력 5 4 5 3" xfId="15975" xr:uid="{00000000-0005-0000-0000-0000603E0000}"/>
    <cellStyle name="입력 5 4 5 3 2" xfId="15976" xr:uid="{00000000-0005-0000-0000-0000613E0000}"/>
    <cellStyle name="입력 5 4 5 4" xfId="15977" xr:uid="{00000000-0005-0000-0000-0000623E0000}"/>
    <cellStyle name="입력 5 4 6" xfId="15978" xr:uid="{00000000-0005-0000-0000-0000633E0000}"/>
    <cellStyle name="입력 5 4 6 2" xfId="15979" xr:uid="{00000000-0005-0000-0000-0000643E0000}"/>
    <cellStyle name="입력 5 4 7" xfId="15980" xr:uid="{00000000-0005-0000-0000-0000653E0000}"/>
    <cellStyle name="입력 5 4 7 2" xfId="15981" xr:uid="{00000000-0005-0000-0000-0000663E0000}"/>
    <cellStyle name="입력 5 4 8" xfId="15982" xr:uid="{00000000-0005-0000-0000-0000673E0000}"/>
    <cellStyle name="입력 5 5" xfId="15983" xr:uid="{00000000-0005-0000-0000-0000683E0000}"/>
    <cellStyle name="입력 5 5 2" xfId="15984" xr:uid="{00000000-0005-0000-0000-0000693E0000}"/>
    <cellStyle name="입력 5 5 2 2" xfId="15985" xr:uid="{00000000-0005-0000-0000-00006A3E0000}"/>
    <cellStyle name="입력 5 5 3" xfId="15986" xr:uid="{00000000-0005-0000-0000-00006B3E0000}"/>
    <cellStyle name="입력 5 5 3 2" xfId="15987" xr:uid="{00000000-0005-0000-0000-00006C3E0000}"/>
    <cellStyle name="입력 5 5 4" xfId="15988" xr:uid="{00000000-0005-0000-0000-00006D3E0000}"/>
    <cellStyle name="입력 5 6" xfId="15989" xr:uid="{00000000-0005-0000-0000-00006E3E0000}"/>
    <cellStyle name="입력 5 6 2" xfId="15990" xr:uid="{00000000-0005-0000-0000-00006F3E0000}"/>
    <cellStyle name="입력 5 6 2 2" xfId="15991" xr:uid="{00000000-0005-0000-0000-0000703E0000}"/>
    <cellStyle name="입력 5 6 3" xfId="15992" xr:uid="{00000000-0005-0000-0000-0000713E0000}"/>
    <cellStyle name="입력 5 6 3 2" xfId="15993" xr:uid="{00000000-0005-0000-0000-0000723E0000}"/>
    <cellStyle name="입력 5 6 4" xfId="15994" xr:uid="{00000000-0005-0000-0000-0000733E0000}"/>
    <cellStyle name="입력 5 7" xfId="15995" xr:uid="{00000000-0005-0000-0000-0000743E0000}"/>
    <cellStyle name="입력 5 7 2" xfId="15996" xr:uid="{00000000-0005-0000-0000-0000753E0000}"/>
    <cellStyle name="입력 5 7 2 2" xfId="15997" xr:uid="{00000000-0005-0000-0000-0000763E0000}"/>
    <cellStyle name="입력 5 7 3" xfId="15998" xr:uid="{00000000-0005-0000-0000-0000773E0000}"/>
    <cellStyle name="입력 5 7 3 2" xfId="15999" xr:uid="{00000000-0005-0000-0000-0000783E0000}"/>
    <cellStyle name="입력 5 7 4" xfId="16000" xr:uid="{00000000-0005-0000-0000-0000793E0000}"/>
    <cellStyle name="입력 5 8" xfId="16001" xr:uid="{00000000-0005-0000-0000-00007A3E0000}"/>
    <cellStyle name="입력 5 8 2" xfId="16002" xr:uid="{00000000-0005-0000-0000-00007B3E0000}"/>
    <cellStyle name="입력 5 8 2 2" xfId="16003" xr:uid="{00000000-0005-0000-0000-00007C3E0000}"/>
    <cellStyle name="입력 5 8 3" xfId="16004" xr:uid="{00000000-0005-0000-0000-00007D3E0000}"/>
    <cellStyle name="입력 5 8 3 2" xfId="16005" xr:uid="{00000000-0005-0000-0000-00007E3E0000}"/>
    <cellStyle name="입력 5 8 4" xfId="16006" xr:uid="{00000000-0005-0000-0000-00007F3E0000}"/>
    <cellStyle name="입력 5 9" xfId="16007" xr:uid="{00000000-0005-0000-0000-0000803E0000}"/>
    <cellStyle name="입력 5 9 2" xfId="16008" xr:uid="{00000000-0005-0000-0000-0000813E0000}"/>
    <cellStyle name="입력 5 9 2 2" xfId="16009" xr:uid="{00000000-0005-0000-0000-0000823E0000}"/>
    <cellStyle name="입력 5 9 3" xfId="16010" xr:uid="{00000000-0005-0000-0000-0000833E0000}"/>
    <cellStyle name="입력 5 9 3 2" xfId="16011" xr:uid="{00000000-0005-0000-0000-0000843E0000}"/>
    <cellStyle name="입력 5 9 4" xfId="16012" xr:uid="{00000000-0005-0000-0000-0000853E0000}"/>
    <cellStyle name="입력 6" xfId="16013" xr:uid="{00000000-0005-0000-0000-0000863E0000}"/>
    <cellStyle name="입력 6 10" xfId="16014" xr:uid="{00000000-0005-0000-0000-0000873E0000}"/>
    <cellStyle name="입력 6 10 2" xfId="16015" xr:uid="{00000000-0005-0000-0000-0000883E0000}"/>
    <cellStyle name="입력 6 11" xfId="16016" xr:uid="{00000000-0005-0000-0000-0000893E0000}"/>
    <cellStyle name="입력 6 11 2" xfId="16017" xr:uid="{00000000-0005-0000-0000-00008A3E0000}"/>
    <cellStyle name="입력 6 12" xfId="16018" xr:uid="{00000000-0005-0000-0000-00008B3E0000}"/>
    <cellStyle name="입력 6 13" xfId="16019" xr:uid="{00000000-0005-0000-0000-00008C3E0000}"/>
    <cellStyle name="입력 6 2" xfId="16020" xr:uid="{00000000-0005-0000-0000-00008D3E0000}"/>
    <cellStyle name="입력 6 2 10" xfId="16021" xr:uid="{00000000-0005-0000-0000-00008E3E0000}"/>
    <cellStyle name="입력 6 2 10 2" xfId="16022" xr:uid="{00000000-0005-0000-0000-00008F3E0000}"/>
    <cellStyle name="입력 6 2 11" xfId="16023" xr:uid="{00000000-0005-0000-0000-0000903E0000}"/>
    <cellStyle name="입력 6 2 2" xfId="16024" xr:uid="{00000000-0005-0000-0000-0000913E0000}"/>
    <cellStyle name="입력 6 2 2 2" xfId="16025" xr:uid="{00000000-0005-0000-0000-0000923E0000}"/>
    <cellStyle name="입력 6 2 2 2 2" xfId="16026" xr:uid="{00000000-0005-0000-0000-0000933E0000}"/>
    <cellStyle name="입력 6 2 2 2 2 2" xfId="16027" xr:uid="{00000000-0005-0000-0000-0000943E0000}"/>
    <cellStyle name="입력 6 2 2 2 3" xfId="16028" xr:uid="{00000000-0005-0000-0000-0000953E0000}"/>
    <cellStyle name="입력 6 2 2 2 3 2" xfId="16029" xr:uid="{00000000-0005-0000-0000-0000963E0000}"/>
    <cellStyle name="입력 6 2 2 2 4" xfId="16030" xr:uid="{00000000-0005-0000-0000-0000973E0000}"/>
    <cellStyle name="입력 6 2 2 3" xfId="16031" xr:uid="{00000000-0005-0000-0000-0000983E0000}"/>
    <cellStyle name="입력 6 2 2 3 2" xfId="16032" xr:uid="{00000000-0005-0000-0000-0000993E0000}"/>
    <cellStyle name="입력 6 2 2 3 2 2" xfId="16033" xr:uid="{00000000-0005-0000-0000-00009A3E0000}"/>
    <cellStyle name="입력 6 2 2 3 3" xfId="16034" xr:uid="{00000000-0005-0000-0000-00009B3E0000}"/>
    <cellStyle name="입력 6 2 2 3 3 2" xfId="16035" xr:uid="{00000000-0005-0000-0000-00009C3E0000}"/>
    <cellStyle name="입력 6 2 2 3 4" xfId="16036" xr:uid="{00000000-0005-0000-0000-00009D3E0000}"/>
    <cellStyle name="입력 6 2 2 4" xfId="16037" xr:uid="{00000000-0005-0000-0000-00009E3E0000}"/>
    <cellStyle name="입력 6 2 2 4 2" xfId="16038" xr:uid="{00000000-0005-0000-0000-00009F3E0000}"/>
    <cellStyle name="입력 6 2 2 4 2 2" xfId="16039" xr:uid="{00000000-0005-0000-0000-0000A03E0000}"/>
    <cellStyle name="입력 6 2 2 4 3" xfId="16040" xr:uid="{00000000-0005-0000-0000-0000A13E0000}"/>
    <cellStyle name="입력 6 2 2 4 3 2" xfId="16041" xr:uid="{00000000-0005-0000-0000-0000A23E0000}"/>
    <cellStyle name="입력 6 2 2 4 4" xfId="16042" xr:uid="{00000000-0005-0000-0000-0000A33E0000}"/>
    <cellStyle name="입력 6 2 2 5" xfId="16043" xr:uid="{00000000-0005-0000-0000-0000A43E0000}"/>
    <cellStyle name="입력 6 2 2 5 2" xfId="16044" xr:uid="{00000000-0005-0000-0000-0000A53E0000}"/>
    <cellStyle name="입력 6 2 2 5 2 2" xfId="16045" xr:uid="{00000000-0005-0000-0000-0000A63E0000}"/>
    <cellStyle name="입력 6 2 2 5 3" xfId="16046" xr:uid="{00000000-0005-0000-0000-0000A73E0000}"/>
    <cellStyle name="입력 6 2 2 5 3 2" xfId="16047" xr:uid="{00000000-0005-0000-0000-0000A83E0000}"/>
    <cellStyle name="입력 6 2 2 5 4" xfId="16048" xr:uid="{00000000-0005-0000-0000-0000A93E0000}"/>
    <cellStyle name="입력 6 2 2 6" xfId="16049" xr:uid="{00000000-0005-0000-0000-0000AA3E0000}"/>
    <cellStyle name="입력 6 2 2 6 2" xfId="16050" xr:uid="{00000000-0005-0000-0000-0000AB3E0000}"/>
    <cellStyle name="입력 6 2 2 6 2 2" xfId="16051" xr:uid="{00000000-0005-0000-0000-0000AC3E0000}"/>
    <cellStyle name="입력 6 2 2 6 3" xfId="16052" xr:uid="{00000000-0005-0000-0000-0000AD3E0000}"/>
    <cellStyle name="입력 6 2 2 6 3 2" xfId="16053" xr:uid="{00000000-0005-0000-0000-0000AE3E0000}"/>
    <cellStyle name="입력 6 2 2 6 4" xfId="16054" xr:uid="{00000000-0005-0000-0000-0000AF3E0000}"/>
    <cellStyle name="입력 6 2 2 7" xfId="16055" xr:uid="{00000000-0005-0000-0000-0000B03E0000}"/>
    <cellStyle name="입력 6 2 2 7 2" xfId="16056" xr:uid="{00000000-0005-0000-0000-0000B13E0000}"/>
    <cellStyle name="입력 6 2 2 8" xfId="16057" xr:uid="{00000000-0005-0000-0000-0000B23E0000}"/>
    <cellStyle name="입력 6 2 2 8 2" xfId="16058" xr:uid="{00000000-0005-0000-0000-0000B33E0000}"/>
    <cellStyle name="입력 6 2 2 9" xfId="16059" xr:uid="{00000000-0005-0000-0000-0000B43E0000}"/>
    <cellStyle name="입력 6 2 3" xfId="16060" xr:uid="{00000000-0005-0000-0000-0000B53E0000}"/>
    <cellStyle name="입력 6 2 3 2" xfId="16061" xr:uid="{00000000-0005-0000-0000-0000B63E0000}"/>
    <cellStyle name="입력 6 2 3 2 2" xfId="16062" xr:uid="{00000000-0005-0000-0000-0000B73E0000}"/>
    <cellStyle name="입력 6 2 3 2 2 2" xfId="16063" xr:uid="{00000000-0005-0000-0000-0000B83E0000}"/>
    <cellStyle name="입력 6 2 3 2 3" xfId="16064" xr:uid="{00000000-0005-0000-0000-0000B93E0000}"/>
    <cellStyle name="입력 6 2 3 2 3 2" xfId="16065" xr:uid="{00000000-0005-0000-0000-0000BA3E0000}"/>
    <cellStyle name="입력 6 2 3 2 4" xfId="16066" xr:uid="{00000000-0005-0000-0000-0000BB3E0000}"/>
    <cellStyle name="입력 6 2 3 3" xfId="16067" xr:uid="{00000000-0005-0000-0000-0000BC3E0000}"/>
    <cellStyle name="입력 6 2 3 3 2" xfId="16068" xr:uid="{00000000-0005-0000-0000-0000BD3E0000}"/>
    <cellStyle name="입력 6 2 3 3 2 2" xfId="16069" xr:uid="{00000000-0005-0000-0000-0000BE3E0000}"/>
    <cellStyle name="입력 6 2 3 3 3" xfId="16070" xr:uid="{00000000-0005-0000-0000-0000BF3E0000}"/>
    <cellStyle name="입력 6 2 3 3 3 2" xfId="16071" xr:uid="{00000000-0005-0000-0000-0000C03E0000}"/>
    <cellStyle name="입력 6 2 3 3 4" xfId="16072" xr:uid="{00000000-0005-0000-0000-0000C13E0000}"/>
    <cellStyle name="입력 6 2 3 4" xfId="16073" xr:uid="{00000000-0005-0000-0000-0000C23E0000}"/>
    <cellStyle name="입력 6 2 3 4 2" xfId="16074" xr:uid="{00000000-0005-0000-0000-0000C33E0000}"/>
    <cellStyle name="입력 6 2 3 4 2 2" xfId="16075" xr:uid="{00000000-0005-0000-0000-0000C43E0000}"/>
    <cellStyle name="입력 6 2 3 4 3" xfId="16076" xr:uid="{00000000-0005-0000-0000-0000C53E0000}"/>
    <cellStyle name="입력 6 2 3 4 3 2" xfId="16077" xr:uid="{00000000-0005-0000-0000-0000C63E0000}"/>
    <cellStyle name="입력 6 2 3 4 4" xfId="16078" xr:uid="{00000000-0005-0000-0000-0000C73E0000}"/>
    <cellStyle name="입력 6 2 3 5" xfId="16079" xr:uid="{00000000-0005-0000-0000-0000C83E0000}"/>
    <cellStyle name="입력 6 2 3 5 2" xfId="16080" xr:uid="{00000000-0005-0000-0000-0000C93E0000}"/>
    <cellStyle name="입력 6 2 3 5 2 2" xfId="16081" xr:uid="{00000000-0005-0000-0000-0000CA3E0000}"/>
    <cellStyle name="입력 6 2 3 5 3" xfId="16082" xr:uid="{00000000-0005-0000-0000-0000CB3E0000}"/>
    <cellStyle name="입력 6 2 3 5 3 2" xfId="16083" xr:uid="{00000000-0005-0000-0000-0000CC3E0000}"/>
    <cellStyle name="입력 6 2 3 5 4" xfId="16084" xr:uid="{00000000-0005-0000-0000-0000CD3E0000}"/>
    <cellStyle name="입력 6 2 3 6" xfId="16085" xr:uid="{00000000-0005-0000-0000-0000CE3E0000}"/>
    <cellStyle name="입력 6 2 3 6 2" xfId="16086" xr:uid="{00000000-0005-0000-0000-0000CF3E0000}"/>
    <cellStyle name="입력 6 2 3 7" xfId="16087" xr:uid="{00000000-0005-0000-0000-0000D03E0000}"/>
    <cellStyle name="입력 6 2 3 7 2" xfId="16088" xr:uid="{00000000-0005-0000-0000-0000D13E0000}"/>
    <cellStyle name="입력 6 2 3 8" xfId="16089" xr:uid="{00000000-0005-0000-0000-0000D23E0000}"/>
    <cellStyle name="입력 6 2 4" xfId="16090" xr:uid="{00000000-0005-0000-0000-0000D33E0000}"/>
    <cellStyle name="입력 6 2 4 2" xfId="16091" xr:uid="{00000000-0005-0000-0000-0000D43E0000}"/>
    <cellStyle name="입력 6 2 4 2 2" xfId="16092" xr:uid="{00000000-0005-0000-0000-0000D53E0000}"/>
    <cellStyle name="입력 6 2 4 3" xfId="16093" xr:uid="{00000000-0005-0000-0000-0000D63E0000}"/>
    <cellStyle name="입력 6 2 4 3 2" xfId="16094" xr:uid="{00000000-0005-0000-0000-0000D73E0000}"/>
    <cellStyle name="입력 6 2 4 4" xfId="16095" xr:uid="{00000000-0005-0000-0000-0000D83E0000}"/>
    <cellStyle name="입력 6 2 5" xfId="16096" xr:uid="{00000000-0005-0000-0000-0000D93E0000}"/>
    <cellStyle name="입력 6 2 5 2" xfId="16097" xr:uid="{00000000-0005-0000-0000-0000DA3E0000}"/>
    <cellStyle name="입력 6 2 5 2 2" xfId="16098" xr:uid="{00000000-0005-0000-0000-0000DB3E0000}"/>
    <cellStyle name="입력 6 2 5 3" xfId="16099" xr:uid="{00000000-0005-0000-0000-0000DC3E0000}"/>
    <cellStyle name="입력 6 2 5 3 2" xfId="16100" xr:uid="{00000000-0005-0000-0000-0000DD3E0000}"/>
    <cellStyle name="입력 6 2 5 4" xfId="16101" xr:uid="{00000000-0005-0000-0000-0000DE3E0000}"/>
    <cellStyle name="입력 6 2 6" xfId="16102" xr:uid="{00000000-0005-0000-0000-0000DF3E0000}"/>
    <cellStyle name="입력 6 2 6 2" xfId="16103" xr:uid="{00000000-0005-0000-0000-0000E03E0000}"/>
    <cellStyle name="입력 6 2 6 2 2" xfId="16104" xr:uid="{00000000-0005-0000-0000-0000E13E0000}"/>
    <cellStyle name="입력 6 2 6 3" xfId="16105" xr:uid="{00000000-0005-0000-0000-0000E23E0000}"/>
    <cellStyle name="입력 6 2 6 3 2" xfId="16106" xr:uid="{00000000-0005-0000-0000-0000E33E0000}"/>
    <cellStyle name="입력 6 2 6 4" xfId="16107" xr:uid="{00000000-0005-0000-0000-0000E43E0000}"/>
    <cellStyle name="입력 6 2 7" xfId="16108" xr:uid="{00000000-0005-0000-0000-0000E53E0000}"/>
    <cellStyle name="입력 6 2 7 2" xfId="16109" xr:uid="{00000000-0005-0000-0000-0000E63E0000}"/>
    <cellStyle name="입력 6 2 7 2 2" xfId="16110" xr:uid="{00000000-0005-0000-0000-0000E73E0000}"/>
    <cellStyle name="입력 6 2 7 3" xfId="16111" xr:uid="{00000000-0005-0000-0000-0000E83E0000}"/>
    <cellStyle name="입력 6 2 7 3 2" xfId="16112" xr:uid="{00000000-0005-0000-0000-0000E93E0000}"/>
    <cellStyle name="입력 6 2 7 4" xfId="16113" xr:uid="{00000000-0005-0000-0000-0000EA3E0000}"/>
    <cellStyle name="입력 6 2 8" xfId="16114" xr:uid="{00000000-0005-0000-0000-0000EB3E0000}"/>
    <cellStyle name="입력 6 2 8 2" xfId="16115" xr:uid="{00000000-0005-0000-0000-0000EC3E0000}"/>
    <cellStyle name="입력 6 2 8 2 2" xfId="16116" xr:uid="{00000000-0005-0000-0000-0000ED3E0000}"/>
    <cellStyle name="입력 6 2 8 3" xfId="16117" xr:uid="{00000000-0005-0000-0000-0000EE3E0000}"/>
    <cellStyle name="입력 6 2 8 3 2" xfId="16118" xr:uid="{00000000-0005-0000-0000-0000EF3E0000}"/>
    <cellStyle name="입력 6 2 8 4" xfId="16119" xr:uid="{00000000-0005-0000-0000-0000F03E0000}"/>
    <cellStyle name="입력 6 2 9" xfId="16120" xr:uid="{00000000-0005-0000-0000-0000F13E0000}"/>
    <cellStyle name="입력 6 2 9 2" xfId="16121" xr:uid="{00000000-0005-0000-0000-0000F23E0000}"/>
    <cellStyle name="입력 6 3" xfId="16122" xr:uid="{00000000-0005-0000-0000-0000F33E0000}"/>
    <cellStyle name="입력 6 3 2" xfId="16123" xr:uid="{00000000-0005-0000-0000-0000F43E0000}"/>
    <cellStyle name="입력 6 3 2 2" xfId="16124" xr:uid="{00000000-0005-0000-0000-0000F53E0000}"/>
    <cellStyle name="입력 6 3 2 2 2" xfId="16125" xr:uid="{00000000-0005-0000-0000-0000F63E0000}"/>
    <cellStyle name="입력 6 3 2 3" xfId="16126" xr:uid="{00000000-0005-0000-0000-0000F73E0000}"/>
    <cellStyle name="입력 6 3 2 3 2" xfId="16127" xr:uid="{00000000-0005-0000-0000-0000F83E0000}"/>
    <cellStyle name="입력 6 3 2 4" xfId="16128" xr:uid="{00000000-0005-0000-0000-0000F93E0000}"/>
    <cellStyle name="입력 6 3 3" xfId="16129" xr:uid="{00000000-0005-0000-0000-0000FA3E0000}"/>
    <cellStyle name="입력 6 3 3 2" xfId="16130" xr:uid="{00000000-0005-0000-0000-0000FB3E0000}"/>
    <cellStyle name="입력 6 3 3 2 2" xfId="16131" xr:uid="{00000000-0005-0000-0000-0000FC3E0000}"/>
    <cellStyle name="입력 6 3 3 3" xfId="16132" xr:uid="{00000000-0005-0000-0000-0000FD3E0000}"/>
    <cellStyle name="입력 6 3 3 3 2" xfId="16133" xr:uid="{00000000-0005-0000-0000-0000FE3E0000}"/>
    <cellStyle name="입력 6 3 3 4" xfId="16134" xr:uid="{00000000-0005-0000-0000-0000FF3E0000}"/>
    <cellStyle name="입력 6 3 4" xfId="16135" xr:uid="{00000000-0005-0000-0000-0000003F0000}"/>
    <cellStyle name="입력 6 3 4 2" xfId="16136" xr:uid="{00000000-0005-0000-0000-0000013F0000}"/>
    <cellStyle name="입력 6 3 4 2 2" xfId="16137" xr:uid="{00000000-0005-0000-0000-0000023F0000}"/>
    <cellStyle name="입력 6 3 4 3" xfId="16138" xr:uid="{00000000-0005-0000-0000-0000033F0000}"/>
    <cellStyle name="입력 6 3 4 3 2" xfId="16139" xr:uid="{00000000-0005-0000-0000-0000043F0000}"/>
    <cellStyle name="입력 6 3 4 4" xfId="16140" xr:uid="{00000000-0005-0000-0000-0000053F0000}"/>
    <cellStyle name="입력 6 3 5" xfId="16141" xr:uid="{00000000-0005-0000-0000-0000063F0000}"/>
    <cellStyle name="입력 6 3 5 2" xfId="16142" xr:uid="{00000000-0005-0000-0000-0000073F0000}"/>
    <cellStyle name="입력 6 3 5 2 2" xfId="16143" xr:uid="{00000000-0005-0000-0000-0000083F0000}"/>
    <cellStyle name="입력 6 3 5 3" xfId="16144" xr:uid="{00000000-0005-0000-0000-0000093F0000}"/>
    <cellStyle name="입력 6 3 5 3 2" xfId="16145" xr:uid="{00000000-0005-0000-0000-00000A3F0000}"/>
    <cellStyle name="입력 6 3 5 4" xfId="16146" xr:uid="{00000000-0005-0000-0000-00000B3F0000}"/>
    <cellStyle name="입력 6 3 6" xfId="16147" xr:uid="{00000000-0005-0000-0000-00000C3F0000}"/>
    <cellStyle name="입력 6 3 6 2" xfId="16148" xr:uid="{00000000-0005-0000-0000-00000D3F0000}"/>
    <cellStyle name="입력 6 3 6 2 2" xfId="16149" xr:uid="{00000000-0005-0000-0000-00000E3F0000}"/>
    <cellStyle name="입력 6 3 6 3" xfId="16150" xr:uid="{00000000-0005-0000-0000-00000F3F0000}"/>
    <cellStyle name="입력 6 3 6 3 2" xfId="16151" xr:uid="{00000000-0005-0000-0000-0000103F0000}"/>
    <cellStyle name="입력 6 3 6 4" xfId="16152" xr:uid="{00000000-0005-0000-0000-0000113F0000}"/>
    <cellStyle name="입력 6 3 7" xfId="16153" xr:uid="{00000000-0005-0000-0000-0000123F0000}"/>
    <cellStyle name="입력 6 3 7 2" xfId="16154" xr:uid="{00000000-0005-0000-0000-0000133F0000}"/>
    <cellStyle name="입력 6 3 8" xfId="16155" xr:uid="{00000000-0005-0000-0000-0000143F0000}"/>
    <cellStyle name="입력 6 3 8 2" xfId="16156" xr:uid="{00000000-0005-0000-0000-0000153F0000}"/>
    <cellStyle name="입력 6 3 9" xfId="16157" xr:uid="{00000000-0005-0000-0000-0000163F0000}"/>
    <cellStyle name="입력 6 4" xfId="16158" xr:uid="{00000000-0005-0000-0000-0000173F0000}"/>
    <cellStyle name="입력 6 4 2" xfId="16159" xr:uid="{00000000-0005-0000-0000-0000183F0000}"/>
    <cellStyle name="입력 6 4 2 2" xfId="16160" xr:uid="{00000000-0005-0000-0000-0000193F0000}"/>
    <cellStyle name="입력 6 4 2 2 2" xfId="16161" xr:uid="{00000000-0005-0000-0000-00001A3F0000}"/>
    <cellStyle name="입력 6 4 2 3" xfId="16162" xr:uid="{00000000-0005-0000-0000-00001B3F0000}"/>
    <cellStyle name="입력 6 4 2 3 2" xfId="16163" xr:uid="{00000000-0005-0000-0000-00001C3F0000}"/>
    <cellStyle name="입력 6 4 2 4" xfId="16164" xr:uid="{00000000-0005-0000-0000-00001D3F0000}"/>
    <cellStyle name="입력 6 4 3" xfId="16165" xr:uid="{00000000-0005-0000-0000-00001E3F0000}"/>
    <cellStyle name="입력 6 4 3 2" xfId="16166" xr:uid="{00000000-0005-0000-0000-00001F3F0000}"/>
    <cellStyle name="입력 6 4 3 2 2" xfId="16167" xr:uid="{00000000-0005-0000-0000-0000203F0000}"/>
    <cellStyle name="입력 6 4 3 3" xfId="16168" xr:uid="{00000000-0005-0000-0000-0000213F0000}"/>
    <cellStyle name="입력 6 4 3 3 2" xfId="16169" xr:uid="{00000000-0005-0000-0000-0000223F0000}"/>
    <cellStyle name="입력 6 4 3 4" xfId="16170" xr:uid="{00000000-0005-0000-0000-0000233F0000}"/>
    <cellStyle name="입력 6 4 4" xfId="16171" xr:uid="{00000000-0005-0000-0000-0000243F0000}"/>
    <cellStyle name="입력 6 4 4 2" xfId="16172" xr:uid="{00000000-0005-0000-0000-0000253F0000}"/>
    <cellStyle name="입력 6 4 4 2 2" xfId="16173" xr:uid="{00000000-0005-0000-0000-0000263F0000}"/>
    <cellStyle name="입력 6 4 4 3" xfId="16174" xr:uid="{00000000-0005-0000-0000-0000273F0000}"/>
    <cellStyle name="입력 6 4 4 3 2" xfId="16175" xr:uid="{00000000-0005-0000-0000-0000283F0000}"/>
    <cellStyle name="입력 6 4 4 4" xfId="16176" xr:uid="{00000000-0005-0000-0000-0000293F0000}"/>
    <cellStyle name="입력 6 4 5" xfId="16177" xr:uid="{00000000-0005-0000-0000-00002A3F0000}"/>
    <cellStyle name="입력 6 4 5 2" xfId="16178" xr:uid="{00000000-0005-0000-0000-00002B3F0000}"/>
    <cellStyle name="입력 6 4 5 2 2" xfId="16179" xr:uid="{00000000-0005-0000-0000-00002C3F0000}"/>
    <cellStyle name="입력 6 4 5 3" xfId="16180" xr:uid="{00000000-0005-0000-0000-00002D3F0000}"/>
    <cellStyle name="입력 6 4 5 3 2" xfId="16181" xr:uid="{00000000-0005-0000-0000-00002E3F0000}"/>
    <cellStyle name="입력 6 4 5 4" xfId="16182" xr:uid="{00000000-0005-0000-0000-00002F3F0000}"/>
    <cellStyle name="입력 6 4 6" xfId="16183" xr:uid="{00000000-0005-0000-0000-0000303F0000}"/>
    <cellStyle name="입력 6 4 6 2" xfId="16184" xr:uid="{00000000-0005-0000-0000-0000313F0000}"/>
    <cellStyle name="입력 6 4 7" xfId="16185" xr:uid="{00000000-0005-0000-0000-0000323F0000}"/>
    <cellStyle name="입력 6 4 7 2" xfId="16186" xr:uid="{00000000-0005-0000-0000-0000333F0000}"/>
    <cellStyle name="입력 6 4 8" xfId="16187" xr:uid="{00000000-0005-0000-0000-0000343F0000}"/>
    <cellStyle name="입력 6 5" xfId="16188" xr:uid="{00000000-0005-0000-0000-0000353F0000}"/>
    <cellStyle name="입력 6 5 2" xfId="16189" xr:uid="{00000000-0005-0000-0000-0000363F0000}"/>
    <cellStyle name="입력 6 5 2 2" xfId="16190" xr:uid="{00000000-0005-0000-0000-0000373F0000}"/>
    <cellStyle name="입력 6 5 3" xfId="16191" xr:uid="{00000000-0005-0000-0000-0000383F0000}"/>
    <cellStyle name="입력 6 5 3 2" xfId="16192" xr:uid="{00000000-0005-0000-0000-0000393F0000}"/>
    <cellStyle name="입력 6 5 4" xfId="16193" xr:uid="{00000000-0005-0000-0000-00003A3F0000}"/>
    <cellStyle name="입력 6 6" xfId="16194" xr:uid="{00000000-0005-0000-0000-00003B3F0000}"/>
    <cellStyle name="입력 6 6 2" xfId="16195" xr:uid="{00000000-0005-0000-0000-00003C3F0000}"/>
    <cellStyle name="입력 6 6 2 2" xfId="16196" xr:uid="{00000000-0005-0000-0000-00003D3F0000}"/>
    <cellStyle name="입력 6 6 3" xfId="16197" xr:uid="{00000000-0005-0000-0000-00003E3F0000}"/>
    <cellStyle name="입력 6 6 3 2" xfId="16198" xr:uid="{00000000-0005-0000-0000-00003F3F0000}"/>
    <cellStyle name="입력 6 6 4" xfId="16199" xr:uid="{00000000-0005-0000-0000-0000403F0000}"/>
    <cellStyle name="입력 6 7" xfId="16200" xr:uid="{00000000-0005-0000-0000-0000413F0000}"/>
    <cellStyle name="입력 6 7 2" xfId="16201" xr:uid="{00000000-0005-0000-0000-0000423F0000}"/>
    <cellStyle name="입력 6 7 2 2" xfId="16202" xr:uid="{00000000-0005-0000-0000-0000433F0000}"/>
    <cellStyle name="입력 6 7 3" xfId="16203" xr:uid="{00000000-0005-0000-0000-0000443F0000}"/>
    <cellStyle name="입력 6 7 3 2" xfId="16204" xr:uid="{00000000-0005-0000-0000-0000453F0000}"/>
    <cellStyle name="입력 6 7 4" xfId="16205" xr:uid="{00000000-0005-0000-0000-0000463F0000}"/>
    <cellStyle name="입력 6 8" xfId="16206" xr:uid="{00000000-0005-0000-0000-0000473F0000}"/>
    <cellStyle name="입력 6 8 2" xfId="16207" xr:uid="{00000000-0005-0000-0000-0000483F0000}"/>
    <cellStyle name="입력 6 8 2 2" xfId="16208" xr:uid="{00000000-0005-0000-0000-0000493F0000}"/>
    <cellStyle name="입력 6 8 3" xfId="16209" xr:uid="{00000000-0005-0000-0000-00004A3F0000}"/>
    <cellStyle name="입력 6 8 3 2" xfId="16210" xr:uid="{00000000-0005-0000-0000-00004B3F0000}"/>
    <cellStyle name="입력 6 8 4" xfId="16211" xr:uid="{00000000-0005-0000-0000-00004C3F0000}"/>
    <cellStyle name="입력 6 9" xfId="16212" xr:uid="{00000000-0005-0000-0000-00004D3F0000}"/>
    <cellStyle name="입력 6 9 2" xfId="16213" xr:uid="{00000000-0005-0000-0000-00004E3F0000}"/>
    <cellStyle name="입력 6 9 2 2" xfId="16214" xr:uid="{00000000-0005-0000-0000-00004F3F0000}"/>
    <cellStyle name="입력 6 9 3" xfId="16215" xr:uid="{00000000-0005-0000-0000-0000503F0000}"/>
    <cellStyle name="입력 6 9 3 2" xfId="16216" xr:uid="{00000000-0005-0000-0000-0000513F0000}"/>
    <cellStyle name="입력 6 9 4" xfId="16217" xr:uid="{00000000-0005-0000-0000-0000523F0000}"/>
    <cellStyle name="입력 7" xfId="16218" xr:uid="{00000000-0005-0000-0000-0000533F0000}"/>
    <cellStyle name="입력 7 10" xfId="16219" xr:uid="{00000000-0005-0000-0000-0000543F0000}"/>
    <cellStyle name="입력 7 10 2" xfId="16220" xr:uid="{00000000-0005-0000-0000-0000553F0000}"/>
    <cellStyle name="입력 7 11" xfId="16221" xr:uid="{00000000-0005-0000-0000-0000563F0000}"/>
    <cellStyle name="입력 7 11 2" xfId="16222" xr:uid="{00000000-0005-0000-0000-0000573F0000}"/>
    <cellStyle name="입력 7 12" xfId="16223" xr:uid="{00000000-0005-0000-0000-0000583F0000}"/>
    <cellStyle name="입력 7 2" xfId="16224" xr:uid="{00000000-0005-0000-0000-0000593F0000}"/>
    <cellStyle name="입력 7 2 10" xfId="16225" xr:uid="{00000000-0005-0000-0000-00005A3F0000}"/>
    <cellStyle name="입력 7 2 10 2" xfId="16226" xr:uid="{00000000-0005-0000-0000-00005B3F0000}"/>
    <cellStyle name="입력 7 2 11" xfId="16227" xr:uid="{00000000-0005-0000-0000-00005C3F0000}"/>
    <cellStyle name="입력 7 2 2" xfId="16228" xr:uid="{00000000-0005-0000-0000-00005D3F0000}"/>
    <cellStyle name="입력 7 2 2 2" xfId="16229" xr:uid="{00000000-0005-0000-0000-00005E3F0000}"/>
    <cellStyle name="입력 7 2 2 2 2" xfId="16230" xr:uid="{00000000-0005-0000-0000-00005F3F0000}"/>
    <cellStyle name="입력 7 2 2 2 2 2" xfId="16231" xr:uid="{00000000-0005-0000-0000-0000603F0000}"/>
    <cellStyle name="입력 7 2 2 2 3" xfId="16232" xr:uid="{00000000-0005-0000-0000-0000613F0000}"/>
    <cellStyle name="입력 7 2 2 2 3 2" xfId="16233" xr:uid="{00000000-0005-0000-0000-0000623F0000}"/>
    <cellStyle name="입력 7 2 2 2 4" xfId="16234" xr:uid="{00000000-0005-0000-0000-0000633F0000}"/>
    <cellStyle name="입력 7 2 2 3" xfId="16235" xr:uid="{00000000-0005-0000-0000-0000643F0000}"/>
    <cellStyle name="입력 7 2 2 3 2" xfId="16236" xr:uid="{00000000-0005-0000-0000-0000653F0000}"/>
    <cellStyle name="입력 7 2 2 3 2 2" xfId="16237" xr:uid="{00000000-0005-0000-0000-0000663F0000}"/>
    <cellStyle name="입력 7 2 2 3 3" xfId="16238" xr:uid="{00000000-0005-0000-0000-0000673F0000}"/>
    <cellStyle name="입력 7 2 2 3 3 2" xfId="16239" xr:uid="{00000000-0005-0000-0000-0000683F0000}"/>
    <cellStyle name="입력 7 2 2 3 4" xfId="16240" xr:uid="{00000000-0005-0000-0000-0000693F0000}"/>
    <cellStyle name="입력 7 2 2 4" xfId="16241" xr:uid="{00000000-0005-0000-0000-00006A3F0000}"/>
    <cellStyle name="입력 7 2 2 4 2" xfId="16242" xr:uid="{00000000-0005-0000-0000-00006B3F0000}"/>
    <cellStyle name="입력 7 2 2 4 2 2" xfId="16243" xr:uid="{00000000-0005-0000-0000-00006C3F0000}"/>
    <cellStyle name="입력 7 2 2 4 3" xfId="16244" xr:uid="{00000000-0005-0000-0000-00006D3F0000}"/>
    <cellStyle name="입력 7 2 2 4 3 2" xfId="16245" xr:uid="{00000000-0005-0000-0000-00006E3F0000}"/>
    <cellStyle name="입력 7 2 2 4 4" xfId="16246" xr:uid="{00000000-0005-0000-0000-00006F3F0000}"/>
    <cellStyle name="입력 7 2 2 5" xfId="16247" xr:uid="{00000000-0005-0000-0000-0000703F0000}"/>
    <cellStyle name="입력 7 2 2 5 2" xfId="16248" xr:uid="{00000000-0005-0000-0000-0000713F0000}"/>
    <cellStyle name="입력 7 2 2 5 2 2" xfId="16249" xr:uid="{00000000-0005-0000-0000-0000723F0000}"/>
    <cellStyle name="입력 7 2 2 5 3" xfId="16250" xr:uid="{00000000-0005-0000-0000-0000733F0000}"/>
    <cellStyle name="입력 7 2 2 5 3 2" xfId="16251" xr:uid="{00000000-0005-0000-0000-0000743F0000}"/>
    <cellStyle name="입력 7 2 2 5 4" xfId="16252" xr:uid="{00000000-0005-0000-0000-0000753F0000}"/>
    <cellStyle name="입력 7 2 2 6" xfId="16253" xr:uid="{00000000-0005-0000-0000-0000763F0000}"/>
    <cellStyle name="입력 7 2 2 6 2" xfId="16254" xr:uid="{00000000-0005-0000-0000-0000773F0000}"/>
    <cellStyle name="입력 7 2 2 6 2 2" xfId="16255" xr:uid="{00000000-0005-0000-0000-0000783F0000}"/>
    <cellStyle name="입력 7 2 2 6 3" xfId="16256" xr:uid="{00000000-0005-0000-0000-0000793F0000}"/>
    <cellStyle name="입력 7 2 2 6 3 2" xfId="16257" xr:uid="{00000000-0005-0000-0000-00007A3F0000}"/>
    <cellStyle name="입력 7 2 2 6 4" xfId="16258" xr:uid="{00000000-0005-0000-0000-00007B3F0000}"/>
    <cellStyle name="입력 7 2 2 7" xfId="16259" xr:uid="{00000000-0005-0000-0000-00007C3F0000}"/>
    <cellStyle name="입력 7 2 2 7 2" xfId="16260" xr:uid="{00000000-0005-0000-0000-00007D3F0000}"/>
    <cellStyle name="입력 7 2 2 8" xfId="16261" xr:uid="{00000000-0005-0000-0000-00007E3F0000}"/>
    <cellStyle name="입력 7 2 2 8 2" xfId="16262" xr:uid="{00000000-0005-0000-0000-00007F3F0000}"/>
    <cellStyle name="입력 7 2 2 9" xfId="16263" xr:uid="{00000000-0005-0000-0000-0000803F0000}"/>
    <cellStyle name="입력 7 2 3" xfId="16264" xr:uid="{00000000-0005-0000-0000-0000813F0000}"/>
    <cellStyle name="입력 7 2 3 2" xfId="16265" xr:uid="{00000000-0005-0000-0000-0000823F0000}"/>
    <cellStyle name="입력 7 2 3 2 2" xfId="16266" xr:uid="{00000000-0005-0000-0000-0000833F0000}"/>
    <cellStyle name="입력 7 2 3 2 2 2" xfId="16267" xr:uid="{00000000-0005-0000-0000-0000843F0000}"/>
    <cellStyle name="입력 7 2 3 2 3" xfId="16268" xr:uid="{00000000-0005-0000-0000-0000853F0000}"/>
    <cellStyle name="입력 7 2 3 2 3 2" xfId="16269" xr:uid="{00000000-0005-0000-0000-0000863F0000}"/>
    <cellStyle name="입력 7 2 3 2 4" xfId="16270" xr:uid="{00000000-0005-0000-0000-0000873F0000}"/>
    <cellStyle name="입력 7 2 3 3" xfId="16271" xr:uid="{00000000-0005-0000-0000-0000883F0000}"/>
    <cellStyle name="입력 7 2 3 3 2" xfId="16272" xr:uid="{00000000-0005-0000-0000-0000893F0000}"/>
    <cellStyle name="입력 7 2 3 3 2 2" xfId="16273" xr:uid="{00000000-0005-0000-0000-00008A3F0000}"/>
    <cellStyle name="입력 7 2 3 3 3" xfId="16274" xr:uid="{00000000-0005-0000-0000-00008B3F0000}"/>
    <cellStyle name="입력 7 2 3 3 3 2" xfId="16275" xr:uid="{00000000-0005-0000-0000-00008C3F0000}"/>
    <cellStyle name="입력 7 2 3 3 4" xfId="16276" xr:uid="{00000000-0005-0000-0000-00008D3F0000}"/>
    <cellStyle name="입력 7 2 3 4" xfId="16277" xr:uid="{00000000-0005-0000-0000-00008E3F0000}"/>
    <cellStyle name="입력 7 2 3 4 2" xfId="16278" xr:uid="{00000000-0005-0000-0000-00008F3F0000}"/>
    <cellStyle name="입력 7 2 3 4 2 2" xfId="16279" xr:uid="{00000000-0005-0000-0000-0000903F0000}"/>
    <cellStyle name="입력 7 2 3 4 3" xfId="16280" xr:uid="{00000000-0005-0000-0000-0000913F0000}"/>
    <cellStyle name="입력 7 2 3 4 3 2" xfId="16281" xr:uid="{00000000-0005-0000-0000-0000923F0000}"/>
    <cellStyle name="입력 7 2 3 4 4" xfId="16282" xr:uid="{00000000-0005-0000-0000-0000933F0000}"/>
    <cellStyle name="입력 7 2 3 5" xfId="16283" xr:uid="{00000000-0005-0000-0000-0000943F0000}"/>
    <cellStyle name="입력 7 2 3 5 2" xfId="16284" xr:uid="{00000000-0005-0000-0000-0000953F0000}"/>
    <cellStyle name="입력 7 2 3 5 2 2" xfId="16285" xr:uid="{00000000-0005-0000-0000-0000963F0000}"/>
    <cellStyle name="입력 7 2 3 5 3" xfId="16286" xr:uid="{00000000-0005-0000-0000-0000973F0000}"/>
    <cellStyle name="입력 7 2 3 5 3 2" xfId="16287" xr:uid="{00000000-0005-0000-0000-0000983F0000}"/>
    <cellStyle name="입력 7 2 3 5 4" xfId="16288" xr:uid="{00000000-0005-0000-0000-0000993F0000}"/>
    <cellStyle name="입력 7 2 3 6" xfId="16289" xr:uid="{00000000-0005-0000-0000-00009A3F0000}"/>
    <cellStyle name="입력 7 2 3 6 2" xfId="16290" xr:uid="{00000000-0005-0000-0000-00009B3F0000}"/>
    <cellStyle name="입력 7 2 3 7" xfId="16291" xr:uid="{00000000-0005-0000-0000-00009C3F0000}"/>
    <cellStyle name="입력 7 2 3 7 2" xfId="16292" xr:uid="{00000000-0005-0000-0000-00009D3F0000}"/>
    <cellStyle name="입력 7 2 3 8" xfId="16293" xr:uid="{00000000-0005-0000-0000-00009E3F0000}"/>
    <cellStyle name="입력 7 2 4" xfId="16294" xr:uid="{00000000-0005-0000-0000-00009F3F0000}"/>
    <cellStyle name="입력 7 2 4 2" xfId="16295" xr:uid="{00000000-0005-0000-0000-0000A03F0000}"/>
    <cellStyle name="입력 7 2 4 2 2" xfId="16296" xr:uid="{00000000-0005-0000-0000-0000A13F0000}"/>
    <cellStyle name="입력 7 2 4 3" xfId="16297" xr:uid="{00000000-0005-0000-0000-0000A23F0000}"/>
    <cellStyle name="입력 7 2 4 3 2" xfId="16298" xr:uid="{00000000-0005-0000-0000-0000A33F0000}"/>
    <cellStyle name="입력 7 2 4 4" xfId="16299" xr:uid="{00000000-0005-0000-0000-0000A43F0000}"/>
    <cellStyle name="입력 7 2 5" xfId="16300" xr:uid="{00000000-0005-0000-0000-0000A53F0000}"/>
    <cellStyle name="입력 7 2 5 2" xfId="16301" xr:uid="{00000000-0005-0000-0000-0000A63F0000}"/>
    <cellStyle name="입력 7 2 5 2 2" xfId="16302" xr:uid="{00000000-0005-0000-0000-0000A73F0000}"/>
    <cellStyle name="입력 7 2 5 3" xfId="16303" xr:uid="{00000000-0005-0000-0000-0000A83F0000}"/>
    <cellStyle name="입력 7 2 5 3 2" xfId="16304" xr:uid="{00000000-0005-0000-0000-0000A93F0000}"/>
    <cellStyle name="입력 7 2 5 4" xfId="16305" xr:uid="{00000000-0005-0000-0000-0000AA3F0000}"/>
    <cellStyle name="입력 7 2 6" xfId="16306" xr:uid="{00000000-0005-0000-0000-0000AB3F0000}"/>
    <cellStyle name="입력 7 2 6 2" xfId="16307" xr:uid="{00000000-0005-0000-0000-0000AC3F0000}"/>
    <cellStyle name="입력 7 2 6 2 2" xfId="16308" xr:uid="{00000000-0005-0000-0000-0000AD3F0000}"/>
    <cellStyle name="입력 7 2 6 3" xfId="16309" xr:uid="{00000000-0005-0000-0000-0000AE3F0000}"/>
    <cellStyle name="입력 7 2 6 3 2" xfId="16310" xr:uid="{00000000-0005-0000-0000-0000AF3F0000}"/>
    <cellStyle name="입력 7 2 6 4" xfId="16311" xr:uid="{00000000-0005-0000-0000-0000B03F0000}"/>
    <cellStyle name="입력 7 2 7" xfId="16312" xr:uid="{00000000-0005-0000-0000-0000B13F0000}"/>
    <cellStyle name="입력 7 2 7 2" xfId="16313" xr:uid="{00000000-0005-0000-0000-0000B23F0000}"/>
    <cellStyle name="입력 7 2 7 2 2" xfId="16314" xr:uid="{00000000-0005-0000-0000-0000B33F0000}"/>
    <cellStyle name="입력 7 2 7 3" xfId="16315" xr:uid="{00000000-0005-0000-0000-0000B43F0000}"/>
    <cellStyle name="입력 7 2 7 3 2" xfId="16316" xr:uid="{00000000-0005-0000-0000-0000B53F0000}"/>
    <cellStyle name="입력 7 2 7 4" xfId="16317" xr:uid="{00000000-0005-0000-0000-0000B63F0000}"/>
    <cellStyle name="입력 7 2 8" xfId="16318" xr:uid="{00000000-0005-0000-0000-0000B73F0000}"/>
    <cellStyle name="입력 7 2 8 2" xfId="16319" xr:uid="{00000000-0005-0000-0000-0000B83F0000}"/>
    <cellStyle name="입력 7 2 8 2 2" xfId="16320" xr:uid="{00000000-0005-0000-0000-0000B93F0000}"/>
    <cellStyle name="입력 7 2 8 3" xfId="16321" xr:uid="{00000000-0005-0000-0000-0000BA3F0000}"/>
    <cellStyle name="입력 7 2 8 3 2" xfId="16322" xr:uid="{00000000-0005-0000-0000-0000BB3F0000}"/>
    <cellStyle name="입력 7 2 8 4" xfId="16323" xr:uid="{00000000-0005-0000-0000-0000BC3F0000}"/>
    <cellStyle name="입력 7 2 9" xfId="16324" xr:uid="{00000000-0005-0000-0000-0000BD3F0000}"/>
    <cellStyle name="입력 7 2 9 2" xfId="16325" xr:uid="{00000000-0005-0000-0000-0000BE3F0000}"/>
    <cellStyle name="입력 7 3" xfId="16326" xr:uid="{00000000-0005-0000-0000-0000BF3F0000}"/>
    <cellStyle name="입력 7 3 2" xfId="16327" xr:uid="{00000000-0005-0000-0000-0000C03F0000}"/>
    <cellStyle name="입력 7 3 2 2" xfId="16328" xr:uid="{00000000-0005-0000-0000-0000C13F0000}"/>
    <cellStyle name="입력 7 3 2 2 2" xfId="16329" xr:uid="{00000000-0005-0000-0000-0000C23F0000}"/>
    <cellStyle name="입력 7 3 2 3" xfId="16330" xr:uid="{00000000-0005-0000-0000-0000C33F0000}"/>
    <cellStyle name="입력 7 3 2 3 2" xfId="16331" xr:uid="{00000000-0005-0000-0000-0000C43F0000}"/>
    <cellStyle name="입력 7 3 2 4" xfId="16332" xr:uid="{00000000-0005-0000-0000-0000C53F0000}"/>
    <cellStyle name="입력 7 3 3" xfId="16333" xr:uid="{00000000-0005-0000-0000-0000C63F0000}"/>
    <cellStyle name="입력 7 3 3 2" xfId="16334" xr:uid="{00000000-0005-0000-0000-0000C73F0000}"/>
    <cellStyle name="입력 7 3 3 2 2" xfId="16335" xr:uid="{00000000-0005-0000-0000-0000C83F0000}"/>
    <cellStyle name="입력 7 3 3 3" xfId="16336" xr:uid="{00000000-0005-0000-0000-0000C93F0000}"/>
    <cellStyle name="입력 7 3 3 3 2" xfId="16337" xr:uid="{00000000-0005-0000-0000-0000CA3F0000}"/>
    <cellStyle name="입력 7 3 3 4" xfId="16338" xr:uid="{00000000-0005-0000-0000-0000CB3F0000}"/>
    <cellStyle name="입력 7 3 4" xfId="16339" xr:uid="{00000000-0005-0000-0000-0000CC3F0000}"/>
    <cellStyle name="입력 7 3 4 2" xfId="16340" xr:uid="{00000000-0005-0000-0000-0000CD3F0000}"/>
    <cellStyle name="입력 7 3 4 2 2" xfId="16341" xr:uid="{00000000-0005-0000-0000-0000CE3F0000}"/>
    <cellStyle name="입력 7 3 4 3" xfId="16342" xr:uid="{00000000-0005-0000-0000-0000CF3F0000}"/>
    <cellStyle name="입력 7 3 4 3 2" xfId="16343" xr:uid="{00000000-0005-0000-0000-0000D03F0000}"/>
    <cellStyle name="입력 7 3 4 4" xfId="16344" xr:uid="{00000000-0005-0000-0000-0000D13F0000}"/>
    <cellStyle name="입력 7 3 5" xfId="16345" xr:uid="{00000000-0005-0000-0000-0000D23F0000}"/>
    <cellStyle name="입력 7 3 5 2" xfId="16346" xr:uid="{00000000-0005-0000-0000-0000D33F0000}"/>
    <cellStyle name="입력 7 3 5 2 2" xfId="16347" xr:uid="{00000000-0005-0000-0000-0000D43F0000}"/>
    <cellStyle name="입력 7 3 5 3" xfId="16348" xr:uid="{00000000-0005-0000-0000-0000D53F0000}"/>
    <cellStyle name="입력 7 3 5 3 2" xfId="16349" xr:uid="{00000000-0005-0000-0000-0000D63F0000}"/>
    <cellStyle name="입력 7 3 5 4" xfId="16350" xr:uid="{00000000-0005-0000-0000-0000D73F0000}"/>
    <cellStyle name="입력 7 3 6" xfId="16351" xr:uid="{00000000-0005-0000-0000-0000D83F0000}"/>
    <cellStyle name="입력 7 3 6 2" xfId="16352" xr:uid="{00000000-0005-0000-0000-0000D93F0000}"/>
    <cellStyle name="입력 7 3 6 2 2" xfId="16353" xr:uid="{00000000-0005-0000-0000-0000DA3F0000}"/>
    <cellStyle name="입력 7 3 6 3" xfId="16354" xr:uid="{00000000-0005-0000-0000-0000DB3F0000}"/>
    <cellStyle name="입력 7 3 6 3 2" xfId="16355" xr:uid="{00000000-0005-0000-0000-0000DC3F0000}"/>
    <cellStyle name="입력 7 3 6 4" xfId="16356" xr:uid="{00000000-0005-0000-0000-0000DD3F0000}"/>
    <cellStyle name="입력 7 3 7" xfId="16357" xr:uid="{00000000-0005-0000-0000-0000DE3F0000}"/>
    <cellStyle name="입력 7 3 7 2" xfId="16358" xr:uid="{00000000-0005-0000-0000-0000DF3F0000}"/>
    <cellStyle name="입력 7 3 8" xfId="16359" xr:uid="{00000000-0005-0000-0000-0000E03F0000}"/>
    <cellStyle name="입력 7 3 8 2" xfId="16360" xr:uid="{00000000-0005-0000-0000-0000E13F0000}"/>
    <cellStyle name="입력 7 3 9" xfId="16361" xr:uid="{00000000-0005-0000-0000-0000E23F0000}"/>
    <cellStyle name="입력 7 4" xfId="16362" xr:uid="{00000000-0005-0000-0000-0000E33F0000}"/>
    <cellStyle name="입력 7 4 2" xfId="16363" xr:uid="{00000000-0005-0000-0000-0000E43F0000}"/>
    <cellStyle name="입력 7 4 2 2" xfId="16364" xr:uid="{00000000-0005-0000-0000-0000E53F0000}"/>
    <cellStyle name="입력 7 4 2 2 2" xfId="16365" xr:uid="{00000000-0005-0000-0000-0000E63F0000}"/>
    <cellStyle name="입력 7 4 2 3" xfId="16366" xr:uid="{00000000-0005-0000-0000-0000E73F0000}"/>
    <cellStyle name="입력 7 4 2 3 2" xfId="16367" xr:uid="{00000000-0005-0000-0000-0000E83F0000}"/>
    <cellStyle name="입력 7 4 2 4" xfId="16368" xr:uid="{00000000-0005-0000-0000-0000E93F0000}"/>
    <cellStyle name="입력 7 4 3" xfId="16369" xr:uid="{00000000-0005-0000-0000-0000EA3F0000}"/>
    <cellStyle name="입력 7 4 3 2" xfId="16370" xr:uid="{00000000-0005-0000-0000-0000EB3F0000}"/>
    <cellStyle name="입력 7 4 3 2 2" xfId="16371" xr:uid="{00000000-0005-0000-0000-0000EC3F0000}"/>
    <cellStyle name="입력 7 4 3 3" xfId="16372" xr:uid="{00000000-0005-0000-0000-0000ED3F0000}"/>
    <cellStyle name="입력 7 4 3 3 2" xfId="16373" xr:uid="{00000000-0005-0000-0000-0000EE3F0000}"/>
    <cellStyle name="입력 7 4 3 4" xfId="16374" xr:uid="{00000000-0005-0000-0000-0000EF3F0000}"/>
    <cellStyle name="입력 7 4 4" xfId="16375" xr:uid="{00000000-0005-0000-0000-0000F03F0000}"/>
    <cellStyle name="입력 7 4 4 2" xfId="16376" xr:uid="{00000000-0005-0000-0000-0000F13F0000}"/>
    <cellStyle name="입력 7 4 4 2 2" xfId="16377" xr:uid="{00000000-0005-0000-0000-0000F23F0000}"/>
    <cellStyle name="입력 7 4 4 3" xfId="16378" xr:uid="{00000000-0005-0000-0000-0000F33F0000}"/>
    <cellStyle name="입력 7 4 4 3 2" xfId="16379" xr:uid="{00000000-0005-0000-0000-0000F43F0000}"/>
    <cellStyle name="입력 7 4 4 4" xfId="16380" xr:uid="{00000000-0005-0000-0000-0000F53F0000}"/>
    <cellStyle name="입력 7 4 5" xfId="16381" xr:uid="{00000000-0005-0000-0000-0000F63F0000}"/>
    <cellStyle name="입력 7 4 5 2" xfId="16382" xr:uid="{00000000-0005-0000-0000-0000F73F0000}"/>
    <cellStyle name="입력 7 4 5 2 2" xfId="16383" xr:uid="{00000000-0005-0000-0000-0000F83F0000}"/>
    <cellStyle name="입력 7 4 5 3" xfId="16384" xr:uid="{00000000-0005-0000-0000-0000F93F0000}"/>
    <cellStyle name="입력 7 4 5 3 2" xfId="16385" xr:uid="{00000000-0005-0000-0000-0000FA3F0000}"/>
    <cellStyle name="입력 7 4 5 4" xfId="16386" xr:uid="{00000000-0005-0000-0000-0000FB3F0000}"/>
    <cellStyle name="입력 7 4 6" xfId="16387" xr:uid="{00000000-0005-0000-0000-0000FC3F0000}"/>
    <cellStyle name="입력 7 4 6 2" xfId="16388" xr:uid="{00000000-0005-0000-0000-0000FD3F0000}"/>
    <cellStyle name="입력 7 4 7" xfId="16389" xr:uid="{00000000-0005-0000-0000-0000FE3F0000}"/>
    <cellStyle name="입력 7 4 7 2" xfId="16390" xr:uid="{00000000-0005-0000-0000-0000FF3F0000}"/>
    <cellStyle name="입력 7 4 8" xfId="16391" xr:uid="{00000000-0005-0000-0000-000000400000}"/>
    <cellStyle name="입력 7 5" xfId="16392" xr:uid="{00000000-0005-0000-0000-000001400000}"/>
    <cellStyle name="입력 7 5 2" xfId="16393" xr:uid="{00000000-0005-0000-0000-000002400000}"/>
    <cellStyle name="입력 7 5 2 2" xfId="16394" xr:uid="{00000000-0005-0000-0000-000003400000}"/>
    <cellStyle name="입력 7 5 3" xfId="16395" xr:uid="{00000000-0005-0000-0000-000004400000}"/>
    <cellStyle name="입력 7 5 3 2" xfId="16396" xr:uid="{00000000-0005-0000-0000-000005400000}"/>
    <cellStyle name="입력 7 5 4" xfId="16397" xr:uid="{00000000-0005-0000-0000-000006400000}"/>
    <cellStyle name="입력 7 6" xfId="16398" xr:uid="{00000000-0005-0000-0000-000007400000}"/>
    <cellStyle name="입력 7 6 2" xfId="16399" xr:uid="{00000000-0005-0000-0000-000008400000}"/>
    <cellStyle name="입력 7 6 2 2" xfId="16400" xr:uid="{00000000-0005-0000-0000-000009400000}"/>
    <cellStyle name="입력 7 6 3" xfId="16401" xr:uid="{00000000-0005-0000-0000-00000A400000}"/>
    <cellStyle name="입력 7 6 3 2" xfId="16402" xr:uid="{00000000-0005-0000-0000-00000B400000}"/>
    <cellStyle name="입력 7 6 4" xfId="16403" xr:uid="{00000000-0005-0000-0000-00000C400000}"/>
    <cellStyle name="입력 7 7" xfId="16404" xr:uid="{00000000-0005-0000-0000-00000D400000}"/>
    <cellStyle name="입력 7 7 2" xfId="16405" xr:uid="{00000000-0005-0000-0000-00000E400000}"/>
    <cellStyle name="입력 7 7 2 2" xfId="16406" xr:uid="{00000000-0005-0000-0000-00000F400000}"/>
    <cellStyle name="입력 7 7 3" xfId="16407" xr:uid="{00000000-0005-0000-0000-000010400000}"/>
    <cellStyle name="입력 7 7 3 2" xfId="16408" xr:uid="{00000000-0005-0000-0000-000011400000}"/>
    <cellStyle name="입력 7 7 4" xfId="16409" xr:uid="{00000000-0005-0000-0000-000012400000}"/>
    <cellStyle name="입력 7 8" xfId="16410" xr:uid="{00000000-0005-0000-0000-000013400000}"/>
    <cellStyle name="입력 7 8 2" xfId="16411" xr:uid="{00000000-0005-0000-0000-000014400000}"/>
    <cellStyle name="입력 7 8 2 2" xfId="16412" xr:uid="{00000000-0005-0000-0000-000015400000}"/>
    <cellStyle name="입력 7 8 3" xfId="16413" xr:uid="{00000000-0005-0000-0000-000016400000}"/>
    <cellStyle name="입력 7 8 3 2" xfId="16414" xr:uid="{00000000-0005-0000-0000-000017400000}"/>
    <cellStyle name="입력 7 8 4" xfId="16415" xr:uid="{00000000-0005-0000-0000-000018400000}"/>
    <cellStyle name="입력 7 9" xfId="16416" xr:uid="{00000000-0005-0000-0000-000019400000}"/>
    <cellStyle name="입력 7 9 2" xfId="16417" xr:uid="{00000000-0005-0000-0000-00001A400000}"/>
    <cellStyle name="입력 7 9 2 2" xfId="16418" xr:uid="{00000000-0005-0000-0000-00001B400000}"/>
    <cellStyle name="입력 7 9 3" xfId="16419" xr:uid="{00000000-0005-0000-0000-00001C400000}"/>
    <cellStyle name="입력 7 9 3 2" xfId="16420" xr:uid="{00000000-0005-0000-0000-00001D400000}"/>
    <cellStyle name="입력 7 9 4" xfId="16421" xr:uid="{00000000-0005-0000-0000-00001E400000}"/>
    <cellStyle name="입력 8" xfId="16422" xr:uid="{00000000-0005-0000-0000-00001F400000}"/>
    <cellStyle name="입력 8 10" xfId="16423" xr:uid="{00000000-0005-0000-0000-000020400000}"/>
    <cellStyle name="입력 8 10 2" xfId="16424" xr:uid="{00000000-0005-0000-0000-000021400000}"/>
    <cellStyle name="입력 8 11" xfId="16425" xr:uid="{00000000-0005-0000-0000-000022400000}"/>
    <cellStyle name="입력 8 11 2" xfId="16426" xr:uid="{00000000-0005-0000-0000-000023400000}"/>
    <cellStyle name="입력 8 12" xfId="16427" xr:uid="{00000000-0005-0000-0000-000024400000}"/>
    <cellStyle name="입력 8 2" xfId="16428" xr:uid="{00000000-0005-0000-0000-000025400000}"/>
    <cellStyle name="입력 8 2 10" xfId="16429" xr:uid="{00000000-0005-0000-0000-000026400000}"/>
    <cellStyle name="입력 8 2 10 2" xfId="16430" xr:uid="{00000000-0005-0000-0000-000027400000}"/>
    <cellStyle name="입력 8 2 11" xfId="16431" xr:uid="{00000000-0005-0000-0000-000028400000}"/>
    <cellStyle name="입력 8 2 2" xfId="16432" xr:uid="{00000000-0005-0000-0000-000029400000}"/>
    <cellStyle name="입력 8 2 2 2" xfId="16433" xr:uid="{00000000-0005-0000-0000-00002A400000}"/>
    <cellStyle name="입력 8 2 2 2 2" xfId="16434" xr:uid="{00000000-0005-0000-0000-00002B400000}"/>
    <cellStyle name="입력 8 2 2 2 2 2" xfId="16435" xr:uid="{00000000-0005-0000-0000-00002C400000}"/>
    <cellStyle name="입력 8 2 2 2 3" xfId="16436" xr:uid="{00000000-0005-0000-0000-00002D400000}"/>
    <cellStyle name="입력 8 2 2 2 3 2" xfId="16437" xr:uid="{00000000-0005-0000-0000-00002E400000}"/>
    <cellStyle name="입력 8 2 2 2 4" xfId="16438" xr:uid="{00000000-0005-0000-0000-00002F400000}"/>
    <cellStyle name="입력 8 2 2 3" xfId="16439" xr:uid="{00000000-0005-0000-0000-000030400000}"/>
    <cellStyle name="입력 8 2 2 3 2" xfId="16440" xr:uid="{00000000-0005-0000-0000-000031400000}"/>
    <cellStyle name="입력 8 2 2 3 2 2" xfId="16441" xr:uid="{00000000-0005-0000-0000-000032400000}"/>
    <cellStyle name="입력 8 2 2 3 3" xfId="16442" xr:uid="{00000000-0005-0000-0000-000033400000}"/>
    <cellStyle name="입력 8 2 2 3 3 2" xfId="16443" xr:uid="{00000000-0005-0000-0000-000034400000}"/>
    <cellStyle name="입력 8 2 2 3 4" xfId="16444" xr:uid="{00000000-0005-0000-0000-000035400000}"/>
    <cellStyle name="입력 8 2 2 4" xfId="16445" xr:uid="{00000000-0005-0000-0000-000036400000}"/>
    <cellStyle name="입력 8 2 2 4 2" xfId="16446" xr:uid="{00000000-0005-0000-0000-000037400000}"/>
    <cellStyle name="입력 8 2 2 4 2 2" xfId="16447" xr:uid="{00000000-0005-0000-0000-000038400000}"/>
    <cellStyle name="입력 8 2 2 4 3" xfId="16448" xr:uid="{00000000-0005-0000-0000-000039400000}"/>
    <cellStyle name="입력 8 2 2 4 3 2" xfId="16449" xr:uid="{00000000-0005-0000-0000-00003A400000}"/>
    <cellStyle name="입력 8 2 2 4 4" xfId="16450" xr:uid="{00000000-0005-0000-0000-00003B400000}"/>
    <cellStyle name="입력 8 2 2 5" xfId="16451" xr:uid="{00000000-0005-0000-0000-00003C400000}"/>
    <cellStyle name="입력 8 2 2 5 2" xfId="16452" xr:uid="{00000000-0005-0000-0000-00003D400000}"/>
    <cellStyle name="입력 8 2 2 5 2 2" xfId="16453" xr:uid="{00000000-0005-0000-0000-00003E400000}"/>
    <cellStyle name="입력 8 2 2 5 3" xfId="16454" xr:uid="{00000000-0005-0000-0000-00003F400000}"/>
    <cellStyle name="입력 8 2 2 5 3 2" xfId="16455" xr:uid="{00000000-0005-0000-0000-000040400000}"/>
    <cellStyle name="입력 8 2 2 5 4" xfId="16456" xr:uid="{00000000-0005-0000-0000-000041400000}"/>
    <cellStyle name="입력 8 2 2 6" xfId="16457" xr:uid="{00000000-0005-0000-0000-000042400000}"/>
    <cellStyle name="입력 8 2 2 6 2" xfId="16458" xr:uid="{00000000-0005-0000-0000-000043400000}"/>
    <cellStyle name="입력 8 2 2 6 2 2" xfId="16459" xr:uid="{00000000-0005-0000-0000-000044400000}"/>
    <cellStyle name="입력 8 2 2 6 3" xfId="16460" xr:uid="{00000000-0005-0000-0000-000045400000}"/>
    <cellStyle name="입력 8 2 2 6 3 2" xfId="16461" xr:uid="{00000000-0005-0000-0000-000046400000}"/>
    <cellStyle name="입력 8 2 2 6 4" xfId="16462" xr:uid="{00000000-0005-0000-0000-000047400000}"/>
    <cellStyle name="입력 8 2 2 7" xfId="16463" xr:uid="{00000000-0005-0000-0000-000048400000}"/>
    <cellStyle name="입력 8 2 2 7 2" xfId="16464" xr:uid="{00000000-0005-0000-0000-000049400000}"/>
    <cellStyle name="입력 8 2 2 8" xfId="16465" xr:uid="{00000000-0005-0000-0000-00004A400000}"/>
    <cellStyle name="입력 8 2 2 8 2" xfId="16466" xr:uid="{00000000-0005-0000-0000-00004B400000}"/>
    <cellStyle name="입력 8 2 2 9" xfId="16467" xr:uid="{00000000-0005-0000-0000-00004C400000}"/>
    <cellStyle name="입력 8 2 3" xfId="16468" xr:uid="{00000000-0005-0000-0000-00004D400000}"/>
    <cellStyle name="입력 8 2 3 2" xfId="16469" xr:uid="{00000000-0005-0000-0000-00004E400000}"/>
    <cellStyle name="입력 8 2 3 2 2" xfId="16470" xr:uid="{00000000-0005-0000-0000-00004F400000}"/>
    <cellStyle name="입력 8 2 3 2 2 2" xfId="16471" xr:uid="{00000000-0005-0000-0000-000050400000}"/>
    <cellStyle name="입력 8 2 3 2 3" xfId="16472" xr:uid="{00000000-0005-0000-0000-000051400000}"/>
    <cellStyle name="입력 8 2 3 2 3 2" xfId="16473" xr:uid="{00000000-0005-0000-0000-000052400000}"/>
    <cellStyle name="입력 8 2 3 2 4" xfId="16474" xr:uid="{00000000-0005-0000-0000-000053400000}"/>
    <cellStyle name="입력 8 2 3 3" xfId="16475" xr:uid="{00000000-0005-0000-0000-000054400000}"/>
    <cellStyle name="입력 8 2 3 3 2" xfId="16476" xr:uid="{00000000-0005-0000-0000-000055400000}"/>
    <cellStyle name="입력 8 2 3 3 2 2" xfId="16477" xr:uid="{00000000-0005-0000-0000-000056400000}"/>
    <cellStyle name="입력 8 2 3 3 3" xfId="16478" xr:uid="{00000000-0005-0000-0000-000057400000}"/>
    <cellStyle name="입력 8 2 3 3 3 2" xfId="16479" xr:uid="{00000000-0005-0000-0000-000058400000}"/>
    <cellStyle name="입력 8 2 3 3 4" xfId="16480" xr:uid="{00000000-0005-0000-0000-000059400000}"/>
    <cellStyle name="입력 8 2 3 4" xfId="16481" xr:uid="{00000000-0005-0000-0000-00005A400000}"/>
    <cellStyle name="입력 8 2 3 4 2" xfId="16482" xr:uid="{00000000-0005-0000-0000-00005B400000}"/>
    <cellStyle name="입력 8 2 3 4 2 2" xfId="16483" xr:uid="{00000000-0005-0000-0000-00005C400000}"/>
    <cellStyle name="입력 8 2 3 4 3" xfId="16484" xr:uid="{00000000-0005-0000-0000-00005D400000}"/>
    <cellStyle name="입력 8 2 3 4 3 2" xfId="16485" xr:uid="{00000000-0005-0000-0000-00005E400000}"/>
    <cellStyle name="입력 8 2 3 4 4" xfId="16486" xr:uid="{00000000-0005-0000-0000-00005F400000}"/>
    <cellStyle name="입력 8 2 3 5" xfId="16487" xr:uid="{00000000-0005-0000-0000-000060400000}"/>
    <cellStyle name="입력 8 2 3 5 2" xfId="16488" xr:uid="{00000000-0005-0000-0000-000061400000}"/>
    <cellStyle name="입력 8 2 3 5 2 2" xfId="16489" xr:uid="{00000000-0005-0000-0000-000062400000}"/>
    <cellStyle name="입력 8 2 3 5 3" xfId="16490" xr:uid="{00000000-0005-0000-0000-000063400000}"/>
    <cellStyle name="입력 8 2 3 5 3 2" xfId="16491" xr:uid="{00000000-0005-0000-0000-000064400000}"/>
    <cellStyle name="입력 8 2 3 5 4" xfId="16492" xr:uid="{00000000-0005-0000-0000-000065400000}"/>
    <cellStyle name="입력 8 2 3 6" xfId="16493" xr:uid="{00000000-0005-0000-0000-000066400000}"/>
    <cellStyle name="입력 8 2 3 6 2" xfId="16494" xr:uid="{00000000-0005-0000-0000-000067400000}"/>
    <cellStyle name="입력 8 2 3 7" xfId="16495" xr:uid="{00000000-0005-0000-0000-000068400000}"/>
    <cellStyle name="입력 8 2 3 7 2" xfId="16496" xr:uid="{00000000-0005-0000-0000-000069400000}"/>
    <cellStyle name="입력 8 2 3 8" xfId="16497" xr:uid="{00000000-0005-0000-0000-00006A400000}"/>
    <cellStyle name="입력 8 2 4" xfId="16498" xr:uid="{00000000-0005-0000-0000-00006B400000}"/>
    <cellStyle name="입력 8 2 4 2" xfId="16499" xr:uid="{00000000-0005-0000-0000-00006C400000}"/>
    <cellStyle name="입력 8 2 4 2 2" xfId="16500" xr:uid="{00000000-0005-0000-0000-00006D400000}"/>
    <cellStyle name="입력 8 2 4 3" xfId="16501" xr:uid="{00000000-0005-0000-0000-00006E400000}"/>
    <cellStyle name="입력 8 2 4 3 2" xfId="16502" xr:uid="{00000000-0005-0000-0000-00006F400000}"/>
    <cellStyle name="입력 8 2 4 4" xfId="16503" xr:uid="{00000000-0005-0000-0000-000070400000}"/>
    <cellStyle name="입력 8 2 5" xfId="16504" xr:uid="{00000000-0005-0000-0000-000071400000}"/>
    <cellStyle name="입력 8 2 5 2" xfId="16505" xr:uid="{00000000-0005-0000-0000-000072400000}"/>
    <cellStyle name="입력 8 2 5 2 2" xfId="16506" xr:uid="{00000000-0005-0000-0000-000073400000}"/>
    <cellStyle name="입력 8 2 5 3" xfId="16507" xr:uid="{00000000-0005-0000-0000-000074400000}"/>
    <cellStyle name="입력 8 2 5 3 2" xfId="16508" xr:uid="{00000000-0005-0000-0000-000075400000}"/>
    <cellStyle name="입력 8 2 5 4" xfId="16509" xr:uid="{00000000-0005-0000-0000-000076400000}"/>
    <cellStyle name="입력 8 2 6" xfId="16510" xr:uid="{00000000-0005-0000-0000-000077400000}"/>
    <cellStyle name="입력 8 2 6 2" xfId="16511" xr:uid="{00000000-0005-0000-0000-000078400000}"/>
    <cellStyle name="입력 8 2 6 2 2" xfId="16512" xr:uid="{00000000-0005-0000-0000-000079400000}"/>
    <cellStyle name="입력 8 2 6 3" xfId="16513" xr:uid="{00000000-0005-0000-0000-00007A400000}"/>
    <cellStyle name="입력 8 2 6 3 2" xfId="16514" xr:uid="{00000000-0005-0000-0000-00007B400000}"/>
    <cellStyle name="입력 8 2 6 4" xfId="16515" xr:uid="{00000000-0005-0000-0000-00007C400000}"/>
    <cellStyle name="입력 8 2 7" xfId="16516" xr:uid="{00000000-0005-0000-0000-00007D400000}"/>
    <cellStyle name="입력 8 2 7 2" xfId="16517" xr:uid="{00000000-0005-0000-0000-00007E400000}"/>
    <cellStyle name="입력 8 2 7 2 2" xfId="16518" xr:uid="{00000000-0005-0000-0000-00007F400000}"/>
    <cellStyle name="입력 8 2 7 3" xfId="16519" xr:uid="{00000000-0005-0000-0000-000080400000}"/>
    <cellStyle name="입력 8 2 7 3 2" xfId="16520" xr:uid="{00000000-0005-0000-0000-000081400000}"/>
    <cellStyle name="입력 8 2 7 4" xfId="16521" xr:uid="{00000000-0005-0000-0000-000082400000}"/>
    <cellStyle name="입력 8 2 8" xfId="16522" xr:uid="{00000000-0005-0000-0000-000083400000}"/>
    <cellStyle name="입력 8 2 8 2" xfId="16523" xr:uid="{00000000-0005-0000-0000-000084400000}"/>
    <cellStyle name="입력 8 2 8 2 2" xfId="16524" xr:uid="{00000000-0005-0000-0000-000085400000}"/>
    <cellStyle name="입력 8 2 8 3" xfId="16525" xr:uid="{00000000-0005-0000-0000-000086400000}"/>
    <cellStyle name="입력 8 2 8 3 2" xfId="16526" xr:uid="{00000000-0005-0000-0000-000087400000}"/>
    <cellStyle name="입력 8 2 8 4" xfId="16527" xr:uid="{00000000-0005-0000-0000-000088400000}"/>
    <cellStyle name="입력 8 2 9" xfId="16528" xr:uid="{00000000-0005-0000-0000-000089400000}"/>
    <cellStyle name="입력 8 2 9 2" xfId="16529" xr:uid="{00000000-0005-0000-0000-00008A400000}"/>
    <cellStyle name="입력 8 3" xfId="16530" xr:uid="{00000000-0005-0000-0000-00008B400000}"/>
    <cellStyle name="입력 8 3 2" xfId="16531" xr:uid="{00000000-0005-0000-0000-00008C400000}"/>
    <cellStyle name="입력 8 3 2 2" xfId="16532" xr:uid="{00000000-0005-0000-0000-00008D400000}"/>
    <cellStyle name="입력 8 3 2 2 2" xfId="16533" xr:uid="{00000000-0005-0000-0000-00008E400000}"/>
    <cellStyle name="입력 8 3 2 3" xfId="16534" xr:uid="{00000000-0005-0000-0000-00008F400000}"/>
    <cellStyle name="입력 8 3 2 3 2" xfId="16535" xr:uid="{00000000-0005-0000-0000-000090400000}"/>
    <cellStyle name="입력 8 3 2 4" xfId="16536" xr:uid="{00000000-0005-0000-0000-000091400000}"/>
    <cellStyle name="입력 8 3 3" xfId="16537" xr:uid="{00000000-0005-0000-0000-000092400000}"/>
    <cellStyle name="입력 8 3 3 2" xfId="16538" xr:uid="{00000000-0005-0000-0000-000093400000}"/>
    <cellStyle name="입력 8 3 3 2 2" xfId="16539" xr:uid="{00000000-0005-0000-0000-000094400000}"/>
    <cellStyle name="입력 8 3 3 3" xfId="16540" xr:uid="{00000000-0005-0000-0000-000095400000}"/>
    <cellStyle name="입력 8 3 3 3 2" xfId="16541" xr:uid="{00000000-0005-0000-0000-000096400000}"/>
    <cellStyle name="입력 8 3 3 4" xfId="16542" xr:uid="{00000000-0005-0000-0000-000097400000}"/>
    <cellStyle name="입력 8 3 4" xfId="16543" xr:uid="{00000000-0005-0000-0000-000098400000}"/>
    <cellStyle name="입력 8 3 4 2" xfId="16544" xr:uid="{00000000-0005-0000-0000-000099400000}"/>
    <cellStyle name="입력 8 3 4 2 2" xfId="16545" xr:uid="{00000000-0005-0000-0000-00009A400000}"/>
    <cellStyle name="입력 8 3 4 3" xfId="16546" xr:uid="{00000000-0005-0000-0000-00009B400000}"/>
    <cellStyle name="입력 8 3 4 3 2" xfId="16547" xr:uid="{00000000-0005-0000-0000-00009C400000}"/>
    <cellStyle name="입력 8 3 4 4" xfId="16548" xr:uid="{00000000-0005-0000-0000-00009D400000}"/>
    <cellStyle name="입력 8 3 5" xfId="16549" xr:uid="{00000000-0005-0000-0000-00009E400000}"/>
    <cellStyle name="입력 8 3 5 2" xfId="16550" xr:uid="{00000000-0005-0000-0000-00009F400000}"/>
    <cellStyle name="입력 8 3 5 2 2" xfId="16551" xr:uid="{00000000-0005-0000-0000-0000A0400000}"/>
    <cellStyle name="입력 8 3 5 3" xfId="16552" xr:uid="{00000000-0005-0000-0000-0000A1400000}"/>
    <cellStyle name="입력 8 3 5 3 2" xfId="16553" xr:uid="{00000000-0005-0000-0000-0000A2400000}"/>
    <cellStyle name="입력 8 3 5 4" xfId="16554" xr:uid="{00000000-0005-0000-0000-0000A3400000}"/>
    <cellStyle name="입력 8 3 6" xfId="16555" xr:uid="{00000000-0005-0000-0000-0000A4400000}"/>
    <cellStyle name="입력 8 3 6 2" xfId="16556" xr:uid="{00000000-0005-0000-0000-0000A5400000}"/>
    <cellStyle name="입력 8 3 6 2 2" xfId="16557" xr:uid="{00000000-0005-0000-0000-0000A6400000}"/>
    <cellStyle name="입력 8 3 6 3" xfId="16558" xr:uid="{00000000-0005-0000-0000-0000A7400000}"/>
    <cellStyle name="입력 8 3 6 3 2" xfId="16559" xr:uid="{00000000-0005-0000-0000-0000A8400000}"/>
    <cellStyle name="입력 8 3 6 4" xfId="16560" xr:uid="{00000000-0005-0000-0000-0000A9400000}"/>
    <cellStyle name="입력 8 3 7" xfId="16561" xr:uid="{00000000-0005-0000-0000-0000AA400000}"/>
    <cellStyle name="입력 8 3 7 2" xfId="16562" xr:uid="{00000000-0005-0000-0000-0000AB400000}"/>
    <cellStyle name="입력 8 3 8" xfId="16563" xr:uid="{00000000-0005-0000-0000-0000AC400000}"/>
    <cellStyle name="입력 8 3 8 2" xfId="16564" xr:uid="{00000000-0005-0000-0000-0000AD400000}"/>
    <cellStyle name="입력 8 3 9" xfId="16565" xr:uid="{00000000-0005-0000-0000-0000AE400000}"/>
    <cellStyle name="입력 8 4" xfId="16566" xr:uid="{00000000-0005-0000-0000-0000AF400000}"/>
    <cellStyle name="입력 8 4 2" xfId="16567" xr:uid="{00000000-0005-0000-0000-0000B0400000}"/>
    <cellStyle name="입력 8 4 2 2" xfId="16568" xr:uid="{00000000-0005-0000-0000-0000B1400000}"/>
    <cellStyle name="입력 8 4 2 2 2" xfId="16569" xr:uid="{00000000-0005-0000-0000-0000B2400000}"/>
    <cellStyle name="입력 8 4 2 3" xfId="16570" xr:uid="{00000000-0005-0000-0000-0000B3400000}"/>
    <cellStyle name="입력 8 4 2 3 2" xfId="16571" xr:uid="{00000000-0005-0000-0000-0000B4400000}"/>
    <cellStyle name="입력 8 4 2 4" xfId="16572" xr:uid="{00000000-0005-0000-0000-0000B5400000}"/>
    <cellStyle name="입력 8 4 3" xfId="16573" xr:uid="{00000000-0005-0000-0000-0000B6400000}"/>
    <cellStyle name="입력 8 4 3 2" xfId="16574" xr:uid="{00000000-0005-0000-0000-0000B7400000}"/>
    <cellStyle name="입력 8 4 3 2 2" xfId="16575" xr:uid="{00000000-0005-0000-0000-0000B8400000}"/>
    <cellStyle name="입력 8 4 3 3" xfId="16576" xr:uid="{00000000-0005-0000-0000-0000B9400000}"/>
    <cellStyle name="입력 8 4 3 3 2" xfId="16577" xr:uid="{00000000-0005-0000-0000-0000BA400000}"/>
    <cellStyle name="입력 8 4 3 4" xfId="16578" xr:uid="{00000000-0005-0000-0000-0000BB400000}"/>
    <cellStyle name="입력 8 4 4" xfId="16579" xr:uid="{00000000-0005-0000-0000-0000BC400000}"/>
    <cellStyle name="입력 8 4 4 2" xfId="16580" xr:uid="{00000000-0005-0000-0000-0000BD400000}"/>
    <cellStyle name="입력 8 4 4 2 2" xfId="16581" xr:uid="{00000000-0005-0000-0000-0000BE400000}"/>
    <cellStyle name="입력 8 4 4 3" xfId="16582" xr:uid="{00000000-0005-0000-0000-0000BF400000}"/>
    <cellStyle name="입력 8 4 4 3 2" xfId="16583" xr:uid="{00000000-0005-0000-0000-0000C0400000}"/>
    <cellStyle name="입력 8 4 4 4" xfId="16584" xr:uid="{00000000-0005-0000-0000-0000C1400000}"/>
    <cellStyle name="입력 8 4 5" xfId="16585" xr:uid="{00000000-0005-0000-0000-0000C2400000}"/>
    <cellStyle name="입력 8 4 5 2" xfId="16586" xr:uid="{00000000-0005-0000-0000-0000C3400000}"/>
    <cellStyle name="입력 8 4 5 2 2" xfId="16587" xr:uid="{00000000-0005-0000-0000-0000C4400000}"/>
    <cellStyle name="입력 8 4 5 3" xfId="16588" xr:uid="{00000000-0005-0000-0000-0000C5400000}"/>
    <cellStyle name="입력 8 4 5 3 2" xfId="16589" xr:uid="{00000000-0005-0000-0000-0000C6400000}"/>
    <cellStyle name="입력 8 4 5 4" xfId="16590" xr:uid="{00000000-0005-0000-0000-0000C7400000}"/>
    <cellStyle name="입력 8 4 6" xfId="16591" xr:uid="{00000000-0005-0000-0000-0000C8400000}"/>
    <cellStyle name="입력 8 4 6 2" xfId="16592" xr:uid="{00000000-0005-0000-0000-0000C9400000}"/>
    <cellStyle name="입력 8 4 7" xfId="16593" xr:uid="{00000000-0005-0000-0000-0000CA400000}"/>
    <cellStyle name="입력 8 4 7 2" xfId="16594" xr:uid="{00000000-0005-0000-0000-0000CB400000}"/>
    <cellStyle name="입력 8 4 8" xfId="16595" xr:uid="{00000000-0005-0000-0000-0000CC400000}"/>
    <cellStyle name="입력 8 5" xfId="16596" xr:uid="{00000000-0005-0000-0000-0000CD400000}"/>
    <cellStyle name="입력 8 5 2" xfId="16597" xr:uid="{00000000-0005-0000-0000-0000CE400000}"/>
    <cellStyle name="입력 8 5 2 2" xfId="16598" xr:uid="{00000000-0005-0000-0000-0000CF400000}"/>
    <cellStyle name="입력 8 5 3" xfId="16599" xr:uid="{00000000-0005-0000-0000-0000D0400000}"/>
    <cellStyle name="입력 8 5 3 2" xfId="16600" xr:uid="{00000000-0005-0000-0000-0000D1400000}"/>
    <cellStyle name="입력 8 5 4" xfId="16601" xr:uid="{00000000-0005-0000-0000-0000D2400000}"/>
    <cellStyle name="입력 8 6" xfId="16602" xr:uid="{00000000-0005-0000-0000-0000D3400000}"/>
    <cellStyle name="입력 8 6 2" xfId="16603" xr:uid="{00000000-0005-0000-0000-0000D4400000}"/>
    <cellStyle name="입력 8 6 2 2" xfId="16604" xr:uid="{00000000-0005-0000-0000-0000D5400000}"/>
    <cellStyle name="입력 8 6 3" xfId="16605" xr:uid="{00000000-0005-0000-0000-0000D6400000}"/>
    <cellStyle name="입력 8 6 3 2" xfId="16606" xr:uid="{00000000-0005-0000-0000-0000D7400000}"/>
    <cellStyle name="입력 8 6 4" xfId="16607" xr:uid="{00000000-0005-0000-0000-0000D8400000}"/>
    <cellStyle name="입력 8 7" xfId="16608" xr:uid="{00000000-0005-0000-0000-0000D9400000}"/>
    <cellStyle name="입력 8 7 2" xfId="16609" xr:uid="{00000000-0005-0000-0000-0000DA400000}"/>
    <cellStyle name="입력 8 7 2 2" xfId="16610" xr:uid="{00000000-0005-0000-0000-0000DB400000}"/>
    <cellStyle name="입력 8 7 3" xfId="16611" xr:uid="{00000000-0005-0000-0000-0000DC400000}"/>
    <cellStyle name="입력 8 7 3 2" xfId="16612" xr:uid="{00000000-0005-0000-0000-0000DD400000}"/>
    <cellStyle name="입력 8 7 4" xfId="16613" xr:uid="{00000000-0005-0000-0000-0000DE400000}"/>
    <cellStyle name="입력 8 8" xfId="16614" xr:uid="{00000000-0005-0000-0000-0000DF400000}"/>
    <cellStyle name="입력 8 8 2" xfId="16615" xr:uid="{00000000-0005-0000-0000-0000E0400000}"/>
    <cellStyle name="입력 8 8 2 2" xfId="16616" xr:uid="{00000000-0005-0000-0000-0000E1400000}"/>
    <cellStyle name="입력 8 8 3" xfId="16617" xr:uid="{00000000-0005-0000-0000-0000E2400000}"/>
    <cellStyle name="입력 8 8 3 2" xfId="16618" xr:uid="{00000000-0005-0000-0000-0000E3400000}"/>
    <cellStyle name="입력 8 8 4" xfId="16619" xr:uid="{00000000-0005-0000-0000-0000E4400000}"/>
    <cellStyle name="입력 8 9" xfId="16620" xr:uid="{00000000-0005-0000-0000-0000E5400000}"/>
    <cellStyle name="입력 8 9 2" xfId="16621" xr:uid="{00000000-0005-0000-0000-0000E6400000}"/>
    <cellStyle name="입력 8 9 2 2" xfId="16622" xr:uid="{00000000-0005-0000-0000-0000E7400000}"/>
    <cellStyle name="입력 8 9 3" xfId="16623" xr:uid="{00000000-0005-0000-0000-0000E8400000}"/>
    <cellStyle name="입력 8 9 3 2" xfId="16624" xr:uid="{00000000-0005-0000-0000-0000E9400000}"/>
    <cellStyle name="입력 8 9 4" xfId="16625" xr:uid="{00000000-0005-0000-0000-0000EA400000}"/>
    <cellStyle name="입력 9" xfId="16626" xr:uid="{00000000-0005-0000-0000-0000EB400000}"/>
    <cellStyle name="입력 9 2" xfId="16627" xr:uid="{00000000-0005-0000-0000-0000EC400000}"/>
    <cellStyle name="재적인원_당월_LT0c11" xfId="16628" xr:uid="{00000000-0005-0000-0000-0000ED400000}"/>
    <cellStyle name="제목 1 10" xfId="16629" xr:uid="{00000000-0005-0000-0000-0000EE400000}"/>
    <cellStyle name="제목 1 10 2" xfId="16630" xr:uid="{00000000-0005-0000-0000-0000EF400000}"/>
    <cellStyle name="제목 1 11" xfId="16631" xr:uid="{00000000-0005-0000-0000-0000F0400000}"/>
    <cellStyle name="제목 1 11 2" xfId="16632" xr:uid="{00000000-0005-0000-0000-0000F1400000}"/>
    <cellStyle name="제목 1 11 3" xfId="16633" xr:uid="{00000000-0005-0000-0000-0000F2400000}"/>
    <cellStyle name="제목 1 11 4" xfId="16634" xr:uid="{00000000-0005-0000-0000-0000F3400000}"/>
    <cellStyle name="제목 1 12" xfId="16635" xr:uid="{00000000-0005-0000-0000-0000F4400000}"/>
    <cellStyle name="제목 1 12 2" xfId="16636" xr:uid="{00000000-0005-0000-0000-0000F5400000}"/>
    <cellStyle name="제목 1 13" xfId="16637" xr:uid="{00000000-0005-0000-0000-0000F6400000}"/>
    <cellStyle name="제목 1 13 2" xfId="16638" xr:uid="{00000000-0005-0000-0000-0000F7400000}"/>
    <cellStyle name="제목 1 14" xfId="16639" xr:uid="{00000000-0005-0000-0000-0000F8400000}"/>
    <cellStyle name="제목 1 14 2" xfId="16640" xr:uid="{00000000-0005-0000-0000-0000F9400000}"/>
    <cellStyle name="제목 1 15" xfId="16641" xr:uid="{00000000-0005-0000-0000-0000FA400000}"/>
    <cellStyle name="제목 1 15 2" xfId="16642" xr:uid="{00000000-0005-0000-0000-0000FB400000}"/>
    <cellStyle name="제목 1 16" xfId="16643" xr:uid="{00000000-0005-0000-0000-0000FC400000}"/>
    <cellStyle name="제목 1 16 2" xfId="16644" xr:uid="{00000000-0005-0000-0000-0000FD400000}"/>
    <cellStyle name="제목 1 17" xfId="16645" xr:uid="{00000000-0005-0000-0000-0000FE400000}"/>
    <cellStyle name="제목 1 17 2" xfId="16646" xr:uid="{00000000-0005-0000-0000-0000FF400000}"/>
    <cellStyle name="제목 1 18" xfId="16647" xr:uid="{00000000-0005-0000-0000-000000410000}"/>
    <cellStyle name="제목 1 18 2" xfId="16648" xr:uid="{00000000-0005-0000-0000-000001410000}"/>
    <cellStyle name="제목 1 19" xfId="16649" xr:uid="{00000000-0005-0000-0000-000002410000}"/>
    <cellStyle name="제목 1 19 2" xfId="16650" xr:uid="{00000000-0005-0000-0000-000003410000}"/>
    <cellStyle name="제목 1 2" xfId="16651" xr:uid="{00000000-0005-0000-0000-000004410000}"/>
    <cellStyle name="제목 1 2 10" xfId="16652" xr:uid="{00000000-0005-0000-0000-000005410000}"/>
    <cellStyle name="제목 1 2 11" xfId="16653" xr:uid="{00000000-0005-0000-0000-000006410000}"/>
    <cellStyle name="제목 1 2 12" xfId="16654" xr:uid="{00000000-0005-0000-0000-000007410000}"/>
    <cellStyle name="제목 1 2 13" xfId="16655" xr:uid="{00000000-0005-0000-0000-000008410000}"/>
    <cellStyle name="제목 1 2 2" xfId="16656" xr:uid="{00000000-0005-0000-0000-000009410000}"/>
    <cellStyle name="제목 1 2 2 2" xfId="16657" xr:uid="{00000000-0005-0000-0000-00000A410000}"/>
    <cellStyle name="제목 1 2 3" xfId="16658" xr:uid="{00000000-0005-0000-0000-00000B410000}"/>
    <cellStyle name="제목 1 2 4" xfId="16659" xr:uid="{00000000-0005-0000-0000-00000C410000}"/>
    <cellStyle name="제목 1 2 5" xfId="16660" xr:uid="{00000000-0005-0000-0000-00000D410000}"/>
    <cellStyle name="제목 1 2 6" xfId="16661" xr:uid="{00000000-0005-0000-0000-00000E410000}"/>
    <cellStyle name="제목 1 2 7" xfId="16662" xr:uid="{00000000-0005-0000-0000-00000F410000}"/>
    <cellStyle name="제목 1 2 8" xfId="16663" xr:uid="{00000000-0005-0000-0000-000010410000}"/>
    <cellStyle name="제목 1 2 9" xfId="16664" xr:uid="{00000000-0005-0000-0000-000011410000}"/>
    <cellStyle name="제목 1 20" xfId="16665" xr:uid="{00000000-0005-0000-0000-000012410000}"/>
    <cellStyle name="제목 1 21" xfId="16666" xr:uid="{00000000-0005-0000-0000-000013410000}"/>
    <cellStyle name="제목 1 22" xfId="16667" xr:uid="{00000000-0005-0000-0000-000014410000}"/>
    <cellStyle name="제목 1 23" xfId="16668" xr:uid="{00000000-0005-0000-0000-000015410000}"/>
    <cellStyle name="제목 1 3" xfId="16669" xr:uid="{00000000-0005-0000-0000-000016410000}"/>
    <cellStyle name="제목 1 3 2" xfId="16670" xr:uid="{00000000-0005-0000-0000-000017410000}"/>
    <cellStyle name="제목 1 3 2 2" xfId="16671" xr:uid="{00000000-0005-0000-0000-000018410000}"/>
    <cellStyle name="제목 1 3 3" xfId="16672" xr:uid="{00000000-0005-0000-0000-000019410000}"/>
    <cellStyle name="제목 1 3 4" xfId="16673" xr:uid="{00000000-0005-0000-0000-00001A410000}"/>
    <cellStyle name="제목 1 3 5" xfId="16674" xr:uid="{00000000-0005-0000-0000-00001B410000}"/>
    <cellStyle name="제목 1 3 6" xfId="16675" xr:uid="{00000000-0005-0000-0000-00001C410000}"/>
    <cellStyle name="제목 1 4" xfId="16676" xr:uid="{00000000-0005-0000-0000-00001D410000}"/>
    <cellStyle name="제목 1 4 2" xfId="16677" xr:uid="{00000000-0005-0000-0000-00001E410000}"/>
    <cellStyle name="제목 1 4 3" xfId="16678" xr:uid="{00000000-0005-0000-0000-00001F410000}"/>
    <cellStyle name="제목 1 4 4" xfId="16679" xr:uid="{00000000-0005-0000-0000-000020410000}"/>
    <cellStyle name="제목 1 5" xfId="16680" xr:uid="{00000000-0005-0000-0000-000021410000}"/>
    <cellStyle name="제목 1 5 2" xfId="16681" xr:uid="{00000000-0005-0000-0000-000022410000}"/>
    <cellStyle name="제목 1 5 3" xfId="16682" xr:uid="{00000000-0005-0000-0000-000023410000}"/>
    <cellStyle name="제목 1 6" xfId="16683" xr:uid="{00000000-0005-0000-0000-000024410000}"/>
    <cellStyle name="제목 1 6 2" xfId="16684" xr:uid="{00000000-0005-0000-0000-000025410000}"/>
    <cellStyle name="제목 1 7" xfId="16685" xr:uid="{00000000-0005-0000-0000-000026410000}"/>
    <cellStyle name="제목 1 7 2" xfId="16686" xr:uid="{00000000-0005-0000-0000-000027410000}"/>
    <cellStyle name="제목 1 8" xfId="16687" xr:uid="{00000000-0005-0000-0000-000028410000}"/>
    <cellStyle name="제목 1 8 2" xfId="16688" xr:uid="{00000000-0005-0000-0000-000029410000}"/>
    <cellStyle name="제목 1 9" xfId="16689" xr:uid="{00000000-0005-0000-0000-00002A410000}"/>
    <cellStyle name="제목 1 9 2" xfId="16690" xr:uid="{00000000-0005-0000-0000-00002B410000}"/>
    <cellStyle name="제목 10" xfId="16691" xr:uid="{00000000-0005-0000-0000-00002C410000}"/>
    <cellStyle name="제목 10 2" xfId="16692" xr:uid="{00000000-0005-0000-0000-00002D410000}"/>
    <cellStyle name="제목 11" xfId="16693" xr:uid="{00000000-0005-0000-0000-00002E410000}"/>
    <cellStyle name="제목 11 2" xfId="16694" xr:uid="{00000000-0005-0000-0000-00002F410000}"/>
    <cellStyle name="제목 12" xfId="16695" xr:uid="{00000000-0005-0000-0000-000030410000}"/>
    <cellStyle name="제목 12 2" xfId="16696" xr:uid="{00000000-0005-0000-0000-000031410000}"/>
    <cellStyle name="제목 13" xfId="16697" xr:uid="{00000000-0005-0000-0000-000032410000}"/>
    <cellStyle name="제목 13 2" xfId="16698" xr:uid="{00000000-0005-0000-0000-000033410000}"/>
    <cellStyle name="제목 14" xfId="16699" xr:uid="{00000000-0005-0000-0000-000034410000}"/>
    <cellStyle name="제목 14 2" xfId="16700" xr:uid="{00000000-0005-0000-0000-000035410000}"/>
    <cellStyle name="제목 14 3" xfId="16701" xr:uid="{00000000-0005-0000-0000-000036410000}"/>
    <cellStyle name="제목 14 4" xfId="16702" xr:uid="{00000000-0005-0000-0000-000037410000}"/>
    <cellStyle name="제목 15" xfId="16703" xr:uid="{00000000-0005-0000-0000-000038410000}"/>
    <cellStyle name="제목 15 2" xfId="16704" xr:uid="{00000000-0005-0000-0000-000039410000}"/>
    <cellStyle name="제목 16" xfId="16705" xr:uid="{00000000-0005-0000-0000-00003A410000}"/>
    <cellStyle name="제목 16 2" xfId="16706" xr:uid="{00000000-0005-0000-0000-00003B410000}"/>
    <cellStyle name="제목 17" xfId="16707" xr:uid="{00000000-0005-0000-0000-00003C410000}"/>
    <cellStyle name="제목 17 2" xfId="16708" xr:uid="{00000000-0005-0000-0000-00003D410000}"/>
    <cellStyle name="제목 18" xfId="16709" xr:uid="{00000000-0005-0000-0000-00003E410000}"/>
    <cellStyle name="제목 18 2" xfId="16710" xr:uid="{00000000-0005-0000-0000-00003F410000}"/>
    <cellStyle name="제목 19" xfId="16711" xr:uid="{00000000-0005-0000-0000-000040410000}"/>
    <cellStyle name="제목 19 2" xfId="16712" xr:uid="{00000000-0005-0000-0000-000041410000}"/>
    <cellStyle name="제목 2 10" xfId="16713" xr:uid="{00000000-0005-0000-0000-000042410000}"/>
    <cellStyle name="제목 2 10 2" xfId="16714" xr:uid="{00000000-0005-0000-0000-000043410000}"/>
    <cellStyle name="제목 2 11" xfId="16715" xr:uid="{00000000-0005-0000-0000-000044410000}"/>
    <cellStyle name="제목 2 11 2" xfId="16716" xr:uid="{00000000-0005-0000-0000-000045410000}"/>
    <cellStyle name="제목 2 11 3" xfId="16717" xr:uid="{00000000-0005-0000-0000-000046410000}"/>
    <cellStyle name="제목 2 11 4" xfId="16718" xr:uid="{00000000-0005-0000-0000-000047410000}"/>
    <cellStyle name="제목 2 12" xfId="16719" xr:uid="{00000000-0005-0000-0000-000048410000}"/>
    <cellStyle name="제목 2 12 2" xfId="16720" xr:uid="{00000000-0005-0000-0000-000049410000}"/>
    <cellStyle name="제목 2 13" xfId="16721" xr:uid="{00000000-0005-0000-0000-00004A410000}"/>
    <cellStyle name="제목 2 13 2" xfId="16722" xr:uid="{00000000-0005-0000-0000-00004B410000}"/>
    <cellStyle name="제목 2 14" xfId="16723" xr:uid="{00000000-0005-0000-0000-00004C410000}"/>
    <cellStyle name="제목 2 14 2" xfId="16724" xr:uid="{00000000-0005-0000-0000-00004D410000}"/>
    <cellStyle name="제목 2 15" xfId="16725" xr:uid="{00000000-0005-0000-0000-00004E410000}"/>
    <cellStyle name="제목 2 15 2" xfId="16726" xr:uid="{00000000-0005-0000-0000-00004F410000}"/>
    <cellStyle name="제목 2 16" xfId="16727" xr:uid="{00000000-0005-0000-0000-000050410000}"/>
    <cellStyle name="제목 2 16 2" xfId="16728" xr:uid="{00000000-0005-0000-0000-000051410000}"/>
    <cellStyle name="제목 2 17" xfId="16729" xr:uid="{00000000-0005-0000-0000-000052410000}"/>
    <cellStyle name="제목 2 17 2" xfId="16730" xr:uid="{00000000-0005-0000-0000-000053410000}"/>
    <cellStyle name="제목 2 18" xfId="16731" xr:uid="{00000000-0005-0000-0000-000054410000}"/>
    <cellStyle name="제목 2 18 2" xfId="16732" xr:uid="{00000000-0005-0000-0000-000055410000}"/>
    <cellStyle name="제목 2 19" xfId="16733" xr:uid="{00000000-0005-0000-0000-000056410000}"/>
    <cellStyle name="제목 2 19 2" xfId="16734" xr:uid="{00000000-0005-0000-0000-000057410000}"/>
    <cellStyle name="제목 2 2" xfId="16735" xr:uid="{00000000-0005-0000-0000-000058410000}"/>
    <cellStyle name="제목 2 2 10" xfId="16736" xr:uid="{00000000-0005-0000-0000-000059410000}"/>
    <cellStyle name="제목 2 2 11" xfId="16737" xr:uid="{00000000-0005-0000-0000-00005A410000}"/>
    <cellStyle name="제목 2 2 12" xfId="16738" xr:uid="{00000000-0005-0000-0000-00005B410000}"/>
    <cellStyle name="제목 2 2 13" xfId="16739" xr:uid="{00000000-0005-0000-0000-00005C410000}"/>
    <cellStyle name="제목 2 2 2" xfId="16740" xr:uid="{00000000-0005-0000-0000-00005D410000}"/>
    <cellStyle name="제목 2 2 2 2" xfId="16741" xr:uid="{00000000-0005-0000-0000-00005E410000}"/>
    <cellStyle name="제목 2 2 3" xfId="16742" xr:uid="{00000000-0005-0000-0000-00005F410000}"/>
    <cellStyle name="제목 2 2 4" xfId="16743" xr:uid="{00000000-0005-0000-0000-000060410000}"/>
    <cellStyle name="제목 2 2 5" xfId="16744" xr:uid="{00000000-0005-0000-0000-000061410000}"/>
    <cellStyle name="제목 2 2 6" xfId="16745" xr:uid="{00000000-0005-0000-0000-000062410000}"/>
    <cellStyle name="제목 2 2 7" xfId="16746" xr:uid="{00000000-0005-0000-0000-000063410000}"/>
    <cellStyle name="제목 2 2 8" xfId="16747" xr:uid="{00000000-0005-0000-0000-000064410000}"/>
    <cellStyle name="제목 2 2 9" xfId="16748" xr:uid="{00000000-0005-0000-0000-000065410000}"/>
    <cellStyle name="제목 2 20" xfId="16749" xr:uid="{00000000-0005-0000-0000-000066410000}"/>
    <cellStyle name="제목 2 21" xfId="16750" xr:uid="{00000000-0005-0000-0000-000067410000}"/>
    <cellStyle name="제목 2 22" xfId="16751" xr:uid="{00000000-0005-0000-0000-000068410000}"/>
    <cellStyle name="제목 2 23" xfId="16752" xr:uid="{00000000-0005-0000-0000-000069410000}"/>
    <cellStyle name="제목 2 3" xfId="16753" xr:uid="{00000000-0005-0000-0000-00006A410000}"/>
    <cellStyle name="제목 2 3 2" xfId="16754" xr:uid="{00000000-0005-0000-0000-00006B410000}"/>
    <cellStyle name="제목 2 3 2 2" xfId="16755" xr:uid="{00000000-0005-0000-0000-00006C410000}"/>
    <cellStyle name="제목 2 3 3" xfId="16756" xr:uid="{00000000-0005-0000-0000-00006D410000}"/>
    <cellStyle name="제목 2 3 4" xfId="16757" xr:uid="{00000000-0005-0000-0000-00006E410000}"/>
    <cellStyle name="제목 2 3 5" xfId="16758" xr:uid="{00000000-0005-0000-0000-00006F410000}"/>
    <cellStyle name="제목 2 3 6" xfId="16759" xr:uid="{00000000-0005-0000-0000-000070410000}"/>
    <cellStyle name="제목 2 4" xfId="16760" xr:uid="{00000000-0005-0000-0000-000071410000}"/>
    <cellStyle name="제목 2 4 2" xfId="16761" xr:uid="{00000000-0005-0000-0000-000072410000}"/>
    <cellStyle name="제목 2 4 3" xfId="16762" xr:uid="{00000000-0005-0000-0000-000073410000}"/>
    <cellStyle name="제목 2 4 4" xfId="16763" xr:uid="{00000000-0005-0000-0000-000074410000}"/>
    <cellStyle name="제목 2 5" xfId="16764" xr:uid="{00000000-0005-0000-0000-000075410000}"/>
    <cellStyle name="제목 2 5 2" xfId="16765" xr:uid="{00000000-0005-0000-0000-000076410000}"/>
    <cellStyle name="제목 2 5 3" xfId="16766" xr:uid="{00000000-0005-0000-0000-000077410000}"/>
    <cellStyle name="제목 2 6" xfId="16767" xr:uid="{00000000-0005-0000-0000-000078410000}"/>
    <cellStyle name="제목 2 6 2" xfId="16768" xr:uid="{00000000-0005-0000-0000-000079410000}"/>
    <cellStyle name="제목 2 7" xfId="16769" xr:uid="{00000000-0005-0000-0000-00007A410000}"/>
    <cellStyle name="제목 2 7 2" xfId="16770" xr:uid="{00000000-0005-0000-0000-00007B410000}"/>
    <cellStyle name="제목 2 8" xfId="16771" xr:uid="{00000000-0005-0000-0000-00007C410000}"/>
    <cellStyle name="제목 2 8 2" xfId="16772" xr:uid="{00000000-0005-0000-0000-00007D410000}"/>
    <cellStyle name="제목 2 9" xfId="16773" xr:uid="{00000000-0005-0000-0000-00007E410000}"/>
    <cellStyle name="제목 2 9 2" xfId="16774" xr:uid="{00000000-0005-0000-0000-00007F410000}"/>
    <cellStyle name="제목 20" xfId="16775" xr:uid="{00000000-0005-0000-0000-000080410000}"/>
    <cellStyle name="제목 20 2" xfId="16776" xr:uid="{00000000-0005-0000-0000-000081410000}"/>
    <cellStyle name="제목 21" xfId="16777" xr:uid="{00000000-0005-0000-0000-000082410000}"/>
    <cellStyle name="제목 21 2" xfId="16778" xr:uid="{00000000-0005-0000-0000-000083410000}"/>
    <cellStyle name="제목 22" xfId="16779" xr:uid="{00000000-0005-0000-0000-000084410000}"/>
    <cellStyle name="제목 22 2" xfId="16780" xr:uid="{00000000-0005-0000-0000-000085410000}"/>
    <cellStyle name="제목 23" xfId="16781" xr:uid="{00000000-0005-0000-0000-000086410000}"/>
    <cellStyle name="제목 24" xfId="16782" xr:uid="{00000000-0005-0000-0000-000087410000}"/>
    <cellStyle name="제목 25" xfId="16783" xr:uid="{00000000-0005-0000-0000-000088410000}"/>
    <cellStyle name="제목 26" xfId="16784" xr:uid="{00000000-0005-0000-0000-000089410000}"/>
    <cellStyle name="제목 3 10" xfId="16785" xr:uid="{00000000-0005-0000-0000-00008A410000}"/>
    <cellStyle name="제목 3 10 2" xfId="16786" xr:uid="{00000000-0005-0000-0000-00008B410000}"/>
    <cellStyle name="제목 3 11" xfId="16787" xr:uid="{00000000-0005-0000-0000-00008C410000}"/>
    <cellStyle name="제목 3 11 2" xfId="16788" xr:uid="{00000000-0005-0000-0000-00008D410000}"/>
    <cellStyle name="제목 3 11 3" xfId="16789" xr:uid="{00000000-0005-0000-0000-00008E410000}"/>
    <cellStyle name="제목 3 11 4" xfId="16790" xr:uid="{00000000-0005-0000-0000-00008F410000}"/>
    <cellStyle name="제목 3 12" xfId="16791" xr:uid="{00000000-0005-0000-0000-000090410000}"/>
    <cellStyle name="제목 3 12 2" xfId="16792" xr:uid="{00000000-0005-0000-0000-000091410000}"/>
    <cellStyle name="제목 3 13" xfId="16793" xr:uid="{00000000-0005-0000-0000-000092410000}"/>
    <cellStyle name="제목 3 13 2" xfId="16794" xr:uid="{00000000-0005-0000-0000-000093410000}"/>
    <cellStyle name="제목 3 14" xfId="16795" xr:uid="{00000000-0005-0000-0000-000094410000}"/>
    <cellStyle name="제목 3 14 2" xfId="16796" xr:uid="{00000000-0005-0000-0000-000095410000}"/>
    <cellStyle name="제목 3 15" xfId="16797" xr:uid="{00000000-0005-0000-0000-000096410000}"/>
    <cellStyle name="제목 3 15 2" xfId="16798" xr:uid="{00000000-0005-0000-0000-000097410000}"/>
    <cellStyle name="제목 3 16" xfId="16799" xr:uid="{00000000-0005-0000-0000-000098410000}"/>
    <cellStyle name="제목 3 16 2" xfId="16800" xr:uid="{00000000-0005-0000-0000-000099410000}"/>
    <cellStyle name="제목 3 17" xfId="16801" xr:uid="{00000000-0005-0000-0000-00009A410000}"/>
    <cellStyle name="제목 3 17 2" xfId="16802" xr:uid="{00000000-0005-0000-0000-00009B410000}"/>
    <cellStyle name="제목 3 18" xfId="16803" xr:uid="{00000000-0005-0000-0000-00009C410000}"/>
    <cellStyle name="제목 3 18 2" xfId="16804" xr:uid="{00000000-0005-0000-0000-00009D410000}"/>
    <cellStyle name="제목 3 19" xfId="16805" xr:uid="{00000000-0005-0000-0000-00009E410000}"/>
    <cellStyle name="제목 3 19 2" xfId="16806" xr:uid="{00000000-0005-0000-0000-00009F410000}"/>
    <cellStyle name="제목 3 2" xfId="16807" xr:uid="{00000000-0005-0000-0000-0000A0410000}"/>
    <cellStyle name="제목 3 2 10" xfId="16808" xr:uid="{00000000-0005-0000-0000-0000A1410000}"/>
    <cellStyle name="제목 3 2 11" xfId="16809" xr:uid="{00000000-0005-0000-0000-0000A2410000}"/>
    <cellStyle name="제목 3 2 12" xfId="16810" xr:uid="{00000000-0005-0000-0000-0000A3410000}"/>
    <cellStyle name="제목 3 2 13" xfId="16811" xr:uid="{00000000-0005-0000-0000-0000A4410000}"/>
    <cellStyle name="제목 3 2 2" xfId="16812" xr:uid="{00000000-0005-0000-0000-0000A5410000}"/>
    <cellStyle name="제목 3 2 2 2" xfId="16813" xr:uid="{00000000-0005-0000-0000-0000A6410000}"/>
    <cellStyle name="제목 3 2 3" xfId="16814" xr:uid="{00000000-0005-0000-0000-0000A7410000}"/>
    <cellStyle name="제목 3 2 4" xfId="16815" xr:uid="{00000000-0005-0000-0000-0000A8410000}"/>
    <cellStyle name="제목 3 2 5" xfId="16816" xr:uid="{00000000-0005-0000-0000-0000A9410000}"/>
    <cellStyle name="제목 3 2 6" xfId="16817" xr:uid="{00000000-0005-0000-0000-0000AA410000}"/>
    <cellStyle name="제목 3 2 7" xfId="16818" xr:uid="{00000000-0005-0000-0000-0000AB410000}"/>
    <cellStyle name="제목 3 2 8" xfId="16819" xr:uid="{00000000-0005-0000-0000-0000AC410000}"/>
    <cellStyle name="제목 3 2 9" xfId="16820" xr:uid="{00000000-0005-0000-0000-0000AD410000}"/>
    <cellStyle name="제목 3 20" xfId="16821" xr:uid="{00000000-0005-0000-0000-0000AE410000}"/>
    <cellStyle name="제목 3 21" xfId="16822" xr:uid="{00000000-0005-0000-0000-0000AF410000}"/>
    <cellStyle name="제목 3 22" xfId="16823" xr:uid="{00000000-0005-0000-0000-0000B0410000}"/>
    <cellStyle name="제목 3 23" xfId="16824" xr:uid="{00000000-0005-0000-0000-0000B1410000}"/>
    <cellStyle name="제목 3 3" xfId="16825" xr:uid="{00000000-0005-0000-0000-0000B2410000}"/>
    <cellStyle name="제목 3 3 2" xfId="16826" xr:uid="{00000000-0005-0000-0000-0000B3410000}"/>
    <cellStyle name="제목 3 3 2 2" xfId="16827" xr:uid="{00000000-0005-0000-0000-0000B4410000}"/>
    <cellStyle name="제목 3 3 3" xfId="16828" xr:uid="{00000000-0005-0000-0000-0000B5410000}"/>
    <cellStyle name="제목 3 3 4" xfId="16829" xr:uid="{00000000-0005-0000-0000-0000B6410000}"/>
    <cellStyle name="제목 3 3 5" xfId="16830" xr:uid="{00000000-0005-0000-0000-0000B7410000}"/>
    <cellStyle name="제목 3 3 6" xfId="16831" xr:uid="{00000000-0005-0000-0000-0000B8410000}"/>
    <cellStyle name="제목 3 4" xfId="16832" xr:uid="{00000000-0005-0000-0000-0000B9410000}"/>
    <cellStyle name="제목 3 4 2" xfId="16833" xr:uid="{00000000-0005-0000-0000-0000BA410000}"/>
    <cellStyle name="제목 3 4 3" xfId="16834" xr:uid="{00000000-0005-0000-0000-0000BB410000}"/>
    <cellStyle name="제목 3 4 4" xfId="16835" xr:uid="{00000000-0005-0000-0000-0000BC410000}"/>
    <cellStyle name="제목 3 5" xfId="16836" xr:uid="{00000000-0005-0000-0000-0000BD410000}"/>
    <cellStyle name="제목 3 5 2" xfId="16837" xr:uid="{00000000-0005-0000-0000-0000BE410000}"/>
    <cellStyle name="제목 3 5 3" xfId="16838" xr:uid="{00000000-0005-0000-0000-0000BF410000}"/>
    <cellStyle name="제목 3 6" xfId="16839" xr:uid="{00000000-0005-0000-0000-0000C0410000}"/>
    <cellStyle name="제목 3 6 2" xfId="16840" xr:uid="{00000000-0005-0000-0000-0000C1410000}"/>
    <cellStyle name="제목 3 7" xfId="16841" xr:uid="{00000000-0005-0000-0000-0000C2410000}"/>
    <cellStyle name="제목 3 7 2" xfId="16842" xr:uid="{00000000-0005-0000-0000-0000C3410000}"/>
    <cellStyle name="제목 3 8" xfId="16843" xr:uid="{00000000-0005-0000-0000-0000C4410000}"/>
    <cellStyle name="제목 3 8 2" xfId="16844" xr:uid="{00000000-0005-0000-0000-0000C5410000}"/>
    <cellStyle name="제목 3 9" xfId="16845" xr:uid="{00000000-0005-0000-0000-0000C6410000}"/>
    <cellStyle name="제목 3 9 2" xfId="16846" xr:uid="{00000000-0005-0000-0000-0000C7410000}"/>
    <cellStyle name="제목 4 10" xfId="16847" xr:uid="{00000000-0005-0000-0000-0000C8410000}"/>
    <cellStyle name="제목 4 10 2" xfId="16848" xr:uid="{00000000-0005-0000-0000-0000C9410000}"/>
    <cellStyle name="제목 4 11" xfId="16849" xr:uid="{00000000-0005-0000-0000-0000CA410000}"/>
    <cellStyle name="제목 4 11 2" xfId="16850" xr:uid="{00000000-0005-0000-0000-0000CB410000}"/>
    <cellStyle name="제목 4 11 3" xfId="16851" xr:uid="{00000000-0005-0000-0000-0000CC410000}"/>
    <cellStyle name="제목 4 11 4" xfId="16852" xr:uid="{00000000-0005-0000-0000-0000CD410000}"/>
    <cellStyle name="제목 4 12" xfId="16853" xr:uid="{00000000-0005-0000-0000-0000CE410000}"/>
    <cellStyle name="제목 4 12 2" xfId="16854" xr:uid="{00000000-0005-0000-0000-0000CF410000}"/>
    <cellStyle name="제목 4 13" xfId="16855" xr:uid="{00000000-0005-0000-0000-0000D0410000}"/>
    <cellStyle name="제목 4 13 2" xfId="16856" xr:uid="{00000000-0005-0000-0000-0000D1410000}"/>
    <cellStyle name="제목 4 14" xfId="16857" xr:uid="{00000000-0005-0000-0000-0000D2410000}"/>
    <cellStyle name="제목 4 14 2" xfId="16858" xr:uid="{00000000-0005-0000-0000-0000D3410000}"/>
    <cellStyle name="제목 4 15" xfId="16859" xr:uid="{00000000-0005-0000-0000-0000D4410000}"/>
    <cellStyle name="제목 4 15 2" xfId="16860" xr:uid="{00000000-0005-0000-0000-0000D5410000}"/>
    <cellStyle name="제목 4 16" xfId="16861" xr:uid="{00000000-0005-0000-0000-0000D6410000}"/>
    <cellStyle name="제목 4 16 2" xfId="16862" xr:uid="{00000000-0005-0000-0000-0000D7410000}"/>
    <cellStyle name="제목 4 17" xfId="16863" xr:uid="{00000000-0005-0000-0000-0000D8410000}"/>
    <cellStyle name="제목 4 17 2" xfId="16864" xr:uid="{00000000-0005-0000-0000-0000D9410000}"/>
    <cellStyle name="제목 4 18" xfId="16865" xr:uid="{00000000-0005-0000-0000-0000DA410000}"/>
    <cellStyle name="제목 4 18 2" xfId="16866" xr:uid="{00000000-0005-0000-0000-0000DB410000}"/>
    <cellStyle name="제목 4 19" xfId="16867" xr:uid="{00000000-0005-0000-0000-0000DC410000}"/>
    <cellStyle name="제목 4 19 2" xfId="16868" xr:uid="{00000000-0005-0000-0000-0000DD410000}"/>
    <cellStyle name="제목 4 2" xfId="16869" xr:uid="{00000000-0005-0000-0000-0000DE410000}"/>
    <cellStyle name="제목 4 2 10" xfId="16870" xr:uid="{00000000-0005-0000-0000-0000DF410000}"/>
    <cellStyle name="제목 4 2 11" xfId="16871" xr:uid="{00000000-0005-0000-0000-0000E0410000}"/>
    <cellStyle name="제목 4 2 12" xfId="16872" xr:uid="{00000000-0005-0000-0000-0000E1410000}"/>
    <cellStyle name="제목 4 2 13" xfId="16873" xr:uid="{00000000-0005-0000-0000-0000E2410000}"/>
    <cellStyle name="제목 4 2 2" xfId="16874" xr:uid="{00000000-0005-0000-0000-0000E3410000}"/>
    <cellStyle name="제목 4 2 2 2" xfId="16875" xr:uid="{00000000-0005-0000-0000-0000E4410000}"/>
    <cellStyle name="제목 4 2 3" xfId="16876" xr:uid="{00000000-0005-0000-0000-0000E5410000}"/>
    <cellStyle name="제목 4 2 4" xfId="16877" xr:uid="{00000000-0005-0000-0000-0000E6410000}"/>
    <cellStyle name="제목 4 2 5" xfId="16878" xr:uid="{00000000-0005-0000-0000-0000E7410000}"/>
    <cellStyle name="제목 4 2 6" xfId="16879" xr:uid="{00000000-0005-0000-0000-0000E8410000}"/>
    <cellStyle name="제목 4 2 7" xfId="16880" xr:uid="{00000000-0005-0000-0000-0000E9410000}"/>
    <cellStyle name="제목 4 2 8" xfId="16881" xr:uid="{00000000-0005-0000-0000-0000EA410000}"/>
    <cellStyle name="제목 4 2 9" xfId="16882" xr:uid="{00000000-0005-0000-0000-0000EB410000}"/>
    <cellStyle name="제목 4 20" xfId="16883" xr:uid="{00000000-0005-0000-0000-0000EC410000}"/>
    <cellStyle name="제목 4 21" xfId="16884" xr:uid="{00000000-0005-0000-0000-0000ED410000}"/>
    <cellStyle name="제목 4 22" xfId="16885" xr:uid="{00000000-0005-0000-0000-0000EE410000}"/>
    <cellStyle name="제목 4 23" xfId="16886" xr:uid="{00000000-0005-0000-0000-0000EF410000}"/>
    <cellStyle name="제목 4 3" xfId="16887" xr:uid="{00000000-0005-0000-0000-0000F0410000}"/>
    <cellStyle name="제목 4 3 2" xfId="16888" xr:uid="{00000000-0005-0000-0000-0000F1410000}"/>
    <cellStyle name="제목 4 3 2 2" xfId="16889" xr:uid="{00000000-0005-0000-0000-0000F2410000}"/>
    <cellStyle name="제목 4 3 3" xfId="16890" xr:uid="{00000000-0005-0000-0000-0000F3410000}"/>
    <cellStyle name="제목 4 3 4" xfId="16891" xr:uid="{00000000-0005-0000-0000-0000F4410000}"/>
    <cellStyle name="제목 4 3 5" xfId="16892" xr:uid="{00000000-0005-0000-0000-0000F5410000}"/>
    <cellStyle name="제목 4 3 6" xfId="16893" xr:uid="{00000000-0005-0000-0000-0000F6410000}"/>
    <cellStyle name="제목 4 4" xfId="16894" xr:uid="{00000000-0005-0000-0000-0000F7410000}"/>
    <cellStyle name="제목 4 4 2" xfId="16895" xr:uid="{00000000-0005-0000-0000-0000F8410000}"/>
    <cellStyle name="제목 4 4 3" xfId="16896" xr:uid="{00000000-0005-0000-0000-0000F9410000}"/>
    <cellStyle name="제목 4 4 4" xfId="16897" xr:uid="{00000000-0005-0000-0000-0000FA410000}"/>
    <cellStyle name="제목 4 5" xfId="16898" xr:uid="{00000000-0005-0000-0000-0000FB410000}"/>
    <cellStyle name="제목 4 5 2" xfId="16899" xr:uid="{00000000-0005-0000-0000-0000FC410000}"/>
    <cellStyle name="제목 4 5 3" xfId="16900" xr:uid="{00000000-0005-0000-0000-0000FD410000}"/>
    <cellStyle name="제목 4 6" xfId="16901" xr:uid="{00000000-0005-0000-0000-0000FE410000}"/>
    <cellStyle name="제목 4 6 2" xfId="16902" xr:uid="{00000000-0005-0000-0000-0000FF410000}"/>
    <cellStyle name="제목 4 7" xfId="16903" xr:uid="{00000000-0005-0000-0000-000000420000}"/>
    <cellStyle name="제목 4 7 2" xfId="16904" xr:uid="{00000000-0005-0000-0000-000001420000}"/>
    <cellStyle name="제목 4 8" xfId="16905" xr:uid="{00000000-0005-0000-0000-000002420000}"/>
    <cellStyle name="제목 4 8 2" xfId="16906" xr:uid="{00000000-0005-0000-0000-000003420000}"/>
    <cellStyle name="제목 4 9" xfId="16907" xr:uid="{00000000-0005-0000-0000-000004420000}"/>
    <cellStyle name="제목 4 9 2" xfId="16908" xr:uid="{00000000-0005-0000-0000-000005420000}"/>
    <cellStyle name="제목 5" xfId="16909" xr:uid="{00000000-0005-0000-0000-000006420000}"/>
    <cellStyle name="제목 5 10" xfId="16910" xr:uid="{00000000-0005-0000-0000-000007420000}"/>
    <cellStyle name="제목 5 11" xfId="16911" xr:uid="{00000000-0005-0000-0000-000008420000}"/>
    <cellStyle name="제목 5 12" xfId="16912" xr:uid="{00000000-0005-0000-0000-000009420000}"/>
    <cellStyle name="제목 5 2" xfId="16913" xr:uid="{00000000-0005-0000-0000-00000A420000}"/>
    <cellStyle name="제목 5 2 2" xfId="16914" xr:uid="{00000000-0005-0000-0000-00000B420000}"/>
    <cellStyle name="제목 5 3" xfId="16915" xr:uid="{00000000-0005-0000-0000-00000C420000}"/>
    <cellStyle name="제목 5 4" xfId="16916" xr:uid="{00000000-0005-0000-0000-00000D420000}"/>
    <cellStyle name="제목 5 5" xfId="16917" xr:uid="{00000000-0005-0000-0000-00000E420000}"/>
    <cellStyle name="제목 5 6" xfId="16918" xr:uid="{00000000-0005-0000-0000-00000F420000}"/>
    <cellStyle name="제목 5 7" xfId="16919" xr:uid="{00000000-0005-0000-0000-000010420000}"/>
    <cellStyle name="제목 5 8" xfId="16920" xr:uid="{00000000-0005-0000-0000-000011420000}"/>
    <cellStyle name="제목 5 9" xfId="16921" xr:uid="{00000000-0005-0000-0000-000012420000}"/>
    <cellStyle name="제목 6" xfId="16922" xr:uid="{00000000-0005-0000-0000-000013420000}"/>
    <cellStyle name="제목 6 2" xfId="16923" xr:uid="{00000000-0005-0000-0000-000014420000}"/>
    <cellStyle name="제목 6 2 2" xfId="16924" xr:uid="{00000000-0005-0000-0000-000015420000}"/>
    <cellStyle name="제목 6 3" xfId="16925" xr:uid="{00000000-0005-0000-0000-000016420000}"/>
    <cellStyle name="제목 6 4" xfId="16926" xr:uid="{00000000-0005-0000-0000-000017420000}"/>
    <cellStyle name="제목 6 5" xfId="16927" xr:uid="{00000000-0005-0000-0000-000018420000}"/>
    <cellStyle name="제목 6 6" xfId="16928" xr:uid="{00000000-0005-0000-0000-000019420000}"/>
    <cellStyle name="제목 7" xfId="16929" xr:uid="{00000000-0005-0000-0000-00001A420000}"/>
    <cellStyle name="제목 7 2" xfId="16930" xr:uid="{00000000-0005-0000-0000-00001B420000}"/>
    <cellStyle name="제목 7 3" xfId="16931" xr:uid="{00000000-0005-0000-0000-00001C420000}"/>
    <cellStyle name="제목 7 4" xfId="16932" xr:uid="{00000000-0005-0000-0000-00001D420000}"/>
    <cellStyle name="제목 8" xfId="16933" xr:uid="{00000000-0005-0000-0000-00001E420000}"/>
    <cellStyle name="제목 8 2" xfId="16934" xr:uid="{00000000-0005-0000-0000-00001F420000}"/>
    <cellStyle name="제목 8 3" xfId="16935" xr:uid="{00000000-0005-0000-0000-000020420000}"/>
    <cellStyle name="제목 9" xfId="16936" xr:uid="{00000000-0005-0000-0000-000021420000}"/>
    <cellStyle name="제목 9 2" xfId="16937" xr:uid="{00000000-0005-0000-0000-000022420000}"/>
    <cellStyle name="제목1" xfId="16938" xr:uid="{00000000-0005-0000-0000-000023420000}"/>
    <cellStyle name="제목2" xfId="16939" xr:uid="{00000000-0005-0000-0000-000024420000}"/>
    <cellStyle name="좋음 10" xfId="16940" xr:uid="{00000000-0005-0000-0000-000025420000}"/>
    <cellStyle name="좋음 10 2" xfId="16941" xr:uid="{00000000-0005-0000-0000-000026420000}"/>
    <cellStyle name="좋음 11" xfId="16942" xr:uid="{00000000-0005-0000-0000-000027420000}"/>
    <cellStyle name="좋음 11 2" xfId="16943" xr:uid="{00000000-0005-0000-0000-000028420000}"/>
    <cellStyle name="좋음 11 3" xfId="16944" xr:uid="{00000000-0005-0000-0000-000029420000}"/>
    <cellStyle name="좋음 11 4" xfId="16945" xr:uid="{00000000-0005-0000-0000-00002A420000}"/>
    <cellStyle name="좋음 12" xfId="16946" xr:uid="{00000000-0005-0000-0000-00002B420000}"/>
    <cellStyle name="좋음 12 2" xfId="16947" xr:uid="{00000000-0005-0000-0000-00002C420000}"/>
    <cellStyle name="좋음 13" xfId="16948" xr:uid="{00000000-0005-0000-0000-00002D420000}"/>
    <cellStyle name="좋음 13 2" xfId="16949" xr:uid="{00000000-0005-0000-0000-00002E420000}"/>
    <cellStyle name="좋음 14" xfId="16950" xr:uid="{00000000-0005-0000-0000-00002F420000}"/>
    <cellStyle name="좋음 14 2" xfId="16951" xr:uid="{00000000-0005-0000-0000-000030420000}"/>
    <cellStyle name="좋음 15" xfId="16952" xr:uid="{00000000-0005-0000-0000-000031420000}"/>
    <cellStyle name="좋음 15 2" xfId="16953" xr:uid="{00000000-0005-0000-0000-000032420000}"/>
    <cellStyle name="좋음 16" xfId="16954" xr:uid="{00000000-0005-0000-0000-000033420000}"/>
    <cellStyle name="좋음 16 2" xfId="16955" xr:uid="{00000000-0005-0000-0000-000034420000}"/>
    <cellStyle name="좋음 17" xfId="16956" xr:uid="{00000000-0005-0000-0000-000035420000}"/>
    <cellStyle name="좋음 17 2" xfId="16957" xr:uid="{00000000-0005-0000-0000-000036420000}"/>
    <cellStyle name="좋음 18" xfId="16958" xr:uid="{00000000-0005-0000-0000-000037420000}"/>
    <cellStyle name="좋음 18 2" xfId="16959" xr:uid="{00000000-0005-0000-0000-000038420000}"/>
    <cellStyle name="좋음 19" xfId="16960" xr:uid="{00000000-0005-0000-0000-000039420000}"/>
    <cellStyle name="좋음 19 2" xfId="16961" xr:uid="{00000000-0005-0000-0000-00003A420000}"/>
    <cellStyle name="좋음 2" xfId="16962" xr:uid="{00000000-0005-0000-0000-00003B420000}"/>
    <cellStyle name="좋음 2 10" xfId="16963" xr:uid="{00000000-0005-0000-0000-00003C420000}"/>
    <cellStyle name="좋음 2 11" xfId="16964" xr:uid="{00000000-0005-0000-0000-00003D420000}"/>
    <cellStyle name="좋음 2 12" xfId="16965" xr:uid="{00000000-0005-0000-0000-00003E420000}"/>
    <cellStyle name="좋음 2 13" xfId="16966" xr:uid="{00000000-0005-0000-0000-00003F420000}"/>
    <cellStyle name="좋음 2 2" xfId="16967" xr:uid="{00000000-0005-0000-0000-000040420000}"/>
    <cellStyle name="좋음 2 2 2" xfId="16968" xr:uid="{00000000-0005-0000-0000-000041420000}"/>
    <cellStyle name="좋음 2 3" xfId="16969" xr:uid="{00000000-0005-0000-0000-000042420000}"/>
    <cellStyle name="좋음 2 4" xfId="16970" xr:uid="{00000000-0005-0000-0000-000043420000}"/>
    <cellStyle name="좋음 2 5" xfId="16971" xr:uid="{00000000-0005-0000-0000-000044420000}"/>
    <cellStyle name="좋음 2 6" xfId="16972" xr:uid="{00000000-0005-0000-0000-000045420000}"/>
    <cellStyle name="좋음 2 7" xfId="16973" xr:uid="{00000000-0005-0000-0000-000046420000}"/>
    <cellStyle name="좋음 2 8" xfId="16974" xr:uid="{00000000-0005-0000-0000-000047420000}"/>
    <cellStyle name="좋음 2 9" xfId="16975" xr:uid="{00000000-0005-0000-0000-000048420000}"/>
    <cellStyle name="좋음 20" xfId="16976" xr:uid="{00000000-0005-0000-0000-000049420000}"/>
    <cellStyle name="좋음 21" xfId="16977" xr:uid="{00000000-0005-0000-0000-00004A420000}"/>
    <cellStyle name="좋음 22" xfId="16978" xr:uid="{00000000-0005-0000-0000-00004B420000}"/>
    <cellStyle name="좋음 23" xfId="16979" xr:uid="{00000000-0005-0000-0000-00004C420000}"/>
    <cellStyle name="좋음 3" xfId="16980" xr:uid="{00000000-0005-0000-0000-00004D420000}"/>
    <cellStyle name="좋음 3 2" xfId="16981" xr:uid="{00000000-0005-0000-0000-00004E420000}"/>
    <cellStyle name="좋음 3 2 2" xfId="16982" xr:uid="{00000000-0005-0000-0000-00004F420000}"/>
    <cellStyle name="좋음 3 3" xfId="16983" xr:uid="{00000000-0005-0000-0000-000050420000}"/>
    <cellStyle name="좋음 3 4" xfId="16984" xr:uid="{00000000-0005-0000-0000-000051420000}"/>
    <cellStyle name="좋음 3 5" xfId="16985" xr:uid="{00000000-0005-0000-0000-000052420000}"/>
    <cellStyle name="좋음 3 6" xfId="16986" xr:uid="{00000000-0005-0000-0000-000053420000}"/>
    <cellStyle name="좋음 4" xfId="16987" xr:uid="{00000000-0005-0000-0000-000054420000}"/>
    <cellStyle name="좋음 4 2" xfId="16988" xr:uid="{00000000-0005-0000-0000-000055420000}"/>
    <cellStyle name="좋음 4 3" xfId="16989" xr:uid="{00000000-0005-0000-0000-000056420000}"/>
    <cellStyle name="좋음 4 4" xfId="16990" xr:uid="{00000000-0005-0000-0000-000057420000}"/>
    <cellStyle name="좋음 5" xfId="16991" xr:uid="{00000000-0005-0000-0000-000058420000}"/>
    <cellStyle name="좋음 5 2" xfId="16992" xr:uid="{00000000-0005-0000-0000-000059420000}"/>
    <cellStyle name="좋음 5 3" xfId="16993" xr:uid="{00000000-0005-0000-0000-00005A420000}"/>
    <cellStyle name="좋음 6" xfId="16994" xr:uid="{00000000-0005-0000-0000-00005B420000}"/>
    <cellStyle name="좋음 6 2" xfId="16995" xr:uid="{00000000-0005-0000-0000-00005C420000}"/>
    <cellStyle name="좋음 7" xfId="16996" xr:uid="{00000000-0005-0000-0000-00005D420000}"/>
    <cellStyle name="좋음 7 2" xfId="16997" xr:uid="{00000000-0005-0000-0000-00005E420000}"/>
    <cellStyle name="좋음 8" xfId="16998" xr:uid="{00000000-0005-0000-0000-00005F420000}"/>
    <cellStyle name="좋음 8 2" xfId="16999" xr:uid="{00000000-0005-0000-0000-000060420000}"/>
    <cellStyle name="좋음 9" xfId="17000" xr:uid="{00000000-0005-0000-0000-000061420000}"/>
    <cellStyle name="좋음 9 2" xfId="17001" xr:uid="{00000000-0005-0000-0000-000062420000}"/>
    <cellStyle name="지정되지 않음" xfId="17002" xr:uid="{00000000-0005-0000-0000-000063420000}"/>
    <cellStyle name="출력 10" xfId="17003" xr:uid="{00000000-0005-0000-0000-000064420000}"/>
    <cellStyle name="출력 10 2" xfId="17004" xr:uid="{00000000-0005-0000-0000-000065420000}"/>
    <cellStyle name="출력 11" xfId="17005" xr:uid="{00000000-0005-0000-0000-000066420000}"/>
    <cellStyle name="출력 11 2" xfId="17006" xr:uid="{00000000-0005-0000-0000-000067420000}"/>
    <cellStyle name="출력 11 3" xfId="17007" xr:uid="{00000000-0005-0000-0000-000068420000}"/>
    <cellStyle name="출력 11 4" xfId="17008" xr:uid="{00000000-0005-0000-0000-000069420000}"/>
    <cellStyle name="출력 12" xfId="17009" xr:uid="{00000000-0005-0000-0000-00006A420000}"/>
    <cellStyle name="출력 12 10" xfId="17010" xr:uid="{00000000-0005-0000-0000-00006B420000}"/>
    <cellStyle name="출력 12 10 2" xfId="17011" xr:uid="{00000000-0005-0000-0000-00006C420000}"/>
    <cellStyle name="출력 12 11" xfId="17012" xr:uid="{00000000-0005-0000-0000-00006D420000}"/>
    <cellStyle name="출력 12 11 2" xfId="17013" xr:uid="{00000000-0005-0000-0000-00006E420000}"/>
    <cellStyle name="출력 12 12" xfId="17014" xr:uid="{00000000-0005-0000-0000-00006F420000}"/>
    <cellStyle name="출력 12 2" xfId="17015" xr:uid="{00000000-0005-0000-0000-000070420000}"/>
    <cellStyle name="출력 12 2 10" xfId="17016" xr:uid="{00000000-0005-0000-0000-000071420000}"/>
    <cellStyle name="출력 12 2 10 2" xfId="17017" xr:uid="{00000000-0005-0000-0000-000072420000}"/>
    <cellStyle name="출력 12 2 11" xfId="17018" xr:uid="{00000000-0005-0000-0000-000073420000}"/>
    <cellStyle name="출력 12 2 2" xfId="17019" xr:uid="{00000000-0005-0000-0000-000074420000}"/>
    <cellStyle name="출력 12 2 2 2" xfId="17020" xr:uid="{00000000-0005-0000-0000-000075420000}"/>
    <cellStyle name="출력 12 2 2 2 2" xfId="17021" xr:uid="{00000000-0005-0000-0000-000076420000}"/>
    <cellStyle name="출력 12 2 2 2 2 2" xfId="17022" xr:uid="{00000000-0005-0000-0000-000077420000}"/>
    <cellStyle name="출력 12 2 2 2 3" xfId="17023" xr:uid="{00000000-0005-0000-0000-000078420000}"/>
    <cellStyle name="출력 12 2 2 2 3 2" xfId="17024" xr:uid="{00000000-0005-0000-0000-000079420000}"/>
    <cellStyle name="출력 12 2 2 2 4" xfId="17025" xr:uid="{00000000-0005-0000-0000-00007A420000}"/>
    <cellStyle name="출력 12 2 2 3" xfId="17026" xr:uid="{00000000-0005-0000-0000-00007B420000}"/>
    <cellStyle name="출력 12 2 2 3 2" xfId="17027" xr:uid="{00000000-0005-0000-0000-00007C420000}"/>
    <cellStyle name="출력 12 2 2 3 2 2" xfId="17028" xr:uid="{00000000-0005-0000-0000-00007D420000}"/>
    <cellStyle name="출력 12 2 2 3 3" xfId="17029" xr:uid="{00000000-0005-0000-0000-00007E420000}"/>
    <cellStyle name="출력 12 2 2 3 3 2" xfId="17030" xr:uid="{00000000-0005-0000-0000-00007F420000}"/>
    <cellStyle name="출력 12 2 2 3 4" xfId="17031" xr:uid="{00000000-0005-0000-0000-000080420000}"/>
    <cellStyle name="출력 12 2 2 4" xfId="17032" xr:uid="{00000000-0005-0000-0000-000081420000}"/>
    <cellStyle name="출력 12 2 2 4 2" xfId="17033" xr:uid="{00000000-0005-0000-0000-000082420000}"/>
    <cellStyle name="출력 12 2 2 4 2 2" xfId="17034" xr:uid="{00000000-0005-0000-0000-000083420000}"/>
    <cellStyle name="출력 12 2 2 4 3" xfId="17035" xr:uid="{00000000-0005-0000-0000-000084420000}"/>
    <cellStyle name="출력 12 2 2 4 3 2" xfId="17036" xr:uid="{00000000-0005-0000-0000-000085420000}"/>
    <cellStyle name="출력 12 2 2 4 4" xfId="17037" xr:uid="{00000000-0005-0000-0000-000086420000}"/>
    <cellStyle name="출력 12 2 2 5" xfId="17038" xr:uid="{00000000-0005-0000-0000-000087420000}"/>
    <cellStyle name="출력 12 2 2 5 2" xfId="17039" xr:uid="{00000000-0005-0000-0000-000088420000}"/>
    <cellStyle name="출력 12 2 2 5 2 2" xfId="17040" xr:uid="{00000000-0005-0000-0000-000089420000}"/>
    <cellStyle name="출력 12 2 2 5 3" xfId="17041" xr:uid="{00000000-0005-0000-0000-00008A420000}"/>
    <cellStyle name="출력 12 2 2 5 3 2" xfId="17042" xr:uid="{00000000-0005-0000-0000-00008B420000}"/>
    <cellStyle name="출력 12 2 2 5 4" xfId="17043" xr:uid="{00000000-0005-0000-0000-00008C420000}"/>
    <cellStyle name="출력 12 2 2 6" xfId="17044" xr:uid="{00000000-0005-0000-0000-00008D420000}"/>
    <cellStyle name="출력 12 2 2 6 2" xfId="17045" xr:uid="{00000000-0005-0000-0000-00008E420000}"/>
    <cellStyle name="출력 12 2 2 6 2 2" xfId="17046" xr:uid="{00000000-0005-0000-0000-00008F420000}"/>
    <cellStyle name="출력 12 2 2 6 3" xfId="17047" xr:uid="{00000000-0005-0000-0000-000090420000}"/>
    <cellStyle name="출력 12 2 2 6 3 2" xfId="17048" xr:uid="{00000000-0005-0000-0000-000091420000}"/>
    <cellStyle name="출력 12 2 2 6 4" xfId="17049" xr:uid="{00000000-0005-0000-0000-000092420000}"/>
    <cellStyle name="출력 12 2 2 7" xfId="17050" xr:uid="{00000000-0005-0000-0000-000093420000}"/>
    <cellStyle name="출력 12 2 2 7 2" xfId="17051" xr:uid="{00000000-0005-0000-0000-000094420000}"/>
    <cellStyle name="출력 12 2 2 8" xfId="17052" xr:uid="{00000000-0005-0000-0000-000095420000}"/>
    <cellStyle name="출력 12 2 2 8 2" xfId="17053" xr:uid="{00000000-0005-0000-0000-000096420000}"/>
    <cellStyle name="출력 12 2 2 9" xfId="17054" xr:uid="{00000000-0005-0000-0000-000097420000}"/>
    <cellStyle name="출력 12 2 3" xfId="17055" xr:uid="{00000000-0005-0000-0000-000098420000}"/>
    <cellStyle name="출력 12 2 3 2" xfId="17056" xr:uid="{00000000-0005-0000-0000-000099420000}"/>
    <cellStyle name="출력 12 2 3 2 2" xfId="17057" xr:uid="{00000000-0005-0000-0000-00009A420000}"/>
    <cellStyle name="출력 12 2 3 2 2 2" xfId="17058" xr:uid="{00000000-0005-0000-0000-00009B420000}"/>
    <cellStyle name="출력 12 2 3 2 3" xfId="17059" xr:uid="{00000000-0005-0000-0000-00009C420000}"/>
    <cellStyle name="출력 12 2 3 2 3 2" xfId="17060" xr:uid="{00000000-0005-0000-0000-00009D420000}"/>
    <cellStyle name="출력 12 2 3 2 4" xfId="17061" xr:uid="{00000000-0005-0000-0000-00009E420000}"/>
    <cellStyle name="출력 12 2 3 3" xfId="17062" xr:uid="{00000000-0005-0000-0000-00009F420000}"/>
    <cellStyle name="출력 12 2 3 3 2" xfId="17063" xr:uid="{00000000-0005-0000-0000-0000A0420000}"/>
    <cellStyle name="출력 12 2 3 3 2 2" xfId="17064" xr:uid="{00000000-0005-0000-0000-0000A1420000}"/>
    <cellStyle name="출력 12 2 3 3 3" xfId="17065" xr:uid="{00000000-0005-0000-0000-0000A2420000}"/>
    <cellStyle name="출력 12 2 3 3 3 2" xfId="17066" xr:uid="{00000000-0005-0000-0000-0000A3420000}"/>
    <cellStyle name="출력 12 2 3 3 4" xfId="17067" xr:uid="{00000000-0005-0000-0000-0000A4420000}"/>
    <cellStyle name="출력 12 2 3 4" xfId="17068" xr:uid="{00000000-0005-0000-0000-0000A5420000}"/>
    <cellStyle name="출력 12 2 3 4 2" xfId="17069" xr:uid="{00000000-0005-0000-0000-0000A6420000}"/>
    <cellStyle name="출력 12 2 3 4 2 2" xfId="17070" xr:uid="{00000000-0005-0000-0000-0000A7420000}"/>
    <cellStyle name="출력 12 2 3 4 3" xfId="17071" xr:uid="{00000000-0005-0000-0000-0000A8420000}"/>
    <cellStyle name="출력 12 2 3 4 3 2" xfId="17072" xr:uid="{00000000-0005-0000-0000-0000A9420000}"/>
    <cellStyle name="출력 12 2 3 4 4" xfId="17073" xr:uid="{00000000-0005-0000-0000-0000AA420000}"/>
    <cellStyle name="출력 12 2 3 5" xfId="17074" xr:uid="{00000000-0005-0000-0000-0000AB420000}"/>
    <cellStyle name="출력 12 2 3 5 2" xfId="17075" xr:uid="{00000000-0005-0000-0000-0000AC420000}"/>
    <cellStyle name="출력 12 2 3 5 2 2" xfId="17076" xr:uid="{00000000-0005-0000-0000-0000AD420000}"/>
    <cellStyle name="출력 12 2 3 5 3" xfId="17077" xr:uid="{00000000-0005-0000-0000-0000AE420000}"/>
    <cellStyle name="출력 12 2 3 5 3 2" xfId="17078" xr:uid="{00000000-0005-0000-0000-0000AF420000}"/>
    <cellStyle name="출력 12 2 3 5 4" xfId="17079" xr:uid="{00000000-0005-0000-0000-0000B0420000}"/>
    <cellStyle name="출력 12 2 3 6" xfId="17080" xr:uid="{00000000-0005-0000-0000-0000B1420000}"/>
    <cellStyle name="출력 12 2 3 6 2" xfId="17081" xr:uid="{00000000-0005-0000-0000-0000B2420000}"/>
    <cellStyle name="출력 12 2 3 7" xfId="17082" xr:uid="{00000000-0005-0000-0000-0000B3420000}"/>
    <cellStyle name="출력 12 2 3 7 2" xfId="17083" xr:uid="{00000000-0005-0000-0000-0000B4420000}"/>
    <cellStyle name="출력 12 2 3 8" xfId="17084" xr:uid="{00000000-0005-0000-0000-0000B5420000}"/>
    <cellStyle name="출력 12 2 4" xfId="17085" xr:uid="{00000000-0005-0000-0000-0000B6420000}"/>
    <cellStyle name="출력 12 2 4 2" xfId="17086" xr:uid="{00000000-0005-0000-0000-0000B7420000}"/>
    <cellStyle name="출력 12 2 4 2 2" xfId="17087" xr:uid="{00000000-0005-0000-0000-0000B8420000}"/>
    <cellStyle name="출력 12 2 4 3" xfId="17088" xr:uid="{00000000-0005-0000-0000-0000B9420000}"/>
    <cellStyle name="출력 12 2 4 3 2" xfId="17089" xr:uid="{00000000-0005-0000-0000-0000BA420000}"/>
    <cellStyle name="출력 12 2 4 4" xfId="17090" xr:uid="{00000000-0005-0000-0000-0000BB420000}"/>
    <cellStyle name="출력 12 2 5" xfId="17091" xr:uid="{00000000-0005-0000-0000-0000BC420000}"/>
    <cellStyle name="출력 12 2 5 2" xfId="17092" xr:uid="{00000000-0005-0000-0000-0000BD420000}"/>
    <cellStyle name="출력 12 2 5 2 2" xfId="17093" xr:uid="{00000000-0005-0000-0000-0000BE420000}"/>
    <cellStyle name="출력 12 2 5 3" xfId="17094" xr:uid="{00000000-0005-0000-0000-0000BF420000}"/>
    <cellStyle name="출력 12 2 5 3 2" xfId="17095" xr:uid="{00000000-0005-0000-0000-0000C0420000}"/>
    <cellStyle name="출력 12 2 5 4" xfId="17096" xr:uid="{00000000-0005-0000-0000-0000C1420000}"/>
    <cellStyle name="출력 12 2 6" xfId="17097" xr:uid="{00000000-0005-0000-0000-0000C2420000}"/>
    <cellStyle name="출력 12 2 6 2" xfId="17098" xr:uid="{00000000-0005-0000-0000-0000C3420000}"/>
    <cellStyle name="출력 12 2 6 2 2" xfId="17099" xr:uid="{00000000-0005-0000-0000-0000C4420000}"/>
    <cellStyle name="출력 12 2 6 3" xfId="17100" xr:uid="{00000000-0005-0000-0000-0000C5420000}"/>
    <cellStyle name="출력 12 2 6 3 2" xfId="17101" xr:uid="{00000000-0005-0000-0000-0000C6420000}"/>
    <cellStyle name="출력 12 2 6 4" xfId="17102" xr:uid="{00000000-0005-0000-0000-0000C7420000}"/>
    <cellStyle name="출력 12 2 7" xfId="17103" xr:uid="{00000000-0005-0000-0000-0000C8420000}"/>
    <cellStyle name="출력 12 2 7 2" xfId="17104" xr:uid="{00000000-0005-0000-0000-0000C9420000}"/>
    <cellStyle name="출력 12 2 7 2 2" xfId="17105" xr:uid="{00000000-0005-0000-0000-0000CA420000}"/>
    <cellStyle name="출력 12 2 7 3" xfId="17106" xr:uid="{00000000-0005-0000-0000-0000CB420000}"/>
    <cellStyle name="출력 12 2 7 3 2" xfId="17107" xr:uid="{00000000-0005-0000-0000-0000CC420000}"/>
    <cellStyle name="출력 12 2 7 4" xfId="17108" xr:uid="{00000000-0005-0000-0000-0000CD420000}"/>
    <cellStyle name="출력 12 2 8" xfId="17109" xr:uid="{00000000-0005-0000-0000-0000CE420000}"/>
    <cellStyle name="출력 12 2 8 2" xfId="17110" xr:uid="{00000000-0005-0000-0000-0000CF420000}"/>
    <cellStyle name="출력 12 2 8 2 2" xfId="17111" xr:uid="{00000000-0005-0000-0000-0000D0420000}"/>
    <cellStyle name="출력 12 2 8 3" xfId="17112" xr:uid="{00000000-0005-0000-0000-0000D1420000}"/>
    <cellStyle name="출력 12 2 8 3 2" xfId="17113" xr:uid="{00000000-0005-0000-0000-0000D2420000}"/>
    <cellStyle name="출력 12 2 8 4" xfId="17114" xr:uid="{00000000-0005-0000-0000-0000D3420000}"/>
    <cellStyle name="출력 12 2 9" xfId="17115" xr:uid="{00000000-0005-0000-0000-0000D4420000}"/>
    <cellStyle name="출력 12 2 9 2" xfId="17116" xr:uid="{00000000-0005-0000-0000-0000D5420000}"/>
    <cellStyle name="출력 12 3" xfId="17117" xr:uid="{00000000-0005-0000-0000-0000D6420000}"/>
    <cellStyle name="출력 12 3 2" xfId="17118" xr:uid="{00000000-0005-0000-0000-0000D7420000}"/>
    <cellStyle name="출력 12 3 2 2" xfId="17119" xr:uid="{00000000-0005-0000-0000-0000D8420000}"/>
    <cellStyle name="출력 12 3 2 2 2" xfId="17120" xr:uid="{00000000-0005-0000-0000-0000D9420000}"/>
    <cellStyle name="출력 12 3 2 3" xfId="17121" xr:uid="{00000000-0005-0000-0000-0000DA420000}"/>
    <cellStyle name="출력 12 3 2 3 2" xfId="17122" xr:uid="{00000000-0005-0000-0000-0000DB420000}"/>
    <cellStyle name="출력 12 3 2 4" xfId="17123" xr:uid="{00000000-0005-0000-0000-0000DC420000}"/>
    <cellStyle name="출력 12 3 3" xfId="17124" xr:uid="{00000000-0005-0000-0000-0000DD420000}"/>
    <cellStyle name="출력 12 3 3 2" xfId="17125" xr:uid="{00000000-0005-0000-0000-0000DE420000}"/>
    <cellStyle name="출력 12 3 3 2 2" xfId="17126" xr:uid="{00000000-0005-0000-0000-0000DF420000}"/>
    <cellStyle name="출력 12 3 3 3" xfId="17127" xr:uid="{00000000-0005-0000-0000-0000E0420000}"/>
    <cellStyle name="출력 12 3 3 3 2" xfId="17128" xr:uid="{00000000-0005-0000-0000-0000E1420000}"/>
    <cellStyle name="출력 12 3 3 4" xfId="17129" xr:uid="{00000000-0005-0000-0000-0000E2420000}"/>
    <cellStyle name="출력 12 3 4" xfId="17130" xr:uid="{00000000-0005-0000-0000-0000E3420000}"/>
    <cellStyle name="출력 12 3 4 2" xfId="17131" xr:uid="{00000000-0005-0000-0000-0000E4420000}"/>
    <cellStyle name="출력 12 3 4 2 2" xfId="17132" xr:uid="{00000000-0005-0000-0000-0000E5420000}"/>
    <cellStyle name="출력 12 3 4 3" xfId="17133" xr:uid="{00000000-0005-0000-0000-0000E6420000}"/>
    <cellStyle name="출력 12 3 4 3 2" xfId="17134" xr:uid="{00000000-0005-0000-0000-0000E7420000}"/>
    <cellStyle name="출력 12 3 4 4" xfId="17135" xr:uid="{00000000-0005-0000-0000-0000E8420000}"/>
    <cellStyle name="출력 12 3 5" xfId="17136" xr:uid="{00000000-0005-0000-0000-0000E9420000}"/>
    <cellStyle name="출력 12 3 5 2" xfId="17137" xr:uid="{00000000-0005-0000-0000-0000EA420000}"/>
    <cellStyle name="출력 12 3 5 2 2" xfId="17138" xr:uid="{00000000-0005-0000-0000-0000EB420000}"/>
    <cellStyle name="출력 12 3 5 3" xfId="17139" xr:uid="{00000000-0005-0000-0000-0000EC420000}"/>
    <cellStyle name="출력 12 3 5 3 2" xfId="17140" xr:uid="{00000000-0005-0000-0000-0000ED420000}"/>
    <cellStyle name="출력 12 3 5 4" xfId="17141" xr:uid="{00000000-0005-0000-0000-0000EE420000}"/>
    <cellStyle name="출력 12 3 6" xfId="17142" xr:uid="{00000000-0005-0000-0000-0000EF420000}"/>
    <cellStyle name="출력 12 3 6 2" xfId="17143" xr:uid="{00000000-0005-0000-0000-0000F0420000}"/>
    <cellStyle name="출력 12 3 6 2 2" xfId="17144" xr:uid="{00000000-0005-0000-0000-0000F1420000}"/>
    <cellStyle name="출력 12 3 6 3" xfId="17145" xr:uid="{00000000-0005-0000-0000-0000F2420000}"/>
    <cellStyle name="출력 12 3 6 3 2" xfId="17146" xr:uid="{00000000-0005-0000-0000-0000F3420000}"/>
    <cellStyle name="출력 12 3 6 4" xfId="17147" xr:uid="{00000000-0005-0000-0000-0000F4420000}"/>
    <cellStyle name="출력 12 3 7" xfId="17148" xr:uid="{00000000-0005-0000-0000-0000F5420000}"/>
    <cellStyle name="출력 12 3 7 2" xfId="17149" xr:uid="{00000000-0005-0000-0000-0000F6420000}"/>
    <cellStyle name="출력 12 3 8" xfId="17150" xr:uid="{00000000-0005-0000-0000-0000F7420000}"/>
    <cellStyle name="출력 12 3 8 2" xfId="17151" xr:uid="{00000000-0005-0000-0000-0000F8420000}"/>
    <cellStyle name="출력 12 3 9" xfId="17152" xr:uid="{00000000-0005-0000-0000-0000F9420000}"/>
    <cellStyle name="출력 12 4" xfId="17153" xr:uid="{00000000-0005-0000-0000-0000FA420000}"/>
    <cellStyle name="출력 12 4 2" xfId="17154" xr:uid="{00000000-0005-0000-0000-0000FB420000}"/>
    <cellStyle name="출력 12 4 2 2" xfId="17155" xr:uid="{00000000-0005-0000-0000-0000FC420000}"/>
    <cellStyle name="출력 12 4 2 2 2" xfId="17156" xr:uid="{00000000-0005-0000-0000-0000FD420000}"/>
    <cellStyle name="출력 12 4 2 3" xfId="17157" xr:uid="{00000000-0005-0000-0000-0000FE420000}"/>
    <cellStyle name="출력 12 4 2 3 2" xfId="17158" xr:uid="{00000000-0005-0000-0000-0000FF420000}"/>
    <cellStyle name="출력 12 4 2 4" xfId="17159" xr:uid="{00000000-0005-0000-0000-000000430000}"/>
    <cellStyle name="출력 12 4 3" xfId="17160" xr:uid="{00000000-0005-0000-0000-000001430000}"/>
    <cellStyle name="출력 12 4 3 2" xfId="17161" xr:uid="{00000000-0005-0000-0000-000002430000}"/>
    <cellStyle name="출력 12 4 3 2 2" xfId="17162" xr:uid="{00000000-0005-0000-0000-000003430000}"/>
    <cellStyle name="출력 12 4 3 3" xfId="17163" xr:uid="{00000000-0005-0000-0000-000004430000}"/>
    <cellStyle name="출력 12 4 3 3 2" xfId="17164" xr:uid="{00000000-0005-0000-0000-000005430000}"/>
    <cellStyle name="출력 12 4 3 4" xfId="17165" xr:uid="{00000000-0005-0000-0000-000006430000}"/>
    <cellStyle name="출력 12 4 4" xfId="17166" xr:uid="{00000000-0005-0000-0000-000007430000}"/>
    <cellStyle name="출력 12 4 4 2" xfId="17167" xr:uid="{00000000-0005-0000-0000-000008430000}"/>
    <cellStyle name="출력 12 4 4 2 2" xfId="17168" xr:uid="{00000000-0005-0000-0000-000009430000}"/>
    <cellStyle name="출력 12 4 4 3" xfId="17169" xr:uid="{00000000-0005-0000-0000-00000A430000}"/>
    <cellStyle name="출력 12 4 4 3 2" xfId="17170" xr:uid="{00000000-0005-0000-0000-00000B430000}"/>
    <cellStyle name="출력 12 4 4 4" xfId="17171" xr:uid="{00000000-0005-0000-0000-00000C430000}"/>
    <cellStyle name="출력 12 4 5" xfId="17172" xr:uid="{00000000-0005-0000-0000-00000D430000}"/>
    <cellStyle name="출력 12 4 5 2" xfId="17173" xr:uid="{00000000-0005-0000-0000-00000E430000}"/>
    <cellStyle name="출력 12 4 5 2 2" xfId="17174" xr:uid="{00000000-0005-0000-0000-00000F430000}"/>
    <cellStyle name="출력 12 4 5 3" xfId="17175" xr:uid="{00000000-0005-0000-0000-000010430000}"/>
    <cellStyle name="출력 12 4 5 3 2" xfId="17176" xr:uid="{00000000-0005-0000-0000-000011430000}"/>
    <cellStyle name="출력 12 4 5 4" xfId="17177" xr:uid="{00000000-0005-0000-0000-000012430000}"/>
    <cellStyle name="출력 12 4 6" xfId="17178" xr:uid="{00000000-0005-0000-0000-000013430000}"/>
    <cellStyle name="출력 12 4 6 2" xfId="17179" xr:uid="{00000000-0005-0000-0000-000014430000}"/>
    <cellStyle name="출력 12 4 7" xfId="17180" xr:uid="{00000000-0005-0000-0000-000015430000}"/>
    <cellStyle name="출력 12 4 7 2" xfId="17181" xr:uid="{00000000-0005-0000-0000-000016430000}"/>
    <cellStyle name="출력 12 4 8" xfId="17182" xr:uid="{00000000-0005-0000-0000-000017430000}"/>
    <cellStyle name="출력 12 5" xfId="17183" xr:uid="{00000000-0005-0000-0000-000018430000}"/>
    <cellStyle name="출력 12 5 2" xfId="17184" xr:uid="{00000000-0005-0000-0000-000019430000}"/>
    <cellStyle name="출력 12 5 2 2" xfId="17185" xr:uid="{00000000-0005-0000-0000-00001A430000}"/>
    <cellStyle name="출력 12 5 3" xfId="17186" xr:uid="{00000000-0005-0000-0000-00001B430000}"/>
    <cellStyle name="출력 12 5 3 2" xfId="17187" xr:uid="{00000000-0005-0000-0000-00001C430000}"/>
    <cellStyle name="출력 12 5 4" xfId="17188" xr:uid="{00000000-0005-0000-0000-00001D430000}"/>
    <cellStyle name="출력 12 6" xfId="17189" xr:uid="{00000000-0005-0000-0000-00001E430000}"/>
    <cellStyle name="출력 12 6 2" xfId="17190" xr:uid="{00000000-0005-0000-0000-00001F430000}"/>
    <cellStyle name="출력 12 6 2 2" xfId="17191" xr:uid="{00000000-0005-0000-0000-000020430000}"/>
    <cellStyle name="출력 12 6 3" xfId="17192" xr:uid="{00000000-0005-0000-0000-000021430000}"/>
    <cellStyle name="출력 12 6 3 2" xfId="17193" xr:uid="{00000000-0005-0000-0000-000022430000}"/>
    <cellStyle name="출력 12 6 4" xfId="17194" xr:uid="{00000000-0005-0000-0000-000023430000}"/>
    <cellStyle name="출력 12 7" xfId="17195" xr:uid="{00000000-0005-0000-0000-000024430000}"/>
    <cellStyle name="출력 12 7 2" xfId="17196" xr:uid="{00000000-0005-0000-0000-000025430000}"/>
    <cellStyle name="출력 12 7 2 2" xfId="17197" xr:uid="{00000000-0005-0000-0000-000026430000}"/>
    <cellStyle name="출력 12 7 3" xfId="17198" xr:uid="{00000000-0005-0000-0000-000027430000}"/>
    <cellStyle name="출력 12 7 3 2" xfId="17199" xr:uid="{00000000-0005-0000-0000-000028430000}"/>
    <cellStyle name="출력 12 7 4" xfId="17200" xr:uid="{00000000-0005-0000-0000-000029430000}"/>
    <cellStyle name="출력 12 8" xfId="17201" xr:uid="{00000000-0005-0000-0000-00002A430000}"/>
    <cellStyle name="출력 12 8 2" xfId="17202" xr:uid="{00000000-0005-0000-0000-00002B430000}"/>
    <cellStyle name="출력 12 8 2 2" xfId="17203" xr:uid="{00000000-0005-0000-0000-00002C430000}"/>
    <cellStyle name="출력 12 8 3" xfId="17204" xr:uid="{00000000-0005-0000-0000-00002D430000}"/>
    <cellStyle name="출력 12 8 3 2" xfId="17205" xr:uid="{00000000-0005-0000-0000-00002E430000}"/>
    <cellStyle name="출력 12 8 4" xfId="17206" xr:uid="{00000000-0005-0000-0000-00002F430000}"/>
    <cellStyle name="출력 12 9" xfId="17207" xr:uid="{00000000-0005-0000-0000-000030430000}"/>
    <cellStyle name="출력 12 9 2" xfId="17208" xr:uid="{00000000-0005-0000-0000-000031430000}"/>
    <cellStyle name="출력 12 9 2 2" xfId="17209" xr:uid="{00000000-0005-0000-0000-000032430000}"/>
    <cellStyle name="출력 12 9 3" xfId="17210" xr:uid="{00000000-0005-0000-0000-000033430000}"/>
    <cellStyle name="출력 12 9 3 2" xfId="17211" xr:uid="{00000000-0005-0000-0000-000034430000}"/>
    <cellStyle name="출력 12 9 4" xfId="17212" xr:uid="{00000000-0005-0000-0000-000035430000}"/>
    <cellStyle name="출력 13" xfId="17213" xr:uid="{00000000-0005-0000-0000-000036430000}"/>
    <cellStyle name="출력 13 10" xfId="17214" xr:uid="{00000000-0005-0000-0000-000037430000}"/>
    <cellStyle name="출력 13 10 2" xfId="17215" xr:uid="{00000000-0005-0000-0000-000038430000}"/>
    <cellStyle name="출력 13 11" xfId="17216" xr:uid="{00000000-0005-0000-0000-000039430000}"/>
    <cellStyle name="출력 13 11 2" xfId="17217" xr:uid="{00000000-0005-0000-0000-00003A430000}"/>
    <cellStyle name="출력 13 12" xfId="17218" xr:uid="{00000000-0005-0000-0000-00003B430000}"/>
    <cellStyle name="출력 13 2" xfId="17219" xr:uid="{00000000-0005-0000-0000-00003C430000}"/>
    <cellStyle name="출력 13 2 10" xfId="17220" xr:uid="{00000000-0005-0000-0000-00003D430000}"/>
    <cellStyle name="출력 13 2 10 2" xfId="17221" xr:uid="{00000000-0005-0000-0000-00003E430000}"/>
    <cellStyle name="출력 13 2 11" xfId="17222" xr:uid="{00000000-0005-0000-0000-00003F430000}"/>
    <cellStyle name="출력 13 2 2" xfId="17223" xr:uid="{00000000-0005-0000-0000-000040430000}"/>
    <cellStyle name="출력 13 2 2 2" xfId="17224" xr:uid="{00000000-0005-0000-0000-000041430000}"/>
    <cellStyle name="출력 13 2 2 2 2" xfId="17225" xr:uid="{00000000-0005-0000-0000-000042430000}"/>
    <cellStyle name="출력 13 2 2 2 2 2" xfId="17226" xr:uid="{00000000-0005-0000-0000-000043430000}"/>
    <cellStyle name="출력 13 2 2 2 3" xfId="17227" xr:uid="{00000000-0005-0000-0000-000044430000}"/>
    <cellStyle name="출력 13 2 2 2 3 2" xfId="17228" xr:uid="{00000000-0005-0000-0000-000045430000}"/>
    <cellStyle name="출력 13 2 2 2 4" xfId="17229" xr:uid="{00000000-0005-0000-0000-000046430000}"/>
    <cellStyle name="출력 13 2 2 3" xfId="17230" xr:uid="{00000000-0005-0000-0000-000047430000}"/>
    <cellStyle name="출력 13 2 2 3 2" xfId="17231" xr:uid="{00000000-0005-0000-0000-000048430000}"/>
    <cellStyle name="출력 13 2 2 3 2 2" xfId="17232" xr:uid="{00000000-0005-0000-0000-000049430000}"/>
    <cellStyle name="출력 13 2 2 3 3" xfId="17233" xr:uid="{00000000-0005-0000-0000-00004A430000}"/>
    <cellStyle name="출력 13 2 2 3 3 2" xfId="17234" xr:uid="{00000000-0005-0000-0000-00004B430000}"/>
    <cellStyle name="출력 13 2 2 3 4" xfId="17235" xr:uid="{00000000-0005-0000-0000-00004C430000}"/>
    <cellStyle name="출력 13 2 2 4" xfId="17236" xr:uid="{00000000-0005-0000-0000-00004D430000}"/>
    <cellStyle name="출력 13 2 2 4 2" xfId="17237" xr:uid="{00000000-0005-0000-0000-00004E430000}"/>
    <cellStyle name="출력 13 2 2 4 2 2" xfId="17238" xr:uid="{00000000-0005-0000-0000-00004F430000}"/>
    <cellStyle name="출력 13 2 2 4 3" xfId="17239" xr:uid="{00000000-0005-0000-0000-000050430000}"/>
    <cellStyle name="출력 13 2 2 4 3 2" xfId="17240" xr:uid="{00000000-0005-0000-0000-000051430000}"/>
    <cellStyle name="출력 13 2 2 4 4" xfId="17241" xr:uid="{00000000-0005-0000-0000-000052430000}"/>
    <cellStyle name="출력 13 2 2 5" xfId="17242" xr:uid="{00000000-0005-0000-0000-000053430000}"/>
    <cellStyle name="출력 13 2 2 5 2" xfId="17243" xr:uid="{00000000-0005-0000-0000-000054430000}"/>
    <cellStyle name="출력 13 2 2 5 2 2" xfId="17244" xr:uid="{00000000-0005-0000-0000-000055430000}"/>
    <cellStyle name="출력 13 2 2 5 3" xfId="17245" xr:uid="{00000000-0005-0000-0000-000056430000}"/>
    <cellStyle name="출력 13 2 2 5 3 2" xfId="17246" xr:uid="{00000000-0005-0000-0000-000057430000}"/>
    <cellStyle name="출력 13 2 2 5 4" xfId="17247" xr:uid="{00000000-0005-0000-0000-000058430000}"/>
    <cellStyle name="출력 13 2 2 6" xfId="17248" xr:uid="{00000000-0005-0000-0000-000059430000}"/>
    <cellStyle name="출력 13 2 2 6 2" xfId="17249" xr:uid="{00000000-0005-0000-0000-00005A430000}"/>
    <cellStyle name="출력 13 2 2 6 2 2" xfId="17250" xr:uid="{00000000-0005-0000-0000-00005B430000}"/>
    <cellStyle name="출력 13 2 2 6 3" xfId="17251" xr:uid="{00000000-0005-0000-0000-00005C430000}"/>
    <cellStyle name="출력 13 2 2 6 3 2" xfId="17252" xr:uid="{00000000-0005-0000-0000-00005D430000}"/>
    <cellStyle name="출력 13 2 2 6 4" xfId="17253" xr:uid="{00000000-0005-0000-0000-00005E430000}"/>
    <cellStyle name="출력 13 2 2 7" xfId="17254" xr:uid="{00000000-0005-0000-0000-00005F430000}"/>
    <cellStyle name="출력 13 2 2 7 2" xfId="17255" xr:uid="{00000000-0005-0000-0000-000060430000}"/>
    <cellStyle name="출력 13 2 2 8" xfId="17256" xr:uid="{00000000-0005-0000-0000-000061430000}"/>
    <cellStyle name="출력 13 2 2 8 2" xfId="17257" xr:uid="{00000000-0005-0000-0000-000062430000}"/>
    <cellStyle name="출력 13 2 2 9" xfId="17258" xr:uid="{00000000-0005-0000-0000-000063430000}"/>
    <cellStyle name="출력 13 2 3" xfId="17259" xr:uid="{00000000-0005-0000-0000-000064430000}"/>
    <cellStyle name="출력 13 2 3 2" xfId="17260" xr:uid="{00000000-0005-0000-0000-000065430000}"/>
    <cellStyle name="출력 13 2 3 2 2" xfId="17261" xr:uid="{00000000-0005-0000-0000-000066430000}"/>
    <cellStyle name="출력 13 2 3 2 2 2" xfId="17262" xr:uid="{00000000-0005-0000-0000-000067430000}"/>
    <cellStyle name="출력 13 2 3 2 3" xfId="17263" xr:uid="{00000000-0005-0000-0000-000068430000}"/>
    <cellStyle name="출력 13 2 3 2 3 2" xfId="17264" xr:uid="{00000000-0005-0000-0000-000069430000}"/>
    <cellStyle name="출력 13 2 3 2 4" xfId="17265" xr:uid="{00000000-0005-0000-0000-00006A430000}"/>
    <cellStyle name="출력 13 2 3 3" xfId="17266" xr:uid="{00000000-0005-0000-0000-00006B430000}"/>
    <cellStyle name="출력 13 2 3 3 2" xfId="17267" xr:uid="{00000000-0005-0000-0000-00006C430000}"/>
    <cellStyle name="출력 13 2 3 3 2 2" xfId="17268" xr:uid="{00000000-0005-0000-0000-00006D430000}"/>
    <cellStyle name="출력 13 2 3 3 3" xfId="17269" xr:uid="{00000000-0005-0000-0000-00006E430000}"/>
    <cellStyle name="출력 13 2 3 3 3 2" xfId="17270" xr:uid="{00000000-0005-0000-0000-00006F430000}"/>
    <cellStyle name="출력 13 2 3 3 4" xfId="17271" xr:uid="{00000000-0005-0000-0000-000070430000}"/>
    <cellStyle name="출력 13 2 3 4" xfId="17272" xr:uid="{00000000-0005-0000-0000-000071430000}"/>
    <cellStyle name="출력 13 2 3 4 2" xfId="17273" xr:uid="{00000000-0005-0000-0000-000072430000}"/>
    <cellStyle name="출력 13 2 3 4 2 2" xfId="17274" xr:uid="{00000000-0005-0000-0000-000073430000}"/>
    <cellStyle name="출력 13 2 3 4 3" xfId="17275" xr:uid="{00000000-0005-0000-0000-000074430000}"/>
    <cellStyle name="출력 13 2 3 4 3 2" xfId="17276" xr:uid="{00000000-0005-0000-0000-000075430000}"/>
    <cellStyle name="출력 13 2 3 4 4" xfId="17277" xr:uid="{00000000-0005-0000-0000-000076430000}"/>
    <cellStyle name="출력 13 2 3 5" xfId="17278" xr:uid="{00000000-0005-0000-0000-000077430000}"/>
    <cellStyle name="출력 13 2 3 5 2" xfId="17279" xr:uid="{00000000-0005-0000-0000-000078430000}"/>
    <cellStyle name="출력 13 2 3 5 2 2" xfId="17280" xr:uid="{00000000-0005-0000-0000-000079430000}"/>
    <cellStyle name="출력 13 2 3 5 3" xfId="17281" xr:uid="{00000000-0005-0000-0000-00007A430000}"/>
    <cellStyle name="출력 13 2 3 5 3 2" xfId="17282" xr:uid="{00000000-0005-0000-0000-00007B430000}"/>
    <cellStyle name="출력 13 2 3 5 4" xfId="17283" xr:uid="{00000000-0005-0000-0000-00007C430000}"/>
    <cellStyle name="출력 13 2 3 6" xfId="17284" xr:uid="{00000000-0005-0000-0000-00007D430000}"/>
    <cellStyle name="출력 13 2 3 6 2" xfId="17285" xr:uid="{00000000-0005-0000-0000-00007E430000}"/>
    <cellStyle name="출력 13 2 3 7" xfId="17286" xr:uid="{00000000-0005-0000-0000-00007F430000}"/>
    <cellStyle name="출력 13 2 3 7 2" xfId="17287" xr:uid="{00000000-0005-0000-0000-000080430000}"/>
    <cellStyle name="출력 13 2 3 8" xfId="17288" xr:uid="{00000000-0005-0000-0000-000081430000}"/>
    <cellStyle name="출력 13 2 4" xfId="17289" xr:uid="{00000000-0005-0000-0000-000082430000}"/>
    <cellStyle name="출력 13 2 4 2" xfId="17290" xr:uid="{00000000-0005-0000-0000-000083430000}"/>
    <cellStyle name="출력 13 2 4 2 2" xfId="17291" xr:uid="{00000000-0005-0000-0000-000084430000}"/>
    <cellStyle name="출력 13 2 4 3" xfId="17292" xr:uid="{00000000-0005-0000-0000-000085430000}"/>
    <cellStyle name="출력 13 2 4 3 2" xfId="17293" xr:uid="{00000000-0005-0000-0000-000086430000}"/>
    <cellStyle name="출력 13 2 4 4" xfId="17294" xr:uid="{00000000-0005-0000-0000-000087430000}"/>
    <cellStyle name="출력 13 2 5" xfId="17295" xr:uid="{00000000-0005-0000-0000-000088430000}"/>
    <cellStyle name="출력 13 2 5 2" xfId="17296" xr:uid="{00000000-0005-0000-0000-000089430000}"/>
    <cellStyle name="출력 13 2 5 2 2" xfId="17297" xr:uid="{00000000-0005-0000-0000-00008A430000}"/>
    <cellStyle name="출력 13 2 5 3" xfId="17298" xr:uid="{00000000-0005-0000-0000-00008B430000}"/>
    <cellStyle name="출력 13 2 5 3 2" xfId="17299" xr:uid="{00000000-0005-0000-0000-00008C430000}"/>
    <cellStyle name="출력 13 2 5 4" xfId="17300" xr:uid="{00000000-0005-0000-0000-00008D430000}"/>
    <cellStyle name="출력 13 2 6" xfId="17301" xr:uid="{00000000-0005-0000-0000-00008E430000}"/>
    <cellStyle name="출력 13 2 6 2" xfId="17302" xr:uid="{00000000-0005-0000-0000-00008F430000}"/>
    <cellStyle name="출력 13 2 6 2 2" xfId="17303" xr:uid="{00000000-0005-0000-0000-000090430000}"/>
    <cellStyle name="출력 13 2 6 3" xfId="17304" xr:uid="{00000000-0005-0000-0000-000091430000}"/>
    <cellStyle name="출력 13 2 6 3 2" xfId="17305" xr:uid="{00000000-0005-0000-0000-000092430000}"/>
    <cellStyle name="출력 13 2 6 4" xfId="17306" xr:uid="{00000000-0005-0000-0000-000093430000}"/>
    <cellStyle name="출력 13 2 7" xfId="17307" xr:uid="{00000000-0005-0000-0000-000094430000}"/>
    <cellStyle name="출력 13 2 7 2" xfId="17308" xr:uid="{00000000-0005-0000-0000-000095430000}"/>
    <cellStyle name="출력 13 2 7 2 2" xfId="17309" xr:uid="{00000000-0005-0000-0000-000096430000}"/>
    <cellStyle name="출력 13 2 7 3" xfId="17310" xr:uid="{00000000-0005-0000-0000-000097430000}"/>
    <cellStyle name="출력 13 2 7 3 2" xfId="17311" xr:uid="{00000000-0005-0000-0000-000098430000}"/>
    <cellStyle name="출력 13 2 7 4" xfId="17312" xr:uid="{00000000-0005-0000-0000-000099430000}"/>
    <cellStyle name="출력 13 2 8" xfId="17313" xr:uid="{00000000-0005-0000-0000-00009A430000}"/>
    <cellStyle name="출력 13 2 8 2" xfId="17314" xr:uid="{00000000-0005-0000-0000-00009B430000}"/>
    <cellStyle name="출력 13 2 8 2 2" xfId="17315" xr:uid="{00000000-0005-0000-0000-00009C430000}"/>
    <cellStyle name="출력 13 2 8 3" xfId="17316" xr:uid="{00000000-0005-0000-0000-00009D430000}"/>
    <cellStyle name="출력 13 2 8 3 2" xfId="17317" xr:uid="{00000000-0005-0000-0000-00009E430000}"/>
    <cellStyle name="출력 13 2 8 4" xfId="17318" xr:uid="{00000000-0005-0000-0000-00009F430000}"/>
    <cellStyle name="출력 13 2 9" xfId="17319" xr:uid="{00000000-0005-0000-0000-0000A0430000}"/>
    <cellStyle name="출력 13 2 9 2" xfId="17320" xr:uid="{00000000-0005-0000-0000-0000A1430000}"/>
    <cellStyle name="출력 13 3" xfId="17321" xr:uid="{00000000-0005-0000-0000-0000A2430000}"/>
    <cellStyle name="출력 13 3 2" xfId="17322" xr:uid="{00000000-0005-0000-0000-0000A3430000}"/>
    <cellStyle name="출력 13 3 2 2" xfId="17323" xr:uid="{00000000-0005-0000-0000-0000A4430000}"/>
    <cellStyle name="출력 13 3 2 2 2" xfId="17324" xr:uid="{00000000-0005-0000-0000-0000A5430000}"/>
    <cellStyle name="출력 13 3 2 3" xfId="17325" xr:uid="{00000000-0005-0000-0000-0000A6430000}"/>
    <cellStyle name="출력 13 3 2 3 2" xfId="17326" xr:uid="{00000000-0005-0000-0000-0000A7430000}"/>
    <cellStyle name="출력 13 3 2 4" xfId="17327" xr:uid="{00000000-0005-0000-0000-0000A8430000}"/>
    <cellStyle name="출력 13 3 3" xfId="17328" xr:uid="{00000000-0005-0000-0000-0000A9430000}"/>
    <cellStyle name="출력 13 3 3 2" xfId="17329" xr:uid="{00000000-0005-0000-0000-0000AA430000}"/>
    <cellStyle name="출력 13 3 3 2 2" xfId="17330" xr:uid="{00000000-0005-0000-0000-0000AB430000}"/>
    <cellStyle name="출력 13 3 3 3" xfId="17331" xr:uid="{00000000-0005-0000-0000-0000AC430000}"/>
    <cellStyle name="출력 13 3 3 3 2" xfId="17332" xr:uid="{00000000-0005-0000-0000-0000AD430000}"/>
    <cellStyle name="출력 13 3 3 4" xfId="17333" xr:uid="{00000000-0005-0000-0000-0000AE430000}"/>
    <cellStyle name="출력 13 3 4" xfId="17334" xr:uid="{00000000-0005-0000-0000-0000AF430000}"/>
    <cellStyle name="출력 13 3 4 2" xfId="17335" xr:uid="{00000000-0005-0000-0000-0000B0430000}"/>
    <cellStyle name="출력 13 3 4 2 2" xfId="17336" xr:uid="{00000000-0005-0000-0000-0000B1430000}"/>
    <cellStyle name="출력 13 3 4 3" xfId="17337" xr:uid="{00000000-0005-0000-0000-0000B2430000}"/>
    <cellStyle name="출력 13 3 4 3 2" xfId="17338" xr:uid="{00000000-0005-0000-0000-0000B3430000}"/>
    <cellStyle name="출력 13 3 4 4" xfId="17339" xr:uid="{00000000-0005-0000-0000-0000B4430000}"/>
    <cellStyle name="출력 13 3 5" xfId="17340" xr:uid="{00000000-0005-0000-0000-0000B5430000}"/>
    <cellStyle name="출력 13 3 5 2" xfId="17341" xr:uid="{00000000-0005-0000-0000-0000B6430000}"/>
    <cellStyle name="출력 13 3 5 2 2" xfId="17342" xr:uid="{00000000-0005-0000-0000-0000B7430000}"/>
    <cellStyle name="출력 13 3 5 3" xfId="17343" xr:uid="{00000000-0005-0000-0000-0000B8430000}"/>
    <cellStyle name="출력 13 3 5 3 2" xfId="17344" xr:uid="{00000000-0005-0000-0000-0000B9430000}"/>
    <cellStyle name="출력 13 3 5 4" xfId="17345" xr:uid="{00000000-0005-0000-0000-0000BA430000}"/>
    <cellStyle name="출력 13 3 6" xfId="17346" xr:uid="{00000000-0005-0000-0000-0000BB430000}"/>
    <cellStyle name="출력 13 3 6 2" xfId="17347" xr:uid="{00000000-0005-0000-0000-0000BC430000}"/>
    <cellStyle name="출력 13 3 6 2 2" xfId="17348" xr:uid="{00000000-0005-0000-0000-0000BD430000}"/>
    <cellStyle name="출력 13 3 6 3" xfId="17349" xr:uid="{00000000-0005-0000-0000-0000BE430000}"/>
    <cellStyle name="출력 13 3 6 3 2" xfId="17350" xr:uid="{00000000-0005-0000-0000-0000BF430000}"/>
    <cellStyle name="출력 13 3 6 4" xfId="17351" xr:uid="{00000000-0005-0000-0000-0000C0430000}"/>
    <cellStyle name="출력 13 3 7" xfId="17352" xr:uid="{00000000-0005-0000-0000-0000C1430000}"/>
    <cellStyle name="출력 13 3 7 2" xfId="17353" xr:uid="{00000000-0005-0000-0000-0000C2430000}"/>
    <cellStyle name="출력 13 3 8" xfId="17354" xr:uid="{00000000-0005-0000-0000-0000C3430000}"/>
    <cellStyle name="출력 13 3 8 2" xfId="17355" xr:uid="{00000000-0005-0000-0000-0000C4430000}"/>
    <cellStyle name="출력 13 3 9" xfId="17356" xr:uid="{00000000-0005-0000-0000-0000C5430000}"/>
    <cellStyle name="출력 13 4" xfId="17357" xr:uid="{00000000-0005-0000-0000-0000C6430000}"/>
    <cellStyle name="출력 13 4 2" xfId="17358" xr:uid="{00000000-0005-0000-0000-0000C7430000}"/>
    <cellStyle name="출력 13 4 2 2" xfId="17359" xr:uid="{00000000-0005-0000-0000-0000C8430000}"/>
    <cellStyle name="출력 13 4 2 2 2" xfId="17360" xr:uid="{00000000-0005-0000-0000-0000C9430000}"/>
    <cellStyle name="출력 13 4 2 3" xfId="17361" xr:uid="{00000000-0005-0000-0000-0000CA430000}"/>
    <cellStyle name="출력 13 4 2 3 2" xfId="17362" xr:uid="{00000000-0005-0000-0000-0000CB430000}"/>
    <cellStyle name="출력 13 4 2 4" xfId="17363" xr:uid="{00000000-0005-0000-0000-0000CC430000}"/>
    <cellStyle name="출력 13 4 3" xfId="17364" xr:uid="{00000000-0005-0000-0000-0000CD430000}"/>
    <cellStyle name="출력 13 4 3 2" xfId="17365" xr:uid="{00000000-0005-0000-0000-0000CE430000}"/>
    <cellStyle name="출력 13 4 3 2 2" xfId="17366" xr:uid="{00000000-0005-0000-0000-0000CF430000}"/>
    <cellStyle name="출력 13 4 3 3" xfId="17367" xr:uid="{00000000-0005-0000-0000-0000D0430000}"/>
    <cellStyle name="출력 13 4 3 3 2" xfId="17368" xr:uid="{00000000-0005-0000-0000-0000D1430000}"/>
    <cellStyle name="출력 13 4 3 4" xfId="17369" xr:uid="{00000000-0005-0000-0000-0000D2430000}"/>
    <cellStyle name="출력 13 4 4" xfId="17370" xr:uid="{00000000-0005-0000-0000-0000D3430000}"/>
    <cellStyle name="출력 13 4 4 2" xfId="17371" xr:uid="{00000000-0005-0000-0000-0000D4430000}"/>
    <cellStyle name="출력 13 4 4 2 2" xfId="17372" xr:uid="{00000000-0005-0000-0000-0000D5430000}"/>
    <cellStyle name="출력 13 4 4 3" xfId="17373" xr:uid="{00000000-0005-0000-0000-0000D6430000}"/>
    <cellStyle name="출력 13 4 4 3 2" xfId="17374" xr:uid="{00000000-0005-0000-0000-0000D7430000}"/>
    <cellStyle name="출력 13 4 4 4" xfId="17375" xr:uid="{00000000-0005-0000-0000-0000D8430000}"/>
    <cellStyle name="출력 13 4 5" xfId="17376" xr:uid="{00000000-0005-0000-0000-0000D9430000}"/>
    <cellStyle name="출력 13 4 5 2" xfId="17377" xr:uid="{00000000-0005-0000-0000-0000DA430000}"/>
    <cellStyle name="출력 13 4 5 2 2" xfId="17378" xr:uid="{00000000-0005-0000-0000-0000DB430000}"/>
    <cellStyle name="출력 13 4 5 3" xfId="17379" xr:uid="{00000000-0005-0000-0000-0000DC430000}"/>
    <cellStyle name="출력 13 4 5 3 2" xfId="17380" xr:uid="{00000000-0005-0000-0000-0000DD430000}"/>
    <cellStyle name="출력 13 4 5 4" xfId="17381" xr:uid="{00000000-0005-0000-0000-0000DE430000}"/>
    <cellStyle name="출력 13 4 6" xfId="17382" xr:uid="{00000000-0005-0000-0000-0000DF430000}"/>
    <cellStyle name="출력 13 4 6 2" xfId="17383" xr:uid="{00000000-0005-0000-0000-0000E0430000}"/>
    <cellStyle name="출력 13 4 7" xfId="17384" xr:uid="{00000000-0005-0000-0000-0000E1430000}"/>
    <cellStyle name="출력 13 4 7 2" xfId="17385" xr:uid="{00000000-0005-0000-0000-0000E2430000}"/>
    <cellStyle name="출력 13 4 8" xfId="17386" xr:uid="{00000000-0005-0000-0000-0000E3430000}"/>
    <cellStyle name="출력 13 5" xfId="17387" xr:uid="{00000000-0005-0000-0000-0000E4430000}"/>
    <cellStyle name="출력 13 5 2" xfId="17388" xr:uid="{00000000-0005-0000-0000-0000E5430000}"/>
    <cellStyle name="출력 13 5 2 2" xfId="17389" xr:uid="{00000000-0005-0000-0000-0000E6430000}"/>
    <cellStyle name="출력 13 5 3" xfId="17390" xr:uid="{00000000-0005-0000-0000-0000E7430000}"/>
    <cellStyle name="출력 13 5 3 2" xfId="17391" xr:uid="{00000000-0005-0000-0000-0000E8430000}"/>
    <cellStyle name="출력 13 5 4" xfId="17392" xr:uid="{00000000-0005-0000-0000-0000E9430000}"/>
    <cellStyle name="출력 13 6" xfId="17393" xr:uid="{00000000-0005-0000-0000-0000EA430000}"/>
    <cellStyle name="출력 13 6 2" xfId="17394" xr:uid="{00000000-0005-0000-0000-0000EB430000}"/>
    <cellStyle name="출력 13 6 2 2" xfId="17395" xr:uid="{00000000-0005-0000-0000-0000EC430000}"/>
    <cellStyle name="출력 13 6 3" xfId="17396" xr:uid="{00000000-0005-0000-0000-0000ED430000}"/>
    <cellStyle name="출력 13 6 3 2" xfId="17397" xr:uid="{00000000-0005-0000-0000-0000EE430000}"/>
    <cellStyle name="출력 13 6 4" xfId="17398" xr:uid="{00000000-0005-0000-0000-0000EF430000}"/>
    <cellStyle name="출력 13 7" xfId="17399" xr:uid="{00000000-0005-0000-0000-0000F0430000}"/>
    <cellStyle name="출력 13 7 2" xfId="17400" xr:uid="{00000000-0005-0000-0000-0000F1430000}"/>
    <cellStyle name="출력 13 7 2 2" xfId="17401" xr:uid="{00000000-0005-0000-0000-0000F2430000}"/>
    <cellStyle name="출력 13 7 3" xfId="17402" xr:uid="{00000000-0005-0000-0000-0000F3430000}"/>
    <cellStyle name="출력 13 7 3 2" xfId="17403" xr:uid="{00000000-0005-0000-0000-0000F4430000}"/>
    <cellStyle name="출력 13 7 4" xfId="17404" xr:uid="{00000000-0005-0000-0000-0000F5430000}"/>
    <cellStyle name="출력 13 8" xfId="17405" xr:uid="{00000000-0005-0000-0000-0000F6430000}"/>
    <cellStyle name="출력 13 8 2" xfId="17406" xr:uid="{00000000-0005-0000-0000-0000F7430000}"/>
    <cellStyle name="출력 13 8 2 2" xfId="17407" xr:uid="{00000000-0005-0000-0000-0000F8430000}"/>
    <cellStyle name="출력 13 8 3" xfId="17408" xr:uid="{00000000-0005-0000-0000-0000F9430000}"/>
    <cellStyle name="출력 13 8 3 2" xfId="17409" xr:uid="{00000000-0005-0000-0000-0000FA430000}"/>
    <cellStyle name="출력 13 8 4" xfId="17410" xr:uid="{00000000-0005-0000-0000-0000FB430000}"/>
    <cellStyle name="출력 13 9" xfId="17411" xr:uid="{00000000-0005-0000-0000-0000FC430000}"/>
    <cellStyle name="출력 13 9 2" xfId="17412" xr:uid="{00000000-0005-0000-0000-0000FD430000}"/>
    <cellStyle name="출력 13 9 2 2" xfId="17413" xr:uid="{00000000-0005-0000-0000-0000FE430000}"/>
    <cellStyle name="출력 13 9 3" xfId="17414" xr:uid="{00000000-0005-0000-0000-0000FF430000}"/>
    <cellStyle name="출력 13 9 3 2" xfId="17415" xr:uid="{00000000-0005-0000-0000-000000440000}"/>
    <cellStyle name="출력 13 9 4" xfId="17416" xr:uid="{00000000-0005-0000-0000-000001440000}"/>
    <cellStyle name="출력 14" xfId="17417" xr:uid="{00000000-0005-0000-0000-000002440000}"/>
    <cellStyle name="출력 14 2" xfId="17418" xr:uid="{00000000-0005-0000-0000-000003440000}"/>
    <cellStyle name="출력 15" xfId="17419" xr:uid="{00000000-0005-0000-0000-000004440000}"/>
    <cellStyle name="출력 15 2" xfId="17420" xr:uid="{00000000-0005-0000-0000-000005440000}"/>
    <cellStyle name="출력 16" xfId="17421" xr:uid="{00000000-0005-0000-0000-000006440000}"/>
    <cellStyle name="출력 16 2" xfId="17422" xr:uid="{00000000-0005-0000-0000-000007440000}"/>
    <cellStyle name="출력 17" xfId="17423" xr:uid="{00000000-0005-0000-0000-000008440000}"/>
    <cellStyle name="출력 17 2" xfId="17424" xr:uid="{00000000-0005-0000-0000-000009440000}"/>
    <cellStyle name="출력 18" xfId="17425" xr:uid="{00000000-0005-0000-0000-00000A440000}"/>
    <cellStyle name="출력 18 2" xfId="17426" xr:uid="{00000000-0005-0000-0000-00000B440000}"/>
    <cellStyle name="출력 19" xfId="17427" xr:uid="{00000000-0005-0000-0000-00000C440000}"/>
    <cellStyle name="출력 19 2" xfId="17428" xr:uid="{00000000-0005-0000-0000-00000D440000}"/>
    <cellStyle name="출력 2" xfId="17429" xr:uid="{00000000-0005-0000-0000-00000E440000}"/>
    <cellStyle name="출력 2 10" xfId="17430" xr:uid="{00000000-0005-0000-0000-00000F440000}"/>
    <cellStyle name="출력 2 10 2" xfId="17431" xr:uid="{00000000-0005-0000-0000-000010440000}"/>
    <cellStyle name="출력 2 10 2 2" xfId="17432" xr:uid="{00000000-0005-0000-0000-000011440000}"/>
    <cellStyle name="출력 2 10 3" xfId="17433" xr:uid="{00000000-0005-0000-0000-000012440000}"/>
    <cellStyle name="출력 2 10 3 2" xfId="17434" xr:uid="{00000000-0005-0000-0000-000013440000}"/>
    <cellStyle name="출력 2 10 4" xfId="17435" xr:uid="{00000000-0005-0000-0000-000014440000}"/>
    <cellStyle name="출력 2 11" xfId="17436" xr:uid="{00000000-0005-0000-0000-000015440000}"/>
    <cellStyle name="출력 2 11 2" xfId="17437" xr:uid="{00000000-0005-0000-0000-000016440000}"/>
    <cellStyle name="출력 2 11 2 2" xfId="17438" xr:uid="{00000000-0005-0000-0000-000017440000}"/>
    <cellStyle name="출력 2 11 3" xfId="17439" xr:uid="{00000000-0005-0000-0000-000018440000}"/>
    <cellStyle name="출력 2 11 3 2" xfId="17440" xr:uid="{00000000-0005-0000-0000-000019440000}"/>
    <cellStyle name="출력 2 11 4" xfId="17441" xr:uid="{00000000-0005-0000-0000-00001A440000}"/>
    <cellStyle name="출력 2 12" xfId="17442" xr:uid="{00000000-0005-0000-0000-00001B440000}"/>
    <cellStyle name="출력 2 12 2" xfId="17443" xr:uid="{00000000-0005-0000-0000-00001C440000}"/>
    <cellStyle name="출력 2 12 2 2" xfId="17444" xr:uid="{00000000-0005-0000-0000-00001D440000}"/>
    <cellStyle name="출력 2 12 3" xfId="17445" xr:uid="{00000000-0005-0000-0000-00001E440000}"/>
    <cellStyle name="출력 2 12 3 2" xfId="17446" xr:uid="{00000000-0005-0000-0000-00001F440000}"/>
    <cellStyle name="출력 2 12 4" xfId="17447" xr:uid="{00000000-0005-0000-0000-000020440000}"/>
    <cellStyle name="출력 2 13" xfId="17448" xr:uid="{00000000-0005-0000-0000-000021440000}"/>
    <cellStyle name="출력 2 13 2" xfId="17449" xr:uid="{00000000-0005-0000-0000-000022440000}"/>
    <cellStyle name="출력 2 13 2 2" xfId="17450" xr:uid="{00000000-0005-0000-0000-000023440000}"/>
    <cellStyle name="출력 2 13 3" xfId="17451" xr:uid="{00000000-0005-0000-0000-000024440000}"/>
    <cellStyle name="출력 2 13 3 2" xfId="17452" xr:uid="{00000000-0005-0000-0000-000025440000}"/>
    <cellStyle name="출력 2 13 4" xfId="17453" xr:uid="{00000000-0005-0000-0000-000026440000}"/>
    <cellStyle name="출력 2 14" xfId="17454" xr:uid="{00000000-0005-0000-0000-000027440000}"/>
    <cellStyle name="출력 2 14 2" xfId="17455" xr:uid="{00000000-0005-0000-0000-000028440000}"/>
    <cellStyle name="출력 2 15" xfId="17456" xr:uid="{00000000-0005-0000-0000-000029440000}"/>
    <cellStyle name="출력 2 15 2" xfId="17457" xr:uid="{00000000-0005-0000-0000-00002A440000}"/>
    <cellStyle name="출력 2 16" xfId="17458" xr:uid="{00000000-0005-0000-0000-00002B440000}"/>
    <cellStyle name="출력 2 17" xfId="17459" xr:uid="{00000000-0005-0000-0000-00002C440000}"/>
    <cellStyle name="출력 2 2" xfId="17460" xr:uid="{00000000-0005-0000-0000-00002D440000}"/>
    <cellStyle name="출력 2 2 10" xfId="17461" xr:uid="{00000000-0005-0000-0000-00002E440000}"/>
    <cellStyle name="출력 2 2 10 2" xfId="17462" xr:uid="{00000000-0005-0000-0000-00002F440000}"/>
    <cellStyle name="출력 2 2 11" xfId="17463" xr:uid="{00000000-0005-0000-0000-000030440000}"/>
    <cellStyle name="출력 2 2 11 2" xfId="17464" xr:uid="{00000000-0005-0000-0000-000031440000}"/>
    <cellStyle name="출력 2 2 12" xfId="17465" xr:uid="{00000000-0005-0000-0000-000032440000}"/>
    <cellStyle name="출력 2 2 13" xfId="17466" xr:uid="{00000000-0005-0000-0000-000033440000}"/>
    <cellStyle name="출력 2 2 2" xfId="17467" xr:uid="{00000000-0005-0000-0000-000034440000}"/>
    <cellStyle name="출력 2 2 2 10" xfId="17468" xr:uid="{00000000-0005-0000-0000-000035440000}"/>
    <cellStyle name="출력 2 2 2 10 2" xfId="17469" xr:uid="{00000000-0005-0000-0000-000036440000}"/>
    <cellStyle name="출력 2 2 2 11" xfId="17470" xr:uid="{00000000-0005-0000-0000-000037440000}"/>
    <cellStyle name="출력 2 2 2 2" xfId="17471" xr:uid="{00000000-0005-0000-0000-000038440000}"/>
    <cellStyle name="출력 2 2 2 2 2" xfId="17472" xr:uid="{00000000-0005-0000-0000-000039440000}"/>
    <cellStyle name="출력 2 2 2 2 2 2" xfId="17473" xr:uid="{00000000-0005-0000-0000-00003A440000}"/>
    <cellStyle name="출력 2 2 2 2 2 2 2" xfId="17474" xr:uid="{00000000-0005-0000-0000-00003B440000}"/>
    <cellStyle name="출력 2 2 2 2 2 3" xfId="17475" xr:uid="{00000000-0005-0000-0000-00003C440000}"/>
    <cellStyle name="출력 2 2 2 2 2 3 2" xfId="17476" xr:uid="{00000000-0005-0000-0000-00003D440000}"/>
    <cellStyle name="출력 2 2 2 2 2 4" xfId="17477" xr:uid="{00000000-0005-0000-0000-00003E440000}"/>
    <cellStyle name="출력 2 2 2 2 3" xfId="17478" xr:uid="{00000000-0005-0000-0000-00003F440000}"/>
    <cellStyle name="출력 2 2 2 2 3 2" xfId="17479" xr:uid="{00000000-0005-0000-0000-000040440000}"/>
    <cellStyle name="출력 2 2 2 2 3 2 2" xfId="17480" xr:uid="{00000000-0005-0000-0000-000041440000}"/>
    <cellStyle name="출력 2 2 2 2 3 3" xfId="17481" xr:uid="{00000000-0005-0000-0000-000042440000}"/>
    <cellStyle name="출력 2 2 2 2 3 3 2" xfId="17482" xr:uid="{00000000-0005-0000-0000-000043440000}"/>
    <cellStyle name="출력 2 2 2 2 3 4" xfId="17483" xr:uid="{00000000-0005-0000-0000-000044440000}"/>
    <cellStyle name="출력 2 2 2 2 4" xfId="17484" xr:uid="{00000000-0005-0000-0000-000045440000}"/>
    <cellStyle name="출력 2 2 2 2 4 2" xfId="17485" xr:uid="{00000000-0005-0000-0000-000046440000}"/>
    <cellStyle name="출력 2 2 2 2 4 2 2" xfId="17486" xr:uid="{00000000-0005-0000-0000-000047440000}"/>
    <cellStyle name="출력 2 2 2 2 4 3" xfId="17487" xr:uid="{00000000-0005-0000-0000-000048440000}"/>
    <cellStyle name="출력 2 2 2 2 4 3 2" xfId="17488" xr:uid="{00000000-0005-0000-0000-000049440000}"/>
    <cellStyle name="출력 2 2 2 2 4 4" xfId="17489" xr:uid="{00000000-0005-0000-0000-00004A440000}"/>
    <cellStyle name="출력 2 2 2 2 5" xfId="17490" xr:uid="{00000000-0005-0000-0000-00004B440000}"/>
    <cellStyle name="출력 2 2 2 2 5 2" xfId="17491" xr:uid="{00000000-0005-0000-0000-00004C440000}"/>
    <cellStyle name="출력 2 2 2 2 5 2 2" xfId="17492" xr:uid="{00000000-0005-0000-0000-00004D440000}"/>
    <cellStyle name="출력 2 2 2 2 5 3" xfId="17493" xr:uid="{00000000-0005-0000-0000-00004E440000}"/>
    <cellStyle name="출력 2 2 2 2 5 3 2" xfId="17494" xr:uid="{00000000-0005-0000-0000-00004F440000}"/>
    <cellStyle name="출력 2 2 2 2 5 4" xfId="17495" xr:uid="{00000000-0005-0000-0000-000050440000}"/>
    <cellStyle name="출력 2 2 2 2 6" xfId="17496" xr:uid="{00000000-0005-0000-0000-000051440000}"/>
    <cellStyle name="출력 2 2 2 2 6 2" xfId="17497" xr:uid="{00000000-0005-0000-0000-000052440000}"/>
    <cellStyle name="출력 2 2 2 2 6 2 2" xfId="17498" xr:uid="{00000000-0005-0000-0000-000053440000}"/>
    <cellStyle name="출력 2 2 2 2 6 3" xfId="17499" xr:uid="{00000000-0005-0000-0000-000054440000}"/>
    <cellStyle name="출력 2 2 2 2 6 3 2" xfId="17500" xr:uid="{00000000-0005-0000-0000-000055440000}"/>
    <cellStyle name="출력 2 2 2 2 6 4" xfId="17501" xr:uid="{00000000-0005-0000-0000-000056440000}"/>
    <cellStyle name="출력 2 2 2 2 7" xfId="17502" xr:uid="{00000000-0005-0000-0000-000057440000}"/>
    <cellStyle name="출력 2 2 2 2 7 2" xfId="17503" xr:uid="{00000000-0005-0000-0000-000058440000}"/>
    <cellStyle name="출력 2 2 2 2 8" xfId="17504" xr:uid="{00000000-0005-0000-0000-000059440000}"/>
    <cellStyle name="출력 2 2 2 2 8 2" xfId="17505" xr:uid="{00000000-0005-0000-0000-00005A440000}"/>
    <cellStyle name="출력 2 2 2 2 9" xfId="17506" xr:uid="{00000000-0005-0000-0000-00005B440000}"/>
    <cellStyle name="출력 2 2 2 3" xfId="17507" xr:uid="{00000000-0005-0000-0000-00005C440000}"/>
    <cellStyle name="출력 2 2 2 3 2" xfId="17508" xr:uid="{00000000-0005-0000-0000-00005D440000}"/>
    <cellStyle name="출력 2 2 2 3 2 2" xfId="17509" xr:uid="{00000000-0005-0000-0000-00005E440000}"/>
    <cellStyle name="출력 2 2 2 3 2 2 2" xfId="17510" xr:uid="{00000000-0005-0000-0000-00005F440000}"/>
    <cellStyle name="출력 2 2 2 3 2 3" xfId="17511" xr:uid="{00000000-0005-0000-0000-000060440000}"/>
    <cellStyle name="출력 2 2 2 3 2 3 2" xfId="17512" xr:uid="{00000000-0005-0000-0000-000061440000}"/>
    <cellStyle name="출력 2 2 2 3 2 4" xfId="17513" xr:uid="{00000000-0005-0000-0000-000062440000}"/>
    <cellStyle name="출력 2 2 2 3 3" xfId="17514" xr:uid="{00000000-0005-0000-0000-000063440000}"/>
    <cellStyle name="출력 2 2 2 3 3 2" xfId="17515" xr:uid="{00000000-0005-0000-0000-000064440000}"/>
    <cellStyle name="출력 2 2 2 3 3 2 2" xfId="17516" xr:uid="{00000000-0005-0000-0000-000065440000}"/>
    <cellStyle name="출력 2 2 2 3 3 3" xfId="17517" xr:uid="{00000000-0005-0000-0000-000066440000}"/>
    <cellStyle name="출력 2 2 2 3 3 3 2" xfId="17518" xr:uid="{00000000-0005-0000-0000-000067440000}"/>
    <cellStyle name="출력 2 2 2 3 3 4" xfId="17519" xr:uid="{00000000-0005-0000-0000-000068440000}"/>
    <cellStyle name="출력 2 2 2 3 4" xfId="17520" xr:uid="{00000000-0005-0000-0000-000069440000}"/>
    <cellStyle name="출력 2 2 2 3 4 2" xfId="17521" xr:uid="{00000000-0005-0000-0000-00006A440000}"/>
    <cellStyle name="출력 2 2 2 3 4 2 2" xfId="17522" xr:uid="{00000000-0005-0000-0000-00006B440000}"/>
    <cellStyle name="출력 2 2 2 3 4 3" xfId="17523" xr:uid="{00000000-0005-0000-0000-00006C440000}"/>
    <cellStyle name="출력 2 2 2 3 4 3 2" xfId="17524" xr:uid="{00000000-0005-0000-0000-00006D440000}"/>
    <cellStyle name="출력 2 2 2 3 4 4" xfId="17525" xr:uid="{00000000-0005-0000-0000-00006E440000}"/>
    <cellStyle name="출력 2 2 2 3 5" xfId="17526" xr:uid="{00000000-0005-0000-0000-00006F440000}"/>
    <cellStyle name="출력 2 2 2 3 5 2" xfId="17527" xr:uid="{00000000-0005-0000-0000-000070440000}"/>
    <cellStyle name="출력 2 2 2 3 5 2 2" xfId="17528" xr:uid="{00000000-0005-0000-0000-000071440000}"/>
    <cellStyle name="출력 2 2 2 3 5 3" xfId="17529" xr:uid="{00000000-0005-0000-0000-000072440000}"/>
    <cellStyle name="출력 2 2 2 3 5 3 2" xfId="17530" xr:uid="{00000000-0005-0000-0000-000073440000}"/>
    <cellStyle name="출력 2 2 2 3 5 4" xfId="17531" xr:uid="{00000000-0005-0000-0000-000074440000}"/>
    <cellStyle name="출력 2 2 2 3 6" xfId="17532" xr:uid="{00000000-0005-0000-0000-000075440000}"/>
    <cellStyle name="출력 2 2 2 3 6 2" xfId="17533" xr:uid="{00000000-0005-0000-0000-000076440000}"/>
    <cellStyle name="출력 2 2 2 3 7" xfId="17534" xr:uid="{00000000-0005-0000-0000-000077440000}"/>
    <cellStyle name="출력 2 2 2 3 7 2" xfId="17535" xr:uid="{00000000-0005-0000-0000-000078440000}"/>
    <cellStyle name="출력 2 2 2 3 8" xfId="17536" xr:uid="{00000000-0005-0000-0000-000079440000}"/>
    <cellStyle name="출력 2 2 2 4" xfId="17537" xr:uid="{00000000-0005-0000-0000-00007A440000}"/>
    <cellStyle name="출력 2 2 2 4 2" xfId="17538" xr:uid="{00000000-0005-0000-0000-00007B440000}"/>
    <cellStyle name="출력 2 2 2 4 2 2" xfId="17539" xr:uid="{00000000-0005-0000-0000-00007C440000}"/>
    <cellStyle name="출력 2 2 2 4 3" xfId="17540" xr:uid="{00000000-0005-0000-0000-00007D440000}"/>
    <cellStyle name="출력 2 2 2 4 3 2" xfId="17541" xr:uid="{00000000-0005-0000-0000-00007E440000}"/>
    <cellStyle name="출력 2 2 2 4 4" xfId="17542" xr:uid="{00000000-0005-0000-0000-00007F440000}"/>
    <cellStyle name="출력 2 2 2 5" xfId="17543" xr:uid="{00000000-0005-0000-0000-000080440000}"/>
    <cellStyle name="출력 2 2 2 5 2" xfId="17544" xr:uid="{00000000-0005-0000-0000-000081440000}"/>
    <cellStyle name="출력 2 2 2 5 2 2" xfId="17545" xr:uid="{00000000-0005-0000-0000-000082440000}"/>
    <cellStyle name="출력 2 2 2 5 3" xfId="17546" xr:uid="{00000000-0005-0000-0000-000083440000}"/>
    <cellStyle name="출력 2 2 2 5 3 2" xfId="17547" xr:uid="{00000000-0005-0000-0000-000084440000}"/>
    <cellStyle name="출력 2 2 2 5 4" xfId="17548" xr:uid="{00000000-0005-0000-0000-000085440000}"/>
    <cellStyle name="출력 2 2 2 6" xfId="17549" xr:uid="{00000000-0005-0000-0000-000086440000}"/>
    <cellStyle name="출력 2 2 2 6 2" xfId="17550" xr:uid="{00000000-0005-0000-0000-000087440000}"/>
    <cellStyle name="출력 2 2 2 6 2 2" xfId="17551" xr:uid="{00000000-0005-0000-0000-000088440000}"/>
    <cellStyle name="출력 2 2 2 6 3" xfId="17552" xr:uid="{00000000-0005-0000-0000-000089440000}"/>
    <cellStyle name="출력 2 2 2 6 3 2" xfId="17553" xr:uid="{00000000-0005-0000-0000-00008A440000}"/>
    <cellStyle name="출력 2 2 2 6 4" xfId="17554" xr:uid="{00000000-0005-0000-0000-00008B440000}"/>
    <cellStyle name="출력 2 2 2 7" xfId="17555" xr:uid="{00000000-0005-0000-0000-00008C440000}"/>
    <cellStyle name="출력 2 2 2 7 2" xfId="17556" xr:uid="{00000000-0005-0000-0000-00008D440000}"/>
    <cellStyle name="출력 2 2 2 7 2 2" xfId="17557" xr:uid="{00000000-0005-0000-0000-00008E440000}"/>
    <cellStyle name="출력 2 2 2 7 3" xfId="17558" xr:uid="{00000000-0005-0000-0000-00008F440000}"/>
    <cellStyle name="출력 2 2 2 7 3 2" xfId="17559" xr:uid="{00000000-0005-0000-0000-000090440000}"/>
    <cellStyle name="출력 2 2 2 7 4" xfId="17560" xr:uid="{00000000-0005-0000-0000-000091440000}"/>
    <cellStyle name="출력 2 2 2 8" xfId="17561" xr:uid="{00000000-0005-0000-0000-000092440000}"/>
    <cellStyle name="출력 2 2 2 8 2" xfId="17562" xr:uid="{00000000-0005-0000-0000-000093440000}"/>
    <cellStyle name="출력 2 2 2 8 2 2" xfId="17563" xr:uid="{00000000-0005-0000-0000-000094440000}"/>
    <cellStyle name="출력 2 2 2 8 3" xfId="17564" xr:uid="{00000000-0005-0000-0000-000095440000}"/>
    <cellStyle name="출력 2 2 2 8 3 2" xfId="17565" xr:uid="{00000000-0005-0000-0000-000096440000}"/>
    <cellStyle name="출력 2 2 2 8 4" xfId="17566" xr:uid="{00000000-0005-0000-0000-000097440000}"/>
    <cellStyle name="출력 2 2 2 9" xfId="17567" xr:uid="{00000000-0005-0000-0000-000098440000}"/>
    <cellStyle name="출력 2 2 2 9 2" xfId="17568" xr:uid="{00000000-0005-0000-0000-000099440000}"/>
    <cellStyle name="출력 2 2 3" xfId="17569" xr:uid="{00000000-0005-0000-0000-00009A440000}"/>
    <cellStyle name="출력 2 2 3 2" xfId="17570" xr:uid="{00000000-0005-0000-0000-00009B440000}"/>
    <cellStyle name="출력 2 2 3 2 2" xfId="17571" xr:uid="{00000000-0005-0000-0000-00009C440000}"/>
    <cellStyle name="출력 2 2 3 2 2 2" xfId="17572" xr:uid="{00000000-0005-0000-0000-00009D440000}"/>
    <cellStyle name="출력 2 2 3 2 3" xfId="17573" xr:uid="{00000000-0005-0000-0000-00009E440000}"/>
    <cellStyle name="출력 2 2 3 2 3 2" xfId="17574" xr:uid="{00000000-0005-0000-0000-00009F440000}"/>
    <cellStyle name="출력 2 2 3 2 4" xfId="17575" xr:uid="{00000000-0005-0000-0000-0000A0440000}"/>
    <cellStyle name="출력 2 2 3 3" xfId="17576" xr:uid="{00000000-0005-0000-0000-0000A1440000}"/>
    <cellStyle name="출력 2 2 3 3 2" xfId="17577" xr:uid="{00000000-0005-0000-0000-0000A2440000}"/>
    <cellStyle name="출력 2 2 3 3 2 2" xfId="17578" xr:uid="{00000000-0005-0000-0000-0000A3440000}"/>
    <cellStyle name="출력 2 2 3 3 3" xfId="17579" xr:uid="{00000000-0005-0000-0000-0000A4440000}"/>
    <cellStyle name="출력 2 2 3 3 3 2" xfId="17580" xr:uid="{00000000-0005-0000-0000-0000A5440000}"/>
    <cellStyle name="출력 2 2 3 3 4" xfId="17581" xr:uid="{00000000-0005-0000-0000-0000A6440000}"/>
    <cellStyle name="출력 2 2 3 4" xfId="17582" xr:uid="{00000000-0005-0000-0000-0000A7440000}"/>
    <cellStyle name="출력 2 2 3 4 2" xfId="17583" xr:uid="{00000000-0005-0000-0000-0000A8440000}"/>
    <cellStyle name="출력 2 2 3 4 2 2" xfId="17584" xr:uid="{00000000-0005-0000-0000-0000A9440000}"/>
    <cellStyle name="출력 2 2 3 4 3" xfId="17585" xr:uid="{00000000-0005-0000-0000-0000AA440000}"/>
    <cellStyle name="출력 2 2 3 4 3 2" xfId="17586" xr:uid="{00000000-0005-0000-0000-0000AB440000}"/>
    <cellStyle name="출력 2 2 3 4 4" xfId="17587" xr:uid="{00000000-0005-0000-0000-0000AC440000}"/>
    <cellStyle name="출력 2 2 3 5" xfId="17588" xr:uid="{00000000-0005-0000-0000-0000AD440000}"/>
    <cellStyle name="출력 2 2 3 5 2" xfId="17589" xr:uid="{00000000-0005-0000-0000-0000AE440000}"/>
    <cellStyle name="출력 2 2 3 5 2 2" xfId="17590" xr:uid="{00000000-0005-0000-0000-0000AF440000}"/>
    <cellStyle name="출력 2 2 3 5 3" xfId="17591" xr:uid="{00000000-0005-0000-0000-0000B0440000}"/>
    <cellStyle name="출력 2 2 3 5 3 2" xfId="17592" xr:uid="{00000000-0005-0000-0000-0000B1440000}"/>
    <cellStyle name="출력 2 2 3 5 4" xfId="17593" xr:uid="{00000000-0005-0000-0000-0000B2440000}"/>
    <cellStyle name="출력 2 2 3 6" xfId="17594" xr:uid="{00000000-0005-0000-0000-0000B3440000}"/>
    <cellStyle name="출력 2 2 3 6 2" xfId="17595" xr:uid="{00000000-0005-0000-0000-0000B4440000}"/>
    <cellStyle name="출력 2 2 3 6 2 2" xfId="17596" xr:uid="{00000000-0005-0000-0000-0000B5440000}"/>
    <cellStyle name="출력 2 2 3 6 3" xfId="17597" xr:uid="{00000000-0005-0000-0000-0000B6440000}"/>
    <cellStyle name="출력 2 2 3 6 3 2" xfId="17598" xr:uid="{00000000-0005-0000-0000-0000B7440000}"/>
    <cellStyle name="출력 2 2 3 6 4" xfId="17599" xr:uid="{00000000-0005-0000-0000-0000B8440000}"/>
    <cellStyle name="출력 2 2 3 7" xfId="17600" xr:uid="{00000000-0005-0000-0000-0000B9440000}"/>
    <cellStyle name="출력 2 2 3 7 2" xfId="17601" xr:uid="{00000000-0005-0000-0000-0000BA440000}"/>
    <cellStyle name="출력 2 2 3 8" xfId="17602" xr:uid="{00000000-0005-0000-0000-0000BB440000}"/>
    <cellStyle name="출력 2 2 3 8 2" xfId="17603" xr:uid="{00000000-0005-0000-0000-0000BC440000}"/>
    <cellStyle name="출력 2 2 3 9" xfId="17604" xr:uid="{00000000-0005-0000-0000-0000BD440000}"/>
    <cellStyle name="출력 2 2 4" xfId="17605" xr:uid="{00000000-0005-0000-0000-0000BE440000}"/>
    <cellStyle name="출력 2 2 4 2" xfId="17606" xr:uid="{00000000-0005-0000-0000-0000BF440000}"/>
    <cellStyle name="출력 2 2 4 2 2" xfId="17607" xr:uid="{00000000-0005-0000-0000-0000C0440000}"/>
    <cellStyle name="출력 2 2 4 2 2 2" xfId="17608" xr:uid="{00000000-0005-0000-0000-0000C1440000}"/>
    <cellStyle name="출력 2 2 4 2 3" xfId="17609" xr:uid="{00000000-0005-0000-0000-0000C2440000}"/>
    <cellStyle name="출력 2 2 4 2 3 2" xfId="17610" xr:uid="{00000000-0005-0000-0000-0000C3440000}"/>
    <cellStyle name="출력 2 2 4 2 4" xfId="17611" xr:uid="{00000000-0005-0000-0000-0000C4440000}"/>
    <cellStyle name="출력 2 2 4 3" xfId="17612" xr:uid="{00000000-0005-0000-0000-0000C5440000}"/>
    <cellStyle name="출력 2 2 4 3 2" xfId="17613" xr:uid="{00000000-0005-0000-0000-0000C6440000}"/>
    <cellStyle name="출력 2 2 4 3 2 2" xfId="17614" xr:uid="{00000000-0005-0000-0000-0000C7440000}"/>
    <cellStyle name="출력 2 2 4 3 3" xfId="17615" xr:uid="{00000000-0005-0000-0000-0000C8440000}"/>
    <cellStyle name="출력 2 2 4 3 3 2" xfId="17616" xr:uid="{00000000-0005-0000-0000-0000C9440000}"/>
    <cellStyle name="출력 2 2 4 3 4" xfId="17617" xr:uid="{00000000-0005-0000-0000-0000CA440000}"/>
    <cellStyle name="출력 2 2 4 4" xfId="17618" xr:uid="{00000000-0005-0000-0000-0000CB440000}"/>
    <cellStyle name="출력 2 2 4 4 2" xfId="17619" xr:uid="{00000000-0005-0000-0000-0000CC440000}"/>
    <cellStyle name="출력 2 2 4 4 2 2" xfId="17620" xr:uid="{00000000-0005-0000-0000-0000CD440000}"/>
    <cellStyle name="출력 2 2 4 4 3" xfId="17621" xr:uid="{00000000-0005-0000-0000-0000CE440000}"/>
    <cellStyle name="출력 2 2 4 4 3 2" xfId="17622" xr:uid="{00000000-0005-0000-0000-0000CF440000}"/>
    <cellStyle name="출력 2 2 4 4 4" xfId="17623" xr:uid="{00000000-0005-0000-0000-0000D0440000}"/>
    <cellStyle name="출력 2 2 4 5" xfId="17624" xr:uid="{00000000-0005-0000-0000-0000D1440000}"/>
    <cellStyle name="출력 2 2 4 5 2" xfId="17625" xr:uid="{00000000-0005-0000-0000-0000D2440000}"/>
    <cellStyle name="출력 2 2 4 5 2 2" xfId="17626" xr:uid="{00000000-0005-0000-0000-0000D3440000}"/>
    <cellStyle name="출력 2 2 4 5 3" xfId="17627" xr:uid="{00000000-0005-0000-0000-0000D4440000}"/>
    <cellStyle name="출력 2 2 4 5 3 2" xfId="17628" xr:uid="{00000000-0005-0000-0000-0000D5440000}"/>
    <cellStyle name="출력 2 2 4 5 4" xfId="17629" xr:uid="{00000000-0005-0000-0000-0000D6440000}"/>
    <cellStyle name="출력 2 2 4 6" xfId="17630" xr:uid="{00000000-0005-0000-0000-0000D7440000}"/>
    <cellStyle name="출력 2 2 4 6 2" xfId="17631" xr:uid="{00000000-0005-0000-0000-0000D8440000}"/>
    <cellStyle name="출력 2 2 4 7" xfId="17632" xr:uid="{00000000-0005-0000-0000-0000D9440000}"/>
    <cellStyle name="출력 2 2 4 7 2" xfId="17633" xr:uid="{00000000-0005-0000-0000-0000DA440000}"/>
    <cellStyle name="출력 2 2 4 8" xfId="17634" xr:uid="{00000000-0005-0000-0000-0000DB440000}"/>
    <cellStyle name="출력 2 2 5" xfId="17635" xr:uid="{00000000-0005-0000-0000-0000DC440000}"/>
    <cellStyle name="출력 2 2 5 2" xfId="17636" xr:uid="{00000000-0005-0000-0000-0000DD440000}"/>
    <cellStyle name="출력 2 2 5 2 2" xfId="17637" xr:uid="{00000000-0005-0000-0000-0000DE440000}"/>
    <cellStyle name="출력 2 2 5 3" xfId="17638" xr:uid="{00000000-0005-0000-0000-0000DF440000}"/>
    <cellStyle name="출력 2 2 5 3 2" xfId="17639" xr:uid="{00000000-0005-0000-0000-0000E0440000}"/>
    <cellStyle name="출력 2 2 5 4" xfId="17640" xr:uid="{00000000-0005-0000-0000-0000E1440000}"/>
    <cellStyle name="출력 2 2 6" xfId="17641" xr:uid="{00000000-0005-0000-0000-0000E2440000}"/>
    <cellStyle name="출력 2 2 6 2" xfId="17642" xr:uid="{00000000-0005-0000-0000-0000E3440000}"/>
    <cellStyle name="출력 2 2 6 2 2" xfId="17643" xr:uid="{00000000-0005-0000-0000-0000E4440000}"/>
    <cellStyle name="출력 2 2 6 3" xfId="17644" xr:uid="{00000000-0005-0000-0000-0000E5440000}"/>
    <cellStyle name="출력 2 2 6 3 2" xfId="17645" xr:uid="{00000000-0005-0000-0000-0000E6440000}"/>
    <cellStyle name="출력 2 2 6 4" xfId="17646" xr:uid="{00000000-0005-0000-0000-0000E7440000}"/>
    <cellStyle name="출력 2 2 7" xfId="17647" xr:uid="{00000000-0005-0000-0000-0000E8440000}"/>
    <cellStyle name="출력 2 2 7 2" xfId="17648" xr:uid="{00000000-0005-0000-0000-0000E9440000}"/>
    <cellStyle name="출력 2 2 7 2 2" xfId="17649" xr:uid="{00000000-0005-0000-0000-0000EA440000}"/>
    <cellStyle name="출력 2 2 7 3" xfId="17650" xr:uid="{00000000-0005-0000-0000-0000EB440000}"/>
    <cellStyle name="출력 2 2 7 3 2" xfId="17651" xr:uid="{00000000-0005-0000-0000-0000EC440000}"/>
    <cellStyle name="출력 2 2 7 4" xfId="17652" xr:uid="{00000000-0005-0000-0000-0000ED440000}"/>
    <cellStyle name="출력 2 2 8" xfId="17653" xr:uid="{00000000-0005-0000-0000-0000EE440000}"/>
    <cellStyle name="출력 2 2 8 2" xfId="17654" xr:uid="{00000000-0005-0000-0000-0000EF440000}"/>
    <cellStyle name="출력 2 2 8 2 2" xfId="17655" xr:uid="{00000000-0005-0000-0000-0000F0440000}"/>
    <cellStyle name="출력 2 2 8 3" xfId="17656" xr:uid="{00000000-0005-0000-0000-0000F1440000}"/>
    <cellStyle name="출력 2 2 8 3 2" xfId="17657" xr:uid="{00000000-0005-0000-0000-0000F2440000}"/>
    <cellStyle name="출력 2 2 8 4" xfId="17658" xr:uid="{00000000-0005-0000-0000-0000F3440000}"/>
    <cellStyle name="출력 2 2 9" xfId="17659" xr:uid="{00000000-0005-0000-0000-0000F4440000}"/>
    <cellStyle name="출력 2 2 9 2" xfId="17660" xr:uid="{00000000-0005-0000-0000-0000F5440000}"/>
    <cellStyle name="출력 2 2 9 2 2" xfId="17661" xr:uid="{00000000-0005-0000-0000-0000F6440000}"/>
    <cellStyle name="출력 2 2 9 3" xfId="17662" xr:uid="{00000000-0005-0000-0000-0000F7440000}"/>
    <cellStyle name="출력 2 2 9 3 2" xfId="17663" xr:uid="{00000000-0005-0000-0000-0000F8440000}"/>
    <cellStyle name="출력 2 2 9 4" xfId="17664" xr:uid="{00000000-0005-0000-0000-0000F9440000}"/>
    <cellStyle name="출력 2 3" xfId="17665" xr:uid="{00000000-0005-0000-0000-0000FA440000}"/>
    <cellStyle name="출력 2 3 10" xfId="17666" xr:uid="{00000000-0005-0000-0000-0000FB440000}"/>
    <cellStyle name="출력 2 3 10 2" xfId="17667" xr:uid="{00000000-0005-0000-0000-0000FC440000}"/>
    <cellStyle name="출력 2 3 11" xfId="17668" xr:uid="{00000000-0005-0000-0000-0000FD440000}"/>
    <cellStyle name="출력 2 3 11 2" xfId="17669" xr:uid="{00000000-0005-0000-0000-0000FE440000}"/>
    <cellStyle name="출력 2 3 12" xfId="17670" xr:uid="{00000000-0005-0000-0000-0000FF440000}"/>
    <cellStyle name="출력 2 3 2" xfId="17671" xr:uid="{00000000-0005-0000-0000-000000450000}"/>
    <cellStyle name="출력 2 3 2 10" xfId="17672" xr:uid="{00000000-0005-0000-0000-000001450000}"/>
    <cellStyle name="출력 2 3 2 10 2" xfId="17673" xr:uid="{00000000-0005-0000-0000-000002450000}"/>
    <cellStyle name="출력 2 3 2 11" xfId="17674" xr:uid="{00000000-0005-0000-0000-000003450000}"/>
    <cellStyle name="출력 2 3 2 2" xfId="17675" xr:uid="{00000000-0005-0000-0000-000004450000}"/>
    <cellStyle name="출력 2 3 2 2 2" xfId="17676" xr:uid="{00000000-0005-0000-0000-000005450000}"/>
    <cellStyle name="출력 2 3 2 2 2 2" xfId="17677" xr:uid="{00000000-0005-0000-0000-000006450000}"/>
    <cellStyle name="출력 2 3 2 2 2 2 2" xfId="17678" xr:uid="{00000000-0005-0000-0000-000007450000}"/>
    <cellStyle name="출력 2 3 2 2 2 3" xfId="17679" xr:uid="{00000000-0005-0000-0000-000008450000}"/>
    <cellStyle name="출력 2 3 2 2 2 3 2" xfId="17680" xr:uid="{00000000-0005-0000-0000-000009450000}"/>
    <cellStyle name="출력 2 3 2 2 2 4" xfId="17681" xr:uid="{00000000-0005-0000-0000-00000A450000}"/>
    <cellStyle name="출력 2 3 2 2 3" xfId="17682" xr:uid="{00000000-0005-0000-0000-00000B450000}"/>
    <cellStyle name="출력 2 3 2 2 3 2" xfId="17683" xr:uid="{00000000-0005-0000-0000-00000C450000}"/>
    <cellStyle name="출력 2 3 2 2 3 2 2" xfId="17684" xr:uid="{00000000-0005-0000-0000-00000D450000}"/>
    <cellStyle name="출력 2 3 2 2 3 3" xfId="17685" xr:uid="{00000000-0005-0000-0000-00000E450000}"/>
    <cellStyle name="출력 2 3 2 2 3 3 2" xfId="17686" xr:uid="{00000000-0005-0000-0000-00000F450000}"/>
    <cellStyle name="출력 2 3 2 2 3 4" xfId="17687" xr:uid="{00000000-0005-0000-0000-000010450000}"/>
    <cellStyle name="출력 2 3 2 2 4" xfId="17688" xr:uid="{00000000-0005-0000-0000-000011450000}"/>
    <cellStyle name="출력 2 3 2 2 4 2" xfId="17689" xr:uid="{00000000-0005-0000-0000-000012450000}"/>
    <cellStyle name="출력 2 3 2 2 4 2 2" xfId="17690" xr:uid="{00000000-0005-0000-0000-000013450000}"/>
    <cellStyle name="출력 2 3 2 2 4 3" xfId="17691" xr:uid="{00000000-0005-0000-0000-000014450000}"/>
    <cellStyle name="출력 2 3 2 2 4 3 2" xfId="17692" xr:uid="{00000000-0005-0000-0000-000015450000}"/>
    <cellStyle name="출력 2 3 2 2 4 4" xfId="17693" xr:uid="{00000000-0005-0000-0000-000016450000}"/>
    <cellStyle name="출력 2 3 2 2 5" xfId="17694" xr:uid="{00000000-0005-0000-0000-000017450000}"/>
    <cellStyle name="출력 2 3 2 2 5 2" xfId="17695" xr:uid="{00000000-0005-0000-0000-000018450000}"/>
    <cellStyle name="출력 2 3 2 2 5 2 2" xfId="17696" xr:uid="{00000000-0005-0000-0000-000019450000}"/>
    <cellStyle name="출력 2 3 2 2 5 3" xfId="17697" xr:uid="{00000000-0005-0000-0000-00001A450000}"/>
    <cellStyle name="출력 2 3 2 2 5 3 2" xfId="17698" xr:uid="{00000000-0005-0000-0000-00001B450000}"/>
    <cellStyle name="출력 2 3 2 2 5 4" xfId="17699" xr:uid="{00000000-0005-0000-0000-00001C450000}"/>
    <cellStyle name="출력 2 3 2 2 6" xfId="17700" xr:uid="{00000000-0005-0000-0000-00001D450000}"/>
    <cellStyle name="출력 2 3 2 2 6 2" xfId="17701" xr:uid="{00000000-0005-0000-0000-00001E450000}"/>
    <cellStyle name="출력 2 3 2 2 6 2 2" xfId="17702" xr:uid="{00000000-0005-0000-0000-00001F450000}"/>
    <cellStyle name="출력 2 3 2 2 6 3" xfId="17703" xr:uid="{00000000-0005-0000-0000-000020450000}"/>
    <cellStyle name="출력 2 3 2 2 6 3 2" xfId="17704" xr:uid="{00000000-0005-0000-0000-000021450000}"/>
    <cellStyle name="출력 2 3 2 2 6 4" xfId="17705" xr:uid="{00000000-0005-0000-0000-000022450000}"/>
    <cellStyle name="출력 2 3 2 2 7" xfId="17706" xr:uid="{00000000-0005-0000-0000-000023450000}"/>
    <cellStyle name="출력 2 3 2 2 7 2" xfId="17707" xr:uid="{00000000-0005-0000-0000-000024450000}"/>
    <cellStyle name="출력 2 3 2 2 8" xfId="17708" xr:uid="{00000000-0005-0000-0000-000025450000}"/>
    <cellStyle name="출력 2 3 2 2 8 2" xfId="17709" xr:uid="{00000000-0005-0000-0000-000026450000}"/>
    <cellStyle name="출력 2 3 2 2 9" xfId="17710" xr:uid="{00000000-0005-0000-0000-000027450000}"/>
    <cellStyle name="출력 2 3 2 3" xfId="17711" xr:uid="{00000000-0005-0000-0000-000028450000}"/>
    <cellStyle name="출력 2 3 2 3 2" xfId="17712" xr:uid="{00000000-0005-0000-0000-000029450000}"/>
    <cellStyle name="출력 2 3 2 3 2 2" xfId="17713" xr:uid="{00000000-0005-0000-0000-00002A450000}"/>
    <cellStyle name="출력 2 3 2 3 2 2 2" xfId="17714" xr:uid="{00000000-0005-0000-0000-00002B450000}"/>
    <cellStyle name="출력 2 3 2 3 2 3" xfId="17715" xr:uid="{00000000-0005-0000-0000-00002C450000}"/>
    <cellStyle name="출력 2 3 2 3 2 3 2" xfId="17716" xr:uid="{00000000-0005-0000-0000-00002D450000}"/>
    <cellStyle name="출력 2 3 2 3 2 4" xfId="17717" xr:uid="{00000000-0005-0000-0000-00002E450000}"/>
    <cellStyle name="출력 2 3 2 3 3" xfId="17718" xr:uid="{00000000-0005-0000-0000-00002F450000}"/>
    <cellStyle name="출력 2 3 2 3 3 2" xfId="17719" xr:uid="{00000000-0005-0000-0000-000030450000}"/>
    <cellStyle name="출력 2 3 2 3 3 2 2" xfId="17720" xr:uid="{00000000-0005-0000-0000-000031450000}"/>
    <cellStyle name="출력 2 3 2 3 3 3" xfId="17721" xr:uid="{00000000-0005-0000-0000-000032450000}"/>
    <cellStyle name="출력 2 3 2 3 3 3 2" xfId="17722" xr:uid="{00000000-0005-0000-0000-000033450000}"/>
    <cellStyle name="출력 2 3 2 3 3 4" xfId="17723" xr:uid="{00000000-0005-0000-0000-000034450000}"/>
    <cellStyle name="출력 2 3 2 3 4" xfId="17724" xr:uid="{00000000-0005-0000-0000-000035450000}"/>
    <cellStyle name="출력 2 3 2 3 4 2" xfId="17725" xr:uid="{00000000-0005-0000-0000-000036450000}"/>
    <cellStyle name="출력 2 3 2 3 4 2 2" xfId="17726" xr:uid="{00000000-0005-0000-0000-000037450000}"/>
    <cellStyle name="출력 2 3 2 3 4 3" xfId="17727" xr:uid="{00000000-0005-0000-0000-000038450000}"/>
    <cellStyle name="출력 2 3 2 3 4 3 2" xfId="17728" xr:uid="{00000000-0005-0000-0000-000039450000}"/>
    <cellStyle name="출력 2 3 2 3 4 4" xfId="17729" xr:uid="{00000000-0005-0000-0000-00003A450000}"/>
    <cellStyle name="출력 2 3 2 3 5" xfId="17730" xr:uid="{00000000-0005-0000-0000-00003B450000}"/>
    <cellStyle name="출력 2 3 2 3 5 2" xfId="17731" xr:uid="{00000000-0005-0000-0000-00003C450000}"/>
    <cellStyle name="출력 2 3 2 3 5 2 2" xfId="17732" xr:uid="{00000000-0005-0000-0000-00003D450000}"/>
    <cellStyle name="출력 2 3 2 3 5 3" xfId="17733" xr:uid="{00000000-0005-0000-0000-00003E450000}"/>
    <cellStyle name="출력 2 3 2 3 5 3 2" xfId="17734" xr:uid="{00000000-0005-0000-0000-00003F450000}"/>
    <cellStyle name="출력 2 3 2 3 5 4" xfId="17735" xr:uid="{00000000-0005-0000-0000-000040450000}"/>
    <cellStyle name="출력 2 3 2 3 6" xfId="17736" xr:uid="{00000000-0005-0000-0000-000041450000}"/>
    <cellStyle name="출력 2 3 2 3 6 2" xfId="17737" xr:uid="{00000000-0005-0000-0000-000042450000}"/>
    <cellStyle name="출력 2 3 2 3 7" xfId="17738" xr:uid="{00000000-0005-0000-0000-000043450000}"/>
    <cellStyle name="출력 2 3 2 3 7 2" xfId="17739" xr:uid="{00000000-0005-0000-0000-000044450000}"/>
    <cellStyle name="출력 2 3 2 3 8" xfId="17740" xr:uid="{00000000-0005-0000-0000-000045450000}"/>
    <cellStyle name="출력 2 3 2 4" xfId="17741" xr:uid="{00000000-0005-0000-0000-000046450000}"/>
    <cellStyle name="출력 2 3 2 4 2" xfId="17742" xr:uid="{00000000-0005-0000-0000-000047450000}"/>
    <cellStyle name="출력 2 3 2 4 2 2" xfId="17743" xr:uid="{00000000-0005-0000-0000-000048450000}"/>
    <cellStyle name="출력 2 3 2 4 3" xfId="17744" xr:uid="{00000000-0005-0000-0000-000049450000}"/>
    <cellStyle name="출력 2 3 2 4 3 2" xfId="17745" xr:uid="{00000000-0005-0000-0000-00004A450000}"/>
    <cellStyle name="출력 2 3 2 4 4" xfId="17746" xr:uid="{00000000-0005-0000-0000-00004B450000}"/>
    <cellStyle name="출력 2 3 2 5" xfId="17747" xr:uid="{00000000-0005-0000-0000-00004C450000}"/>
    <cellStyle name="출력 2 3 2 5 2" xfId="17748" xr:uid="{00000000-0005-0000-0000-00004D450000}"/>
    <cellStyle name="출력 2 3 2 5 2 2" xfId="17749" xr:uid="{00000000-0005-0000-0000-00004E450000}"/>
    <cellStyle name="출력 2 3 2 5 3" xfId="17750" xr:uid="{00000000-0005-0000-0000-00004F450000}"/>
    <cellStyle name="출력 2 3 2 5 3 2" xfId="17751" xr:uid="{00000000-0005-0000-0000-000050450000}"/>
    <cellStyle name="출력 2 3 2 5 4" xfId="17752" xr:uid="{00000000-0005-0000-0000-000051450000}"/>
    <cellStyle name="출력 2 3 2 6" xfId="17753" xr:uid="{00000000-0005-0000-0000-000052450000}"/>
    <cellStyle name="출력 2 3 2 6 2" xfId="17754" xr:uid="{00000000-0005-0000-0000-000053450000}"/>
    <cellStyle name="출력 2 3 2 6 2 2" xfId="17755" xr:uid="{00000000-0005-0000-0000-000054450000}"/>
    <cellStyle name="출력 2 3 2 6 3" xfId="17756" xr:uid="{00000000-0005-0000-0000-000055450000}"/>
    <cellStyle name="출력 2 3 2 6 3 2" xfId="17757" xr:uid="{00000000-0005-0000-0000-000056450000}"/>
    <cellStyle name="출력 2 3 2 6 4" xfId="17758" xr:uid="{00000000-0005-0000-0000-000057450000}"/>
    <cellStyle name="출력 2 3 2 7" xfId="17759" xr:uid="{00000000-0005-0000-0000-000058450000}"/>
    <cellStyle name="출력 2 3 2 7 2" xfId="17760" xr:uid="{00000000-0005-0000-0000-000059450000}"/>
    <cellStyle name="출력 2 3 2 7 2 2" xfId="17761" xr:uid="{00000000-0005-0000-0000-00005A450000}"/>
    <cellStyle name="출력 2 3 2 7 3" xfId="17762" xr:uid="{00000000-0005-0000-0000-00005B450000}"/>
    <cellStyle name="출력 2 3 2 7 3 2" xfId="17763" xr:uid="{00000000-0005-0000-0000-00005C450000}"/>
    <cellStyle name="출력 2 3 2 7 4" xfId="17764" xr:uid="{00000000-0005-0000-0000-00005D450000}"/>
    <cellStyle name="출력 2 3 2 8" xfId="17765" xr:uid="{00000000-0005-0000-0000-00005E450000}"/>
    <cellStyle name="출력 2 3 2 8 2" xfId="17766" xr:uid="{00000000-0005-0000-0000-00005F450000}"/>
    <cellStyle name="출력 2 3 2 8 2 2" xfId="17767" xr:uid="{00000000-0005-0000-0000-000060450000}"/>
    <cellStyle name="출력 2 3 2 8 3" xfId="17768" xr:uid="{00000000-0005-0000-0000-000061450000}"/>
    <cellStyle name="출력 2 3 2 8 3 2" xfId="17769" xr:uid="{00000000-0005-0000-0000-000062450000}"/>
    <cellStyle name="출력 2 3 2 8 4" xfId="17770" xr:uid="{00000000-0005-0000-0000-000063450000}"/>
    <cellStyle name="출력 2 3 2 9" xfId="17771" xr:uid="{00000000-0005-0000-0000-000064450000}"/>
    <cellStyle name="출력 2 3 2 9 2" xfId="17772" xr:uid="{00000000-0005-0000-0000-000065450000}"/>
    <cellStyle name="출력 2 3 3" xfId="17773" xr:uid="{00000000-0005-0000-0000-000066450000}"/>
    <cellStyle name="출력 2 3 3 2" xfId="17774" xr:uid="{00000000-0005-0000-0000-000067450000}"/>
    <cellStyle name="출력 2 3 3 2 2" xfId="17775" xr:uid="{00000000-0005-0000-0000-000068450000}"/>
    <cellStyle name="출력 2 3 3 2 2 2" xfId="17776" xr:uid="{00000000-0005-0000-0000-000069450000}"/>
    <cellStyle name="출력 2 3 3 2 3" xfId="17777" xr:uid="{00000000-0005-0000-0000-00006A450000}"/>
    <cellStyle name="출력 2 3 3 2 3 2" xfId="17778" xr:uid="{00000000-0005-0000-0000-00006B450000}"/>
    <cellStyle name="출력 2 3 3 2 4" xfId="17779" xr:uid="{00000000-0005-0000-0000-00006C450000}"/>
    <cellStyle name="출력 2 3 3 3" xfId="17780" xr:uid="{00000000-0005-0000-0000-00006D450000}"/>
    <cellStyle name="출력 2 3 3 3 2" xfId="17781" xr:uid="{00000000-0005-0000-0000-00006E450000}"/>
    <cellStyle name="출력 2 3 3 3 2 2" xfId="17782" xr:uid="{00000000-0005-0000-0000-00006F450000}"/>
    <cellStyle name="출력 2 3 3 3 3" xfId="17783" xr:uid="{00000000-0005-0000-0000-000070450000}"/>
    <cellStyle name="출력 2 3 3 3 3 2" xfId="17784" xr:uid="{00000000-0005-0000-0000-000071450000}"/>
    <cellStyle name="출력 2 3 3 3 4" xfId="17785" xr:uid="{00000000-0005-0000-0000-000072450000}"/>
    <cellStyle name="출력 2 3 3 4" xfId="17786" xr:uid="{00000000-0005-0000-0000-000073450000}"/>
    <cellStyle name="출력 2 3 3 4 2" xfId="17787" xr:uid="{00000000-0005-0000-0000-000074450000}"/>
    <cellStyle name="출력 2 3 3 4 2 2" xfId="17788" xr:uid="{00000000-0005-0000-0000-000075450000}"/>
    <cellStyle name="출력 2 3 3 4 3" xfId="17789" xr:uid="{00000000-0005-0000-0000-000076450000}"/>
    <cellStyle name="출력 2 3 3 4 3 2" xfId="17790" xr:uid="{00000000-0005-0000-0000-000077450000}"/>
    <cellStyle name="출력 2 3 3 4 4" xfId="17791" xr:uid="{00000000-0005-0000-0000-000078450000}"/>
    <cellStyle name="출력 2 3 3 5" xfId="17792" xr:uid="{00000000-0005-0000-0000-000079450000}"/>
    <cellStyle name="출력 2 3 3 5 2" xfId="17793" xr:uid="{00000000-0005-0000-0000-00007A450000}"/>
    <cellStyle name="출력 2 3 3 5 2 2" xfId="17794" xr:uid="{00000000-0005-0000-0000-00007B450000}"/>
    <cellStyle name="출력 2 3 3 5 3" xfId="17795" xr:uid="{00000000-0005-0000-0000-00007C450000}"/>
    <cellStyle name="출력 2 3 3 5 3 2" xfId="17796" xr:uid="{00000000-0005-0000-0000-00007D450000}"/>
    <cellStyle name="출력 2 3 3 5 4" xfId="17797" xr:uid="{00000000-0005-0000-0000-00007E450000}"/>
    <cellStyle name="출력 2 3 3 6" xfId="17798" xr:uid="{00000000-0005-0000-0000-00007F450000}"/>
    <cellStyle name="출력 2 3 3 6 2" xfId="17799" xr:uid="{00000000-0005-0000-0000-000080450000}"/>
    <cellStyle name="출력 2 3 3 6 2 2" xfId="17800" xr:uid="{00000000-0005-0000-0000-000081450000}"/>
    <cellStyle name="출력 2 3 3 6 3" xfId="17801" xr:uid="{00000000-0005-0000-0000-000082450000}"/>
    <cellStyle name="출력 2 3 3 6 3 2" xfId="17802" xr:uid="{00000000-0005-0000-0000-000083450000}"/>
    <cellStyle name="출력 2 3 3 6 4" xfId="17803" xr:uid="{00000000-0005-0000-0000-000084450000}"/>
    <cellStyle name="출력 2 3 3 7" xfId="17804" xr:uid="{00000000-0005-0000-0000-000085450000}"/>
    <cellStyle name="출력 2 3 3 7 2" xfId="17805" xr:uid="{00000000-0005-0000-0000-000086450000}"/>
    <cellStyle name="출력 2 3 3 8" xfId="17806" xr:uid="{00000000-0005-0000-0000-000087450000}"/>
    <cellStyle name="출력 2 3 3 8 2" xfId="17807" xr:uid="{00000000-0005-0000-0000-000088450000}"/>
    <cellStyle name="출력 2 3 3 9" xfId="17808" xr:uid="{00000000-0005-0000-0000-000089450000}"/>
    <cellStyle name="출력 2 3 4" xfId="17809" xr:uid="{00000000-0005-0000-0000-00008A450000}"/>
    <cellStyle name="출력 2 3 4 2" xfId="17810" xr:uid="{00000000-0005-0000-0000-00008B450000}"/>
    <cellStyle name="출력 2 3 4 2 2" xfId="17811" xr:uid="{00000000-0005-0000-0000-00008C450000}"/>
    <cellStyle name="출력 2 3 4 2 2 2" xfId="17812" xr:uid="{00000000-0005-0000-0000-00008D450000}"/>
    <cellStyle name="출력 2 3 4 2 3" xfId="17813" xr:uid="{00000000-0005-0000-0000-00008E450000}"/>
    <cellStyle name="출력 2 3 4 2 3 2" xfId="17814" xr:uid="{00000000-0005-0000-0000-00008F450000}"/>
    <cellStyle name="출력 2 3 4 2 4" xfId="17815" xr:uid="{00000000-0005-0000-0000-000090450000}"/>
    <cellStyle name="출력 2 3 4 3" xfId="17816" xr:uid="{00000000-0005-0000-0000-000091450000}"/>
    <cellStyle name="출력 2 3 4 3 2" xfId="17817" xr:uid="{00000000-0005-0000-0000-000092450000}"/>
    <cellStyle name="출력 2 3 4 3 2 2" xfId="17818" xr:uid="{00000000-0005-0000-0000-000093450000}"/>
    <cellStyle name="출력 2 3 4 3 3" xfId="17819" xr:uid="{00000000-0005-0000-0000-000094450000}"/>
    <cellStyle name="출력 2 3 4 3 3 2" xfId="17820" xr:uid="{00000000-0005-0000-0000-000095450000}"/>
    <cellStyle name="출력 2 3 4 3 4" xfId="17821" xr:uid="{00000000-0005-0000-0000-000096450000}"/>
    <cellStyle name="출력 2 3 4 4" xfId="17822" xr:uid="{00000000-0005-0000-0000-000097450000}"/>
    <cellStyle name="출력 2 3 4 4 2" xfId="17823" xr:uid="{00000000-0005-0000-0000-000098450000}"/>
    <cellStyle name="출력 2 3 4 4 2 2" xfId="17824" xr:uid="{00000000-0005-0000-0000-000099450000}"/>
    <cellStyle name="출력 2 3 4 4 3" xfId="17825" xr:uid="{00000000-0005-0000-0000-00009A450000}"/>
    <cellStyle name="출력 2 3 4 4 3 2" xfId="17826" xr:uid="{00000000-0005-0000-0000-00009B450000}"/>
    <cellStyle name="출력 2 3 4 4 4" xfId="17827" xr:uid="{00000000-0005-0000-0000-00009C450000}"/>
    <cellStyle name="출력 2 3 4 5" xfId="17828" xr:uid="{00000000-0005-0000-0000-00009D450000}"/>
    <cellStyle name="출력 2 3 4 5 2" xfId="17829" xr:uid="{00000000-0005-0000-0000-00009E450000}"/>
    <cellStyle name="출력 2 3 4 5 2 2" xfId="17830" xr:uid="{00000000-0005-0000-0000-00009F450000}"/>
    <cellStyle name="출력 2 3 4 5 3" xfId="17831" xr:uid="{00000000-0005-0000-0000-0000A0450000}"/>
    <cellStyle name="출력 2 3 4 5 3 2" xfId="17832" xr:uid="{00000000-0005-0000-0000-0000A1450000}"/>
    <cellStyle name="출력 2 3 4 5 4" xfId="17833" xr:uid="{00000000-0005-0000-0000-0000A2450000}"/>
    <cellStyle name="출력 2 3 4 6" xfId="17834" xr:uid="{00000000-0005-0000-0000-0000A3450000}"/>
    <cellStyle name="출력 2 3 4 6 2" xfId="17835" xr:uid="{00000000-0005-0000-0000-0000A4450000}"/>
    <cellStyle name="출력 2 3 4 7" xfId="17836" xr:uid="{00000000-0005-0000-0000-0000A5450000}"/>
    <cellStyle name="출력 2 3 4 7 2" xfId="17837" xr:uid="{00000000-0005-0000-0000-0000A6450000}"/>
    <cellStyle name="출력 2 3 4 8" xfId="17838" xr:uid="{00000000-0005-0000-0000-0000A7450000}"/>
    <cellStyle name="출력 2 3 5" xfId="17839" xr:uid="{00000000-0005-0000-0000-0000A8450000}"/>
    <cellStyle name="출력 2 3 5 2" xfId="17840" xr:uid="{00000000-0005-0000-0000-0000A9450000}"/>
    <cellStyle name="출력 2 3 5 2 2" xfId="17841" xr:uid="{00000000-0005-0000-0000-0000AA450000}"/>
    <cellStyle name="출력 2 3 5 3" xfId="17842" xr:uid="{00000000-0005-0000-0000-0000AB450000}"/>
    <cellStyle name="출력 2 3 5 3 2" xfId="17843" xr:uid="{00000000-0005-0000-0000-0000AC450000}"/>
    <cellStyle name="출력 2 3 5 4" xfId="17844" xr:uid="{00000000-0005-0000-0000-0000AD450000}"/>
    <cellStyle name="출력 2 3 6" xfId="17845" xr:uid="{00000000-0005-0000-0000-0000AE450000}"/>
    <cellStyle name="출력 2 3 6 2" xfId="17846" xr:uid="{00000000-0005-0000-0000-0000AF450000}"/>
    <cellStyle name="출력 2 3 6 2 2" xfId="17847" xr:uid="{00000000-0005-0000-0000-0000B0450000}"/>
    <cellStyle name="출력 2 3 6 3" xfId="17848" xr:uid="{00000000-0005-0000-0000-0000B1450000}"/>
    <cellStyle name="출력 2 3 6 3 2" xfId="17849" xr:uid="{00000000-0005-0000-0000-0000B2450000}"/>
    <cellStyle name="출력 2 3 6 4" xfId="17850" xr:uid="{00000000-0005-0000-0000-0000B3450000}"/>
    <cellStyle name="출력 2 3 7" xfId="17851" xr:uid="{00000000-0005-0000-0000-0000B4450000}"/>
    <cellStyle name="출력 2 3 7 2" xfId="17852" xr:uid="{00000000-0005-0000-0000-0000B5450000}"/>
    <cellStyle name="출력 2 3 7 2 2" xfId="17853" xr:uid="{00000000-0005-0000-0000-0000B6450000}"/>
    <cellStyle name="출력 2 3 7 3" xfId="17854" xr:uid="{00000000-0005-0000-0000-0000B7450000}"/>
    <cellStyle name="출력 2 3 7 3 2" xfId="17855" xr:uid="{00000000-0005-0000-0000-0000B8450000}"/>
    <cellStyle name="출력 2 3 7 4" xfId="17856" xr:uid="{00000000-0005-0000-0000-0000B9450000}"/>
    <cellStyle name="출력 2 3 8" xfId="17857" xr:uid="{00000000-0005-0000-0000-0000BA450000}"/>
    <cellStyle name="출력 2 3 8 2" xfId="17858" xr:uid="{00000000-0005-0000-0000-0000BB450000}"/>
    <cellStyle name="출력 2 3 8 2 2" xfId="17859" xr:uid="{00000000-0005-0000-0000-0000BC450000}"/>
    <cellStyle name="출력 2 3 8 3" xfId="17860" xr:uid="{00000000-0005-0000-0000-0000BD450000}"/>
    <cellStyle name="출력 2 3 8 3 2" xfId="17861" xr:uid="{00000000-0005-0000-0000-0000BE450000}"/>
    <cellStyle name="출력 2 3 8 4" xfId="17862" xr:uid="{00000000-0005-0000-0000-0000BF450000}"/>
    <cellStyle name="출력 2 3 9" xfId="17863" xr:uid="{00000000-0005-0000-0000-0000C0450000}"/>
    <cellStyle name="출력 2 3 9 2" xfId="17864" xr:uid="{00000000-0005-0000-0000-0000C1450000}"/>
    <cellStyle name="출력 2 3 9 2 2" xfId="17865" xr:uid="{00000000-0005-0000-0000-0000C2450000}"/>
    <cellStyle name="출력 2 3 9 3" xfId="17866" xr:uid="{00000000-0005-0000-0000-0000C3450000}"/>
    <cellStyle name="출력 2 3 9 3 2" xfId="17867" xr:uid="{00000000-0005-0000-0000-0000C4450000}"/>
    <cellStyle name="출력 2 3 9 4" xfId="17868" xr:uid="{00000000-0005-0000-0000-0000C5450000}"/>
    <cellStyle name="출력 2 4" xfId="17869" xr:uid="{00000000-0005-0000-0000-0000C6450000}"/>
    <cellStyle name="출력 2 4 10" xfId="17870" xr:uid="{00000000-0005-0000-0000-0000C7450000}"/>
    <cellStyle name="출력 2 4 10 2" xfId="17871" xr:uid="{00000000-0005-0000-0000-0000C8450000}"/>
    <cellStyle name="출력 2 4 11" xfId="17872" xr:uid="{00000000-0005-0000-0000-0000C9450000}"/>
    <cellStyle name="출력 2 4 11 2" xfId="17873" xr:uid="{00000000-0005-0000-0000-0000CA450000}"/>
    <cellStyle name="출력 2 4 12" xfId="17874" xr:uid="{00000000-0005-0000-0000-0000CB450000}"/>
    <cellStyle name="출력 2 4 2" xfId="17875" xr:uid="{00000000-0005-0000-0000-0000CC450000}"/>
    <cellStyle name="출력 2 4 2 10" xfId="17876" xr:uid="{00000000-0005-0000-0000-0000CD450000}"/>
    <cellStyle name="출력 2 4 2 10 2" xfId="17877" xr:uid="{00000000-0005-0000-0000-0000CE450000}"/>
    <cellStyle name="출력 2 4 2 11" xfId="17878" xr:uid="{00000000-0005-0000-0000-0000CF450000}"/>
    <cellStyle name="출력 2 4 2 2" xfId="17879" xr:uid="{00000000-0005-0000-0000-0000D0450000}"/>
    <cellStyle name="출력 2 4 2 2 2" xfId="17880" xr:uid="{00000000-0005-0000-0000-0000D1450000}"/>
    <cellStyle name="출력 2 4 2 2 2 2" xfId="17881" xr:uid="{00000000-0005-0000-0000-0000D2450000}"/>
    <cellStyle name="출력 2 4 2 2 2 2 2" xfId="17882" xr:uid="{00000000-0005-0000-0000-0000D3450000}"/>
    <cellStyle name="출력 2 4 2 2 2 3" xfId="17883" xr:uid="{00000000-0005-0000-0000-0000D4450000}"/>
    <cellStyle name="출력 2 4 2 2 2 3 2" xfId="17884" xr:uid="{00000000-0005-0000-0000-0000D5450000}"/>
    <cellStyle name="출력 2 4 2 2 2 4" xfId="17885" xr:uid="{00000000-0005-0000-0000-0000D6450000}"/>
    <cellStyle name="출력 2 4 2 2 3" xfId="17886" xr:uid="{00000000-0005-0000-0000-0000D7450000}"/>
    <cellStyle name="출력 2 4 2 2 3 2" xfId="17887" xr:uid="{00000000-0005-0000-0000-0000D8450000}"/>
    <cellStyle name="출력 2 4 2 2 3 2 2" xfId="17888" xr:uid="{00000000-0005-0000-0000-0000D9450000}"/>
    <cellStyle name="출력 2 4 2 2 3 3" xfId="17889" xr:uid="{00000000-0005-0000-0000-0000DA450000}"/>
    <cellStyle name="출력 2 4 2 2 3 3 2" xfId="17890" xr:uid="{00000000-0005-0000-0000-0000DB450000}"/>
    <cellStyle name="출력 2 4 2 2 3 4" xfId="17891" xr:uid="{00000000-0005-0000-0000-0000DC450000}"/>
    <cellStyle name="출력 2 4 2 2 4" xfId="17892" xr:uid="{00000000-0005-0000-0000-0000DD450000}"/>
    <cellStyle name="출력 2 4 2 2 4 2" xfId="17893" xr:uid="{00000000-0005-0000-0000-0000DE450000}"/>
    <cellStyle name="출력 2 4 2 2 4 2 2" xfId="17894" xr:uid="{00000000-0005-0000-0000-0000DF450000}"/>
    <cellStyle name="출력 2 4 2 2 4 3" xfId="17895" xr:uid="{00000000-0005-0000-0000-0000E0450000}"/>
    <cellStyle name="출력 2 4 2 2 4 3 2" xfId="17896" xr:uid="{00000000-0005-0000-0000-0000E1450000}"/>
    <cellStyle name="출력 2 4 2 2 4 4" xfId="17897" xr:uid="{00000000-0005-0000-0000-0000E2450000}"/>
    <cellStyle name="출력 2 4 2 2 5" xfId="17898" xr:uid="{00000000-0005-0000-0000-0000E3450000}"/>
    <cellStyle name="출력 2 4 2 2 5 2" xfId="17899" xr:uid="{00000000-0005-0000-0000-0000E4450000}"/>
    <cellStyle name="출력 2 4 2 2 5 2 2" xfId="17900" xr:uid="{00000000-0005-0000-0000-0000E5450000}"/>
    <cellStyle name="출력 2 4 2 2 5 3" xfId="17901" xr:uid="{00000000-0005-0000-0000-0000E6450000}"/>
    <cellStyle name="출력 2 4 2 2 5 3 2" xfId="17902" xr:uid="{00000000-0005-0000-0000-0000E7450000}"/>
    <cellStyle name="출력 2 4 2 2 5 4" xfId="17903" xr:uid="{00000000-0005-0000-0000-0000E8450000}"/>
    <cellStyle name="출력 2 4 2 2 6" xfId="17904" xr:uid="{00000000-0005-0000-0000-0000E9450000}"/>
    <cellStyle name="출력 2 4 2 2 6 2" xfId="17905" xr:uid="{00000000-0005-0000-0000-0000EA450000}"/>
    <cellStyle name="출력 2 4 2 2 6 2 2" xfId="17906" xr:uid="{00000000-0005-0000-0000-0000EB450000}"/>
    <cellStyle name="출력 2 4 2 2 6 3" xfId="17907" xr:uid="{00000000-0005-0000-0000-0000EC450000}"/>
    <cellStyle name="출력 2 4 2 2 6 3 2" xfId="17908" xr:uid="{00000000-0005-0000-0000-0000ED450000}"/>
    <cellStyle name="출력 2 4 2 2 6 4" xfId="17909" xr:uid="{00000000-0005-0000-0000-0000EE450000}"/>
    <cellStyle name="출력 2 4 2 2 7" xfId="17910" xr:uid="{00000000-0005-0000-0000-0000EF450000}"/>
    <cellStyle name="출력 2 4 2 2 7 2" xfId="17911" xr:uid="{00000000-0005-0000-0000-0000F0450000}"/>
    <cellStyle name="출력 2 4 2 2 8" xfId="17912" xr:uid="{00000000-0005-0000-0000-0000F1450000}"/>
    <cellStyle name="출력 2 4 2 2 8 2" xfId="17913" xr:uid="{00000000-0005-0000-0000-0000F2450000}"/>
    <cellStyle name="출력 2 4 2 2 9" xfId="17914" xr:uid="{00000000-0005-0000-0000-0000F3450000}"/>
    <cellStyle name="출력 2 4 2 3" xfId="17915" xr:uid="{00000000-0005-0000-0000-0000F4450000}"/>
    <cellStyle name="출력 2 4 2 3 2" xfId="17916" xr:uid="{00000000-0005-0000-0000-0000F5450000}"/>
    <cellStyle name="출력 2 4 2 3 2 2" xfId="17917" xr:uid="{00000000-0005-0000-0000-0000F6450000}"/>
    <cellStyle name="출력 2 4 2 3 2 2 2" xfId="17918" xr:uid="{00000000-0005-0000-0000-0000F7450000}"/>
    <cellStyle name="출력 2 4 2 3 2 3" xfId="17919" xr:uid="{00000000-0005-0000-0000-0000F8450000}"/>
    <cellStyle name="출력 2 4 2 3 2 3 2" xfId="17920" xr:uid="{00000000-0005-0000-0000-0000F9450000}"/>
    <cellStyle name="출력 2 4 2 3 2 4" xfId="17921" xr:uid="{00000000-0005-0000-0000-0000FA450000}"/>
    <cellStyle name="출력 2 4 2 3 3" xfId="17922" xr:uid="{00000000-0005-0000-0000-0000FB450000}"/>
    <cellStyle name="출력 2 4 2 3 3 2" xfId="17923" xr:uid="{00000000-0005-0000-0000-0000FC450000}"/>
    <cellStyle name="출력 2 4 2 3 3 2 2" xfId="17924" xr:uid="{00000000-0005-0000-0000-0000FD450000}"/>
    <cellStyle name="출력 2 4 2 3 3 3" xfId="17925" xr:uid="{00000000-0005-0000-0000-0000FE450000}"/>
    <cellStyle name="출력 2 4 2 3 3 3 2" xfId="17926" xr:uid="{00000000-0005-0000-0000-0000FF450000}"/>
    <cellStyle name="출력 2 4 2 3 3 4" xfId="17927" xr:uid="{00000000-0005-0000-0000-000000460000}"/>
    <cellStyle name="출력 2 4 2 3 4" xfId="17928" xr:uid="{00000000-0005-0000-0000-000001460000}"/>
    <cellStyle name="출력 2 4 2 3 4 2" xfId="17929" xr:uid="{00000000-0005-0000-0000-000002460000}"/>
    <cellStyle name="출력 2 4 2 3 4 2 2" xfId="17930" xr:uid="{00000000-0005-0000-0000-000003460000}"/>
    <cellStyle name="출력 2 4 2 3 4 3" xfId="17931" xr:uid="{00000000-0005-0000-0000-000004460000}"/>
    <cellStyle name="출력 2 4 2 3 4 3 2" xfId="17932" xr:uid="{00000000-0005-0000-0000-000005460000}"/>
    <cellStyle name="출력 2 4 2 3 4 4" xfId="17933" xr:uid="{00000000-0005-0000-0000-000006460000}"/>
    <cellStyle name="출력 2 4 2 3 5" xfId="17934" xr:uid="{00000000-0005-0000-0000-000007460000}"/>
    <cellStyle name="출력 2 4 2 3 5 2" xfId="17935" xr:uid="{00000000-0005-0000-0000-000008460000}"/>
    <cellStyle name="출력 2 4 2 3 5 2 2" xfId="17936" xr:uid="{00000000-0005-0000-0000-000009460000}"/>
    <cellStyle name="출력 2 4 2 3 5 3" xfId="17937" xr:uid="{00000000-0005-0000-0000-00000A460000}"/>
    <cellStyle name="출력 2 4 2 3 5 3 2" xfId="17938" xr:uid="{00000000-0005-0000-0000-00000B460000}"/>
    <cellStyle name="출력 2 4 2 3 5 4" xfId="17939" xr:uid="{00000000-0005-0000-0000-00000C460000}"/>
    <cellStyle name="출력 2 4 2 3 6" xfId="17940" xr:uid="{00000000-0005-0000-0000-00000D460000}"/>
    <cellStyle name="출력 2 4 2 3 6 2" xfId="17941" xr:uid="{00000000-0005-0000-0000-00000E460000}"/>
    <cellStyle name="출력 2 4 2 3 7" xfId="17942" xr:uid="{00000000-0005-0000-0000-00000F460000}"/>
    <cellStyle name="출력 2 4 2 3 7 2" xfId="17943" xr:uid="{00000000-0005-0000-0000-000010460000}"/>
    <cellStyle name="출력 2 4 2 3 8" xfId="17944" xr:uid="{00000000-0005-0000-0000-000011460000}"/>
    <cellStyle name="출력 2 4 2 4" xfId="17945" xr:uid="{00000000-0005-0000-0000-000012460000}"/>
    <cellStyle name="출력 2 4 2 4 2" xfId="17946" xr:uid="{00000000-0005-0000-0000-000013460000}"/>
    <cellStyle name="출력 2 4 2 4 2 2" xfId="17947" xr:uid="{00000000-0005-0000-0000-000014460000}"/>
    <cellStyle name="출력 2 4 2 4 3" xfId="17948" xr:uid="{00000000-0005-0000-0000-000015460000}"/>
    <cellStyle name="출력 2 4 2 4 3 2" xfId="17949" xr:uid="{00000000-0005-0000-0000-000016460000}"/>
    <cellStyle name="출력 2 4 2 4 4" xfId="17950" xr:uid="{00000000-0005-0000-0000-000017460000}"/>
    <cellStyle name="출력 2 4 2 5" xfId="17951" xr:uid="{00000000-0005-0000-0000-000018460000}"/>
    <cellStyle name="출력 2 4 2 5 2" xfId="17952" xr:uid="{00000000-0005-0000-0000-000019460000}"/>
    <cellStyle name="출력 2 4 2 5 2 2" xfId="17953" xr:uid="{00000000-0005-0000-0000-00001A460000}"/>
    <cellStyle name="출력 2 4 2 5 3" xfId="17954" xr:uid="{00000000-0005-0000-0000-00001B460000}"/>
    <cellStyle name="출력 2 4 2 5 3 2" xfId="17955" xr:uid="{00000000-0005-0000-0000-00001C460000}"/>
    <cellStyle name="출력 2 4 2 5 4" xfId="17956" xr:uid="{00000000-0005-0000-0000-00001D460000}"/>
    <cellStyle name="출력 2 4 2 6" xfId="17957" xr:uid="{00000000-0005-0000-0000-00001E460000}"/>
    <cellStyle name="출력 2 4 2 6 2" xfId="17958" xr:uid="{00000000-0005-0000-0000-00001F460000}"/>
    <cellStyle name="출력 2 4 2 6 2 2" xfId="17959" xr:uid="{00000000-0005-0000-0000-000020460000}"/>
    <cellStyle name="출력 2 4 2 6 3" xfId="17960" xr:uid="{00000000-0005-0000-0000-000021460000}"/>
    <cellStyle name="출력 2 4 2 6 3 2" xfId="17961" xr:uid="{00000000-0005-0000-0000-000022460000}"/>
    <cellStyle name="출력 2 4 2 6 4" xfId="17962" xr:uid="{00000000-0005-0000-0000-000023460000}"/>
    <cellStyle name="출력 2 4 2 7" xfId="17963" xr:uid="{00000000-0005-0000-0000-000024460000}"/>
    <cellStyle name="출력 2 4 2 7 2" xfId="17964" xr:uid="{00000000-0005-0000-0000-000025460000}"/>
    <cellStyle name="출력 2 4 2 7 2 2" xfId="17965" xr:uid="{00000000-0005-0000-0000-000026460000}"/>
    <cellStyle name="출력 2 4 2 7 3" xfId="17966" xr:uid="{00000000-0005-0000-0000-000027460000}"/>
    <cellStyle name="출력 2 4 2 7 3 2" xfId="17967" xr:uid="{00000000-0005-0000-0000-000028460000}"/>
    <cellStyle name="출력 2 4 2 7 4" xfId="17968" xr:uid="{00000000-0005-0000-0000-000029460000}"/>
    <cellStyle name="출력 2 4 2 8" xfId="17969" xr:uid="{00000000-0005-0000-0000-00002A460000}"/>
    <cellStyle name="출력 2 4 2 8 2" xfId="17970" xr:uid="{00000000-0005-0000-0000-00002B460000}"/>
    <cellStyle name="출력 2 4 2 8 2 2" xfId="17971" xr:uid="{00000000-0005-0000-0000-00002C460000}"/>
    <cellStyle name="출력 2 4 2 8 3" xfId="17972" xr:uid="{00000000-0005-0000-0000-00002D460000}"/>
    <cellStyle name="출력 2 4 2 8 3 2" xfId="17973" xr:uid="{00000000-0005-0000-0000-00002E460000}"/>
    <cellStyle name="출력 2 4 2 8 4" xfId="17974" xr:uid="{00000000-0005-0000-0000-00002F460000}"/>
    <cellStyle name="출력 2 4 2 9" xfId="17975" xr:uid="{00000000-0005-0000-0000-000030460000}"/>
    <cellStyle name="출력 2 4 2 9 2" xfId="17976" xr:uid="{00000000-0005-0000-0000-000031460000}"/>
    <cellStyle name="출력 2 4 3" xfId="17977" xr:uid="{00000000-0005-0000-0000-000032460000}"/>
    <cellStyle name="출력 2 4 3 2" xfId="17978" xr:uid="{00000000-0005-0000-0000-000033460000}"/>
    <cellStyle name="출력 2 4 3 2 2" xfId="17979" xr:uid="{00000000-0005-0000-0000-000034460000}"/>
    <cellStyle name="출력 2 4 3 2 2 2" xfId="17980" xr:uid="{00000000-0005-0000-0000-000035460000}"/>
    <cellStyle name="출력 2 4 3 2 3" xfId="17981" xr:uid="{00000000-0005-0000-0000-000036460000}"/>
    <cellStyle name="출력 2 4 3 2 3 2" xfId="17982" xr:uid="{00000000-0005-0000-0000-000037460000}"/>
    <cellStyle name="출력 2 4 3 2 4" xfId="17983" xr:uid="{00000000-0005-0000-0000-000038460000}"/>
    <cellStyle name="출력 2 4 3 3" xfId="17984" xr:uid="{00000000-0005-0000-0000-000039460000}"/>
    <cellStyle name="출력 2 4 3 3 2" xfId="17985" xr:uid="{00000000-0005-0000-0000-00003A460000}"/>
    <cellStyle name="출력 2 4 3 3 2 2" xfId="17986" xr:uid="{00000000-0005-0000-0000-00003B460000}"/>
    <cellStyle name="출력 2 4 3 3 3" xfId="17987" xr:uid="{00000000-0005-0000-0000-00003C460000}"/>
    <cellStyle name="출력 2 4 3 3 3 2" xfId="17988" xr:uid="{00000000-0005-0000-0000-00003D460000}"/>
    <cellStyle name="출력 2 4 3 3 4" xfId="17989" xr:uid="{00000000-0005-0000-0000-00003E460000}"/>
    <cellStyle name="출력 2 4 3 4" xfId="17990" xr:uid="{00000000-0005-0000-0000-00003F460000}"/>
    <cellStyle name="출력 2 4 3 4 2" xfId="17991" xr:uid="{00000000-0005-0000-0000-000040460000}"/>
    <cellStyle name="출력 2 4 3 4 2 2" xfId="17992" xr:uid="{00000000-0005-0000-0000-000041460000}"/>
    <cellStyle name="출력 2 4 3 4 3" xfId="17993" xr:uid="{00000000-0005-0000-0000-000042460000}"/>
    <cellStyle name="출력 2 4 3 4 3 2" xfId="17994" xr:uid="{00000000-0005-0000-0000-000043460000}"/>
    <cellStyle name="출력 2 4 3 4 4" xfId="17995" xr:uid="{00000000-0005-0000-0000-000044460000}"/>
    <cellStyle name="출력 2 4 3 5" xfId="17996" xr:uid="{00000000-0005-0000-0000-000045460000}"/>
    <cellStyle name="출력 2 4 3 5 2" xfId="17997" xr:uid="{00000000-0005-0000-0000-000046460000}"/>
    <cellStyle name="출력 2 4 3 5 2 2" xfId="17998" xr:uid="{00000000-0005-0000-0000-000047460000}"/>
    <cellStyle name="출력 2 4 3 5 3" xfId="17999" xr:uid="{00000000-0005-0000-0000-000048460000}"/>
    <cellStyle name="출력 2 4 3 5 3 2" xfId="18000" xr:uid="{00000000-0005-0000-0000-000049460000}"/>
    <cellStyle name="출력 2 4 3 5 4" xfId="18001" xr:uid="{00000000-0005-0000-0000-00004A460000}"/>
    <cellStyle name="출력 2 4 3 6" xfId="18002" xr:uid="{00000000-0005-0000-0000-00004B460000}"/>
    <cellStyle name="출력 2 4 3 6 2" xfId="18003" xr:uid="{00000000-0005-0000-0000-00004C460000}"/>
    <cellStyle name="출력 2 4 3 6 2 2" xfId="18004" xr:uid="{00000000-0005-0000-0000-00004D460000}"/>
    <cellStyle name="출력 2 4 3 6 3" xfId="18005" xr:uid="{00000000-0005-0000-0000-00004E460000}"/>
    <cellStyle name="출력 2 4 3 6 3 2" xfId="18006" xr:uid="{00000000-0005-0000-0000-00004F460000}"/>
    <cellStyle name="출력 2 4 3 6 4" xfId="18007" xr:uid="{00000000-0005-0000-0000-000050460000}"/>
    <cellStyle name="출력 2 4 3 7" xfId="18008" xr:uid="{00000000-0005-0000-0000-000051460000}"/>
    <cellStyle name="출력 2 4 3 7 2" xfId="18009" xr:uid="{00000000-0005-0000-0000-000052460000}"/>
    <cellStyle name="출력 2 4 3 8" xfId="18010" xr:uid="{00000000-0005-0000-0000-000053460000}"/>
    <cellStyle name="출력 2 4 3 8 2" xfId="18011" xr:uid="{00000000-0005-0000-0000-000054460000}"/>
    <cellStyle name="출력 2 4 3 9" xfId="18012" xr:uid="{00000000-0005-0000-0000-000055460000}"/>
    <cellStyle name="출력 2 4 4" xfId="18013" xr:uid="{00000000-0005-0000-0000-000056460000}"/>
    <cellStyle name="출력 2 4 4 2" xfId="18014" xr:uid="{00000000-0005-0000-0000-000057460000}"/>
    <cellStyle name="출력 2 4 4 2 2" xfId="18015" xr:uid="{00000000-0005-0000-0000-000058460000}"/>
    <cellStyle name="출력 2 4 4 2 2 2" xfId="18016" xr:uid="{00000000-0005-0000-0000-000059460000}"/>
    <cellStyle name="출력 2 4 4 2 3" xfId="18017" xr:uid="{00000000-0005-0000-0000-00005A460000}"/>
    <cellStyle name="출력 2 4 4 2 3 2" xfId="18018" xr:uid="{00000000-0005-0000-0000-00005B460000}"/>
    <cellStyle name="출력 2 4 4 2 4" xfId="18019" xr:uid="{00000000-0005-0000-0000-00005C460000}"/>
    <cellStyle name="출력 2 4 4 3" xfId="18020" xr:uid="{00000000-0005-0000-0000-00005D460000}"/>
    <cellStyle name="출력 2 4 4 3 2" xfId="18021" xr:uid="{00000000-0005-0000-0000-00005E460000}"/>
    <cellStyle name="출력 2 4 4 3 2 2" xfId="18022" xr:uid="{00000000-0005-0000-0000-00005F460000}"/>
    <cellStyle name="출력 2 4 4 3 3" xfId="18023" xr:uid="{00000000-0005-0000-0000-000060460000}"/>
    <cellStyle name="출력 2 4 4 3 3 2" xfId="18024" xr:uid="{00000000-0005-0000-0000-000061460000}"/>
    <cellStyle name="출력 2 4 4 3 4" xfId="18025" xr:uid="{00000000-0005-0000-0000-000062460000}"/>
    <cellStyle name="출력 2 4 4 4" xfId="18026" xr:uid="{00000000-0005-0000-0000-000063460000}"/>
    <cellStyle name="출력 2 4 4 4 2" xfId="18027" xr:uid="{00000000-0005-0000-0000-000064460000}"/>
    <cellStyle name="출력 2 4 4 4 2 2" xfId="18028" xr:uid="{00000000-0005-0000-0000-000065460000}"/>
    <cellStyle name="출력 2 4 4 4 3" xfId="18029" xr:uid="{00000000-0005-0000-0000-000066460000}"/>
    <cellStyle name="출력 2 4 4 4 3 2" xfId="18030" xr:uid="{00000000-0005-0000-0000-000067460000}"/>
    <cellStyle name="출력 2 4 4 4 4" xfId="18031" xr:uid="{00000000-0005-0000-0000-000068460000}"/>
    <cellStyle name="출력 2 4 4 5" xfId="18032" xr:uid="{00000000-0005-0000-0000-000069460000}"/>
    <cellStyle name="출력 2 4 4 5 2" xfId="18033" xr:uid="{00000000-0005-0000-0000-00006A460000}"/>
    <cellStyle name="출력 2 4 4 5 2 2" xfId="18034" xr:uid="{00000000-0005-0000-0000-00006B460000}"/>
    <cellStyle name="출력 2 4 4 5 3" xfId="18035" xr:uid="{00000000-0005-0000-0000-00006C460000}"/>
    <cellStyle name="출력 2 4 4 5 3 2" xfId="18036" xr:uid="{00000000-0005-0000-0000-00006D460000}"/>
    <cellStyle name="출력 2 4 4 5 4" xfId="18037" xr:uid="{00000000-0005-0000-0000-00006E460000}"/>
    <cellStyle name="출력 2 4 4 6" xfId="18038" xr:uid="{00000000-0005-0000-0000-00006F460000}"/>
    <cellStyle name="출력 2 4 4 6 2" xfId="18039" xr:uid="{00000000-0005-0000-0000-000070460000}"/>
    <cellStyle name="출력 2 4 4 7" xfId="18040" xr:uid="{00000000-0005-0000-0000-000071460000}"/>
    <cellStyle name="출력 2 4 4 7 2" xfId="18041" xr:uid="{00000000-0005-0000-0000-000072460000}"/>
    <cellStyle name="출력 2 4 4 8" xfId="18042" xr:uid="{00000000-0005-0000-0000-000073460000}"/>
    <cellStyle name="출력 2 4 5" xfId="18043" xr:uid="{00000000-0005-0000-0000-000074460000}"/>
    <cellStyle name="출력 2 4 5 2" xfId="18044" xr:uid="{00000000-0005-0000-0000-000075460000}"/>
    <cellStyle name="출력 2 4 5 2 2" xfId="18045" xr:uid="{00000000-0005-0000-0000-000076460000}"/>
    <cellStyle name="출력 2 4 5 3" xfId="18046" xr:uid="{00000000-0005-0000-0000-000077460000}"/>
    <cellStyle name="출력 2 4 5 3 2" xfId="18047" xr:uid="{00000000-0005-0000-0000-000078460000}"/>
    <cellStyle name="출력 2 4 5 4" xfId="18048" xr:uid="{00000000-0005-0000-0000-000079460000}"/>
    <cellStyle name="출력 2 4 6" xfId="18049" xr:uid="{00000000-0005-0000-0000-00007A460000}"/>
    <cellStyle name="출력 2 4 6 2" xfId="18050" xr:uid="{00000000-0005-0000-0000-00007B460000}"/>
    <cellStyle name="출력 2 4 6 2 2" xfId="18051" xr:uid="{00000000-0005-0000-0000-00007C460000}"/>
    <cellStyle name="출력 2 4 6 3" xfId="18052" xr:uid="{00000000-0005-0000-0000-00007D460000}"/>
    <cellStyle name="출력 2 4 6 3 2" xfId="18053" xr:uid="{00000000-0005-0000-0000-00007E460000}"/>
    <cellStyle name="출력 2 4 6 4" xfId="18054" xr:uid="{00000000-0005-0000-0000-00007F460000}"/>
    <cellStyle name="출력 2 4 7" xfId="18055" xr:uid="{00000000-0005-0000-0000-000080460000}"/>
    <cellStyle name="출력 2 4 7 2" xfId="18056" xr:uid="{00000000-0005-0000-0000-000081460000}"/>
    <cellStyle name="출력 2 4 7 2 2" xfId="18057" xr:uid="{00000000-0005-0000-0000-000082460000}"/>
    <cellStyle name="출력 2 4 7 3" xfId="18058" xr:uid="{00000000-0005-0000-0000-000083460000}"/>
    <cellStyle name="출력 2 4 7 3 2" xfId="18059" xr:uid="{00000000-0005-0000-0000-000084460000}"/>
    <cellStyle name="출력 2 4 7 4" xfId="18060" xr:uid="{00000000-0005-0000-0000-000085460000}"/>
    <cellStyle name="출력 2 4 8" xfId="18061" xr:uid="{00000000-0005-0000-0000-000086460000}"/>
    <cellStyle name="출력 2 4 8 2" xfId="18062" xr:uid="{00000000-0005-0000-0000-000087460000}"/>
    <cellStyle name="출력 2 4 8 2 2" xfId="18063" xr:uid="{00000000-0005-0000-0000-000088460000}"/>
    <cellStyle name="출력 2 4 8 3" xfId="18064" xr:uid="{00000000-0005-0000-0000-000089460000}"/>
    <cellStyle name="출력 2 4 8 3 2" xfId="18065" xr:uid="{00000000-0005-0000-0000-00008A460000}"/>
    <cellStyle name="출력 2 4 8 4" xfId="18066" xr:uid="{00000000-0005-0000-0000-00008B460000}"/>
    <cellStyle name="출력 2 4 9" xfId="18067" xr:uid="{00000000-0005-0000-0000-00008C460000}"/>
    <cellStyle name="출력 2 4 9 2" xfId="18068" xr:uid="{00000000-0005-0000-0000-00008D460000}"/>
    <cellStyle name="출력 2 4 9 2 2" xfId="18069" xr:uid="{00000000-0005-0000-0000-00008E460000}"/>
    <cellStyle name="출력 2 4 9 3" xfId="18070" xr:uid="{00000000-0005-0000-0000-00008F460000}"/>
    <cellStyle name="출력 2 4 9 3 2" xfId="18071" xr:uid="{00000000-0005-0000-0000-000090460000}"/>
    <cellStyle name="출력 2 4 9 4" xfId="18072" xr:uid="{00000000-0005-0000-0000-000091460000}"/>
    <cellStyle name="출력 2 5" xfId="18073" xr:uid="{00000000-0005-0000-0000-000092460000}"/>
    <cellStyle name="출력 2 5 10" xfId="18074" xr:uid="{00000000-0005-0000-0000-000093460000}"/>
    <cellStyle name="출력 2 5 10 2" xfId="18075" xr:uid="{00000000-0005-0000-0000-000094460000}"/>
    <cellStyle name="출력 2 5 11" xfId="18076" xr:uid="{00000000-0005-0000-0000-000095460000}"/>
    <cellStyle name="출력 2 5 11 2" xfId="18077" xr:uid="{00000000-0005-0000-0000-000096460000}"/>
    <cellStyle name="출력 2 5 12" xfId="18078" xr:uid="{00000000-0005-0000-0000-000097460000}"/>
    <cellStyle name="출력 2 5 2" xfId="18079" xr:uid="{00000000-0005-0000-0000-000098460000}"/>
    <cellStyle name="출력 2 5 2 10" xfId="18080" xr:uid="{00000000-0005-0000-0000-000099460000}"/>
    <cellStyle name="출력 2 5 2 10 2" xfId="18081" xr:uid="{00000000-0005-0000-0000-00009A460000}"/>
    <cellStyle name="출력 2 5 2 11" xfId="18082" xr:uid="{00000000-0005-0000-0000-00009B460000}"/>
    <cellStyle name="출력 2 5 2 2" xfId="18083" xr:uid="{00000000-0005-0000-0000-00009C460000}"/>
    <cellStyle name="출력 2 5 2 2 2" xfId="18084" xr:uid="{00000000-0005-0000-0000-00009D460000}"/>
    <cellStyle name="출력 2 5 2 2 2 2" xfId="18085" xr:uid="{00000000-0005-0000-0000-00009E460000}"/>
    <cellStyle name="출력 2 5 2 2 2 2 2" xfId="18086" xr:uid="{00000000-0005-0000-0000-00009F460000}"/>
    <cellStyle name="출력 2 5 2 2 2 3" xfId="18087" xr:uid="{00000000-0005-0000-0000-0000A0460000}"/>
    <cellStyle name="출력 2 5 2 2 2 3 2" xfId="18088" xr:uid="{00000000-0005-0000-0000-0000A1460000}"/>
    <cellStyle name="출력 2 5 2 2 2 4" xfId="18089" xr:uid="{00000000-0005-0000-0000-0000A2460000}"/>
    <cellStyle name="출력 2 5 2 2 3" xfId="18090" xr:uid="{00000000-0005-0000-0000-0000A3460000}"/>
    <cellStyle name="출력 2 5 2 2 3 2" xfId="18091" xr:uid="{00000000-0005-0000-0000-0000A4460000}"/>
    <cellStyle name="출력 2 5 2 2 3 2 2" xfId="18092" xr:uid="{00000000-0005-0000-0000-0000A5460000}"/>
    <cellStyle name="출력 2 5 2 2 3 3" xfId="18093" xr:uid="{00000000-0005-0000-0000-0000A6460000}"/>
    <cellStyle name="출력 2 5 2 2 3 3 2" xfId="18094" xr:uid="{00000000-0005-0000-0000-0000A7460000}"/>
    <cellStyle name="출력 2 5 2 2 3 4" xfId="18095" xr:uid="{00000000-0005-0000-0000-0000A8460000}"/>
    <cellStyle name="출력 2 5 2 2 4" xfId="18096" xr:uid="{00000000-0005-0000-0000-0000A9460000}"/>
    <cellStyle name="출력 2 5 2 2 4 2" xfId="18097" xr:uid="{00000000-0005-0000-0000-0000AA460000}"/>
    <cellStyle name="출력 2 5 2 2 4 2 2" xfId="18098" xr:uid="{00000000-0005-0000-0000-0000AB460000}"/>
    <cellStyle name="출력 2 5 2 2 4 3" xfId="18099" xr:uid="{00000000-0005-0000-0000-0000AC460000}"/>
    <cellStyle name="출력 2 5 2 2 4 3 2" xfId="18100" xr:uid="{00000000-0005-0000-0000-0000AD460000}"/>
    <cellStyle name="출력 2 5 2 2 4 4" xfId="18101" xr:uid="{00000000-0005-0000-0000-0000AE460000}"/>
    <cellStyle name="출력 2 5 2 2 5" xfId="18102" xr:uid="{00000000-0005-0000-0000-0000AF460000}"/>
    <cellStyle name="출력 2 5 2 2 5 2" xfId="18103" xr:uid="{00000000-0005-0000-0000-0000B0460000}"/>
    <cellStyle name="출력 2 5 2 2 5 2 2" xfId="18104" xr:uid="{00000000-0005-0000-0000-0000B1460000}"/>
    <cellStyle name="출력 2 5 2 2 5 3" xfId="18105" xr:uid="{00000000-0005-0000-0000-0000B2460000}"/>
    <cellStyle name="출력 2 5 2 2 5 3 2" xfId="18106" xr:uid="{00000000-0005-0000-0000-0000B3460000}"/>
    <cellStyle name="출력 2 5 2 2 5 4" xfId="18107" xr:uid="{00000000-0005-0000-0000-0000B4460000}"/>
    <cellStyle name="출력 2 5 2 2 6" xfId="18108" xr:uid="{00000000-0005-0000-0000-0000B5460000}"/>
    <cellStyle name="출력 2 5 2 2 6 2" xfId="18109" xr:uid="{00000000-0005-0000-0000-0000B6460000}"/>
    <cellStyle name="출력 2 5 2 2 6 2 2" xfId="18110" xr:uid="{00000000-0005-0000-0000-0000B7460000}"/>
    <cellStyle name="출력 2 5 2 2 6 3" xfId="18111" xr:uid="{00000000-0005-0000-0000-0000B8460000}"/>
    <cellStyle name="출력 2 5 2 2 6 3 2" xfId="18112" xr:uid="{00000000-0005-0000-0000-0000B9460000}"/>
    <cellStyle name="출력 2 5 2 2 6 4" xfId="18113" xr:uid="{00000000-0005-0000-0000-0000BA460000}"/>
    <cellStyle name="출력 2 5 2 2 7" xfId="18114" xr:uid="{00000000-0005-0000-0000-0000BB460000}"/>
    <cellStyle name="출력 2 5 2 2 7 2" xfId="18115" xr:uid="{00000000-0005-0000-0000-0000BC460000}"/>
    <cellStyle name="출력 2 5 2 2 8" xfId="18116" xr:uid="{00000000-0005-0000-0000-0000BD460000}"/>
    <cellStyle name="출력 2 5 2 2 8 2" xfId="18117" xr:uid="{00000000-0005-0000-0000-0000BE460000}"/>
    <cellStyle name="출력 2 5 2 2 9" xfId="18118" xr:uid="{00000000-0005-0000-0000-0000BF460000}"/>
    <cellStyle name="출력 2 5 2 3" xfId="18119" xr:uid="{00000000-0005-0000-0000-0000C0460000}"/>
    <cellStyle name="출력 2 5 2 3 2" xfId="18120" xr:uid="{00000000-0005-0000-0000-0000C1460000}"/>
    <cellStyle name="출력 2 5 2 3 2 2" xfId="18121" xr:uid="{00000000-0005-0000-0000-0000C2460000}"/>
    <cellStyle name="출력 2 5 2 3 2 2 2" xfId="18122" xr:uid="{00000000-0005-0000-0000-0000C3460000}"/>
    <cellStyle name="출력 2 5 2 3 2 3" xfId="18123" xr:uid="{00000000-0005-0000-0000-0000C4460000}"/>
    <cellStyle name="출력 2 5 2 3 2 3 2" xfId="18124" xr:uid="{00000000-0005-0000-0000-0000C5460000}"/>
    <cellStyle name="출력 2 5 2 3 2 4" xfId="18125" xr:uid="{00000000-0005-0000-0000-0000C6460000}"/>
    <cellStyle name="출력 2 5 2 3 3" xfId="18126" xr:uid="{00000000-0005-0000-0000-0000C7460000}"/>
    <cellStyle name="출력 2 5 2 3 3 2" xfId="18127" xr:uid="{00000000-0005-0000-0000-0000C8460000}"/>
    <cellStyle name="출력 2 5 2 3 3 2 2" xfId="18128" xr:uid="{00000000-0005-0000-0000-0000C9460000}"/>
    <cellStyle name="출력 2 5 2 3 3 3" xfId="18129" xr:uid="{00000000-0005-0000-0000-0000CA460000}"/>
    <cellStyle name="출력 2 5 2 3 3 3 2" xfId="18130" xr:uid="{00000000-0005-0000-0000-0000CB460000}"/>
    <cellStyle name="출력 2 5 2 3 3 4" xfId="18131" xr:uid="{00000000-0005-0000-0000-0000CC460000}"/>
    <cellStyle name="출력 2 5 2 3 4" xfId="18132" xr:uid="{00000000-0005-0000-0000-0000CD460000}"/>
    <cellStyle name="출력 2 5 2 3 4 2" xfId="18133" xr:uid="{00000000-0005-0000-0000-0000CE460000}"/>
    <cellStyle name="출력 2 5 2 3 4 2 2" xfId="18134" xr:uid="{00000000-0005-0000-0000-0000CF460000}"/>
    <cellStyle name="출력 2 5 2 3 4 3" xfId="18135" xr:uid="{00000000-0005-0000-0000-0000D0460000}"/>
    <cellStyle name="출력 2 5 2 3 4 3 2" xfId="18136" xr:uid="{00000000-0005-0000-0000-0000D1460000}"/>
    <cellStyle name="출력 2 5 2 3 4 4" xfId="18137" xr:uid="{00000000-0005-0000-0000-0000D2460000}"/>
    <cellStyle name="출력 2 5 2 3 5" xfId="18138" xr:uid="{00000000-0005-0000-0000-0000D3460000}"/>
    <cellStyle name="출력 2 5 2 3 5 2" xfId="18139" xr:uid="{00000000-0005-0000-0000-0000D4460000}"/>
    <cellStyle name="출력 2 5 2 3 5 2 2" xfId="18140" xr:uid="{00000000-0005-0000-0000-0000D5460000}"/>
    <cellStyle name="출력 2 5 2 3 5 3" xfId="18141" xr:uid="{00000000-0005-0000-0000-0000D6460000}"/>
    <cellStyle name="출력 2 5 2 3 5 3 2" xfId="18142" xr:uid="{00000000-0005-0000-0000-0000D7460000}"/>
    <cellStyle name="출력 2 5 2 3 5 4" xfId="18143" xr:uid="{00000000-0005-0000-0000-0000D8460000}"/>
    <cellStyle name="출력 2 5 2 3 6" xfId="18144" xr:uid="{00000000-0005-0000-0000-0000D9460000}"/>
    <cellStyle name="출력 2 5 2 3 6 2" xfId="18145" xr:uid="{00000000-0005-0000-0000-0000DA460000}"/>
    <cellStyle name="출력 2 5 2 3 7" xfId="18146" xr:uid="{00000000-0005-0000-0000-0000DB460000}"/>
    <cellStyle name="출력 2 5 2 3 7 2" xfId="18147" xr:uid="{00000000-0005-0000-0000-0000DC460000}"/>
    <cellStyle name="출력 2 5 2 3 8" xfId="18148" xr:uid="{00000000-0005-0000-0000-0000DD460000}"/>
    <cellStyle name="출력 2 5 2 4" xfId="18149" xr:uid="{00000000-0005-0000-0000-0000DE460000}"/>
    <cellStyle name="출력 2 5 2 4 2" xfId="18150" xr:uid="{00000000-0005-0000-0000-0000DF460000}"/>
    <cellStyle name="출력 2 5 2 4 2 2" xfId="18151" xr:uid="{00000000-0005-0000-0000-0000E0460000}"/>
    <cellStyle name="출력 2 5 2 4 3" xfId="18152" xr:uid="{00000000-0005-0000-0000-0000E1460000}"/>
    <cellStyle name="출력 2 5 2 4 3 2" xfId="18153" xr:uid="{00000000-0005-0000-0000-0000E2460000}"/>
    <cellStyle name="출력 2 5 2 4 4" xfId="18154" xr:uid="{00000000-0005-0000-0000-0000E3460000}"/>
    <cellStyle name="출력 2 5 2 5" xfId="18155" xr:uid="{00000000-0005-0000-0000-0000E4460000}"/>
    <cellStyle name="출력 2 5 2 5 2" xfId="18156" xr:uid="{00000000-0005-0000-0000-0000E5460000}"/>
    <cellStyle name="출력 2 5 2 5 2 2" xfId="18157" xr:uid="{00000000-0005-0000-0000-0000E6460000}"/>
    <cellStyle name="출력 2 5 2 5 3" xfId="18158" xr:uid="{00000000-0005-0000-0000-0000E7460000}"/>
    <cellStyle name="출력 2 5 2 5 3 2" xfId="18159" xr:uid="{00000000-0005-0000-0000-0000E8460000}"/>
    <cellStyle name="출력 2 5 2 5 4" xfId="18160" xr:uid="{00000000-0005-0000-0000-0000E9460000}"/>
    <cellStyle name="출력 2 5 2 6" xfId="18161" xr:uid="{00000000-0005-0000-0000-0000EA460000}"/>
    <cellStyle name="출력 2 5 2 6 2" xfId="18162" xr:uid="{00000000-0005-0000-0000-0000EB460000}"/>
    <cellStyle name="출력 2 5 2 6 2 2" xfId="18163" xr:uid="{00000000-0005-0000-0000-0000EC460000}"/>
    <cellStyle name="출력 2 5 2 6 3" xfId="18164" xr:uid="{00000000-0005-0000-0000-0000ED460000}"/>
    <cellStyle name="출력 2 5 2 6 3 2" xfId="18165" xr:uid="{00000000-0005-0000-0000-0000EE460000}"/>
    <cellStyle name="출력 2 5 2 6 4" xfId="18166" xr:uid="{00000000-0005-0000-0000-0000EF460000}"/>
    <cellStyle name="출력 2 5 2 7" xfId="18167" xr:uid="{00000000-0005-0000-0000-0000F0460000}"/>
    <cellStyle name="출력 2 5 2 7 2" xfId="18168" xr:uid="{00000000-0005-0000-0000-0000F1460000}"/>
    <cellStyle name="출력 2 5 2 7 2 2" xfId="18169" xr:uid="{00000000-0005-0000-0000-0000F2460000}"/>
    <cellStyle name="출력 2 5 2 7 3" xfId="18170" xr:uid="{00000000-0005-0000-0000-0000F3460000}"/>
    <cellStyle name="출력 2 5 2 7 3 2" xfId="18171" xr:uid="{00000000-0005-0000-0000-0000F4460000}"/>
    <cellStyle name="출력 2 5 2 7 4" xfId="18172" xr:uid="{00000000-0005-0000-0000-0000F5460000}"/>
    <cellStyle name="출력 2 5 2 8" xfId="18173" xr:uid="{00000000-0005-0000-0000-0000F6460000}"/>
    <cellStyle name="출력 2 5 2 8 2" xfId="18174" xr:uid="{00000000-0005-0000-0000-0000F7460000}"/>
    <cellStyle name="출력 2 5 2 8 2 2" xfId="18175" xr:uid="{00000000-0005-0000-0000-0000F8460000}"/>
    <cellStyle name="출력 2 5 2 8 3" xfId="18176" xr:uid="{00000000-0005-0000-0000-0000F9460000}"/>
    <cellStyle name="출력 2 5 2 8 3 2" xfId="18177" xr:uid="{00000000-0005-0000-0000-0000FA460000}"/>
    <cellStyle name="출력 2 5 2 8 4" xfId="18178" xr:uid="{00000000-0005-0000-0000-0000FB460000}"/>
    <cellStyle name="출력 2 5 2 9" xfId="18179" xr:uid="{00000000-0005-0000-0000-0000FC460000}"/>
    <cellStyle name="출력 2 5 2 9 2" xfId="18180" xr:uid="{00000000-0005-0000-0000-0000FD460000}"/>
    <cellStyle name="출력 2 5 3" xfId="18181" xr:uid="{00000000-0005-0000-0000-0000FE460000}"/>
    <cellStyle name="출력 2 5 3 2" xfId="18182" xr:uid="{00000000-0005-0000-0000-0000FF460000}"/>
    <cellStyle name="출력 2 5 3 2 2" xfId="18183" xr:uid="{00000000-0005-0000-0000-000000470000}"/>
    <cellStyle name="출력 2 5 3 2 2 2" xfId="18184" xr:uid="{00000000-0005-0000-0000-000001470000}"/>
    <cellStyle name="출력 2 5 3 2 3" xfId="18185" xr:uid="{00000000-0005-0000-0000-000002470000}"/>
    <cellStyle name="출력 2 5 3 2 3 2" xfId="18186" xr:uid="{00000000-0005-0000-0000-000003470000}"/>
    <cellStyle name="출력 2 5 3 2 4" xfId="18187" xr:uid="{00000000-0005-0000-0000-000004470000}"/>
    <cellStyle name="출력 2 5 3 3" xfId="18188" xr:uid="{00000000-0005-0000-0000-000005470000}"/>
    <cellStyle name="출력 2 5 3 3 2" xfId="18189" xr:uid="{00000000-0005-0000-0000-000006470000}"/>
    <cellStyle name="출력 2 5 3 3 2 2" xfId="18190" xr:uid="{00000000-0005-0000-0000-000007470000}"/>
    <cellStyle name="출력 2 5 3 3 3" xfId="18191" xr:uid="{00000000-0005-0000-0000-000008470000}"/>
    <cellStyle name="출력 2 5 3 3 3 2" xfId="18192" xr:uid="{00000000-0005-0000-0000-000009470000}"/>
    <cellStyle name="출력 2 5 3 3 4" xfId="18193" xr:uid="{00000000-0005-0000-0000-00000A470000}"/>
    <cellStyle name="출력 2 5 3 4" xfId="18194" xr:uid="{00000000-0005-0000-0000-00000B470000}"/>
    <cellStyle name="출력 2 5 3 4 2" xfId="18195" xr:uid="{00000000-0005-0000-0000-00000C470000}"/>
    <cellStyle name="출력 2 5 3 4 2 2" xfId="18196" xr:uid="{00000000-0005-0000-0000-00000D470000}"/>
    <cellStyle name="출력 2 5 3 4 3" xfId="18197" xr:uid="{00000000-0005-0000-0000-00000E470000}"/>
    <cellStyle name="출력 2 5 3 4 3 2" xfId="18198" xr:uid="{00000000-0005-0000-0000-00000F470000}"/>
    <cellStyle name="출력 2 5 3 4 4" xfId="18199" xr:uid="{00000000-0005-0000-0000-000010470000}"/>
    <cellStyle name="출력 2 5 3 5" xfId="18200" xr:uid="{00000000-0005-0000-0000-000011470000}"/>
    <cellStyle name="출력 2 5 3 5 2" xfId="18201" xr:uid="{00000000-0005-0000-0000-000012470000}"/>
    <cellStyle name="출력 2 5 3 5 2 2" xfId="18202" xr:uid="{00000000-0005-0000-0000-000013470000}"/>
    <cellStyle name="출력 2 5 3 5 3" xfId="18203" xr:uid="{00000000-0005-0000-0000-000014470000}"/>
    <cellStyle name="출력 2 5 3 5 3 2" xfId="18204" xr:uid="{00000000-0005-0000-0000-000015470000}"/>
    <cellStyle name="출력 2 5 3 5 4" xfId="18205" xr:uid="{00000000-0005-0000-0000-000016470000}"/>
    <cellStyle name="출력 2 5 3 6" xfId="18206" xr:uid="{00000000-0005-0000-0000-000017470000}"/>
    <cellStyle name="출력 2 5 3 6 2" xfId="18207" xr:uid="{00000000-0005-0000-0000-000018470000}"/>
    <cellStyle name="출력 2 5 3 6 2 2" xfId="18208" xr:uid="{00000000-0005-0000-0000-000019470000}"/>
    <cellStyle name="출력 2 5 3 6 3" xfId="18209" xr:uid="{00000000-0005-0000-0000-00001A470000}"/>
    <cellStyle name="출력 2 5 3 6 3 2" xfId="18210" xr:uid="{00000000-0005-0000-0000-00001B470000}"/>
    <cellStyle name="출력 2 5 3 6 4" xfId="18211" xr:uid="{00000000-0005-0000-0000-00001C470000}"/>
    <cellStyle name="출력 2 5 3 7" xfId="18212" xr:uid="{00000000-0005-0000-0000-00001D470000}"/>
    <cellStyle name="출력 2 5 3 7 2" xfId="18213" xr:uid="{00000000-0005-0000-0000-00001E470000}"/>
    <cellStyle name="출력 2 5 3 8" xfId="18214" xr:uid="{00000000-0005-0000-0000-00001F470000}"/>
    <cellStyle name="출력 2 5 3 8 2" xfId="18215" xr:uid="{00000000-0005-0000-0000-000020470000}"/>
    <cellStyle name="출력 2 5 3 9" xfId="18216" xr:uid="{00000000-0005-0000-0000-000021470000}"/>
    <cellStyle name="출력 2 5 4" xfId="18217" xr:uid="{00000000-0005-0000-0000-000022470000}"/>
    <cellStyle name="출력 2 5 4 2" xfId="18218" xr:uid="{00000000-0005-0000-0000-000023470000}"/>
    <cellStyle name="출력 2 5 4 2 2" xfId="18219" xr:uid="{00000000-0005-0000-0000-000024470000}"/>
    <cellStyle name="출력 2 5 4 2 2 2" xfId="18220" xr:uid="{00000000-0005-0000-0000-000025470000}"/>
    <cellStyle name="출력 2 5 4 2 3" xfId="18221" xr:uid="{00000000-0005-0000-0000-000026470000}"/>
    <cellStyle name="출력 2 5 4 2 3 2" xfId="18222" xr:uid="{00000000-0005-0000-0000-000027470000}"/>
    <cellStyle name="출력 2 5 4 2 4" xfId="18223" xr:uid="{00000000-0005-0000-0000-000028470000}"/>
    <cellStyle name="출력 2 5 4 3" xfId="18224" xr:uid="{00000000-0005-0000-0000-000029470000}"/>
    <cellStyle name="출력 2 5 4 3 2" xfId="18225" xr:uid="{00000000-0005-0000-0000-00002A470000}"/>
    <cellStyle name="출력 2 5 4 3 2 2" xfId="18226" xr:uid="{00000000-0005-0000-0000-00002B470000}"/>
    <cellStyle name="출력 2 5 4 3 3" xfId="18227" xr:uid="{00000000-0005-0000-0000-00002C470000}"/>
    <cellStyle name="출력 2 5 4 3 3 2" xfId="18228" xr:uid="{00000000-0005-0000-0000-00002D470000}"/>
    <cellStyle name="출력 2 5 4 3 4" xfId="18229" xr:uid="{00000000-0005-0000-0000-00002E470000}"/>
    <cellStyle name="출력 2 5 4 4" xfId="18230" xr:uid="{00000000-0005-0000-0000-00002F470000}"/>
    <cellStyle name="출력 2 5 4 4 2" xfId="18231" xr:uid="{00000000-0005-0000-0000-000030470000}"/>
    <cellStyle name="출력 2 5 4 4 2 2" xfId="18232" xr:uid="{00000000-0005-0000-0000-000031470000}"/>
    <cellStyle name="출력 2 5 4 4 3" xfId="18233" xr:uid="{00000000-0005-0000-0000-000032470000}"/>
    <cellStyle name="출력 2 5 4 4 3 2" xfId="18234" xr:uid="{00000000-0005-0000-0000-000033470000}"/>
    <cellStyle name="출력 2 5 4 4 4" xfId="18235" xr:uid="{00000000-0005-0000-0000-000034470000}"/>
    <cellStyle name="출력 2 5 4 5" xfId="18236" xr:uid="{00000000-0005-0000-0000-000035470000}"/>
    <cellStyle name="출력 2 5 4 5 2" xfId="18237" xr:uid="{00000000-0005-0000-0000-000036470000}"/>
    <cellStyle name="출력 2 5 4 5 2 2" xfId="18238" xr:uid="{00000000-0005-0000-0000-000037470000}"/>
    <cellStyle name="출력 2 5 4 5 3" xfId="18239" xr:uid="{00000000-0005-0000-0000-000038470000}"/>
    <cellStyle name="출력 2 5 4 5 3 2" xfId="18240" xr:uid="{00000000-0005-0000-0000-000039470000}"/>
    <cellStyle name="출력 2 5 4 5 4" xfId="18241" xr:uid="{00000000-0005-0000-0000-00003A470000}"/>
    <cellStyle name="출력 2 5 4 6" xfId="18242" xr:uid="{00000000-0005-0000-0000-00003B470000}"/>
    <cellStyle name="출력 2 5 4 6 2" xfId="18243" xr:uid="{00000000-0005-0000-0000-00003C470000}"/>
    <cellStyle name="출력 2 5 4 7" xfId="18244" xr:uid="{00000000-0005-0000-0000-00003D470000}"/>
    <cellStyle name="출력 2 5 4 7 2" xfId="18245" xr:uid="{00000000-0005-0000-0000-00003E470000}"/>
    <cellStyle name="출력 2 5 4 8" xfId="18246" xr:uid="{00000000-0005-0000-0000-00003F470000}"/>
    <cellStyle name="출력 2 5 5" xfId="18247" xr:uid="{00000000-0005-0000-0000-000040470000}"/>
    <cellStyle name="출력 2 5 5 2" xfId="18248" xr:uid="{00000000-0005-0000-0000-000041470000}"/>
    <cellStyle name="출력 2 5 5 2 2" xfId="18249" xr:uid="{00000000-0005-0000-0000-000042470000}"/>
    <cellStyle name="출력 2 5 5 3" xfId="18250" xr:uid="{00000000-0005-0000-0000-000043470000}"/>
    <cellStyle name="출력 2 5 5 3 2" xfId="18251" xr:uid="{00000000-0005-0000-0000-000044470000}"/>
    <cellStyle name="출력 2 5 5 4" xfId="18252" xr:uid="{00000000-0005-0000-0000-000045470000}"/>
    <cellStyle name="출력 2 5 6" xfId="18253" xr:uid="{00000000-0005-0000-0000-000046470000}"/>
    <cellStyle name="출력 2 5 6 2" xfId="18254" xr:uid="{00000000-0005-0000-0000-000047470000}"/>
    <cellStyle name="출력 2 5 6 2 2" xfId="18255" xr:uid="{00000000-0005-0000-0000-000048470000}"/>
    <cellStyle name="출력 2 5 6 3" xfId="18256" xr:uid="{00000000-0005-0000-0000-000049470000}"/>
    <cellStyle name="출력 2 5 6 3 2" xfId="18257" xr:uid="{00000000-0005-0000-0000-00004A470000}"/>
    <cellStyle name="출력 2 5 6 4" xfId="18258" xr:uid="{00000000-0005-0000-0000-00004B470000}"/>
    <cellStyle name="출력 2 5 7" xfId="18259" xr:uid="{00000000-0005-0000-0000-00004C470000}"/>
    <cellStyle name="출력 2 5 7 2" xfId="18260" xr:uid="{00000000-0005-0000-0000-00004D470000}"/>
    <cellStyle name="출력 2 5 7 2 2" xfId="18261" xr:uid="{00000000-0005-0000-0000-00004E470000}"/>
    <cellStyle name="출력 2 5 7 3" xfId="18262" xr:uid="{00000000-0005-0000-0000-00004F470000}"/>
    <cellStyle name="출력 2 5 7 3 2" xfId="18263" xr:uid="{00000000-0005-0000-0000-000050470000}"/>
    <cellStyle name="출력 2 5 7 4" xfId="18264" xr:uid="{00000000-0005-0000-0000-000051470000}"/>
    <cellStyle name="출력 2 5 8" xfId="18265" xr:uid="{00000000-0005-0000-0000-000052470000}"/>
    <cellStyle name="출력 2 5 8 2" xfId="18266" xr:uid="{00000000-0005-0000-0000-000053470000}"/>
    <cellStyle name="출력 2 5 8 2 2" xfId="18267" xr:uid="{00000000-0005-0000-0000-000054470000}"/>
    <cellStyle name="출력 2 5 8 3" xfId="18268" xr:uid="{00000000-0005-0000-0000-000055470000}"/>
    <cellStyle name="출력 2 5 8 3 2" xfId="18269" xr:uid="{00000000-0005-0000-0000-000056470000}"/>
    <cellStyle name="출력 2 5 8 4" xfId="18270" xr:uid="{00000000-0005-0000-0000-000057470000}"/>
    <cellStyle name="출력 2 5 9" xfId="18271" xr:uid="{00000000-0005-0000-0000-000058470000}"/>
    <cellStyle name="출력 2 5 9 2" xfId="18272" xr:uid="{00000000-0005-0000-0000-000059470000}"/>
    <cellStyle name="출력 2 5 9 2 2" xfId="18273" xr:uid="{00000000-0005-0000-0000-00005A470000}"/>
    <cellStyle name="출력 2 5 9 3" xfId="18274" xr:uid="{00000000-0005-0000-0000-00005B470000}"/>
    <cellStyle name="출력 2 5 9 3 2" xfId="18275" xr:uid="{00000000-0005-0000-0000-00005C470000}"/>
    <cellStyle name="출력 2 5 9 4" xfId="18276" xr:uid="{00000000-0005-0000-0000-00005D470000}"/>
    <cellStyle name="출력 2 6" xfId="18277" xr:uid="{00000000-0005-0000-0000-00005E470000}"/>
    <cellStyle name="출력 2 6 10" xfId="18278" xr:uid="{00000000-0005-0000-0000-00005F470000}"/>
    <cellStyle name="출력 2 6 10 2" xfId="18279" xr:uid="{00000000-0005-0000-0000-000060470000}"/>
    <cellStyle name="출력 2 6 11" xfId="18280" xr:uid="{00000000-0005-0000-0000-000061470000}"/>
    <cellStyle name="출력 2 6 2" xfId="18281" xr:uid="{00000000-0005-0000-0000-000062470000}"/>
    <cellStyle name="출력 2 6 2 2" xfId="18282" xr:uid="{00000000-0005-0000-0000-000063470000}"/>
    <cellStyle name="출력 2 6 2 2 2" xfId="18283" xr:uid="{00000000-0005-0000-0000-000064470000}"/>
    <cellStyle name="출력 2 6 2 2 2 2" xfId="18284" xr:uid="{00000000-0005-0000-0000-000065470000}"/>
    <cellStyle name="출력 2 6 2 2 3" xfId="18285" xr:uid="{00000000-0005-0000-0000-000066470000}"/>
    <cellStyle name="출력 2 6 2 2 3 2" xfId="18286" xr:uid="{00000000-0005-0000-0000-000067470000}"/>
    <cellStyle name="출력 2 6 2 2 4" xfId="18287" xr:uid="{00000000-0005-0000-0000-000068470000}"/>
    <cellStyle name="출력 2 6 2 3" xfId="18288" xr:uid="{00000000-0005-0000-0000-000069470000}"/>
    <cellStyle name="출력 2 6 2 3 2" xfId="18289" xr:uid="{00000000-0005-0000-0000-00006A470000}"/>
    <cellStyle name="출력 2 6 2 3 2 2" xfId="18290" xr:uid="{00000000-0005-0000-0000-00006B470000}"/>
    <cellStyle name="출력 2 6 2 3 3" xfId="18291" xr:uid="{00000000-0005-0000-0000-00006C470000}"/>
    <cellStyle name="출력 2 6 2 3 3 2" xfId="18292" xr:uid="{00000000-0005-0000-0000-00006D470000}"/>
    <cellStyle name="출력 2 6 2 3 4" xfId="18293" xr:uid="{00000000-0005-0000-0000-00006E470000}"/>
    <cellStyle name="출력 2 6 2 4" xfId="18294" xr:uid="{00000000-0005-0000-0000-00006F470000}"/>
    <cellStyle name="출력 2 6 2 4 2" xfId="18295" xr:uid="{00000000-0005-0000-0000-000070470000}"/>
    <cellStyle name="출력 2 6 2 4 2 2" xfId="18296" xr:uid="{00000000-0005-0000-0000-000071470000}"/>
    <cellStyle name="출력 2 6 2 4 3" xfId="18297" xr:uid="{00000000-0005-0000-0000-000072470000}"/>
    <cellStyle name="출력 2 6 2 4 3 2" xfId="18298" xr:uid="{00000000-0005-0000-0000-000073470000}"/>
    <cellStyle name="출력 2 6 2 4 4" xfId="18299" xr:uid="{00000000-0005-0000-0000-000074470000}"/>
    <cellStyle name="출력 2 6 2 5" xfId="18300" xr:uid="{00000000-0005-0000-0000-000075470000}"/>
    <cellStyle name="출력 2 6 2 5 2" xfId="18301" xr:uid="{00000000-0005-0000-0000-000076470000}"/>
    <cellStyle name="출력 2 6 2 5 2 2" xfId="18302" xr:uid="{00000000-0005-0000-0000-000077470000}"/>
    <cellStyle name="출력 2 6 2 5 3" xfId="18303" xr:uid="{00000000-0005-0000-0000-000078470000}"/>
    <cellStyle name="출력 2 6 2 5 3 2" xfId="18304" xr:uid="{00000000-0005-0000-0000-000079470000}"/>
    <cellStyle name="출력 2 6 2 5 4" xfId="18305" xr:uid="{00000000-0005-0000-0000-00007A470000}"/>
    <cellStyle name="출력 2 6 2 6" xfId="18306" xr:uid="{00000000-0005-0000-0000-00007B470000}"/>
    <cellStyle name="출력 2 6 2 6 2" xfId="18307" xr:uid="{00000000-0005-0000-0000-00007C470000}"/>
    <cellStyle name="출력 2 6 2 6 2 2" xfId="18308" xr:uid="{00000000-0005-0000-0000-00007D470000}"/>
    <cellStyle name="출력 2 6 2 6 3" xfId="18309" xr:uid="{00000000-0005-0000-0000-00007E470000}"/>
    <cellStyle name="출력 2 6 2 6 3 2" xfId="18310" xr:uid="{00000000-0005-0000-0000-00007F470000}"/>
    <cellStyle name="출력 2 6 2 6 4" xfId="18311" xr:uid="{00000000-0005-0000-0000-000080470000}"/>
    <cellStyle name="출력 2 6 2 7" xfId="18312" xr:uid="{00000000-0005-0000-0000-000081470000}"/>
    <cellStyle name="출력 2 6 2 7 2" xfId="18313" xr:uid="{00000000-0005-0000-0000-000082470000}"/>
    <cellStyle name="출력 2 6 2 8" xfId="18314" xr:uid="{00000000-0005-0000-0000-000083470000}"/>
    <cellStyle name="출력 2 6 2 8 2" xfId="18315" xr:uid="{00000000-0005-0000-0000-000084470000}"/>
    <cellStyle name="출력 2 6 2 9" xfId="18316" xr:uid="{00000000-0005-0000-0000-000085470000}"/>
    <cellStyle name="출력 2 6 3" xfId="18317" xr:uid="{00000000-0005-0000-0000-000086470000}"/>
    <cellStyle name="출력 2 6 3 2" xfId="18318" xr:uid="{00000000-0005-0000-0000-000087470000}"/>
    <cellStyle name="출력 2 6 3 2 2" xfId="18319" xr:uid="{00000000-0005-0000-0000-000088470000}"/>
    <cellStyle name="출력 2 6 3 2 2 2" xfId="18320" xr:uid="{00000000-0005-0000-0000-000089470000}"/>
    <cellStyle name="출력 2 6 3 2 3" xfId="18321" xr:uid="{00000000-0005-0000-0000-00008A470000}"/>
    <cellStyle name="출력 2 6 3 2 3 2" xfId="18322" xr:uid="{00000000-0005-0000-0000-00008B470000}"/>
    <cellStyle name="출력 2 6 3 2 4" xfId="18323" xr:uid="{00000000-0005-0000-0000-00008C470000}"/>
    <cellStyle name="출력 2 6 3 3" xfId="18324" xr:uid="{00000000-0005-0000-0000-00008D470000}"/>
    <cellStyle name="출력 2 6 3 3 2" xfId="18325" xr:uid="{00000000-0005-0000-0000-00008E470000}"/>
    <cellStyle name="출력 2 6 3 3 2 2" xfId="18326" xr:uid="{00000000-0005-0000-0000-00008F470000}"/>
    <cellStyle name="출력 2 6 3 3 3" xfId="18327" xr:uid="{00000000-0005-0000-0000-000090470000}"/>
    <cellStyle name="출력 2 6 3 3 3 2" xfId="18328" xr:uid="{00000000-0005-0000-0000-000091470000}"/>
    <cellStyle name="출력 2 6 3 3 4" xfId="18329" xr:uid="{00000000-0005-0000-0000-000092470000}"/>
    <cellStyle name="출력 2 6 3 4" xfId="18330" xr:uid="{00000000-0005-0000-0000-000093470000}"/>
    <cellStyle name="출력 2 6 3 4 2" xfId="18331" xr:uid="{00000000-0005-0000-0000-000094470000}"/>
    <cellStyle name="출력 2 6 3 4 2 2" xfId="18332" xr:uid="{00000000-0005-0000-0000-000095470000}"/>
    <cellStyle name="출력 2 6 3 4 3" xfId="18333" xr:uid="{00000000-0005-0000-0000-000096470000}"/>
    <cellStyle name="출력 2 6 3 4 3 2" xfId="18334" xr:uid="{00000000-0005-0000-0000-000097470000}"/>
    <cellStyle name="출력 2 6 3 4 4" xfId="18335" xr:uid="{00000000-0005-0000-0000-000098470000}"/>
    <cellStyle name="출력 2 6 3 5" xfId="18336" xr:uid="{00000000-0005-0000-0000-000099470000}"/>
    <cellStyle name="출력 2 6 3 5 2" xfId="18337" xr:uid="{00000000-0005-0000-0000-00009A470000}"/>
    <cellStyle name="출력 2 6 3 5 2 2" xfId="18338" xr:uid="{00000000-0005-0000-0000-00009B470000}"/>
    <cellStyle name="출력 2 6 3 5 3" xfId="18339" xr:uid="{00000000-0005-0000-0000-00009C470000}"/>
    <cellStyle name="출력 2 6 3 5 3 2" xfId="18340" xr:uid="{00000000-0005-0000-0000-00009D470000}"/>
    <cellStyle name="출력 2 6 3 5 4" xfId="18341" xr:uid="{00000000-0005-0000-0000-00009E470000}"/>
    <cellStyle name="출력 2 6 3 6" xfId="18342" xr:uid="{00000000-0005-0000-0000-00009F470000}"/>
    <cellStyle name="출력 2 6 3 6 2" xfId="18343" xr:uid="{00000000-0005-0000-0000-0000A0470000}"/>
    <cellStyle name="출력 2 6 3 7" xfId="18344" xr:uid="{00000000-0005-0000-0000-0000A1470000}"/>
    <cellStyle name="출력 2 6 3 7 2" xfId="18345" xr:uid="{00000000-0005-0000-0000-0000A2470000}"/>
    <cellStyle name="출력 2 6 3 8" xfId="18346" xr:uid="{00000000-0005-0000-0000-0000A3470000}"/>
    <cellStyle name="출력 2 6 4" xfId="18347" xr:uid="{00000000-0005-0000-0000-0000A4470000}"/>
    <cellStyle name="출력 2 6 4 2" xfId="18348" xr:uid="{00000000-0005-0000-0000-0000A5470000}"/>
    <cellStyle name="출력 2 6 4 2 2" xfId="18349" xr:uid="{00000000-0005-0000-0000-0000A6470000}"/>
    <cellStyle name="출력 2 6 4 3" xfId="18350" xr:uid="{00000000-0005-0000-0000-0000A7470000}"/>
    <cellStyle name="출력 2 6 4 3 2" xfId="18351" xr:uid="{00000000-0005-0000-0000-0000A8470000}"/>
    <cellStyle name="출력 2 6 4 4" xfId="18352" xr:uid="{00000000-0005-0000-0000-0000A9470000}"/>
    <cellStyle name="출력 2 6 5" xfId="18353" xr:uid="{00000000-0005-0000-0000-0000AA470000}"/>
    <cellStyle name="출력 2 6 5 2" xfId="18354" xr:uid="{00000000-0005-0000-0000-0000AB470000}"/>
    <cellStyle name="출력 2 6 5 2 2" xfId="18355" xr:uid="{00000000-0005-0000-0000-0000AC470000}"/>
    <cellStyle name="출력 2 6 5 3" xfId="18356" xr:uid="{00000000-0005-0000-0000-0000AD470000}"/>
    <cellStyle name="출력 2 6 5 3 2" xfId="18357" xr:uid="{00000000-0005-0000-0000-0000AE470000}"/>
    <cellStyle name="출력 2 6 5 4" xfId="18358" xr:uid="{00000000-0005-0000-0000-0000AF470000}"/>
    <cellStyle name="출력 2 6 6" xfId="18359" xr:uid="{00000000-0005-0000-0000-0000B0470000}"/>
    <cellStyle name="출력 2 6 6 2" xfId="18360" xr:uid="{00000000-0005-0000-0000-0000B1470000}"/>
    <cellStyle name="출력 2 6 6 2 2" xfId="18361" xr:uid="{00000000-0005-0000-0000-0000B2470000}"/>
    <cellStyle name="출력 2 6 6 3" xfId="18362" xr:uid="{00000000-0005-0000-0000-0000B3470000}"/>
    <cellStyle name="출력 2 6 6 3 2" xfId="18363" xr:uid="{00000000-0005-0000-0000-0000B4470000}"/>
    <cellStyle name="출력 2 6 6 4" xfId="18364" xr:uid="{00000000-0005-0000-0000-0000B5470000}"/>
    <cellStyle name="출력 2 6 7" xfId="18365" xr:uid="{00000000-0005-0000-0000-0000B6470000}"/>
    <cellStyle name="출력 2 6 7 2" xfId="18366" xr:uid="{00000000-0005-0000-0000-0000B7470000}"/>
    <cellStyle name="출력 2 6 7 2 2" xfId="18367" xr:uid="{00000000-0005-0000-0000-0000B8470000}"/>
    <cellStyle name="출력 2 6 7 3" xfId="18368" xr:uid="{00000000-0005-0000-0000-0000B9470000}"/>
    <cellStyle name="출력 2 6 7 3 2" xfId="18369" xr:uid="{00000000-0005-0000-0000-0000BA470000}"/>
    <cellStyle name="출력 2 6 7 4" xfId="18370" xr:uid="{00000000-0005-0000-0000-0000BB470000}"/>
    <cellStyle name="출력 2 6 8" xfId="18371" xr:uid="{00000000-0005-0000-0000-0000BC470000}"/>
    <cellStyle name="출력 2 6 8 2" xfId="18372" xr:uid="{00000000-0005-0000-0000-0000BD470000}"/>
    <cellStyle name="출력 2 6 8 2 2" xfId="18373" xr:uid="{00000000-0005-0000-0000-0000BE470000}"/>
    <cellStyle name="출력 2 6 8 3" xfId="18374" xr:uid="{00000000-0005-0000-0000-0000BF470000}"/>
    <cellStyle name="출력 2 6 8 3 2" xfId="18375" xr:uid="{00000000-0005-0000-0000-0000C0470000}"/>
    <cellStyle name="출력 2 6 8 4" xfId="18376" xr:uid="{00000000-0005-0000-0000-0000C1470000}"/>
    <cellStyle name="출력 2 6 9" xfId="18377" xr:uid="{00000000-0005-0000-0000-0000C2470000}"/>
    <cellStyle name="출력 2 6 9 2" xfId="18378" xr:uid="{00000000-0005-0000-0000-0000C3470000}"/>
    <cellStyle name="출력 2 7" xfId="18379" xr:uid="{00000000-0005-0000-0000-0000C4470000}"/>
    <cellStyle name="출력 2 7 2" xfId="18380" xr:uid="{00000000-0005-0000-0000-0000C5470000}"/>
    <cellStyle name="출력 2 7 2 2" xfId="18381" xr:uid="{00000000-0005-0000-0000-0000C6470000}"/>
    <cellStyle name="출력 2 7 2 2 2" xfId="18382" xr:uid="{00000000-0005-0000-0000-0000C7470000}"/>
    <cellStyle name="출력 2 7 2 3" xfId="18383" xr:uid="{00000000-0005-0000-0000-0000C8470000}"/>
    <cellStyle name="출력 2 7 2 3 2" xfId="18384" xr:uid="{00000000-0005-0000-0000-0000C9470000}"/>
    <cellStyle name="출력 2 7 2 4" xfId="18385" xr:uid="{00000000-0005-0000-0000-0000CA470000}"/>
    <cellStyle name="출력 2 7 3" xfId="18386" xr:uid="{00000000-0005-0000-0000-0000CB470000}"/>
    <cellStyle name="출력 2 7 3 2" xfId="18387" xr:uid="{00000000-0005-0000-0000-0000CC470000}"/>
    <cellStyle name="출력 2 7 3 2 2" xfId="18388" xr:uid="{00000000-0005-0000-0000-0000CD470000}"/>
    <cellStyle name="출력 2 7 3 3" xfId="18389" xr:uid="{00000000-0005-0000-0000-0000CE470000}"/>
    <cellStyle name="출력 2 7 3 3 2" xfId="18390" xr:uid="{00000000-0005-0000-0000-0000CF470000}"/>
    <cellStyle name="출력 2 7 3 4" xfId="18391" xr:uid="{00000000-0005-0000-0000-0000D0470000}"/>
    <cellStyle name="출력 2 7 4" xfId="18392" xr:uid="{00000000-0005-0000-0000-0000D1470000}"/>
    <cellStyle name="출력 2 7 4 2" xfId="18393" xr:uid="{00000000-0005-0000-0000-0000D2470000}"/>
    <cellStyle name="출력 2 7 4 2 2" xfId="18394" xr:uid="{00000000-0005-0000-0000-0000D3470000}"/>
    <cellStyle name="출력 2 7 4 3" xfId="18395" xr:uid="{00000000-0005-0000-0000-0000D4470000}"/>
    <cellStyle name="출력 2 7 4 3 2" xfId="18396" xr:uid="{00000000-0005-0000-0000-0000D5470000}"/>
    <cellStyle name="출력 2 7 4 4" xfId="18397" xr:uid="{00000000-0005-0000-0000-0000D6470000}"/>
    <cellStyle name="출력 2 7 5" xfId="18398" xr:uid="{00000000-0005-0000-0000-0000D7470000}"/>
    <cellStyle name="출력 2 7 5 2" xfId="18399" xr:uid="{00000000-0005-0000-0000-0000D8470000}"/>
    <cellStyle name="출력 2 7 5 2 2" xfId="18400" xr:uid="{00000000-0005-0000-0000-0000D9470000}"/>
    <cellStyle name="출력 2 7 5 3" xfId="18401" xr:uid="{00000000-0005-0000-0000-0000DA470000}"/>
    <cellStyle name="출력 2 7 5 3 2" xfId="18402" xr:uid="{00000000-0005-0000-0000-0000DB470000}"/>
    <cellStyle name="출력 2 7 5 4" xfId="18403" xr:uid="{00000000-0005-0000-0000-0000DC470000}"/>
    <cellStyle name="출력 2 7 6" xfId="18404" xr:uid="{00000000-0005-0000-0000-0000DD470000}"/>
    <cellStyle name="출력 2 7 6 2" xfId="18405" xr:uid="{00000000-0005-0000-0000-0000DE470000}"/>
    <cellStyle name="출력 2 7 6 2 2" xfId="18406" xr:uid="{00000000-0005-0000-0000-0000DF470000}"/>
    <cellStyle name="출력 2 7 6 3" xfId="18407" xr:uid="{00000000-0005-0000-0000-0000E0470000}"/>
    <cellStyle name="출력 2 7 6 3 2" xfId="18408" xr:uid="{00000000-0005-0000-0000-0000E1470000}"/>
    <cellStyle name="출력 2 7 6 4" xfId="18409" xr:uid="{00000000-0005-0000-0000-0000E2470000}"/>
    <cellStyle name="출력 2 7 7" xfId="18410" xr:uid="{00000000-0005-0000-0000-0000E3470000}"/>
    <cellStyle name="출력 2 7 7 2" xfId="18411" xr:uid="{00000000-0005-0000-0000-0000E4470000}"/>
    <cellStyle name="출력 2 7 8" xfId="18412" xr:uid="{00000000-0005-0000-0000-0000E5470000}"/>
    <cellStyle name="출력 2 7 8 2" xfId="18413" xr:uid="{00000000-0005-0000-0000-0000E6470000}"/>
    <cellStyle name="출력 2 7 9" xfId="18414" xr:uid="{00000000-0005-0000-0000-0000E7470000}"/>
    <cellStyle name="출력 2 8" xfId="18415" xr:uid="{00000000-0005-0000-0000-0000E8470000}"/>
    <cellStyle name="출력 2 8 2" xfId="18416" xr:uid="{00000000-0005-0000-0000-0000E9470000}"/>
    <cellStyle name="출력 2 8 2 2" xfId="18417" xr:uid="{00000000-0005-0000-0000-0000EA470000}"/>
    <cellStyle name="출력 2 8 2 2 2" xfId="18418" xr:uid="{00000000-0005-0000-0000-0000EB470000}"/>
    <cellStyle name="출력 2 8 2 3" xfId="18419" xr:uid="{00000000-0005-0000-0000-0000EC470000}"/>
    <cellStyle name="출력 2 8 2 3 2" xfId="18420" xr:uid="{00000000-0005-0000-0000-0000ED470000}"/>
    <cellStyle name="출력 2 8 2 4" xfId="18421" xr:uid="{00000000-0005-0000-0000-0000EE470000}"/>
    <cellStyle name="출력 2 8 3" xfId="18422" xr:uid="{00000000-0005-0000-0000-0000EF470000}"/>
    <cellStyle name="출력 2 8 3 2" xfId="18423" xr:uid="{00000000-0005-0000-0000-0000F0470000}"/>
    <cellStyle name="출력 2 8 3 2 2" xfId="18424" xr:uid="{00000000-0005-0000-0000-0000F1470000}"/>
    <cellStyle name="출력 2 8 3 3" xfId="18425" xr:uid="{00000000-0005-0000-0000-0000F2470000}"/>
    <cellStyle name="출력 2 8 3 3 2" xfId="18426" xr:uid="{00000000-0005-0000-0000-0000F3470000}"/>
    <cellStyle name="출력 2 8 3 4" xfId="18427" xr:uid="{00000000-0005-0000-0000-0000F4470000}"/>
    <cellStyle name="출력 2 8 4" xfId="18428" xr:uid="{00000000-0005-0000-0000-0000F5470000}"/>
    <cellStyle name="출력 2 8 4 2" xfId="18429" xr:uid="{00000000-0005-0000-0000-0000F6470000}"/>
    <cellStyle name="출력 2 8 4 2 2" xfId="18430" xr:uid="{00000000-0005-0000-0000-0000F7470000}"/>
    <cellStyle name="출력 2 8 4 3" xfId="18431" xr:uid="{00000000-0005-0000-0000-0000F8470000}"/>
    <cellStyle name="출력 2 8 4 3 2" xfId="18432" xr:uid="{00000000-0005-0000-0000-0000F9470000}"/>
    <cellStyle name="출력 2 8 4 4" xfId="18433" xr:uid="{00000000-0005-0000-0000-0000FA470000}"/>
    <cellStyle name="출력 2 8 5" xfId="18434" xr:uid="{00000000-0005-0000-0000-0000FB470000}"/>
    <cellStyle name="출력 2 8 5 2" xfId="18435" xr:uid="{00000000-0005-0000-0000-0000FC470000}"/>
    <cellStyle name="출력 2 8 5 2 2" xfId="18436" xr:uid="{00000000-0005-0000-0000-0000FD470000}"/>
    <cellStyle name="출력 2 8 5 3" xfId="18437" xr:uid="{00000000-0005-0000-0000-0000FE470000}"/>
    <cellStyle name="출력 2 8 5 3 2" xfId="18438" xr:uid="{00000000-0005-0000-0000-0000FF470000}"/>
    <cellStyle name="출력 2 8 5 4" xfId="18439" xr:uid="{00000000-0005-0000-0000-000000480000}"/>
    <cellStyle name="출력 2 8 6" xfId="18440" xr:uid="{00000000-0005-0000-0000-000001480000}"/>
    <cellStyle name="출력 2 8 6 2" xfId="18441" xr:uid="{00000000-0005-0000-0000-000002480000}"/>
    <cellStyle name="출력 2 8 7" xfId="18442" xr:uid="{00000000-0005-0000-0000-000003480000}"/>
    <cellStyle name="출력 2 8 7 2" xfId="18443" xr:uid="{00000000-0005-0000-0000-000004480000}"/>
    <cellStyle name="출력 2 8 8" xfId="18444" xr:uid="{00000000-0005-0000-0000-000005480000}"/>
    <cellStyle name="출력 2 9" xfId="18445" xr:uid="{00000000-0005-0000-0000-000006480000}"/>
    <cellStyle name="출력 2 9 2" xfId="18446" xr:uid="{00000000-0005-0000-0000-000007480000}"/>
    <cellStyle name="출력 2 9 2 2" xfId="18447" xr:uid="{00000000-0005-0000-0000-000008480000}"/>
    <cellStyle name="출력 2 9 3" xfId="18448" xr:uid="{00000000-0005-0000-0000-000009480000}"/>
    <cellStyle name="출력 2 9 3 2" xfId="18449" xr:uid="{00000000-0005-0000-0000-00000A480000}"/>
    <cellStyle name="출력 2 9 4" xfId="18450" xr:uid="{00000000-0005-0000-0000-00000B480000}"/>
    <cellStyle name="출력 20" xfId="18451" xr:uid="{00000000-0005-0000-0000-00000C480000}"/>
    <cellStyle name="출력 21" xfId="18452" xr:uid="{00000000-0005-0000-0000-00000D480000}"/>
    <cellStyle name="출력 22" xfId="18453" xr:uid="{00000000-0005-0000-0000-00000E480000}"/>
    <cellStyle name="출력 23" xfId="18454" xr:uid="{00000000-0005-0000-0000-00000F480000}"/>
    <cellStyle name="출력 3" xfId="18455" xr:uid="{00000000-0005-0000-0000-000010480000}"/>
    <cellStyle name="출력 3 10" xfId="18456" xr:uid="{00000000-0005-0000-0000-000011480000}"/>
    <cellStyle name="출력 3 10 2" xfId="18457" xr:uid="{00000000-0005-0000-0000-000012480000}"/>
    <cellStyle name="출력 3 11" xfId="18458" xr:uid="{00000000-0005-0000-0000-000013480000}"/>
    <cellStyle name="출력 3 11 2" xfId="18459" xr:uid="{00000000-0005-0000-0000-000014480000}"/>
    <cellStyle name="출력 3 12" xfId="18460" xr:uid="{00000000-0005-0000-0000-000015480000}"/>
    <cellStyle name="출력 3 2" xfId="18461" xr:uid="{00000000-0005-0000-0000-000016480000}"/>
    <cellStyle name="출력 3 2 10" xfId="18462" xr:uid="{00000000-0005-0000-0000-000017480000}"/>
    <cellStyle name="출력 3 2 10 2" xfId="18463" xr:uid="{00000000-0005-0000-0000-000018480000}"/>
    <cellStyle name="출력 3 2 11" xfId="18464" xr:uid="{00000000-0005-0000-0000-000019480000}"/>
    <cellStyle name="출력 3 2 12" xfId="18465" xr:uid="{00000000-0005-0000-0000-00001A480000}"/>
    <cellStyle name="출력 3 2 2" xfId="18466" xr:uid="{00000000-0005-0000-0000-00001B480000}"/>
    <cellStyle name="출력 3 2 2 2" xfId="18467" xr:uid="{00000000-0005-0000-0000-00001C480000}"/>
    <cellStyle name="출력 3 2 2 2 2" xfId="18468" xr:uid="{00000000-0005-0000-0000-00001D480000}"/>
    <cellStyle name="출력 3 2 2 2 2 2" xfId="18469" xr:uid="{00000000-0005-0000-0000-00001E480000}"/>
    <cellStyle name="출력 3 2 2 2 3" xfId="18470" xr:uid="{00000000-0005-0000-0000-00001F480000}"/>
    <cellStyle name="출력 3 2 2 2 3 2" xfId="18471" xr:uid="{00000000-0005-0000-0000-000020480000}"/>
    <cellStyle name="출력 3 2 2 2 4" xfId="18472" xr:uid="{00000000-0005-0000-0000-000021480000}"/>
    <cellStyle name="출력 3 2 2 3" xfId="18473" xr:uid="{00000000-0005-0000-0000-000022480000}"/>
    <cellStyle name="출력 3 2 2 3 2" xfId="18474" xr:uid="{00000000-0005-0000-0000-000023480000}"/>
    <cellStyle name="출력 3 2 2 3 2 2" xfId="18475" xr:uid="{00000000-0005-0000-0000-000024480000}"/>
    <cellStyle name="출력 3 2 2 3 3" xfId="18476" xr:uid="{00000000-0005-0000-0000-000025480000}"/>
    <cellStyle name="출력 3 2 2 3 3 2" xfId="18477" xr:uid="{00000000-0005-0000-0000-000026480000}"/>
    <cellStyle name="출력 3 2 2 3 4" xfId="18478" xr:uid="{00000000-0005-0000-0000-000027480000}"/>
    <cellStyle name="출력 3 2 2 4" xfId="18479" xr:uid="{00000000-0005-0000-0000-000028480000}"/>
    <cellStyle name="출력 3 2 2 4 2" xfId="18480" xr:uid="{00000000-0005-0000-0000-000029480000}"/>
    <cellStyle name="출력 3 2 2 4 2 2" xfId="18481" xr:uid="{00000000-0005-0000-0000-00002A480000}"/>
    <cellStyle name="출력 3 2 2 4 3" xfId="18482" xr:uid="{00000000-0005-0000-0000-00002B480000}"/>
    <cellStyle name="출력 3 2 2 4 3 2" xfId="18483" xr:uid="{00000000-0005-0000-0000-00002C480000}"/>
    <cellStyle name="출력 3 2 2 4 4" xfId="18484" xr:uid="{00000000-0005-0000-0000-00002D480000}"/>
    <cellStyle name="출력 3 2 2 5" xfId="18485" xr:uid="{00000000-0005-0000-0000-00002E480000}"/>
    <cellStyle name="출력 3 2 2 5 2" xfId="18486" xr:uid="{00000000-0005-0000-0000-00002F480000}"/>
    <cellStyle name="출력 3 2 2 5 2 2" xfId="18487" xr:uid="{00000000-0005-0000-0000-000030480000}"/>
    <cellStyle name="출력 3 2 2 5 3" xfId="18488" xr:uid="{00000000-0005-0000-0000-000031480000}"/>
    <cellStyle name="출력 3 2 2 5 3 2" xfId="18489" xr:uid="{00000000-0005-0000-0000-000032480000}"/>
    <cellStyle name="출력 3 2 2 5 4" xfId="18490" xr:uid="{00000000-0005-0000-0000-000033480000}"/>
    <cellStyle name="출력 3 2 2 6" xfId="18491" xr:uid="{00000000-0005-0000-0000-000034480000}"/>
    <cellStyle name="출력 3 2 2 6 2" xfId="18492" xr:uid="{00000000-0005-0000-0000-000035480000}"/>
    <cellStyle name="출력 3 2 2 6 2 2" xfId="18493" xr:uid="{00000000-0005-0000-0000-000036480000}"/>
    <cellStyle name="출력 3 2 2 6 3" xfId="18494" xr:uid="{00000000-0005-0000-0000-000037480000}"/>
    <cellStyle name="출력 3 2 2 6 3 2" xfId="18495" xr:uid="{00000000-0005-0000-0000-000038480000}"/>
    <cellStyle name="출력 3 2 2 6 4" xfId="18496" xr:uid="{00000000-0005-0000-0000-000039480000}"/>
    <cellStyle name="출력 3 2 2 7" xfId="18497" xr:uid="{00000000-0005-0000-0000-00003A480000}"/>
    <cellStyle name="출력 3 2 2 7 2" xfId="18498" xr:uid="{00000000-0005-0000-0000-00003B480000}"/>
    <cellStyle name="출력 3 2 2 8" xfId="18499" xr:uid="{00000000-0005-0000-0000-00003C480000}"/>
    <cellStyle name="출력 3 2 2 8 2" xfId="18500" xr:uid="{00000000-0005-0000-0000-00003D480000}"/>
    <cellStyle name="출력 3 2 2 9" xfId="18501" xr:uid="{00000000-0005-0000-0000-00003E480000}"/>
    <cellStyle name="출력 3 2 3" xfId="18502" xr:uid="{00000000-0005-0000-0000-00003F480000}"/>
    <cellStyle name="출력 3 2 3 2" xfId="18503" xr:uid="{00000000-0005-0000-0000-000040480000}"/>
    <cellStyle name="출력 3 2 3 2 2" xfId="18504" xr:uid="{00000000-0005-0000-0000-000041480000}"/>
    <cellStyle name="출력 3 2 3 2 2 2" xfId="18505" xr:uid="{00000000-0005-0000-0000-000042480000}"/>
    <cellStyle name="출력 3 2 3 2 3" xfId="18506" xr:uid="{00000000-0005-0000-0000-000043480000}"/>
    <cellStyle name="출력 3 2 3 2 3 2" xfId="18507" xr:uid="{00000000-0005-0000-0000-000044480000}"/>
    <cellStyle name="출력 3 2 3 2 4" xfId="18508" xr:uid="{00000000-0005-0000-0000-000045480000}"/>
    <cellStyle name="출력 3 2 3 3" xfId="18509" xr:uid="{00000000-0005-0000-0000-000046480000}"/>
    <cellStyle name="출력 3 2 3 3 2" xfId="18510" xr:uid="{00000000-0005-0000-0000-000047480000}"/>
    <cellStyle name="출력 3 2 3 3 2 2" xfId="18511" xr:uid="{00000000-0005-0000-0000-000048480000}"/>
    <cellStyle name="출력 3 2 3 3 3" xfId="18512" xr:uid="{00000000-0005-0000-0000-000049480000}"/>
    <cellStyle name="출력 3 2 3 3 3 2" xfId="18513" xr:uid="{00000000-0005-0000-0000-00004A480000}"/>
    <cellStyle name="출력 3 2 3 3 4" xfId="18514" xr:uid="{00000000-0005-0000-0000-00004B480000}"/>
    <cellStyle name="출력 3 2 3 4" xfId="18515" xr:uid="{00000000-0005-0000-0000-00004C480000}"/>
    <cellStyle name="출력 3 2 3 4 2" xfId="18516" xr:uid="{00000000-0005-0000-0000-00004D480000}"/>
    <cellStyle name="출력 3 2 3 4 2 2" xfId="18517" xr:uid="{00000000-0005-0000-0000-00004E480000}"/>
    <cellStyle name="출력 3 2 3 4 3" xfId="18518" xr:uid="{00000000-0005-0000-0000-00004F480000}"/>
    <cellStyle name="출력 3 2 3 4 3 2" xfId="18519" xr:uid="{00000000-0005-0000-0000-000050480000}"/>
    <cellStyle name="출력 3 2 3 4 4" xfId="18520" xr:uid="{00000000-0005-0000-0000-000051480000}"/>
    <cellStyle name="출력 3 2 3 5" xfId="18521" xr:uid="{00000000-0005-0000-0000-000052480000}"/>
    <cellStyle name="출력 3 2 3 5 2" xfId="18522" xr:uid="{00000000-0005-0000-0000-000053480000}"/>
    <cellStyle name="출력 3 2 3 5 2 2" xfId="18523" xr:uid="{00000000-0005-0000-0000-000054480000}"/>
    <cellStyle name="출력 3 2 3 5 3" xfId="18524" xr:uid="{00000000-0005-0000-0000-000055480000}"/>
    <cellStyle name="출력 3 2 3 5 3 2" xfId="18525" xr:uid="{00000000-0005-0000-0000-000056480000}"/>
    <cellStyle name="출력 3 2 3 5 4" xfId="18526" xr:uid="{00000000-0005-0000-0000-000057480000}"/>
    <cellStyle name="출력 3 2 3 6" xfId="18527" xr:uid="{00000000-0005-0000-0000-000058480000}"/>
    <cellStyle name="출력 3 2 3 6 2" xfId="18528" xr:uid="{00000000-0005-0000-0000-000059480000}"/>
    <cellStyle name="출력 3 2 3 7" xfId="18529" xr:uid="{00000000-0005-0000-0000-00005A480000}"/>
    <cellStyle name="출력 3 2 3 7 2" xfId="18530" xr:uid="{00000000-0005-0000-0000-00005B480000}"/>
    <cellStyle name="출력 3 2 3 8" xfId="18531" xr:uid="{00000000-0005-0000-0000-00005C480000}"/>
    <cellStyle name="출력 3 2 4" xfId="18532" xr:uid="{00000000-0005-0000-0000-00005D480000}"/>
    <cellStyle name="출력 3 2 4 2" xfId="18533" xr:uid="{00000000-0005-0000-0000-00005E480000}"/>
    <cellStyle name="출력 3 2 4 2 2" xfId="18534" xr:uid="{00000000-0005-0000-0000-00005F480000}"/>
    <cellStyle name="출력 3 2 4 3" xfId="18535" xr:uid="{00000000-0005-0000-0000-000060480000}"/>
    <cellStyle name="출력 3 2 4 3 2" xfId="18536" xr:uid="{00000000-0005-0000-0000-000061480000}"/>
    <cellStyle name="출력 3 2 4 4" xfId="18537" xr:uid="{00000000-0005-0000-0000-000062480000}"/>
    <cellStyle name="출력 3 2 5" xfId="18538" xr:uid="{00000000-0005-0000-0000-000063480000}"/>
    <cellStyle name="출력 3 2 5 2" xfId="18539" xr:uid="{00000000-0005-0000-0000-000064480000}"/>
    <cellStyle name="출력 3 2 5 2 2" xfId="18540" xr:uid="{00000000-0005-0000-0000-000065480000}"/>
    <cellStyle name="출력 3 2 5 3" xfId="18541" xr:uid="{00000000-0005-0000-0000-000066480000}"/>
    <cellStyle name="출력 3 2 5 3 2" xfId="18542" xr:uid="{00000000-0005-0000-0000-000067480000}"/>
    <cellStyle name="출력 3 2 5 4" xfId="18543" xr:uid="{00000000-0005-0000-0000-000068480000}"/>
    <cellStyle name="출력 3 2 6" xfId="18544" xr:uid="{00000000-0005-0000-0000-000069480000}"/>
    <cellStyle name="출력 3 2 6 2" xfId="18545" xr:uid="{00000000-0005-0000-0000-00006A480000}"/>
    <cellStyle name="출력 3 2 6 2 2" xfId="18546" xr:uid="{00000000-0005-0000-0000-00006B480000}"/>
    <cellStyle name="출력 3 2 6 3" xfId="18547" xr:uid="{00000000-0005-0000-0000-00006C480000}"/>
    <cellStyle name="출력 3 2 6 3 2" xfId="18548" xr:uid="{00000000-0005-0000-0000-00006D480000}"/>
    <cellStyle name="출력 3 2 6 4" xfId="18549" xr:uid="{00000000-0005-0000-0000-00006E480000}"/>
    <cellStyle name="출력 3 2 7" xfId="18550" xr:uid="{00000000-0005-0000-0000-00006F480000}"/>
    <cellStyle name="출력 3 2 7 2" xfId="18551" xr:uid="{00000000-0005-0000-0000-000070480000}"/>
    <cellStyle name="출력 3 2 7 2 2" xfId="18552" xr:uid="{00000000-0005-0000-0000-000071480000}"/>
    <cellStyle name="출력 3 2 7 3" xfId="18553" xr:uid="{00000000-0005-0000-0000-000072480000}"/>
    <cellStyle name="출력 3 2 7 3 2" xfId="18554" xr:uid="{00000000-0005-0000-0000-000073480000}"/>
    <cellStyle name="출력 3 2 7 4" xfId="18555" xr:uid="{00000000-0005-0000-0000-000074480000}"/>
    <cellStyle name="출력 3 2 8" xfId="18556" xr:uid="{00000000-0005-0000-0000-000075480000}"/>
    <cellStyle name="출력 3 2 8 2" xfId="18557" xr:uid="{00000000-0005-0000-0000-000076480000}"/>
    <cellStyle name="출력 3 2 8 2 2" xfId="18558" xr:uid="{00000000-0005-0000-0000-000077480000}"/>
    <cellStyle name="출력 3 2 8 3" xfId="18559" xr:uid="{00000000-0005-0000-0000-000078480000}"/>
    <cellStyle name="출력 3 2 8 3 2" xfId="18560" xr:uid="{00000000-0005-0000-0000-000079480000}"/>
    <cellStyle name="출력 3 2 8 4" xfId="18561" xr:uid="{00000000-0005-0000-0000-00007A480000}"/>
    <cellStyle name="출력 3 2 9" xfId="18562" xr:uid="{00000000-0005-0000-0000-00007B480000}"/>
    <cellStyle name="출력 3 2 9 2" xfId="18563" xr:uid="{00000000-0005-0000-0000-00007C480000}"/>
    <cellStyle name="출력 3 3" xfId="18564" xr:uid="{00000000-0005-0000-0000-00007D480000}"/>
    <cellStyle name="출력 3 3 2" xfId="18565" xr:uid="{00000000-0005-0000-0000-00007E480000}"/>
    <cellStyle name="출력 3 3 2 2" xfId="18566" xr:uid="{00000000-0005-0000-0000-00007F480000}"/>
    <cellStyle name="출력 3 3 2 2 2" xfId="18567" xr:uid="{00000000-0005-0000-0000-000080480000}"/>
    <cellStyle name="출력 3 3 2 3" xfId="18568" xr:uid="{00000000-0005-0000-0000-000081480000}"/>
    <cellStyle name="출력 3 3 2 3 2" xfId="18569" xr:uid="{00000000-0005-0000-0000-000082480000}"/>
    <cellStyle name="출력 3 3 2 4" xfId="18570" xr:uid="{00000000-0005-0000-0000-000083480000}"/>
    <cellStyle name="출력 3 3 3" xfId="18571" xr:uid="{00000000-0005-0000-0000-000084480000}"/>
    <cellStyle name="출력 3 3 3 2" xfId="18572" xr:uid="{00000000-0005-0000-0000-000085480000}"/>
    <cellStyle name="출력 3 3 3 2 2" xfId="18573" xr:uid="{00000000-0005-0000-0000-000086480000}"/>
    <cellStyle name="출력 3 3 3 3" xfId="18574" xr:uid="{00000000-0005-0000-0000-000087480000}"/>
    <cellStyle name="출력 3 3 3 3 2" xfId="18575" xr:uid="{00000000-0005-0000-0000-000088480000}"/>
    <cellStyle name="출력 3 3 3 4" xfId="18576" xr:uid="{00000000-0005-0000-0000-000089480000}"/>
    <cellStyle name="출력 3 3 4" xfId="18577" xr:uid="{00000000-0005-0000-0000-00008A480000}"/>
    <cellStyle name="출력 3 3 4 2" xfId="18578" xr:uid="{00000000-0005-0000-0000-00008B480000}"/>
    <cellStyle name="출력 3 3 4 2 2" xfId="18579" xr:uid="{00000000-0005-0000-0000-00008C480000}"/>
    <cellStyle name="출력 3 3 4 3" xfId="18580" xr:uid="{00000000-0005-0000-0000-00008D480000}"/>
    <cellStyle name="출력 3 3 4 3 2" xfId="18581" xr:uid="{00000000-0005-0000-0000-00008E480000}"/>
    <cellStyle name="출력 3 3 4 4" xfId="18582" xr:uid="{00000000-0005-0000-0000-00008F480000}"/>
    <cellStyle name="출력 3 3 5" xfId="18583" xr:uid="{00000000-0005-0000-0000-000090480000}"/>
    <cellStyle name="출력 3 3 5 2" xfId="18584" xr:uid="{00000000-0005-0000-0000-000091480000}"/>
    <cellStyle name="출력 3 3 5 2 2" xfId="18585" xr:uid="{00000000-0005-0000-0000-000092480000}"/>
    <cellStyle name="출력 3 3 5 3" xfId="18586" xr:uid="{00000000-0005-0000-0000-000093480000}"/>
    <cellStyle name="출력 3 3 5 3 2" xfId="18587" xr:uid="{00000000-0005-0000-0000-000094480000}"/>
    <cellStyle name="출력 3 3 5 4" xfId="18588" xr:uid="{00000000-0005-0000-0000-000095480000}"/>
    <cellStyle name="출력 3 3 6" xfId="18589" xr:uid="{00000000-0005-0000-0000-000096480000}"/>
    <cellStyle name="출력 3 3 6 2" xfId="18590" xr:uid="{00000000-0005-0000-0000-000097480000}"/>
    <cellStyle name="출력 3 3 6 2 2" xfId="18591" xr:uid="{00000000-0005-0000-0000-000098480000}"/>
    <cellStyle name="출력 3 3 6 3" xfId="18592" xr:uid="{00000000-0005-0000-0000-000099480000}"/>
    <cellStyle name="출력 3 3 6 3 2" xfId="18593" xr:uid="{00000000-0005-0000-0000-00009A480000}"/>
    <cellStyle name="출력 3 3 6 4" xfId="18594" xr:uid="{00000000-0005-0000-0000-00009B480000}"/>
    <cellStyle name="출력 3 3 7" xfId="18595" xr:uid="{00000000-0005-0000-0000-00009C480000}"/>
    <cellStyle name="출력 3 3 7 2" xfId="18596" xr:uid="{00000000-0005-0000-0000-00009D480000}"/>
    <cellStyle name="출력 3 3 8" xfId="18597" xr:uid="{00000000-0005-0000-0000-00009E480000}"/>
    <cellStyle name="출력 3 3 8 2" xfId="18598" xr:uid="{00000000-0005-0000-0000-00009F480000}"/>
    <cellStyle name="출력 3 3 9" xfId="18599" xr:uid="{00000000-0005-0000-0000-0000A0480000}"/>
    <cellStyle name="출력 3 4" xfId="18600" xr:uid="{00000000-0005-0000-0000-0000A1480000}"/>
    <cellStyle name="출력 3 4 2" xfId="18601" xr:uid="{00000000-0005-0000-0000-0000A2480000}"/>
    <cellStyle name="출력 3 4 2 2" xfId="18602" xr:uid="{00000000-0005-0000-0000-0000A3480000}"/>
    <cellStyle name="출력 3 4 2 2 2" xfId="18603" xr:uid="{00000000-0005-0000-0000-0000A4480000}"/>
    <cellStyle name="출력 3 4 2 3" xfId="18604" xr:uid="{00000000-0005-0000-0000-0000A5480000}"/>
    <cellStyle name="출력 3 4 2 3 2" xfId="18605" xr:uid="{00000000-0005-0000-0000-0000A6480000}"/>
    <cellStyle name="출력 3 4 2 4" xfId="18606" xr:uid="{00000000-0005-0000-0000-0000A7480000}"/>
    <cellStyle name="출력 3 4 3" xfId="18607" xr:uid="{00000000-0005-0000-0000-0000A8480000}"/>
    <cellStyle name="출력 3 4 3 2" xfId="18608" xr:uid="{00000000-0005-0000-0000-0000A9480000}"/>
    <cellStyle name="출력 3 4 3 2 2" xfId="18609" xr:uid="{00000000-0005-0000-0000-0000AA480000}"/>
    <cellStyle name="출력 3 4 3 3" xfId="18610" xr:uid="{00000000-0005-0000-0000-0000AB480000}"/>
    <cellStyle name="출력 3 4 3 3 2" xfId="18611" xr:uid="{00000000-0005-0000-0000-0000AC480000}"/>
    <cellStyle name="출력 3 4 3 4" xfId="18612" xr:uid="{00000000-0005-0000-0000-0000AD480000}"/>
    <cellStyle name="출력 3 4 4" xfId="18613" xr:uid="{00000000-0005-0000-0000-0000AE480000}"/>
    <cellStyle name="출력 3 4 4 2" xfId="18614" xr:uid="{00000000-0005-0000-0000-0000AF480000}"/>
    <cellStyle name="출력 3 4 4 2 2" xfId="18615" xr:uid="{00000000-0005-0000-0000-0000B0480000}"/>
    <cellStyle name="출력 3 4 4 3" xfId="18616" xr:uid="{00000000-0005-0000-0000-0000B1480000}"/>
    <cellStyle name="출력 3 4 4 3 2" xfId="18617" xr:uid="{00000000-0005-0000-0000-0000B2480000}"/>
    <cellStyle name="출력 3 4 4 4" xfId="18618" xr:uid="{00000000-0005-0000-0000-0000B3480000}"/>
    <cellStyle name="출력 3 4 5" xfId="18619" xr:uid="{00000000-0005-0000-0000-0000B4480000}"/>
    <cellStyle name="출력 3 4 5 2" xfId="18620" xr:uid="{00000000-0005-0000-0000-0000B5480000}"/>
    <cellStyle name="출력 3 4 5 2 2" xfId="18621" xr:uid="{00000000-0005-0000-0000-0000B6480000}"/>
    <cellStyle name="출력 3 4 5 3" xfId="18622" xr:uid="{00000000-0005-0000-0000-0000B7480000}"/>
    <cellStyle name="출력 3 4 5 3 2" xfId="18623" xr:uid="{00000000-0005-0000-0000-0000B8480000}"/>
    <cellStyle name="출력 3 4 5 4" xfId="18624" xr:uid="{00000000-0005-0000-0000-0000B9480000}"/>
    <cellStyle name="출력 3 4 6" xfId="18625" xr:uid="{00000000-0005-0000-0000-0000BA480000}"/>
    <cellStyle name="출력 3 4 6 2" xfId="18626" xr:uid="{00000000-0005-0000-0000-0000BB480000}"/>
    <cellStyle name="출력 3 4 7" xfId="18627" xr:uid="{00000000-0005-0000-0000-0000BC480000}"/>
    <cellStyle name="출력 3 4 7 2" xfId="18628" xr:uid="{00000000-0005-0000-0000-0000BD480000}"/>
    <cellStyle name="출력 3 4 8" xfId="18629" xr:uid="{00000000-0005-0000-0000-0000BE480000}"/>
    <cellStyle name="출력 3 5" xfId="18630" xr:uid="{00000000-0005-0000-0000-0000BF480000}"/>
    <cellStyle name="출력 3 5 2" xfId="18631" xr:uid="{00000000-0005-0000-0000-0000C0480000}"/>
    <cellStyle name="출력 3 5 2 2" xfId="18632" xr:uid="{00000000-0005-0000-0000-0000C1480000}"/>
    <cellStyle name="출력 3 5 3" xfId="18633" xr:uid="{00000000-0005-0000-0000-0000C2480000}"/>
    <cellStyle name="출력 3 5 3 2" xfId="18634" xr:uid="{00000000-0005-0000-0000-0000C3480000}"/>
    <cellStyle name="출력 3 5 4" xfId="18635" xr:uid="{00000000-0005-0000-0000-0000C4480000}"/>
    <cellStyle name="출력 3 6" xfId="18636" xr:uid="{00000000-0005-0000-0000-0000C5480000}"/>
    <cellStyle name="출력 3 6 2" xfId="18637" xr:uid="{00000000-0005-0000-0000-0000C6480000}"/>
    <cellStyle name="출력 3 6 2 2" xfId="18638" xr:uid="{00000000-0005-0000-0000-0000C7480000}"/>
    <cellStyle name="출력 3 6 3" xfId="18639" xr:uid="{00000000-0005-0000-0000-0000C8480000}"/>
    <cellStyle name="출력 3 6 3 2" xfId="18640" xr:uid="{00000000-0005-0000-0000-0000C9480000}"/>
    <cellStyle name="출력 3 6 4" xfId="18641" xr:uid="{00000000-0005-0000-0000-0000CA480000}"/>
    <cellStyle name="출력 3 7" xfId="18642" xr:uid="{00000000-0005-0000-0000-0000CB480000}"/>
    <cellStyle name="출력 3 7 2" xfId="18643" xr:uid="{00000000-0005-0000-0000-0000CC480000}"/>
    <cellStyle name="출력 3 7 2 2" xfId="18644" xr:uid="{00000000-0005-0000-0000-0000CD480000}"/>
    <cellStyle name="출력 3 7 3" xfId="18645" xr:uid="{00000000-0005-0000-0000-0000CE480000}"/>
    <cellStyle name="출력 3 7 3 2" xfId="18646" xr:uid="{00000000-0005-0000-0000-0000CF480000}"/>
    <cellStyle name="출력 3 7 4" xfId="18647" xr:uid="{00000000-0005-0000-0000-0000D0480000}"/>
    <cellStyle name="출력 3 8" xfId="18648" xr:uid="{00000000-0005-0000-0000-0000D1480000}"/>
    <cellStyle name="출력 3 8 2" xfId="18649" xr:uid="{00000000-0005-0000-0000-0000D2480000}"/>
    <cellStyle name="출력 3 8 2 2" xfId="18650" xr:uid="{00000000-0005-0000-0000-0000D3480000}"/>
    <cellStyle name="출력 3 8 3" xfId="18651" xr:uid="{00000000-0005-0000-0000-0000D4480000}"/>
    <cellStyle name="출력 3 8 3 2" xfId="18652" xr:uid="{00000000-0005-0000-0000-0000D5480000}"/>
    <cellStyle name="출력 3 8 4" xfId="18653" xr:uid="{00000000-0005-0000-0000-0000D6480000}"/>
    <cellStyle name="출력 3 9" xfId="18654" xr:uid="{00000000-0005-0000-0000-0000D7480000}"/>
    <cellStyle name="출력 3 9 2" xfId="18655" xr:uid="{00000000-0005-0000-0000-0000D8480000}"/>
    <cellStyle name="출력 3 9 2 2" xfId="18656" xr:uid="{00000000-0005-0000-0000-0000D9480000}"/>
    <cellStyle name="출력 3 9 3" xfId="18657" xr:uid="{00000000-0005-0000-0000-0000DA480000}"/>
    <cellStyle name="출력 3 9 3 2" xfId="18658" xr:uid="{00000000-0005-0000-0000-0000DB480000}"/>
    <cellStyle name="출력 3 9 4" xfId="18659" xr:uid="{00000000-0005-0000-0000-0000DC480000}"/>
    <cellStyle name="출력 4" xfId="18660" xr:uid="{00000000-0005-0000-0000-0000DD480000}"/>
    <cellStyle name="출력 4 10" xfId="18661" xr:uid="{00000000-0005-0000-0000-0000DE480000}"/>
    <cellStyle name="출력 4 10 2" xfId="18662" xr:uid="{00000000-0005-0000-0000-0000DF480000}"/>
    <cellStyle name="출력 4 11" xfId="18663" xr:uid="{00000000-0005-0000-0000-0000E0480000}"/>
    <cellStyle name="출력 4 11 2" xfId="18664" xr:uid="{00000000-0005-0000-0000-0000E1480000}"/>
    <cellStyle name="출력 4 12" xfId="18665" xr:uid="{00000000-0005-0000-0000-0000E2480000}"/>
    <cellStyle name="출력 4 13" xfId="18666" xr:uid="{00000000-0005-0000-0000-0000E3480000}"/>
    <cellStyle name="출력 4 2" xfId="18667" xr:uid="{00000000-0005-0000-0000-0000E4480000}"/>
    <cellStyle name="출력 4 2 10" xfId="18668" xr:uid="{00000000-0005-0000-0000-0000E5480000}"/>
    <cellStyle name="출력 4 2 10 2" xfId="18669" xr:uid="{00000000-0005-0000-0000-0000E6480000}"/>
    <cellStyle name="출력 4 2 11" xfId="18670" xr:uid="{00000000-0005-0000-0000-0000E7480000}"/>
    <cellStyle name="출력 4 2 2" xfId="18671" xr:uid="{00000000-0005-0000-0000-0000E8480000}"/>
    <cellStyle name="출력 4 2 2 2" xfId="18672" xr:uid="{00000000-0005-0000-0000-0000E9480000}"/>
    <cellStyle name="출력 4 2 2 2 2" xfId="18673" xr:uid="{00000000-0005-0000-0000-0000EA480000}"/>
    <cellStyle name="출력 4 2 2 2 2 2" xfId="18674" xr:uid="{00000000-0005-0000-0000-0000EB480000}"/>
    <cellStyle name="출력 4 2 2 2 3" xfId="18675" xr:uid="{00000000-0005-0000-0000-0000EC480000}"/>
    <cellStyle name="출력 4 2 2 2 3 2" xfId="18676" xr:uid="{00000000-0005-0000-0000-0000ED480000}"/>
    <cellStyle name="출력 4 2 2 2 4" xfId="18677" xr:uid="{00000000-0005-0000-0000-0000EE480000}"/>
    <cellStyle name="출력 4 2 2 3" xfId="18678" xr:uid="{00000000-0005-0000-0000-0000EF480000}"/>
    <cellStyle name="출력 4 2 2 3 2" xfId="18679" xr:uid="{00000000-0005-0000-0000-0000F0480000}"/>
    <cellStyle name="출력 4 2 2 3 2 2" xfId="18680" xr:uid="{00000000-0005-0000-0000-0000F1480000}"/>
    <cellStyle name="출력 4 2 2 3 3" xfId="18681" xr:uid="{00000000-0005-0000-0000-0000F2480000}"/>
    <cellStyle name="출력 4 2 2 3 3 2" xfId="18682" xr:uid="{00000000-0005-0000-0000-0000F3480000}"/>
    <cellStyle name="출력 4 2 2 3 4" xfId="18683" xr:uid="{00000000-0005-0000-0000-0000F4480000}"/>
    <cellStyle name="출력 4 2 2 4" xfId="18684" xr:uid="{00000000-0005-0000-0000-0000F5480000}"/>
    <cellStyle name="출력 4 2 2 4 2" xfId="18685" xr:uid="{00000000-0005-0000-0000-0000F6480000}"/>
    <cellStyle name="출력 4 2 2 4 2 2" xfId="18686" xr:uid="{00000000-0005-0000-0000-0000F7480000}"/>
    <cellStyle name="출력 4 2 2 4 3" xfId="18687" xr:uid="{00000000-0005-0000-0000-0000F8480000}"/>
    <cellStyle name="출력 4 2 2 4 3 2" xfId="18688" xr:uid="{00000000-0005-0000-0000-0000F9480000}"/>
    <cellStyle name="출력 4 2 2 4 4" xfId="18689" xr:uid="{00000000-0005-0000-0000-0000FA480000}"/>
    <cellStyle name="출력 4 2 2 5" xfId="18690" xr:uid="{00000000-0005-0000-0000-0000FB480000}"/>
    <cellStyle name="출력 4 2 2 5 2" xfId="18691" xr:uid="{00000000-0005-0000-0000-0000FC480000}"/>
    <cellStyle name="출력 4 2 2 5 2 2" xfId="18692" xr:uid="{00000000-0005-0000-0000-0000FD480000}"/>
    <cellStyle name="출력 4 2 2 5 3" xfId="18693" xr:uid="{00000000-0005-0000-0000-0000FE480000}"/>
    <cellStyle name="출력 4 2 2 5 3 2" xfId="18694" xr:uid="{00000000-0005-0000-0000-0000FF480000}"/>
    <cellStyle name="출력 4 2 2 5 4" xfId="18695" xr:uid="{00000000-0005-0000-0000-000000490000}"/>
    <cellStyle name="출력 4 2 2 6" xfId="18696" xr:uid="{00000000-0005-0000-0000-000001490000}"/>
    <cellStyle name="출력 4 2 2 6 2" xfId="18697" xr:uid="{00000000-0005-0000-0000-000002490000}"/>
    <cellStyle name="출력 4 2 2 6 2 2" xfId="18698" xr:uid="{00000000-0005-0000-0000-000003490000}"/>
    <cellStyle name="출력 4 2 2 6 3" xfId="18699" xr:uid="{00000000-0005-0000-0000-000004490000}"/>
    <cellStyle name="출력 4 2 2 6 3 2" xfId="18700" xr:uid="{00000000-0005-0000-0000-000005490000}"/>
    <cellStyle name="출력 4 2 2 6 4" xfId="18701" xr:uid="{00000000-0005-0000-0000-000006490000}"/>
    <cellStyle name="출력 4 2 2 7" xfId="18702" xr:uid="{00000000-0005-0000-0000-000007490000}"/>
    <cellStyle name="출력 4 2 2 7 2" xfId="18703" xr:uid="{00000000-0005-0000-0000-000008490000}"/>
    <cellStyle name="출력 4 2 2 8" xfId="18704" xr:uid="{00000000-0005-0000-0000-000009490000}"/>
    <cellStyle name="출력 4 2 2 8 2" xfId="18705" xr:uid="{00000000-0005-0000-0000-00000A490000}"/>
    <cellStyle name="출력 4 2 2 9" xfId="18706" xr:uid="{00000000-0005-0000-0000-00000B490000}"/>
    <cellStyle name="출력 4 2 3" xfId="18707" xr:uid="{00000000-0005-0000-0000-00000C490000}"/>
    <cellStyle name="출력 4 2 3 2" xfId="18708" xr:uid="{00000000-0005-0000-0000-00000D490000}"/>
    <cellStyle name="출력 4 2 3 2 2" xfId="18709" xr:uid="{00000000-0005-0000-0000-00000E490000}"/>
    <cellStyle name="출력 4 2 3 2 2 2" xfId="18710" xr:uid="{00000000-0005-0000-0000-00000F490000}"/>
    <cellStyle name="출력 4 2 3 2 3" xfId="18711" xr:uid="{00000000-0005-0000-0000-000010490000}"/>
    <cellStyle name="출력 4 2 3 2 3 2" xfId="18712" xr:uid="{00000000-0005-0000-0000-000011490000}"/>
    <cellStyle name="출력 4 2 3 2 4" xfId="18713" xr:uid="{00000000-0005-0000-0000-000012490000}"/>
    <cellStyle name="출력 4 2 3 3" xfId="18714" xr:uid="{00000000-0005-0000-0000-000013490000}"/>
    <cellStyle name="출력 4 2 3 3 2" xfId="18715" xr:uid="{00000000-0005-0000-0000-000014490000}"/>
    <cellStyle name="출력 4 2 3 3 2 2" xfId="18716" xr:uid="{00000000-0005-0000-0000-000015490000}"/>
    <cellStyle name="출력 4 2 3 3 3" xfId="18717" xr:uid="{00000000-0005-0000-0000-000016490000}"/>
    <cellStyle name="출력 4 2 3 3 3 2" xfId="18718" xr:uid="{00000000-0005-0000-0000-000017490000}"/>
    <cellStyle name="출력 4 2 3 3 4" xfId="18719" xr:uid="{00000000-0005-0000-0000-000018490000}"/>
    <cellStyle name="출력 4 2 3 4" xfId="18720" xr:uid="{00000000-0005-0000-0000-000019490000}"/>
    <cellStyle name="출력 4 2 3 4 2" xfId="18721" xr:uid="{00000000-0005-0000-0000-00001A490000}"/>
    <cellStyle name="출력 4 2 3 4 2 2" xfId="18722" xr:uid="{00000000-0005-0000-0000-00001B490000}"/>
    <cellStyle name="출력 4 2 3 4 3" xfId="18723" xr:uid="{00000000-0005-0000-0000-00001C490000}"/>
    <cellStyle name="출력 4 2 3 4 3 2" xfId="18724" xr:uid="{00000000-0005-0000-0000-00001D490000}"/>
    <cellStyle name="출력 4 2 3 4 4" xfId="18725" xr:uid="{00000000-0005-0000-0000-00001E490000}"/>
    <cellStyle name="출력 4 2 3 5" xfId="18726" xr:uid="{00000000-0005-0000-0000-00001F490000}"/>
    <cellStyle name="출력 4 2 3 5 2" xfId="18727" xr:uid="{00000000-0005-0000-0000-000020490000}"/>
    <cellStyle name="출력 4 2 3 5 2 2" xfId="18728" xr:uid="{00000000-0005-0000-0000-000021490000}"/>
    <cellStyle name="출력 4 2 3 5 3" xfId="18729" xr:uid="{00000000-0005-0000-0000-000022490000}"/>
    <cellStyle name="출력 4 2 3 5 3 2" xfId="18730" xr:uid="{00000000-0005-0000-0000-000023490000}"/>
    <cellStyle name="출력 4 2 3 5 4" xfId="18731" xr:uid="{00000000-0005-0000-0000-000024490000}"/>
    <cellStyle name="출력 4 2 3 6" xfId="18732" xr:uid="{00000000-0005-0000-0000-000025490000}"/>
    <cellStyle name="출력 4 2 3 6 2" xfId="18733" xr:uid="{00000000-0005-0000-0000-000026490000}"/>
    <cellStyle name="출력 4 2 3 7" xfId="18734" xr:uid="{00000000-0005-0000-0000-000027490000}"/>
    <cellStyle name="출력 4 2 3 7 2" xfId="18735" xr:uid="{00000000-0005-0000-0000-000028490000}"/>
    <cellStyle name="출력 4 2 3 8" xfId="18736" xr:uid="{00000000-0005-0000-0000-000029490000}"/>
    <cellStyle name="출력 4 2 4" xfId="18737" xr:uid="{00000000-0005-0000-0000-00002A490000}"/>
    <cellStyle name="출력 4 2 4 2" xfId="18738" xr:uid="{00000000-0005-0000-0000-00002B490000}"/>
    <cellStyle name="출력 4 2 4 2 2" xfId="18739" xr:uid="{00000000-0005-0000-0000-00002C490000}"/>
    <cellStyle name="출력 4 2 4 3" xfId="18740" xr:uid="{00000000-0005-0000-0000-00002D490000}"/>
    <cellStyle name="출력 4 2 4 3 2" xfId="18741" xr:uid="{00000000-0005-0000-0000-00002E490000}"/>
    <cellStyle name="출력 4 2 4 4" xfId="18742" xr:uid="{00000000-0005-0000-0000-00002F490000}"/>
    <cellStyle name="출력 4 2 5" xfId="18743" xr:uid="{00000000-0005-0000-0000-000030490000}"/>
    <cellStyle name="출력 4 2 5 2" xfId="18744" xr:uid="{00000000-0005-0000-0000-000031490000}"/>
    <cellStyle name="출력 4 2 5 2 2" xfId="18745" xr:uid="{00000000-0005-0000-0000-000032490000}"/>
    <cellStyle name="출력 4 2 5 3" xfId="18746" xr:uid="{00000000-0005-0000-0000-000033490000}"/>
    <cellStyle name="출력 4 2 5 3 2" xfId="18747" xr:uid="{00000000-0005-0000-0000-000034490000}"/>
    <cellStyle name="출력 4 2 5 4" xfId="18748" xr:uid="{00000000-0005-0000-0000-000035490000}"/>
    <cellStyle name="출력 4 2 6" xfId="18749" xr:uid="{00000000-0005-0000-0000-000036490000}"/>
    <cellStyle name="출력 4 2 6 2" xfId="18750" xr:uid="{00000000-0005-0000-0000-000037490000}"/>
    <cellStyle name="출력 4 2 6 2 2" xfId="18751" xr:uid="{00000000-0005-0000-0000-000038490000}"/>
    <cellStyle name="출력 4 2 6 3" xfId="18752" xr:uid="{00000000-0005-0000-0000-000039490000}"/>
    <cellStyle name="출력 4 2 6 3 2" xfId="18753" xr:uid="{00000000-0005-0000-0000-00003A490000}"/>
    <cellStyle name="출력 4 2 6 4" xfId="18754" xr:uid="{00000000-0005-0000-0000-00003B490000}"/>
    <cellStyle name="출력 4 2 7" xfId="18755" xr:uid="{00000000-0005-0000-0000-00003C490000}"/>
    <cellStyle name="출력 4 2 7 2" xfId="18756" xr:uid="{00000000-0005-0000-0000-00003D490000}"/>
    <cellStyle name="출력 4 2 7 2 2" xfId="18757" xr:uid="{00000000-0005-0000-0000-00003E490000}"/>
    <cellStyle name="출력 4 2 7 3" xfId="18758" xr:uid="{00000000-0005-0000-0000-00003F490000}"/>
    <cellStyle name="출력 4 2 7 3 2" xfId="18759" xr:uid="{00000000-0005-0000-0000-000040490000}"/>
    <cellStyle name="출력 4 2 7 4" xfId="18760" xr:uid="{00000000-0005-0000-0000-000041490000}"/>
    <cellStyle name="출력 4 2 8" xfId="18761" xr:uid="{00000000-0005-0000-0000-000042490000}"/>
    <cellStyle name="출력 4 2 8 2" xfId="18762" xr:uid="{00000000-0005-0000-0000-000043490000}"/>
    <cellStyle name="출력 4 2 8 2 2" xfId="18763" xr:uid="{00000000-0005-0000-0000-000044490000}"/>
    <cellStyle name="출력 4 2 8 3" xfId="18764" xr:uid="{00000000-0005-0000-0000-000045490000}"/>
    <cellStyle name="출력 4 2 8 3 2" xfId="18765" xr:uid="{00000000-0005-0000-0000-000046490000}"/>
    <cellStyle name="출력 4 2 8 4" xfId="18766" xr:uid="{00000000-0005-0000-0000-000047490000}"/>
    <cellStyle name="출력 4 2 9" xfId="18767" xr:uid="{00000000-0005-0000-0000-000048490000}"/>
    <cellStyle name="출력 4 2 9 2" xfId="18768" xr:uid="{00000000-0005-0000-0000-000049490000}"/>
    <cellStyle name="출력 4 3" xfId="18769" xr:uid="{00000000-0005-0000-0000-00004A490000}"/>
    <cellStyle name="출력 4 3 2" xfId="18770" xr:uid="{00000000-0005-0000-0000-00004B490000}"/>
    <cellStyle name="출력 4 3 2 2" xfId="18771" xr:uid="{00000000-0005-0000-0000-00004C490000}"/>
    <cellStyle name="출력 4 3 2 2 2" xfId="18772" xr:uid="{00000000-0005-0000-0000-00004D490000}"/>
    <cellStyle name="출력 4 3 2 3" xfId="18773" xr:uid="{00000000-0005-0000-0000-00004E490000}"/>
    <cellStyle name="출력 4 3 2 3 2" xfId="18774" xr:uid="{00000000-0005-0000-0000-00004F490000}"/>
    <cellStyle name="출력 4 3 2 4" xfId="18775" xr:uid="{00000000-0005-0000-0000-000050490000}"/>
    <cellStyle name="출력 4 3 3" xfId="18776" xr:uid="{00000000-0005-0000-0000-000051490000}"/>
    <cellStyle name="출력 4 3 3 2" xfId="18777" xr:uid="{00000000-0005-0000-0000-000052490000}"/>
    <cellStyle name="출력 4 3 3 2 2" xfId="18778" xr:uid="{00000000-0005-0000-0000-000053490000}"/>
    <cellStyle name="출력 4 3 3 3" xfId="18779" xr:uid="{00000000-0005-0000-0000-000054490000}"/>
    <cellStyle name="출력 4 3 3 3 2" xfId="18780" xr:uid="{00000000-0005-0000-0000-000055490000}"/>
    <cellStyle name="출력 4 3 3 4" xfId="18781" xr:uid="{00000000-0005-0000-0000-000056490000}"/>
    <cellStyle name="출력 4 3 4" xfId="18782" xr:uid="{00000000-0005-0000-0000-000057490000}"/>
    <cellStyle name="출력 4 3 4 2" xfId="18783" xr:uid="{00000000-0005-0000-0000-000058490000}"/>
    <cellStyle name="출력 4 3 4 2 2" xfId="18784" xr:uid="{00000000-0005-0000-0000-000059490000}"/>
    <cellStyle name="출력 4 3 4 3" xfId="18785" xr:uid="{00000000-0005-0000-0000-00005A490000}"/>
    <cellStyle name="출력 4 3 4 3 2" xfId="18786" xr:uid="{00000000-0005-0000-0000-00005B490000}"/>
    <cellStyle name="출력 4 3 4 4" xfId="18787" xr:uid="{00000000-0005-0000-0000-00005C490000}"/>
    <cellStyle name="출력 4 3 5" xfId="18788" xr:uid="{00000000-0005-0000-0000-00005D490000}"/>
    <cellStyle name="출력 4 3 5 2" xfId="18789" xr:uid="{00000000-0005-0000-0000-00005E490000}"/>
    <cellStyle name="출력 4 3 5 2 2" xfId="18790" xr:uid="{00000000-0005-0000-0000-00005F490000}"/>
    <cellStyle name="출력 4 3 5 3" xfId="18791" xr:uid="{00000000-0005-0000-0000-000060490000}"/>
    <cellStyle name="출력 4 3 5 3 2" xfId="18792" xr:uid="{00000000-0005-0000-0000-000061490000}"/>
    <cellStyle name="출력 4 3 5 4" xfId="18793" xr:uid="{00000000-0005-0000-0000-000062490000}"/>
    <cellStyle name="출력 4 3 6" xfId="18794" xr:uid="{00000000-0005-0000-0000-000063490000}"/>
    <cellStyle name="출력 4 3 6 2" xfId="18795" xr:uid="{00000000-0005-0000-0000-000064490000}"/>
    <cellStyle name="출력 4 3 6 2 2" xfId="18796" xr:uid="{00000000-0005-0000-0000-000065490000}"/>
    <cellStyle name="출력 4 3 6 3" xfId="18797" xr:uid="{00000000-0005-0000-0000-000066490000}"/>
    <cellStyle name="출력 4 3 6 3 2" xfId="18798" xr:uid="{00000000-0005-0000-0000-000067490000}"/>
    <cellStyle name="출력 4 3 6 4" xfId="18799" xr:uid="{00000000-0005-0000-0000-000068490000}"/>
    <cellStyle name="출력 4 3 7" xfId="18800" xr:uid="{00000000-0005-0000-0000-000069490000}"/>
    <cellStyle name="출력 4 3 7 2" xfId="18801" xr:uid="{00000000-0005-0000-0000-00006A490000}"/>
    <cellStyle name="출력 4 3 8" xfId="18802" xr:uid="{00000000-0005-0000-0000-00006B490000}"/>
    <cellStyle name="출력 4 3 8 2" xfId="18803" xr:uid="{00000000-0005-0000-0000-00006C490000}"/>
    <cellStyle name="출력 4 3 9" xfId="18804" xr:uid="{00000000-0005-0000-0000-00006D490000}"/>
    <cellStyle name="출력 4 4" xfId="18805" xr:uid="{00000000-0005-0000-0000-00006E490000}"/>
    <cellStyle name="출력 4 4 2" xfId="18806" xr:uid="{00000000-0005-0000-0000-00006F490000}"/>
    <cellStyle name="출력 4 4 2 2" xfId="18807" xr:uid="{00000000-0005-0000-0000-000070490000}"/>
    <cellStyle name="출력 4 4 2 2 2" xfId="18808" xr:uid="{00000000-0005-0000-0000-000071490000}"/>
    <cellStyle name="출력 4 4 2 3" xfId="18809" xr:uid="{00000000-0005-0000-0000-000072490000}"/>
    <cellStyle name="출력 4 4 2 3 2" xfId="18810" xr:uid="{00000000-0005-0000-0000-000073490000}"/>
    <cellStyle name="출력 4 4 2 4" xfId="18811" xr:uid="{00000000-0005-0000-0000-000074490000}"/>
    <cellStyle name="출력 4 4 3" xfId="18812" xr:uid="{00000000-0005-0000-0000-000075490000}"/>
    <cellStyle name="출력 4 4 3 2" xfId="18813" xr:uid="{00000000-0005-0000-0000-000076490000}"/>
    <cellStyle name="출력 4 4 3 2 2" xfId="18814" xr:uid="{00000000-0005-0000-0000-000077490000}"/>
    <cellStyle name="출력 4 4 3 3" xfId="18815" xr:uid="{00000000-0005-0000-0000-000078490000}"/>
    <cellStyle name="출력 4 4 3 3 2" xfId="18816" xr:uid="{00000000-0005-0000-0000-000079490000}"/>
    <cellStyle name="출력 4 4 3 4" xfId="18817" xr:uid="{00000000-0005-0000-0000-00007A490000}"/>
    <cellStyle name="출력 4 4 4" xfId="18818" xr:uid="{00000000-0005-0000-0000-00007B490000}"/>
    <cellStyle name="출력 4 4 4 2" xfId="18819" xr:uid="{00000000-0005-0000-0000-00007C490000}"/>
    <cellStyle name="출력 4 4 4 2 2" xfId="18820" xr:uid="{00000000-0005-0000-0000-00007D490000}"/>
    <cellStyle name="출력 4 4 4 3" xfId="18821" xr:uid="{00000000-0005-0000-0000-00007E490000}"/>
    <cellStyle name="출력 4 4 4 3 2" xfId="18822" xr:uid="{00000000-0005-0000-0000-00007F490000}"/>
    <cellStyle name="출력 4 4 4 4" xfId="18823" xr:uid="{00000000-0005-0000-0000-000080490000}"/>
    <cellStyle name="출력 4 4 5" xfId="18824" xr:uid="{00000000-0005-0000-0000-000081490000}"/>
    <cellStyle name="출력 4 4 5 2" xfId="18825" xr:uid="{00000000-0005-0000-0000-000082490000}"/>
    <cellStyle name="출력 4 4 5 2 2" xfId="18826" xr:uid="{00000000-0005-0000-0000-000083490000}"/>
    <cellStyle name="출력 4 4 5 3" xfId="18827" xr:uid="{00000000-0005-0000-0000-000084490000}"/>
    <cellStyle name="출력 4 4 5 3 2" xfId="18828" xr:uid="{00000000-0005-0000-0000-000085490000}"/>
    <cellStyle name="출력 4 4 5 4" xfId="18829" xr:uid="{00000000-0005-0000-0000-000086490000}"/>
    <cellStyle name="출력 4 4 6" xfId="18830" xr:uid="{00000000-0005-0000-0000-000087490000}"/>
    <cellStyle name="출력 4 4 6 2" xfId="18831" xr:uid="{00000000-0005-0000-0000-000088490000}"/>
    <cellStyle name="출력 4 4 7" xfId="18832" xr:uid="{00000000-0005-0000-0000-000089490000}"/>
    <cellStyle name="출력 4 4 7 2" xfId="18833" xr:uid="{00000000-0005-0000-0000-00008A490000}"/>
    <cellStyle name="출력 4 4 8" xfId="18834" xr:uid="{00000000-0005-0000-0000-00008B490000}"/>
    <cellStyle name="출력 4 5" xfId="18835" xr:uid="{00000000-0005-0000-0000-00008C490000}"/>
    <cellStyle name="출력 4 5 2" xfId="18836" xr:uid="{00000000-0005-0000-0000-00008D490000}"/>
    <cellStyle name="출력 4 5 2 2" xfId="18837" xr:uid="{00000000-0005-0000-0000-00008E490000}"/>
    <cellStyle name="출력 4 5 3" xfId="18838" xr:uid="{00000000-0005-0000-0000-00008F490000}"/>
    <cellStyle name="출력 4 5 3 2" xfId="18839" xr:uid="{00000000-0005-0000-0000-000090490000}"/>
    <cellStyle name="출력 4 5 4" xfId="18840" xr:uid="{00000000-0005-0000-0000-000091490000}"/>
    <cellStyle name="출력 4 6" xfId="18841" xr:uid="{00000000-0005-0000-0000-000092490000}"/>
    <cellStyle name="출력 4 6 2" xfId="18842" xr:uid="{00000000-0005-0000-0000-000093490000}"/>
    <cellStyle name="출력 4 6 2 2" xfId="18843" xr:uid="{00000000-0005-0000-0000-000094490000}"/>
    <cellStyle name="출력 4 6 3" xfId="18844" xr:uid="{00000000-0005-0000-0000-000095490000}"/>
    <cellStyle name="출력 4 6 3 2" xfId="18845" xr:uid="{00000000-0005-0000-0000-000096490000}"/>
    <cellStyle name="출력 4 6 4" xfId="18846" xr:uid="{00000000-0005-0000-0000-000097490000}"/>
    <cellStyle name="출력 4 7" xfId="18847" xr:uid="{00000000-0005-0000-0000-000098490000}"/>
    <cellStyle name="출력 4 7 2" xfId="18848" xr:uid="{00000000-0005-0000-0000-000099490000}"/>
    <cellStyle name="출력 4 7 2 2" xfId="18849" xr:uid="{00000000-0005-0000-0000-00009A490000}"/>
    <cellStyle name="출력 4 7 3" xfId="18850" xr:uid="{00000000-0005-0000-0000-00009B490000}"/>
    <cellStyle name="출력 4 7 3 2" xfId="18851" xr:uid="{00000000-0005-0000-0000-00009C490000}"/>
    <cellStyle name="출력 4 7 4" xfId="18852" xr:uid="{00000000-0005-0000-0000-00009D490000}"/>
    <cellStyle name="출력 4 8" xfId="18853" xr:uid="{00000000-0005-0000-0000-00009E490000}"/>
    <cellStyle name="출력 4 8 2" xfId="18854" xr:uid="{00000000-0005-0000-0000-00009F490000}"/>
    <cellStyle name="출력 4 8 2 2" xfId="18855" xr:uid="{00000000-0005-0000-0000-0000A0490000}"/>
    <cellStyle name="출력 4 8 3" xfId="18856" xr:uid="{00000000-0005-0000-0000-0000A1490000}"/>
    <cellStyle name="출력 4 8 3 2" xfId="18857" xr:uid="{00000000-0005-0000-0000-0000A2490000}"/>
    <cellStyle name="출력 4 8 4" xfId="18858" xr:uid="{00000000-0005-0000-0000-0000A3490000}"/>
    <cellStyle name="출력 4 9" xfId="18859" xr:uid="{00000000-0005-0000-0000-0000A4490000}"/>
    <cellStyle name="출력 4 9 2" xfId="18860" xr:uid="{00000000-0005-0000-0000-0000A5490000}"/>
    <cellStyle name="출력 4 9 2 2" xfId="18861" xr:uid="{00000000-0005-0000-0000-0000A6490000}"/>
    <cellStyle name="출력 4 9 3" xfId="18862" xr:uid="{00000000-0005-0000-0000-0000A7490000}"/>
    <cellStyle name="출력 4 9 3 2" xfId="18863" xr:uid="{00000000-0005-0000-0000-0000A8490000}"/>
    <cellStyle name="출력 4 9 4" xfId="18864" xr:uid="{00000000-0005-0000-0000-0000A9490000}"/>
    <cellStyle name="출력 5" xfId="18865" xr:uid="{00000000-0005-0000-0000-0000AA490000}"/>
    <cellStyle name="출력 5 10" xfId="18866" xr:uid="{00000000-0005-0000-0000-0000AB490000}"/>
    <cellStyle name="출력 5 10 2" xfId="18867" xr:uid="{00000000-0005-0000-0000-0000AC490000}"/>
    <cellStyle name="출력 5 11" xfId="18868" xr:uid="{00000000-0005-0000-0000-0000AD490000}"/>
    <cellStyle name="출력 5 11 2" xfId="18869" xr:uid="{00000000-0005-0000-0000-0000AE490000}"/>
    <cellStyle name="출력 5 12" xfId="18870" xr:uid="{00000000-0005-0000-0000-0000AF490000}"/>
    <cellStyle name="출력 5 2" xfId="18871" xr:uid="{00000000-0005-0000-0000-0000B0490000}"/>
    <cellStyle name="출력 5 2 10" xfId="18872" xr:uid="{00000000-0005-0000-0000-0000B1490000}"/>
    <cellStyle name="출력 5 2 10 2" xfId="18873" xr:uid="{00000000-0005-0000-0000-0000B2490000}"/>
    <cellStyle name="출력 5 2 11" xfId="18874" xr:uid="{00000000-0005-0000-0000-0000B3490000}"/>
    <cellStyle name="출력 5 2 2" xfId="18875" xr:uid="{00000000-0005-0000-0000-0000B4490000}"/>
    <cellStyle name="출력 5 2 2 2" xfId="18876" xr:uid="{00000000-0005-0000-0000-0000B5490000}"/>
    <cellStyle name="출력 5 2 2 2 2" xfId="18877" xr:uid="{00000000-0005-0000-0000-0000B6490000}"/>
    <cellStyle name="출력 5 2 2 2 2 2" xfId="18878" xr:uid="{00000000-0005-0000-0000-0000B7490000}"/>
    <cellStyle name="출력 5 2 2 2 3" xfId="18879" xr:uid="{00000000-0005-0000-0000-0000B8490000}"/>
    <cellStyle name="출력 5 2 2 2 3 2" xfId="18880" xr:uid="{00000000-0005-0000-0000-0000B9490000}"/>
    <cellStyle name="출력 5 2 2 2 4" xfId="18881" xr:uid="{00000000-0005-0000-0000-0000BA490000}"/>
    <cellStyle name="출력 5 2 2 3" xfId="18882" xr:uid="{00000000-0005-0000-0000-0000BB490000}"/>
    <cellStyle name="출력 5 2 2 3 2" xfId="18883" xr:uid="{00000000-0005-0000-0000-0000BC490000}"/>
    <cellStyle name="출력 5 2 2 3 2 2" xfId="18884" xr:uid="{00000000-0005-0000-0000-0000BD490000}"/>
    <cellStyle name="출력 5 2 2 3 3" xfId="18885" xr:uid="{00000000-0005-0000-0000-0000BE490000}"/>
    <cellStyle name="출력 5 2 2 3 3 2" xfId="18886" xr:uid="{00000000-0005-0000-0000-0000BF490000}"/>
    <cellStyle name="출력 5 2 2 3 4" xfId="18887" xr:uid="{00000000-0005-0000-0000-0000C0490000}"/>
    <cellStyle name="출력 5 2 2 4" xfId="18888" xr:uid="{00000000-0005-0000-0000-0000C1490000}"/>
    <cellStyle name="출력 5 2 2 4 2" xfId="18889" xr:uid="{00000000-0005-0000-0000-0000C2490000}"/>
    <cellStyle name="출력 5 2 2 4 2 2" xfId="18890" xr:uid="{00000000-0005-0000-0000-0000C3490000}"/>
    <cellStyle name="출력 5 2 2 4 3" xfId="18891" xr:uid="{00000000-0005-0000-0000-0000C4490000}"/>
    <cellStyle name="출력 5 2 2 4 3 2" xfId="18892" xr:uid="{00000000-0005-0000-0000-0000C5490000}"/>
    <cellStyle name="출력 5 2 2 4 4" xfId="18893" xr:uid="{00000000-0005-0000-0000-0000C6490000}"/>
    <cellStyle name="출력 5 2 2 5" xfId="18894" xr:uid="{00000000-0005-0000-0000-0000C7490000}"/>
    <cellStyle name="출력 5 2 2 5 2" xfId="18895" xr:uid="{00000000-0005-0000-0000-0000C8490000}"/>
    <cellStyle name="출력 5 2 2 5 2 2" xfId="18896" xr:uid="{00000000-0005-0000-0000-0000C9490000}"/>
    <cellStyle name="출력 5 2 2 5 3" xfId="18897" xr:uid="{00000000-0005-0000-0000-0000CA490000}"/>
    <cellStyle name="출력 5 2 2 5 3 2" xfId="18898" xr:uid="{00000000-0005-0000-0000-0000CB490000}"/>
    <cellStyle name="출력 5 2 2 5 4" xfId="18899" xr:uid="{00000000-0005-0000-0000-0000CC490000}"/>
    <cellStyle name="출력 5 2 2 6" xfId="18900" xr:uid="{00000000-0005-0000-0000-0000CD490000}"/>
    <cellStyle name="출력 5 2 2 6 2" xfId="18901" xr:uid="{00000000-0005-0000-0000-0000CE490000}"/>
    <cellStyle name="출력 5 2 2 6 2 2" xfId="18902" xr:uid="{00000000-0005-0000-0000-0000CF490000}"/>
    <cellStyle name="출력 5 2 2 6 3" xfId="18903" xr:uid="{00000000-0005-0000-0000-0000D0490000}"/>
    <cellStyle name="출력 5 2 2 6 3 2" xfId="18904" xr:uid="{00000000-0005-0000-0000-0000D1490000}"/>
    <cellStyle name="출력 5 2 2 6 4" xfId="18905" xr:uid="{00000000-0005-0000-0000-0000D2490000}"/>
    <cellStyle name="출력 5 2 2 7" xfId="18906" xr:uid="{00000000-0005-0000-0000-0000D3490000}"/>
    <cellStyle name="출력 5 2 2 7 2" xfId="18907" xr:uid="{00000000-0005-0000-0000-0000D4490000}"/>
    <cellStyle name="출력 5 2 2 8" xfId="18908" xr:uid="{00000000-0005-0000-0000-0000D5490000}"/>
    <cellStyle name="출력 5 2 2 8 2" xfId="18909" xr:uid="{00000000-0005-0000-0000-0000D6490000}"/>
    <cellStyle name="출력 5 2 2 9" xfId="18910" xr:uid="{00000000-0005-0000-0000-0000D7490000}"/>
    <cellStyle name="출력 5 2 3" xfId="18911" xr:uid="{00000000-0005-0000-0000-0000D8490000}"/>
    <cellStyle name="출력 5 2 3 2" xfId="18912" xr:uid="{00000000-0005-0000-0000-0000D9490000}"/>
    <cellStyle name="출력 5 2 3 2 2" xfId="18913" xr:uid="{00000000-0005-0000-0000-0000DA490000}"/>
    <cellStyle name="출력 5 2 3 2 2 2" xfId="18914" xr:uid="{00000000-0005-0000-0000-0000DB490000}"/>
    <cellStyle name="출력 5 2 3 2 3" xfId="18915" xr:uid="{00000000-0005-0000-0000-0000DC490000}"/>
    <cellStyle name="출력 5 2 3 2 3 2" xfId="18916" xr:uid="{00000000-0005-0000-0000-0000DD490000}"/>
    <cellStyle name="출력 5 2 3 2 4" xfId="18917" xr:uid="{00000000-0005-0000-0000-0000DE490000}"/>
    <cellStyle name="출력 5 2 3 3" xfId="18918" xr:uid="{00000000-0005-0000-0000-0000DF490000}"/>
    <cellStyle name="출력 5 2 3 3 2" xfId="18919" xr:uid="{00000000-0005-0000-0000-0000E0490000}"/>
    <cellStyle name="출력 5 2 3 3 2 2" xfId="18920" xr:uid="{00000000-0005-0000-0000-0000E1490000}"/>
    <cellStyle name="출력 5 2 3 3 3" xfId="18921" xr:uid="{00000000-0005-0000-0000-0000E2490000}"/>
    <cellStyle name="출력 5 2 3 3 3 2" xfId="18922" xr:uid="{00000000-0005-0000-0000-0000E3490000}"/>
    <cellStyle name="출력 5 2 3 3 4" xfId="18923" xr:uid="{00000000-0005-0000-0000-0000E4490000}"/>
    <cellStyle name="출력 5 2 3 4" xfId="18924" xr:uid="{00000000-0005-0000-0000-0000E5490000}"/>
    <cellStyle name="출력 5 2 3 4 2" xfId="18925" xr:uid="{00000000-0005-0000-0000-0000E6490000}"/>
    <cellStyle name="출력 5 2 3 4 2 2" xfId="18926" xr:uid="{00000000-0005-0000-0000-0000E7490000}"/>
    <cellStyle name="출력 5 2 3 4 3" xfId="18927" xr:uid="{00000000-0005-0000-0000-0000E8490000}"/>
    <cellStyle name="출력 5 2 3 4 3 2" xfId="18928" xr:uid="{00000000-0005-0000-0000-0000E9490000}"/>
    <cellStyle name="출력 5 2 3 4 4" xfId="18929" xr:uid="{00000000-0005-0000-0000-0000EA490000}"/>
    <cellStyle name="출력 5 2 3 5" xfId="18930" xr:uid="{00000000-0005-0000-0000-0000EB490000}"/>
    <cellStyle name="출력 5 2 3 5 2" xfId="18931" xr:uid="{00000000-0005-0000-0000-0000EC490000}"/>
    <cellStyle name="출력 5 2 3 5 2 2" xfId="18932" xr:uid="{00000000-0005-0000-0000-0000ED490000}"/>
    <cellStyle name="출력 5 2 3 5 3" xfId="18933" xr:uid="{00000000-0005-0000-0000-0000EE490000}"/>
    <cellStyle name="출력 5 2 3 5 3 2" xfId="18934" xr:uid="{00000000-0005-0000-0000-0000EF490000}"/>
    <cellStyle name="출력 5 2 3 5 4" xfId="18935" xr:uid="{00000000-0005-0000-0000-0000F0490000}"/>
    <cellStyle name="출력 5 2 3 6" xfId="18936" xr:uid="{00000000-0005-0000-0000-0000F1490000}"/>
    <cellStyle name="출력 5 2 3 6 2" xfId="18937" xr:uid="{00000000-0005-0000-0000-0000F2490000}"/>
    <cellStyle name="출력 5 2 3 7" xfId="18938" xr:uid="{00000000-0005-0000-0000-0000F3490000}"/>
    <cellStyle name="출력 5 2 3 7 2" xfId="18939" xr:uid="{00000000-0005-0000-0000-0000F4490000}"/>
    <cellStyle name="출력 5 2 3 8" xfId="18940" xr:uid="{00000000-0005-0000-0000-0000F5490000}"/>
    <cellStyle name="출력 5 2 4" xfId="18941" xr:uid="{00000000-0005-0000-0000-0000F6490000}"/>
    <cellStyle name="출력 5 2 4 2" xfId="18942" xr:uid="{00000000-0005-0000-0000-0000F7490000}"/>
    <cellStyle name="출력 5 2 4 2 2" xfId="18943" xr:uid="{00000000-0005-0000-0000-0000F8490000}"/>
    <cellStyle name="출력 5 2 4 3" xfId="18944" xr:uid="{00000000-0005-0000-0000-0000F9490000}"/>
    <cellStyle name="출력 5 2 4 3 2" xfId="18945" xr:uid="{00000000-0005-0000-0000-0000FA490000}"/>
    <cellStyle name="출력 5 2 4 4" xfId="18946" xr:uid="{00000000-0005-0000-0000-0000FB490000}"/>
    <cellStyle name="출력 5 2 5" xfId="18947" xr:uid="{00000000-0005-0000-0000-0000FC490000}"/>
    <cellStyle name="출력 5 2 5 2" xfId="18948" xr:uid="{00000000-0005-0000-0000-0000FD490000}"/>
    <cellStyle name="출력 5 2 5 2 2" xfId="18949" xr:uid="{00000000-0005-0000-0000-0000FE490000}"/>
    <cellStyle name="출력 5 2 5 3" xfId="18950" xr:uid="{00000000-0005-0000-0000-0000FF490000}"/>
    <cellStyle name="출력 5 2 5 3 2" xfId="18951" xr:uid="{00000000-0005-0000-0000-0000004A0000}"/>
    <cellStyle name="출력 5 2 5 4" xfId="18952" xr:uid="{00000000-0005-0000-0000-0000014A0000}"/>
    <cellStyle name="출력 5 2 6" xfId="18953" xr:uid="{00000000-0005-0000-0000-0000024A0000}"/>
    <cellStyle name="출력 5 2 6 2" xfId="18954" xr:uid="{00000000-0005-0000-0000-0000034A0000}"/>
    <cellStyle name="출력 5 2 6 2 2" xfId="18955" xr:uid="{00000000-0005-0000-0000-0000044A0000}"/>
    <cellStyle name="출력 5 2 6 3" xfId="18956" xr:uid="{00000000-0005-0000-0000-0000054A0000}"/>
    <cellStyle name="출력 5 2 6 3 2" xfId="18957" xr:uid="{00000000-0005-0000-0000-0000064A0000}"/>
    <cellStyle name="출력 5 2 6 4" xfId="18958" xr:uid="{00000000-0005-0000-0000-0000074A0000}"/>
    <cellStyle name="출력 5 2 7" xfId="18959" xr:uid="{00000000-0005-0000-0000-0000084A0000}"/>
    <cellStyle name="출력 5 2 7 2" xfId="18960" xr:uid="{00000000-0005-0000-0000-0000094A0000}"/>
    <cellStyle name="출력 5 2 7 2 2" xfId="18961" xr:uid="{00000000-0005-0000-0000-00000A4A0000}"/>
    <cellStyle name="출력 5 2 7 3" xfId="18962" xr:uid="{00000000-0005-0000-0000-00000B4A0000}"/>
    <cellStyle name="출력 5 2 7 3 2" xfId="18963" xr:uid="{00000000-0005-0000-0000-00000C4A0000}"/>
    <cellStyle name="출력 5 2 7 4" xfId="18964" xr:uid="{00000000-0005-0000-0000-00000D4A0000}"/>
    <cellStyle name="출력 5 2 8" xfId="18965" xr:uid="{00000000-0005-0000-0000-00000E4A0000}"/>
    <cellStyle name="출력 5 2 8 2" xfId="18966" xr:uid="{00000000-0005-0000-0000-00000F4A0000}"/>
    <cellStyle name="출력 5 2 8 2 2" xfId="18967" xr:uid="{00000000-0005-0000-0000-0000104A0000}"/>
    <cellStyle name="출력 5 2 8 3" xfId="18968" xr:uid="{00000000-0005-0000-0000-0000114A0000}"/>
    <cellStyle name="출력 5 2 8 3 2" xfId="18969" xr:uid="{00000000-0005-0000-0000-0000124A0000}"/>
    <cellStyle name="출력 5 2 8 4" xfId="18970" xr:uid="{00000000-0005-0000-0000-0000134A0000}"/>
    <cellStyle name="출력 5 2 9" xfId="18971" xr:uid="{00000000-0005-0000-0000-0000144A0000}"/>
    <cellStyle name="출력 5 2 9 2" xfId="18972" xr:uid="{00000000-0005-0000-0000-0000154A0000}"/>
    <cellStyle name="출력 5 3" xfId="18973" xr:uid="{00000000-0005-0000-0000-0000164A0000}"/>
    <cellStyle name="출력 5 3 2" xfId="18974" xr:uid="{00000000-0005-0000-0000-0000174A0000}"/>
    <cellStyle name="출력 5 3 2 2" xfId="18975" xr:uid="{00000000-0005-0000-0000-0000184A0000}"/>
    <cellStyle name="출력 5 3 2 2 2" xfId="18976" xr:uid="{00000000-0005-0000-0000-0000194A0000}"/>
    <cellStyle name="출력 5 3 2 3" xfId="18977" xr:uid="{00000000-0005-0000-0000-00001A4A0000}"/>
    <cellStyle name="출력 5 3 2 3 2" xfId="18978" xr:uid="{00000000-0005-0000-0000-00001B4A0000}"/>
    <cellStyle name="출력 5 3 2 4" xfId="18979" xr:uid="{00000000-0005-0000-0000-00001C4A0000}"/>
    <cellStyle name="출력 5 3 3" xfId="18980" xr:uid="{00000000-0005-0000-0000-00001D4A0000}"/>
    <cellStyle name="출력 5 3 3 2" xfId="18981" xr:uid="{00000000-0005-0000-0000-00001E4A0000}"/>
    <cellStyle name="출력 5 3 3 2 2" xfId="18982" xr:uid="{00000000-0005-0000-0000-00001F4A0000}"/>
    <cellStyle name="출력 5 3 3 3" xfId="18983" xr:uid="{00000000-0005-0000-0000-0000204A0000}"/>
    <cellStyle name="출력 5 3 3 3 2" xfId="18984" xr:uid="{00000000-0005-0000-0000-0000214A0000}"/>
    <cellStyle name="출력 5 3 3 4" xfId="18985" xr:uid="{00000000-0005-0000-0000-0000224A0000}"/>
    <cellStyle name="출력 5 3 4" xfId="18986" xr:uid="{00000000-0005-0000-0000-0000234A0000}"/>
    <cellStyle name="출력 5 3 4 2" xfId="18987" xr:uid="{00000000-0005-0000-0000-0000244A0000}"/>
    <cellStyle name="출력 5 3 4 2 2" xfId="18988" xr:uid="{00000000-0005-0000-0000-0000254A0000}"/>
    <cellStyle name="출력 5 3 4 3" xfId="18989" xr:uid="{00000000-0005-0000-0000-0000264A0000}"/>
    <cellStyle name="출력 5 3 4 3 2" xfId="18990" xr:uid="{00000000-0005-0000-0000-0000274A0000}"/>
    <cellStyle name="출력 5 3 4 4" xfId="18991" xr:uid="{00000000-0005-0000-0000-0000284A0000}"/>
    <cellStyle name="출력 5 3 5" xfId="18992" xr:uid="{00000000-0005-0000-0000-0000294A0000}"/>
    <cellStyle name="출력 5 3 5 2" xfId="18993" xr:uid="{00000000-0005-0000-0000-00002A4A0000}"/>
    <cellStyle name="출력 5 3 5 2 2" xfId="18994" xr:uid="{00000000-0005-0000-0000-00002B4A0000}"/>
    <cellStyle name="출력 5 3 5 3" xfId="18995" xr:uid="{00000000-0005-0000-0000-00002C4A0000}"/>
    <cellStyle name="출력 5 3 5 3 2" xfId="18996" xr:uid="{00000000-0005-0000-0000-00002D4A0000}"/>
    <cellStyle name="출력 5 3 5 4" xfId="18997" xr:uid="{00000000-0005-0000-0000-00002E4A0000}"/>
    <cellStyle name="출력 5 3 6" xfId="18998" xr:uid="{00000000-0005-0000-0000-00002F4A0000}"/>
    <cellStyle name="출력 5 3 6 2" xfId="18999" xr:uid="{00000000-0005-0000-0000-0000304A0000}"/>
    <cellStyle name="출력 5 3 6 2 2" xfId="19000" xr:uid="{00000000-0005-0000-0000-0000314A0000}"/>
    <cellStyle name="출력 5 3 6 3" xfId="19001" xr:uid="{00000000-0005-0000-0000-0000324A0000}"/>
    <cellStyle name="출력 5 3 6 3 2" xfId="19002" xr:uid="{00000000-0005-0000-0000-0000334A0000}"/>
    <cellStyle name="출력 5 3 6 4" xfId="19003" xr:uid="{00000000-0005-0000-0000-0000344A0000}"/>
    <cellStyle name="출력 5 3 7" xfId="19004" xr:uid="{00000000-0005-0000-0000-0000354A0000}"/>
    <cellStyle name="출력 5 3 7 2" xfId="19005" xr:uid="{00000000-0005-0000-0000-0000364A0000}"/>
    <cellStyle name="출력 5 3 8" xfId="19006" xr:uid="{00000000-0005-0000-0000-0000374A0000}"/>
    <cellStyle name="출력 5 3 8 2" xfId="19007" xr:uid="{00000000-0005-0000-0000-0000384A0000}"/>
    <cellStyle name="출력 5 3 9" xfId="19008" xr:uid="{00000000-0005-0000-0000-0000394A0000}"/>
    <cellStyle name="출력 5 4" xfId="19009" xr:uid="{00000000-0005-0000-0000-00003A4A0000}"/>
    <cellStyle name="출력 5 4 2" xfId="19010" xr:uid="{00000000-0005-0000-0000-00003B4A0000}"/>
    <cellStyle name="출력 5 4 2 2" xfId="19011" xr:uid="{00000000-0005-0000-0000-00003C4A0000}"/>
    <cellStyle name="출력 5 4 2 2 2" xfId="19012" xr:uid="{00000000-0005-0000-0000-00003D4A0000}"/>
    <cellStyle name="출력 5 4 2 3" xfId="19013" xr:uid="{00000000-0005-0000-0000-00003E4A0000}"/>
    <cellStyle name="출력 5 4 2 3 2" xfId="19014" xr:uid="{00000000-0005-0000-0000-00003F4A0000}"/>
    <cellStyle name="출력 5 4 2 4" xfId="19015" xr:uid="{00000000-0005-0000-0000-0000404A0000}"/>
    <cellStyle name="출력 5 4 3" xfId="19016" xr:uid="{00000000-0005-0000-0000-0000414A0000}"/>
    <cellStyle name="출력 5 4 3 2" xfId="19017" xr:uid="{00000000-0005-0000-0000-0000424A0000}"/>
    <cellStyle name="출력 5 4 3 2 2" xfId="19018" xr:uid="{00000000-0005-0000-0000-0000434A0000}"/>
    <cellStyle name="출력 5 4 3 3" xfId="19019" xr:uid="{00000000-0005-0000-0000-0000444A0000}"/>
    <cellStyle name="출력 5 4 3 3 2" xfId="19020" xr:uid="{00000000-0005-0000-0000-0000454A0000}"/>
    <cellStyle name="출력 5 4 3 4" xfId="19021" xr:uid="{00000000-0005-0000-0000-0000464A0000}"/>
    <cellStyle name="출력 5 4 4" xfId="19022" xr:uid="{00000000-0005-0000-0000-0000474A0000}"/>
    <cellStyle name="출력 5 4 4 2" xfId="19023" xr:uid="{00000000-0005-0000-0000-0000484A0000}"/>
    <cellStyle name="출력 5 4 4 2 2" xfId="19024" xr:uid="{00000000-0005-0000-0000-0000494A0000}"/>
    <cellStyle name="출력 5 4 4 3" xfId="19025" xr:uid="{00000000-0005-0000-0000-00004A4A0000}"/>
    <cellStyle name="출력 5 4 4 3 2" xfId="19026" xr:uid="{00000000-0005-0000-0000-00004B4A0000}"/>
    <cellStyle name="출력 5 4 4 4" xfId="19027" xr:uid="{00000000-0005-0000-0000-00004C4A0000}"/>
    <cellStyle name="출력 5 4 5" xfId="19028" xr:uid="{00000000-0005-0000-0000-00004D4A0000}"/>
    <cellStyle name="출력 5 4 5 2" xfId="19029" xr:uid="{00000000-0005-0000-0000-00004E4A0000}"/>
    <cellStyle name="출력 5 4 5 2 2" xfId="19030" xr:uid="{00000000-0005-0000-0000-00004F4A0000}"/>
    <cellStyle name="출력 5 4 5 3" xfId="19031" xr:uid="{00000000-0005-0000-0000-0000504A0000}"/>
    <cellStyle name="출력 5 4 5 3 2" xfId="19032" xr:uid="{00000000-0005-0000-0000-0000514A0000}"/>
    <cellStyle name="출력 5 4 5 4" xfId="19033" xr:uid="{00000000-0005-0000-0000-0000524A0000}"/>
    <cellStyle name="출력 5 4 6" xfId="19034" xr:uid="{00000000-0005-0000-0000-0000534A0000}"/>
    <cellStyle name="출력 5 4 6 2" xfId="19035" xr:uid="{00000000-0005-0000-0000-0000544A0000}"/>
    <cellStyle name="출력 5 4 7" xfId="19036" xr:uid="{00000000-0005-0000-0000-0000554A0000}"/>
    <cellStyle name="출력 5 4 7 2" xfId="19037" xr:uid="{00000000-0005-0000-0000-0000564A0000}"/>
    <cellStyle name="출력 5 4 8" xfId="19038" xr:uid="{00000000-0005-0000-0000-0000574A0000}"/>
    <cellStyle name="출력 5 5" xfId="19039" xr:uid="{00000000-0005-0000-0000-0000584A0000}"/>
    <cellStyle name="출력 5 5 2" xfId="19040" xr:uid="{00000000-0005-0000-0000-0000594A0000}"/>
    <cellStyle name="출력 5 5 2 2" xfId="19041" xr:uid="{00000000-0005-0000-0000-00005A4A0000}"/>
    <cellStyle name="출력 5 5 3" xfId="19042" xr:uid="{00000000-0005-0000-0000-00005B4A0000}"/>
    <cellStyle name="출력 5 5 3 2" xfId="19043" xr:uid="{00000000-0005-0000-0000-00005C4A0000}"/>
    <cellStyle name="출력 5 5 4" xfId="19044" xr:uid="{00000000-0005-0000-0000-00005D4A0000}"/>
    <cellStyle name="출력 5 6" xfId="19045" xr:uid="{00000000-0005-0000-0000-00005E4A0000}"/>
    <cellStyle name="출력 5 6 2" xfId="19046" xr:uid="{00000000-0005-0000-0000-00005F4A0000}"/>
    <cellStyle name="출력 5 6 2 2" xfId="19047" xr:uid="{00000000-0005-0000-0000-0000604A0000}"/>
    <cellStyle name="출력 5 6 3" xfId="19048" xr:uid="{00000000-0005-0000-0000-0000614A0000}"/>
    <cellStyle name="출력 5 6 3 2" xfId="19049" xr:uid="{00000000-0005-0000-0000-0000624A0000}"/>
    <cellStyle name="출력 5 6 4" xfId="19050" xr:uid="{00000000-0005-0000-0000-0000634A0000}"/>
    <cellStyle name="출력 5 7" xfId="19051" xr:uid="{00000000-0005-0000-0000-0000644A0000}"/>
    <cellStyle name="출력 5 7 2" xfId="19052" xr:uid="{00000000-0005-0000-0000-0000654A0000}"/>
    <cellStyle name="출력 5 7 2 2" xfId="19053" xr:uid="{00000000-0005-0000-0000-0000664A0000}"/>
    <cellStyle name="출력 5 7 3" xfId="19054" xr:uid="{00000000-0005-0000-0000-0000674A0000}"/>
    <cellStyle name="출력 5 7 3 2" xfId="19055" xr:uid="{00000000-0005-0000-0000-0000684A0000}"/>
    <cellStyle name="출력 5 7 4" xfId="19056" xr:uid="{00000000-0005-0000-0000-0000694A0000}"/>
    <cellStyle name="출력 5 8" xfId="19057" xr:uid="{00000000-0005-0000-0000-00006A4A0000}"/>
    <cellStyle name="출력 5 8 2" xfId="19058" xr:uid="{00000000-0005-0000-0000-00006B4A0000}"/>
    <cellStyle name="출력 5 8 2 2" xfId="19059" xr:uid="{00000000-0005-0000-0000-00006C4A0000}"/>
    <cellStyle name="출력 5 8 3" xfId="19060" xr:uid="{00000000-0005-0000-0000-00006D4A0000}"/>
    <cellStyle name="출력 5 8 3 2" xfId="19061" xr:uid="{00000000-0005-0000-0000-00006E4A0000}"/>
    <cellStyle name="출력 5 8 4" xfId="19062" xr:uid="{00000000-0005-0000-0000-00006F4A0000}"/>
    <cellStyle name="출력 5 9" xfId="19063" xr:uid="{00000000-0005-0000-0000-0000704A0000}"/>
    <cellStyle name="출력 5 9 2" xfId="19064" xr:uid="{00000000-0005-0000-0000-0000714A0000}"/>
    <cellStyle name="출력 5 9 2 2" xfId="19065" xr:uid="{00000000-0005-0000-0000-0000724A0000}"/>
    <cellStyle name="출력 5 9 3" xfId="19066" xr:uid="{00000000-0005-0000-0000-0000734A0000}"/>
    <cellStyle name="출력 5 9 3 2" xfId="19067" xr:uid="{00000000-0005-0000-0000-0000744A0000}"/>
    <cellStyle name="출력 5 9 4" xfId="19068" xr:uid="{00000000-0005-0000-0000-0000754A0000}"/>
    <cellStyle name="출력 6" xfId="19069" xr:uid="{00000000-0005-0000-0000-0000764A0000}"/>
    <cellStyle name="출력 6 10" xfId="19070" xr:uid="{00000000-0005-0000-0000-0000774A0000}"/>
    <cellStyle name="출력 6 10 2" xfId="19071" xr:uid="{00000000-0005-0000-0000-0000784A0000}"/>
    <cellStyle name="출력 6 11" xfId="19072" xr:uid="{00000000-0005-0000-0000-0000794A0000}"/>
    <cellStyle name="출력 6 11 2" xfId="19073" xr:uid="{00000000-0005-0000-0000-00007A4A0000}"/>
    <cellStyle name="출력 6 12" xfId="19074" xr:uid="{00000000-0005-0000-0000-00007B4A0000}"/>
    <cellStyle name="출력 6 13" xfId="19075" xr:uid="{00000000-0005-0000-0000-00007C4A0000}"/>
    <cellStyle name="출력 6 2" xfId="19076" xr:uid="{00000000-0005-0000-0000-00007D4A0000}"/>
    <cellStyle name="출력 6 2 10" xfId="19077" xr:uid="{00000000-0005-0000-0000-00007E4A0000}"/>
    <cellStyle name="출력 6 2 10 2" xfId="19078" xr:uid="{00000000-0005-0000-0000-00007F4A0000}"/>
    <cellStyle name="출력 6 2 11" xfId="19079" xr:uid="{00000000-0005-0000-0000-0000804A0000}"/>
    <cellStyle name="출력 6 2 2" xfId="19080" xr:uid="{00000000-0005-0000-0000-0000814A0000}"/>
    <cellStyle name="출력 6 2 2 2" xfId="19081" xr:uid="{00000000-0005-0000-0000-0000824A0000}"/>
    <cellStyle name="출력 6 2 2 2 2" xfId="19082" xr:uid="{00000000-0005-0000-0000-0000834A0000}"/>
    <cellStyle name="출력 6 2 2 2 2 2" xfId="19083" xr:uid="{00000000-0005-0000-0000-0000844A0000}"/>
    <cellStyle name="출력 6 2 2 2 3" xfId="19084" xr:uid="{00000000-0005-0000-0000-0000854A0000}"/>
    <cellStyle name="출력 6 2 2 2 3 2" xfId="19085" xr:uid="{00000000-0005-0000-0000-0000864A0000}"/>
    <cellStyle name="출력 6 2 2 2 4" xfId="19086" xr:uid="{00000000-0005-0000-0000-0000874A0000}"/>
    <cellStyle name="출력 6 2 2 3" xfId="19087" xr:uid="{00000000-0005-0000-0000-0000884A0000}"/>
    <cellStyle name="출력 6 2 2 3 2" xfId="19088" xr:uid="{00000000-0005-0000-0000-0000894A0000}"/>
    <cellStyle name="출력 6 2 2 3 2 2" xfId="19089" xr:uid="{00000000-0005-0000-0000-00008A4A0000}"/>
    <cellStyle name="출력 6 2 2 3 3" xfId="19090" xr:uid="{00000000-0005-0000-0000-00008B4A0000}"/>
    <cellStyle name="출력 6 2 2 3 3 2" xfId="19091" xr:uid="{00000000-0005-0000-0000-00008C4A0000}"/>
    <cellStyle name="출력 6 2 2 3 4" xfId="19092" xr:uid="{00000000-0005-0000-0000-00008D4A0000}"/>
    <cellStyle name="출력 6 2 2 4" xfId="19093" xr:uid="{00000000-0005-0000-0000-00008E4A0000}"/>
    <cellStyle name="출력 6 2 2 4 2" xfId="19094" xr:uid="{00000000-0005-0000-0000-00008F4A0000}"/>
    <cellStyle name="출력 6 2 2 4 2 2" xfId="19095" xr:uid="{00000000-0005-0000-0000-0000904A0000}"/>
    <cellStyle name="출력 6 2 2 4 3" xfId="19096" xr:uid="{00000000-0005-0000-0000-0000914A0000}"/>
    <cellStyle name="출력 6 2 2 4 3 2" xfId="19097" xr:uid="{00000000-0005-0000-0000-0000924A0000}"/>
    <cellStyle name="출력 6 2 2 4 4" xfId="19098" xr:uid="{00000000-0005-0000-0000-0000934A0000}"/>
    <cellStyle name="출력 6 2 2 5" xfId="19099" xr:uid="{00000000-0005-0000-0000-0000944A0000}"/>
    <cellStyle name="출력 6 2 2 5 2" xfId="19100" xr:uid="{00000000-0005-0000-0000-0000954A0000}"/>
    <cellStyle name="출력 6 2 2 5 2 2" xfId="19101" xr:uid="{00000000-0005-0000-0000-0000964A0000}"/>
    <cellStyle name="출력 6 2 2 5 3" xfId="19102" xr:uid="{00000000-0005-0000-0000-0000974A0000}"/>
    <cellStyle name="출력 6 2 2 5 3 2" xfId="19103" xr:uid="{00000000-0005-0000-0000-0000984A0000}"/>
    <cellStyle name="출력 6 2 2 5 4" xfId="19104" xr:uid="{00000000-0005-0000-0000-0000994A0000}"/>
    <cellStyle name="출력 6 2 2 6" xfId="19105" xr:uid="{00000000-0005-0000-0000-00009A4A0000}"/>
    <cellStyle name="출력 6 2 2 6 2" xfId="19106" xr:uid="{00000000-0005-0000-0000-00009B4A0000}"/>
    <cellStyle name="출력 6 2 2 6 2 2" xfId="19107" xr:uid="{00000000-0005-0000-0000-00009C4A0000}"/>
    <cellStyle name="출력 6 2 2 6 3" xfId="19108" xr:uid="{00000000-0005-0000-0000-00009D4A0000}"/>
    <cellStyle name="출력 6 2 2 6 3 2" xfId="19109" xr:uid="{00000000-0005-0000-0000-00009E4A0000}"/>
    <cellStyle name="출력 6 2 2 6 4" xfId="19110" xr:uid="{00000000-0005-0000-0000-00009F4A0000}"/>
    <cellStyle name="출력 6 2 2 7" xfId="19111" xr:uid="{00000000-0005-0000-0000-0000A04A0000}"/>
    <cellStyle name="출력 6 2 2 7 2" xfId="19112" xr:uid="{00000000-0005-0000-0000-0000A14A0000}"/>
    <cellStyle name="출력 6 2 2 8" xfId="19113" xr:uid="{00000000-0005-0000-0000-0000A24A0000}"/>
    <cellStyle name="출력 6 2 2 8 2" xfId="19114" xr:uid="{00000000-0005-0000-0000-0000A34A0000}"/>
    <cellStyle name="출력 6 2 2 9" xfId="19115" xr:uid="{00000000-0005-0000-0000-0000A44A0000}"/>
    <cellStyle name="출력 6 2 3" xfId="19116" xr:uid="{00000000-0005-0000-0000-0000A54A0000}"/>
    <cellStyle name="출력 6 2 3 2" xfId="19117" xr:uid="{00000000-0005-0000-0000-0000A64A0000}"/>
    <cellStyle name="출력 6 2 3 2 2" xfId="19118" xr:uid="{00000000-0005-0000-0000-0000A74A0000}"/>
    <cellStyle name="출력 6 2 3 2 2 2" xfId="19119" xr:uid="{00000000-0005-0000-0000-0000A84A0000}"/>
    <cellStyle name="출력 6 2 3 2 3" xfId="19120" xr:uid="{00000000-0005-0000-0000-0000A94A0000}"/>
    <cellStyle name="출력 6 2 3 2 3 2" xfId="19121" xr:uid="{00000000-0005-0000-0000-0000AA4A0000}"/>
    <cellStyle name="출력 6 2 3 2 4" xfId="19122" xr:uid="{00000000-0005-0000-0000-0000AB4A0000}"/>
    <cellStyle name="출력 6 2 3 3" xfId="19123" xr:uid="{00000000-0005-0000-0000-0000AC4A0000}"/>
    <cellStyle name="출력 6 2 3 3 2" xfId="19124" xr:uid="{00000000-0005-0000-0000-0000AD4A0000}"/>
    <cellStyle name="출력 6 2 3 3 2 2" xfId="19125" xr:uid="{00000000-0005-0000-0000-0000AE4A0000}"/>
    <cellStyle name="출력 6 2 3 3 3" xfId="19126" xr:uid="{00000000-0005-0000-0000-0000AF4A0000}"/>
    <cellStyle name="출력 6 2 3 3 3 2" xfId="19127" xr:uid="{00000000-0005-0000-0000-0000B04A0000}"/>
    <cellStyle name="출력 6 2 3 3 4" xfId="19128" xr:uid="{00000000-0005-0000-0000-0000B14A0000}"/>
    <cellStyle name="출력 6 2 3 4" xfId="19129" xr:uid="{00000000-0005-0000-0000-0000B24A0000}"/>
    <cellStyle name="출력 6 2 3 4 2" xfId="19130" xr:uid="{00000000-0005-0000-0000-0000B34A0000}"/>
    <cellStyle name="출력 6 2 3 4 2 2" xfId="19131" xr:uid="{00000000-0005-0000-0000-0000B44A0000}"/>
    <cellStyle name="출력 6 2 3 4 3" xfId="19132" xr:uid="{00000000-0005-0000-0000-0000B54A0000}"/>
    <cellStyle name="출력 6 2 3 4 3 2" xfId="19133" xr:uid="{00000000-0005-0000-0000-0000B64A0000}"/>
    <cellStyle name="출력 6 2 3 4 4" xfId="19134" xr:uid="{00000000-0005-0000-0000-0000B74A0000}"/>
    <cellStyle name="출력 6 2 3 5" xfId="19135" xr:uid="{00000000-0005-0000-0000-0000B84A0000}"/>
    <cellStyle name="출력 6 2 3 5 2" xfId="19136" xr:uid="{00000000-0005-0000-0000-0000B94A0000}"/>
    <cellStyle name="출력 6 2 3 5 2 2" xfId="19137" xr:uid="{00000000-0005-0000-0000-0000BA4A0000}"/>
    <cellStyle name="출력 6 2 3 5 3" xfId="19138" xr:uid="{00000000-0005-0000-0000-0000BB4A0000}"/>
    <cellStyle name="출력 6 2 3 5 3 2" xfId="19139" xr:uid="{00000000-0005-0000-0000-0000BC4A0000}"/>
    <cellStyle name="출력 6 2 3 5 4" xfId="19140" xr:uid="{00000000-0005-0000-0000-0000BD4A0000}"/>
    <cellStyle name="출력 6 2 3 6" xfId="19141" xr:uid="{00000000-0005-0000-0000-0000BE4A0000}"/>
    <cellStyle name="출력 6 2 3 6 2" xfId="19142" xr:uid="{00000000-0005-0000-0000-0000BF4A0000}"/>
    <cellStyle name="출력 6 2 3 7" xfId="19143" xr:uid="{00000000-0005-0000-0000-0000C04A0000}"/>
    <cellStyle name="출력 6 2 3 7 2" xfId="19144" xr:uid="{00000000-0005-0000-0000-0000C14A0000}"/>
    <cellStyle name="출력 6 2 3 8" xfId="19145" xr:uid="{00000000-0005-0000-0000-0000C24A0000}"/>
    <cellStyle name="출력 6 2 4" xfId="19146" xr:uid="{00000000-0005-0000-0000-0000C34A0000}"/>
    <cellStyle name="출력 6 2 4 2" xfId="19147" xr:uid="{00000000-0005-0000-0000-0000C44A0000}"/>
    <cellStyle name="출력 6 2 4 2 2" xfId="19148" xr:uid="{00000000-0005-0000-0000-0000C54A0000}"/>
    <cellStyle name="출력 6 2 4 3" xfId="19149" xr:uid="{00000000-0005-0000-0000-0000C64A0000}"/>
    <cellStyle name="출력 6 2 4 3 2" xfId="19150" xr:uid="{00000000-0005-0000-0000-0000C74A0000}"/>
    <cellStyle name="출력 6 2 4 4" xfId="19151" xr:uid="{00000000-0005-0000-0000-0000C84A0000}"/>
    <cellStyle name="출력 6 2 5" xfId="19152" xr:uid="{00000000-0005-0000-0000-0000C94A0000}"/>
    <cellStyle name="출력 6 2 5 2" xfId="19153" xr:uid="{00000000-0005-0000-0000-0000CA4A0000}"/>
    <cellStyle name="출력 6 2 5 2 2" xfId="19154" xr:uid="{00000000-0005-0000-0000-0000CB4A0000}"/>
    <cellStyle name="출력 6 2 5 3" xfId="19155" xr:uid="{00000000-0005-0000-0000-0000CC4A0000}"/>
    <cellStyle name="출력 6 2 5 3 2" xfId="19156" xr:uid="{00000000-0005-0000-0000-0000CD4A0000}"/>
    <cellStyle name="출력 6 2 5 4" xfId="19157" xr:uid="{00000000-0005-0000-0000-0000CE4A0000}"/>
    <cellStyle name="출력 6 2 6" xfId="19158" xr:uid="{00000000-0005-0000-0000-0000CF4A0000}"/>
    <cellStyle name="출력 6 2 6 2" xfId="19159" xr:uid="{00000000-0005-0000-0000-0000D04A0000}"/>
    <cellStyle name="출력 6 2 6 2 2" xfId="19160" xr:uid="{00000000-0005-0000-0000-0000D14A0000}"/>
    <cellStyle name="출력 6 2 6 3" xfId="19161" xr:uid="{00000000-0005-0000-0000-0000D24A0000}"/>
    <cellStyle name="출력 6 2 6 3 2" xfId="19162" xr:uid="{00000000-0005-0000-0000-0000D34A0000}"/>
    <cellStyle name="출력 6 2 6 4" xfId="19163" xr:uid="{00000000-0005-0000-0000-0000D44A0000}"/>
    <cellStyle name="출력 6 2 7" xfId="19164" xr:uid="{00000000-0005-0000-0000-0000D54A0000}"/>
    <cellStyle name="출력 6 2 7 2" xfId="19165" xr:uid="{00000000-0005-0000-0000-0000D64A0000}"/>
    <cellStyle name="출력 6 2 7 2 2" xfId="19166" xr:uid="{00000000-0005-0000-0000-0000D74A0000}"/>
    <cellStyle name="출력 6 2 7 3" xfId="19167" xr:uid="{00000000-0005-0000-0000-0000D84A0000}"/>
    <cellStyle name="출력 6 2 7 3 2" xfId="19168" xr:uid="{00000000-0005-0000-0000-0000D94A0000}"/>
    <cellStyle name="출력 6 2 7 4" xfId="19169" xr:uid="{00000000-0005-0000-0000-0000DA4A0000}"/>
    <cellStyle name="출력 6 2 8" xfId="19170" xr:uid="{00000000-0005-0000-0000-0000DB4A0000}"/>
    <cellStyle name="출력 6 2 8 2" xfId="19171" xr:uid="{00000000-0005-0000-0000-0000DC4A0000}"/>
    <cellStyle name="출력 6 2 8 2 2" xfId="19172" xr:uid="{00000000-0005-0000-0000-0000DD4A0000}"/>
    <cellStyle name="출력 6 2 8 3" xfId="19173" xr:uid="{00000000-0005-0000-0000-0000DE4A0000}"/>
    <cellStyle name="출력 6 2 8 3 2" xfId="19174" xr:uid="{00000000-0005-0000-0000-0000DF4A0000}"/>
    <cellStyle name="출력 6 2 8 4" xfId="19175" xr:uid="{00000000-0005-0000-0000-0000E04A0000}"/>
    <cellStyle name="출력 6 2 9" xfId="19176" xr:uid="{00000000-0005-0000-0000-0000E14A0000}"/>
    <cellStyle name="출력 6 2 9 2" xfId="19177" xr:uid="{00000000-0005-0000-0000-0000E24A0000}"/>
    <cellStyle name="출력 6 3" xfId="19178" xr:uid="{00000000-0005-0000-0000-0000E34A0000}"/>
    <cellStyle name="출력 6 3 2" xfId="19179" xr:uid="{00000000-0005-0000-0000-0000E44A0000}"/>
    <cellStyle name="출력 6 3 2 2" xfId="19180" xr:uid="{00000000-0005-0000-0000-0000E54A0000}"/>
    <cellStyle name="출력 6 3 2 2 2" xfId="19181" xr:uid="{00000000-0005-0000-0000-0000E64A0000}"/>
    <cellStyle name="출력 6 3 2 3" xfId="19182" xr:uid="{00000000-0005-0000-0000-0000E74A0000}"/>
    <cellStyle name="출력 6 3 2 3 2" xfId="19183" xr:uid="{00000000-0005-0000-0000-0000E84A0000}"/>
    <cellStyle name="출력 6 3 2 4" xfId="19184" xr:uid="{00000000-0005-0000-0000-0000E94A0000}"/>
    <cellStyle name="출력 6 3 3" xfId="19185" xr:uid="{00000000-0005-0000-0000-0000EA4A0000}"/>
    <cellStyle name="출력 6 3 3 2" xfId="19186" xr:uid="{00000000-0005-0000-0000-0000EB4A0000}"/>
    <cellStyle name="출력 6 3 3 2 2" xfId="19187" xr:uid="{00000000-0005-0000-0000-0000EC4A0000}"/>
    <cellStyle name="출력 6 3 3 3" xfId="19188" xr:uid="{00000000-0005-0000-0000-0000ED4A0000}"/>
    <cellStyle name="출력 6 3 3 3 2" xfId="19189" xr:uid="{00000000-0005-0000-0000-0000EE4A0000}"/>
    <cellStyle name="출력 6 3 3 4" xfId="19190" xr:uid="{00000000-0005-0000-0000-0000EF4A0000}"/>
    <cellStyle name="출력 6 3 4" xfId="19191" xr:uid="{00000000-0005-0000-0000-0000F04A0000}"/>
    <cellStyle name="출력 6 3 4 2" xfId="19192" xr:uid="{00000000-0005-0000-0000-0000F14A0000}"/>
    <cellStyle name="출력 6 3 4 2 2" xfId="19193" xr:uid="{00000000-0005-0000-0000-0000F24A0000}"/>
    <cellStyle name="출력 6 3 4 3" xfId="19194" xr:uid="{00000000-0005-0000-0000-0000F34A0000}"/>
    <cellStyle name="출력 6 3 4 3 2" xfId="19195" xr:uid="{00000000-0005-0000-0000-0000F44A0000}"/>
    <cellStyle name="출력 6 3 4 4" xfId="19196" xr:uid="{00000000-0005-0000-0000-0000F54A0000}"/>
    <cellStyle name="출력 6 3 5" xfId="19197" xr:uid="{00000000-0005-0000-0000-0000F64A0000}"/>
    <cellStyle name="출력 6 3 5 2" xfId="19198" xr:uid="{00000000-0005-0000-0000-0000F74A0000}"/>
    <cellStyle name="출력 6 3 5 2 2" xfId="19199" xr:uid="{00000000-0005-0000-0000-0000F84A0000}"/>
    <cellStyle name="출력 6 3 5 3" xfId="19200" xr:uid="{00000000-0005-0000-0000-0000F94A0000}"/>
    <cellStyle name="출력 6 3 5 3 2" xfId="19201" xr:uid="{00000000-0005-0000-0000-0000FA4A0000}"/>
    <cellStyle name="출력 6 3 5 4" xfId="19202" xr:uid="{00000000-0005-0000-0000-0000FB4A0000}"/>
    <cellStyle name="출력 6 3 6" xfId="19203" xr:uid="{00000000-0005-0000-0000-0000FC4A0000}"/>
    <cellStyle name="출력 6 3 6 2" xfId="19204" xr:uid="{00000000-0005-0000-0000-0000FD4A0000}"/>
    <cellStyle name="출력 6 3 6 2 2" xfId="19205" xr:uid="{00000000-0005-0000-0000-0000FE4A0000}"/>
    <cellStyle name="출력 6 3 6 3" xfId="19206" xr:uid="{00000000-0005-0000-0000-0000FF4A0000}"/>
    <cellStyle name="출력 6 3 6 3 2" xfId="19207" xr:uid="{00000000-0005-0000-0000-0000004B0000}"/>
    <cellStyle name="출력 6 3 6 4" xfId="19208" xr:uid="{00000000-0005-0000-0000-0000014B0000}"/>
    <cellStyle name="출력 6 3 7" xfId="19209" xr:uid="{00000000-0005-0000-0000-0000024B0000}"/>
    <cellStyle name="출력 6 3 7 2" xfId="19210" xr:uid="{00000000-0005-0000-0000-0000034B0000}"/>
    <cellStyle name="출력 6 3 8" xfId="19211" xr:uid="{00000000-0005-0000-0000-0000044B0000}"/>
    <cellStyle name="출력 6 3 8 2" xfId="19212" xr:uid="{00000000-0005-0000-0000-0000054B0000}"/>
    <cellStyle name="출력 6 3 9" xfId="19213" xr:uid="{00000000-0005-0000-0000-0000064B0000}"/>
    <cellStyle name="출력 6 4" xfId="19214" xr:uid="{00000000-0005-0000-0000-0000074B0000}"/>
    <cellStyle name="출력 6 4 2" xfId="19215" xr:uid="{00000000-0005-0000-0000-0000084B0000}"/>
    <cellStyle name="출력 6 4 2 2" xfId="19216" xr:uid="{00000000-0005-0000-0000-0000094B0000}"/>
    <cellStyle name="출력 6 4 2 2 2" xfId="19217" xr:uid="{00000000-0005-0000-0000-00000A4B0000}"/>
    <cellStyle name="출력 6 4 2 3" xfId="19218" xr:uid="{00000000-0005-0000-0000-00000B4B0000}"/>
    <cellStyle name="출력 6 4 2 3 2" xfId="19219" xr:uid="{00000000-0005-0000-0000-00000C4B0000}"/>
    <cellStyle name="출력 6 4 2 4" xfId="19220" xr:uid="{00000000-0005-0000-0000-00000D4B0000}"/>
    <cellStyle name="출력 6 4 3" xfId="19221" xr:uid="{00000000-0005-0000-0000-00000E4B0000}"/>
    <cellStyle name="출력 6 4 3 2" xfId="19222" xr:uid="{00000000-0005-0000-0000-00000F4B0000}"/>
    <cellStyle name="출력 6 4 3 2 2" xfId="19223" xr:uid="{00000000-0005-0000-0000-0000104B0000}"/>
    <cellStyle name="출력 6 4 3 3" xfId="19224" xr:uid="{00000000-0005-0000-0000-0000114B0000}"/>
    <cellStyle name="출력 6 4 3 3 2" xfId="19225" xr:uid="{00000000-0005-0000-0000-0000124B0000}"/>
    <cellStyle name="출력 6 4 3 4" xfId="19226" xr:uid="{00000000-0005-0000-0000-0000134B0000}"/>
    <cellStyle name="출력 6 4 4" xfId="19227" xr:uid="{00000000-0005-0000-0000-0000144B0000}"/>
    <cellStyle name="출력 6 4 4 2" xfId="19228" xr:uid="{00000000-0005-0000-0000-0000154B0000}"/>
    <cellStyle name="출력 6 4 4 2 2" xfId="19229" xr:uid="{00000000-0005-0000-0000-0000164B0000}"/>
    <cellStyle name="출력 6 4 4 3" xfId="19230" xr:uid="{00000000-0005-0000-0000-0000174B0000}"/>
    <cellStyle name="출력 6 4 4 3 2" xfId="19231" xr:uid="{00000000-0005-0000-0000-0000184B0000}"/>
    <cellStyle name="출력 6 4 4 4" xfId="19232" xr:uid="{00000000-0005-0000-0000-0000194B0000}"/>
    <cellStyle name="출력 6 4 5" xfId="19233" xr:uid="{00000000-0005-0000-0000-00001A4B0000}"/>
    <cellStyle name="출력 6 4 5 2" xfId="19234" xr:uid="{00000000-0005-0000-0000-00001B4B0000}"/>
    <cellStyle name="출력 6 4 5 2 2" xfId="19235" xr:uid="{00000000-0005-0000-0000-00001C4B0000}"/>
    <cellStyle name="출력 6 4 5 3" xfId="19236" xr:uid="{00000000-0005-0000-0000-00001D4B0000}"/>
    <cellStyle name="출력 6 4 5 3 2" xfId="19237" xr:uid="{00000000-0005-0000-0000-00001E4B0000}"/>
    <cellStyle name="출력 6 4 5 4" xfId="19238" xr:uid="{00000000-0005-0000-0000-00001F4B0000}"/>
    <cellStyle name="출력 6 4 6" xfId="19239" xr:uid="{00000000-0005-0000-0000-0000204B0000}"/>
    <cellStyle name="출력 6 4 6 2" xfId="19240" xr:uid="{00000000-0005-0000-0000-0000214B0000}"/>
    <cellStyle name="출력 6 4 7" xfId="19241" xr:uid="{00000000-0005-0000-0000-0000224B0000}"/>
    <cellStyle name="출력 6 4 7 2" xfId="19242" xr:uid="{00000000-0005-0000-0000-0000234B0000}"/>
    <cellStyle name="출력 6 4 8" xfId="19243" xr:uid="{00000000-0005-0000-0000-0000244B0000}"/>
    <cellStyle name="출력 6 5" xfId="19244" xr:uid="{00000000-0005-0000-0000-0000254B0000}"/>
    <cellStyle name="출력 6 5 2" xfId="19245" xr:uid="{00000000-0005-0000-0000-0000264B0000}"/>
    <cellStyle name="출력 6 5 2 2" xfId="19246" xr:uid="{00000000-0005-0000-0000-0000274B0000}"/>
    <cellStyle name="출력 6 5 3" xfId="19247" xr:uid="{00000000-0005-0000-0000-0000284B0000}"/>
    <cellStyle name="출력 6 5 3 2" xfId="19248" xr:uid="{00000000-0005-0000-0000-0000294B0000}"/>
    <cellStyle name="출력 6 5 4" xfId="19249" xr:uid="{00000000-0005-0000-0000-00002A4B0000}"/>
    <cellStyle name="출력 6 6" xfId="19250" xr:uid="{00000000-0005-0000-0000-00002B4B0000}"/>
    <cellStyle name="출력 6 6 2" xfId="19251" xr:uid="{00000000-0005-0000-0000-00002C4B0000}"/>
    <cellStyle name="출력 6 6 2 2" xfId="19252" xr:uid="{00000000-0005-0000-0000-00002D4B0000}"/>
    <cellStyle name="출력 6 6 3" xfId="19253" xr:uid="{00000000-0005-0000-0000-00002E4B0000}"/>
    <cellStyle name="출력 6 6 3 2" xfId="19254" xr:uid="{00000000-0005-0000-0000-00002F4B0000}"/>
    <cellStyle name="출력 6 6 4" xfId="19255" xr:uid="{00000000-0005-0000-0000-0000304B0000}"/>
    <cellStyle name="출력 6 7" xfId="19256" xr:uid="{00000000-0005-0000-0000-0000314B0000}"/>
    <cellStyle name="출력 6 7 2" xfId="19257" xr:uid="{00000000-0005-0000-0000-0000324B0000}"/>
    <cellStyle name="출력 6 7 2 2" xfId="19258" xr:uid="{00000000-0005-0000-0000-0000334B0000}"/>
    <cellStyle name="출력 6 7 3" xfId="19259" xr:uid="{00000000-0005-0000-0000-0000344B0000}"/>
    <cellStyle name="출력 6 7 3 2" xfId="19260" xr:uid="{00000000-0005-0000-0000-0000354B0000}"/>
    <cellStyle name="출력 6 7 4" xfId="19261" xr:uid="{00000000-0005-0000-0000-0000364B0000}"/>
    <cellStyle name="출력 6 8" xfId="19262" xr:uid="{00000000-0005-0000-0000-0000374B0000}"/>
    <cellStyle name="출력 6 8 2" xfId="19263" xr:uid="{00000000-0005-0000-0000-0000384B0000}"/>
    <cellStyle name="출력 6 8 2 2" xfId="19264" xr:uid="{00000000-0005-0000-0000-0000394B0000}"/>
    <cellStyle name="출력 6 8 3" xfId="19265" xr:uid="{00000000-0005-0000-0000-00003A4B0000}"/>
    <cellStyle name="출력 6 8 3 2" xfId="19266" xr:uid="{00000000-0005-0000-0000-00003B4B0000}"/>
    <cellStyle name="출력 6 8 4" xfId="19267" xr:uid="{00000000-0005-0000-0000-00003C4B0000}"/>
    <cellStyle name="출력 6 9" xfId="19268" xr:uid="{00000000-0005-0000-0000-00003D4B0000}"/>
    <cellStyle name="출력 6 9 2" xfId="19269" xr:uid="{00000000-0005-0000-0000-00003E4B0000}"/>
    <cellStyle name="출력 6 9 2 2" xfId="19270" xr:uid="{00000000-0005-0000-0000-00003F4B0000}"/>
    <cellStyle name="출력 6 9 3" xfId="19271" xr:uid="{00000000-0005-0000-0000-0000404B0000}"/>
    <cellStyle name="출력 6 9 3 2" xfId="19272" xr:uid="{00000000-0005-0000-0000-0000414B0000}"/>
    <cellStyle name="출력 6 9 4" xfId="19273" xr:uid="{00000000-0005-0000-0000-0000424B0000}"/>
    <cellStyle name="출력 7" xfId="19274" xr:uid="{00000000-0005-0000-0000-0000434B0000}"/>
    <cellStyle name="출력 7 10" xfId="19275" xr:uid="{00000000-0005-0000-0000-0000444B0000}"/>
    <cellStyle name="출력 7 10 2" xfId="19276" xr:uid="{00000000-0005-0000-0000-0000454B0000}"/>
    <cellStyle name="출력 7 11" xfId="19277" xr:uid="{00000000-0005-0000-0000-0000464B0000}"/>
    <cellStyle name="출력 7 11 2" xfId="19278" xr:uid="{00000000-0005-0000-0000-0000474B0000}"/>
    <cellStyle name="출력 7 12" xfId="19279" xr:uid="{00000000-0005-0000-0000-0000484B0000}"/>
    <cellStyle name="출력 7 2" xfId="19280" xr:uid="{00000000-0005-0000-0000-0000494B0000}"/>
    <cellStyle name="출력 7 2 10" xfId="19281" xr:uid="{00000000-0005-0000-0000-00004A4B0000}"/>
    <cellStyle name="출력 7 2 10 2" xfId="19282" xr:uid="{00000000-0005-0000-0000-00004B4B0000}"/>
    <cellStyle name="출력 7 2 11" xfId="19283" xr:uid="{00000000-0005-0000-0000-00004C4B0000}"/>
    <cellStyle name="출력 7 2 2" xfId="19284" xr:uid="{00000000-0005-0000-0000-00004D4B0000}"/>
    <cellStyle name="출력 7 2 2 2" xfId="19285" xr:uid="{00000000-0005-0000-0000-00004E4B0000}"/>
    <cellStyle name="출력 7 2 2 2 2" xfId="19286" xr:uid="{00000000-0005-0000-0000-00004F4B0000}"/>
    <cellStyle name="출력 7 2 2 2 2 2" xfId="19287" xr:uid="{00000000-0005-0000-0000-0000504B0000}"/>
    <cellStyle name="출력 7 2 2 2 3" xfId="19288" xr:uid="{00000000-0005-0000-0000-0000514B0000}"/>
    <cellStyle name="출력 7 2 2 2 3 2" xfId="19289" xr:uid="{00000000-0005-0000-0000-0000524B0000}"/>
    <cellStyle name="출력 7 2 2 2 4" xfId="19290" xr:uid="{00000000-0005-0000-0000-0000534B0000}"/>
    <cellStyle name="출력 7 2 2 3" xfId="19291" xr:uid="{00000000-0005-0000-0000-0000544B0000}"/>
    <cellStyle name="출력 7 2 2 3 2" xfId="19292" xr:uid="{00000000-0005-0000-0000-0000554B0000}"/>
    <cellStyle name="출력 7 2 2 3 2 2" xfId="19293" xr:uid="{00000000-0005-0000-0000-0000564B0000}"/>
    <cellStyle name="출력 7 2 2 3 3" xfId="19294" xr:uid="{00000000-0005-0000-0000-0000574B0000}"/>
    <cellStyle name="출력 7 2 2 3 3 2" xfId="19295" xr:uid="{00000000-0005-0000-0000-0000584B0000}"/>
    <cellStyle name="출력 7 2 2 3 4" xfId="19296" xr:uid="{00000000-0005-0000-0000-0000594B0000}"/>
    <cellStyle name="출력 7 2 2 4" xfId="19297" xr:uid="{00000000-0005-0000-0000-00005A4B0000}"/>
    <cellStyle name="출력 7 2 2 4 2" xfId="19298" xr:uid="{00000000-0005-0000-0000-00005B4B0000}"/>
    <cellStyle name="출력 7 2 2 4 2 2" xfId="19299" xr:uid="{00000000-0005-0000-0000-00005C4B0000}"/>
    <cellStyle name="출력 7 2 2 4 3" xfId="19300" xr:uid="{00000000-0005-0000-0000-00005D4B0000}"/>
    <cellStyle name="출력 7 2 2 4 3 2" xfId="19301" xr:uid="{00000000-0005-0000-0000-00005E4B0000}"/>
    <cellStyle name="출력 7 2 2 4 4" xfId="19302" xr:uid="{00000000-0005-0000-0000-00005F4B0000}"/>
    <cellStyle name="출력 7 2 2 5" xfId="19303" xr:uid="{00000000-0005-0000-0000-0000604B0000}"/>
    <cellStyle name="출력 7 2 2 5 2" xfId="19304" xr:uid="{00000000-0005-0000-0000-0000614B0000}"/>
    <cellStyle name="출력 7 2 2 5 2 2" xfId="19305" xr:uid="{00000000-0005-0000-0000-0000624B0000}"/>
    <cellStyle name="출력 7 2 2 5 3" xfId="19306" xr:uid="{00000000-0005-0000-0000-0000634B0000}"/>
    <cellStyle name="출력 7 2 2 5 3 2" xfId="19307" xr:uid="{00000000-0005-0000-0000-0000644B0000}"/>
    <cellStyle name="출력 7 2 2 5 4" xfId="19308" xr:uid="{00000000-0005-0000-0000-0000654B0000}"/>
    <cellStyle name="출력 7 2 2 6" xfId="19309" xr:uid="{00000000-0005-0000-0000-0000664B0000}"/>
    <cellStyle name="출력 7 2 2 6 2" xfId="19310" xr:uid="{00000000-0005-0000-0000-0000674B0000}"/>
    <cellStyle name="출력 7 2 2 6 2 2" xfId="19311" xr:uid="{00000000-0005-0000-0000-0000684B0000}"/>
    <cellStyle name="출력 7 2 2 6 3" xfId="19312" xr:uid="{00000000-0005-0000-0000-0000694B0000}"/>
    <cellStyle name="출력 7 2 2 6 3 2" xfId="19313" xr:uid="{00000000-0005-0000-0000-00006A4B0000}"/>
    <cellStyle name="출력 7 2 2 6 4" xfId="19314" xr:uid="{00000000-0005-0000-0000-00006B4B0000}"/>
    <cellStyle name="출력 7 2 2 7" xfId="19315" xr:uid="{00000000-0005-0000-0000-00006C4B0000}"/>
    <cellStyle name="출력 7 2 2 7 2" xfId="19316" xr:uid="{00000000-0005-0000-0000-00006D4B0000}"/>
    <cellStyle name="출력 7 2 2 8" xfId="19317" xr:uid="{00000000-0005-0000-0000-00006E4B0000}"/>
    <cellStyle name="출력 7 2 2 8 2" xfId="19318" xr:uid="{00000000-0005-0000-0000-00006F4B0000}"/>
    <cellStyle name="출력 7 2 2 9" xfId="19319" xr:uid="{00000000-0005-0000-0000-0000704B0000}"/>
    <cellStyle name="출력 7 2 3" xfId="19320" xr:uid="{00000000-0005-0000-0000-0000714B0000}"/>
    <cellStyle name="출력 7 2 3 2" xfId="19321" xr:uid="{00000000-0005-0000-0000-0000724B0000}"/>
    <cellStyle name="출력 7 2 3 2 2" xfId="19322" xr:uid="{00000000-0005-0000-0000-0000734B0000}"/>
    <cellStyle name="출력 7 2 3 2 2 2" xfId="19323" xr:uid="{00000000-0005-0000-0000-0000744B0000}"/>
    <cellStyle name="출력 7 2 3 2 3" xfId="19324" xr:uid="{00000000-0005-0000-0000-0000754B0000}"/>
    <cellStyle name="출력 7 2 3 2 3 2" xfId="19325" xr:uid="{00000000-0005-0000-0000-0000764B0000}"/>
    <cellStyle name="출력 7 2 3 2 4" xfId="19326" xr:uid="{00000000-0005-0000-0000-0000774B0000}"/>
    <cellStyle name="출력 7 2 3 3" xfId="19327" xr:uid="{00000000-0005-0000-0000-0000784B0000}"/>
    <cellStyle name="출력 7 2 3 3 2" xfId="19328" xr:uid="{00000000-0005-0000-0000-0000794B0000}"/>
    <cellStyle name="출력 7 2 3 3 2 2" xfId="19329" xr:uid="{00000000-0005-0000-0000-00007A4B0000}"/>
    <cellStyle name="출력 7 2 3 3 3" xfId="19330" xr:uid="{00000000-0005-0000-0000-00007B4B0000}"/>
    <cellStyle name="출력 7 2 3 3 3 2" xfId="19331" xr:uid="{00000000-0005-0000-0000-00007C4B0000}"/>
    <cellStyle name="출력 7 2 3 3 4" xfId="19332" xr:uid="{00000000-0005-0000-0000-00007D4B0000}"/>
    <cellStyle name="출력 7 2 3 4" xfId="19333" xr:uid="{00000000-0005-0000-0000-00007E4B0000}"/>
    <cellStyle name="출력 7 2 3 4 2" xfId="19334" xr:uid="{00000000-0005-0000-0000-00007F4B0000}"/>
    <cellStyle name="출력 7 2 3 4 2 2" xfId="19335" xr:uid="{00000000-0005-0000-0000-0000804B0000}"/>
    <cellStyle name="출력 7 2 3 4 3" xfId="19336" xr:uid="{00000000-0005-0000-0000-0000814B0000}"/>
    <cellStyle name="출력 7 2 3 4 3 2" xfId="19337" xr:uid="{00000000-0005-0000-0000-0000824B0000}"/>
    <cellStyle name="출력 7 2 3 4 4" xfId="19338" xr:uid="{00000000-0005-0000-0000-0000834B0000}"/>
    <cellStyle name="출력 7 2 3 5" xfId="19339" xr:uid="{00000000-0005-0000-0000-0000844B0000}"/>
    <cellStyle name="출력 7 2 3 5 2" xfId="19340" xr:uid="{00000000-0005-0000-0000-0000854B0000}"/>
    <cellStyle name="출력 7 2 3 5 2 2" xfId="19341" xr:uid="{00000000-0005-0000-0000-0000864B0000}"/>
    <cellStyle name="출력 7 2 3 5 3" xfId="19342" xr:uid="{00000000-0005-0000-0000-0000874B0000}"/>
    <cellStyle name="출력 7 2 3 5 3 2" xfId="19343" xr:uid="{00000000-0005-0000-0000-0000884B0000}"/>
    <cellStyle name="출력 7 2 3 5 4" xfId="19344" xr:uid="{00000000-0005-0000-0000-0000894B0000}"/>
    <cellStyle name="출력 7 2 3 6" xfId="19345" xr:uid="{00000000-0005-0000-0000-00008A4B0000}"/>
    <cellStyle name="출력 7 2 3 6 2" xfId="19346" xr:uid="{00000000-0005-0000-0000-00008B4B0000}"/>
    <cellStyle name="출력 7 2 3 7" xfId="19347" xr:uid="{00000000-0005-0000-0000-00008C4B0000}"/>
    <cellStyle name="출력 7 2 3 7 2" xfId="19348" xr:uid="{00000000-0005-0000-0000-00008D4B0000}"/>
    <cellStyle name="출력 7 2 3 8" xfId="19349" xr:uid="{00000000-0005-0000-0000-00008E4B0000}"/>
    <cellStyle name="출력 7 2 4" xfId="19350" xr:uid="{00000000-0005-0000-0000-00008F4B0000}"/>
    <cellStyle name="출력 7 2 4 2" xfId="19351" xr:uid="{00000000-0005-0000-0000-0000904B0000}"/>
    <cellStyle name="출력 7 2 4 2 2" xfId="19352" xr:uid="{00000000-0005-0000-0000-0000914B0000}"/>
    <cellStyle name="출력 7 2 4 3" xfId="19353" xr:uid="{00000000-0005-0000-0000-0000924B0000}"/>
    <cellStyle name="출력 7 2 4 3 2" xfId="19354" xr:uid="{00000000-0005-0000-0000-0000934B0000}"/>
    <cellStyle name="출력 7 2 4 4" xfId="19355" xr:uid="{00000000-0005-0000-0000-0000944B0000}"/>
    <cellStyle name="출력 7 2 5" xfId="19356" xr:uid="{00000000-0005-0000-0000-0000954B0000}"/>
    <cellStyle name="출력 7 2 5 2" xfId="19357" xr:uid="{00000000-0005-0000-0000-0000964B0000}"/>
    <cellStyle name="출력 7 2 5 2 2" xfId="19358" xr:uid="{00000000-0005-0000-0000-0000974B0000}"/>
    <cellStyle name="출력 7 2 5 3" xfId="19359" xr:uid="{00000000-0005-0000-0000-0000984B0000}"/>
    <cellStyle name="출력 7 2 5 3 2" xfId="19360" xr:uid="{00000000-0005-0000-0000-0000994B0000}"/>
    <cellStyle name="출력 7 2 5 4" xfId="19361" xr:uid="{00000000-0005-0000-0000-00009A4B0000}"/>
    <cellStyle name="출력 7 2 6" xfId="19362" xr:uid="{00000000-0005-0000-0000-00009B4B0000}"/>
    <cellStyle name="출력 7 2 6 2" xfId="19363" xr:uid="{00000000-0005-0000-0000-00009C4B0000}"/>
    <cellStyle name="출력 7 2 6 2 2" xfId="19364" xr:uid="{00000000-0005-0000-0000-00009D4B0000}"/>
    <cellStyle name="출력 7 2 6 3" xfId="19365" xr:uid="{00000000-0005-0000-0000-00009E4B0000}"/>
    <cellStyle name="출력 7 2 6 3 2" xfId="19366" xr:uid="{00000000-0005-0000-0000-00009F4B0000}"/>
    <cellStyle name="출력 7 2 6 4" xfId="19367" xr:uid="{00000000-0005-0000-0000-0000A04B0000}"/>
    <cellStyle name="출력 7 2 7" xfId="19368" xr:uid="{00000000-0005-0000-0000-0000A14B0000}"/>
    <cellStyle name="출력 7 2 7 2" xfId="19369" xr:uid="{00000000-0005-0000-0000-0000A24B0000}"/>
    <cellStyle name="출력 7 2 7 2 2" xfId="19370" xr:uid="{00000000-0005-0000-0000-0000A34B0000}"/>
    <cellStyle name="출력 7 2 7 3" xfId="19371" xr:uid="{00000000-0005-0000-0000-0000A44B0000}"/>
    <cellStyle name="출력 7 2 7 3 2" xfId="19372" xr:uid="{00000000-0005-0000-0000-0000A54B0000}"/>
    <cellStyle name="출력 7 2 7 4" xfId="19373" xr:uid="{00000000-0005-0000-0000-0000A64B0000}"/>
    <cellStyle name="출력 7 2 8" xfId="19374" xr:uid="{00000000-0005-0000-0000-0000A74B0000}"/>
    <cellStyle name="출력 7 2 8 2" xfId="19375" xr:uid="{00000000-0005-0000-0000-0000A84B0000}"/>
    <cellStyle name="출력 7 2 8 2 2" xfId="19376" xr:uid="{00000000-0005-0000-0000-0000A94B0000}"/>
    <cellStyle name="출력 7 2 8 3" xfId="19377" xr:uid="{00000000-0005-0000-0000-0000AA4B0000}"/>
    <cellStyle name="출력 7 2 8 3 2" xfId="19378" xr:uid="{00000000-0005-0000-0000-0000AB4B0000}"/>
    <cellStyle name="출력 7 2 8 4" xfId="19379" xr:uid="{00000000-0005-0000-0000-0000AC4B0000}"/>
    <cellStyle name="출력 7 2 9" xfId="19380" xr:uid="{00000000-0005-0000-0000-0000AD4B0000}"/>
    <cellStyle name="출력 7 2 9 2" xfId="19381" xr:uid="{00000000-0005-0000-0000-0000AE4B0000}"/>
    <cellStyle name="출력 7 3" xfId="19382" xr:uid="{00000000-0005-0000-0000-0000AF4B0000}"/>
    <cellStyle name="출력 7 3 2" xfId="19383" xr:uid="{00000000-0005-0000-0000-0000B04B0000}"/>
    <cellStyle name="출력 7 3 2 2" xfId="19384" xr:uid="{00000000-0005-0000-0000-0000B14B0000}"/>
    <cellStyle name="출력 7 3 2 2 2" xfId="19385" xr:uid="{00000000-0005-0000-0000-0000B24B0000}"/>
    <cellStyle name="출력 7 3 2 3" xfId="19386" xr:uid="{00000000-0005-0000-0000-0000B34B0000}"/>
    <cellStyle name="출력 7 3 2 3 2" xfId="19387" xr:uid="{00000000-0005-0000-0000-0000B44B0000}"/>
    <cellStyle name="출력 7 3 2 4" xfId="19388" xr:uid="{00000000-0005-0000-0000-0000B54B0000}"/>
    <cellStyle name="출력 7 3 3" xfId="19389" xr:uid="{00000000-0005-0000-0000-0000B64B0000}"/>
    <cellStyle name="출력 7 3 3 2" xfId="19390" xr:uid="{00000000-0005-0000-0000-0000B74B0000}"/>
    <cellStyle name="출력 7 3 3 2 2" xfId="19391" xr:uid="{00000000-0005-0000-0000-0000B84B0000}"/>
    <cellStyle name="출력 7 3 3 3" xfId="19392" xr:uid="{00000000-0005-0000-0000-0000B94B0000}"/>
    <cellStyle name="출력 7 3 3 3 2" xfId="19393" xr:uid="{00000000-0005-0000-0000-0000BA4B0000}"/>
    <cellStyle name="출력 7 3 3 4" xfId="19394" xr:uid="{00000000-0005-0000-0000-0000BB4B0000}"/>
    <cellStyle name="출력 7 3 4" xfId="19395" xr:uid="{00000000-0005-0000-0000-0000BC4B0000}"/>
    <cellStyle name="출력 7 3 4 2" xfId="19396" xr:uid="{00000000-0005-0000-0000-0000BD4B0000}"/>
    <cellStyle name="출력 7 3 4 2 2" xfId="19397" xr:uid="{00000000-0005-0000-0000-0000BE4B0000}"/>
    <cellStyle name="출력 7 3 4 3" xfId="19398" xr:uid="{00000000-0005-0000-0000-0000BF4B0000}"/>
    <cellStyle name="출력 7 3 4 3 2" xfId="19399" xr:uid="{00000000-0005-0000-0000-0000C04B0000}"/>
    <cellStyle name="출력 7 3 4 4" xfId="19400" xr:uid="{00000000-0005-0000-0000-0000C14B0000}"/>
    <cellStyle name="출력 7 3 5" xfId="19401" xr:uid="{00000000-0005-0000-0000-0000C24B0000}"/>
    <cellStyle name="출력 7 3 5 2" xfId="19402" xr:uid="{00000000-0005-0000-0000-0000C34B0000}"/>
    <cellStyle name="출력 7 3 5 2 2" xfId="19403" xr:uid="{00000000-0005-0000-0000-0000C44B0000}"/>
    <cellStyle name="출력 7 3 5 3" xfId="19404" xr:uid="{00000000-0005-0000-0000-0000C54B0000}"/>
    <cellStyle name="출력 7 3 5 3 2" xfId="19405" xr:uid="{00000000-0005-0000-0000-0000C64B0000}"/>
    <cellStyle name="출력 7 3 5 4" xfId="19406" xr:uid="{00000000-0005-0000-0000-0000C74B0000}"/>
    <cellStyle name="출력 7 3 6" xfId="19407" xr:uid="{00000000-0005-0000-0000-0000C84B0000}"/>
    <cellStyle name="출력 7 3 6 2" xfId="19408" xr:uid="{00000000-0005-0000-0000-0000C94B0000}"/>
    <cellStyle name="출력 7 3 6 2 2" xfId="19409" xr:uid="{00000000-0005-0000-0000-0000CA4B0000}"/>
    <cellStyle name="출력 7 3 6 3" xfId="19410" xr:uid="{00000000-0005-0000-0000-0000CB4B0000}"/>
    <cellStyle name="출력 7 3 6 3 2" xfId="19411" xr:uid="{00000000-0005-0000-0000-0000CC4B0000}"/>
    <cellStyle name="출력 7 3 6 4" xfId="19412" xr:uid="{00000000-0005-0000-0000-0000CD4B0000}"/>
    <cellStyle name="출력 7 3 7" xfId="19413" xr:uid="{00000000-0005-0000-0000-0000CE4B0000}"/>
    <cellStyle name="출력 7 3 7 2" xfId="19414" xr:uid="{00000000-0005-0000-0000-0000CF4B0000}"/>
    <cellStyle name="출력 7 3 8" xfId="19415" xr:uid="{00000000-0005-0000-0000-0000D04B0000}"/>
    <cellStyle name="출력 7 3 8 2" xfId="19416" xr:uid="{00000000-0005-0000-0000-0000D14B0000}"/>
    <cellStyle name="출력 7 3 9" xfId="19417" xr:uid="{00000000-0005-0000-0000-0000D24B0000}"/>
    <cellStyle name="출력 7 4" xfId="19418" xr:uid="{00000000-0005-0000-0000-0000D34B0000}"/>
    <cellStyle name="출력 7 4 2" xfId="19419" xr:uid="{00000000-0005-0000-0000-0000D44B0000}"/>
    <cellStyle name="출력 7 4 2 2" xfId="19420" xr:uid="{00000000-0005-0000-0000-0000D54B0000}"/>
    <cellStyle name="출력 7 4 2 2 2" xfId="19421" xr:uid="{00000000-0005-0000-0000-0000D64B0000}"/>
    <cellStyle name="출력 7 4 2 3" xfId="19422" xr:uid="{00000000-0005-0000-0000-0000D74B0000}"/>
    <cellStyle name="출력 7 4 2 3 2" xfId="19423" xr:uid="{00000000-0005-0000-0000-0000D84B0000}"/>
    <cellStyle name="출력 7 4 2 4" xfId="19424" xr:uid="{00000000-0005-0000-0000-0000D94B0000}"/>
    <cellStyle name="출력 7 4 3" xfId="19425" xr:uid="{00000000-0005-0000-0000-0000DA4B0000}"/>
    <cellStyle name="출력 7 4 3 2" xfId="19426" xr:uid="{00000000-0005-0000-0000-0000DB4B0000}"/>
    <cellStyle name="출력 7 4 3 2 2" xfId="19427" xr:uid="{00000000-0005-0000-0000-0000DC4B0000}"/>
    <cellStyle name="출력 7 4 3 3" xfId="19428" xr:uid="{00000000-0005-0000-0000-0000DD4B0000}"/>
    <cellStyle name="출력 7 4 3 3 2" xfId="19429" xr:uid="{00000000-0005-0000-0000-0000DE4B0000}"/>
    <cellStyle name="출력 7 4 3 4" xfId="19430" xr:uid="{00000000-0005-0000-0000-0000DF4B0000}"/>
    <cellStyle name="출력 7 4 4" xfId="19431" xr:uid="{00000000-0005-0000-0000-0000E04B0000}"/>
    <cellStyle name="출력 7 4 4 2" xfId="19432" xr:uid="{00000000-0005-0000-0000-0000E14B0000}"/>
    <cellStyle name="출력 7 4 4 2 2" xfId="19433" xr:uid="{00000000-0005-0000-0000-0000E24B0000}"/>
    <cellStyle name="출력 7 4 4 3" xfId="19434" xr:uid="{00000000-0005-0000-0000-0000E34B0000}"/>
    <cellStyle name="출력 7 4 4 3 2" xfId="19435" xr:uid="{00000000-0005-0000-0000-0000E44B0000}"/>
    <cellStyle name="출력 7 4 4 4" xfId="19436" xr:uid="{00000000-0005-0000-0000-0000E54B0000}"/>
    <cellStyle name="출력 7 4 5" xfId="19437" xr:uid="{00000000-0005-0000-0000-0000E64B0000}"/>
    <cellStyle name="출력 7 4 5 2" xfId="19438" xr:uid="{00000000-0005-0000-0000-0000E74B0000}"/>
    <cellStyle name="출력 7 4 5 2 2" xfId="19439" xr:uid="{00000000-0005-0000-0000-0000E84B0000}"/>
    <cellStyle name="출력 7 4 5 3" xfId="19440" xr:uid="{00000000-0005-0000-0000-0000E94B0000}"/>
    <cellStyle name="출력 7 4 5 3 2" xfId="19441" xr:uid="{00000000-0005-0000-0000-0000EA4B0000}"/>
    <cellStyle name="출력 7 4 5 4" xfId="19442" xr:uid="{00000000-0005-0000-0000-0000EB4B0000}"/>
    <cellStyle name="출력 7 4 6" xfId="19443" xr:uid="{00000000-0005-0000-0000-0000EC4B0000}"/>
    <cellStyle name="출력 7 4 6 2" xfId="19444" xr:uid="{00000000-0005-0000-0000-0000ED4B0000}"/>
    <cellStyle name="출력 7 4 7" xfId="19445" xr:uid="{00000000-0005-0000-0000-0000EE4B0000}"/>
    <cellStyle name="출력 7 4 7 2" xfId="19446" xr:uid="{00000000-0005-0000-0000-0000EF4B0000}"/>
    <cellStyle name="출력 7 4 8" xfId="19447" xr:uid="{00000000-0005-0000-0000-0000F04B0000}"/>
    <cellStyle name="출력 7 5" xfId="19448" xr:uid="{00000000-0005-0000-0000-0000F14B0000}"/>
    <cellStyle name="출력 7 5 2" xfId="19449" xr:uid="{00000000-0005-0000-0000-0000F24B0000}"/>
    <cellStyle name="출력 7 5 2 2" xfId="19450" xr:uid="{00000000-0005-0000-0000-0000F34B0000}"/>
    <cellStyle name="출력 7 5 3" xfId="19451" xr:uid="{00000000-0005-0000-0000-0000F44B0000}"/>
    <cellStyle name="출력 7 5 3 2" xfId="19452" xr:uid="{00000000-0005-0000-0000-0000F54B0000}"/>
    <cellStyle name="출력 7 5 4" xfId="19453" xr:uid="{00000000-0005-0000-0000-0000F64B0000}"/>
    <cellStyle name="출력 7 6" xfId="19454" xr:uid="{00000000-0005-0000-0000-0000F74B0000}"/>
    <cellStyle name="출력 7 6 2" xfId="19455" xr:uid="{00000000-0005-0000-0000-0000F84B0000}"/>
    <cellStyle name="출력 7 6 2 2" xfId="19456" xr:uid="{00000000-0005-0000-0000-0000F94B0000}"/>
    <cellStyle name="출력 7 6 3" xfId="19457" xr:uid="{00000000-0005-0000-0000-0000FA4B0000}"/>
    <cellStyle name="출력 7 6 3 2" xfId="19458" xr:uid="{00000000-0005-0000-0000-0000FB4B0000}"/>
    <cellStyle name="출력 7 6 4" xfId="19459" xr:uid="{00000000-0005-0000-0000-0000FC4B0000}"/>
    <cellStyle name="출력 7 7" xfId="19460" xr:uid="{00000000-0005-0000-0000-0000FD4B0000}"/>
    <cellStyle name="출력 7 7 2" xfId="19461" xr:uid="{00000000-0005-0000-0000-0000FE4B0000}"/>
    <cellStyle name="출력 7 7 2 2" xfId="19462" xr:uid="{00000000-0005-0000-0000-0000FF4B0000}"/>
    <cellStyle name="출력 7 7 3" xfId="19463" xr:uid="{00000000-0005-0000-0000-0000004C0000}"/>
    <cellStyle name="출력 7 7 3 2" xfId="19464" xr:uid="{00000000-0005-0000-0000-0000014C0000}"/>
    <cellStyle name="출력 7 7 4" xfId="19465" xr:uid="{00000000-0005-0000-0000-0000024C0000}"/>
    <cellStyle name="출력 7 8" xfId="19466" xr:uid="{00000000-0005-0000-0000-0000034C0000}"/>
    <cellStyle name="출력 7 8 2" xfId="19467" xr:uid="{00000000-0005-0000-0000-0000044C0000}"/>
    <cellStyle name="출력 7 8 2 2" xfId="19468" xr:uid="{00000000-0005-0000-0000-0000054C0000}"/>
    <cellStyle name="출력 7 8 3" xfId="19469" xr:uid="{00000000-0005-0000-0000-0000064C0000}"/>
    <cellStyle name="출력 7 8 3 2" xfId="19470" xr:uid="{00000000-0005-0000-0000-0000074C0000}"/>
    <cellStyle name="출력 7 8 4" xfId="19471" xr:uid="{00000000-0005-0000-0000-0000084C0000}"/>
    <cellStyle name="출력 7 9" xfId="19472" xr:uid="{00000000-0005-0000-0000-0000094C0000}"/>
    <cellStyle name="출력 7 9 2" xfId="19473" xr:uid="{00000000-0005-0000-0000-00000A4C0000}"/>
    <cellStyle name="출력 7 9 2 2" xfId="19474" xr:uid="{00000000-0005-0000-0000-00000B4C0000}"/>
    <cellStyle name="출력 7 9 3" xfId="19475" xr:uid="{00000000-0005-0000-0000-00000C4C0000}"/>
    <cellStyle name="출력 7 9 3 2" xfId="19476" xr:uid="{00000000-0005-0000-0000-00000D4C0000}"/>
    <cellStyle name="출력 7 9 4" xfId="19477" xr:uid="{00000000-0005-0000-0000-00000E4C0000}"/>
    <cellStyle name="출력 8" xfId="19478" xr:uid="{00000000-0005-0000-0000-00000F4C0000}"/>
    <cellStyle name="출력 8 10" xfId="19479" xr:uid="{00000000-0005-0000-0000-0000104C0000}"/>
    <cellStyle name="출력 8 10 2" xfId="19480" xr:uid="{00000000-0005-0000-0000-0000114C0000}"/>
    <cellStyle name="출력 8 11" xfId="19481" xr:uid="{00000000-0005-0000-0000-0000124C0000}"/>
    <cellStyle name="출력 8 11 2" xfId="19482" xr:uid="{00000000-0005-0000-0000-0000134C0000}"/>
    <cellStyle name="출력 8 12" xfId="19483" xr:uid="{00000000-0005-0000-0000-0000144C0000}"/>
    <cellStyle name="출력 8 2" xfId="19484" xr:uid="{00000000-0005-0000-0000-0000154C0000}"/>
    <cellStyle name="출력 8 2 10" xfId="19485" xr:uid="{00000000-0005-0000-0000-0000164C0000}"/>
    <cellStyle name="출력 8 2 10 2" xfId="19486" xr:uid="{00000000-0005-0000-0000-0000174C0000}"/>
    <cellStyle name="출력 8 2 11" xfId="19487" xr:uid="{00000000-0005-0000-0000-0000184C0000}"/>
    <cellStyle name="출력 8 2 2" xfId="19488" xr:uid="{00000000-0005-0000-0000-0000194C0000}"/>
    <cellStyle name="출력 8 2 2 2" xfId="19489" xr:uid="{00000000-0005-0000-0000-00001A4C0000}"/>
    <cellStyle name="출력 8 2 2 2 2" xfId="19490" xr:uid="{00000000-0005-0000-0000-00001B4C0000}"/>
    <cellStyle name="출력 8 2 2 2 2 2" xfId="19491" xr:uid="{00000000-0005-0000-0000-00001C4C0000}"/>
    <cellStyle name="출력 8 2 2 2 3" xfId="19492" xr:uid="{00000000-0005-0000-0000-00001D4C0000}"/>
    <cellStyle name="출력 8 2 2 2 3 2" xfId="19493" xr:uid="{00000000-0005-0000-0000-00001E4C0000}"/>
    <cellStyle name="출력 8 2 2 2 4" xfId="19494" xr:uid="{00000000-0005-0000-0000-00001F4C0000}"/>
    <cellStyle name="출력 8 2 2 3" xfId="19495" xr:uid="{00000000-0005-0000-0000-0000204C0000}"/>
    <cellStyle name="출력 8 2 2 3 2" xfId="19496" xr:uid="{00000000-0005-0000-0000-0000214C0000}"/>
    <cellStyle name="출력 8 2 2 3 2 2" xfId="19497" xr:uid="{00000000-0005-0000-0000-0000224C0000}"/>
    <cellStyle name="출력 8 2 2 3 3" xfId="19498" xr:uid="{00000000-0005-0000-0000-0000234C0000}"/>
    <cellStyle name="출력 8 2 2 3 3 2" xfId="19499" xr:uid="{00000000-0005-0000-0000-0000244C0000}"/>
    <cellStyle name="출력 8 2 2 3 4" xfId="19500" xr:uid="{00000000-0005-0000-0000-0000254C0000}"/>
    <cellStyle name="출력 8 2 2 4" xfId="19501" xr:uid="{00000000-0005-0000-0000-0000264C0000}"/>
    <cellStyle name="출력 8 2 2 4 2" xfId="19502" xr:uid="{00000000-0005-0000-0000-0000274C0000}"/>
    <cellStyle name="출력 8 2 2 4 2 2" xfId="19503" xr:uid="{00000000-0005-0000-0000-0000284C0000}"/>
    <cellStyle name="출력 8 2 2 4 3" xfId="19504" xr:uid="{00000000-0005-0000-0000-0000294C0000}"/>
    <cellStyle name="출력 8 2 2 4 3 2" xfId="19505" xr:uid="{00000000-0005-0000-0000-00002A4C0000}"/>
    <cellStyle name="출력 8 2 2 4 4" xfId="19506" xr:uid="{00000000-0005-0000-0000-00002B4C0000}"/>
    <cellStyle name="출력 8 2 2 5" xfId="19507" xr:uid="{00000000-0005-0000-0000-00002C4C0000}"/>
    <cellStyle name="출력 8 2 2 5 2" xfId="19508" xr:uid="{00000000-0005-0000-0000-00002D4C0000}"/>
    <cellStyle name="출력 8 2 2 5 2 2" xfId="19509" xr:uid="{00000000-0005-0000-0000-00002E4C0000}"/>
    <cellStyle name="출력 8 2 2 5 3" xfId="19510" xr:uid="{00000000-0005-0000-0000-00002F4C0000}"/>
    <cellStyle name="출력 8 2 2 5 3 2" xfId="19511" xr:uid="{00000000-0005-0000-0000-0000304C0000}"/>
    <cellStyle name="출력 8 2 2 5 4" xfId="19512" xr:uid="{00000000-0005-0000-0000-0000314C0000}"/>
    <cellStyle name="출력 8 2 2 6" xfId="19513" xr:uid="{00000000-0005-0000-0000-0000324C0000}"/>
    <cellStyle name="출력 8 2 2 6 2" xfId="19514" xr:uid="{00000000-0005-0000-0000-0000334C0000}"/>
    <cellStyle name="출력 8 2 2 6 2 2" xfId="19515" xr:uid="{00000000-0005-0000-0000-0000344C0000}"/>
    <cellStyle name="출력 8 2 2 6 3" xfId="19516" xr:uid="{00000000-0005-0000-0000-0000354C0000}"/>
    <cellStyle name="출력 8 2 2 6 3 2" xfId="19517" xr:uid="{00000000-0005-0000-0000-0000364C0000}"/>
    <cellStyle name="출력 8 2 2 6 4" xfId="19518" xr:uid="{00000000-0005-0000-0000-0000374C0000}"/>
    <cellStyle name="출력 8 2 2 7" xfId="19519" xr:uid="{00000000-0005-0000-0000-0000384C0000}"/>
    <cellStyle name="출력 8 2 2 7 2" xfId="19520" xr:uid="{00000000-0005-0000-0000-0000394C0000}"/>
    <cellStyle name="출력 8 2 2 8" xfId="19521" xr:uid="{00000000-0005-0000-0000-00003A4C0000}"/>
    <cellStyle name="출력 8 2 2 8 2" xfId="19522" xr:uid="{00000000-0005-0000-0000-00003B4C0000}"/>
    <cellStyle name="출력 8 2 2 9" xfId="19523" xr:uid="{00000000-0005-0000-0000-00003C4C0000}"/>
    <cellStyle name="출력 8 2 3" xfId="19524" xr:uid="{00000000-0005-0000-0000-00003D4C0000}"/>
    <cellStyle name="출력 8 2 3 2" xfId="19525" xr:uid="{00000000-0005-0000-0000-00003E4C0000}"/>
    <cellStyle name="출력 8 2 3 2 2" xfId="19526" xr:uid="{00000000-0005-0000-0000-00003F4C0000}"/>
    <cellStyle name="출력 8 2 3 2 2 2" xfId="19527" xr:uid="{00000000-0005-0000-0000-0000404C0000}"/>
    <cellStyle name="출력 8 2 3 2 3" xfId="19528" xr:uid="{00000000-0005-0000-0000-0000414C0000}"/>
    <cellStyle name="출력 8 2 3 2 3 2" xfId="19529" xr:uid="{00000000-0005-0000-0000-0000424C0000}"/>
    <cellStyle name="출력 8 2 3 2 4" xfId="19530" xr:uid="{00000000-0005-0000-0000-0000434C0000}"/>
    <cellStyle name="출력 8 2 3 3" xfId="19531" xr:uid="{00000000-0005-0000-0000-0000444C0000}"/>
    <cellStyle name="출력 8 2 3 3 2" xfId="19532" xr:uid="{00000000-0005-0000-0000-0000454C0000}"/>
    <cellStyle name="출력 8 2 3 3 2 2" xfId="19533" xr:uid="{00000000-0005-0000-0000-0000464C0000}"/>
    <cellStyle name="출력 8 2 3 3 3" xfId="19534" xr:uid="{00000000-0005-0000-0000-0000474C0000}"/>
    <cellStyle name="출력 8 2 3 3 3 2" xfId="19535" xr:uid="{00000000-0005-0000-0000-0000484C0000}"/>
    <cellStyle name="출력 8 2 3 3 4" xfId="19536" xr:uid="{00000000-0005-0000-0000-0000494C0000}"/>
    <cellStyle name="출력 8 2 3 4" xfId="19537" xr:uid="{00000000-0005-0000-0000-00004A4C0000}"/>
    <cellStyle name="출력 8 2 3 4 2" xfId="19538" xr:uid="{00000000-0005-0000-0000-00004B4C0000}"/>
    <cellStyle name="출력 8 2 3 4 2 2" xfId="19539" xr:uid="{00000000-0005-0000-0000-00004C4C0000}"/>
    <cellStyle name="출력 8 2 3 4 3" xfId="19540" xr:uid="{00000000-0005-0000-0000-00004D4C0000}"/>
    <cellStyle name="출력 8 2 3 4 3 2" xfId="19541" xr:uid="{00000000-0005-0000-0000-00004E4C0000}"/>
    <cellStyle name="출력 8 2 3 4 4" xfId="19542" xr:uid="{00000000-0005-0000-0000-00004F4C0000}"/>
    <cellStyle name="출력 8 2 3 5" xfId="19543" xr:uid="{00000000-0005-0000-0000-0000504C0000}"/>
    <cellStyle name="출력 8 2 3 5 2" xfId="19544" xr:uid="{00000000-0005-0000-0000-0000514C0000}"/>
    <cellStyle name="출력 8 2 3 5 2 2" xfId="19545" xr:uid="{00000000-0005-0000-0000-0000524C0000}"/>
    <cellStyle name="출력 8 2 3 5 3" xfId="19546" xr:uid="{00000000-0005-0000-0000-0000534C0000}"/>
    <cellStyle name="출력 8 2 3 5 3 2" xfId="19547" xr:uid="{00000000-0005-0000-0000-0000544C0000}"/>
    <cellStyle name="출력 8 2 3 5 4" xfId="19548" xr:uid="{00000000-0005-0000-0000-0000554C0000}"/>
    <cellStyle name="출력 8 2 3 6" xfId="19549" xr:uid="{00000000-0005-0000-0000-0000564C0000}"/>
    <cellStyle name="출력 8 2 3 6 2" xfId="19550" xr:uid="{00000000-0005-0000-0000-0000574C0000}"/>
    <cellStyle name="출력 8 2 3 7" xfId="19551" xr:uid="{00000000-0005-0000-0000-0000584C0000}"/>
    <cellStyle name="출력 8 2 3 7 2" xfId="19552" xr:uid="{00000000-0005-0000-0000-0000594C0000}"/>
    <cellStyle name="출력 8 2 3 8" xfId="19553" xr:uid="{00000000-0005-0000-0000-00005A4C0000}"/>
    <cellStyle name="출력 8 2 4" xfId="19554" xr:uid="{00000000-0005-0000-0000-00005B4C0000}"/>
    <cellStyle name="출력 8 2 4 2" xfId="19555" xr:uid="{00000000-0005-0000-0000-00005C4C0000}"/>
    <cellStyle name="출력 8 2 4 2 2" xfId="19556" xr:uid="{00000000-0005-0000-0000-00005D4C0000}"/>
    <cellStyle name="출력 8 2 4 3" xfId="19557" xr:uid="{00000000-0005-0000-0000-00005E4C0000}"/>
    <cellStyle name="출력 8 2 4 3 2" xfId="19558" xr:uid="{00000000-0005-0000-0000-00005F4C0000}"/>
    <cellStyle name="출력 8 2 4 4" xfId="19559" xr:uid="{00000000-0005-0000-0000-0000604C0000}"/>
    <cellStyle name="출력 8 2 5" xfId="19560" xr:uid="{00000000-0005-0000-0000-0000614C0000}"/>
    <cellStyle name="출력 8 2 5 2" xfId="19561" xr:uid="{00000000-0005-0000-0000-0000624C0000}"/>
    <cellStyle name="출력 8 2 5 2 2" xfId="19562" xr:uid="{00000000-0005-0000-0000-0000634C0000}"/>
    <cellStyle name="출력 8 2 5 3" xfId="19563" xr:uid="{00000000-0005-0000-0000-0000644C0000}"/>
    <cellStyle name="출력 8 2 5 3 2" xfId="19564" xr:uid="{00000000-0005-0000-0000-0000654C0000}"/>
    <cellStyle name="출력 8 2 5 4" xfId="19565" xr:uid="{00000000-0005-0000-0000-0000664C0000}"/>
    <cellStyle name="출력 8 2 6" xfId="19566" xr:uid="{00000000-0005-0000-0000-0000674C0000}"/>
    <cellStyle name="출력 8 2 6 2" xfId="19567" xr:uid="{00000000-0005-0000-0000-0000684C0000}"/>
    <cellStyle name="출력 8 2 6 2 2" xfId="19568" xr:uid="{00000000-0005-0000-0000-0000694C0000}"/>
    <cellStyle name="출력 8 2 6 3" xfId="19569" xr:uid="{00000000-0005-0000-0000-00006A4C0000}"/>
    <cellStyle name="출력 8 2 6 3 2" xfId="19570" xr:uid="{00000000-0005-0000-0000-00006B4C0000}"/>
    <cellStyle name="출력 8 2 6 4" xfId="19571" xr:uid="{00000000-0005-0000-0000-00006C4C0000}"/>
    <cellStyle name="출력 8 2 7" xfId="19572" xr:uid="{00000000-0005-0000-0000-00006D4C0000}"/>
    <cellStyle name="출력 8 2 7 2" xfId="19573" xr:uid="{00000000-0005-0000-0000-00006E4C0000}"/>
    <cellStyle name="출력 8 2 7 2 2" xfId="19574" xr:uid="{00000000-0005-0000-0000-00006F4C0000}"/>
    <cellStyle name="출력 8 2 7 3" xfId="19575" xr:uid="{00000000-0005-0000-0000-0000704C0000}"/>
    <cellStyle name="출력 8 2 7 3 2" xfId="19576" xr:uid="{00000000-0005-0000-0000-0000714C0000}"/>
    <cellStyle name="출력 8 2 7 4" xfId="19577" xr:uid="{00000000-0005-0000-0000-0000724C0000}"/>
    <cellStyle name="출력 8 2 8" xfId="19578" xr:uid="{00000000-0005-0000-0000-0000734C0000}"/>
    <cellStyle name="출력 8 2 8 2" xfId="19579" xr:uid="{00000000-0005-0000-0000-0000744C0000}"/>
    <cellStyle name="출력 8 2 8 2 2" xfId="19580" xr:uid="{00000000-0005-0000-0000-0000754C0000}"/>
    <cellStyle name="출력 8 2 8 3" xfId="19581" xr:uid="{00000000-0005-0000-0000-0000764C0000}"/>
    <cellStyle name="출력 8 2 8 3 2" xfId="19582" xr:uid="{00000000-0005-0000-0000-0000774C0000}"/>
    <cellStyle name="출력 8 2 8 4" xfId="19583" xr:uid="{00000000-0005-0000-0000-0000784C0000}"/>
    <cellStyle name="출력 8 2 9" xfId="19584" xr:uid="{00000000-0005-0000-0000-0000794C0000}"/>
    <cellStyle name="출력 8 2 9 2" xfId="19585" xr:uid="{00000000-0005-0000-0000-00007A4C0000}"/>
    <cellStyle name="출력 8 3" xfId="19586" xr:uid="{00000000-0005-0000-0000-00007B4C0000}"/>
    <cellStyle name="출력 8 3 2" xfId="19587" xr:uid="{00000000-0005-0000-0000-00007C4C0000}"/>
    <cellStyle name="출력 8 3 2 2" xfId="19588" xr:uid="{00000000-0005-0000-0000-00007D4C0000}"/>
    <cellStyle name="출력 8 3 2 2 2" xfId="19589" xr:uid="{00000000-0005-0000-0000-00007E4C0000}"/>
    <cellStyle name="출력 8 3 2 3" xfId="19590" xr:uid="{00000000-0005-0000-0000-00007F4C0000}"/>
    <cellStyle name="출력 8 3 2 3 2" xfId="19591" xr:uid="{00000000-0005-0000-0000-0000804C0000}"/>
    <cellStyle name="출력 8 3 2 4" xfId="19592" xr:uid="{00000000-0005-0000-0000-0000814C0000}"/>
    <cellStyle name="출력 8 3 3" xfId="19593" xr:uid="{00000000-0005-0000-0000-0000824C0000}"/>
    <cellStyle name="출력 8 3 3 2" xfId="19594" xr:uid="{00000000-0005-0000-0000-0000834C0000}"/>
    <cellStyle name="출력 8 3 3 2 2" xfId="19595" xr:uid="{00000000-0005-0000-0000-0000844C0000}"/>
    <cellStyle name="출력 8 3 3 3" xfId="19596" xr:uid="{00000000-0005-0000-0000-0000854C0000}"/>
    <cellStyle name="출력 8 3 3 3 2" xfId="19597" xr:uid="{00000000-0005-0000-0000-0000864C0000}"/>
    <cellStyle name="출력 8 3 3 4" xfId="19598" xr:uid="{00000000-0005-0000-0000-0000874C0000}"/>
    <cellStyle name="출력 8 3 4" xfId="19599" xr:uid="{00000000-0005-0000-0000-0000884C0000}"/>
    <cellStyle name="출력 8 3 4 2" xfId="19600" xr:uid="{00000000-0005-0000-0000-0000894C0000}"/>
    <cellStyle name="출력 8 3 4 2 2" xfId="19601" xr:uid="{00000000-0005-0000-0000-00008A4C0000}"/>
    <cellStyle name="출력 8 3 4 3" xfId="19602" xr:uid="{00000000-0005-0000-0000-00008B4C0000}"/>
    <cellStyle name="출력 8 3 4 3 2" xfId="19603" xr:uid="{00000000-0005-0000-0000-00008C4C0000}"/>
    <cellStyle name="출력 8 3 4 4" xfId="19604" xr:uid="{00000000-0005-0000-0000-00008D4C0000}"/>
    <cellStyle name="출력 8 3 5" xfId="19605" xr:uid="{00000000-0005-0000-0000-00008E4C0000}"/>
    <cellStyle name="출력 8 3 5 2" xfId="19606" xr:uid="{00000000-0005-0000-0000-00008F4C0000}"/>
    <cellStyle name="출력 8 3 5 2 2" xfId="19607" xr:uid="{00000000-0005-0000-0000-0000904C0000}"/>
    <cellStyle name="출력 8 3 5 3" xfId="19608" xr:uid="{00000000-0005-0000-0000-0000914C0000}"/>
    <cellStyle name="출력 8 3 5 3 2" xfId="19609" xr:uid="{00000000-0005-0000-0000-0000924C0000}"/>
    <cellStyle name="출력 8 3 5 4" xfId="19610" xr:uid="{00000000-0005-0000-0000-0000934C0000}"/>
    <cellStyle name="출력 8 3 6" xfId="19611" xr:uid="{00000000-0005-0000-0000-0000944C0000}"/>
    <cellStyle name="출력 8 3 6 2" xfId="19612" xr:uid="{00000000-0005-0000-0000-0000954C0000}"/>
    <cellStyle name="출력 8 3 6 2 2" xfId="19613" xr:uid="{00000000-0005-0000-0000-0000964C0000}"/>
    <cellStyle name="출력 8 3 6 3" xfId="19614" xr:uid="{00000000-0005-0000-0000-0000974C0000}"/>
    <cellStyle name="출력 8 3 6 3 2" xfId="19615" xr:uid="{00000000-0005-0000-0000-0000984C0000}"/>
    <cellStyle name="출력 8 3 6 4" xfId="19616" xr:uid="{00000000-0005-0000-0000-0000994C0000}"/>
    <cellStyle name="출력 8 3 7" xfId="19617" xr:uid="{00000000-0005-0000-0000-00009A4C0000}"/>
    <cellStyle name="출력 8 3 7 2" xfId="19618" xr:uid="{00000000-0005-0000-0000-00009B4C0000}"/>
    <cellStyle name="출력 8 3 8" xfId="19619" xr:uid="{00000000-0005-0000-0000-00009C4C0000}"/>
    <cellStyle name="출력 8 3 8 2" xfId="19620" xr:uid="{00000000-0005-0000-0000-00009D4C0000}"/>
    <cellStyle name="출력 8 3 9" xfId="19621" xr:uid="{00000000-0005-0000-0000-00009E4C0000}"/>
    <cellStyle name="출력 8 4" xfId="19622" xr:uid="{00000000-0005-0000-0000-00009F4C0000}"/>
    <cellStyle name="출력 8 4 2" xfId="19623" xr:uid="{00000000-0005-0000-0000-0000A04C0000}"/>
    <cellStyle name="출력 8 4 2 2" xfId="19624" xr:uid="{00000000-0005-0000-0000-0000A14C0000}"/>
    <cellStyle name="출력 8 4 2 2 2" xfId="19625" xr:uid="{00000000-0005-0000-0000-0000A24C0000}"/>
    <cellStyle name="출력 8 4 2 3" xfId="19626" xr:uid="{00000000-0005-0000-0000-0000A34C0000}"/>
    <cellStyle name="출력 8 4 2 3 2" xfId="19627" xr:uid="{00000000-0005-0000-0000-0000A44C0000}"/>
    <cellStyle name="출력 8 4 2 4" xfId="19628" xr:uid="{00000000-0005-0000-0000-0000A54C0000}"/>
    <cellStyle name="출력 8 4 3" xfId="19629" xr:uid="{00000000-0005-0000-0000-0000A64C0000}"/>
    <cellStyle name="출력 8 4 3 2" xfId="19630" xr:uid="{00000000-0005-0000-0000-0000A74C0000}"/>
    <cellStyle name="출력 8 4 3 2 2" xfId="19631" xr:uid="{00000000-0005-0000-0000-0000A84C0000}"/>
    <cellStyle name="출력 8 4 3 3" xfId="19632" xr:uid="{00000000-0005-0000-0000-0000A94C0000}"/>
    <cellStyle name="출력 8 4 3 3 2" xfId="19633" xr:uid="{00000000-0005-0000-0000-0000AA4C0000}"/>
    <cellStyle name="출력 8 4 3 4" xfId="19634" xr:uid="{00000000-0005-0000-0000-0000AB4C0000}"/>
    <cellStyle name="출력 8 4 4" xfId="19635" xr:uid="{00000000-0005-0000-0000-0000AC4C0000}"/>
    <cellStyle name="출력 8 4 4 2" xfId="19636" xr:uid="{00000000-0005-0000-0000-0000AD4C0000}"/>
    <cellStyle name="출력 8 4 4 2 2" xfId="19637" xr:uid="{00000000-0005-0000-0000-0000AE4C0000}"/>
    <cellStyle name="출력 8 4 4 3" xfId="19638" xr:uid="{00000000-0005-0000-0000-0000AF4C0000}"/>
    <cellStyle name="출력 8 4 4 3 2" xfId="19639" xr:uid="{00000000-0005-0000-0000-0000B04C0000}"/>
    <cellStyle name="출력 8 4 4 4" xfId="19640" xr:uid="{00000000-0005-0000-0000-0000B14C0000}"/>
    <cellStyle name="출력 8 4 5" xfId="19641" xr:uid="{00000000-0005-0000-0000-0000B24C0000}"/>
    <cellStyle name="출력 8 4 5 2" xfId="19642" xr:uid="{00000000-0005-0000-0000-0000B34C0000}"/>
    <cellStyle name="출력 8 4 5 2 2" xfId="19643" xr:uid="{00000000-0005-0000-0000-0000B44C0000}"/>
    <cellStyle name="출력 8 4 5 3" xfId="19644" xr:uid="{00000000-0005-0000-0000-0000B54C0000}"/>
    <cellStyle name="출력 8 4 5 3 2" xfId="19645" xr:uid="{00000000-0005-0000-0000-0000B64C0000}"/>
    <cellStyle name="출력 8 4 5 4" xfId="19646" xr:uid="{00000000-0005-0000-0000-0000B74C0000}"/>
    <cellStyle name="출력 8 4 6" xfId="19647" xr:uid="{00000000-0005-0000-0000-0000B84C0000}"/>
    <cellStyle name="출력 8 4 6 2" xfId="19648" xr:uid="{00000000-0005-0000-0000-0000B94C0000}"/>
    <cellStyle name="출력 8 4 7" xfId="19649" xr:uid="{00000000-0005-0000-0000-0000BA4C0000}"/>
    <cellStyle name="출력 8 4 7 2" xfId="19650" xr:uid="{00000000-0005-0000-0000-0000BB4C0000}"/>
    <cellStyle name="출력 8 4 8" xfId="19651" xr:uid="{00000000-0005-0000-0000-0000BC4C0000}"/>
    <cellStyle name="출력 8 5" xfId="19652" xr:uid="{00000000-0005-0000-0000-0000BD4C0000}"/>
    <cellStyle name="출력 8 5 2" xfId="19653" xr:uid="{00000000-0005-0000-0000-0000BE4C0000}"/>
    <cellStyle name="출력 8 5 2 2" xfId="19654" xr:uid="{00000000-0005-0000-0000-0000BF4C0000}"/>
    <cellStyle name="출력 8 5 3" xfId="19655" xr:uid="{00000000-0005-0000-0000-0000C04C0000}"/>
    <cellStyle name="출력 8 5 3 2" xfId="19656" xr:uid="{00000000-0005-0000-0000-0000C14C0000}"/>
    <cellStyle name="출력 8 5 4" xfId="19657" xr:uid="{00000000-0005-0000-0000-0000C24C0000}"/>
    <cellStyle name="출력 8 6" xfId="19658" xr:uid="{00000000-0005-0000-0000-0000C34C0000}"/>
    <cellStyle name="출력 8 6 2" xfId="19659" xr:uid="{00000000-0005-0000-0000-0000C44C0000}"/>
    <cellStyle name="출력 8 6 2 2" xfId="19660" xr:uid="{00000000-0005-0000-0000-0000C54C0000}"/>
    <cellStyle name="출력 8 6 3" xfId="19661" xr:uid="{00000000-0005-0000-0000-0000C64C0000}"/>
    <cellStyle name="출력 8 6 3 2" xfId="19662" xr:uid="{00000000-0005-0000-0000-0000C74C0000}"/>
    <cellStyle name="출력 8 6 4" xfId="19663" xr:uid="{00000000-0005-0000-0000-0000C84C0000}"/>
    <cellStyle name="출력 8 7" xfId="19664" xr:uid="{00000000-0005-0000-0000-0000C94C0000}"/>
    <cellStyle name="출력 8 7 2" xfId="19665" xr:uid="{00000000-0005-0000-0000-0000CA4C0000}"/>
    <cellStyle name="출력 8 7 2 2" xfId="19666" xr:uid="{00000000-0005-0000-0000-0000CB4C0000}"/>
    <cellStyle name="출력 8 7 3" xfId="19667" xr:uid="{00000000-0005-0000-0000-0000CC4C0000}"/>
    <cellStyle name="출력 8 7 3 2" xfId="19668" xr:uid="{00000000-0005-0000-0000-0000CD4C0000}"/>
    <cellStyle name="출력 8 7 4" xfId="19669" xr:uid="{00000000-0005-0000-0000-0000CE4C0000}"/>
    <cellStyle name="출력 8 8" xfId="19670" xr:uid="{00000000-0005-0000-0000-0000CF4C0000}"/>
    <cellStyle name="출력 8 8 2" xfId="19671" xr:uid="{00000000-0005-0000-0000-0000D04C0000}"/>
    <cellStyle name="출력 8 8 2 2" xfId="19672" xr:uid="{00000000-0005-0000-0000-0000D14C0000}"/>
    <cellStyle name="출력 8 8 3" xfId="19673" xr:uid="{00000000-0005-0000-0000-0000D24C0000}"/>
    <cellStyle name="출력 8 8 3 2" xfId="19674" xr:uid="{00000000-0005-0000-0000-0000D34C0000}"/>
    <cellStyle name="출력 8 8 4" xfId="19675" xr:uid="{00000000-0005-0000-0000-0000D44C0000}"/>
    <cellStyle name="출력 8 9" xfId="19676" xr:uid="{00000000-0005-0000-0000-0000D54C0000}"/>
    <cellStyle name="출력 8 9 2" xfId="19677" xr:uid="{00000000-0005-0000-0000-0000D64C0000}"/>
    <cellStyle name="출력 8 9 2 2" xfId="19678" xr:uid="{00000000-0005-0000-0000-0000D74C0000}"/>
    <cellStyle name="출력 8 9 3" xfId="19679" xr:uid="{00000000-0005-0000-0000-0000D84C0000}"/>
    <cellStyle name="출력 8 9 3 2" xfId="19680" xr:uid="{00000000-0005-0000-0000-0000D94C0000}"/>
    <cellStyle name="출력 8 9 4" xfId="19681" xr:uid="{00000000-0005-0000-0000-0000DA4C0000}"/>
    <cellStyle name="출력 9" xfId="19682" xr:uid="{00000000-0005-0000-0000-0000DB4C0000}"/>
    <cellStyle name="출력 9 2" xfId="19683" xr:uid="{00000000-0005-0000-0000-0000DC4C0000}"/>
    <cellStyle name="콤마 [0]" xfId="19684" xr:uid="{00000000-0005-0000-0000-0000DD4C0000}"/>
    <cellStyle name="콤마 [2]" xfId="19685" xr:uid="{00000000-0005-0000-0000-0000DE4C0000}"/>
    <cellStyle name="콤마_" xfId="19686" xr:uid="{00000000-0005-0000-0000-0000DF4C0000}"/>
    <cellStyle name="통화 [0]" xfId="38465" builtinId="7"/>
    <cellStyle name="통화 [0] 2" xfId="19687" xr:uid="{00000000-0005-0000-0000-0000E14C0000}"/>
    <cellStyle name="통화 [0] 2 2" xfId="19688" xr:uid="{00000000-0005-0000-0000-0000E24C0000}"/>
    <cellStyle name="통화 [0] 3 2" xfId="19689" xr:uid="{00000000-0005-0000-0000-0000E34C0000}"/>
    <cellStyle name="표준" xfId="0" builtinId="0"/>
    <cellStyle name="표준 10" xfId="19690" xr:uid="{00000000-0005-0000-0000-0000E54C0000}"/>
    <cellStyle name="표준 10 10" xfId="19691" xr:uid="{00000000-0005-0000-0000-0000E64C0000}"/>
    <cellStyle name="표준 10 10 2" xfId="19692" xr:uid="{00000000-0005-0000-0000-0000E74C0000}"/>
    <cellStyle name="표준 10 10 2 2" xfId="19693" xr:uid="{00000000-0005-0000-0000-0000E84C0000}"/>
    <cellStyle name="표준 10 11" xfId="19694" xr:uid="{00000000-0005-0000-0000-0000E94C0000}"/>
    <cellStyle name="표준 10 11 2" xfId="19695" xr:uid="{00000000-0005-0000-0000-0000EA4C0000}"/>
    <cellStyle name="표준 10 12" xfId="19696" xr:uid="{00000000-0005-0000-0000-0000EB4C0000}"/>
    <cellStyle name="표준 10 12 2" xfId="19697" xr:uid="{00000000-0005-0000-0000-0000EC4C0000}"/>
    <cellStyle name="표준 10 13" xfId="19698" xr:uid="{00000000-0005-0000-0000-0000ED4C0000}"/>
    <cellStyle name="표준 10 13 2" xfId="19699" xr:uid="{00000000-0005-0000-0000-0000EE4C0000}"/>
    <cellStyle name="표준 10 14" xfId="19700" xr:uid="{00000000-0005-0000-0000-0000EF4C0000}"/>
    <cellStyle name="표준 10 14 2" xfId="19701" xr:uid="{00000000-0005-0000-0000-0000F04C0000}"/>
    <cellStyle name="표준 10 15" xfId="19702" xr:uid="{00000000-0005-0000-0000-0000F14C0000}"/>
    <cellStyle name="표준 10 15 2" xfId="19703" xr:uid="{00000000-0005-0000-0000-0000F24C0000}"/>
    <cellStyle name="표준 10 16" xfId="19704" xr:uid="{00000000-0005-0000-0000-0000F34C0000}"/>
    <cellStyle name="표준 10 16 2" xfId="19705" xr:uid="{00000000-0005-0000-0000-0000F44C0000}"/>
    <cellStyle name="표준 10 17" xfId="19706" xr:uid="{00000000-0005-0000-0000-0000F54C0000}"/>
    <cellStyle name="표준 10 17 2" xfId="19707" xr:uid="{00000000-0005-0000-0000-0000F64C0000}"/>
    <cellStyle name="표준 10 18" xfId="19708" xr:uid="{00000000-0005-0000-0000-0000F74C0000}"/>
    <cellStyle name="표준 10 18 2" xfId="19709" xr:uid="{00000000-0005-0000-0000-0000F84C0000}"/>
    <cellStyle name="표준 10 19" xfId="19710" xr:uid="{00000000-0005-0000-0000-0000F94C0000}"/>
    <cellStyle name="표준 10 19 2" xfId="19711" xr:uid="{00000000-0005-0000-0000-0000FA4C0000}"/>
    <cellStyle name="표준 10 2" xfId="19712" xr:uid="{00000000-0005-0000-0000-0000FB4C0000}"/>
    <cellStyle name="표준 10 2 2" xfId="19713" xr:uid="{00000000-0005-0000-0000-0000FC4C0000}"/>
    <cellStyle name="표준 10 2 2 2" xfId="19714" xr:uid="{00000000-0005-0000-0000-0000FD4C0000}"/>
    <cellStyle name="표준 10 2 2 3" xfId="19715" xr:uid="{00000000-0005-0000-0000-0000FE4C0000}"/>
    <cellStyle name="표준 10 2 3" xfId="19716" xr:uid="{00000000-0005-0000-0000-0000FF4C0000}"/>
    <cellStyle name="표준 10 2 3 2" xfId="19717" xr:uid="{00000000-0005-0000-0000-0000004D0000}"/>
    <cellStyle name="표준 10 2 4" xfId="19718" xr:uid="{00000000-0005-0000-0000-0000014D0000}"/>
    <cellStyle name="표준 10 2 5" xfId="19719" xr:uid="{00000000-0005-0000-0000-0000024D0000}"/>
    <cellStyle name="표준 10 2 6" xfId="19720" xr:uid="{00000000-0005-0000-0000-0000034D0000}"/>
    <cellStyle name="표준 10 2 7" xfId="19721" xr:uid="{00000000-0005-0000-0000-0000044D0000}"/>
    <cellStyle name="표준 10 2 7 2" xfId="19722" xr:uid="{00000000-0005-0000-0000-0000054D0000}"/>
    <cellStyle name="표준 10 2 8" xfId="19723" xr:uid="{00000000-0005-0000-0000-0000064D0000}"/>
    <cellStyle name="표준 10 2_손보전체10년2월실효유예-에셋" xfId="19724" xr:uid="{00000000-0005-0000-0000-0000074D0000}"/>
    <cellStyle name="표준 10 20" xfId="19725" xr:uid="{00000000-0005-0000-0000-0000084D0000}"/>
    <cellStyle name="표준 10 20 2" xfId="19726" xr:uid="{00000000-0005-0000-0000-0000094D0000}"/>
    <cellStyle name="표준 10 21" xfId="19727" xr:uid="{00000000-0005-0000-0000-00000A4D0000}"/>
    <cellStyle name="표준 10 21 2" xfId="19728" xr:uid="{00000000-0005-0000-0000-00000B4D0000}"/>
    <cellStyle name="표준 10 22" xfId="19729" xr:uid="{00000000-0005-0000-0000-00000C4D0000}"/>
    <cellStyle name="표준 10 23" xfId="19730" xr:uid="{00000000-0005-0000-0000-00000D4D0000}"/>
    <cellStyle name="표준 10 23 2" xfId="19731" xr:uid="{00000000-0005-0000-0000-00000E4D0000}"/>
    <cellStyle name="표준 10 24" xfId="19732" xr:uid="{00000000-0005-0000-0000-00000F4D0000}"/>
    <cellStyle name="표준 10 25" xfId="19733" xr:uid="{00000000-0005-0000-0000-0000104D0000}"/>
    <cellStyle name="표준 10 25 10" xfId="19734" xr:uid="{00000000-0005-0000-0000-0000114D0000}"/>
    <cellStyle name="표준 10 25 10 2" xfId="19735" xr:uid="{00000000-0005-0000-0000-0000124D0000}"/>
    <cellStyle name="표준 10 25 10 2 2" xfId="19736" xr:uid="{00000000-0005-0000-0000-0000134D0000}"/>
    <cellStyle name="표준 10 25 10 2 2 2" xfId="19737" xr:uid="{00000000-0005-0000-0000-0000144D0000}"/>
    <cellStyle name="표준 10 25 10 2 2 2 2" xfId="19738" xr:uid="{00000000-0005-0000-0000-0000154D0000}"/>
    <cellStyle name="표준 10 25 10 2 2 2 3" xfId="19739" xr:uid="{00000000-0005-0000-0000-0000164D0000}"/>
    <cellStyle name="표준 10 25 10 2 2 3" xfId="19740" xr:uid="{00000000-0005-0000-0000-0000174D0000}"/>
    <cellStyle name="표준 10 25 10 2 2 3 2" xfId="19741" xr:uid="{00000000-0005-0000-0000-0000184D0000}"/>
    <cellStyle name="표준 10 25 10 2 2 3 2 2" xfId="19742" xr:uid="{00000000-0005-0000-0000-0000194D0000}"/>
    <cellStyle name="표준 10 25 10 2 3" xfId="19743" xr:uid="{00000000-0005-0000-0000-00001A4D0000}"/>
    <cellStyle name="표준 10 25 10 2 3 2" xfId="19744" xr:uid="{00000000-0005-0000-0000-00001B4D0000}"/>
    <cellStyle name="표준 10 25 10 2 3 3" xfId="19745" xr:uid="{00000000-0005-0000-0000-00001C4D0000}"/>
    <cellStyle name="표준 10 25 10 2 4" xfId="19746" xr:uid="{00000000-0005-0000-0000-00001D4D0000}"/>
    <cellStyle name="표준 10 25 10 2 5" xfId="19747" xr:uid="{00000000-0005-0000-0000-00001E4D0000}"/>
    <cellStyle name="표준 10 25 10 3" xfId="19748" xr:uid="{00000000-0005-0000-0000-00001F4D0000}"/>
    <cellStyle name="표준 10 25 10 3 2" xfId="19749" xr:uid="{00000000-0005-0000-0000-0000204D0000}"/>
    <cellStyle name="표준 10 25 10 3 2 2" xfId="19750" xr:uid="{00000000-0005-0000-0000-0000214D0000}"/>
    <cellStyle name="표준 10 25 10 3 2 3" xfId="19751" xr:uid="{00000000-0005-0000-0000-0000224D0000}"/>
    <cellStyle name="표준 10 25 10 4" xfId="19752" xr:uid="{00000000-0005-0000-0000-0000234D0000}"/>
    <cellStyle name="표준 10 25 11" xfId="19753" xr:uid="{00000000-0005-0000-0000-0000244D0000}"/>
    <cellStyle name="표준 10 25 11 2" xfId="19754" xr:uid="{00000000-0005-0000-0000-0000254D0000}"/>
    <cellStyle name="표준 10 25 11 2 2" xfId="19755" xr:uid="{00000000-0005-0000-0000-0000264D0000}"/>
    <cellStyle name="표준 10 25 12" xfId="19756" xr:uid="{00000000-0005-0000-0000-0000274D0000}"/>
    <cellStyle name="표준 10 25 12 2" xfId="19757" xr:uid="{00000000-0005-0000-0000-0000284D0000}"/>
    <cellStyle name="표준 10 25 12 2 2" xfId="19758" xr:uid="{00000000-0005-0000-0000-0000294D0000}"/>
    <cellStyle name="표준 10 25 12 2 7" xfId="19759" xr:uid="{00000000-0005-0000-0000-00002A4D0000}"/>
    <cellStyle name="표준 10 25 12 3" xfId="19760" xr:uid="{00000000-0005-0000-0000-00002B4D0000}"/>
    <cellStyle name="표준 10 25 13" xfId="19761" xr:uid="{00000000-0005-0000-0000-00002C4D0000}"/>
    <cellStyle name="표준 10 25 16" xfId="19762" xr:uid="{00000000-0005-0000-0000-00002D4D0000}"/>
    <cellStyle name="표준 10 25 17" xfId="19763" xr:uid="{00000000-0005-0000-0000-00002E4D0000}"/>
    <cellStyle name="표준 10 25 2" xfId="19764" xr:uid="{00000000-0005-0000-0000-00002F4D0000}"/>
    <cellStyle name="표준 10 25 2 2" xfId="19765" xr:uid="{00000000-0005-0000-0000-0000304D0000}"/>
    <cellStyle name="표준 10 25 2 2 10" xfId="19766" xr:uid="{00000000-0005-0000-0000-0000314D0000}"/>
    <cellStyle name="표준 10 25 2 2 2" xfId="19767" xr:uid="{00000000-0005-0000-0000-0000324D0000}"/>
    <cellStyle name="표준 10 25 2 2 2 2" xfId="19768" xr:uid="{00000000-0005-0000-0000-0000334D0000}"/>
    <cellStyle name="표준 10 25 2 2 2 2 2" xfId="19769" xr:uid="{00000000-0005-0000-0000-0000344D0000}"/>
    <cellStyle name="표준 10 25 2 2 2 2 2 2" xfId="19770" xr:uid="{00000000-0005-0000-0000-0000354D0000}"/>
    <cellStyle name="표준 10 25 2 2 2 2 2 2 2" xfId="19771" xr:uid="{00000000-0005-0000-0000-0000364D0000}"/>
    <cellStyle name="표준 10 25 2 2 2 2 2 2 2 2" xfId="19772" xr:uid="{00000000-0005-0000-0000-0000374D0000}"/>
    <cellStyle name="표준 10 25 2 2 2 2 2 2 2 2 2" xfId="19773" xr:uid="{00000000-0005-0000-0000-0000384D0000}"/>
    <cellStyle name="표준 10 25 2 2 2 2 2 2 2 2 2 2" xfId="19774" xr:uid="{00000000-0005-0000-0000-0000394D0000}"/>
    <cellStyle name="표준 10 25 2 2 2 2 2 2 2 2 2 2 2" xfId="19775" xr:uid="{00000000-0005-0000-0000-00003A4D0000}"/>
    <cellStyle name="표준 10 25 2 2 2 2 2 2 2 2 2 2 2 2" xfId="19776" xr:uid="{00000000-0005-0000-0000-00003B4D0000}"/>
    <cellStyle name="표준 10 25 2 2 2 2 2 2 2 2 2 2 2 3" xfId="19777" xr:uid="{00000000-0005-0000-0000-00003C4D0000}"/>
    <cellStyle name="표준 10 25 2 2 2 2 2 2 2 2 2 2 3" xfId="19778" xr:uid="{00000000-0005-0000-0000-00003D4D0000}"/>
    <cellStyle name="표준 10 25 2 2 2 2 2 2 2 2 2 2 3 2" xfId="19779" xr:uid="{00000000-0005-0000-0000-00003E4D0000}"/>
    <cellStyle name="표준 10 25 2 2 2 2 2 2 2 2 2 2 4" xfId="19780" xr:uid="{00000000-0005-0000-0000-00003F4D0000}"/>
    <cellStyle name="표준 10 25 2 2 2 2 2 2 2 2 2 2 6" xfId="19781" xr:uid="{00000000-0005-0000-0000-0000404D0000}"/>
    <cellStyle name="표준 10 25 2 2 2 2 2 2 2 2 2 2 7" xfId="19782" xr:uid="{00000000-0005-0000-0000-0000414D0000}"/>
    <cellStyle name="표준 10 25 2 2 2 2 2 2 2 2 2 3" xfId="19783" xr:uid="{00000000-0005-0000-0000-0000424D0000}"/>
    <cellStyle name="표준 10 25 2 2 2 2 2 2 2 2 3" xfId="19784" xr:uid="{00000000-0005-0000-0000-0000434D0000}"/>
    <cellStyle name="표준 10 25 2 2 2 2 2 2 2 2 4" xfId="19785" xr:uid="{00000000-0005-0000-0000-0000444D0000}"/>
    <cellStyle name="표준 10 25 2 2 2 2 2 2 2 2 4 2" xfId="19786" xr:uid="{00000000-0005-0000-0000-0000454D0000}"/>
    <cellStyle name="표준 10 25 2 2 2 2 2 2 2 2 4 2 2" xfId="19787" xr:uid="{00000000-0005-0000-0000-0000464D0000}"/>
    <cellStyle name="표준 10 25 2 2 2 2 2 2 2 3" xfId="19788" xr:uid="{00000000-0005-0000-0000-0000474D0000}"/>
    <cellStyle name="표준 10 25 2 2 2 2 2 2 2 3 2" xfId="19789" xr:uid="{00000000-0005-0000-0000-0000484D0000}"/>
    <cellStyle name="표준 10 25 2 2 2 2 2 2 2 3 2 2" xfId="19790" xr:uid="{00000000-0005-0000-0000-0000494D0000}"/>
    <cellStyle name="표준 10 25 2 2 2 2 2 2 2 4" xfId="19791" xr:uid="{00000000-0005-0000-0000-00004A4D0000}"/>
    <cellStyle name="표준 10 25 2 2 2 2 2 2 2 4 2" xfId="19792" xr:uid="{00000000-0005-0000-0000-00004B4D0000}"/>
    <cellStyle name="표준 10 25 2 2 2 2 2 2 2 5" xfId="19793" xr:uid="{00000000-0005-0000-0000-00004C4D0000}"/>
    <cellStyle name="표준 10 25 2 2 2 2 2 2 2 6" xfId="19794" xr:uid="{00000000-0005-0000-0000-00004D4D0000}"/>
    <cellStyle name="표준 10 25 2 2 2 2 2 2 2 7" xfId="19795" xr:uid="{00000000-0005-0000-0000-00004E4D0000}"/>
    <cellStyle name="표준 10 25 2 2 2 2 2 2 2 7 2" xfId="19796" xr:uid="{00000000-0005-0000-0000-00004F4D0000}"/>
    <cellStyle name="표준 10 25 2 2 2 2 2 2 2 9" xfId="19797" xr:uid="{00000000-0005-0000-0000-0000504D0000}"/>
    <cellStyle name="표준 10 25 2 2 2 2 2 2 3" xfId="19798" xr:uid="{00000000-0005-0000-0000-0000514D0000}"/>
    <cellStyle name="표준 10 25 2 2 2 2 2 2 3 2" xfId="19799" xr:uid="{00000000-0005-0000-0000-0000524D0000}"/>
    <cellStyle name="표준 10 25 2 2 2 2 2 2 3 3" xfId="19800" xr:uid="{00000000-0005-0000-0000-0000534D0000}"/>
    <cellStyle name="표준 10 25 2 2 2 2 2 2 4" xfId="19801" xr:uid="{00000000-0005-0000-0000-0000544D0000}"/>
    <cellStyle name="표준 10 25 2 2 2 2 2 2 4 2" xfId="19802" xr:uid="{00000000-0005-0000-0000-0000554D0000}"/>
    <cellStyle name="표준 10 25 2 2 2 2 2 2 4 2 2" xfId="19803" xr:uid="{00000000-0005-0000-0000-0000564D0000}"/>
    <cellStyle name="표준 10 25 2 2 2 2 2 2 4 3" xfId="19804" xr:uid="{00000000-0005-0000-0000-0000574D0000}"/>
    <cellStyle name="표준 10 25 2 2 2 2 2 2 4 4" xfId="19805" xr:uid="{00000000-0005-0000-0000-0000584D0000}"/>
    <cellStyle name="표준 10 25 2 2 2 2 2 2 4 5" xfId="19806" xr:uid="{00000000-0005-0000-0000-0000594D0000}"/>
    <cellStyle name="표준 10 25 2 2 2 2 2 2 4 5 2" xfId="19807" xr:uid="{00000000-0005-0000-0000-00005A4D0000}"/>
    <cellStyle name="표준 10 25 2 2 2 2 2 2 4 6" xfId="19808" xr:uid="{00000000-0005-0000-0000-00005B4D0000}"/>
    <cellStyle name="표준 10 25 2 2 2 2 2 2 4 6 5" xfId="19809" xr:uid="{00000000-0005-0000-0000-00005C4D0000}"/>
    <cellStyle name="표준 10 25 2 2 2 2 2 2 4 7" xfId="19810" xr:uid="{00000000-0005-0000-0000-00005D4D0000}"/>
    <cellStyle name="표준 10 25 2 2 2 2 2 2 4 7 2" xfId="19811" xr:uid="{00000000-0005-0000-0000-00005E4D0000}"/>
    <cellStyle name="표준 10 25 2 2 2 2 2 2 4 7 2 2" xfId="19812" xr:uid="{00000000-0005-0000-0000-00005F4D0000}"/>
    <cellStyle name="표준 10 25 2 2 2 2 2 2 4 7 2 2 2" xfId="19813" xr:uid="{00000000-0005-0000-0000-0000604D0000}"/>
    <cellStyle name="표준 10 25 2 2 2 2 2 2 4 7 2 2 2 2" xfId="19814" xr:uid="{00000000-0005-0000-0000-0000614D0000}"/>
    <cellStyle name="표준 10 25 2 2 2 2 2 2 4 7 2 2 3" xfId="19815" xr:uid="{00000000-0005-0000-0000-0000624D0000}"/>
    <cellStyle name="표준 10 25 2 2 2 2 2 2 4 7 2 3" xfId="19816" xr:uid="{00000000-0005-0000-0000-0000634D0000}"/>
    <cellStyle name="표준 10 25 2 2 2 2 2 2 4 7 3" xfId="19817" xr:uid="{00000000-0005-0000-0000-0000644D0000}"/>
    <cellStyle name="표준 10 25 2 2 2 2 2 2 4 8" xfId="19818" xr:uid="{00000000-0005-0000-0000-0000654D0000}"/>
    <cellStyle name="표준 10 25 2 2 2 2 2 2 4 8 2" xfId="19819" xr:uid="{00000000-0005-0000-0000-0000664D0000}"/>
    <cellStyle name="표준 10 25 2 2 2 2 2 2 4 8 2 2" xfId="19820" xr:uid="{00000000-0005-0000-0000-0000674D0000}"/>
    <cellStyle name="표준 10 25 2 2 2 2 2 2 4 8 3" xfId="19821" xr:uid="{00000000-0005-0000-0000-0000684D0000}"/>
    <cellStyle name="표준 10 25 2 2 2 2 2 2 4 9" xfId="19822" xr:uid="{00000000-0005-0000-0000-0000694D0000}"/>
    <cellStyle name="표준 10 25 2 2 2 2 2 2 5" xfId="19823" xr:uid="{00000000-0005-0000-0000-00006A4D0000}"/>
    <cellStyle name="표준 10 25 2 2 2 2 2 2 5 2" xfId="19824" xr:uid="{00000000-0005-0000-0000-00006B4D0000}"/>
    <cellStyle name="표준 10 25 2 2 2 2 2 2 5 2 2" xfId="19825" xr:uid="{00000000-0005-0000-0000-00006C4D0000}"/>
    <cellStyle name="표준 10 25 2 2 2 2 2 2 6" xfId="19826" xr:uid="{00000000-0005-0000-0000-00006D4D0000}"/>
    <cellStyle name="표준 10 25 2 2 2 2 2 2 6 2" xfId="19827" xr:uid="{00000000-0005-0000-0000-00006E4D0000}"/>
    <cellStyle name="표준 10 25 2 2 2 2 2 3" xfId="19828" xr:uid="{00000000-0005-0000-0000-00006F4D0000}"/>
    <cellStyle name="표준 10 25 2 2 2 2 2 3 2" xfId="19829" xr:uid="{00000000-0005-0000-0000-0000704D0000}"/>
    <cellStyle name="표준 10 25 2 2 2 2 2 4" xfId="19830" xr:uid="{00000000-0005-0000-0000-0000714D0000}"/>
    <cellStyle name="표준 10 25 2 2 2 2 2 4 2" xfId="19831" xr:uid="{00000000-0005-0000-0000-0000724D0000}"/>
    <cellStyle name="표준 10 25 2 2 2 2 2 4 3" xfId="19832" xr:uid="{00000000-0005-0000-0000-0000734D0000}"/>
    <cellStyle name="표준 10 25 2 2 2 2 2 4 3 2" xfId="19833" xr:uid="{00000000-0005-0000-0000-0000744D0000}"/>
    <cellStyle name="표준 10 25 2 2 2 2 2 5" xfId="19834" xr:uid="{00000000-0005-0000-0000-0000754D0000}"/>
    <cellStyle name="표준 10 25 2 2 2 2 2 7" xfId="19835" xr:uid="{00000000-0005-0000-0000-0000764D0000}"/>
    <cellStyle name="표준 10 25 2 2 2 2 3" xfId="19836" xr:uid="{00000000-0005-0000-0000-0000774D0000}"/>
    <cellStyle name="표준 10 25 2 2 2 2 3 2" xfId="19837" xr:uid="{00000000-0005-0000-0000-0000784D0000}"/>
    <cellStyle name="표준 10 25 2 2 2 2 3 2 2" xfId="19838" xr:uid="{00000000-0005-0000-0000-0000794D0000}"/>
    <cellStyle name="표준 10 25 2 2 2 3" xfId="19839" xr:uid="{00000000-0005-0000-0000-00007A4D0000}"/>
    <cellStyle name="표준 10 25 2 2 2 3 2" xfId="19840" xr:uid="{00000000-0005-0000-0000-00007B4D0000}"/>
    <cellStyle name="표준 10 25 2 2 2 4" xfId="19841" xr:uid="{00000000-0005-0000-0000-00007C4D0000}"/>
    <cellStyle name="표준 10 25 2 2 2 6" xfId="19842" xr:uid="{00000000-0005-0000-0000-00007D4D0000}"/>
    <cellStyle name="표준 10 25 2 2 2 6 2" xfId="19843" xr:uid="{00000000-0005-0000-0000-00007E4D0000}"/>
    <cellStyle name="표준 10 25 2 2 2 6 2 2" xfId="19844" xr:uid="{00000000-0005-0000-0000-00007F4D0000}"/>
    <cellStyle name="표준 10 25 2 2 2 6 2 8" xfId="19845" xr:uid="{00000000-0005-0000-0000-0000804D0000}"/>
    <cellStyle name="표준 10 25 2 2 2 6 3" xfId="19846" xr:uid="{00000000-0005-0000-0000-0000814D0000}"/>
    <cellStyle name="표준 10 25 2 2 2 7" xfId="19847" xr:uid="{00000000-0005-0000-0000-0000824D0000}"/>
    <cellStyle name="표준 10 25 2 2 2 8" xfId="19848" xr:uid="{00000000-0005-0000-0000-0000834D0000}"/>
    <cellStyle name="표준 10 25 2 2 2 9" xfId="19849" xr:uid="{00000000-0005-0000-0000-0000844D0000}"/>
    <cellStyle name="표준 10 25 2 2 3" xfId="19850" xr:uid="{00000000-0005-0000-0000-0000854D0000}"/>
    <cellStyle name="표준 10 25 2 2 4" xfId="19851" xr:uid="{00000000-0005-0000-0000-0000864D0000}"/>
    <cellStyle name="표준 10 25 2 2 4 2" xfId="19852" xr:uid="{00000000-0005-0000-0000-0000874D0000}"/>
    <cellStyle name="표준 10 25 2 2 4 2 2" xfId="19853" xr:uid="{00000000-0005-0000-0000-0000884D0000}"/>
    <cellStyle name="표준 10 25 2 2 5" xfId="19854" xr:uid="{00000000-0005-0000-0000-0000894D0000}"/>
    <cellStyle name="표준 10 25 2 2 5 2" xfId="19855" xr:uid="{00000000-0005-0000-0000-00008A4D0000}"/>
    <cellStyle name="표준 10 25 2 2 6" xfId="19856" xr:uid="{00000000-0005-0000-0000-00008B4D0000}"/>
    <cellStyle name="표준 10 25 2 2 6 2" xfId="19857" xr:uid="{00000000-0005-0000-0000-00008C4D0000}"/>
    <cellStyle name="표준 10 25 2 2 7" xfId="19858" xr:uid="{00000000-0005-0000-0000-00008D4D0000}"/>
    <cellStyle name="표준 10 25 2 2 8" xfId="19859" xr:uid="{00000000-0005-0000-0000-00008E4D0000}"/>
    <cellStyle name="표준 10 25 2 2 8 2" xfId="19860" xr:uid="{00000000-0005-0000-0000-00008F4D0000}"/>
    <cellStyle name="표준 10 25 2 2 8 2 2" xfId="19861" xr:uid="{00000000-0005-0000-0000-0000904D0000}"/>
    <cellStyle name="표준 10 25 2 2 8 2 2 2" xfId="19862" xr:uid="{00000000-0005-0000-0000-0000914D0000}"/>
    <cellStyle name="표준 10 25 2 2 8 2 3" xfId="19863" xr:uid="{00000000-0005-0000-0000-0000924D0000}"/>
    <cellStyle name="표준 10 25 2 2 8 3" xfId="19864" xr:uid="{00000000-0005-0000-0000-0000934D0000}"/>
    <cellStyle name="표준 10 25 2 3" xfId="19865" xr:uid="{00000000-0005-0000-0000-0000944D0000}"/>
    <cellStyle name="표준 10 25 2 3 11" xfId="19866" xr:uid="{00000000-0005-0000-0000-0000954D0000}"/>
    <cellStyle name="표준 10 25 2 3 2" xfId="19867" xr:uid="{00000000-0005-0000-0000-0000964D0000}"/>
    <cellStyle name="표준 10 25 3" xfId="19868" xr:uid="{00000000-0005-0000-0000-0000974D0000}"/>
    <cellStyle name="표준 10 25 3 2" xfId="19869" xr:uid="{00000000-0005-0000-0000-0000984D0000}"/>
    <cellStyle name="표준 10 25 3 2 7" xfId="19870" xr:uid="{00000000-0005-0000-0000-0000994D0000}"/>
    <cellStyle name="표준 10 25 3 2 7 2" xfId="19871" xr:uid="{00000000-0005-0000-0000-00009A4D0000}"/>
    <cellStyle name="표준 10 25 3 2 7 2 2" xfId="19872" xr:uid="{00000000-0005-0000-0000-00009B4D0000}"/>
    <cellStyle name="표준 10 25 3 2 7 2 2 2" xfId="19873" xr:uid="{00000000-0005-0000-0000-00009C4D0000}"/>
    <cellStyle name="표준 10 25 4" xfId="19874" xr:uid="{00000000-0005-0000-0000-00009D4D0000}"/>
    <cellStyle name="표준 10 25 4 2" xfId="19875" xr:uid="{00000000-0005-0000-0000-00009E4D0000}"/>
    <cellStyle name="표준 10 25 4 2 2" xfId="19876" xr:uid="{00000000-0005-0000-0000-00009F4D0000}"/>
    <cellStyle name="표준 10 25 4 2 2 2" xfId="19877" xr:uid="{00000000-0005-0000-0000-0000A04D0000}"/>
    <cellStyle name="표준 10 25 4 2 2 2 2" xfId="19878" xr:uid="{00000000-0005-0000-0000-0000A14D0000}"/>
    <cellStyle name="표준 10 25 4 2 2 2 2 2" xfId="19879" xr:uid="{00000000-0005-0000-0000-0000A24D0000}"/>
    <cellStyle name="표준 10 25 4 2 2 4" xfId="19880" xr:uid="{00000000-0005-0000-0000-0000A34D0000}"/>
    <cellStyle name="표준 10 25 4 2 2 4 2" xfId="19881" xr:uid="{00000000-0005-0000-0000-0000A44D0000}"/>
    <cellStyle name="표준 10 25 4 2 3" xfId="19882" xr:uid="{00000000-0005-0000-0000-0000A54D0000}"/>
    <cellStyle name="표준 10 25 4 2 3 2" xfId="19883" xr:uid="{00000000-0005-0000-0000-0000A64D0000}"/>
    <cellStyle name="표준 10 25 4 2 3 2 2" xfId="19884" xr:uid="{00000000-0005-0000-0000-0000A74D0000}"/>
    <cellStyle name="표준 10 25 4 2 3 2 2 2" xfId="19885" xr:uid="{00000000-0005-0000-0000-0000A84D0000}"/>
    <cellStyle name="표준 10 25 4 2 3 2 3" xfId="19886" xr:uid="{00000000-0005-0000-0000-0000A94D0000}"/>
    <cellStyle name="표준 10 25 5" xfId="19887" xr:uid="{00000000-0005-0000-0000-0000AA4D0000}"/>
    <cellStyle name="표준 10 25 5 2" xfId="19888" xr:uid="{00000000-0005-0000-0000-0000AB4D0000}"/>
    <cellStyle name="표준 10 25 5 2 2" xfId="19889" xr:uid="{00000000-0005-0000-0000-0000AC4D0000}"/>
    <cellStyle name="표준 10 25 6" xfId="19890" xr:uid="{00000000-0005-0000-0000-0000AD4D0000}"/>
    <cellStyle name="표준 10 25 7" xfId="19891" xr:uid="{00000000-0005-0000-0000-0000AE4D0000}"/>
    <cellStyle name="표준 10 25 7 2" xfId="19892" xr:uid="{00000000-0005-0000-0000-0000AF4D0000}"/>
    <cellStyle name="표준 10 25 7 2 7" xfId="19893" xr:uid="{00000000-0005-0000-0000-0000B04D0000}"/>
    <cellStyle name="표준 10 25 7 3" xfId="19894" xr:uid="{00000000-0005-0000-0000-0000B14D0000}"/>
    <cellStyle name="표준 10 25 7 3 5" xfId="19895" xr:uid="{00000000-0005-0000-0000-0000B24D0000}"/>
    <cellStyle name="표준 10 25 8" xfId="19896" xr:uid="{00000000-0005-0000-0000-0000B34D0000}"/>
    <cellStyle name="표준 10 25 8 2" xfId="19897" xr:uid="{00000000-0005-0000-0000-0000B44D0000}"/>
    <cellStyle name="표준 10 25 9" xfId="19898" xr:uid="{00000000-0005-0000-0000-0000B54D0000}"/>
    <cellStyle name="표준 10 25 9 2" xfId="19899" xr:uid="{00000000-0005-0000-0000-0000B64D0000}"/>
    <cellStyle name="표준 10 26" xfId="19900" xr:uid="{00000000-0005-0000-0000-0000B74D0000}"/>
    <cellStyle name="표준 10 26 2" xfId="19901" xr:uid="{00000000-0005-0000-0000-0000B84D0000}"/>
    <cellStyle name="표준 10 26 2 2" xfId="19902" xr:uid="{00000000-0005-0000-0000-0000B94D0000}"/>
    <cellStyle name="표준 10 27" xfId="19903" xr:uid="{00000000-0005-0000-0000-0000BA4D0000}"/>
    <cellStyle name="표준 10 3" xfId="19904" xr:uid="{00000000-0005-0000-0000-0000BB4D0000}"/>
    <cellStyle name="표준 10 3 2" xfId="19905" xr:uid="{00000000-0005-0000-0000-0000BC4D0000}"/>
    <cellStyle name="표준 10 3 2 2" xfId="19906" xr:uid="{00000000-0005-0000-0000-0000BD4D0000}"/>
    <cellStyle name="표준 10 3 3" xfId="19907" xr:uid="{00000000-0005-0000-0000-0000BE4D0000}"/>
    <cellStyle name="표준 10 4" xfId="19908" xr:uid="{00000000-0005-0000-0000-0000BF4D0000}"/>
    <cellStyle name="표준 10 4 2" xfId="19909" xr:uid="{00000000-0005-0000-0000-0000C04D0000}"/>
    <cellStyle name="표준 10 5" xfId="19910" xr:uid="{00000000-0005-0000-0000-0000C14D0000}"/>
    <cellStyle name="표준 10 5 2" xfId="19911" xr:uid="{00000000-0005-0000-0000-0000C24D0000}"/>
    <cellStyle name="표준 10 6" xfId="19912" xr:uid="{00000000-0005-0000-0000-0000C34D0000}"/>
    <cellStyle name="표준 10 6 2" xfId="19913" xr:uid="{00000000-0005-0000-0000-0000C44D0000}"/>
    <cellStyle name="표준 10 7" xfId="19914" xr:uid="{00000000-0005-0000-0000-0000C54D0000}"/>
    <cellStyle name="표준 10 7 2" xfId="19915" xr:uid="{00000000-0005-0000-0000-0000C64D0000}"/>
    <cellStyle name="표준 10 8" xfId="19916" xr:uid="{00000000-0005-0000-0000-0000C74D0000}"/>
    <cellStyle name="표준 10 8 2" xfId="19917" xr:uid="{00000000-0005-0000-0000-0000C84D0000}"/>
    <cellStyle name="표준 10 9" xfId="19918" xr:uid="{00000000-0005-0000-0000-0000C94D0000}"/>
    <cellStyle name="표준 10 9 2" xfId="19919" xr:uid="{00000000-0005-0000-0000-0000CA4D0000}"/>
    <cellStyle name="표준 10_10.06월회사별장기수수료" xfId="19920" xr:uid="{00000000-0005-0000-0000-0000CB4D0000}"/>
    <cellStyle name="표준 100" xfId="19921" xr:uid="{00000000-0005-0000-0000-0000CC4D0000}"/>
    <cellStyle name="표준 100 2" xfId="19922" xr:uid="{00000000-0005-0000-0000-0000CD4D0000}"/>
    <cellStyle name="표준 100 2 2" xfId="19923" xr:uid="{00000000-0005-0000-0000-0000CE4D0000}"/>
    <cellStyle name="표준 100 2 3" xfId="19924" xr:uid="{00000000-0005-0000-0000-0000CF4D0000}"/>
    <cellStyle name="표준 100 3" xfId="19925" xr:uid="{00000000-0005-0000-0000-0000D04D0000}"/>
    <cellStyle name="표준 100 3 2" xfId="19926" xr:uid="{00000000-0005-0000-0000-0000D14D0000}"/>
    <cellStyle name="표준 100 4" xfId="19927" xr:uid="{00000000-0005-0000-0000-0000D24D0000}"/>
    <cellStyle name="표준 100 4 2" xfId="19928" xr:uid="{00000000-0005-0000-0000-0000D34D0000}"/>
    <cellStyle name="표준 100 5" xfId="19929" xr:uid="{00000000-0005-0000-0000-0000D44D0000}"/>
    <cellStyle name="표준 100 5 2" xfId="19930" xr:uid="{00000000-0005-0000-0000-0000D54D0000}"/>
    <cellStyle name="표준 100 6" xfId="19931" xr:uid="{00000000-0005-0000-0000-0000D64D0000}"/>
    <cellStyle name="표준 100 6 2" xfId="19932" xr:uid="{00000000-0005-0000-0000-0000D74D0000}"/>
    <cellStyle name="표준 100 7" xfId="19933" xr:uid="{00000000-0005-0000-0000-0000D84D0000}"/>
    <cellStyle name="표준 100 7 2" xfId="19934" xr:uid="{00000000-0005-0000-0000-0000D94D0000}"/>
    <cellStyle name="표준 100 8" xfId="19935" xr:uid="{00000000-0005-0000-0000-0000DA4D0000}"/>
    <cellStyle name="표준 100 8 2" xfId="19936" xr:uid="{00000000-0005-0000-0000-0000DB4D0000}"/>
    <cellStyle name="표준 100 9" xfId="19937" xr:uid="{00000000-0005-0000-0000-0000DC4D0000}"/>
    <cellStyle name="표준 100 9 2" xfId="19938" xr:uid="{00000000-0005-0000-0000-0000DD4D0000}"/>
    <cellStyle name="표준 101" xfId="19939" xr:uid="{00000000-0005-0000-0000-0000DE4D0000}"/>
    <cellStyle name="표준 101 2" xfId="19940" xr:uid="{00000000-0005-0000-0000-0000DF4D0000}"/>
    <cellStyle name="표준 101 2 2" xfId="19941" xr:uid="{00000000-0005-0000-0000-0000E04D0000}"/>
    <cellStyle name="표준 101 3" xfId="19942" xr:uid="{00000000-0005-0000-0000-0000E14D0000}"/>
    <cellStyle name="표준 101 3 2" xfId="19943" xr:uid="{00000000-0005-0000-0000-0000E24D0000}"/>
    <cellStyle name="표준 101 4" xfId="19944" xr:uid="{00000000-0005-0000-0000-0000E34D0000}"/>
    <cellStyle name="표준 101 4 2" xfId="19945" xr:uid="{00000000-0005-0000-0000-0000E44D0000}"/>
    <cellStyle name="표준 101 5" xfId="19946" xr:uid="{00000000-0005-0000-0000-0000E54D0000}"/>
    <cellStyle name="표준 101 5 2" xfId="19947" xr:uid="{00000000-0005-0000-0000-0000E64D0000}"/>
    <cellStyle name="표준 101 6" xfId="19948" xr:uid="{00000000-0005-0000-0000-0000E74D0000}"/>
    <cellStyle name="표준 101 6 2" xfId="19949" xr:uid="{00000000-0005-0000-0000-0000E84D0000}"/>
    <cellStyle name="표준 101 7" xfId="19950" xr:uid="{00000000-0005-0000-0000-0000E94D0000}"/>
    <cellStyle name="표준 101 7 2" xfId="19951" xr:uid="{00000000-0005-0000-0000-0000EA4D0000}"/>
    <cellStyle name="표준 101 8" xfId="19952" xr:uid="{00000000-0005-0000-0000-0000EB4D0000}"/>
    <cellStyle name="표준 101 8 2" xfId="19953" xr:uid="{00000000-0005-0000-0000-0000EC4D0000}"/>
    <cellStyle name="표준 101 9" xfId="19954" xr:uid="{00000000-0005-0000-0000-0000ED4D0000}"/>
    <cellStyle name="표준 101 9 2" xfId="19955" xr:uid="{00000000-0005-0000-0000-0000EE4D0000}"/>
    <cellStyle name="표준 102" xfId="19956" xr:uid="{00000000-0005-0000-0000-0000EF4D0000}"/>
    <cellStyle name="표준 102 2" xfId="19957" xr:uid="{00000000-0005-0000-0000-0000F04D0000}"/>
    <cellStyle name="표준 102 2 2" xfId="19958" xr:uid="{00000000-0005-0000-0000-0000F14D0000}"/>
    <cellStyle name="표준 102 3" xfId="19959" xr:uid="{00000000-0005-0000-0000-0000F24D0000}"/>
    <cellStyle name="표준 102 3 2" xfId="19960" xr:uid="{00000000-0005-0000-0000-0000F34D0000}"/>
    <cellStyle name="표준 102 4" xfId="19961" xr:uid="{00000000-0005-0000-0000-0000F44D0000}"/>
    <cellStyle name="표준 102 4 2" xfId="19962" xr:uid="{00000000-0005-0000-0000-0000F54D0000}"/>
    <cellStyle name="표준 102 5" xfId="19963" xr:uid="{00000000-0005-0000-0000-0000F64D0000}"/>
    <cellStyle name="표준 102 5 2" xfId="19964" xr:uid="{00000000-0005-0000-0000-0000F74D0000}"/>
    <cellStyle name="표준 102 6" xfId="19965" xr:uid="{00000000-0005-0000-0000-0000F84D0000}"/>
    <cellStyle name="표준 102 6 2" xfId="19966" xr:uid="{00000000-0005-0000-0000-0000F94D0000}"/>
    <cellStyle name="표준 102 7" xfId="19967" xr:uid="{00000000-0005-0000-0000-0000FA4D0000}"/>
    <cellStyle name="표준 102 7 2" xfId="19968" xr:uid="{00000000-0005-0000-0000-0000FB4D0000}"/>
    <cellStyle name="표준 102 8" xfId="19969" xr:uid="{00000000-0005-0000-0000-0000FC4D0000}"/>
    <cellStyle name="표준 102 8 2" xfId="19970" xr:uid="{00000000-0005-0000-0000-0000FD4D0000}"/>
    <cellStyle name="표준 102 9" xfId="19971" xr:uid="{00000000-0005-0000-0000-0000FE4D0000}"/>
    <cellStyle name="표준 102 9 2" xfId="19972" xr:uid="{00000000-0005-0000-0000-0000FF4D0000}"/>
    <cellStyle name="표준 103" xfId="19973" xr:uid="{00000000-0005-0000-0000-0000004E0000}"/>
    <cellStyle name="표준 103 10" xfId="19974" xr:uid="{00000000-0005-0000-0000-0000014E0000}"/>
    <cellStyle name="표준 103 10 2" xfId="19975" xr:uid="{00000000-0005-0000-0000-0000024E0000}"/>
    <cellStyle name="표준 103 10 2 2" xfId="19976" xr:uid="{00000000-0005-0000-0000-0000034E0000}"/>
    <cellStyle name="표준 103 10 2 2 2" xfId="19977" xr:uid="{00000000-0005-0000-0000-0000044E0000}"/>
    <cellStyle name="표준 103 10 2 2 2 2" xfId="19978" xr:uid="{00000000-0005-0000-0000-0000054E0000}"/>
    <cellStyle name="표준 103 10 2 2 2 2 2" xfId="19979" xr:uid="{00000000-0005-0000-0000-0000064E0000}"/>
    <cellStyle name="표준 103 10 2 2 2 2 2 2" xfId="19980" xr:uid="{00000000-0005-0000-0000-0000074E0000}"/>
    <cellStyle name="표준 103 10 2 2 2 2 2 2 2" xfId="19981" xr:uid="{00000000-0005-0000-0000-0000084E0000}"/>
    <cellStyle name="표준 103 10 2 2 2 2 2 2 2 2" xfId="19982" xr:uid="{00000000-0005-0000-0000-0000094E0000}"/>
    <cellStyle name="표준 103 10 2 2 2 2 2 2 2 2 2" xfId="19983" xr:uid="{00000000-0005-0000-0000-00000A4E0000}"/>
    <cellStyle name="표준 103 10 2 2 2 2 2 2 2 2 2 2" xfId="19984" xr:uid="{00000000-0005-0000-0000-00000B4E0000}"/>
    <cellStyle name="표준 103 10 2 2 2 2 2 2 2 2 2 2 2" xfId="19985" xr:uid="{00000000-0005-0000-0000-00000C4E0000}"/>
    <cellStyle name="표준 103 10 2 2 2 2 2 2 2 2 2 2 2 2" xfId="19986" xr:uid="{00000000-0005-0000-0000-00000D4E0000}"/>
    <cellStyle name="표준 103 10 2 2 2 2 2 2 2 3" xfId="19987" xr:uid="{00000000-0005-0000-0000-00000E4E0000}"/>
    <cellStyle name="표준 103 10 2 2 2 2 2 2 2 3 2" xfId="19988" xr:uid="{00000000-0005-0000-0000-00000F4E0000}"/>
    <cellStyle name="표준 103 10 2 2 2 2 2 2 2 3 2 2" xfId="19989" xr:uid="{00000000-0005-0000-0000-0000104E0000}"/>
    <cellStyle name="표준 103 10 2 2 2 2 2 2 2 3 2 2 2" xfId="19990" xr:uid="{00000000-0005-0000-0000-0000114E0000}"/>
    <cellStyle name="표준 103 10 2 2 2 2 2 2 2 3 2 2 2 2" xfId="19991" xr:uid="{00000000-0005-0000-0000-0000124E0000}"/>
    <cellStyle name="표준 103 10 2 2 2 2 2 3" xfId="19992" xr:uid="{00000000-0005-0000-0000-0000134E0000}"/>
    <cellStyle name="표준 103 10 2 2 3" xfId="19993" xr:uid="{00000000-0005-0000-0000-0000144E0000}"/>
    <cellStyle name="표준 103 10 2 2 3 2" xfId="19994" xr:uid="{00000000-0005-0000-0000-0000154E0000}"/>
    <cellStyle name="표준 103 10 2 2 3 2 2" xfId="19995" xr:uid="{00000000-0005-0000-0000-0000164E0000}"/>
    <cellStyle name="표준 103 10 2 3" xfId="19996" xr:uid="{00000000-0005-0000-0000-0000174E0000}"/>
    <cellStyle name="표준 103 10 3" xfId="19997" xr:uid="{00000000-0005-0000-0000-0000184E0000}"/>
    <cellStyle name="표준 103 10 3 2" xfId="19998" xr:uid="{00000000-0005-0000-0000-0000194E0000}"/>
    <cellStyle name="표준 103 10 3 2 2" xfId="19999" xr:uid="{00000000-0005-0000-0000-00001A4E0000}"/>
    <cellStyle name="표준 103 10 3 2 2 2" xfId="20000" xr:uid="{00000000-0005-0000-0000-00001B4E0000}"/>
    <cellStyle name="표준 103 10 3 2 2 2 2" xfId="20001" xr:uid="{00000000-0005-0000-0000-00001C4E0000}"/>
    <cellStyle name="표준 103 10 3 2 2 2 2 2" xfId="20002" xr:uid="{00000000-0005-0000-0000-00001D4E0000}"/>
    <cellStyle name="표준 103 10 3 2 2 2 2 2 2" xfId="20003" xr:uid="{00000000-0005-0000-0000-00001E4E0000}"/>
    <cellStyle name="표준 103 10 3 2 2 5" xfId="20004" xr:uid="{00000000-0005-0000-0000-00001F4E0000}"/>
    <cellStyle name="표준 103 10 3 2 2 5 4" xfId="20005" xr:uid="{00000000-0005-0000-0000-0000204E0000}"/>
    <cellStyle name="표준 103 10 3 2 3" xfId="20006" xr:uid="{00000000-0005-0000-0000-0000214E0000}"/>
    <cellStyle name="표준 103 10 3 2 4" xfId="20007" xr:uid="{00000000-0005-0000-0000-0000224E0000}"/>
    <cellStyle name="표준 103 10 3 2 4 2" xfId="20008" xr:uid="{00000000-0005-0000-0000-0000234E0000}"/>
    <cellStyle name="표준 103 10 3 2 4 2 2" xfId="20009" xr:uid="{00000000-0005-0000-0000-0000244E0000}"/>
    <cellStyle name="표준 103 10 3 3" xfId="20010" xr:uid="{00000000-0005-0000-0000-0000254E0000}"/>
    <cellStyle name="표준 103 10 3 3 12" xfId="20011" xr:uid="{00000000-0005-0000-0000-0000264E0000}"/>
    <cellStyle name="표준 103 10 3 3 12 2" xfId="20012" xr:uid="{00000000-0005-0000-0000-0000274E0000}"/>
    <cellStyle name="표준 103 10 3 3 12 2 3" xfId="20013" xr:uid="{00000000-0005-0000-0000-0000284E0000}"/>
    <cellStyle name="표준 103 10 3 3 12 2 5" xfId="20014" xr:uid="{00000000-0005-0000-0000-0000294E0000}"/>
    <cellStyle name="표준 103 10 3 3 12 2 7" xfId="20015" xr:uid="{00000000-0005-0000-0000-00002A4E0000}"/>
    <cellStyle name="표준 103 10 3 3 13" xfId="20016" xr:uid="{00000000-0005-0000-0000-00002B4E0000}"/>
    <cellStyle name="표준 103 10 3 3 13 2" xfId="20017" xr:uid="{00000000-0005-0000-0000-00002C4E0000}"/>
    <cellStyle name="표준 103 10 3 3 13 2 3" xfId="20018" xr:uid="{00000000-0005-0000-0000-00002D4E0000}"/>
    <cellStyle name="표준 103 10 3 3 2" xfId="20019" xr:uid="{00000000-0005-0000-0000-00002E4E0000}"/>
    <cellStyle name="표준 103 10 3 3 3" xfId="20020" xr:uid="{00000000-0005-0000-0000-00002F4E0000}"/>
    <cellStyle name="표준 103 10 3 3 3 2" xfId="20021" xr:uid="{00000000-0005-0000-0000-0000304E0000}"/>
    <cellStyle name="표준 103 10 3 3 3 2 2" xfId="20022" xr:uid="{00000000-0005-0000-0000-0000314E0000}"/>
    <cellStyle name="표준 103 10 3 3 4" xfId="20023" xr:uid="{00000000-0005-0000-0000-0000324E0000}"/>
    <cellStyle name="표준 103 10 3 3 4 2" xfId="20024" xr:uid="{00000000-0005-0000-0000-0000334E0000}"/>
    <cellStyle name="표준 103 10 3 3 7" xfId="20025" xr:uid="{00000000-0005-0000-0000-0000344E0000}"/>
    <cellStyle name="표준 103 10 3 4" xfId="20026" xr:uid="{00000000-0005-0000-0000-0000354E0000}"/>
    <cellStyle name="표준 103 10 3 4 2" xfId="20027" xr:uid="{00000000-0005-0000-0000-0000364E0000}"/>
    <cellStyle name="표준 103 10 3 4 2 2" xfId="20028" xr:uid="{00000000-0005-0000-0000-0000374E0000}"/>
    <cellStyle name="표준 103 10 3 4 3" xfId="20029" xr:uid="{00000000-0005-0000-0000-0000384E0000}"/>
    <cellStyle name="표준 103 10 3 5" xfId="20030" xr:uid="{00000000-0005-0000-0000-0000394E0000}"/>
    <cellStyle name="표준 103 10 4" xfId="20031" xr:uid="{00000000-0005-0000-0000-00003A4E0000}"/>
    <cellStyle name="표준 103 10 4 2" xfId="20032" xr:uid="{00000000-0005-0000-0000-00003B4E0000}"/>
    <cellStyle name="표준 103 10 4 2 2" xfId="20033" xr:uid="{00000000-0005-0000-0000-00003C4E0000}"/>
    <cellStyle name="표준 103 10 4 2 3" xfId="20034" xr:uid="{00000000-0005-0000-0000-00003D4E0000}"/>
    <cellStyle name="표준 103 10 4 2 3 2" xfId="20035" xr:uid="{00000000-0005-0000-0000-00003E4E0000}"/>
    <cellStyle name="표준 103 10 4 2 3 2 2" xfId="20036" xr:uid="{00000000-0005-0000-0000-00003F4E0000}"/>
    <cellStyle name="표준 103 10 4 2 3 5" xfId="20037" xr:uid="{00000000-0005-0000-0000-0000404E0000}"/>
    <cellStyle name="표준 103 10 4 2 3 5 2" xfId="20038" xr:uid="{00000000-0005-0000-0000-0000414E0000}"/>
    <cellStyle name="표준 103 10 4 2 3 5 2 11" xfId="20039" xr:uid="{00000000-0005-0000-0000-0000424E0000}"/>
    <cellStyle name="표준 103 10 4 2 3 5 2 2" xfId="20040" xr:uid="{00000000-0005-0000-0000-0000434E0000}"/>
    <cellStyle name="표준 103 10 4 2 3 5 2 3" xfId="20041" xr:uid="{00000000-0005-0000-0000-0000444E0000}"/>
    <cellStyle name="표준 103 10 4 2 3 5 2 3 2" xfId="20042" xr:uid="{00000000-0005-0000-0000-0000454E0000}"/>
    <cellStyle name="표준 103 10 4 2 3 5 2 3 2 2" xfId="20043" xr:uid="{00000000-0005-0000-0000-0000464E0000}"/>
    <cellStyle name="표준 103 10 4 2 3 5 2 3 2 7" xfId="20044" xr:uid="{00000000-0005-0000-0000-0000474E0000}"/>
    <cellStyle name="표준 103 10 4 2 3 5 2 3 3" xfId="20045" xr:uid="{00000000-0005-0000-0000-0000484E0000}"/>
    <cellStyle name="표준 103 10 4 2 4" xfId="20046" xr:uid="{00000000-0005-0000-0000-0000494E0000}"/>
    <cellStyle name="표준 103 10 4 3" xfId="20047" xr:uid="{00000000-0005-0000-0000-00004A4E0000}"/>
    <cellStyle name="표준 103 10 4 4" xfId="20048" xr:uid="{00000000-0005-0000-0000-00004B4E0000}"/>
    <cellStyle name="표준 103 10 4 4 2" xfId="20049" xr:uid="{00000000-0005-0000-0000-00004C4E0000}"/>
    <cellStyle name="표준 103 10 4 5" xfId="20050" xr:uid="{00000000-0005-0000-0000-00004D4E0000}"/>
    <cellStyle name="표준 103 10 4 6" xfId="20051" xr:uid="{00000000-0005-0000-0000-00004E4E0000}"/>
    <cellStyle name="표준 103 10 4 7" xfId="20052" xr:uid="{00000000-0005-0000-0000-00004F4E0000}"/>
    <cellStyle name="표준 103 10 4 8" xfId="20053" xr:uid="{00000000-0005-0000-0000-0000504E0000}"/>
    <cellStyle name="표준 103 10 5" xfId="20054" xr:uid="{00000000-0005-0000-0000-0000514E0000}"/>
    <cellStyle name="표준 103 10 5 2" xfId="20055" xr:uid="{00000000-0005-0000-0000-0000524E0000}"/>
    <cellStyle name="표준 103 10 6" xfId="20056" xr:uid="{00000000-0005-0000-0000-0000534E0000}"/>
    <cellStyle name="표준 103 10 6 2" xfId="20057" xr:uid="{00000000-0005-0000-0000-0000544E0000}"/>
    <cellStyle name="표준 103 10 6 2 2" xfId="20058" xr:uid="{00000000-0005-0000-0000-0000554E0000}"/>
    <cellStyle name="표준 103 10 6 2 2 2" xfId="20059" xr:uid="{00000000-0005-0000-0000-0000564E0000}"/>
    <cellStyle name="표준 103 10 6 2 2 2 2" xfId="20060" xr:uid="{00000000-0005-0000-0000-0000574E0000}"/>
    <cellStyle name="표준 103 10 6 2 2 2 2 2" xfId="20061" xr:uid="{00000000-0005-0000-0000-0000584E0000}"/>
    <cellStyle name="표준 103 10 6 2 2 2 2 2 2" xfId="20062" xr:uid="{00000000-0005-0000-0000-0000594E0000}"/>
    <cellStyle name="표준 103 10 6 2 2 2 2 2 2 2" xfId="20063" xr:uid="{00000000-0005-0000-0000-00005A4E0000}"/>
    <cellStyle name="표준 103 10 6 3" xfId="20064" xr:uid="{00000000-0005-0000-0000-00005B4E0000}"/>
    <cellStyle name="표준 103 10 6 3 2" xfId="20065" xr:uid="{00000000-0005-0000-0000-00005C4E0000}"/>
    <cellStyle name="표준 103 10 6 4" xfId="20066" xr:uid="{00000000-0005-0000-0000-00005D4E0000}"/>
    <cellStyle name="표준 103 11" xfId="20067" xr:uid="{00000000-0005-0000-0000-00005E4E0000}"/>
    <cellStyle name="표준 103 2" xfId="20068" xr:uid="{00000000-0005-0000-0000-00005F4E0000}"/>
    <cellStyle name="표준 103 2 2" xfId="20069" xr:uid="{00000000-0005-0000-0000-0000604E0000}"/>
    <cellStyle name="표준 103 3" xfId="20070" xr:uid="{00000000-0005-0000-0000-0000614E0000}"/>
    <cellStyle name="표준 103 3 2" xfId="20071" xr:uid="{00000000-0005-0000-0000-0000624E0000}"/>
    <cellStyle name="표준 103 4" xfId="20072" xr:uid="{00000000-0005-0000-0000-0000634E0000}"/>
    <cellStyle name="표준 103 4 2" xfId="20073" xr:uid="{00000000-0005-0000-0000-0000644E0000}"/>
    <cellStyle name="표준 103 5" xfId="20074" xr:uid="{00000000-0005-0000-0000-0000654E0000}"/>
    <cellStyle name="표준 103 5 2" xfId="20075" xr:uid="{00000000-0005-0000-0000-0000664E0000}"/>
    <cellStyle name="표준 103 6" xfId="20076" xr:uid="{00000000-0005-0000-0000-0000674E0000}"/>
    <cellStyle name="표준 103 6 2" xfId="20077" xr:uid="{00000000-0005-0000-0000-0000684E0000}"/>
    <cellStyle name="표준 103 7" xfId="20078" xr:uid="{00000000-0005-0000-0000-0000694E0000}"/>
    <cellStyle name="표준 103 7 2" xfId="20079" xr:uid="{00000000-0005-0000-0000-00006A4E0000}"/>
    <cellStyle name="표준 103 8" xfId="20080" xr:uid="{00000000-0005-0000-0000-00006B4E0000}"/>
    <cellStyle name="표준 103 8 2" xfId="20081" xr:uid="{00000000-0005-0000-0000-00006C4E0000}"/>
    <cellStyle name="표준 103 9" xfId="20082" xr:uid="{00000000-0005-0000-0000-00006D4E0000}"/>
    <cellStyle name="표준 103 9 2" xfId="20083" xr:uid="{00000000-0005-0000-0000-00006E4E0000}"/>
    <cellStyle name="표준 104" xfId="20084" xr:uid="{00000000-0005-0000-0000-00006F4E0000}"/>
    <cellStyle name="표준 104 2" xfId="20085" xr:uid="{00000000-0005-0000-0000-0000704E0000}"/>
    <cellStyle name="표준 104 2 2" xfId="20086" xr:uid="{00000000-0005-0000-0000-0000714E0000}"/>
    <cellStyle name="표준 104 3" xfId="20087" xr:uid="{00000000-0005-0000-0000-0000724E0000}"/>
    <cellStyle name="표준 104 3 2" xfId="20088" xr:uid="{00000000-0005-0000-0000-0000734E0000}"/>
    <cellStyle name="표준 104 4" xfId="20089" xr:uid="{00000000-0005-0000-0000-0000744E0000}"/>
    <cellStyle name="표준 104 4 2" xfId="20090" xr:uid="{00000000-0005-0000-0000-0000754E0000}"/>
    <cellStyle name="표준 104 5" xfId="20091" xr:uid="{00000000-0005-0000-0000-0000764E0000}"/>
    <cellStyle name="표준 104 5 2" xfId="20092" xr:uid="{00000000-0005-0000-0000-0000774E0000}"/>
    <cellStyle name="표준 104 6" xfId="20093" xr:uid="{00000000-0005-0000-0000-0000784E0000}"/>
    <cellStyle name="표준 104 6 2" xfId="20094" xr:uid="{00000000-0005-0000-0000-0000794E0000}"/>
    <cellStyle name="표준 104 7" xfId="20095" xr:uid="{00000000-0005-0000-0000-00007A4E0000}"/>
    <cellStyle name="표준 104 7 2" xfId="20096" xr:uid="{00000000-0005-0000-0000-00007B4E0000}"/>
    <cellStyle name="표준 104 8" xfId="20097" xr:uid="{00000000-0005-0000-0000-00007C4E0000}"/>
    <cellStyle name="표준 104 8 2" xfId="20098" xr:uid="{00000000-0005-0000-0000-00007D4E0000}"/>
    <cellStyle name="표준 104 9" xfId="20099" xr:uid="{00000000-0005-0000-0000-00007E4E0000}"/>
    <cellStyle name="표준 104 9 2" xfId="20100" xr:uid="{00000000-0005-0000-0000-00007F4E0000}"/>
    <cellStyle name="표준 105" xfId="20101" xr:uid="{00000000-0005-0000-0000-0000804E0000}"/>
    <cellStyle name="표준 105 2" xfId="20102" xr:uid="{00000000-0005-0000-0000-0000814E0000}"/>
    <cellStyle name="표준 105 2 2" xfId="20103" xr:uid="{00000000-0005-0000-0000-0000824E0000}"/>
    <cellStyle name="표준 105 3" xfId="20104" xr:uid="{00000000-0005-0000-0000-0000834E0000}"/>
    <cellStyle name="표준 105 3 2" xfId="20105" xr:uid="{00000000-0005-0000-0000-0000844E0000}"/>
    <cellStyle name="표준 105 4" xfId="20106" xr:uid="{00000000-0005-0000-0000-0000854E0000}"/>
    <cellStyle name="표준 105 4 2" xfId="20107" xr:uid="{00000000-0005-0000-0000-0000864E0000}"/>
    <cellStyle name="표준 105 5" xfId="20108" xr:uid="{00000000-0005-0000-0000-0000874E0000}"/>
    <cellStyle name="표준 105 5 2" xfId="20109" xr:uid="{00000000-0005-0000-0000-0000884E0000}"/>
    <cellStyle name="표준 105 6" xfId="20110" xr:uid="{00000000-0005-0000-0000-0000894E0000}"/>
    <cellStyle name="표준 105 6 2" xfId="20111" xr:uid="{00000000-0005-0000-0000-00008A4E0000}"/>
    <cellStyle name="표준 105 7" xfId="20112" xr:uid="{00000000-0005-0000-0000-00008B4E0000}"/>
    <cellStyle name="표준 105 7 2" xfId="20113" xr:uid="{00000000-0005-0000-0000-00008C4E0000}"/>
    <cellStyle name="표준 105 8" xfId="20114" xr:uid="{00000000-0005-0000-0000-00008D4E0000}"/>
    <cellStyle name="표준 105 8 2" xfId="20115" xr:uid="{00000000-0005-0000-0000-00008E4E0000}"/>
    <cellStyle name="표준 105 9" xfId="20116" xr:uid="{00000000-0005-0000-0000-00008F4E0000}"/>
    <cellStyle name="표준 105 9 2" xfId="20117" xr:uid="{00000000-0005-0000-0000-0000904E0000}"/>
    <cellStyle name="표준 106" xfId="20118" xr:uid="{00000000-0005-0000-0000-0000914E0000}"/>
    <cellStyle name="표준 106 2" xfId="20119" xr:uid="{00000000-0005-0000-0000-0000924E0000}"/>
    <cellStyle name="표준 106 2 2" xfId="20120" xr:uid="{00000000-0005-0000-0000-0000934E0000}"/>
    <cellStyle name="표준 106 3" xfId="20121" xr:uid="{00000000-0005-0000-0000-0000944E0000}"/>
    <cellStyle name="표준 106 3 2" xfId="20122" xr:uid="{00000000-0005-0000-0000-0000954E0000}"/>
    <cellStyle name="표준 106 4" xfId="20123" xr:uid="{00000000-0005-0000-0000-0000964E0000}"/>
    <cellStyle name="표준 106 4 2" xfId="20124" xr:uid="{00000000-0005-0000-0000-0000974E0000}"/>
    <cellStyle name="표준 106 5" xfId="20125" xr:uid="{00000000-0005-0000-0000-0000984E0000}"/>
    <cellStyle name="표준 106 5 2" xfId="20126" xr:uid="{00000000-0005-0000-0000-0000994E0000}"/>
    <cellStyle name="표준 106 6" xfId="20127" xr:uid="{00000000-0005-0000-0000-00009A4E0000}"/>
    <cellStyle name="표준 106 6 2" xfId="20128" xr:uid="{00000000-0005-0000-0000-00009B4E0000}"/>
    <cellStyle name="표준 106 7" xfId="20129" xr:uid="{00000000-0005-0000-0000-00009C4E0000}"/>
    <cellStyle name="표준 106 7 2" xfId="20130" xr:uid="{00000000-0005-0000-0000-00009D4E0000}"/>
    <cellStyle name="표준 106 8" xfId="20131" xr:uid="{00000000-0005-0000-0000-00009E4E0000}"/>
    <cellStyle name="표준 106 8 2" xfId="20132" xr:uid="{00000000-0005-0000-0000-00009F4E0000}"/>
    <cellStyle name="표준 106 9" xfId="20133" xr:uid="{00000000-0005-0000-0000-0000A04E0000}"/>
    <cellStyle name="표준 106 9 2" xfId="20134" xr:uid="{00000000-0005-0000-0000-0000A14E0000}"/>
    <cellStyle name="표준 107" xfId="20135" xr:uid="{00000000-0005-0000-0000-0000A24E0000}"/>
    <cellStyle name="표준 107 10" xfId="20136" xr:uid="{00000000-0005-0000-0000-0000A34E0000}"/>
    <cellStyle name="표준 107 2" xfId="20137" xr:uid="{00000000-0005-0000-0000-0000A44E0000}"/>
    <cellStyle name="표준 107 2 2" xfId="20138" xr:uid="{00000000-0005-0000-0000-0000A54E0000}"/>
    <cellStyle name="표준 107 3" xfId="20139" xr:uid="{00000000-0005-0000-0000-0000A64E0000}"/>
    <cellStyle name="표준 107 3 2" xfId="20140" xr:uid="{00000000-0005-0000-0000-0000A74E0000}"/>
    <cellStyle name="표준 107 4" xfId="20141" xr:uid="{00000000-0005-0000-0000-0000A84E0000}"/>
    <cellStyle name="표준 107 4 2" xfId="20142" xr:uid="{00000000-0005-0000-0000-0000A94E0000}"/>
    <cellStyle name="표준 107 5" xfId="20143" xr:uid="{00000000-0005-0000-0000-0000AA4E0000}"/>
    <cellStyle name="표준 107 5 2" xfId="20144" xr:uid="{00000000-0005-0000-0000-0000AB4E0000}"/>
    <cellStyle name="표준 107 6" xfId="20145" xr:uid="{00000000-0005-0000-0000-0000AC4E0000}"/>
    <cellStyle name="표준 107 6 2" xfId="20146" xr:uid="{00000000-0005-0000-0000-0000AD4E0000}"/>
    <cellStyle name="표준 107 7" xfId="20147" xr:uid="{00000000-0005-0000-0000-0000AE4E0000}"/>
    <cellStyle name="표준 107 7 2" xfId="20148" xr:uid="{00000000-0005-0000-0000-0000AF4E0000}"/>
    <cellStyle name="표준 107 8" xfId="20149" xr:uid="{00000000-0005-0000-0000-0000B04E0000}"/>
    <cellStyle name="표준 107 8 2" xfId="20150" xr:uid="{00000000-0005-0000-0000-0000B14E0000}"/>
    <cellStyle name="표준 107 9" xfId="20151" xr:uid="{00000000-0005-0000-0000-0000B24E0000}"/>
    <cellStyle name="표준 107 9 2" xfId="20152" xr:uid="{00000000-0005-0000-0000-0000B34E0000}"/>
    <cellStyle name="표준 108" xfId="20153" xr:uid="{00000000-0005-0000-0000-0000B44E0000}"/>
    <cellStyle name="표준 108 2" xfId="20154" xr:uid="{00000000-0005-0000-0000-0000B54E0000}"/>
    <cellStyle name="표준 108 2 2" xfId="20155" xr:uid="{00000000-0005-0000-0000-0000B64E0000}"/>
    <cellStyle name="표준 108 3" xfId="20156" xr:uid="{00000000-0005-0000-0000-0000B74E0000}"/>
    <cellStyle name="표준 108 3 2" xfId="20157" xr:uid="{00000000-0005-0000-0000-0000B84E0000}"/>
    <cellStyle name="표준 108 4" xfId="20158" xr:uid="{00000000-0005-0000-0000-0000B94E0000}"/>
    <cellStyle name="표준 108 4 2" xfId="20159" xr:uid="{00000000-0005-0000-0000-0000BA4E0000}"/>
    <cellStyle name="표준 108 5" xfId="20160" xr:uid="{00000000-0005-0000-0000-0000BB4E0000}"/>
    <cellStyle name="표준 108 5 2" xfId="20161" xr:uid="{00000000-0005-0000-0000-0000BC4E0000}"/>
    <cellStyle name="표준 108 6" xfId="20162" xr:uid="{00000000-0005-0000-0000-0000BD4E0000}"/>
    <cellStyle name="표준 108 6 2" xfId="20163" xr:uid="{00000000-0005-0000-0000-0000BE4E0000}"/>
    <cellStyle name="표준 108 7" xfId="20164" xr:uid="{00000000-0005-0000-0000-0000BF4E0000}"/>
    <cellStyle name="표준 108 7 2" xfId="20165" xr:uid="{00000000-0005-0000-0000-0000C04E0000}"/>
    <cellStyle name="표준 108 8" xfId="20166" xr:uid="{00000000-0005-0000-0000-0000C14E0000}"/>
    <cellStyle name="표준 108 8 2" xfId="20167" xr:uid="{00000000-0005-0000-0000-0000C24E0000}"/>
    <cellStyle name="표준 108 9" xfId="20168" xr:uid="{00000000-0005-0000-0000-0000C34E0000}"/>
    <cellStyle name="표준 108 9 2" xfId="20169" xr:uid="{00000000-0005-0000-0000-0000C44E0000}"/>
    <cellStyle name="표준 1088" xfId="20170" xr:uid="{00000000-0005-0000-0000-0000C54E0000}"/>
    <cellStyle name="표준 109" xfId="20171" xr:uid="{00000000-0005-0000-0000-0000C64E0000}"/>
    <cellStyle name="표준 109 10" xfId="20172" xr:uid="{00000000-0005-0000-0000-0000C74E0000}"/>
    <cellStyle name="표준 109 11" xfId="20173" xr:uid="{00000000-0005-0000-0000-0000C84E0000}"/>
    <cellStyle name="표준 109 2" xfId="20174" xr:uid="{00000000-0005-0000-0000-0000C94E0000}"/>
    <cellStyle name="표준 109 2 2" xfId="20175" xr:uid="{00000000-0005-0000-0000-0000CA4E0000}"/>
    <cellStyle name="표준 109 2 3" xfId="20176" xr:uid="{00000000-0005-0000-0000-0000CB4E0000}"/>
    <cellStyle name="표준 109 3" xfId="20177" xr:uid="{00000000-0005-0000-0000-0000CC4E0000}"/>
    <cellStyle name="표준 109 3 2" xfId="20178" xr:uid="{00000000-0005-0000-0000-0000CD4E0000}"/>
    <cellStyle name="표준 109 4" xfId="20179" xr:uid="{00000000-0005-0000-0000-0000CE4E0000}"/>
    <cellStyle name="표준 109 4 2" xfId="20180" xr:uid="{00000000-0005-0000-0000-0000CF4E0000}"/>
    <cellStyle name="표준 109 5" xfId="20181" xr:uid="{00000000-0005-0000-0000-0000D04E0000}"/>
    <cellStyle name="표준 109 5 2" xfId="20182" xr:uid="{00000000-0005-0000-0000-0000D14E0000}"/>
    <cellStyle name="표준 109 6" xfId="20183" xr:uid="{00000000-0005-0000-0000-0000D24E0000}"/>
    <cellStyle name="표준 109 6 2" xfId="20184" xr:uid="{00000000-0005-0000-0000-0000D34E0000}"/>
    <cellStyle name="표준 109 7" xfId="20185" xr:uid="{00000000-0005-0000-0000-0000D44E0000}"/>
    <cellStyle name="표준 109 7 2" xfId="20186" xr:uid="{00000000-0005-0000-0000-0000D54E0000}"/>
    <cellStyle name="표준 109 8" xfId="20187" xr:uid="{00000000-0005-0000-0000-0000D64E0000}"/>
    <cellStyle name="표준 109 8 2" xfId="20188" xr:uid="{00000000-0005-0000-0000-0000D74E0000}"/>
    <cellStyle name="표준 109 9" xfId="20189" xr:uid="{00000000-0005-0000-0000-0000D84E0000}"/>
    <cellStyle name="표준 109 9 2" xfId="20190" xr:uid="{00000000-0005-0000-0000-0000D94E0000}"/>
    <cellStyle name="표준 109_이관신청서명단(말소)" xfId="20191" xr:uid="{00000000-0005-0000-0000-0000DA4E0000}"/>
    <cellStyle name="표준 11" xfId="20192" xr:uid="{00000000-0005-0000-0000-0000DB4E0000}"/>
    <cellStyle name="표준 11 10" xfId="20193" xr:uid="{00000000-0005-0000-0000-0000DC4E0000}"/>
    <cellStyle name="표준 11 10 2" xfId="20194" xr:uid="{00000000-0005-0000-0000-0000DD4E0000}"/>
    <cellStyle name="표준 11 11" xfId="20195" xr:uid="{00000000-0005-0000-0000-0000DE4E0000}"/>
    <cellStyle name="표준 11 11 2" xfId="20196" xr:uid="{00000000-0005-0000-0000-0000DF4E0000}"/>
    <cellStyle name="표준 11 12" xfId="20197" xr:uid="{00000000-0005-0000-0000-0000E04E0000}"/>
    <cellStyle name="표준 11 12 2" xfId="20198" xr:uid="{00000000-0005-0000-0000-0000E14E0000}"/>
    <cellStyle name="표준 11 13" xfId="20199" xr:uid="{00000000-0005-0000-0000-0000E24E0000}"/>
    <cellStyle name="표준 11 13 2" xfId="20200" xr:uid="{00000000-0005-0000-0000-0000E34E0000}"/>
    <cellStyle name="표준 11 14" xfId="20201" xr:uid="{00000000-0005-0000-0000-0000E44E0000}"/>
    <cellStyle name="표준 11 14 2" xfId="20202" xr:uid="{00000000-0005-0000-0000-0000E54E0000}"/>
    <cellStyle name="표준 11 15" xfId="20203" xr:uid="{00000000-0005-0000-0000-0000E64E0000}"/>
    <cellStyle name="표준 11 15 2" xfId="20204" xr:uid="{00000000-0005-0000-0000-0000E74E0000}"/>
    <cellStyle name="표준 11 16" xfId="20205" xr:uid="{00000000-0005-0000-0000-0000E84E0000}"/>
    <cellStyle name="표준 11 16 2" xfId="20206" xr:uid="{00000000-0005-0000-0000-0000E94E0000}"/>
    <cellStyle name="표준 11 17" xfId="20207" xr:uid="{00000000-0005-0000-0000-0000EA4E0000}"/>
    <cellStyle name="표준 11 17 2" xfId="20208" xr:uid="{00000000-0005-0000-0000-0000EB4E0000}"/>
    <cellStyle name="표준 11 18" xfId="20209" xr:uid="{00000000-0005-0000-0000-0000EC4E0000}"/>
    <cellStyle name="표준 11 18 2" xfId="20210" xr:uid="{00000000-0005-0000-0000-0000ED4E0000}"/>
    <cellStyle name="표준 11 19" xfId="20211" xr:uid="{00000000-0005-0000-0000-0000EE4E0000}"/>
    <cellStyle name="표준 11 19 2" xfId="20212" xr:uid="{00000000-0005-0000-0000-0000EF4E0000}"/>
    <cellStyle name="표준 11 2" xfId="20213" xr:uid="{00000000-0005-0000-0000-0000F04E0000}"/>
    <cellStyle name="표준 11 2 2" xfId="20214" xr:uid="{00000000-0005-0000-0000-0000F14E0000}"/>
    <cellStyle name="표준 11 2 2 10" xfId="20215" xr:uid="{00000000-0005-0000-0000-0000F24E0000}"/>
    <cellStyle name="표준 11 2 2 10 11" xfId="20216" xr:uid="{00000000-0005-0000-0000-0000F34E0000}"/>
    <cellStyle name="표준 11 2 2 10 13" xfId="20217" xr:uid="{00000000-0005-0000-0000-0000F44E0000}"/>
    <cellStyle name="표준 11 2 2 10 2" xfId="20218" xr:uid="{00000000-0005-0000-0000-0000F54E0000}"/>
    <cellStyle name="표준 11 2 2 10 2 2" xfId="20219" xr:uid="{00000000-0005-0000-0000-0000F64E0000}"/>
    <cellStyle name="표준 11 2 2 10 4" xfId="20220" xr:uid="{00000000-0005-0000-0000-0000F74E0000}"/>
    <cellStyle name="표준 11 2 2 10 4 2" xfId="20221" xr:uid="{00000000-0005-0000-0000-0000F84E0000}"/>
    <cellStyle name="표준 11 2 2 10 8" xfId="20222" xr:uid="{00000000-0005-0000-0000-0000F94E0000}"/>
    <cellStyle name="표준 11 2 2 10 8 10" xfId="20223" xr:uid="{00000000-0005-0000-0000-0000FA4E0000}"/>
    <cellStyle name="표준 11 2 2 10 8 2" xfId="20224" xr:uid="{00000000-0005-0000-0000-0000FB4E0000}"/>
    <cellStyle name="표준 11 2 2 10 8 3" xfId="20225" xr:uid="{00000000-0005-0000-0000-0000FC4E0000}"/>
    <cellStyle name="표준 11 2 2 11" xfId="20226" xr:uid="{00000000-0005-0000-0000-0000FD4E0000}"/>
    <cellStyle name="표준 11 2 2 11 15" xfId="20227" xr:uid="{00000000-0005-0000-0000-0000FE4E0000}"/>
    <cellStyle name="표준 11 2 2 11 2" xfId="20228" xr:uid="{00000000-0005-0000-0000-0000FF4E0000}"/>
    <cellStyle name="표준 11 2 2 11 3" xfId="20229" xr:uid="{00000000-0005-0000-0000-0000004F0000}"/>
    <cellStyle name="표준 11 2 2 12" xfId="20230" xr:uid="{00000000-0005-0000-0000-0000014F0000}"/>
    <cellStyle name="표준 11 2 2 13" xfId="20231" xr:uid="{00000000-0005-0000-0000-0000024F0000}"/>
    <cellStyle name="표준 11 2 2 13 2" xfId="20232" xr:uid="{00000000-0005-0000-0000-0000034F0000}"/>
    <cellStyle name="표준 11 2 2 14" xfId="20233" xr:uid="{00000000-0005-0000-0000-0000044F0000}"/>
    <cellStyle name="표준 11 2 2 15" xfId="20234" xr:uid="{00000000-0005-0000-0000-0000054F0000}"/>
    <cellStyle name="표준 11 2 2 15 2" xfId="20235" xr:uid="{00000000-0005-0000-0000-0000064F0000}"/>
    <cellStyle name="표준 11 2 2 15 2 2" xfId="20236" xr:uid="{00000000-0005-0000-0000-0000074F0000}"/>
    <cellStyle name="표준 11 2 2 15 2 3" xfId="20237" xr:uid="{00000000-0005-0000-0000-0000084F0000}"/>
    <cellStyle name="표준 11 2 2 15 2 4" xfId="20238" xr:uid="{00000000-0005-0000-0000-0000094F0000}"/>
    <cellStyle name="표준 11 2 2 16" xfId="20239" xr:uid="{00000000-0005-0000-0000-00000A4F0000}"/>
    <cellStyle name="표준 11 2 2 2" xfId="20240" xr:uid="{00000000-0005-0000-0000-00000B4F0000}"/>
    <cellStyle name="표준 11 2 2 2 2" xfId="20241" xr:uid="{00000000-0005-0000-0000-00000C4F0000}"/>
    <cellStyle name="표준 11 2 2 2 2 2" xfId="20242" xr:uid="{00000000-0005-0000-0000-00000D4F0000}"/>
    <cellStyle name="표준 11 2 2 2 2 2 2" xfId="20243" xr:uid="{00000000-0005-0000-0000-00000E4F0000}"/>
    <cellStyle name="표준 11 2 2 2 2 2 2 2" xfId="20244" xr:uid="{00000000-0005-0000-0000-00000F4F0000}"/>
    <cellStyle name="표준 11 2 2 2 2 2 2 2 2" xfId="20245" xr:uid="{00000000-0005-0000-0000-0000104F0000}"/>
    <cellStyle name="표준 11 2 2 2 2 2 2 3" xfId="20246" xr:uid="{00000000-0005-0000-0000-0000114F0000}"/>
    <cellStyle name="표준 11 2 2 2 2 2 2 4" xfId="20247" xr:uid="{00000000-0005-0000-0000-0000124F0000}"/>
    <cellStyle name="표준 11 2 2 2 2 2 2 5" xfId="20248" xr:uid="{00000000-0005-0000-0000-0000134F0000}"/>
    <cellStyle name="표준 11 2 2 2 2 2 3 3 2" xfId="20249" xr:uid="{00000000-0005-0000-0000-0000144F0000}"/>
    <cellStyle name="표준 11 2 2 2 2 2 3 3 2 2" xfId="20250" xr:uid="{00000000-0005-0000-0000-0000154F0000}"/>
    <cellStyle name="표준 11 2 2 2 2 3" xfId="20251" xr:uid="{00000000-0005-0000-0000-0000164F0000}"/>
    <cellStyle name="표준 11 2 2 2 2 4" xfId="20252" xr:uid="{00000000-0005-0000-0000-0000174F0000}"/>
    <cellStyle name="표준 11 2 2 2 3" xfId="20253" xr:uid="{00000000-0005-0000-0000-0000184F0000}"/>
    <cellStyle name="표준 11 2 2 2 3 2" xfId="20254" xr:uid="{00000000-0005-0000-0000-0000194F0000}"/>
    <cellStyle name="표준 11 2 2 2 4" xfId="20255" xr:uid="{00000000-0005-0000-0000-00001A4F0000}"/>
    <cellStyle name="표준 11 2 2 2 4 2" xfId="20256" xr:uid="{00000000-0005-0000-0000-00001B4F0000}"/>
    <cellStyle name="표준 11 2 2 3" xfId="20257" xr:uid="{00000000-0005-0000-0000-00001C4F0000}"/>
    <cellStyle name="표준 11 2 2 3 2" xfId="20258" xr:uid="{00000000-0005-0000-0000-00001D4F0000}"/>
    <cellStyle name="표준 11 2 2 3 2 2" xfId="20259" xr:uid="{00000000-0005-0000-0000-00001E4F0000}"/>
    <cellStyle name="표준 11 2 2 3 3" xfId="20260" xr:uid="{00000000-0005-0000-0000-00001F4F0000}"/>
    <cellStyle name="표준 11 2 2 3 3 2" xfId="20261" xr:uid="{00000000-0005-0000-0000-0000204F0000}"/>
    <cellStyle name="표준 11 2 2 4" xfId="20262" xr:uid="{00000000-0005-0000-0000-0000214F0000}"/>
    <cellStyle name="표준 11 2 2 4 2" xfId="20263" xr:uid="{00000000-0005-0000-0000-0000224F0000}"/>
    <cellStyle name="표준 11 2 2 5" xfId="20264" xr:uid="{00000000-0005-0000-0000-0000234F0000}"/>
    <cellStyle name="표준 11 2 2 6" xfId="20265" xr:uid="{00000000-0005-0000-0000-0000244F0000}"/>
    <cellStyle name="표준 11 2 2 7" xfId="20266" xr:uid="{00000000-0005-0000-0000-0000254F0000}"/>
    <cellStyle name="표준 11 2 2 8" xfId="20267" xr:uid="{00000000-0005-0000-0000-0000264F0000}"/>
    <cellStyle name="표준 11 2 2 9" xfId="20268" xr:uid="{00000000-0005-0000-0000-0000274F0000}"/>
    <cellStyle name="표준 11 2 3" xfId="20269" xr:uid="{00000000-0005-0000-0000-0000284F0000}"/>
    <cellStyle name="표준 11 2 3 2" xfId="20270" xr:uid="{00000000-0005-0000-0000-0000294F0000}"/>
    <cellStyle name="표준 11 2 3 3" xfId="20271" xr:uid="{00000000-0005-0000-0000-00002A4F0000}"/>
    <cellStyle name="표준 11 2 3 4" xfId="20272" xr:uid="{00000000-0005-0000-0000-00002B4F0000}"/>
    <cellStyle name="표준 11 2 4" xfId="20273" xr:uid="{00000000-0005-0000-0000-00002C4F0000}"/>
    <cellStyle name="표준 11 2 5" xfId="20274" xr:uid="{00000000-0005-0000-0000-00002D4F0000}"/>
    <cellStyle name="표준 11 2 6" xfId="20275" xr:uid="{00000000-0005-0000-0000-00002E4F0000}"/>
    <cellStyle name="표준 11 2 7" xfId="20276" xr:uid="{00000000-0005-0000-0000-00002F4F0000}"/>
    <cellStyle name="표준 11 2 7 2" xfId="20277" xr:uid="{00000000-0005-0000-0000-0000304F0000}"/>
    <cellStyle name="표준 11 2 8" xfId="20278" xr:uid="{00000000-0005-0000-0000-0000314F0000}"/>
    <cellStyle name="표준 11 2 9" xfId="20279" xr:uid="{00000000-0005-0000-0000-0000324F0000}"/>
    <cellStyle name="표준 11 2_손보전체10년2월실효유예-에셋" xfId="20280" xr:uid="{00000000-0005-0000-0000-0000334F0000}"/>
    <cellStyle name="표준 11 20" xfId="20281" xr:uid="{00000000-0005-0000-0000-0000344F0000}"/>
    <cellStyle name="표준 11 20 2" xfId="20282" xr:uid="{00000000-0005-0000-0000-0000354F0000}"/>
    <cellStyle name="표준 11 21" xfId="20283" xr:uid="{00000000-0005-0000-0000-0000364F0000}"/>
    <cellStyle name="표준 11 21 2" xfId="20284" xr:uid="{00000000-0005-0000-0000-0000374F0000}"/>
    <cellStyle name="표준 11 21 3" xfId="20285" xr:uid="{00000000-0005-0000-0000-0000384F0000}"/>
    <cellStyle name="표준 11 22" xfId="20286" xr:uid="{00000000-0005-0000-0000-0000394F0000}"/>
    <cellStyle name="표준 11 22 2" xfId="20287" xr:uid="{00000000-0005-0000-0000-00003A4F0000}"/>
    <cellStyle name="표준 11 23" xfId="20288" xr:uid="{00000000-0005-0000-0000-00003B4F0000}"/>
    <cellStyle name="표준 11 23 2" xfId="20289" xr:uid="{00000000-0005-0000-0000-00003C4F0000}"/>
    <cellStyle name="표준 11 23 3" xfId="20290" xr:uid="{00000000-0005-0000-0000-00003D4F0000}"/>
    <cellStyle name="표준 11 24" xfId="20291" xr:uid="{00000000-0005-0000-0000-00003E4F0000}"/>
    <cellStyle name="표준 11 24 2" xfId="20292" xr:uid="{00000000-0005-0000-0000-00003F4F0000}"/>
    <cellStyle name="표준 11 25" xfId="20293" xr:uid="{00000000-0005-0000-0000-0000404F0000}"/>
    <cellStyle name="표준 11 3" xfId="20294" xr:uid="{00000000-0005-0000-0000-0000414F0000}"/>
    <cellStyle name="표준 11 3 2" xfId="20295" xr:uid="{00000000-0005-0000-0000-0000424F0000}"/>
    <cellStyle name="표준 11 3 3" xfId="20296" xr:uid="{00000000-0005-0000-0000-0000434F0000}"/>
    <cellStyle name="표준 11 4" xfId="20297" xr:uid="{00000000-0005-0000-0000-0000444F0000}"/>
    <cellStyle name="표준 11 4 2" xfId="20298" xr:uid="{00000000-0005-0000-0000-0000454F0000}"/>
    <cellStyle name="표준 11 4 3" xfId="20299" xr:uid="{00000000-0005-0000-0000-0000464F0000}"/>
    <cellStyle name="표준 11 5" xfId="20300" xr:uid="{00000000-0005-0000-0000-0000474F0000}"/>
    <cellStyle name="표준 11 5 2" xfId="20301" xr:uid="{00000000-0005-0000-0000-0000484F0000}"/>
    <cellStyle name="표준 11 5 2 2" xfId="20302" xr:uid="{00000000-0005-0000-0000-0000494F0000}"/>
    <cellStyle name="표준 11 5 2 3" xfId="20303" xr:uid="{00000000-0005-0000-0000-00004A4F0000}"/>
    <cellStyle name="표준 11 5 2 3 2" xfId="20304" xr:uid="{00000000-0005-0000-0000-00004B4F0000}"/>
    <cellStyle name="표준 11 5 3" xfId="20305" xr:uid="{00000000-0005-0000-0000-00004C4F0000}"/>
    <cellStyle name="표준 11 5 4" xfId="20306" xr:uid="{00000000-0005-0000-0000-00004D4F0000}"/>
    <cellStyle name="표준 11 5 4 2" xfId="20307" xr:uid="{00000000-0005-0000-0000-00004E4F0000}"/>
    <cellStyle name="표준 11 5 5" xfId="20308" xr:uid="{00000000-0005-0000-0000-00004F4F0000}"/>
    <cellStyle name="표준 11 6" xfId="20309" xr:uid="{00000000-0005-0000-0000-0000504F0000}"/>
    <cellStyle name="표준 11 6 2" xfId="20310" xr:uid="{00000000-0005-0000-0000-0000514F0000}"/>
    <cellStyle name="표준 11 7" xfId="20311" xr:uid="{00000000-0005-0000-0000-0000524F0000}"/>
    <cellStyle name="표준 11 7 2" xfId="20312" xr:uid="{00000000-0005-0000-0000-0000534F0000}"/>
    <cellStyle name="표준 11 8" xfId="20313" xr:uid="{00000000-0005-0000-0000-0000544F0000}"/>
    <cellStyle name="표준 11 8 2" xfId="20314" xr:uid="{00000000-0005-0000-0000-0000554F0000}"/>
    <cellStyle name="표준 11 9" xfId="20315" xr:uid="{00000000-0005-0000-0000-0000564F0000}"/>
    <cellStyle name="표준 11 9 2" xfId="20316" xr:uid="{00000000-0005-0000-0000-0000574F0000}"/>
    <cellStyle name="표준 11_10.06월회사별장기수수료" xfId="20317" xr:uid="{00000000-0005-0000-0000-0000584F0000}"/>
    <cellStyle name="표준 110" xfId="20318" xr:uid="{00000000-0005-0000-0000-0000594F0000}"/>
    <cellStyle name="표준 110 10" xfId="20319" xr:uid="{00000000-0005-0000-0000-00005A4F0000}"/>
    <cellStyle name="표준 110 11" xfId="20320" xr:uid="{00000000-0005-0000-0000-00005B4F0000}"/>
    <cellStyle name="표준 110 2" xfId="20321" xr:uid="{00000000-0005-0000-0000-00005C4F0000}"/>
    <cellStyle name="표준 110 2 2" xfId="20322" xr:uid="{00000000-0005-0000-0000-00005D4F0000}"/>
    <cellStyle name="표준 110 2 3" xfId="20323" xr:uid="{00000000-0005-0000-0000-00005E4F0000}"/>
    <cellStyle name="표준 110 3" xfId="20324" xr:uid="{00000000-0005-0000-0000-00005F4F0000}"/>
    <cellStyle name="표준 110 3 2" xfId="20325" xr:uid="{00000000-0005-0000-0000-0000604F0000}"/>
    <cellStyle name="표준 110 4" xfId="20326" xr:uid="{00000000-0005-0000-0000-0000614F0000}"/>
    <cellStyle name="표준 110 4 2" xfId="20327" xr:uid="{00000000-0005-0000-0000-0000624F0000}"/>
    <cellStyle name="표준 110 5" xfId="20328" xr:uid="{00000000-0005-0000-0000-0000634F0000}"/>
    <cellStyle name="표준 110 5 2" xfId="20329" xr:uid="{00000000-0005-0000-0000-0000644F0000}"/>
    <cellStyle name="표준 110 6" xfId="20330" xr:uid="{00000000-0005-0000-0000-0000654F0000}"/>
    <cellStyle name="표준 110 6 2" xfId="20331" xr:uid="{00000000-0005-0000-0000-0000664F0000}"/>
    <cellStyle name="표준 110 7" xfId="20332" xr:uid="{00000000-0005-0000-0000-0000674F0000}"/>
    <cellStyle name="표준 110 7 2" xfId="20333" xr:uid="{00000000-0005-0000-0000-0000684F0000}"/>
    <cellStyle name="표준 110 8" xfId="20334" xr:uid="{00000000-0005-0000-0000-0000694F0000}"/>
    <cellStyle name="표준 110 8 2" xfId="20335" xr:uid="{00000000-0005-0000-0000-00006A4F0000}"/>
    <cellStyle name="표준 110 9" xfId="20336" xr:uid="{00000000-0005-0000-0000-00006B4F0000}"/>
    <cellStyle name="표준 110 9 2" xfId="20337" xr:uid="{00000000-0005-0000-0000-00006C4F0000}"/>
    <cellStyle name="표준 110_이관신청서명단(말소)" xfId="20338" xr:uid="{00000000-0005-0000-0000-00006D4F0000}"/>
    <cellStyle name="표준 111" xfId="20339" xr:uid="{00000000-0005-0000-0000-00006E4F0000}"/>
    <cellStyle name="표준 111 10" xfId="20340" xr:uid="{00000000-0005-0000-0000-00006F4F0000}"/>
    <cellStyle name="표준 111 11" xfId="20341" xr:uid="{00000000-0005-0000-0000-0000704F0000}"/>
    <cellStyle name="표준 111 2" xfId="20342" xr:uid="{00000000-0005-0000-0000-0000714F0000}"/>
    <cellStyle name="표준 111 2 2" xfId="20343" xr:uid="{00000000-0005-0000-0000-0000724F0000}"/>
    <cellStyle name="표준 111 2 3" xfId="20344" xr:uid="{00000000-0005-0000-0000-0000734F0000}"/>
    <cellStyle name="표준 111 3" xfId="20345" xr:uid="{00000000-0005-0000-0000-0000744F0000}"/>
    <cellStyle name="표준 111 3 2" xfId="20346" xr:uid="{00000000-0005-0000-0000-0000754F0000}"/>
    <cellStyle name="표준 111 4" xfId="20347" xr:uid="{00000000-0005-0000-0000-0000764F0000}"/>
    <cellStyle name="표준 111 4 2" xfId="20348" xr:uid="{00000000-0005-0000-0000-0000774F0000}"/>
    <cellStyle name="표준 111 5" xfId="20349" xr:uid="{00000000-0005-0000-0000-0000784F0000}"/>
    <cellStyle name="표준 111 5 2" xfId="20350" xr:uid="{00000000-0005-0000-0000-0000794F0000}"/>
    <cellStyle name="표준 111 6" xfId="20351" xr:uid="{00000000-0005-0000-0000-00007A4F0000}"/>
    <cellStyle name="표준 111 6 2" xfId="20352" xr:uid="{00000000-0005-0000-0000-00007B4F0000}"/>
    <cellStyle name="표준 111 7" xfId="20353" xr:uid="{00000000-0005-0000-0000-00007C4F0000}"/>
    <cellStyle name="표준 111 7 2" xfId="20354" xr:uid="{00000000-0005-0000-0000-00007D4F0000}"/>
    <cellStyle name="표준 111 8" xfId="20355" xr:uid="{00000000-0005-0000-0000-00007E4F0000}"/>
    <cellStyle name="표준 111 8 2" xfId="20356" xr:uid="{00000000-0005-0000-0000-00007F4F0000}"/>
    <cellStyle name="표준 111 9" xfId="20357" xr:uid="{00000000-0005-0000-0000-0000804F0000}"/>
    <cellStyle name="표준 111 9 2" xfId="20358" xr:uid="{00000000-0005-0000-0000-0000814F0000}"/>
    <cellStyle name="표준 111_이관신청서명단(말소)" xfId="20359" xr:uid="{00000000-0005-0000-0000-0000824F0000}"/>
    <cellStyle name="표준 1115" xfId="20360" xr:uid="{00000000-0005-0000-0000-0000834F0000}"/>
    <cellStyle name="표준 1116" xfId="20361" xr:uid="{00000000-0005-0000-0000-0000844F0000}"/>
    <cellStyle name="표준 1116 4 2" xfId="20362" xr:uid="{00000000-0005-0000-0000-0000854F0000}"/>
    <cellStyle name="표준 1116 4 2 11" xfId="20363" xr:uid="{00000000-0005-0000-0000-0000864F0000}"/>
    <cellStyle name="표준 1116 4 2 15 2" xfId="20364" xr:uid="{00000000-0005-0000-0000-0000874F0000}"/>
    <cellStyle name="표준 1116 4 2 15 2 2" xfId="20365" xr:uid="{00000000-0005-0000-0000-0000884F0000}"/>
    <cellStyle name="표준 1116 4 2 15 2 2 2" xfId="20366" xr:uid="{00000000-0005-0000-0000-0000894F0000}"/>
    <cellStyle name="표준 1116 4 2 15 2 2 2 2" xfId="20367" xr:uid="{00000000-0005-0000-0000-00008A4F0000}"/>
    <cellStyle name="표준 1116 4 2 15 2 2 2 2 2" xfId="20368" xr:uid="{00000000-0005-0000-0000-00008B4F0000}"/>
    <cellStyle name="표준 1116 4 2 15 2 2 2 3" xfId="20369" xr:uid="{00000000-0005-0000-0000-00008C4F0000}"/>
    <cellStyle name="표준 1116 4 2 15 2 2 3" xfId="20370" xr:uid="{00000000-0005-0000-0000-00008D4F0000}"/>
    <cellStyle name="표준 1116 4 2 15 2 3" xfId="20371" xr:uid="{00000000-0005-0000-0000-00008E4F0000}"/>
    <cellStyle name="표준 1116 4 2 16 2" xfId="20372" xr:uid="{00000000-0005-0000-0000-00008F4F0000}"/>
    <cellStyle name="표준 1116 4 2 16 2 2" xfId="20373" xr:uid="{00000000-0005-0000-0000-0000904F0000}"/>
    <cellStyle name="표준 1116 4 2 16 2 2 2" xfId="20374" xr:uid="{00000000-0005-0000-0000-0000914F0000}"/>
    <cellStyle name="표준 1116 4 2 16 2 3" xfId="20375" xr:uid="{00000000-0005-0000-0000-0000924F0000}"/>
    <cellStyle name="표준 1116 4 2 18" xfId="20376" xr:uid="{00000000-0005-0000-0000-0000934F0000}"/>
    <cellStyle name="표준 1116 4 2 18 2" xfId="20377" xr:uid="{00000000-0005-0000-0000-0000944F0000}"/>
    <cellStyle name="표준 1116 4 2 18 2 2" xfId="20378" xr:uid="{00000000-0005-0000-0000-0000954F0000}"/>
    <cellStyle name="표준 1116 4 2 18 3" xfId="20379" xr:uid="{00000000-0005-0000-0000-0000964F0000}"/>
    <cellStyle name="표준 1116 4 2 2" xfId="20380" xr:uid="{00000000-0005-0000-0000-0000974F0000}"/>
    <cellStyle name="표준 1116 4 2 2 2" xfId="20381" xr:uid="{00000000-0005-0000-0000-0000984F0000}"/>
    <cellStyle name="표준 1116 4 2 2 2 2" xfId="20382" xr:uid="{00000000-0005-0000-0000-0000994F0000}"/>
    <cellStyle name="표준 1116 4 2 2 3" xfId="20383" xr:uid="{00000000-0005-0000-0000-00009A4F0000}"/>
    <cellStyle name="표준 1116 4 2 21 2 2 2" xfId="20384" xr:uid="{00000000-0005-0000-0000-00009B4F0000}"/>
    <cellStyle name="표준 1116 4 2 21 2 2 2 2" xfId="20385" xr:uid="{00000000-0005-0000-0000-00009C4F0000}"/>
    <cellStyle name="표준 1116 4 2 5 2" xfId="20386" xr:uid="{00000000-0005-0000-0000-00009D4F0000}"/>
    <cellStyle name="표준 1116 4 2 5 2 2" xfId="20387" xr:uid="{00000000-0005-0000-0000-00009E4F0000}"/>
    <cellStyle name="표준 1116 4 2 6" xfId="20388" xr:uid="{00000000-0005-0000-0000-00009F4F0000}"/>
    <cellStyle name="표준 112" xfId="20389" xr:uid="{00000000-0005-0000-0000-0000A04F0000}"/>
    <cellStyle name="표준 112 10" xfId="20390" xr:uid="{00000000-0005-0000-0000-0000A14F0000}"/>
    <cellStyle name="표준 112 11" xfId="20391" xr:uid="{00000000-0005-0000-0000-0000A24F0000}"/>
    <cellStyle name="표준 112 2" xfId="20392" xr:uid="{00000000-0005-0000-0000-0000A34F0000}"/>
    <cellStyle name="표준 112 2 2" xfId="20393" xr:uid="{00000000-0005-0000-0000-0000A44F0000}"/>
    <cellStyle name="표준 112 2 3" xfId="20394" xr:uid="{00000000-0005-0000-0000-0000A54F0000}"/>
    <cellStyle name="표준 112 3" xfId="20395" xr:uid="{00000000-0005-0000-0000-0000A64F0000}"/>
    <cellStyle name="표준 112 3 2" xfId="20396" xr:uid="{00000000-0005-0000-0000-0000A74F0000}"/>
    <cellStyle name="표준 112 4" xfId="20397" xr:uid="{00000000-0005-0000-0000-0000A84F0000}"/>
    <cellStyle name="표준 112 4 2" xfId="20398" xr:uid="{00000000-0005-0000-0000-0000A94F0000}"/>
    <cellStyle name="표준 112 5" xfId="20399" xr:uid="{00000000-0005-0000-0000-0000AA4F0000}"/>
    <cellStyle name="표준 112 5 2" xfId="20400" xr:uid="{00000000-0005-0000-0000-0000AB4F0000}"/>
    <cellStyle name="표준 112 6" xfId="20401" xr:uid="{00000000-0005-0000-0000-0000AC4F0000}"/>
    <cellStyle name="표준 112 6 2" xfId="20402" xr:uid="{00000000-0005-0000-0000-0000AD4F0000}"/>
    <cellStyle name="표준 112 7" xfId="20403" xr:uid="{00000000-0005-0000-0000-0000AE4F0000}"/>
    <cellStyle name="표준 112 7 2" xfId="20404" xr:uid="{00000000-0005-0000-0000-0000AF4F0000}"/>
    <cellStyle name="표준 112 8" xfId="20405" xr:uid="{00000000-0005-0000-0000-0000B04F0000}"/>
    <cellStyle name="표준 112 8 2" xfId="20406" xr:uid="{00000000-0005-0000-0000-0000B14F0000}"/>
    <cellStyle name="표준 112 9" xfId="20407" xr:uid="{00000000-0005-0000-0000-0000B24F0000}"/>
    <cellStyle name="표준 112 9 2" xfId="20408" xr:uid="{00000000-0005-0000-0000-0000B34F0000}"/>
    <cellStyle name="표준 112_이관신청서명단(말소)" xfId="20409" xr:uid="{00000000-0005-0000-0000-0000B44F0000}"/>
    <cellStyle name="표준 1125" xfId="20410" xr:uid="{00000000-0005-0000-0000-0000B54F0000}"/>
    <cellStyle name="표준 1128" xfId="20411" xr:uid="{00000000-0005-0000-0000-0000B64F0000}"/>
    <cellStyle name="표준 1128 2" xfId="20412" xr:uid="{00000000-0005-0000-0000-0000B74F0000}"/>
    <cellStyle name="표준 1128 4 6" xfId="20413" xr:uid="{00000000-0005-0000-0000-0000B84F0000}"/>
    <cellStyle name="표준 1128 4 6 2" xfId="20414" xr:uid="{00000000-0005-0000-0000-0000B94F0000}"/>
    <cellStyle name="표준 113" xfId="20415" xr:uid="{00000000-0005-0000-0000-0000BA4F0000}"/>
    <cellStyle name="표준 113 10" xfId="20416" xr:uid="{00000000-0005-0000-0000-0000BB4F0000}"/>
    <cellStyle name="표준 113 11" xfId="20417" xr:uid="{00000000-0005-0000-0000-0000BC4F0000}"/>
    <cellStyle name="표준 113 2" xfId="20418" xr:uid="{00000000-0005-0000-0000-0000BD4F0000}"/>
    <cellStyle name="표준 113 2 2" xfId="20419" xr:uid="{00000000-0005-0000-0000-0000BE4F0000}"/>
    <cellStyle name="표준 113 2 3" xfId="20420" xr:uid="{00000000-0005-0000-0000-0000BF4F0000}"/>
    <cellStyle name="표준 113 3" xfId="20421" xr:uid="{00000000-0005-0000-0000-0000C04F0000}"/>
    <cellStyle name="표준 113 3 2" xfId="20422" xr:uid="{00000000-0005-0000-0000-0000C14F0000}"/>
    <cellStyle name="표준 113 4" xfId="20423" xr:uid="{00000000-0005-0000-0000-0000C24F0000}"/>
    <cellStyle name="표준 113 4 2" xfId="20424" xr:uid="{00000000-0005-0000-0000-0000C34F0000}"/>
    <cellStyle name="표준 113 5" xfId="20425" xr:uid="{00000000-0005-0000-0000-0000C44F0000}"/>
    <cellStyle name="표준 113 5 2" xfId="20426" xr:uid="{00000000-0005-0000-0000-0000C54F0000}"/>
    <cellStyle name="표준 113 6" xfId="20427" xr:uid="{00000000-0005-0000-0000-0000C64F0000}"/>
    <cellStyle name="표준 113 6 2" xfId="20428" xr:uid="{00000000-0005-0000-0000-0000C74F0000}"/>
    <cellStyle name="표준 113 7" xfId="20429" xr:uid="{00000000-0005-0000-0000-0000C84F0000}"/>
    <cellStyle name="표준 113 7 2" xfId="20430" xr:uid="{00000000-0005-0000-0000-0000C94F0000}"/>
    <cellStyle name="표준 113 8" xfId="20431" xr:uid="{00000000-0005-0000-0000-0000CA4F0000}"/>
    <cellStyle name="표준 113 8 2" xfId="20432" xr:uid="{00000000-0005-0000-0000-0000CB4F0000}"/>
    <cellStyle name="표준 113 9" xfId="20433" xr:uid="{00000000-0005-0000-0000-0000CC4F0000}"/>
    <cellStyle name="표준 113 9 2" xfId="20434" xr:uid="{00000000-0005-0000-0000-0000CD4F0000}"/>
    <cellStyle name="표준 113_이관신청서명단(말소)" xfId="20435" xr:uid="{00000000-0005-0000-0000-0000CE4F0000}"/>
    <cellStyle name="표준 114" xfId="20436" xr:uid="{00000000-0005-0000-0000-0000CF4F0000}"/>
    <cellStyle name="표준 114 2" xfId="20437" xr:uid="{00000000-0005-0000-0000-0000D04F0000}"/>
    <cellStyle name="표준 114 2 2" xfId="20438" xr:uid="{00000000-0005-0000-0000-0000D14F0000}"/>
    <cellStyle name="표준 114 3" xfId="20439" xr:uid="{00000000-0005-0000-0000-0000D24F0000}"/>
    <cellStyle name="표준 114 3 2" xfId="20440" xr:uid="{00000000-0005-0000-0000-0000D34F0000}"/>
    <cellStyle name="표준 114 4" xfId="20441" xr:uid="{00000000-0005-0000-0000-0000D44F0000}"/>
    <cellStyle name="표준 114 4 2" xfId="20442" xr:uid="{00000000-0005-0000-0000-0000D54F0000}"/>
    <cellStyle name="표준 114 5" xfId="20443" xr:uid="{00000000-0005-0000-0000-0000D64F0000}"/>
    <cellStyle name="표준 114 5 2" xfId="20444" xr:uid="{00000000-0005-0000-0000-0000D74F0000}"/>
    <cellStyle name="표준 114 6" xfId="20445" xr:uid="{00000000-0005-0000-0000-0000D84F0000}"/>
    <cellStyle name="표준 114 6 2" xfId="20446" xr:uid="{00000000-0005-0000-0000-0000D94F0000}"/>
    <cellStyle name="표준 114 7" xfId="20447" xr:uid="{00000000-0005-0000-0000-0000DA4F0000}"/>
    <cellStyle name="표준 114 7 2" xfId="20448" xr:uid="{00000000-0005-0000-0000-0000DB4F0000}"/>
    <cellStyle name="표준 114 8" xfId="20449" xr:uid="{00000000-0005-0000-0000-0000DC4F0000}"/>
    <cellStyle name="표준 114 8 2" xfId="20450" xr:uid="{00000000-0005-0000-0000-0000DD4F0000}"/>
    <cellStyle name="표준 114 9" xfId="20451" xr:uid="{00000000-0005-0000-0000-0000DE4F0000}"/>
    <cellStyle name="표준 114 9 2" xfId="20452" xr:uid="{00000000-0005-0000-0000-0000DF4F0000}"/>
    <cellStyle name="표준 115" xfId="20453" xr:uid="{00000000-0005-0000-0000-0000E04F0000}"/>
    <cellStyle name="표준 115 10" xfId="20454" xr:uid="{00000000-0005-0000-0000-0000E14F0000}"/>
    <cellStyle name="표준 115 11" xfId="20455" xr:uid="{00000000-0005-0000-0000-0000E24F0000}"/>
    <cellStyle name="표준 115 12" xfId="20456" xr:uid="{00000000-0005-0000-0000-0000E34F0000}"/>
    <cellStyle name="표준 115 2" xfId="20457" xr:uid="{00000000-0005-0000-0000-0000E44F0000}"/>
    <cellStyle name="표준 115 2 2" xfId="20458" xr:uid="{00000000-0005-0000-0000-0000E54F0000}"/>
    <cellStyle name="표준 115 2 3" xfId="20459" xr:uid="{00000000-0005-0000-0000-0000E64F0000}"/>
    <cellStyle name="표준 115 3" xfId="20460" xr:uid="{00000000-0005-0000-0000-0000E74F0000}"/>
    <cellStyle name="표준 115 3 2" xfId="20461" xr:uid="{00000000-0005-0000-0000-0000E84F0000}"/>
    <cellStyle name="표준 115 4" xfId="20462" xr:uid="{00000000-0005-0000-0000-0000E94F0000}"/>
    <cellStyle name="표준 115 4 2" xfId="20463" xr:uid="{00000000-0005-0000-0000-0000EA4F0000}"/>
    <cellStyle name="표준 115 5" xfId="20464" xr:uid="{00000000-0005-0000-0000-0000EB4F0000}"/>
    <cellStyle name="표준 115 5 2" xfId="20465" xr:uid="{00000000-0005-0000-0000-0000EC4F0000}"/>
    <cellStyle name="표준 115 6" xfId="20466" xr:uid="{00000000-0005-0000-0000-0000ED4F0000}"/>
    <cellStyle name="표준 115 6 2" xfId="20467" xr:uid="{00000000-0005-0000-0000-0000EE4F0000}"/>
    <cellStyle name="표준 115 7" xfId="20468" xr:uid="{00000000-0005-0000-0000-0000EF4F0000}"/>
    <cellStyle name="표준 115 7 2" xfId="20469" xr:uid="{00000000-0005-0000-0000-0000F04F0000}"/>
    <cellStyle name="표준 115 8" xfId="20470" xr:uid="{00000000-0005-0000-0000-0000F14F0000}"/>
    <cellStyle name="표준 115 8 2" xfId="20471" xr:uid="{00000000-0005-0000-0000-0000F24F0000}"/>
    <cellStyle name="표준 115 9" xfId="20472" xr:uid="{00000000-0005-0000-0000-0000F34F0000}"/>
    <cellStyle name="표준 115 9 2" xfId="20473" xr:uid="{00000000-0005-0000-0000-0000F44F0000}"/>
    <cellStyle name="표준 115_이관신청서명단(말소)" xfId="20474" xr:uid="{00000000-0005-0000-0000-0000F54F0000}"/>
    <cellStyle name="표준 116" xfId="20475" xr:uid="{00000000-0005-0000-0000-0000F64F0000}"/>
    <cellStyle name="표준 116 10" xfId="20476" xr:uid="{00000000-0005-0000-0000-0000F74F0000}"/>
    <cellStyle name="표준 116 11" xfId="20477" xr:uid="{00000000-0005-0000-0000-0000F84F0000}"/>
    <cellStyle name="표준 116 2" xfId="20478" xr:uid="{00000000-0005-0000-0000-0000F94F0000}"/>
    <cellStyle name="표준 116 2 2" xfId="20479" xr:uid="{00000000-0005-0000-0000-0000FA4F0000}"/>
    <cellStyle name="표준 116 2 3" xfId="20480" xr:uid="{00000000-0005-0000-0000-0000FB4F0000}"/>
    <cellStyle name="표준 116 3" xfId="20481" xr:uid="{00000000-0005-0000-0000-0000FC4F0000}"/>
    <cellStyle name="표준 116 3 2" xfId="20482" xr:uid="{00000000-0005-0000-0000-0000FD4F0000}"/>
    <cellStyle name="표준 116 4" xfId="20483" xr:uid="{00000000-0005-0000-0000-0000FE4F0000}"/>
    <cellStyle name="표준 116 4 2" xfId="20484" xr:uid="{00000000-0005-0000-0000-0000FF4F0000}"/>
    <cellStyle name="표준 116 5" xfId="20485" xr:uid="{00000000-0005-0000-0000-000000500000}"/>
    <cellStyle name="표준 116 5 2" xfId="20486" xr:uid="{00000000-0005-0000-0000-000001500000}"/>
    <cellStyle name="표준 116 6" xfId="20487" xr:uid="{00000000-0005-0000-0000-000002500000}"/>
    <cellStyle name="표준 116 6 2" xfId="20488" xr:uid="{00000000-0005-0000-0000-000003500000}"/>
    <cellStyle name="표준 116 7" xfId="20489" xr:uid="{00000000-0005-0000-0000-000004500000}"/>
    <cellStyle name="표준 116 7 2" xfId="20490" xr:uid="{00000000-0005-0000-0000-000005500000}"/>
    <cellStyle name="표준 116 8" xfId="20491" xr:uid="{00000000-0005-0000-0000-000006500000}"/>
    <cellStyle name="표준 116 8 2" xfId="20492" xr:uid="{00000000-0005-0000-0000-000007500000}"/>
    <cellStyle name="표준 116 9" xfId="20493" xr:uid="{00000000-0005-0000-0000-000008500000}"/>
    <cellStyle name="표준 116 9 2" xfId="20494" xr:uid="{00000000-0005-0000-0000-000009500000}"/>
    <cellStyle name="표준 116_이관신청서명단(말소)" xfId="20495" xr:uid="{00000000-0005-0000-0000-00000A500000}"/>
    <cellStyle name="표준 117" xfId="20496" xr:uid="{00000000-0005-0000-0000-00000B500000}"/>
    <cellStyle name="표준 117 10" xfId="20497" xr:uid="{00000000-0005-0000-0000-00000C500000}"/>
    <cellStyle name="표준 117 11" xfId="20498" xr:uid="{00000000-0005-0000-0000-00000D500000}"/>
    <cellStyle name="표준 117 2" xfId="20499" xr:uid="{00000000-0005-0000-0000-00000E500000}"/>
    <cellStyle name="표준 117 2 2" xfId="20500" xr:uid="{00000000-0005-0000-0000-00000F500000}"/>
    <cellStyle name="표준 117 2 3" xfId="20501" xr:uid="{00000000-0005-0000-0000-000010500000}"/>
    <cellStyle name="표준 117 3" xfId="20502" xr:uid="{00000000-0005-0000-0000-000011500000}"/>
    <cellStyle name="표준 117 3 2" xfId="20503" xr:uid="{00000000-0005-0000-0000-000012500000}"/>
    <cellStyle name="표준 117 4" xfId="20504" xr:uid="{00000000-0005-0000-0000-000013500000}"/>
    <cellStyle name="표준 117 4 2" xfId="20505" xr:uid="{00000000-0005-0000-0000-000014500000}"/>
    <cellStyle name="표준 117 5" xfId="20506" xr:uid="{00000000-0005-0000-0000-000015500000}"/>
    <cellStyle name="표준 117 5 2" xfId="20507" xr:uid="{00000000-0005-0000-0000-000016500000}"/>
    <cellStyle name="표준 117 6" xfId="20508" xr:uid="{00000000-0005-0000-0000-000017500000}"/>
    <cellStyle name="표준 117 6 2" xfId="20509" xr:uid="{00000000-0005-0000-0000-000018500000}"/>
    <cellStyle name="표준 117 7" xfId="20510" xr:uid="{00000000-0005-0000-0000-000019500000}"/>
    <cellStyle name="표준 117 7 2" xfId="20511" xr:uid="{00000000-0005-0000-0000-00001A500000}"/>
    <cellStyle name="표준 117 8" xfId="20512" xr:uid="{00000000-0005-0000-0000-00001B500000}"/>
    <cellStyle name="표준 117 8 2" xfId="20513" xr:uid="{00000000-0005-0000-0000-00001C500000}"/>
    <cellStyle name="표준 117 9" xfId="20514" xr:uid="{00000000-0005-0000-0000-00001D500000}"/>
    <cellStyle name="표준 117 9 2" xfId="20515" xr:uid="{00000000-0005-0000-0000-00001E500000}"/>
    <cellStyle name="표준 117_이관신청서명단(말소)" xfId="20516" xr:uid="{00000000-0005-0000-0000-00001F500000}"/>
    <cellStyle name="표준 118" xfId="20517" xr:uid="{00000000-0005-0000-0000-000020500000}"/>
    <cellStyle name="표준 118 10" xfId="20518" xr:uid="{00000000-0005-0000-0000-000021500000}"/>
    <cellStyle name="표준 118 11" xfId="20519" xr:uid="{00000000-0005-0000-0000-000022500000}"/>
    <cellStyle name="표준 118 12" xfId="20520" xr:uid="{00000000-0005-0000-0000-000023500000}"/>
    <cellStyle name="표준 118 2" xfId="20521" xr:uid="{00000000-0005-0000-0000-000024500000}"/>
    <cellStyle name="표준 118 2 2" xfId="20522" xr:uid="{00000000-0005-0000-0000-000025500000}"/>
    <cellStyle name="표준 118 2 3" xfId="20523" xr:uid="{00000000-0005-0000-0000-000026500000}"/>
    <cellStyle name="표준 118 3" xfId="20524" xr:uid="{00000000-0005-0000-0000-000027500000}"/>
    <cellStyle name="표준 118 3 2" xfId="20525" xr:uid="{00000000-0005-0000-0000-000028500000}"/>
    <cellStyle name="표준 118 4" xfId="20526" xr:uid="{00000000-0005-0000-0000-000029500000}"/>
    <cellStyle name="표준 118 4 2" xfId="20527" xr:uid="{00000000-0005-0000-0000-00002A500000}"/>
    <cellStyle name="표준 118 5" xfId="20528" xr:uid="{00000000-0005-0000-0000-00002B500000}"/>
    <cellStyle name="표준 118 5 2" xfId="20529" xr:uid="{00000000-0005-0000-0000-00002C500000}"/>
    <cellStyle name="표준 118 6" xfId="20530" xr:uid="{00000000-0005-0000-0000-00002D500000}"/>
    <cellStyle name="표준 118 6 2" xfId="20531" xr:uid="{00000000-0005-0000-0000-00002E500000}"/>
    <cellStyle name="표준 118 7" xfId="20532" xr:uid="{00000000-0005-0000-0000-00002F500000}"/>
    <cellStyle name="표준 118 7 2" xfId="20533" xr:uid="{00000000-0005-0000-0000-000030500000}"/>
    <cellStyle name="표준 118 8" xfId="20534" xr:uid="{00000000-0005-0000-0000-000031500000}"/>
    <cellStyle name="표준 118 8 2" xfId="20535" xr:uid="{00000000-0005-0000-0000-000032500000}"/>
    <cellStyle name="표준 118 9" xfId="20536" xr:uid="{00000000-0005-0000-0000-000033500000}"/>
    <cellStyle name="표준 118 9 2" xfId="20537" xr:uid="{00000000-0005-0000-0000-000034500000}"/>
    <cellStyle name="표준 118_이관신청서명단(말소)" xfId="20538" xr:uid="{00000000-0005-0000-0000-000035500000}"/>
    <cellStyle name="표준 119" xfId="20539" xr:uid="{00000000-0005-0000-0000-000036500000}"/>
    <cellStyle name="표준 119 10" xfId="20540" xr:uid="{00000000-0005-0000-0000-000037500000}"/>
    <cellStyle name="표준 119 11" xfId="20541" xr:uid="{00000000-0005-0000-0000-000038500000}"/>
    <cellStyle name="표준 119 12" xfId="20542" xr:uid="{00000000-0005-0000-0000-000039500000}"/>
    <cellStyle name="표준 119 13" xfId="20543" xr:uid="{00000000-0005-0000-0000-00003A500000}"/>
    <cellStyle name="표준 119 2" xfId="20544" xr:uid="{00000000-0005-0000-0000-00003B500000}"/>
    <cellStyle name="표준 119 2 2" xfId="20545" xr:uid="{00000000-0005-0000-0000-00003C500000}"/>
    <cellStyle name="표준 119 2 3" xfId="20546" xr:uid="{00000000-0005-0000-0000-00003D500000}"/>
    <cellStyle name="표준 119 3" xfId="20547" xr:uid="{00000000-0005-0000-0000-00003E500000}"/>
    <cellStyle name="표준 119 3 2" xfId="20548" xr:uid="{00000000-0005-0000-0000-00003F500000}"/>
    <cellStyle name="표준 119 4" xfId="20549" xr:uid="{00000000-0005-0000-0000-000040500000}"/>
    <cellStyle name="표준 119 4 2" xfId="20550" xr:uid="{00000000-0005-0000-0000-000041500000}"/>
    <cellStyle name="표준 119 5" xfId="20551" xr:uid="{00000000-0005-0000-0000-000042500000}"/>
    <cellStyle name="표준 119 5 2" xfId="20552" xr:uid="{00000000-0005-0000-0000-000043500000}"/>
    <cellStyle name="표준 119 6" xfId="20553" xr:uid="{00000000-0005-0000-0000-000044500000}"/>
    <cellStyle name="표준 119 6 2" xfId="20554" xr:uid="{00000000-0005-0000-0000-000045500000}"/>
    <cellStyle name="표준 119 7" xfId="20555" xr:uid="{00000000-0005-0000-0000-000046500000}"/>
    <cellStyle name="표준 119 7 2" xfId="20556" xr:uid="{00000000-0005-0000-0000-000047500000}"/>
    <cellStyle name="표준 119 8" xfId="20557" xr:uid="{00000000-0005-0000-0000-000048500000}"/>
    <cellStyle name="표준 119 8 2" xfId="20558" xr:uid="{00000000-0005-0000-0000-000049500000}"/>
    <cellStyle name="표준 119 9" xfId="20559" xr:uid="{00000000-0005-0000-0000-00004A500000}"/>
    <cellStyle name="표준 119 9 2" xfId="20560" xr:uid="{00000000-0005-0000-0000-00004B500000}"/>
    <cellStyle name="표준 119_이관신청서명단(말소)" xfId="20561" xr:uid="{00000000-0005-0000-0000-00004C500000}"/>
    <cellStyle name="표준 12" xfId="20562" xr:uid="{00000000-0005-0000-0000-00004D500000}"/>
    <cellStyle name="표준 12 10" xfId="20563" xr:uid="{00000000-0005-0000-0000-00004E500000}"/>
    <cellStyle name="표준 12 10 2" xfId="20564" xr:uid="{00000000-0005-0000-0000-00004F500000}"/>
    <cellStyle name="표준 12 11" xfId="20565" xr:uid="{00000000-0005-0000-0000-000050500000}"/>
    <cellStyle name="표준 12 11 2" xfId="20566" xr:uid="{00000000-0005-0000-0000-000051500000}"/>
    <cellStyle name="표준 12 12" xfId="20567" xr:uid="{00000000-0005-0000-0000-000052500000}"/>
    <cellStyle name="표준 12 12 2" xfId="20568" xr:uid="{00000000-0005-0000-0000-000053500000}"/>
    <cellStyle name="표준 12 13" xfId="20569" xr:uid="{00000000-0005-0000-0000-000054500000}"/>
    <cellStyle name="표준 12 13 2" xfId="20570" xr:uid="{00000000-0005-0000-0000-000055500000}"/>
    <cellStyle name="표준 12 14" xfId="20571" xr:uid="{00000000-0005-0000-0000-000056500000}"/>
    <cellStyle name="표준 12 14 2" xfId="20572" xr:uid="{00000000-0005-0000-0000-000057500000}"/>
    <cellStyle name="표준 12 15" xfId="20573" xr:uid="{00000000-0005-0000-0000-000058500000}"/>
    <cellStyle name="표준 12 15 2" xfId="20574" xr:uid="{00000000-0005-0000-0000-000059500000}"/>
    <cellStyle name="표준 12 16" xfId="20575" xr:uid="{00000000-0005-0000-0000-00005A500000}"/>
    <cellStyle name="표준 12 16 2" xfId="20576" xr:uid="{00000000-0005-0000-0000-00005B500000}"/>
    <cellStyle name="표준 12 17" xfId="20577" xr:uid="{00000000-0005-0000-0000-00005C500000}"/>
    <cellStyle name="표준 12 17 2" xfId="20578" xr:uid="{00000000-0005-0000-0000-00005D500000}"/>
    <cellStyle name="표준 12 18" xfId="20579" xr:uid="{00000000-0005-0000-0000-00005E500000}"/>
    <cellStyle name="표준 12 18 2" xfId="20580" xr:uid="{00000000-0005-0000-0000-00005F500000}"/>
    <cellStyle name="표준 12 19" xfId="20581" xr:uid="{00000000-0005-0000-0000-000060500000}"/>
    <cellStyle name="표준 12 19 2" xfId="20582" xr:uid="{00000000-0005-0000-0000-000061500000}"/>
    <cellStyle name="표준 12 2" xfId="20583" xr:uid="{00000000-0005-0000-0000-000062500000}"/>
    <cellStyle name="표준 12 2 2" xfId="20584" xr:uid="{00000000-0005-0000-0000-000063500000}"/>
    <cellStyle name="표준 12 2 2 2" xfId="20585" xr:uid="{00000000-0005-0000-0000-000064500000}"/>
    <cellStyle name="표준 12 2 2 2 2" xfId="20586" xr:uid="{00000000-0005-0000-0000-000065500000}"/>
    <cellStyle name="표준 12 2 2 2 2 2" xfId="20587" xr:uid="{00000000-0005-0000-0000-000066500000}"/>
    <cellStyle name="표준 12 2 2 2 2 2 2" xfId="20588" xr:uid="{00000000-0005-0000-0000-000067500000}"/>
    <cellStyle name="표준 12 2 2 2 2 2 2 2" xfId="20589" xr:uid="{00000000-0005-0000-0000-000068500000}"/>
    <cellStyle name="표준 12 2 2 2 2 2 2 2 2" xfId="20590" xr:uid="{00000000-0005-0000-0000-000069500000}"/>
    <cellStyle name="표준 12 2 2 2 2 2 2 2 2 2" xfId="20591" xr:uid="{00000000-0005-0000-0000-00006A500000}"/>
    <cellStyle name="표준 12 2 2 2 2 2 2 2 2 2 2" xfId="20592" xr:uid="{00000000-0005-0000-0000-00006B500000}"/>
    <cellStyle name="표준 12 2 2 2 2 2 2 2 2 2 2 2" xfId="20593" xr:uid="{00000000-0005-0000-0000-00006C500000}"/>
    <cellStyle name="표준 12 2 2 2 2 2 2 2 2 2 2 2 2" xfId="20594" xr:uid="{00000000-0005-0000-0000-00006D500000}"/>
    <cellStyle name="표준 12 2 2 2 2 2 2 2 2 2 2 2 2 2" xfId="20595" xr:uid="{00000000-0005-0000-0000-00006E500000}"/>
    <cellStyle name="표준 12 2 2 2 2 2 2 2 2 2 2 2 2 2 2" xfId="20596" xr:uid="{00000000-0005-0000-0000-00006F500000}"/>
    <cellStyle name="표준 12 2 2 2 2 2 2 2 2 2 3" xfId="20597" xr:uid="{00000000-0005-0000-0000-000070500000}"/>
    <cellStyle name="표준 12 2 2 2 2 2 2 2 2 2 3 2" xfId="20598" xr:uid="{00000000-0005-0000-0000-000071500000}"/>
    <cellStyle name="표준 12 2 2 2 2 2 2 2 2 2 3 2 2" xfId="20599" xr:uid="{00000000-0005-0000-0000-000072500000}"/>
    <cellStyle name="표준 12 2 2 2 2 2 2 2 2 2 3 2 2 2" xfId="20600" xr:uid="{00000000-0005-0000-0000-000073500000}"/>
    <cellStyle name="표준 12 2 2 2 2 2 2 2 2 2 3 2 2 2 2" xfId="20601" xr:uid="{00000000-0005-0000-0000-000074500000}"/>
    <cellStyle name="표준 12 2 2 2 3" xfId="20602" xr:uid="{00000000-0005-0000-0000-000075500000}"/>
    <cellStyle name="표준 12 2 2 2 3 2" xfId="20603" xr:uid="{00000000-0005-0000-0000-000076500000}"/>
    <cellStyle name="표준 12 2 2 2 4" xfId="20604" xr:uid="{00000000-0005-0000-0000-000077500000}"/>
    <cellStyle name="표준 12 2 3" xfId="20605" xr:uid="{00000000-0005-0000-0000-000078500000}"/>
    <cellStyle name="표준 12 2 3 2" xfId="20606" xr:uid="{00000000-0005-0000-0000-000079500000}"/>
    <cellStyle name="표준 12 2 4" xfId="20607" xr:uid="{00000000-0005-0000-0000-00007A500000}"/>
    <cellStyle name="표준 12 2 5" xfId="20608" xr:uid="{00000000-0005-0000-0000-00007B500000}"/>
    <cellStyle name="표준 12 2 6" xfId="20609" xr:uid="{00000000-0005-0000-0000-00007C500000}"/>
    <cellStyle name="표준 12 2 7" xfId="20610" xr:uid="{00000000-0005-0000-0000-00007D500000}"/>
    <cellStyle name="표준 12 2 8" xfId="20611" xr:uid="{00000000-0005-0000-0000-00007E500000}"/>
    <cellStyle name="표준 12 2 9" xfId="20612" xr:uid="{00000000-0005-0000-0000-00007F500000}"/>
    <cellStyle name="표준 12 2_손보전체10년2월실효유예-에셋" xfId="20613" xr:uid="{00000000-0005-0000-0000-000080500000}"/>
    <cellStyle name="표준 12 20" xfId="20614" xr:uid="{00000000-0005-0000-0000-000081500000}"/>
    <cellStyle name="표준 12 20 2" xfId="20615" xr:uid="{00000000-0005-0000-0000-000082500000}"/>
    <cellStyle name="표준 12 21" xfId="20616" xr:uid="{00000000-0005-0000-0000-000083500000}"/>
    <cellStyle name="표준 12 21 2" xfId="20617" xr:uid="{00000000-0005-0000-0000-000084500000}"/>
    <cellStyle name="표준 12 22" xfId="20618" xr:uid="{00000000-0005-0000-0000-000085500000}"/>
    <cellStyle name="표준 12 22 2" xfId="20619" xr:uid="{00000000-0005-0000-0000-000086500000}"/>
    <cellStyle name="표준 12 23" xfId="20620" xr:uid="{00000000-0005-0000-0000-000087500000}"/>
    <cellStyle name="표준 12 23 2" xfId="20621" xr:uid="{00000000-0005-0000-0000-000088500000}"/>
    <cellStyle name="표준 12 23 3" xfId="20622" xr:uid="{00000000-0005-0000-0000-000089500000}"/>
    <cellStyle name="표준 12 24" xfId="20623" xr:uid="{00000000-0005-0000-0000-00008A500000}"/>
    <cellStyle name="표준 12 25" xfId="20624" xr:uid="{00000000-0005-0000-0000-00008B500000}"/>
    <cellStyle name="표준 12 26" xfId="20625" xr:uid="{00000000-0005-0000-0000-00008C500000}"/>
    <cellStyle name="표준 12 27" xfId="20626" xr:uid="{00000000-0005-0000-0000-00008D500000}"/>
    <cellStyle name="표준 12 3" xfId="20627" xr:uid="{00000000-0005-0000-0000-00008E500000}"/>
    <cellStyle name="표준 12 3 2" xfId="20628" xr:uid="{00000000-0005-0000-0000-00008F500000}"/>
    <cellStyle name="표준 12 4" xfId="20629" xr:uid="{00000000-0005-0000-0000-000090500000}"/>
    <cellStyle name="표준 12 4 2" xfId="20630" xr:uid="{00000000-0005-0000-0000-000091500000}"/>
    <cellStyle name="표준 12 4 2 2" xfId="20631" xr:uid="{00000000-0005-0000-0000-000092500000}"/>
    <cellStyle name="표준 12 4 2 2 2" xfId="20632" xr:uid="{00000000-0005-0000-0000-000093500000}"/>
    <cellStyle name="표준 12 4 2 2 2 2" xfId="20633" xr:uid="{00000000-0005-0000-0000-000094500000}"/>
    <cellStyle name="표준 12 4 2 2 2 2 2" xfId="20634" xr:uid="{00000000-0005-0000-0000-000095500000}"/>
    <cellStyle name="표준 12 4 2 2 2 2 2 2" xfId="20635" xr:uid="{00000000-0005-0000-0000-000096500000}"/>
    <cellStyle name="표준 12 4 2 2 3" xfId="20636" xr:uid="{00000000-0005-0000-0000-000097500000}"/>
    <cellStyle name="표준 12 4 2 2 4" xfId="20637" xr:uid="{00000000-0005-0000-0000-000098500000}"/>
    <cellStyle name="표준 12 4 2 2 4 2" xfId="20638" xr:uid="{00000000-0005-0000-0000-000099500000}"/>
    <cellStyle name="표준 12 4 2 3" xfId="20639" xr:uid="{00000000-0005-0000-0000-00009A500000}"/>
    <cellStyle name="표준 12 4 2 3 2" xfId="20640" xr:uid="{00000000-0005-0000-0000-00009B500000}"/>
    <cellStyle name="표준 12 4 2 3 2 2" xfId="20641" xr:uid="{00000000-0005-0000-0000-00009C500000}"/>
    <cellStyle name="표준 12 4 2 3 2 2 2" xfId="20642" xr:uid="{00000000-0005-0000-0000-00009D500000}"/>
    <cellStyle name="표준 12 4 2 3 2 2 2 2" xfId="20643" xr:uid="{00000000-0005-0000-0000-00009E500000}"/>
    <cellStyle name="표준 12 4 2 3 2 2 2 2 2" xfId="20644" xr:uid="{00000000-0005-0000-0000-00009F500000}"/>
    <cellStyle name="표준 12 4 3" xfId="20645" xr:uid="{00000000-0005-0000-0000-0000A0500000}"/>
    <cellStyle name="표준 12 4 3 2" xfId="20646" xr:uid="{00000000-0005-0000-0000-0000A1500000}"/>
    <cellStyle name="표준 12 4 4" xfId="20647" xr:uid="{00000000-0005-0000-0000-0000A2500000}"/>
    <cellStyle name="표준 12 5" xfId="20648" xr:uid="{00000000-0005-0000-0000-0000A3500000}"/>
    <cellStyle name="표준 12 5 2" xfId="20649" xr:uid="{00000000-0005-0000-0000-0000A4500000}"/>
    <cellStyle name="표준 12 6" xfId="20650" xr:uid="{00000000-0005-0000-0000-0000A5500000}"/>
    <cellStyle name="표준 12 6 2" xfId="20651" xr:uid="{00000000-0005-0000-0000-0000A6500000}"/>
    <cellStyle name="표준 12 7" xfId="20652" xr:uid="{00000000-0005-0000-0000-0000A7500000}"/>
    <cellStyle name="표준 12 7 2" xfId="20653" xr:uid="{00000000-0005-0000-0000-0000A8500000}"/>
    <cellStyle name="표준 12 8" xfId="20654" xr:uid="{00000000-0005-0000-0000-0000A9500000}"/>
    <cellStyle name="표준 12 8 2" xfId="20655" xr:uid="{00000000-0005-0000-0000-0000AA500000}"/>
    <cellStyle name="표준 12 9" xfId="20656" xr:uid="{00000000-0005-0000-0000-0000AB500000}"/>
    <cellStyle name="표준 12 9 2" xfId="20657" xr:uid="{00000000-0005-0000-0000-0000AC500000}"/>
    <cellStyle name="표준 12_10.06월회사별장기수수료" xfId="20658" xr:uid="{00000000-0005-0000-0000-0000AD500000}"/>
    <cellStyle name="표준 120" xfId="20659" xr:uid="{00000000-0005-0000-0000-0000AE500000}"/>
    <cellStyle name="표준 120 10" xfId="20660" xr:uid="{00000000-0005-0000-0000-0000AF500000}"/>
    <cellStyle name="표준 120 11" xfId="20661" xr:uid="{00000000-0005-0000-0000-0000B0500000}"/>
    <cellStyle name="표준 120 2" xfId="20662" xr:uid="{00000000-0005-0000-0000-0000B1500000}"/>
    <cellStyle name="표준 120 2 2" xfId="20663" xr:uid="{00000000-0005-0000-0000-0000B2500000}"/>
    <cellStyle name="표준 120 2 3" xfId="20664" xr:uid="{00000000-0005-0000-0000-0000B3500000}"/>
    <cellStyle name="표준 120 3" xfId="20665" xr:uid="{00000000-0005-0000-0000-0000B4500000}"/>
    <cellStyle name="표준 120 3 2" xfId="20666" xr:uid="{00000000-0005-0000-0000-0000B5500000}"/>
    <cellStyle name="표준 120 4" xfId="20667" xr:uid="{00000000-0005-0000-0000-0000B6500000}"/>
    <cellStyle name="표준 120 4 2" xfId="20668" xr:uid="{00000000-0005-0000-0000-0000B7500000}"/>
    <cellStyle name="표준 120 5" xfId="20669" xr:uid="{00000000-0005-0000-0000-0000B8500000}"/>
    <cellStyle name="표준 120 5 2" xfId="20670" xr:uid="{00000000-0005-0000-0000-0000B9500000}"/>
    <cellStyle name="표준 120 6" xfId="20671" xr:uid="{00000000-0005-0000-0000-0000BA500000}"/>
    <cellStyle name="표준 120 6 2" xfId="20672" xr:uid="{00000000-0005-0000-0000-0000BB500000}"/>
    <cellStyle name="표준 120 7" xfId="20673" xr:uid="{00000000-0005-0000-0000-0000BC500000}"/>
    <cellStyle name="표준 120 7 2" xfId="20674" xr:uid="{00000000-0005-0000-0000-0000BD500000}"/>
    <cellStyle name="표준 120 8" xfId="20675" xr:uid="{00000000-0005-0000-0000-0000BE500000}"/>
    <cellStyle name="표준 120 8 2" xfId="20676" xr:uid="{00000000-0005-0000-0000-0000BF500000}"/>
    <cellStyle name="표준 120 9" xfId="20677" xr:uid="{00000000-0005-0000-0000-0000C0500000}"/>
    <cellStyle name="표준 120 9 2" xfId="20678" xr:uid="{00000000-0005-0000-0000-0000C1500000}"/>
    <cellStyle name="표준 120_이관신청서명단(말소)" xfId="20679" xr:uid="{00000000-0005-0000-0000-0000C2500000}"/>
    <cellStyle name="표준 121" xfId="20680" xr:uid="{00000000-0005-0000-0000-0000C3500000}"/>
    <cellStyle name="표준 121 10" xfId="20681" xr:uid="{00000000-0005-0000-0000-0000C4500000}"/>
    <cellStyle name="표준 121 11" xfId="20682" xr:uid="{00000000-0005-0000-0000-0000C5500000}"/>
    <cellStyle name="표준 121 12" xfId="20683" xr:uid="{00000000-0005-0000-0000-0000C6500000}"/>
    <cellStyle name="표준 121 2" xfId="20684" xr:uid="{00000000-0005-0000-0000-0000C7500000}"/>
    <cellStyle name="표준 121 2 2" xfId="20685" xr:uid="{00000000-0005-0000-0000-0000C8500000}"/>
    <cellStyle name="표준 121 2 3" xfId="20686" xr:uid="{00000000-0005-0000-0000-0000C9500000}"/>
    <cellStyle name="표준 121 3" xfId="20687" xr:uid="{00000000-0005-0000-0000-0000CA500000}"/>
    <cellStyle name="표준 121 3 2" xfId="20688" xr:uid="{00000000-0005-0000-0000-0000CB500000}"/>
    <cellStyle name="표준 121 4" xfId="20689" xr:uid="{00000000-0005-0000-0000-0000CC500000}"/>
    <cellStyle name="표준 121 4 2" xfId="20690" xr:uid="{00000000-0005-0000-0000-0000CD500000}"/>
    <cellStyle name="표준 121 5" xfId="20691" xr:uid="{00000000-0005-0000-0000-0000CE500000}"/>
    <cellStyle name="표준 121 5 2" xfId="20692" xr:uid="{00000000-0005-0000-0000-0000CF500000}"/>
    <cellStyle name="표준 121 6" xfId="20693" xr:uid="{00000000-0005-0000-0000-0000D0500000}"/>
    <cellStyle name="표준 121 6 2" xfId="20694" xr:uid="{00000000-0005-0000-0000-0000D1500000}"/>
    <cellStyle name="표준 121 7" xfId="20695" xr:uid="{00000000-0005-0000-0000-0000D2500000}"/>
    <cellStyle name="표준 121 7 2" xfId="20696" xr:uid="{00000000-0005-0000-0000-0000D3500000}"/>
    <cellStyle name="표준 121 8" xfId="20697" xr:uid="{00000000-0005-0000-0000-0000D4500000}"/>
    <cellStyle name="표준 121 8 2" xfId="20698" xr:uid="{00000000-0005-0000-0000-0000D5500000}"/>
    <cellStyle name="표준 121 9" xfId="20699" xr:uid="{00000000-0005-0000-0000-0000D6500000}"/>
    <cellStyle name="표준 121 9 2" xfId="20700" xr:uid="{00000000-0005-0000-0000-0000D7500000}"/>
    <cellStyle name="표준 121_이관신청서명단(말소)" xfId="20701" xr:uid="{00000000-0005-0000-0000-0000D8500000}"/>
    <cellStyle name="표준 122" xfId="20702" xr:uid="{00000000-0005-0000-0000-0000D9500000}"/>
    <cellStyle name="표준 122 10" xfId="20703" xr:uid="{00000000-0005-0000-0000-0000DA500000}"/>
    <cellStyle name="표준 122 11" xfId="20704" xr:uid="{00000000-0005-0000-0000-0000DB500000}"/>
    <cellStyle name="표준 122 2" xfId="20705" xr:uid="{00000000-0005-0000-0000-0000DC500000}"/>
    <cellStyle name="표준 122 2 2" xfId="20706" xr:uid="{00000000-0005-0000-0000-0000DD500000}"/>
    <cellStyle name="표준 122 2 3" xfId="20707" xr:uid="{00000000-0005-0000-0000-0000DE500000}"/>
    <cellStyle name="표준 122 3" xfId="20708" xr:uid="{00000000-0005-0000-0000-0000DF500000}"/>
    <cellStyle name="표준 122 3 2" xfId="20709" xr:uid="{00000000-0005-0000-0000-0000E0500000}"/>
    <cellStyle name="표준 122 4" xfId="20710" xr:uid="{00000000-0005-0000-0000-0000E1500000}"/>
    <cellStyle name="표준 122 4 2" xfId="20711" xr:uid="{00000000-0005-0000-0000-0000E2500000}"/>
    <cellStyle name="표준 122 5" xfId="20712" xr:uid="{00000000-0005-0000-0000-0000E3500000}"/>
    <cellStyle name="표준 122 5 2" xfId="20713" xr:uid="{00000000-0005-0000-0000-0000E4500000}"/>
    <cellStyle name="표준 122 6" xfId="20714" xr:uid="{00000000-0005-0000-0000-0000E5500000}"/>
    <cellStyle name="표준 122 6 2" xfId="20715" xr:uid="{00000000-0005-0000-0000-0000E6500000}"/>
    <cellStyle name="표준 122 7" xfId="20716" xr:uid="{00000000-0005-0000-0000-0000E7500000}"/>
    <cellStyle name="표준 122 7 2" xfId="20717" xr:uid="{00000000-0005-0000-0000-0000E8500000}"/>
    <cellStyle name="표준 122 8" xfId="20718" xr:uid="{00000000-0005-0000-0000-0000E9500000}"/>
    <cellStyle name="표준 122 8 2" xfId="20719" xr:uid="{00000000-0005-0000-0000-0000EA500000}"/>
    <cellStyle name="표준 122 9" xfId="20720" xr:uid="{00000000-0005-0000-0000-0000EB500000}"/>
    <cellStyle name="표준 122 9 2" xfId="20721" xr:uid="{00000000-0005-0000-0000-0000EC500000}"/>
    <cellStyle name="표준 122_이관신청서명단(말소)" xfId="20722" xr:uid="{00000000-0005-0000-0000-0000ED500000}"/>
    <cellStyle name="표준 123" xfId="20723" xr:uid="{00000000-0005-0000-0000-0000EE500000}"/>
    <cellStyle name="표준 123 10" xfId="20724" xr:uid="{00000000-0005-0000-0000-0000EF500000}"/>
    <cellStyle name="표준 123 11" xfId="20725" xr:uid="{00000000-0005-0000-0000-0000F0500000}"/>
    <cellStyle name="표준 123 12" xfId="20726" xr:uid="{00000000-0005-0000-0000-0000F1500000}"/>
    <cellStyle name="표준 123 2" xfId="20727" xr:uid="{00000000-0005-0000-0000-0000F2500000}"/>
    <cellStyle name="표준 123 2 2" xfId="20728" xr:uid="{00000000-0005-0000-0000-0000F3500000}"/>
    <cellStyle name="표준 123 2 3" xfId="20729" xr:uid="{00000000-0005-0000-0000-0000F4500000}"/>
    <cellStyle name="표준 123 3" xfId="20730" xr:uid="{00000000-0005-0000-0000-0000F5500000}"/>
    <cellStyle name="표준 123 3 2" xfId="20731" xr:uid="{00000000-0005-0000-0000-0000F6500000}"/>
    <cellStyle name="표준 123 4" xfId="20732" xr:uid="{00000000-0005-0000-0000-0000F7500000}"/>
    <cellStyle name="표준 123 4 2" xfId="20733" xr:uid="{00000000-0005-0000-0000-0000F8500000}"/>
    <cellStyle name="표준 123 5" xfId="20734" xr:uid="{00000000-0005-0000-0000-0000F9500000}"/>
    <cellStyle name="표준 123 5 2" xfId="20735" xr:uid="{00000000-0005-0000-0000-0000FA500000}"/>
    <cellStyle name="표준 123 6" xfId="20736" xr:uid="{00000000-0005-0000-0000-0000FB500000}"/>
    <cellStyle name="표준 123 6 2" xfId="20737" xr:uid="{00000000-0005-0000-0000-0000FC500000}"/>
    <cellStyle name="표준 123 7" xfId="20738" xr:uid="{00000000-0005-0000-0000-0000FD500000}"/>
    <cellStyle name="표준 123 7 2" xfId="20739" xr:uid="{00000000-0005-0000-0000-0000FE500000}"/>
    <cellStyle name="표준 123 8" xfId="20740" xr:uid="{00000000-0005-0000-0000-0000FF500000}"/>
    <cellStyle name="표준 123 8 2" xfId="20741" xr:uid="{00000000-0005-0000-0000-000000510000}"/>
    <cellStyle name="표준 123 9" xfId="20742" xr:uid="{00000000-0005-0000-0000-000001510000}"/>
    <cellStyle name="표준 123 9 2" xfId="20743" xr:uid="{00000000-0005-0000-0000-000002510000}"/>
    <cellStyle name="표준 123_이관신청서명단(말소)" xfId="20744" xr:uid="{00000000-0005-0000-0000-000003510000}"/>
    <cellStyle name="표준 124" xfId="20745" xr:uid="{00000000-0005-0000-0000-000004510000}"/>
    <cellStyle name="표준 124 10" xfId="20746" xr:uid="{00000000-0005-0000-0000-000005510000}"/>
    <cellStyle name="표준 124 2" xfId="20747" xr:uid="{00000000-0005-0000-0000-000006510000}"/>
    <cellStyle name="표준 124 2 2" xfId="20748" xr:uid="{00000000-0005-0000-0000-000007510000}"/>
    <cellStyle name="표준 124 3" xfId="20749" xr:uid="{00000000-0005-0000-0000-000008510000}"/>
    <cellStyle name="표준 124 3 2" xfId="20750" xr:uid="{00000000-0005-0000-0000-000009510000}"/>
    <cellStyle name="표준 124 4" xfId="20751" xr:uid="{00000000-0005-0000-0000-00000A510000}"/>
    <cellStyle name="표준 124 4 2" xfId="20752" xr:uid="{00000000-0005-0000-0000-00000B510000}"/>
    <cellStyle name="표준 124 5" xfId="20753" xr:uid="{00000000-0005-0000-0000-00000C510000}"/>
    <cellStyle name="표준 124 5 2" xfId="20754" xr:uid="{00000000-0005-0000-0000-00000D510000}"/>
    <cellStyle name="표준 124 6" xfId="20755" xr:uid="{00000000-0005-0000-0000-00000E510000}"/>
    <cellStyle name="표준 124 6 2" xfId="20756" xr:uid="{00000000-0005-0000-0000-00000F510000}"/>
    <cellStyle name="표준 124 7" xfId="20757" xr:uid="{00000000-0005-0000-0000-000010510000}"/>
    <cellStyle name="표준 124 7 2" xfId="20758" xr:uid="{00000000-0005-0000-0000-000011510000}"/>
    <cellStyle name="표준 124 8" xfId="20759" xr:uid="{00000000-0005-0000-0000-000012510000}"/>
    <cellStyle name="표준 124 8 2" xfId="20760" xr:uid="{00000000-0005-0000-0000-000013510000}"/>
    <cellStyle name="표준 124 9" xfId="20761" xr:uid="{00000000-0005-0000-0000-000014510000}"/>
    <cellStyle name="표준 124 9 2" xfId="20762" xr:uid="{00000000-0005-0000-0000-000015510000}"/>
    <cellStyle name="표준 125" xfId="20763" xr:uid="{00000000-0005-0000-0000-000016510000}"/>
    <cellStyle name="표준 125 2" xfId="20764" xr:uid="{00000000-0005-0000-0000-000017510000}"/>
    <cellStyle name="표준 125 3" xfId="20765" xr:uid="{00000000-0005-0000-0000-000018510000}"/>
    <cellStyle name="표준 125 4" xfId="20766" xr:uid="{00000000-0005-0000-0000-000019510000}"/>
    <cellStyle name="표준 126" xfId="20767" xr:uid="{00000000-0005-0000-0000-00001A510000}"/>
    <cellStyle name="표준 126 2" xfId="20768" xr:uid="{00000000-0005-0000-0000-00001B510000}"/>
    <cellStyle name="표준 126 3" xfId="20769" xr:uid="{00000000-0005-0000-0000-00001C510000}"/>
    <cellStyle name="표준 126 4" xfId="20770" xr:uid="{00000000-0005-0000-0000-00001D510000}"/>
    <cellStyle name="표준 127" xfId="20771" xr:uid="{00000000-0005-0000-0000-00001E510000}"/>
    <cellStyle name="표준 127 2" xfId="20772" xr:uid="{00000000-0005-0000-0000-00001F510000}"/>
    <cellStyle name="표준 127 3" xfId="20773" xr:uid="{00000000-0005-0000-0000-000020510000}"/>
    <cellStyle name="표준 128" xfId="20774" xr:uid="{00000000-0005-0000-0000-000021510000}"/>
    <cellStyle name="표준 128 2" xfId="20775" xr:uid="{00000000-0005-0000-0000-000022510000}"/>
    <cellStyle name="표준 128 3" xfId="20776" xr:uid="{00000000-0005-0000-0000-000023510000}"/>
    <cellStyle name="표준 129" xfId="20777" xr:uid="{00000000-0005-0000-0000-000024510000}"/>
    <cellStyle name="표준 129 2" xfId="20778" xr:uid="{00000000-0005-0000-0000-000025510000}"/>
    <cellStyle name="표준 129 3" xfId="20779" xr:uid="{00000000-0005-0000-0000-000026510000}"/>
    <cellStyle name="표준 129 4" xfId="20780" xr:uid="{00000000-0005-0000-0000-000027510000}"/>
    <cellStyle name="표준 13" xfId="20781" xr:uid="{00000000-0005-0000-0000-000028510000}"/>
    <cellStyle name="표준 13 10" xfId="20782" xr:uid="{00000000-0005-0000-0000-000029510000}"/>
    <cellStyle name="표준 13 10 2" xfId="20783" xr:uid="{00000000-0005-0000-0000-00002A510000}"/>
    <cellStyle name="표준 13 11" xfId="20784" xr:uid="{00000000-0005-0000-0000-00002B510000}"/>
    <cellStyle name="표준 13 11 2" xfId="20785" xr:uid="{00000000-0005-0000-0000-00002C510000}"/>
    <cellStyle name="표준 13 12" xfId="20786" xr:uid="{00000000-0005-0000-0000-00002D510000}"/>
    <cellStyle name="표준 13 12 2" xfId="20787" xr:uid="{00000000-0005-0000-0000-00002E510000}"/>
    <cellStyle name="표준 13 13" xfId="20788" xr:uid="{00000000-0005-0000-0000-00002F510000}"/>
    <cellStyle name="표준 13 13 2" xfId="20789" xr:uid="{00000000-0005-0000-0000-000030510000}"/>
    <cellStyle name="표준 13 14" xfId="20790" xr:uid="{00000000-0005-0000-0000-000031510000}"/>
    <cellStyle name="표준 13 14 2" xfId="20791" xr:uid="{00000000-0005-0000-0000-000032510000}"/>
    <cellStyle name="표준 13 15" xfId="20792" xr:uid="{00000000-0005-0000-0000-000033510000}"/>
    <cellStyle name="표준 13 15 2" xfId="20793" xr:uid="{00000000-0005-0000-0000-000034510000}"/>
    <cellStyle name="표준 13 16" xfId="20794" xr:uid="{00000000-0005-0000-0000-000035510000}"/>
    <cellStyle name="표준 13 16 2" xfId="20795" xr:uid="{00000000-0005-0000-0000-000036510000}"/>
    <cellStyle name="표준 13 17" xfId="20796" xr:uid="{00000000-0005-0000-0000-000037510000}"/>
    <cellStyle name="표준 13 17 2" xfId="20797" xr:uid="{00000000-0005-0000-0000-000038510000}"/>
    <cellStyle name="표준 13 18" xfId="20798" xr:uid="{00000000-0005-0000-0000-000039510000}"/>
    <cellStyle name="표준 13 18 2" xfId="20799" xr:uid="{00000000-0005-0000-0000-00003A510000}"/>
    <cellStyle name="표준 13 19" xfId="20800" xr:uid="{00000000-0005-0000-0000-00003B510000}"/>
    <cellStyle name="표준 13 19 2" xfId="20801" xr:uid="{00000000-0005-0000-0000-00003C510000}"/>
    <cellStyle name="표준 13 2" xfId="20802" xr:uid="{00000000-0005-0000-0000-00003D510000}"/>
    <cellStyle name="표준 13 2 2" xfId="20803" xr:uid="{00000000-0005-0000-0000-00003E510000}"/>
    <cellStyle name="표준 13 2 2 2" xfId="20804" xr:uid="{00000000-0005-0000-0000-00003F510000}"/>
    <cellStyle name="표준 13 2 3" xfId="20805" xr:uid="{00000000-0005-0000-0000-000040510000}"/>
    <cellStyle name="표준 13 20" xfId="20806" xr:uid="{00000000-0005-0000-0000-000041510000}"/>
    <cellStyle name="표준 13 20 2" xfId="20807" xr:uid="{00000000-0005-0000-0000-000042510000}"/>
    <cellStyle name="표준 13 21" xfId="20808" xr:uid="{00000000-0005-0000-0000-000043510000}"/>
    <cellStyle name="표준 13 21 2" xfId="20809" xr:uid="{00000000-0005-0000-0000-000044510000}"/>
    <cellStyle name="표준 13 22" xfId="20810" xr:uid="{00000000-0005-0000-0000-000045510000}"/>
    <cellStyle name="표준 13 22 2" xfId="20811" xr:uid="{00000000-0005-0000-0000-000046510000}"/>
    <cellStyle name="표준 13 23" xfId="20812" xr:uid="{00000000-0005-0000-0000-000047510000}"/>
    <cellStyle name="표준 13 23 2" xfId="20813" xr:uid="{00000000-0005-0000-0000-000048510000}"/>
    <cellStyle name="표준 13 24" xfId="20814" xr:uid="{00000000-0005-0000-0000-000049510000}"/>
    <cellStyle name="표준 13 25" xfId="20815" xr:uid="{00000000-0005-0000-0000-00004A510000}"/>
    <cellStyle name="표준 13 26" xfId="20816" xr:uid="{00000000-0005-0000-0000-00004B510000}"/>
    <cellStyle name="표준 13 27" xfId="20817" xr:uid="{00000000-0005-0000-0000-00004C510000}"/>
    <cellStyle name="표준 13 3" xfId="20818" xr:uid="{00000000-0005-0000-0000-00004D510000}"/>
    <cellStyle name="표준 13 3 2" xfId="20819" xr:uid="{00000000-0005-0000-0000-00004E510000}"/>
    <cellStyle name="표준 13 4" xfId="20820" xr:uid="{00000000-0005-0000-0000-00004F510000}"/>
    <cellStyle name="표준 13 4 2" xfId="20821" xr:uid="{00000000-0005-0000-0000-000050510000}"/>
    <cellStyle name="표준 13 5" xfId="20822" xr:uid="{00000000-0005-0000-0000-000051510000}"/>
    <cellStyle name="표준 13 5 2" xfId="20823" xr:uid="{00000000-0005-0000-0000-000052510000}"/>
    <cellStyle name="표준 13 6" xfId="20824" xr:uid="{00000000-0005-0000-0000-000053510000}"/>
    <cellStyle name="표준 13 6 2" xfId="20825" xr:uid="{00000000-0005-0000-0000-000054510000}"/>
    <cellStyle name="표준 13 7" xfId="20826" xr:uid="{00000000-0005-0000-0000-000055510000}"/>
    <cellStyle name="표준 13 7 2" xfId="20827" xr:uid="{00000000-0005-0000-0000-000056510000}"/>
    <cellStyle name="표준 13 8" xfId="20828" xr:uid="{00000000-0005-0000-0000-000057510000}"/>
    <cellStyle name="표준 13 8 2" xfId="20829" xr:uid="{00000000-0005-0000-0000-000058510000}"/>
    <cellStyle name="표준 13 9" xfId="20830" xr:uid="{00000000-0005-0000-0000-000059510000}"/>
    <cellStyle name="표준 13 9 2" xfId="20831" xr:uid="{00000000-0005-0000-0000-00005A510000}"/>
    <cellStyle name="표준 13_10.06월회사별장기수수료" xfId="20832" xr:uid="{00000000-0005-0000-0000-00005B510000}"/>
    <cellStyle name="표준 130" xfId="20833" xr:uid="{00000000-0005-0000-0000-00005C510000}"/>
    <cellStyle name="표준 130 2" xfId="20834" xr:uid="{00000000-0005-0000-0000-00005D510000}"/>
    <cellStyle name="표준 130 3" xfId="20835" xr:uid="{00000000-0005-0000-0000-00005E510000}"/>
    <cellStyle name="표준 131" xfId="20836" xr:uid="{00000000-0005-0000-0000-00005F510000}"/>
    <cellStyle name="표준 131 2" xfId="20837" xr:uid="{00000000-0005-0000-0000-000060510000}"/>
    <cellStyle name="표준 132" xfId="20838" xr:uid="{00000000-0005-0000-0000-000061510000}"/>
    <cellStyle name="표준 132 2" xfId="20839" xr:uid="{00000000-0005-0000-0000-000062510000}"/>
    <cellStyle name="표준 132 3" xfId="20840" xr:uid="{00000000-0005-0000-0000-000063510000}"/>
    <cellStyle name="표준 133" xfId="20841" xr:uid="{00000000-0005-0000-0000-000064510000}"/>
    <cellStyle name="표준 133 2" xfId="20842" xr:uid="{00000000-0005-0000-0000-000065510000}"/>
    <cellStyle name="표준 133 2 2" xfId="20843" xr:uid="{00000000-0005-0000-0000-000066510000}"/>
    <cellStyle name="표준 133 2 2 2" xfId="20844" xr:uid="{00000000-0005-0000-0000-000067510000}"/>
    <cellStyle name="표준 133 2 2 2 2" xfId="20845" xr:uid="{00000000-0005-0000-0000-000068510000}"/>
    <cellStyle name="표준 133 3" xfId="20846" xr:uid="{00000000-0005-0000-0000-000069510000}"/>
    <cellStyle name="표준 133 4" xfId="20847" xr:uid="{00000000-0005-0000-0000-00006A510000}"/>
    <cellStyle name="표준 133 5" xfId="20848" xr:uid="{00000000-0005-0000-0000-00006B510000}"/>
    <cellStyle name="표준 133_10.06월장기회사별수수료_에셋" xfId="20849" xr:uid="{00000000-0005-0000-0000-00006C510000}"/>
    <cellStyle name="표준 134" xfId="20850" xr:uid="{00000000-0005-0000-0000-00006D510000}"/>
    <cellStyle name="표준 134 10" xfId="20851" xr:uid="{00000000-0005-0000-0000-00006E510000}"/>
    <cellStyle name="표준 134 10 2" xfId="20852" xr:uid="{00000000-0005-0000-0000-00006F510000}"/>
    <cellStyle name="표준 134 11" xfId="20853" xr:uid="{00000000-0005-0000-0000-000070510000}"/>
    <cellStyle name="표준 134 11 2" xfId="20854" xr:uid="{00000000-0005-0000-0000-000071510000}"/>
    <cellStyle name="표준 134 12" xfId="20855" xr:uid="{00000000-0005-0000-0000-000072510000}"/>
    <cellStyle name="표준 134 12 2" xfId="20856" xr:uid="{00000000-0005-0000-0000-000073510000}"/>
    <cellStyle name="표준 134 13" xfId="20857" xr:uid="{00000000-0005-0000-0000-000074510000}"/>
    <cellStyle name="표준 134 13 2" xfId="20858" xr:uid="{00000000-0005-0000-0000-000075510000}"/>
    <cellStyle name="표준 134 14" xfId="20859" xr:uid="{00000000-0005-0000-0000-000076510000}"/>
    <cellStyle name="표준 134 14 2" xfId="20860" xr:uid="{00000000-0005-0000-0000-000077510000}"/>
    <cellStyle name="표준 134 15" xfId="20861" xr:uid="{00000000-0005-0000-0000-000078510000}"/>
    <cellStyle name="표준 134 15 2" xfId="20862" xr:uid="{00000000-0005-0000-0000-000079510000}"/>
    <cellStyle name="표준 134 16" xfId="20863" xr:uid="{00000000-0005-0000-0000-00007A510000}"/>
    <cellStyle name="표준 134 16 2" xfId="20864" xr:uid="{00000000-0005-0000-0000-00007B510000}"/>
    <cellStyle name="표준 134 17" xfId="20865" xr:uid="{00000000-0005-0000-0000-00007C510000}"/>
    <cellStyle name="표준 134 17 2" xfId="20866" xr:uid="{00000000-0005-0000-0000-00007D510000}"/>
    <cellStyle name="표준 134 18" xfId="20867" xr:uid="{00000000-0005-0000-0000-00007E510000}"/>
    <cellStyle name="표준 134 18 2" xfId="20868" xr:uid="{00000000-0005-0000-0000-00007F510000}"/>
    <cellStyle name="표준 134 19" xfId="20869" xr:uid="{00000000-0005-0000-0000-000080510000}"/>
    <cellStyle name="표준 134 19 2" xfId="20870" xr:uid="{00000000-0005-0000-0000-000081510000}"/>
    <cellStyle name="표준 134 2" xfId="20871" xr:uid="{00000000-0005-0000-0000-000082510000}"/>
    <cellStyle name="표준 134 2 2" xfId="20872" xr:uid="{00000000-0005-0000-0000-000083510000}"/>
    <cellStyle name="표준 134 2 3" xfId="20873" xr:uid="{00000000-0005-0000-0000-000084510000}"/>
    <cellStyle name="표준 134 20" xfId="20874" xr:uid="{00000000-0005-0000-0000-000085510000}"/>
    <cellStyle name="표준 134 20 2" xfId="20875" xr:uid="{00000000-0005-0000-0000-000086510000}"/>
    <cellStyle name="표준 134 21" xfId="20876" xr:uid="{00000000-0005-0000-0000-000087510000}"/>
    <cellStyle name="표준 134 21 2" xfId="20877" xr:uid="{00000000-0005-0000-0000-000088510000}"/>
    <cellStyle name="표준 134 22" xfId="20878" xr:uid="{00000000-0005-0000-0000-000089510000}"/>
    <cellStyle name="표준 134 22 2" xfId="20879" xr:uid="{00000000-0005-0000-0000-00008A510000}"/>
    <cellStyle name="표준 134 23" xfId="20880" xr:uid="{00000000-0005-0000-0000-00008B510000}"/>
    <cellStyle name="표준 134 24" xfId="20881" xr:uid="{00000000-0005-0000-0000-00008C510000}"/>
    <cellStyle name="표준 134 3" xfId="20882" xr:uid="{00000000-0005-0000-0000-00008D510000}"/>
    <cellStyle name="표준 134 3 2" xfId="20883" xr:uid="{00000000-0005-0000-0000-00008E510000}"/>
    <cellStyle name="표준 134 4" xfId="20884" xr:uid="{00000000-0005-0000-0000-00008F510000}"/>
    <cellStyle name="표준 134 4 2" xfId="20885" xr:uid="{00000000-0005-0000-0000-000090510000}"/>
    <cellStyle name="표준 134 5" xfId="20886" xr:uid="{00000000-0005-0000-0000-000091510000}"/>
    <cellStyle name="표준 134 5 2" xfId="20887" xr:uid="{00000000-0005-0000-0000-000092510000}"/>
    <cellStyle name="표준 134 6" xfId="20888" xr:uid="{00000000-0005-0000-0000-000093510000}"/>
    <cellStyle name="표준 134 6 2" xfId="20889" xr:uid="{00000000-0005-0000-0000-000094510000}"/>
    <cellStyle name="표준 134 7" xfId="20890" xr:uid="{00000000-0005-0000-0000-000095510000}"/>
    <cellStyle name="표준 134 7 2" xfId="20891" xr:uid="{00000000-0005-0000-0000-000096510000}"/>
    <cellStyle name="표준 134 8" xfId="20892" xr:uid="{00000000-0005-0000-0000-000097510000}"/>
    <cellStyle name="표준 134 8 2" xfId="20893" xr:uid="{00000000-0005-0000-0000-000098510000}"/>
    <cellStyle name="표준 134 9" xfId="20894" xr:uid="{00000000-0005-0000-0000-000099510000}"/>
    <cellStyle name="표준 134 9 2" xfId="20895" xr:uid="{00000000-0005-0000-0000-00009A510000}"/>
    <cellStyle name="표준 134_이관신청서명단(말소)" xfId="20896" xr:uid="{00000000-0005-0000-0000-00009B510000}"/>
    <cellStyle name="표준 135" xfId="20897" xr:uid="{00000000-0005-0000-0000-00009C510000}"/>
    <cellStyle name="표준 135 10" xfId="20898" xr:uid="{00000000-0005-0000-0000-00009D510000}"/>
    <cellStyle name="표준 135 10 2" xfId="20899" xr:uid="{00000000-0005-0000-0000-00009E510000}"/>
    <cellStyle name="표준 135 11" xfId="20900" xr:uid="{00000000-0005-0000-0000-00009F510000}"/>
    <cellStyle name="표준 135 11 2" xfId="20901" xr:uid="{00000000-0005-0000-0000-0000A0510000}"/>
    <cellStyle name="표준 135 12" xfId="20902" xr:uid="{00000000-0005-0000-0000-0000A1510000}"/>
    <cellStyle name="표준 135 12 2" xfId="20903" xr:uid="{00000000-0005-0000-0000-0000A2510000}"/>
    <cellStyle name="표준 135 13" xfId="20904" xr:uid="{00000000-0005-0000-0000-0000A3510000}"/>
    <cellStyle name="표준 135 13 2" xfId="20905" xr:uid="{00000000-0005-0000-0000-0000A4510000}"/>
    <cellStyle name="표준 135 14" xfId="20906" xr:uid="{00000000-0005-0000-0000-0000A5510000}"/>
    <cellStyle name="표준 135 14 2" xfId="20907" xr:uid="{00000000-0005-0000-0000-0000A6510000}"/>
    <cellStyle name="표준 135 15" xfId="20908" xr:uid="{00000000-0005-0000-0000-0000A7510000}"/>
    <cellStyle name="표준 135 15 2" xfId="20909" xr:uid="{00000000-0005-0000-0000-0000A8510000}"/>
    <cellStyle name="표준 135 16" xfId="20910" xr:uid="{00000000-0005-0000-0000-0000A9510000}"/>
    <cellStyle name="표준 135 16 2" xfId="20911" xr:uid="{00000000-0005-0000-0000-0000AA510000}"/>
    <cellStyle name="표준 135 17" xfId="20912" xr:uid="{00000000-0005-0000-0000-0000AB510000}"/>
    <cellStyle name="표준 135 17 2" xfId="20913" xr:uid="{00000000-0005-0000-0000-0000AC510000}"/>
    <cellStyle name="표준 135 18" xfId="20914" xr:uid="{00000000-0005-0000-0000-0000AD510000}"/>
    <cellStyle name="표준 135 18 2" xfId="20915" xr:uid="{00000000-0005-0000-0000-0000AE510000}"/>
    <cellStyle name="표준 135 19" xfId="20916" xr:uid="{00000000-0005-0000-0000-0000AF510000}"/>
    <cellStyle name="표준 135 19 2" xfId="20917" xr:uid="{00000000-0005-0000-0000-0000B0510000}"/>
    <cellStyle name="표준 135 2" xfId="20918" xr:uid="{00000000-0005-0000-0000-0000B1510000}"/>
    <cellStyle name="표준 135 2 2" xfId="20919" xr:uid="{00000000-0005-0000-0000-0000B2510000}"/>
    <cellStyle name="표준 135 2 3" xfId="20920" xr:uid="{00000000-0005-0000-0000-0000B3510000}"/>
    <cellStyle name="표준 135 20" xfId="20921" xr:uid="{00000000-0005-0000-0000-0000B4510000}"/>
    <cellStyle name="표준 135 20 2" xfId="20922" xr:uid="{00000000-0005-0000-0000-0000B5510000}"/>
    <cellStyle name="표준 135 21" xfId="20923" xr:uid="{00000000-0005-0000-0000-0000B6510000}"/>
    <cellStyle name="표준 135 21 2" xfId="20924" xr:uid="{00000000-0005-0000-0000-0000B7510000}"/>
    <cellStyle name="표준 135 22" xfId="20925" xr:uid="{00000000-0005-0000-0000-0000B8510000}"/>
    <cellStyle name="표준 135 22 2" xfId="20926" xr:uid="{00000000-0005-0000-0000-0000B9510000}"/>
    <cellStyle name="표준 135 23" xfId="20927" xr:uid="{00000000-0005-0000-0000-0000BA510000}"/>
    <cellStyle name="표준 135 24" xfId="20928" xr:uid="{00000000-0005-0000-0000-0000BB510000}"/>
    <cellStyle name="표준 135 3" xfId="20929" xr:uid="{00000000-0005-0000-0000-0000BC510000}"/>
    <cellStyle name="표준 135 3 2" xfId="20930" xr:uid="{00000000-0005-0000-0000-0000BD510000}"/>
    <cellStyle name="표준 135 4" xfId="20931" xr:uid="{00000000-0005-0000-0000-0000BE510000}"/>
    <cellStyle name="표준 135 4 2" xfId="20932" xr:uid="{00000000-0005-0000-0000-0000BF510000}"/>
    <cellStyle name="표준 135 5" xfId="20933" xr:uid="{00000000-0005-0000-0000-0000C0510000}"/>
    <cellStyle name="표준 135 5 2" xfId="20934" xr:uid="{00000000-0005-0000-0000-0000C1510000}"/>
    <cellStyle name="표준 135 6" xfId="20935" xr:uid="{00000000-0005-0000-0000-0000C2510000}"/>
    <cellStyle name="표준 135 6 2" xfId="20936" xr:uid="{00000000-0005-0000-0000-0000C3510000}"/>
    <cellStyle name="표준 135 7" xfId="20937" xr:uid="{00000000-0005-0000-0000-0000C4510000}"/>
    <cellStyle name="표준 135 7 2" xfId="20938" xr:uid="{00000000-0005-0000-0000-0000C5510000}"/>
    <cellStyle name="표준 135 8" xfId="20939" xr:uid="{00000000-0005-0000-0000-0000C6510000}"/>
    <cellStyle name="표준 135 8 2" xfId="20940" xr:uid="{00000000-0005-0000-0000-0000C7510000}"/>
    <cellStyle name="표준 135 9" xfId="20941" xr:uid="{00000000-0005-0000-0000-0000C8510000}"/>
    <cellStyle name="표준 135 9 2" xfId="20942" xr:uid="{00000000-0005-0000-0000-0000C9510000}"/>
    <cellStyle name="표준 135_이관신청서명단(말소)" xfId="20943" xr:uid="{00000000-0005-0000-0000-0000CA510000}"/>
    <cellStyle name="표준 136" xfId="20944" xr:uid="{00000000-0005-0000-0000-0000CB510000}"/>
    <cellStyle name="표준 136 10" xfId="20945" xr:uid="{00000000-0005-0000-0000-0000CC510000}"/>
    <cellStyle name="표준 136 10 2" xfId="20946" xr:uid="{00000000-0005-0000-0000-0000CD510000}"/>
    <cellStyle name="표준 136 11" xfId="20947" xr:uid="{00000000-0005-0000-0000-0000CE510000}"/>
    <cellStyle name="표준 136 11 2" xfId="20948" xr:uid="{00000000-0005-0000-0000-0000CF510000}"/>
    <cellStyle name="표준 136 12" xfId="20949" xr:uid="{00000000-0005-0000-0000-0000D0510000}"/>
    <cellStyle name="표준 136 12 2" xfId="20950" xr:uid="{00000000-0005-0000-0000-0000D1510000}"/>
    <cellStyle name="표준 136 13" xfId="20951" xr:uid="{00000000-0005-0000-0000-0000D2510000}"/>
    <cellStyle name="표준 136 13 2" xfId="20952" xr:uid="{00000000-0005-0000-0000-0000D3510000}"/>
    <cellStyle name="표준 136 14" xfId="20953" xr:uid="{00000000-0005-0000-0000-0000D4510000}"/>
    <cellStyle name="표준 136 14 2" xfId="20954" xr:uid="{00000000-0005-0000-0000-0000D5510000}"/>
    <cellStyle name="표준 136 15" xfId="20955" xr:uid="{00000000-0005-0000-0000-0000D6510000}"/>
    <cellStyle name="표준 136 15 2" xfId="20956" xr:uid="{00000000-0005-0000-0000-0000D7510000}"/>
    <cellStyle name="표준 136 16" xfId="20957" xr:uid="{00000000-0005-0000-0000-0000D8510000}"/>
    <cellStyle name="표준 136 16 2" xfId="20958" xr:uid="{00000000-0005-0000-0000-0000D9510000}"/>
    <cellStyle name="표준 136 17" xfId="20959" xr:uid="{00000000-0005-0000-0000-0000DA510000}"/>
    <cellStyle name="표준 136 17 2" xfId="20960" xr:uid="{00000000-0005-0000-0000-0000DB510000}"/>
    <cellStyle name="표준 136 18" xfId="20961" xr:uid="{00000000-0005-0000-0000-0000DC510000}"/>
    <cellStyle name="표준 136 18 2" xfId="20962" xr:uid="{00000000-0005-0000-0000-0000DD510000}"/>
    <cellStyle name="표준 136 19" xfId="20963" xr:uid="{00000000-0005-0000-0000-0000DE510000}"/>
    <cellStyle name="표준 136 19 2" xfId="20964" xr:uid="{00000000-0005-0000-0000-0000DF510000}"/>
    <cellStyle name="표준 136 2" xfId="20965" xr:uid="{00000000-0005-0000-0000-0000E0510000}"/>
    <cellStyle name="표준 136 2 2" xfId="20966" xr:uid="{00000000-0005-0000-0000-0000E1510000}"/>
    <cellStyle name="표준 136 2 3" xfId="20967" xr:uid="{00000000-0005-0000-0000-0000E2510000}"/>
    <cellStyle name="표준 136 20" xfId="20968" xr:uid="{00000000-0005-0000-0000-0000E3510000}"/>
    <cellStyle name="표준 136 20 2" xfId="20969" xr:uid="{00000000-0005-0000-0000-0000E4510000}"/>
    <cellStyle name="표준 136 21" xfId="20970" xr:uid="{00000000-0005-0000-0000-0000E5510000}"/>
    <cellStyle name="표준 136 21 2" xfId="20971" xr:uid="{00000000-0005-0000-0000-0000E6510000}"/>
    <cellStyle name="표준 136 22" xfId="20972" xr:uid="{00000000-0005-0000-0000-0000E7510000}"/>
    <cellStyle name="표준 136 22 2" xfId="20973" xr:uid="{00000000-0005-0000-0000-0000E8510000}"/>
    <cellStyle name="표준 136 23" xfId="20974" xr:uid="{00000000-0005-0000-0000-0000E9510000}"/>
    <cellStyle name="표준 136 24" xfId="20975" xr:uid="{00000000-0005-0000-0000-0000EA510000}"/>
    <cellStyle name="표준 136 3" xfId="20976" xr:uid="{00000000-0005-0000-0000-0000EB510000}"/>
    <cellStyle name="표준 136 3 2" xfId="20977" xr:uid="{00000000-0005-0000-0000-0000EC510000}"/>
    <cellStyle name="표준 136 4" xfId="20978" xr:uid="{00000000-0005-0000-0000-0000ED510000}"/>
    <cellStyle name="표준 136 4 2" xfId="20979" xr:uid="{00000000-0005-0000-0000-0000EE510000}"/>
    <cellStyle name="표준 136 5" xfId="20980" xr:uid="{00000000-0005-0000-0000-0000EF510000}"/>
    <cellStyle name="표준 136 5 2" xfId="20981" xr:uid="{00000000-0005-0000-0000-0000F0510000}"/>
    <cellStyle name="표준 136 6" xfId="20982" xr:uid="{00000000-0005-0000-0000-0000F1510000}"/>
    <cellStyle name="표준 136 6 2" xfId="20983" xr:uid="{00000000-0005-0000-0000-0000F2510000}"/>
    <cellStyle name="표준 136 7" xfId="20984" xr:uid="{00000000-0005-0000-0000-0000F3510000}"/>
    <cellStyle name="표준 136 7 2" xfId="20985" xr:uid="{00000000-0005-0000-0000-0000F4510000}"/>
    <cellStyle name="표준 136 8" xfId="20986" xr:uid="{00000000-0005-0000-0000-0000F5510000}"/>
    <cellStyle name="표준 136 8 2" xfId="20987" xr:uid="{00000000-0005-0000-0000-0000F6510000}"/>
    <cellStyle name="표준 136 9" xfId="20988" xr:uid="{00000000-0005-0000-0000-0000F7510000}"/>
    <cellStyle name="표준 136 9 2" xfId="20989" xr:uid="{00000000-0005-0000-0000-0000F8510000}"/>
    <cellStyle name="표준 136_이관신청서명단(말소)" xfId="20990" xr:uid="{00000000-0005-0000-0000-0000F9510000}"/>
    <cellStyle name="표준 137" xfId="20991" xr:uid="{00000000-0005-0000-0000-0000FA510000}"/>
    <cellStyle name="표준 137 10" xfId="20992" xr:uid="{00000000-0005-0000-0000-0000FB510000}"/>
    <cellStyle name="표준 137 10 2" xfId="20993" xr:uid="{00000000-0005-0000-0000-0000FC510000}"/>
    <cellStyle name="표준 137 11" xfId="20994" xr:uid="{00000000-0005-0000-0000-0000FD510000}"/>
    <cellStyle name="표준 137 11 2" xfId="20995" xr:uid="{00000000-0005-0000-0000-0000FE510000}"/>
    <cellStyle name="표준 137 12" xfId="20996" xr:uid="{00000000-0005-0000-0000-0000FF510000}"/>
    <cellStyle name="표준 137 12 2" xfId="20997" xr:uid="{00000000-0005-0000-0000-000000520000}"/>
    <cellStyle name="표준 137 13" xfId="20998" xr:uid="{00000000-0005-0000-0000-000001520000}"/>
    <cellStyle name="표준 137 13 2" xfId="20999" xr:uid="{00000000-0005-0000-0000-000002520000}"/>
    <cellStyle name="표준 137 14" xfId="21000" xr:uid="{00000000-0005-0000-0000-000003520000}"/>
    <cellStyle name="표준 137 14 2" xfId="21001" xr:uid="{00000000-0005-0000-0000-000004520000}"/>
    <cellStyle name="표준 137 15" xfId="21002" xr:uid="{00000000-0005-0000-0000-000005520000}"/>
    <cellStyle name="표준 137 15 2" xfId="21003" xr:uid="{00000000-0005-0000-0000-000006520000}"/>
    <cellStyle name="표준 137 16" xfId="21004" xr:uid="{00000000-0005-0000-0000-000007520000}"/>
    <cellStyle name="표준 137 16 2" xfId="21005" xr:uid="{00000000-0005-0000-0000-000008520000}"/>
    <cellStyle name="표준 137 17" xfId="21006" xr:uid="{00000000-0005-0000-0000-000009520000}"/>
    <cellStyle name="표준 137 17 2" xfId="21007" xr:uid="{00000000-0005-0000-0000-00000A520000}"/>
    <cellStyle name="표준 137 18" xfId="21008" xr:uid="{00000000-0005-0000-0000-00000B520000}"/>
    <cellStyle name="표준 137 18 2" xfId="21009" xr:uid="{00000000-0005-0000-0000-00000C520000}"/>
    <cellStyle name="표준 137 19" xfId="21010" xr:uid="{00000000-0005-0000-0000-00000D520000}"/>
    <cellStyle name="표준 137 19 2" xfId="21011" xr:uid="{00000000-0005-0000-0000-00000E520000}"/>
    <cellStyle name="표준 137 2" xfId="21012" xr:uid="{00000000-0005-0000-0000-00000F520000}"/>
    <cellStyle name="표준 137 2 2" xfId="21013" xr:uid="{00000000-0005-0000-0000-000010520000}"/>
    <cellStyle name="표준 137 2 3" xfId="21014" xr:uid="{00000000-0005-0000-0000-000011520000}"/>
    <cellStyle name="표준 137 20" xfId="21015" xr:uid="{00000000-0005-0000-0000-000012520000}"/>
    <cellStyle name="표준 137 20 2" xfId="21016" xr:uid="{00000000-0005-0000-0000-000013520000}"/>
    <cellStyle name="표준 137 21" xfId="21017" xr:uid="{00000000-0005-0000-0000-000014520000}"/>
    <cellStyle name="표준 137 21 2" xfId="21018" xr:uid="{00000000-0005-0000-0000-000015520000}"/>
    <cellStyle name="표준 137 22" xfId="21019" xr:uid="{00000000-0005-0000-0000-000016520000}"/>
    <cellStyle name="표준 137 22 2" xfId="21020" xr:uid="{00000000-0005-0000-0000-000017520000}"/>
    <cellStyle name="표준 137 23" xfId="21021" xr:uid="{00000000-0005-0000-0000-000018520000}"/>
    <cellStyle name="표준 137 24" xfId="21022" xr:uid="{00000000-0005-0000-0000-000019520000}"/>
    <cellStyle name="표준 137 3" xfId="21023" xr:uid="{00000000-0005-0000-0000-00001A520000}"/>
    <cellStyle name="표준 137 3 2" xfId="21024" xr:uid="{00000000-0005-0000-0000-00001B520000}"/>
    <cellStyle name="표준 137 4" xfId="21025" xr:uid="{00000000-0005-0000-0000-00001C520000}"/>
    <cellStyle name="표준 137 4 2" xfId="21026" xr:uid="{00000000-0005-0000-0000-00001D520000}"/>
    <cellStyle name="표준 137 5" xfId="21027" xr:uid="{00000000-0005-0000-0000-00001E520000}"/>
    <cellStyle name="표준 137 5 2" xfId="21028" xr:uid="{00000000-0005-0000-0000-00001F520000}"/>
    <cellStyle name="표준 137 6" xfId="21029" xr:uid="{00000000-0005-0000-0000-000020520000}"/>
    <cellStyle name="표준 137 6 2" xfId="21030" xr:uid="{00000000-0005-0000-0000-000021520000}"/>
    <cellStyle name="표준 137 7" xfId="21031" xr:uid="{00000000-0005-0000-0000-000022520000}"/>
    <cellStyle name="표준 137 7 2" xfId="21032" xr:uid="{00000000-0005-0000-0000-000023520000}"/>
    <cellStyle name="표준 137 8" xfId="21033" xr:uid="{00000000-0005-0000-0000-000024520000}"/>
    <cellStyle name="표준 137 8 2" xfId="21034" xr:uid="{00000000-0005-0000-0000-000025520000}"/>
    <cellStyle name="표준 137 9" xfId="21035" xr:uid="{00000000-0005-0000-0000-000026520000}"/>
    <cellStyle name="표준 137 9 2" xfId="21036" xr:uid="{00000000-0005-0000-0000-000027520000}"/>
    <cellStyle name="표준 137_이관신청서명단(말소)" xfId="21037" xr:uid="{00000000-0005-0000-0000-000028520000}"/>
    <cellStyle name="표준 138" xfId="21038" xr:uid="{00000000-0005-0000-0000-000029520000}"/>
    <cellStyle name="표준 138 2" xfId="21039" xr:uid="{00000000-0005-0000-0000-00002A520000}"/>
    <cellStyle name="표준 138 2 2" xfId="21040" xr:uid="{00000000-0005-0000-0000-00002B520000}"/>
    <cellStyle name="표준 138 3" xfId="21041" xr:uid="{00000000-0005-0000-0000-00002C520000}"/>
    <cellStyle name="표준 139" xfId="21042" xr:uid="{00000000-0005-0000-0000-00002D520000}"/>
    <cellStyle name="표준 139 2" xfId="21043" xr:uid="{00000000-0005-0000-0000-00002E520000}"/>
    <cellStyle name="표준 139 2 2" xfId="21044" xr:uid="{00000000-0005-0000-0000-00002F520000}"/>
    <cellStyle name="표준 139 3" xfId="21045" xr:uid="{00000000-0005-0000-0000-000030520000}"/>
    <cellStyle name="표준 14" xfId="21046" xr:uid="{00000000-0005-0000-0000-000031520000}"/>
    <cellStyle name="표준 14 10" xfId="21047" xr:uid="{00000000-0005-0000-0000-000032520000}"/>
    <cellStyle name="표준 14 10 2" xfId="21048" xr:uid="{00000000-0005-0000-0000-000033520000}"/>
    <cellStyle name="표준 14 11" xfId="21049" xr:uid="{00000000-0005-0000-0000-000034520000}"/>
    <cellStyle name="표준 14 11 2" xfId="21050" xr:uid="{00000000-0005-0000-0000-000035520000}"/>
    <cellStyle name="표준 14 12" xfId="21051" xr:uid="{00000000-0005-0000-0000-000036520000}"/>
    <cellStyle name="표준 14 12 2" xfId="21052" xr:uid="{00000000-0005-0000-0000-000037520000}"/>
    <cellStyle name="표준 14 13" xfId="21053" xr:uid="{00000000-0005-0000-0000-000038520000}"/>
    <cellStyle name="표준 14 13 2" xfId="21054" xr:uid="{00000000-0005-0000-0000-000039520000}"/>
    <cellStyle name="표준 14 14" xfId="21055" xr:uid="{00000000-0005-0000-0000-00003A520000}"/>
    <cellStyle name="표준 14 14 2" xfId="21056" xr:uid="{00000000-0005-0000-0000-00003B520000}"/>
    <cellStyle name="표준 14 15" xfId="21057" xr:uid="{00000000-0005-0000-0000-00003C520000}"/>
    <cellStyle name="표준 14 15 2" xfId="21058" xr:uid="{00000000-0005-0000-0000-00003D520000}"/>
    <cellStyle name="표준 14 16" xfId="21059" xr:uid="{00000000-0005-0000-0000-00003E520000}"/>
    <cellStyle name="표준 14 16 2" xfId="21060" xr:uid="{00000000-0005-0000-0000-00003F520000}"/>
    <cellStyle name="표준 14 17" xfId="21061" xr:uid="{00000000-0005-0000-0000-000040520000}"/>
    <cellStyle name="표준 14 17 2" xfId="21062" xr:uid="{00000000-0005-0000-0000-000041520000}"/>
    <cellStyle name="표준 14 18" xfId="21063" xr:uid="{00000000-0005-0000-0000-000042520000}"/>
    <cellStyle name="표준 14 18 2" xfId="21064" xr:uid="{00000000-0005-0000-0000-000043520000}"/>
    <cellStyle name="표준 14 19" xfId="21065" xr:uid="{00000000-0005-0000-0000-000044520000}"/>
    <cellStyle name="표준 14 19 2" xfId="21066" xr:uid="{00000000-0005-0000-0000-000045520000}"/>
    <cellStyle name="표준 14 2" xfId="21067" xr:uid="{00000000-0005-0000-0000-000046520000}"/>
    <cellStyle name="표준 14 2 2" xfId="21068" xr:uid="{00000000-0005-0000-0000-000047520000}"/>
    <cellStyle name="표준 14 2 3" xfId="21069" xr:uid="{00000000-0005-0000-0000-000048520000}"/>
    <cellStyle name="표준 14 20" xfId="21070" xr:uid="{00000000-0005-0000-0000-000049520000}"/>
    <cellStyle name="표준 14 20 2" xfId="21071" xr:uid="{00000000-0005-0000-0000-00004A520000}"/>
    <cellStyle name="표준 14 21" xfId="21072" xr:uid="{00000000-0005-0000-0000-00004B520000}"/>
    <cellStyle name="표준 14 22" xfId="21073" xr:uid="{00000000-0005-0000-0000-00004C520000}"/>
    <cellStyle name="표준 14 22 2" xfId="21074" xr:uid="{00000000-0005-0000-0000-00004D520000}"/>
    <cellStyle name="표준 14 23" xfId="21075" xr:uid="{00000000-0005-0000-0000-00004E520000}"/>
    <cellStyle name="표준 14 23 2" xfId="21076" xr:uid="{00000000-0005-0000-0000-00004F520000}"/>
    <cellStyle name="표준 14 23 3" xfId="21077" xr:uid="{00000000-0005-0000-0000-000050520000}"/>
    <cellStyle name="표준 14 24" xfId="21078" xr:uid="{00000000-0005-0000-0000-000051520000}"/>
    <cellStyle name="표준 14 25" xfId="21079" xr:uid="{00000000-0005-0000-0000-000052520000}"/>
    <cellStyle name="표준 14 26" xfId="21080" xr:uid="{00000000-0005-0000-0000-000053520000}"/>
    <cellStyle name="표준 14 27" xfId="21081" xr:uid="{00000000-0005-0000-0000-000054520000}"/>
    <cellStyle name="표준 14 3" xfId="21082" xr:uid="{00000000-0005-0000-0000-000055520000}"/>
    <cellStyle name="표준 14 3 2" xfId="21083" xr:uid="{00000000-0005-0000-0000-000056520000}"/>
    <cellStyle name="표준 14 4" xfId="21084" xr:uid="{00000000-0005-0000-0000-000057520000}"/>
    <cellStyle name="표준 14 4 2" xfId="21085" xr:uid="{00000000-0005-0000-0000-000058520000}"/>
    <cellStyle name="표준 14 5" xfId="21086" xr:uid="{00000000-0005-0000-0000-000059520000}"/>
    <cellStyle name="표준 14 5 2" xfId="21087" xr:uid="{00000000-0005-0000-0000-00005A520000}"/>
    <cellStyle name="표준 14 6" xfId="21088" xr:uid="{00000000-0005-0000-0000-00005B520000}"/>
    <cellStyle name="표준 14 6 2" xfId="21089" xr:uid="{00000000-0005-0000-0000-00005C520000}"/>
    <cellStyle name="표준 14 7" xfId="21090" xr:uid="{00000000-0005-0000-0000-00005D520000}"/>
    <cellStyle name="표준 14 7 2" xfId="21091" xr:uid="{00000000-0005-0000-0000-00005E520000}"/>
    <cellStyle name="표준 14 8" xfId="21092" xr:uid="{00000000-0005-0000-0000-00005F520000}"/>
    <cellStyle name="표준 14 8 2" xfId="21093" xr:uid="{00000000-0005-0000-0000-000060520000}"/>
    <cellStyle name="표준 14 9" xfId="21094" xr:uid="{00000000-0005-0000-0000-000061520000}"/>
    <cellStyle name="표준 14 9 2" xfId="21095" xr:uid="{00000000-0005-0000-0000-000062520000}"/>
    <cellStyle name="표준 14_10.06월회사별장기수수료" xfId="21096" xr:uid="{00000000-0005-0000-0000-000063520000}"/>
    <cellStyle name="표준 140" xfId="21097" xr:uid="{00000000-0005-0000-0000-000064520000}"/>
    <cellStyle name="표준 140 2" xfId="21098" xr:uid="{00000000-0005-0000-0000-000065520000}"/>
    <cellStyle name="표준 140 2 2" xfId="21099" xr:uid="{00000000-0005-0000-0000-000066520000}"/>
    <cellStyle name="표준 140 3" xfId="21100" xr:uid="{00000000-0005-0000-0000-000067520000}"/>
    <cellStyle name="표준 141" xfId="21101" xr:uid="{00000000-0005-0000-0000-000068520000}"/>
    <cellStyle name="표준 141 2" xfId="21102" xr:uid="{00000000-0005-0000-0000-000069520000}"/>
    <cellStyle name="표준 141 3" xfId="21103" xr:uid="{00000000-0005-0000-0000-00006A520000}"/>
    <cellStyle name="표준 142" xfId="21104" xr:uid="{00000000-0005-0000-0000-00006B520000}"/>
    <cellStyle name="표준 142 10" xfId="21105" xr:uid="{00000000-0005-0000-0000-00006C520000}"/>
    <cellStyle name="표준 142 10 2" xfId="21106" xr:uid="{00000000-0005-0000-0000-00006D520000}"/>
    <cellStyle name="표준 142 11" xfId="21107" xr:uid="{00000000-0005-0000-0000-00006E520000}"/>
    <cellStyle name="표준 142 11 2" xfId="21108" xr:uid="{00000000-0005-0000-0000-00006F520000}"/>
    <cellStyle name="표준 142 12" xfId="21109" xr:uid="{00000000-0005-0000-0000-000070520000}"/>
    <cellStyle name="표준 142 2" xfId="21110" xr:uid="{00000000-0005-0000-0000-000071520000}"/>
    <cellStyle name="표준 142 2 2" xfId="21111" xr:uid="{00000000-0005-0000-0000-000072520000}"/>
    <cellStyle name="표준 142 3" xfId="21112" xr:uid="{00000000-0005-0000-0000-000073520000}"/>
    <cellStyle name="표준 142 4" xfId="21113" xr:uid="{00000000-0005-0000-0000-000074520000}"/>
    <cellStyle name="표준 142 4 2" xfId="21114" xr:uid="{00000000-0005-0000-0000-000075520000}"/>
    <cellStyle name="표준 142 5" xfId="21115" xr:uid="{00000000-0005-0000-0000-000076520000}"/>
    <cellStyle name="표준 142 5 2" xfId="21116" xr:uid="{00000000-0005-0000-0000-000077520000}"/>
    <cellStyle name="표준 142 5 2 2" xfId="21117" xr:uid="{00000000-0005-0000-0000-000078520000}"/>
    <cellStyle name="표준 142 5 3" xfId="21118" xr:uid="{00000000-0005-0000-0000-000079520000}"/>
    <cellStyle name="표준 142 5 3 2" xfId="21119" xr:uid="{00000000-0005-0000-0000-00007A520000}"/>
    <cellStyle name="표준 142 5 4" xfId="21120" xr:uid="{00000000-0005-0000-0000-00007B520000}"/>
    <cellStyle name="표준 142 6" xfId="21121" xr:uid="{00000000-0005-0000-0000-00007C520000}"/>
    <cellStyle name="표준 142 6 2" xfId="21122" xr:uid="{00000000-0005-0000-0000-00007D520000}"/>
    <cellStyle name="표준 142 7" xfId="21123" xr:uid="{00000000-0005-0000-0000-00007E520000}"/>
    <cellStyle name="표준 142 7 2" xfId="21124" xr:uid="{00000000-0005-0000-0000-00007F520000}"/>
    <cellStyle name="표준 142 8" xfId="21125" xr:uid="{00000000-0005-0000-0000-000080520000}"/>
    <cellStyle name="표준 142 8 2" xfId="21126" xr:uid="{00000000-0005-0000-0000-000081520000}"/>
    <cellStyle name="표준 142 9" xfId="21127" xr:uid="{00000000-0005-0000-0000-000082520000}"/>
    <cellStyle name="표준 142 9 2" xfId="21128" xr:uid="{00000000-0005-0000-0000-000083520000}"/>
    <cellStyle name="표준 143" xfId="21129" xr:uid="{00000000-0005-0000-0000-000084520000}"/>
    <cellStyle name="표준 143 2" xfId="21130" xr:uid="{00000000-0005-0000-0000-000085520000}"/>
    <cellStyle name="표준 143 2 2" xfId="21131" xr:uid="{00000000-0005-0000-0000-000086520000}"/>
    <cellStyle name="표준 143 3" xfId="21132" xr:uid="{00000000-0005-0000-0000-000087520000}"/>
    <cellStyle name="표준 144" xfId="21133" xr:uid="{00000000-0005-0000-0000-000088520000}"/>
    <cellStyle name="표준 144 2" xfId="21134" xr:uid="{00000000-0005-0000-0000-000089520000}"/>
    <cellStyle name="표준 144 2 2" xfId="21135" xr:uid="{00000000-0005-0000-0000-00008A520000}"/>
    <cellStyle name="표준 144 3" xfId="21136" xr:uid="{00000000-0005-0000-0000-00008B520000}"/>
    <cellStyle name="표준 145" xfId="21137" xr:uid="{00000000-0005-0000-0000-00008C520000}"/>
    <cellStyle name="표준 145 2" xfId="21138" xr:uid="{00000000-0005-0000-0000-00008D520000}"/>
    <cellStyle name="표준 145 2 2" xfId="21139" xr:uid="{00000000-0005-0000-0000-00008E520000}"/>
    <cellStyle name="표준 145 3" xfId="21140" xr:uid="{00000000-0005-0000-0000-00008F520000}"/>
    <cellStyle name="표준 146" xfId="21141" xr:uid="{00000000-0005-0000-0000-000090520000}"/>
    <cellStyle name="표준 146 2" xfId="21142" xr:uid="{00000000-0005-0000-0000-000091520000}"/>
    <cellStyle name="표준 146 2 2" xfId="21143" xr:uid="{00000000-0005-0000-0000-000092520000}"/>
    <cellStyle name="표준 146 3" xfId="21144" xr:uid="{00000000-0005-0000-0000-000093520000}"/>
    <cellStyle name="표준 147" xfId="21145" xr:uid="{00000000-0005-0000-0000-000094520000}"/>
    <cellStyle name="표준 147 2" xfId="21146" xr:uid="{00000000-0005-0000-0000-000095520000}"/>
    <cellStyle name="표준 147 2 2" xfId="21147" xr:uid="{00000000-0005-0000-0000-000096520000}"/>
    <cellStyle name="표준 147 3" xfId="21148" xr:uid="{00000000-0005-0000-0000-000097520000}"/>
    <cellStyle name="표준 148" xfId="21149" xr:uid="{00000000-0005-0000-0000-000098520000}"/>
    <cellStyle name="표준 148 2" xfId="21150" xr:uid="{00000000-0005-0000-0000-000099520000}"/>
    <cellStyle name="표준 148 2 2" xfId="21151" xr:uid="{00000000-0005-0000-0000-00009A520000}"/>
    <cellStyle name="표준 148 3" xfId="21152" xr:uid="{00000000-0005-0000-0000-00009B520000}"/>
    <cellStyle name="표준 149" xfId="21153" xr:uid="{00000000-0005-0000-0000-00009C520000}"/>
    <cellStyle name="표준 149 2" xfId="21154" xr:uid="{00000000-0005-0000-0000-00009D520000}"/>
    <cellStyle name="표준 149 2 2" xfId="21155" xr:uid="{00000000-0005-0000-0000-00009E520000}"/>
    <cellStyle name="표준 149 3" xfId="21156" xr:uid="{00000000-0005-0000-0000-00009F520000}"/>
    <cellStyle name="표준 15" xfId="21157" xr:uid="{00000000-0005-0000-0000-0000A0520000}"/>
    <cellStyle name="표준 15 10" xfId="21158" xr:uid="{00000000-0005-0000-0000-0000A1520000}"/>
    <cellStyle name="표준 15 10 2" xfId="21159" xr:uid="{00000000-0005-0000-0000-0000A2520000}"/>
    <cellStyle name="표준 15 11" xfId="21160" xr:uid="{00000000-0005-0000-0000-0000A3520000}"/>
    <cellStyle name="표준 15 11 2" xfId="21161" xr:uid="{00000000-0005-0000-0000-0000A4520000}"/>
    <cellStyle name="표준 15 12" xfId="21162" xr:uid="{00000000-0005-0000-0000-0000A5520000}"/>
    <cellStyle name="표준 15 12 2" xfId="21163" xr:uid="{00000000-0005-0000-0000-0000A6520000}"/>
    <cellStyle name="표준 15 13" xfId="21164" xr:uid="{00000000-0005-0000-0000-0000A7520000}"/>
    <cellStyle name="표준 15 13 2" xfId="21165" xr:uid="{00000000-0005-0000-0000-0000A8520000}"/>
    <cellStyle name="표준 15 14" xfId="21166" xr:uid="{00000000-0005-0000-0000-0000A9520000}"/>
    <cellStyle name="표준 15 14 2" xfId="21167" xr:uid="{00000000-0005-0000-0000-0000AA520000}"/>
    <cellStyle name="표준 15 15" xfId="21168" xr:uid="{00000000-0005-0000-0000-0000AB520000}"/>
    <cellStyle name="표준 15 15 2" xfId="21169" xr:uid="{00000000-0005-0000-0000-0000AC520000}"/>
    <cellStyle name="표준 15 16" xfId="21170" xr:uid="{00000000-0005-0000-0000-0000AD520000}"/>
    <cellStyle name="표준 15 16 2" xfId="21171" xr:uid="{00000000-0005-0000-0000-0000AE520000}"/>
    <cellStyle name="표준 15 17" xfId="21172" xr:uid="{00000000-0005-0000-0000-0000AF520000}"/>
    <cellStyle name="표준 15 17 2" xfId="21173" xr:uid="{00000000-0005-0000-0000-0000B0520000}"/>
    <cellStyle name="표준 15 18" xfId="21174" xr:uid="{00000000-0005-0000-0000-0000B1520000}"/>
    <cellStyle name="표준 15 18 2" xfId="21175" xr:uid="{00000000-0005-0000-0000-0000B2520000}"/>
    <cellStyle name="표준 15 19" xfId="21176" xr:uid="{00000000-0005-0000-0000-0000B3520000}"/>
    <cellStyle name="표준 15 19 2" xfId="21177" xr:uid="{00000000-0005-0000-0000-0000B4520000}"/>
    <cellStyle name="표준 15 2" xfId="21178" xr:uid="{00000000-0005-0000-0000-0000B5520000}"/>
    <cellStyle name="표준 15 2 2" xfId="21179" xr:uid="{00000000-0005-0000-0000-0000B6520000}"/>
    <cellStyle name="표준 15 2 3" xfId="21180" xr:uid="{00000000-0005-0000-0000-0000B7520000}"/>
    <cellStyle name="표준 15 2 4" xfId="21181" xr:uid="{00000000-0005-0000-0000-0000B8520000}"/>
    <cellStyle name="표준 15 2 5" xfId="21182" xr:uid="{00000000-0005-0000-0000-0000B9520000}"/>
    <cellStyle name="표준 15 2 6" xfId="21183" xr:uid="{00000000-0005-0000-0000-0000BA520000}"/>
    <cellStyle name="표준 15 2 7" xfId="21184" xr:uid="{00000000-0005-0000-0000-0000BB520000}"/>
    <cellStyle name="표준 15 2 8" xfId="21185" xr:uid="{00000000-0005-0000-0000-0000BC520000}"/>
    <cellStyle name="표준 15 2 9" xfId="21186" xr:uid="{00000000-0005-0000-0000-0000BD520000}"/>
    <cellStyle name="표준 15 2_손보전체10년2월실효유예-에셋" xfId="21187" xr:uid="{00000000-0005-0000-0000-0000BE520000}"/>
    <cellStyle name="표준 15 20" xfId="21188" xr:uid="{00000000-0005-0000-0000-0000BF520000}"/>
    <cellStyle name="표준 15 20 2" xfId="21189" xr:uid="{00000000-0005-0000-0000-0000C0520000}"/>
    <cellStyle name="표준 15 21" xfId="21190" xr:uid="{00000000-0005-0000-0000-0000C1520000}"/>
    <cellStyle name="표준 15 21 2" xfId="21191" xr:uid="{00000000-0005-0000-0000-0000C2520000}"/>
    <cellStyle name="표준 15 22" xfId="21192" xr:uid="{00000000-0005-0000-0000-0000C3520000}"/>
    <cellStyle name="표준 15 23" xfId="21193" xr:uid="{00000000-0005-0000-0000-0000C4520000}"/>
    <cellStyle name="표준 15 24" xfId="21194" xr:uid="{00000000-0005-0000-0000-0000C5520000}"/>
    <cellStyle name="표준 15 24 2" xfId="21195" xr:uid="{00000000-0005-0000-0000-0000C6520000}"/>
    <cellStyle name="표준 15 25" xfId="21196" xr:uid="{00000000-0005-0000-0000-0000C7520000}"/>
    <cellStyle name="표준 15 3" xfId="21197" xr:uid="{00000000-0005-0000-0000-0000C8520000}"/>
    <cellStyle name="표준 15 3 2" xfId="21198" xr:uid="{00000000-0005-0000-0000-0000C9520000}"/>
    <cellStyle name="표준 15 4" xfId="21199" xr:uid="{00000000-0005-0000-0000-0000CA520000}"/>
    <cellStyle name="표준 15 4 2" xfId="21200" xr:uid="{00000000-0005-0000-0000-0000CB520000}"/>
    <cellStyle name="표준 15 5" xfId="21201" xr:uid="{00000000-0005-0000-0000-0000CC520000}"/>
    <cellStyle name="표준 15 5 2" xfId="21202" xr:uid="{00000000-0005-0000-0000-0000CD520000}"/>
    <cellStyle name="표준 15 6" xfId="21203" xr:uid="{00000000-0005-0000-0000-0000CE520000}"/>
    <cellStyle name="표준 15 6 2" xfId="21204" xr:uid="{00000000-0005-0000-0000-0000CF520000}"/>
    <cellStyle name="표준 15 7" xfId="21205" xr:uid="{00000000-0005-0000-0000-0000D0520000}"/>
    <cellStyle name="표준 15 7 2" xfId="21206" xr:uid="{00000000-0005-0000-0000-0000D1520000}"/>
    <cellStyle name="표준 15 8" xfId="21207" xr:uid="{00000000-0005-0000-0000-0000D2520000}"/>
    <cellStyle name="표준 15 8 2" xfId="21208" xr:uid="{00000000-0005-0000-0000-0000D3520000}"/>
    <cellStyle name="표준 15 9" xfId="21209" xr:uid="{00000000-0005-0000-0000-0000D4520000}"/>
    <cellStyle name="표준 15 9 2" xfId="21210" xr:uid="{00000000-0005-0000-0000-0000D5520000}"/>
    <cellStyle name="표준 150" xfId="21211" xr:uid="{00000000-0005-0000-0000-0000D6520000}"/>
    <cellStyle name="표준 150 2" xfId="21212" xr:uid="{00000000-0005-0000-0000-0000D7520000}"/>
    <cellStyle name="표준 150 3" xfId="21213" xr:uid="{00000000-0005-0000-0000-0000D8520000}"/>
    <cellStyle name="표준 151" xfId="21214" xr:uid="{00000000-0005-0000-0000-0000D9520000}"/>
    <cellStyle name="표준 151 2" xfId="21215" xr:uid="{00000000-0005-0000-0000-0000DA520000}"/>
    <cellStyle name="표준 151 2 2" xfId="21216" xr:uid="{00000000-0005-0000-0000-0000DB520000}"/>
    <cellStyle name="표준 151 3" xfId="21217" xr:uid="{00000000-0005-0000-0000-0000DC520000}"/>
    <cellStyle name="표준 152" xfId="21218" xr:uid="{00000000-0005-0000-0000-0000DD520000}"/>
    <cellStyle name="표준 152 2" xfId="21219" xr:uid="{00000000-0005-0000-0000-0000DE520000}"/>
    <cellStyle name="표준 152 2 2" xfId="21220" xr:uid="{00000000-0005-0000-0000-0000DF520000}"/>
    <cellStyle name="표준 152 3" xfId="21221" xr:uid="{00000000-0005-0000-0000-0000E0520000}"/>
    <cellStyle name="표준 153" xfId="21222" xr:uid="{00000000-0005-0000-0000-0000E1520000}"/>
    <cellStyle name="표준 153 2" xfId="21223" xr:uid="{00000000-0005-0000-0000-0000E2520000}"/>
    <cellStyle name="표준 153 2 2" xfId="21224" xr:uid="{00000000-0005-0000-0000-0000E3520000}"/>
    <cellStyle name="표준 153 3" xfId="21225" xr:uid="{00000000-0005-0000-0000-0000E4520000}"/>
    <cellStyle name="표준 154" xfId="21226" xr:uid="{00000000-0005-0000-0000-0000E5520000}"/>
    <cellStyle name="표준 154 2" xfId="21227" xr:uid="{00000000-0005-0000-0000-0000E6520000}"/>
    <cellStyle name="표준 154 2 2" xfId="21228" xr:uid="{00000000-0005-0000-0000-0000E7520000}"/>
    <cellStyle name="표준 154 3" xfId="21229" xr:uid="{00000000-0005-0000-0000-0000E8520000}"/>
    <cellStyle name="표준 155" xfId="21230" xr:uid="{00000000-0005-0000-0000-0000E9520000}"/>
    <cellStyle name="표준 155 2" xfId="21231" xr:uid="{00000000-0005-0000-0000-0000EA520000}"/>
    <cellStyle name="표준 155 2 2" xfId="21232" xr:uid="{00000000-0005-0000-0000-0000EB520000}"/>
    <cellStyle name="표준 155 3" xfId="21233" xr:uid="{00000000-0005-0000-0000-0000EC520000}"/>
    <cellStyle name="표준 156" xfId="21234" xr:uid="{00000000-0005-0000-0000-0000ED520000}"/>
    <cellStyle name="표준 156 2" xfId="21235" xr:uid="{00000000-0005-0000-0000-0000EE520000}"/>
    <cellStyle name="표준 156 2 2" xfId="21236" xr:uid="{00000000-0005-0000-0000-0000EF520000}"/>
    <cellStyle name="표준 156 3" xfId="21237" xr:uid="{00000000-0005-0000-0000-0000F0520000}"/>
    <cellStyle name="표준 157" xfId="21238" xr:uid="{00000000-0005-0000-0000-0000F1520000}"/>
    <cellStyle name="표준 157 2" xfId="21239" xr:uid="{00000000-0005-0000-0000-0000F2520000}"/>
    <cellStyle name="표준 157 2 2" xfId="21240" xr:uid="{00000000-0005-0000-0000-0000F3520000}"/>
    <cellStyle name="표준 157 3" xfId="21241" xr:uid="{00000000-0005-0000-0000-0000F4520000}"/>
    <cellStyle name="표준 158" xfId="21242" xr:uid="{00000000-0005-0000-0000-0000F5520000}"/>
    <cellStyle name="표준 158 2" xfId="21243" xr:uid="{00000000-0005-0000-0000-0000F6520000}"/>
    <cellStyle name="표준 158 2 2" xfId="21244" xr:uid="{00000000-0005-0000-0000-0000F7520000}"/>
    <cellStyle name="표준 158 3" xfId="21245" xr:uid="{00000000-0005-0000-0000-0000F8520000}"/>
    <cellStyle name="표준 159" xfId="21246" xr:uid="{00000000-0005-0000-0000-0000F9520000}"/>
    <cellStyle name="표준 159 2" xfId="21247" xr:uid="{00000000-0005-0000-0000-0000FA520000}"/>
    <cellStyle name="표준 159 3" xfId="21248" xr:uid="{00000000-0005-0000-0000-0000FB520000}"/>
    <cellStyle name="표준 16" xfId="21249" xr:uid="{00000000-0005-0000-0000-0000FC520000}"/>
    <cellStyle name="표준 16 10" xfId="21250" xr:uid="{00000000-0005-0000-0000-0000FD520000}"/>
    <cellStyle name="표준 16 10 2" xfId="21251" xr:uid="{00000000-0005-0000-0000-0000FE520000}"/>
    <cellStyle name="표준 16 11" xfId="21252" xr:uid="{00000000-0005-0000-0000-0000FF520000}"/>
    <cellStyle name="표준 16 11 2" xfId="21253" xr:uid="{00000000-0005-0000-0000-000000530000}"/>
    <cellStyle name="표준 16 12" xfId="21254" xr:uid="{00000000-0005-0000-0000-000001530000}"/>
    <cellStyle name="표준 16 12 2" xfId="21255" xr:uid="{00000000-0005-0000-0000-000002530000}"/>
    <cellStyle name="표준 16 13" xfId="21256" xr:uid="{00000000-0005-0000-0000-000003530000}"/>
    <cellStyle name="표준 16 13 2" xfId="21257" xr:uid="{00000000-0005-0000-0000-000004530000}"/>
    <cellStyle name="표준 16 14" xfId="21258" xr:uid="{00000000-0005-0000-0000-000005530000}"/>
    <cellStyle name="표준 16 14 2" xfId="21259" xr:uid="{00000000-0005-0000-0000-000006530000}"/>
    <cellStyle name="표준 16 15" xfId="21260" xr:uid="{00000000-0005-0000-0000-000007530000}"/>
    <cellStyle name="표준 16 15 2" xfId="21261" xr:uid="{00000000-0005-0000-0000-000008530000}"/>
    <cellStyle name="표준 16 16" xfId="21262" xr:uid="{00000000-0005-0000-0000-000009530000}"/>
    <cellStyle name="표준 16 16 2" xfId="21263" xr:uid="{00000000-0005-0000-0000-00000A530000}"/>
    <cellStyle name="표준 16 17" xfId="21264" xr:uid="{00000000-0005-0000-0000-00000B530000}"/>
    <cellStyle name="표준 16 17 2" xfId="21265" xr:uid="{00000000-0005-0000-0000-00000C530000}"/>
    <cellStyle name="표준 16 18" xfId="21266" xr:uid="{00000000-0005-0000-0000-00000D530000}"/>
    <cellStyle name="표준 16 18 2" xfId="21267" xr:uid="{00000000-0005-0000-0000-00000E530000}"/>
    <cellStyle name="표준 16 19" xfId="21268" xr:uid="{00000000-0005-0000-0000-00000F530000}"/>
    <cellStyle name="표준 16 19 2" xfId="21269" xr:uid="{00000000-0005-0000-0000-000010530000}"/>
    <cellStyle name="표준 16 2" xfId="21270" xr:uid="{00000000-0005-0000-0000-000011530000}"/>
    <cellStyle name="표준 16 2 2" xfId="21271" xr:uid="{00000000-0005-0000-0000-000012530000}"/>
    <cellStyle name="표준 16 2 3" xfId="21272" xr:uid="{00000000-0005-0000-0000-000013530000}"/>
    <cellStyle name="표준 16 2 4" xfId="21273" xr:uid="{00000000-0005-0000-0000-000014530000}"/>
    <cellStyle name="표준 16 2 5" xfId="21274" xr:uid="{00000000-0005-0000-0000-000015530000}"/>
    <cellStyle name="표준 16 2 6" xfId="21275" xr:uid="{00000000-0005-0000-0000-000016530000}"/>
    <cellStyle name="표준 16 2 7" xfId="21276" xr:uid="{00000000-0005-0000-0000-000017530000}"/>
    <cellStyle name="표준 16 2 7 2" xfId="21277" xr:uid="{00000000-0005-0000-0000-000018530000}"/>
    <cellStyle name="표준 16 2 8" xfId="21278" xr:uid="{00000000-0005-0000-0000-000019530000}"/>
    <cellStyle name="표준 16 2 9" xfId="21279" xr:uid="{00000000-0005-0000-0000-00001A530000}"/>
    <cellStyle name="표준 16 2_손보전체10년2월실효유예-에셋" xfId="21280" xr:uid="{00000000-0005-0000-0000-00001B530000}"/>
    <cellStyle name="표준 16 20" xfId="21281" xr:uid="{00000000-0005-0000-0000-00001C530000}"/>
    <cellStyle name="표준 16 20 2" xfId="21282" xr:uid="{00000000-0005-0000-0000-00001D530000}"/>
    <cellStyle name="표준 16 21" xfId="21283" xr:uid="{00000000-0005-0000-0000-00001E530000}"/>
    <cellStyle name="표준 16 21 2" xfId="21284" xr:uid="{00000000-0005-0000-0000-00001F530000}"/>
    <cellStyle name="표준 16 22" xfId="21285" xr:uid="{00000000-0005-0000-0000-000020530000}"/>
    <cellStyle name="표준 16 22 2" xfId="21286" xr:uid="{00000000-0005-0000-0000-000021530000}"/>
    <cellStyle name="표준 16 23" xfId="21287" xr:uid="{00000000-0005-0000-0000-000022530000}"/>
    <cellStyle name="표준 16 24" xfId="21288" xr:uid="{00000000-0005-0000-0000-000023530000}"/>
    <cellStyle name="표준 16 3" xfId="21289" xr:uid="{00000000-0005-0000-0000-000024530000}"/>
    <cellStyle name="표준 16 3 2" xfId="21290" xr:uid="{00000000-0005-0000-0000-000025530000}"/>
    <cellStyle name="표준 16 4" xfId="21291" xr:uid="{00000000-0005-0000-0000-000026530000}"/>
    <cellStyle name="표준 16 4 2" xfId="21292" xr:uid="{00000000-0005-0000-0000-000027530000}"/>
    <cellStyle name="표준 16 46" xfId="21293" xr:uid="{00000000-0005-0000-0000-000028530000}"/>
    <cellStyle name="표준 16 46 2" xfId="21294" xr:uid="{00000000-0005-0000-0000-000029530000}"/>
    <cellStyle name="표준 16 5" xfId="21295" xr:uid="{00000000-0005-0000-0000-00002A530000}"/>
    <cellStyle name="표준 16 5 2" xfId="21296" xr:uid="{00000000-0005-0000-0000-00002B530000}"/>
    <cellStyle name="표준 16 6" xfId="21297" xr:uid="{00000000-0005-0000-0000-00002C530000}"/>
    <cellStyle name="표준 16 6 2" xfId="21298" xr:uid="{00000000-0005-0000-0000-00002D530000}"/>
    <cellStyle name="표준 16 7" xfId="21299" xr:uid="{00000000-0005-0000-0000-00002E530000}"/>
    <cellStyle name="표준 16 7 2" xfId="21300" xr:uid="{00000000-0005-0000-0000-00002F530000}"/>
    <cellStyle name="표준 16 8" xfId="21301" xr:uid="{00000000-0005-0000-0000-000030530000}"/>
    <cellStyle name="표준 16 8 2" xfId="21302" xr:uid="{00000000-0005-0000-0000-000031530000}"/>
    <cellStyle name="표준 16 9" xfId="21303" xr:uid="{00000000-0005-0000-0000-000032530000}"/>
    <cellStyle name="표준 16 9 2" xfId="21304" xr:uid="{00000000-0005-0000-0000-000033530000}"/>
    <cellStyle name="표준 16_손보전체10년2월실효유예-에셋" xfId="21305" xr:uid="{00000000-0005-0000-0000-000034530000}"/>
    <cellStyle name="표준 160" xfId="21306" xr:uid="{00000000-0005-0000-0000-000035530000}"/>
    <cellStyle name="표준 160 2" xfId="21307" xr:uid="{00000000-0005-0000-0000-000036530000}"/>
    <cellStyle name="표준 160 3" xfId="21308" xr:uid="{00000000-0005-0000-0000-000037530000}"/>
    <cellStyle name="표준 161" xfId="21309" xr:uid="{00000000-0005-0000-0000-000038530000}"/>
    <cellStyle name="표준 161 2" xfId="21310" xr:uid="{00000000-0005-0000-0000-000039530000}"/>
    <cellStyle name="표준 161 3" xfId="21311" xr:uid="{00000000-0005-0000-0000-00003A530000}"/>
    <cellStyle name="표준 162" xfId="21312" xr:uid="{00000000-0005-0000-0000-00003B530000}"/>
    <cellStyle name="표준 162 2" xfId="21313" xr:uid="{00000000-0005-0000-0000-00003C530000}"/>
    <cellStyle name="표준 162 3" xfId="21314" xr:uid="{00000000-0005-0000-0000-00003D530000}"/>
    <cellStyle name="표준 163" xfId="21315" xr:uid="{00000000-0005-0000-0000-00003E530000}"/>
    <cellStyle name="표준 163 2" xfId="21316" xr:uid="{00000000-0005-0000-0000-00003F530000}"/>
    <cellStyle name="표준 163 3" xfId="21317" xr:uid="{00000000-0005-0000-0000-000040530000}"/>
    <cellStyle name="표준 164" xfId="21318" xr:uid="{00000000-0005-0000-0000-000041530000}"/>
    <cellStyle name="표준 164 2" xfId="21319" xr:uid="{00000000-0005-0000-0000-000042530000}"/>
    <cellStyle name="표준 164 3" xfId="21320" xr:uid="{00000000-0005-0000-0000-000043530000}"/>
    <cellStyle name="표준 165" xfId="21321" xr:uid="{00000000-0005-0000-0000-000044530000}"/>
    <cellStyle name="표준 165 2" xfId="21322" xr:uid="{00000000-0005-0000-0000-000045530000}"/>
    <cellStyle name="표준 165 3" xfId="21323" xr:uid="{00000000-0005-0000-0000-000046530000}"/>
    <cellStyle name="표준 166" xfId="21324" xr:uid="{00000000-0005-0000-0000-000047530000}"/>
    <cellStyle name="표준 166 2" xfId="21325" xr:uid="{00000000-0005-0000-0000-000048530000}"/>
    <cellStyle name="표준 166 3" xfId="21326" xr:uid="{00000000-0005-0000-0000-000049530000}"/>
    <cellStyle name="표준 167" xfId="21327" xr:uid="{00000000-0005-0000-0000-00004A530000}"/>
    <cellStyle name="표준 167 2" xfId="21328" xr:uid="{00000000-0005-0000-0000-00004B530000}"/>
    <cellStyle name="표준 167 3" xfId="21329" xr:uid="{00000000-0005-0000-0000-00004C530000}"/>
    <cellStyle name="표준 168" xfId="21330" xr:uid="{00000000-0005-0000-0000-00004D530000}"/>
    <cellStyle name="표준 168 2" xfId="21331" xr:uid="{00000000-0005-0000-0000-00004E530000}"/>
    <cellStyle name="표준 168 3" xfId="21332" xr:uid="{00000000-0005-0000-0000-00004F530000}"/>
    <cellStyle name="표준 169" xfId="21333" xr:uid="{00000000-0005-0000-0000-000050530000}"/>
    <cellStyle name="표준 169 2" xfId="21334" xr:uid="{00000000-0005-0000-0000-000051530000}"/>
    <cellStyle name="표준 169 2 2" xfId="21335" xr:uid="{00000000-0005-0000-0000-000052530000}"/>
    <cellStyle name="표준 169 3" xfId="21336" xr:uid="{00000000-0005-0000-0000-000053530000}"/>
    <cellStyle name="표준 17" xfId="21337" xr:uid="{00000000-0005-0000-0000-000054530000}"/>
    <cellStyle name="표준 17 10" xfId="21338" xr:uid="{00000000-0005-0000-0000-000055530000}"/>
    <cellStyle name="표준 17 10 2" xfId="21339" xr:uid="{00000000-0005-0000-0000-000056530000}"/>
    <cellStyle name="표준 17 11" xfId="21340" xr:uid="{00000000-0005-0000-0000-000057530000}"/>
    <cellStyle name="표준 17 11 2" xfId="21341" xr:uid="{00000000-0005-0000-0000-000058530000}"/>
    <cellStyle name="표준 17 12" xfId="21342" xr:uid="{00000000-0005-0000-0000-000059530000}"/>
    <cellStyle name="표준 17 12 2" xfId="21343" xr:uid="{00000000-0005-0000-0000-00005A530000}"/>
    <cellStyle name="표준 17 13" xfId="21344" xr:uid="{00000000-0005-0000-0000-00005B530000}"/>
    <cellStyle name="표준 17 13 2" xfId="21345" xr:uid="{00000000-0005-0000-0000-00005C530000}"/>
    <cellStyle name="표준 17 14" xfId="21346" xr:uid="{00000000-0005-0000-0000-00005D530000}"/>
    <cellStyle name="표준 17 14 2" xfId="21347" xr:uid="{00000000-0005-0000-0000-00005E530000}"/>
    <cellStyle name="표준 17 15" xfId="21348" xr:uid="{00000000-0005-0000-0000-00005F530000}"/>
    <cellStyle name="표준 17 15 2" xfId="21349" xr:uid="{00000000-0005-0000-0000-000060530000}"/>
    <cellStyle name="표준 17 16" xfId="21350" xr:uid="{00000000-0005-0000-0000-000061530000}"/>
    <cellStyle name="표준 17 16 2" xfId="21351" xr:uid="{00000000-0005-0000-0000-000062530000}"/>
    <cellStyle name="표준 17 17" xfId="21352" xr:uid="{00000000-0005-0000-0000-000063530000}"/>
    <cellStyle name="표준 17 17 2" xfId="21353" xr:uid="{00000000-0005-0000-0000-000064530000}"/>
    <cellStyle name="표준 17 18" xfId="21354" xr:uid="{00000000-0005-0000-0000-000065530000}"/>
    <cellStyle name="표준 17 18 2" xfId="21355" xr:uid="{00000000-0005-0000-0000-000066530000}"/>
    <cellStyle name="표준 17 19" xfId="21356" xr:uid="{00000000-0005-0000-0000-000067530000}"/>
    <cellStyle name="표준 17 19 2" xfId="21357" xr:uid="{00000000-0005-0000-0000-000068530000}"/>
    <cellStyle name="표준 17 2" xfId="21358" xr:uid="{00000000-0005-0000-0000-000069530000}"/>
    <cellStyle name="표준 17 2 2" xfId="21359" xr:uid="{00000000-0005-0000-0000-00006A530000}"/>
    <cellStyle name="표준 17 2 3" xfId="21360" xr:uid="{00000000-0005-0000-0000-00006B530000}"/>
    <cellStyle name="표준 17 20" xfId="21361" xr:uid="{00000000-0005-0000-0000-00006C530000}"/>
    <cellStyle name="표준 17 20 2" xfId="21362" xr:uid="{00000000-0005-0000-0000-00006D530000}"/>
    <cellStyle name="표준 17 21" xfId="21363" xr:uid="{00000000-0005-0000-0000-00006E530000}"/>
    <cellStyle name="표준 17 21 2" xfId="21364" xr:uid="{00000000-0005-0000-0000-00006F530000}"/>
    <cellStyle name="표준 17 22" xfId="21365" xr:uid="{00000000-0005-0000-0000-000070530000}"/>
    <cellStyle name="표준 17 22 2" xfId="21366" xr:uid="{00000000-0005-0000-0000-000071530000}"/>
    <cellStyle name="표준 17 23" xfId="21367" xr:uid="{00000000-0005-0000-0000-000072530000}"/>
    <cellStyle name="표준 17 23 2" xfId="21368" xr:uid="{00000000-0005-0000-0000-000073530000}"/>
    <cellStyle name="표준 17 24" xfId="21369" xr:uid="{00000000-0005-0000-0000-000074530000}"/>
    <cellStyle name="표준 17 3" xfId="21370" xr:uid="{00000000-0005-0000-0000-000075530000}"/>
    <cellStyle name="표준 17 3 2" xfId="21371" xr:uid="{00000000-0005-0000-0000-000076530000}"/>
    <cellStyle name="표준 17 4" xfId="21372" xr:uid="{00000000-0005-0000-0000-000077530000}"/>
    <cellStyle name="표준 17 4 2" xfId="21373" xr:uid="{00000000-0005-0000-0000-000078530000}"/>
    <cellStyle name="표준 17 5" xfId="21374" xr:uid="{00000000-0005-0000-0000-000079530000}"/>
    <cellStyle name="표준 17 5 2" xfId="21375" xr:uid="{00000000-0005-0000-0000-00007A530000}"/>
    <cellStyle name="표준 17 6" xfId="21376" xr:uid="{00000000-0005-0000-0000-00007B530000}"/>
    <cellStyle name="표준 17 6 2" xfId="21377" xr:uid="{00000000-0005-0000-0000-00007C530000}"/>
    <cellStyle name="표준 17 7" xfId="21378" xr:uid="{00000000-0005-0000-0000-00007D530000}"/>
    <cellStyle name="표준 17 7 2" xfId="21379" xr:uid="{00000000-0005-0000-0000-00007E530000}"/>
    <cellStyle name="표준 17 8" xfId="21380" xr:uid="{00000000-0005-0000-0000-00007F530000}"/>
    <cellStyle name="표준 17 8 2" xfId="21381" xr:uid="{00000000-0005-0000-0000-000080530000}"/>
    <cellStyle name="표준 17 9" xfId="21382" xr:uid="{00000000-0005-0000-0000-000081530000}"/>
    <cellStyle name="표준 17 9 2" xfId="21383" xr:uid="{00000000-0005-0000-0000-000082530000}"/>
    <cellStyle name="표준 170" xfId="21384" xr:uid="{00000000-0005-0000-0000-000083530000}"/>
    <cellStyle name="표준 170 2" xfId="21385" xr:uid="{00000000-0005-0000-0000-000084530000}"/>
    <cellStyle name="표준 170 2 2" xfId="21386" xr:uid="{00000000-0005-0000-0000-000085530000}"/>
    <cellStyle name="표준 170 3" xfId="21387" xr:uid="{00000000-0005-0000-0000-000086530000}"/>
    <cellStyle name="표준 171" xfId="21388" xr:uid="{00000000-0005-0000-0000-000087530000}"/>
    <cellStyle name="표준 171 2" xfId="21389" xr:uid="{00000000-0005-0000-0000-000088530000}"/>
    <cellStyle name="표준 171 3" xfId="21390" xr:uid="{00000000-0005-0000-0000-000089530000}"/>
    <cellStyle name="표준 172" xfId="21391" xr:uid="{00000000-0005-0000-0000-00008A530000}"/>
    <cellStyle name="표준 172 2" xfId="21392" xr:uid="{00000000-0005-0000-0000-00008B530000}"/>
    <cellStyle name="표준 172 3" xfId="21393" xr:uid="{00000000-0005-0000-0000-00008C530000}"/>
    <cellStyle name="표준 173" xfId="21394" xr:uid="{00000000-0005-0000-0000-00008D530000}"/>
    <cellStyle name="표준 173 2" xfId="21395" xr:uid="{00000000-0005-0000-0000-00008E530000}"/>
    <cellStyle name="표준 173 3" xfId="21396" xr:uid="{00000000-0005-0000-0000-00008F530000}"/>
    <cellStyle name="표준 174" xfId="21397" xr:uid="{00000000-0005-0000-0000-000090530000}"/>
    <cellStyle name="표준 174 2" xfId="21398" xr:uid="{00000000-0005-0000-0000-000091530000}"/>
    <cellStyle name="표준 174 3" xfId="21399" xr:uid="{00000000-0005-0000-0000-000092530000}"/>
    <cellStyle name="표준 175" xfId="21400" xr:uid="{00000000-0005-0000-0000-000093530000}"/>
    <cellStyle name="표준 175 2" xfId="21401" xr:uid="{00000000-0005-0000-0000-000094530000}"/>
    <cellStyle name="표준 175 3" xfId="21402" xr:uid="{00000000-0005-0000-0000-000095530000}"/>
    <cellStyle name="표준 176" xfId="21403" xr:uid="{00000000-0005-0000-0000-000096530000}"/>
    <cellStyle name="표준 176 2" xfId="21404" xr:uid="{00000000-0005-0000-0000-000097530000}"/>
    <cellStyle name="표준 176 3" xfId="21405" xr:uid="{00000000-0005-0000-0000-000098530000}"/>
    <cellStyle name="표준 177" xfId="21406" xr:uid="{00000000-0005-0000-0000-000099530000}"/>
    <cellStyle name="표준 177 2" xfId="21407" xr:uid="{00000000-0005-0000-0000-00009A530000}"/>
    <cellStyle name="표준 177 3" xfId="21408" xr:uid="{00000000-0005-0000-0000-00009B530000}"/>
    <cellStyle name="표준 178" xfId="21409" xr:uid="{00000000-0005-0000-0000-00009C530000}"/>
    <cellStyle name="표준 178 2" xfId="21410" xr:uid="{00000000-0005-0000-0000-00009D530000}"/>
    <cellStyle name="표준 178 3" xfId="21411" xr:uid="{00000000-0005-0000-0000-00009E530000}"/>
    <cellStyle name="표준 179" xfId="21412" xr:uid="{00000000-0005-0000-0000-00009F530000}"/>
    <cellStyle name="표준 179 2" xfId="21413" xr:uid="{00000000-0005-0000-0000-0000A0530000}"/>
    <cellStyle name="표준 179 3" xfId="21414" xr:uid="{00000000-0005-0000-0000-0000A1530000}"/>
    <cellStyle name="표준 18" xfId="21415" xr:uid="{00000000-0005-0000-0000-0000A2530000}"/>
    <cellStyle name="표준 18 10" xfId="21416" xr:uid="{00000000-0005-0000-0000-0000A3530000}"/>
    <cellStyle name="표준 18 10 2" xfId="21417" xr:uid="{00000000-0005-0000-0000-0000A4530000}"/>
    <cellStyle name="표준 18 11" xfId="21418" xr:uid="{00000000-0005-0000-0000-0000A5530000}"/>
    <cellStyle name="표준 18 11 2" xfId="21419" xr:uid="{00000000-0005-0000-0000-0000A6530000}"/>
    <cellStyle name="표준 18 12" xfId="21420" xr:uid="{00000000-0005-0000-0000-0000A7530000}"/>
    <cellStyle name="표준 18 12 2" xfId="21421" xr:uid="{00000000-0005-0000-0000-0000A8530000}"/>
    <cellStyle name="표준 18 13" xfId="21422" xr:uid="{00000000-0005-0000-0000-0000A9530000}"/>
    <cellStyle name="표준 18 13 2" xfId="21423" xr:uid="{00000000-0005-0000-0000-0000AA530000}"/>
    <cellStyle name="표준 18 14" xfId="21424" xr:uid="{00000000-0005-0000-0000-0000AB530000}"/>
    <cellStyle name="표준 18 14 2" xfId="21425" xr:uid="{00000000-0005-0000-0000-0000AC530000}"/>
    <cellStyle name="표준 18 15" xfId="21426" xr:uid="{00000000-0005-0000-0000-0000AD530000}"/>
    <cellStyle name="표준 18 15 2" xfId="21427" xr:uid="{00000000-0005-0000-0000-0000AE530000}"/>
    <cellStyle name="표준 18 16" xfId="21428" xr:uid="{00000000-0005-0000-0000-0000AF530000}"/>
    <cellStyle name="표준 18 16 2" xfId="21429" xr:uid="{00000000-0005-0000-0000-0000B0530000}"/>
    <cellStyle name="표준 18 17" xfId="21430" xr:uid="{00000000-0005-0000-0000-0000B1530000}"/>
    <cellStyle name="표준 18 17 2" xfId="21431" xr:uid="{00000000-0005-0000-0000-0000B2530000}"/>
    <cellStyle name="표준 18 18" xfId="21432" xr:uid="{00000000-0005-0000-0000-0000B3530000}"/>
    <cellStyle name="표준 18 18 2" xfId="21433" xr:uid="{00000000-0005-0000-0000-0000B4530000}"/>
    <cellStyle name="표준 18 19" xfId="21434" xr:uid="{00000000-0005-0000-0000-0000B5530000}"/>
    <cellStyle name="표준 18 19 2" xfId="21435" xr:uid="{00000000-0005-0000-0000-0000B6530000}"/>
    <cellStyle name="표준 18 2" xfId="21436" xr:uid="{00000000-0005-0000-0000-0000B7530000}"/>
    <cellStyle name="표준 18 2 2" xfId="21437" xr:uid="{00000000-0005-0000-0000-0000B8530000}"/>
    <cellStyle name="표준 18 2 2 2" xfId="21438" xr:uid="{00000000-0005-0000-0000-0000B9530000}"/>
    <cellStyle name="표준 18 2 2 3" xfId="21439" xr:uid="{00000000-0005-0000-0000-0000BA530000}"/>
    <cellStyle name="표준 18 2 2 3 2" xfId="21440" xr:uid="{00000000-0005-0000-0000-0000BB530000}"/>
    <cellStyle name="표준 18 2 2 3 3" xfId="21441" xr:uid="{00000000-0005-0000-0000-0000BC530000}"/>
    <cellStyle name="표준 18 2 2 4" xfId="21442" xr:uid="{00000000-0005-0000-0000-0000BD530000}"/>
    <cellStyle name="표준 18 2 3" xfId="21443" xr:uid="{00000000-0005-0000-0000-0000BE530000}"/>
    <cellStyle name="표준 18 2 3 2" xfId="21444" xr:uid="{00000000-0005-0000-0000-0000BF530000}"/>
    <cellStyle name="표준 18 2 3 3" xfId="21445" xr:uid="{00000000-0005-0000-0000-0000C0530000}"/>
    <cellStyle name="표준 18 2 3 3 2" xfId="21446" xr:uid="{00000000-0005-0000-0000-0000C1530000}"/>
    <cellStyle name="표준 18 2 3 3 3" xfId="21447" xr:uid="{00000000-0005-0000-0000-0000C2530000}"/>
    <cellStyle name="표준 18 2 3 4" xfId="21448" xr:uid="{00000000-0005-0000-0000-0000C3530000}"/>
    <cellStyle name="표준 18 2 4" xfId="21449" xr:uid="{00000000-0005-0000-0000-0000C4530000}"/>
    <cellStyle name="표준 18 2 4 2" xfId="21450" xr:uid="{00000000-0005-0000-0000-0000C5530000}"/>
    <cellStyle name="표준 18 2 4 3" xfId="21451" xr:uid="{00000000-0005-0000-0000-0000C6530000}"/>
    <cellStyle name="표준 18 2 4 3 2" xfId="21452" xr:uid="{00000000-0005-0000-0000-0000C7530000}"/>
    <cellStyle name="표준 18 2 4 3 3" xfId="21453" xr:uid="{00000000-0005-0000-0000-0000C8530000}"/>
    <cellStyle name="표준 18 2 4 4" xfId="21454" xr:uid="{00000000-0005-0000-0000-0000C9530000}"/>
    <cellStyle name="표준 18 2 5" xfId="21455" xr:uid="{00000000-0005-0000-0000-0000CA530000}"/>
    <cellStyle name="표준 18 2 5 2" xfId="21456" xr:uid="{00000000-0005-0000-0000-0000CB530000}"/>
    <cellStyle name="표준 18 2 5 3" xfId="21457" xr:uid="{00000000-0005-0000-0000-0000CC530000}"/>
    <cellStyle name="표준 18 2 5 3 2" xfId="21458" xr:uid="{00000000-0005-0000-0000-0000CD530000}"/>
    <cellStyle name="표준 18 2 5 3 3" xfId="21459" xr:uid="{00000000-0005-0000-0000-0000CE530000}"/>
    <cellStyle name="표준 18 2 5 4" xfId="21460" xr:uid="{00000000-0005-0000-0000-0000CF530000}"/>
    <cellStyle name="표준 18 2 6" xfId="21461" xr:uid="{00000000-0005-0000-0000-0000D0530000}"/>
    <cellStyle name="표준 18 2 7" xfId="21462" xr:uid="{00000000-0005-0000-0000-0000D1530000}"/>
    <cellStyle name="표준 18 2 7 2" xfId="21463" xr:uid="{00000000-0005-0000-0000-0000D2530000}"/>
    <cellStyle name="표준 18 2 7 3" xfId="21464" xr:uid="{00000000-0005-0000-0000-0000D3530000}"/>
    <cellStyle name="표준 18 2 8" xfId="21465" xr:uid="{00000000-0005-0000-0000-0000D4530000}"/>
    <cellStyle name="표준 18 2 9" xfId="21466" xr:uid="{00000000-0005-0000-0000-0000D5530000}"/>
    <cellStyle name="표준 18 20" xfId="21467" xr:uid="{00000000-0005-0000-0000-0000D6530000}"/>
    <cellStyle name="표준 18 20 2" xfId="21468" xr:uid="{00000000-0005-0000-0000-0000D7530000}"/>
    <cellStyle name="표준 18 21" xfId="21469" xr:uid="{00000000-0005-0000-0000-0000D8530000}"/>
    <cellStyle name="표준 18 22" xfId="21470" xr:uid="{00000000-0005-0000-0000-0000D9530000}"/>
    <cellStyle name="표준 18 23" xfId="21471" xr:uid="{00000000-0005-0000-0000-0000DA530000}"/>
    <cellStyle name="표준 18 3" xfId="21472" xr:uid="{00000000-0005-0000-0000-0000DB530000}"/>
    <cellStyle name="표준 18 3 2" xfId="21473" xr:uid="{00000000-0005-0000-0000-0000DC530000}"/>
    <cellStyle name="표준 18 3 3" xfId="21474" xr:uid="{00000000-0005-0000-0000-0000DD530000}"/>
    <cellStyle name="표준 18 3 3 2" xfId="21475" xr:uid="{00000000-0005-0000-0000-0000DE530000}"/>
    <cellStyle name="표준 18 3 3 3" xfId="21476" xr:uid="{00000000-0005-0000-0000-0000DF530000}"/>
    <cellStyle name="표준 18 3 4" xfId="21477" xr:uid="{00000000-0005-0000-0000-0000E0530000}"/>
    <cellStyle name="표준 18 3 5" xfId="21478" xr:uid="{00000000-0005-0000-0000-0000E1530000}"/>
    <cellStyle name="표준 18 4" xfId="21479" xr:uid="{00000000-0005-0000-0000-0000E2530000}"/>
    <cellStyle name="표준 18 4 2" xfId="21480" xr:uid="{00000000-0005-0000-0000-0000E3530000}"/>
    <cellStyle name="표준 18 4 3" xfId="21481" xr:uid="{00000000-0005-0000-0000-0000E4530000}"/>
    <cellStyle name="표준 18 4 3 2" xfId="21482" xr:uid="{00000000-0005-0000-0000-0000E5530000}"/>
    <cellStyle name="표준 18 4 3 3" xfId="21483" xr:uid="{00000000-0005-0000-0000-0000E6530000}"/>
    <cellStyle name="표준 18 4 4" xfId="21484" xr:uid="{00000000-0005-0000-0000-0000E7530000}"/>
    <cellStyle name="표준 18 4 5" xfId="21485" xr:uid="{00000000-0005-0000-0000-0000E8530000}"/>
    <cellStyle name="표준 18 5" xfId="21486" xr:uid="{00000000-0005-0000-0000-0000E9530000}"/>
    <cellStyle name="표준 18 5 2" xfId="21487" xr:uid="{00000000-0005-0000-0000-0000EA530000}"/>
    <cellStyle name="표준 18 5 3" xfId="21488" xr:uid="{00000000-0005-0000-0000-0000EB530000}"/>
    <cellStyle name="표준 18 5 3 2" xfId="21489" xr:uid="{00000000-0005-0000-0000-0000EC530000}"/>
    <cellStyle name="표준 18 5 3 3" xfId="21490" xr:uid="{00000000-0005-0000-0000-0000ED530000}"/>
    <cellStyle name="표준 18 5 4" xfId="21491" xr:uid="{00000000-0005-0000-0000-0000EE530000}"/>
    <cellStyle name="표준 18 5 5" xfId="21492" xr:uid="{00000000-0005-0000-0000-0000EF530000}"/>
    <cellStyle name="표준 18 6" xfId="21493" xr:uid="{00000000-0005-0000-0000-0000F0530000}"/>
    <cellStyle name="표준 18 6 2" xfId="21494" xr:uid="{00000000-0005-0000-0000-0000F1530000}"/>
    <cellStyle name="표준 18 6 3" xfId="21495" xr:uid="{00000000-0005-0000-0000-0000F2530000}"/>
    <cellStyle name="표준 18 6 3 2" xfId="21496" xr:uid="{00000000-0005-0000-0000-0000F3530000}"/>
    <cellStyle name="표준 18 6 3 3" xfId="21497" xr:uid="{00000000-0005-0000-0000-0000F4530000}"/>
    <cellStyle name="표준 18 6 4" xfId="21498" xr:uid="{00000000-0005-0000-0000-0000F5530000}"/>
    <cellStyle name="표준 18 6 5" xfId="21499" xr:uid="{00000000-0005-0000-0000-0000F6530000}"/>
    <cellStyle name="표준 18 7" xfId="21500" xr:uid="{00000000-0005-0000-0000-0000F7530000}"/>
    <cellStyle name="표준 18 7 2" xfId="21501" xr:uid="{00000000-0005-0000-0000-0000F8530000}"/>
    <cellStyle name="표준 18 8" xfId="21502" xr:uid="{00000000-0005-0000-0000-0000F9530000}"/>
    <cellStyle name="표준 18 8 2" xfId="21503" xr:uid="{00000000-0005-0000-0000-0000FA530000}"/>
    <cellStyle name="표준 18 8 3" xfId="21504" xr:uid="{00000000-0005-0000-0000-0000FB530000}"/>
    <cellStyle name="표준 18 8 4" xfId="21505" xr:uid="{00000000-0005-0000-0000-0000FC530000}"/>
    <cellStyle name="표준 18 9" xfId="21506" xr:uid="{00000000-0005-0000-0000-0000FD530000}"/>
    <cellStyle name="표준 18 9 2" xfId="21507" xr:uid="{00000000-0005-0000-0000-0000FE530000}"/>
    <cellStyle name="표준 180" xfId="21508" xr:uid="{00000000-0005-0000-0000-0000FF530000}"/>
    <cellStyle name="표준 180 2" xfId="21509" xr:uid="{00000000-0005-0000-0000-000000540000}"/>
    <cellStyle name="표준 180 3" xfId="21510" xr:uid="{00000000-0005-0000-0000-000001540000}"/>
    <cellStyle name="표준 181" xfId="21511" xr:uid="{00000000-0005-0000-0000-000002540000}"/>
    <cellStyle name="표준 181 2" xfId="21512" xr:uid="{00000000-0005-0000-0000-000003540000}"/>
    <cellStyle name="표준 181 3" xfId="21513" xr:uid="{00000000-0005-0000-0000-000004540000}"/>
    <cellStyle name="표준 182" xfId="21514" xr:uid="{00000000-0005-0000-0000-000005540000}"/>
    <cellStyle name="표준 182 2" xfId="21515" xr:uid="{00000000-0005-0000-0000-000006540000}"/>
    <cellStyle name="표준 182 3" xfId="21516" xr:uid="{00000000-0005-0000-0000-000007540000}"/>
    <cellStyle name="표준 183" xfId="21517" xr:uid="{00000000-0005-0000-0000-000008540000}"/>
    <cellStyle name="표준 183 2" xfId="21518" xr:uid="{00000000-0005-0000-0000-000009540000}"/>
    <cellStyle name="표준 183 3" xfId="21519" xr:uid="{00000000-0005-0000-0000-00000A540000}"/>
    <cellStyle name="표준 184" xfId="21520" xr:uid="{00000000-0005-0000-0000-00000B540000}"/>
    <cellStyle name="표준 184 2" xfId="21521" xr:uid="{00000000-0005-0000-0000-00000C540000}"/>
    <cellStyle name="표준 184 3" xfId="21522" xr:uid="{00000000-0005-0000-0000-00000D540000}"/>
    <cellStyle name="표준 185" xfId="21523" xr:uid="{00000000-0005-0000-0000-00000E540000}"/>
    <cellStyle name="표준 185 2" xfId="21524" xr:uid="{00000000-0005-0000-0000-00000F540000}"/>
    <cellStyle name="표준 185 3" xfId="21525" xr:uid="{00000000-0005-0000-0000-000010540000}"/>
    <cellStyle name="표준 186" xfId="21526" xr:uid="{00000000-0005-0000-0000-000011540000}"/>
    <cellStyle name="표준 186 2" xfId="21527" xr:uid="{00000000-0005-0000-0000-000012540000}"/>
    <cellStyle name="표준 186 3" xfId="21528" xr:uid="{00000000-0005-0000-0000-000013540000}"/>
    <cellStyle name="표준 187" xfId="21529" xr:uid="{00000000-0005-0000-0000-000014540000}"/>
    <cellStyle name="표준 187 2" xfId="21530" xr:uid="{00000000-0005-0000-0000-000015540000}"/>
    <cellStyle name="표준 187 3" xfId="21531" xr:uid="{00000000-0005-0000-0000-000016540000}"/>
    <cellStyle name="표준 188" xfId="21532" xr:uid="{00000000-0005-0000-0000-000017540000}"/>
    <cellStyle name="표준 188 2" xfId="21533" xr:uid="{00000000-0005-0000-0000-000018540000}"/>
    <cellStyle name="표준 188 3" xfId="21534" xr:uid="{00000000-0005-0000-0000-000019540000}"/>
    <cellStyle name="표준 189" xfId="21535" xr:uid="{00000000-0005-0000-0000-00001A540000}"/>
    <cellStyle name="표준 189 2" xfId="21536" xr:uid="{00000000-0005-0000-0000-00001B540000}"/>
    <cellStyle name="표준 189 3" xfId="21537" xr:uid="{00000000-0005-0000-0000-00001C540000}"/>
    <cellStyle name="표준 19" xfId="21538" xr:uid="{00000000-0005-0000-0000-00001D540000}"/>
    <cellStyle name="표준 19 10" xfId="21539" xr:uid="{00000000-0005-0000-0000-00001E540000}"/>
    <cellStyle name="표준 19 10 2" xfId="21540" xr:uid="{00000000-0005-0000-0000-00001F540000}"/>
    <cellStyle name="표준 19 11" xfId="21541" xr:uid="{00000000-0005-0000-0000-000020540000}"/>
    <cellStyle name="표준 19 11 2" xfId="21542" xr:uid="{00000000-0005-0000-0000-000021540000}"/>
    <cellStyle name="표준 19 12" xfId="21543" xr:uid="{00000000-0005-0000-0000-000022540000}"/>
    <cellStyle name="표준 19 12 2" xfId="21544" xr:uid="{00000000-0005-0000-0000-000023540000}"/>
    <cellStyle name="표준 19 13" xfId="21545" xr:uid="{00000000-0005-0000-0000-000024540000}"/>
    <cellStyle name="표준 19 13 2" xfId="21546" xr:uid="{00000000-0005-0000-0000-000025540000}"/>
    <cellStyle name="표준 19 14" xfId="21547" xr:uid="{00000000-0005-0000-0000-000026540000}"/>
    <cellStyle name="표준 19 14 2" xfId="21548" xr:uid="{00000000-0005-0000-0000-000027540000}"/>
    <cellStyle name="표준 19 15" xfId="21549" xr:uid="{00000000-0005-0000-0000-000028540000}"/>
    <cellStyle name="표준 19 15 2" xfId="21550" xr:uid="{00000000-0005-0000-0000-000029540000}"/>
    <cellStyle name="표준 19 16" xfId="21551" xr:uid="{00000000-0005-0000-0000-00002A540000}"/>
    <cellStyle name="표준 19 16 2" xfId="21552" xr:uid="{00000000-0005-0000-0000-00002B540000}"/>
    <cellStyle name="표준 19 17" xfId="21553" xr:uid="{00000000-0005-0000-0000-00002C540000}"/>
    <cellStyle name="표준 19 17 2" xfId="21554" xr:uid="{00000000-0005-0000-0000-00002D540000}"/>
    <cellStyle name="표준 19 18" xfId="21555" xr:uid="{00000000-0005-0000-0000-00002E540000}"/>
    <cellStyle name="표준 19 18 2" xfId="21556" xr:uid="{00000000-0005-0000-0000-00002F540000}"/>
    <cellStyle name="표준 19 19" xfId="21557" xr:uid="{00000000-0005-0000-0000-000030540000}"/>
    <cellStyle name="표준 19 19 2" xfId="21558" xr:uid="{00000000-0005-0000-0000-000031540000}"/>
    <cellStyle name="표준 19 2" xfId="21559" xr:uid="{00000000-0005-0000-0000-000032540000}"/>
    <cellStyle name="표준 19 2 2" xfId="21560" xr:uid="{00000000-0005-0000-0000-000033540000}"/>
    <cellStyle name="표준 19 2 2 2" xfId="21561" xr:uid="{00000000-0005-0000-0000-000034540000}"/>
    <cellStyle name="표준 19 2 2 2 2" xfId="21562" xr:uid="{00000000-0005-0000-0000-000035540000}"/>
    <cellStyle name="표준 19 2 2 2 2 2" xfId="21563" xr:uid="{00000000-0005-0000-0000-000036540000}"/>
    <cellStyle name="표준 19 2 2 2 2 2 2" xfId="21564" xr:uid="{00000000-0005-0000-0000-000037540000}"/>
    <cellStyle name="표준 19 2 2 2 2 2 2 2" xfId="21565" xr:uid="{00000000-0005-0000-0000-000038540000}"/>
    <cellStyle name="표준 19 2 2 2 2 2 2 2 2" xfId="21566" xr:uid="{00000000-0005-0000-0000-000039540000}"/>
    <cellStyle name="표준 19 2 2 2 2 2 2 3" xfId="21567" xr:uid="{00000000-0005-0000-0000-00003A540000}"/>
    <cellStyle name="표준 19 2 2 2 2 2 3" xfId="21568" xr:uid="{00000000-0005-0000-0000-00003B540000}"/>
    <cellStyle name="표준 19 2 2 2 2 2 3 2" xfId="21569" xr:uid="{00000000-0005-0000-0000-00003C540000}"/>
    <cellStyle name="표준 19 2 2 2 2 2 4" xfId="21570" xr:uid="{00000000-0005-0000-0000-00003D540000}"/>
    <cellStyle name="표준 19 2 2 2 2 3" xfId="21571" xr:uid="{00000000-0005-0000-0000-00003E540000}"/>
    <cellStyle name="표준 19 2 2 2 2 3 2" xfId="21572" xr:uid="{00000000-0005-0000-0000-00003F540000}"/>
    <cellStyle name="표준 19 2 2 2 2 3 2 2" xfId="21573" xr:uid="{00000000-0005-0000-0000-000040540000}"/>
    <cellStyle name="표준 19 2 2 2 2 3 3" xfId="21574" xr:uid="{00000000-0005-0000-0000-000041540000}"/>
    <cellStyle name="표준 19 2 2 2 2 4" xfId="21575" xr:uid="{00000000-0005-0000-0000-000042540000}"/>
    <cellStyle name="표준 19 2 2 2 2 4 2" xfId="21576" xr:uid="{00000000-0005-0000-0000-000043540000}"/>
    <cellStyle name="표준 19 2 2 2 2 5" xfId="21577" xr:uid="{00000000-0005-0000-0000-000044540000}"/>
    <cellStyle name="표준 19 2 2 2 3" xfId="21578" xr:uid="{00000000-0005-0000-0000-000045540000}"/>
    <cellStyle name="표준 19 2 2 2 3 2" xfId="21579" xr:uid="{00000000-0005-0000-0000-000046540000}"/>
    <cellStyle name="표준 19 2 2 2 3 2 2" xfId="21580" xr:uid="{00000000-0005-0000-0000-000047540000}"/>
    <cellStyle name="표준 19 2 2 2 3 2 2 2" xfId="21581" xr:uid="{00000000-0005-0000-0000-000048540000}"/>
    <cellStyle name="표준 19 2 2 2 3 2 3" xfId="21582" xr:uid="{00000000-0005-0000-0000-000049540000}"/>
    <cellStyle name="표준 19 2 2 2 3 3" xfId="21583" xr:uid="{00000000-0005-0000-0000-00004A540000}"/>
    <cellStyle name="표준 19 2 2 2 3 3 2" xfId="21584" xr:uid="{00000000-0005-0000-0000-00004B540000}"/>
    <cellStyle name="표준 19 2 2 2 3 4" xfId="21585" xr:uid="{00000000-0005-0000-0000-00004C540000}"/>
    <cellStyle name="표준 19 2 2 2 4" xfId="21586" xr:uid="{00000000-0005-0000-0000-00004D540000}"/>
    <cellStyle name="표준 19 2 2 2 4 2" xfId="21587" xr:uid="{00000000-0005-0000-0000-00004E540000}"/>
    <cellStyle name="표준 19 2 2 2 4 2 2" xfId="21588" xr:uid="{00000000-0005-0000-0000-00004F540000}"/>
    <cellStyle name="표준 19 2 2 2 4 3" xfId="21589" xr:uid="{00000000-0005-0000-0000-000050540000}"/>
    <cellStyle name="표준 19 2 2 2 5" xfId="21590" xr:uid="{00000000-0005-0000-0000-000051540000}"/>
    <cellStyle name="표준 19 2 2 2 5 2" xfId="21591" xr:uid="{00000000-0005-0000-0000-000052540000}"/>
    <cellStyle name="표준 19 2 2 2 6" xfId="21592" xr:uid="{00000000-0005-0000-0000-000053540000}"/>
    <cellStyle name="표준 19 2 2 3" xfId="21593" xr:uid="{00000000-0005-0000-0000-000054540000}"/>
    <cellStyle name="표준 19 2 2 3 2" xfId="21594" xr:uid="{00000000-0005-0000-0000-000055540000}"/>
    <cellStyle name="표준 19 2 2 3 2 2" xfId="21595" xr:uid="{00000000-0005-0000-0000-000056540000}"/>
    <cellStyle name="표준 19 2 2 3 2 2 2" xfId="21596" xr:uid="{00000000-0005-0000-0000-000057540000}"/>
    <cellStyle name="표준 19 2 2 3 2 2 2 2" xfId="21597" xr:uid="{00000000-0005-0000-0000-000058540000}"/>
    <cellStyle name="표준 19 2 2 3 2 2 3" xfId="21598" xr:uid="{00000000-0005-0000-0000-000059540000}"/>
    <cellStyle name="표준 19 2 2 3 2 3" xfId="21599" xr:uid="{00000000-0005-0000-0000-00005A540000}"/>
    <cellStyle name="표준 19 2 2 3 2 3 2" xfId="21600" xr:uid="{00000000-0005-0000-0000-00005B540000}"/>
    <cellStyle name="표준 19 2 2 3 2 4" xfId="21601" xr:uid="{00000000-0005-0000-0000-00005C540000}"/>
    <cellStyle name="표준 19 2 2 3 3" xfId="21602" xr:uid="{00000000-0005-0000-0000-00005D540000}"/>
    <cellStyle name="표준 19 2 2 3 3 2" xfId="21603" xr:uid="{00000000-0005-0000-0000-00005E540000}"/>
    <cellStyle name="표준 19 2 2 3 3 2 2" xfId="21604" xr:uid="{00000000-0005-0000-0000-00005F540000}"/>
    <cellStyle name="표준 19 2 2 3 3 3" xfId="21605" xr:uid="{00000000-0005-0000-0000-000060540000}"/>
    <cellStyle name="표준 19 2 2 3 4" xfId="21606" xr:uid="{00000000-0005-0000-0000-000061540000}"/>
    <cellStyle name="표준 19 2 2 3 4 2" xfId="21607" xr:uid="{00000000-0005-0000-0000-000062540000}"/>
    <cellStyle name="표준 19 2 2 3 5" xfId="21608" xr:uid="{00000000-0005-0000-0000-000063540000}"/>
    <cellStyle name="표준 19 2 2 4" xfId="21609" xr:uid="{00000000-0005-0000-0000-000064540000}"/>
    <cellStyle name="표준 19 2 2 4 2" xfId="21610" xr:uid="{00000000-0005-0000-0000-000065540000}"/>
    <cellStyle name="표준 19 2 2 4 2 2" xfId="21611" xr:uid="{00000000-0005-0000-0000-000066540000}"/>
    <cellStyle name="표준 19 2 2 4 2 2 2" xfId="21612" xr:uid="{00000000-0005-0000-0000-000067540000}"/>
    <cellStyle name="표준 19 2 2 4 2 3" xfId="21613" xr:uid="{00000000-0005-0000-0000-000068540000}"/>
    <cellStyle name="표준 19 2 2 4 3" xfId="21614" xr:uid="{00000000-0005-0000-0000-000069540000}"/>
    <cellStyle name="표준 19 2 2 4 3 2" xfId="21615" xr:uid="{00000000-0005-0000-0000-00006A540000}"/>
    <cellStyle name="표준 19 2 2 4 4" xfId="21616" xr:uid="{00000000-0005-0000-0000-00006B540000}"/>
    <cellStyle name="표준 19 2 2 5" xfId="21617" xr:uid="{00000000-0005-0000-0000-00006C540000}"/>
    <cellStyle name="표준 19 2 2 5 2" xfId="21618" xr:uid="{00000000-0005-0000-0000-00006D540000}"/>
    <cellStyle name="표준 19 2 2 5 2 2" xfId="21619" xr:uid="{00000000-0005-0000-0000-00006E540000}"/>
    <cellStyle name="표준 19 2 2 5 3" xfId="21620" xr:uid="{00000000-0005-0000-0000-00006F540000}"/>
    <cellStyle name="표준 19 2 2 6" xfId="21621" xr:uid="{00000000-0005-0000-0000-000070540000}"/>
    <cellStyle name="표준 19 2 2 6 2" xfId="21622" xr:uid="{00000000-0005-0000-0000-000071540000}"/>
    <cellStyle name="표준 19 2 2 7" xfId="21623" xr:uid="{00000000-0005-0000-0000-000072540000}"/>
    <cellStyle name="표준 19 2 3" xfId="21624" xr:uid="{00000000-0005-0000-0000-000073540000}"/>
    <cellStyle name="표준 19 2 3 2" xfId="21625" xr:uid="{00000000-0005-0000-0000-000074540000}"/>
    <cellStyle name="표준 19 2 3 2 2" xfId="21626" xr:uid="{00000000-0005-0000-0000-000075540000}"/>
    <cellStyle name="표준 19 2 3 2 2 2" xfId="21627" xr:uid="{00000000-0005-0000-0000-000076540000}"/>
    <cellStyle name="표준 19 2 3 2 2 2 2" xfId="21628" xr:uid="{00000000-0005-0000-0000-000077540000}"/>
    <cellStyle name="표준 19 2 3 2 2 2 2 2" xfId="21629" xr:uid="{00000000-0005-0000-0000-000078540000}"/>
    <cellStyle name="표준 19 2 3 2 2 2 3" xfId="21630" xr:uid="{00000000-0005-0000-0000-000079540000}"/>
    <cellStyle name="표준 19 2 3 2 2 3" xfId="21631" xr:uid="{00000000-0005-0000-0000-00007A540000}"/>
    <cellStyle name="표준 19 2 3 2 2 3 2" xfId="21632" xr:uid="{00000000-0005-0000-0000-00007B540000}"/>
    <cellStyle name="표준 19 2 3 2 2 4" xfId="21633" xr:uid="{00000000-0005-0000-0000-00007C540000}"/>
    <cellStyle name="표준 19 2 3 2 3" xfId="21634" xr:uid="{00000000-0005-0000-0000-00007D540000}"/>
    <cellStyle name="표준 19 2 3 2 3 2" xfId="21635" xr:uid="{00000000-0005-0000-0000-00007E540000}"/>
    <cellStyle name="표준 19 2 3 2 3 2 2" xfId="21636" xr:uid="{00000000-0005-0000-0000-00007F540000}"/>
    <cellStyle name="표준 19 2 3 2 3 3" xfId="21637" xr:uid="{00000000-0005-0000-0000-000080540000}"/>
    <cellStyle name="표준 19 2 3 2 4" xfId="21638" xr:uid="{00000000-0005-0000-0000-000081540000}"/>
    <cellStyle name="표준 19 2 3 2 4 2" xfId="21639" xr:uid="{00000000-0005-0000-0000-000082540000}"/>
    <cellStyle name="표준 19 2 3 2 5" xfId="21640" xr:uid="{00000000-0005-0000-0000-000083540000}"/>
    <cellStyle name="표준 19 2 3 3" xfId="21641" xr:uid="{00000000-0005-0000-0000-000084540000}"/>
    <cellStyle name="표준 19 2 3 3 2" xfId="21642" xr:uid="{00000000-0005-0000-0000-000085540000}"/>
    <cellStyle name="표준 19 2 3 3 2 2" xfId="21643" xr:uid="{00000000-0005-0000-0000-000086540000}"/>
    <cellStyle name="표준 19 2 3 3 2 2 2" xfId="21644" xr:uid="{00000000-0005-0000-0000-000087540000}"/>
    <cellStyle name="표준 19 2 3 3 2 3" xfId="21645" xr:uid="{00000000-0005-0000-0000-000088540000}"/>
    <cellStyle name="표준 19 2 3 3 3" xfId="21646" xr:uid="{00000000-0005-0000-0000-000089540000}"/>
    <cellStyle name="표준 19 2 3 3 3 2" xfId="21647" xr:uid="{00000000-0005-0000-0000-00008A540000}"/>
    <cellStyle name="표준 19 2 3 3 4" xfId="21648" xr:uid="{00000000-0005-0000-0000-00008B540000}"/>
    <cellStyle name="표준 19 2 3 4" xfId="21649" xr:uid="{00000000-0005-0000-0000-00008C540000}"/>
    <cellStyle name="표준 19 2 3 4 2" xfId="21650" xr:uid="{00000000-0005-0000-0000-00008D540000}"/>
    <cellStyle name="표준 19 2 3 4 2 2" xfId="21651" xr:uid="{00000000-0005-0000-0000-00008E540000}"/>
    <cellStyle name="표준 19 2 3 4 3" xfId="21652" xr:uid="{00000000-0005-0000-0000-00008F540000}"/>
    <cellStyle name="표준 19 2 3 5" xfId="21653" xr:uid="{00000000-0005-0000-0000-000090540000}"/>
    <cellStyle name="표준 19 2 3 5 2" xfId="21654" xr:uid="{00000000-0005-0000-0000-000091540000}"/>
    <cellStyle name="표준 19 2 3 6" xfId="21655" xr:uid="{00000000-0005-0000-0000-000092540000}"/>
    <cellStyle name="표준 19 2 4" xfId="21656" xr:uid="{00000000-0005-0000-0000-000093540000}"/>
    <cellStyle name="표준 19 2 4 2" xfId="21657" xr:uid="{00000000-0005-0000-0000-000094540000}"/>
    <cellStyle name="표준 19 2 4 2 2" xfId="21658" xr:uid="{00000000-0005-0000-0000-000095540000}"/>
    <cellStyle name="표준 19 2 4 2 2 2" xfId="21659" xr:uid="{00000000-0005-0000-0000-000096540000}"/>
    <cellStyle name="표준 19 2 4 2 2 2 2" xfId="21660" xr:uid="{00000000-0005-0000-0000-000097540000}"/>
    <cellStyle name="표준 19 2 4 2 2 3" xfId="21661" xr:uid="{00000000-0005-0000-0000-000098540000}"/>
    <cellStyle name="표준 19 2 4 2 3" xfId="21662" xr:uid="{00000000-0005-0000-0000-000099540000}"/>
    <cellStyle name="표준 19 2 4 2 3 2" xfId="21663" xr:uid="{00000000-0005-0000-0000-00009A540000}"/>
    <cellStyle name="표준 19 2 4 2 4" xfId="21664" xr:uid="{00000000-0005-0000-0000-00009B540000}"/>
    <cellStyle name="표준 19 2 4 3" xfId="21665" xr:uid="{00000000-0005-0000-0000-00009C540000}"/>
    <cellStyle name="표준 19 2 4 3 2" xfId="21666" xr:uid="{00000000-0005-0000-0000-00009D540000}"/>
    <cellStyle name="표준 19 2 4 3 2 2" xfId="21667" xr:uid="{00000000-0005-0000-0000-00009E540000}"/>
    <cellStyle name="표준 19 2 4 3 3" xfId="21668" xr:uid="{00000000-0005-0000-0000-00009F540000}"/>
    <cellStyle name="표준 19 2 4 4" xfId="21669" xr:uid="{00000000-0005-0000-0000-0000A0540000}"/>
    <cellStyle name="표준 19 2 4 4 2" xfId="21670" xr:uid="{00000000-0005-0000-0000-0000A1540000}"/>
    <cellStyle name="표준 19 2 4 5" xfId="21671" xr:uid="{00000000-0005-0000-0000-0000A2540000}"/>
    <cellStyle name="표준 19 2 5" xfId="21672" xr:uid="{00000000-0005-0000-0000-0000A3540000}"/>
    <cellStyle name="표준 19 2 5 2" xfId="21673" xr:uid="{00000000-0005-0000-0000-0000A4540000}"/>
    <cellStyle name="표준 19 2 5 2 2" xfId="21674" xr:uid="{00000000-0005-0000-0000-0000A5540000}"/>
    <cellStyle name="표준 19 2 5 2 2 2" xfId="21675" xr:uid="{00000000-0005-0000-0000-0000A6540000}"/>
    <cellStyle name="표준 19 2 5 2 3" xfId="21676" xr:uid="{00000000-0005-0000-0000-0000A7540000}"/>
    <cellStyle name="표준 19 2 5 3" xfId="21677" xr:uid="{00000000-0005-0000-0000-0000A8540000}"/>
    <cellStyle name="표준 19 2 5 3 2" xfId="21678" xr:uid="{00000000-0005-0000-0000-0000A9540000}"/>
    <cellStyle name="표준 19 2 5 4" xfId="21679" xr:uid="{00000000-0005-0000-0000-0000AA540000}"/>
    <cellStyle name="표준 19 2 6" xfId="21680" xr:uid="{00000000-0005-0000-0000-0000AB540000}"/>
    <cellStyle name="표준 19 2 6 2" xfId="21681" xr:uid="{00000000-0005-0000-0000-0000AC540000}"/>
    <cellStyle name="표준 19 2 6 2 2" xfId="21682" xr:uid="{00000000-0005-0000-0000-0000AD540000}"/>
    <cellStyle name="표준 19 2 6 3" xfId="21683" xr:uid="{00000000-0005-0000-0000-0000AE540000}"/>
    <cellStyle name="표준 19 2 7" xfId="21684" xr:uid="{00000000-0005-0000-0000-0000AF540000}"/>
    <cellStyle name="표준 19 2 7 2" xfId="21685" xr:uid="{00000000-0005-0000-0000-0000B0540000}"/>
    <cellStyle name="표준 19 2 8" xfId="21686" xr:uid="{00000000-0005-0000-0000-0000B1540000}"/>
    <cellStyle name="표준 19 20" xfId="21687" xr:uid="{00000000-0005-0000-0000-0000B2540000}"/>
    <cellStyle name="표준 19 20 2" xfId="21688" xr:uid="{00000000-0005-0000-0000-0000B3540000}"/>
    <cellStyle name="표준 19 21" xfId="21689" xr:uid="{00000000-0005-0000-0000-0000B4540000}"/>
    <cellStyle name="표준 19 22" xfId="21690" xr:uid="{00000000-0005-0000-0000-0000B5540000}"/>
    <cellStyle name="표준 19 23" xfId="21691" xr:uid="{00000000-0005-0000-0000-0000B6540000}"/>
    <cellStyle name="표준 19 3" xfId="21692" xr:uid="{00000000-0005-0000-0000-0000B7540000}"/>
    <cellStyle name="표준 19 3 2" xfId="21693" xr:uid="{00000000-0005-0000-0000-0000B8540000}"/>
    <cellStyle name="표준 19 3 2 2" xfId="21694" xr:uid="{00000000-0005-0000-0000-0000B9540000}"/>
    <cellStyle name="표준 19 3 2 2 2" xfId="21695" xr:uid="{00000000-0005-0000-0000-0000BA540000}"/>
    <cellStyle name="표준 19 3 2 2 2 2" xfId="21696" xr:uid="{00000000-0005-0000-0000-0000BB540000}"/>
    <cellStyle name="표준 19 3 2 2 2 2 2" xfId="21697" xr:uid="{00000000-0005-0000-0000-0000BC540000}"/>
    <cellStyle name="표준 19 3 2 2 2 2 2 2" xfId="21698" xr:uid="{00000000-0005-0000-0000-0000BD540000}"/>
    <cellStyle name="표준 19 3 2 2 2 2 3" xfId="21699" xr:uid="{00000000-0005-0000-0000-0000BE540000}"/>
    <cellStyle name="표준 19 3 2 2 2 3" xfId="21700" xr:uid="{00000000-0005-0000-0000-0000BF540000}"/>
    <cellStyle name="표준 19 3 2 2 2 3 2" xfId="21701" xr:uid="{00000000-0005-0000-0000-0000C0540000}"/>
    <cellStyle name="표준 19 3 2 2 2 4" xfId="21702" xr:uid="{00000000-0005-0000-0000-0000C1540000}"/>
    <cellStyle name="표준 19 3 2 2 3" xfId="21703" xr:uid="{00000000-0005-0000-0000-0000C2540000}"/>
    <cellStyle name="표준 19 3 2 2 3 2" xfId="21704" xr:uid="{00000000-0005-0000-0000-0000C3540000}"/>
    <cellStyle name="표준 19 3 2 2 3 2 2" xfId="21705" xr:uid="{00000000-0005-0000-0000-0000C4540000}"/>
    <cellStyle name="표준 19 3 2 2 3 3" xfId="21706" xr:uid="{00000000-0005-0000-0000-0000C5540000}"/>
    <cellStyle name="표준 19 3 2 2 4" xfId="21707" xr:uid="{00000000-0005-0000-0000-0000C6540000}"/>
    <cellStyle name="표준 19 3 2 2 4 2" xfId="21708" xr:uid="{00000000-0005-0000-0000-0000C7540000}"/>
    <cellStyle name="표준 19 3 2 2 5" xfId="21709" xr:uid="{00000000-0005-0000-0000-0000C8540000}"/>
    <cellStyle name="표준 19 3 2 3" xfId="21710" xr:uid="{00000000-0005-0000-0000-0000C9540000}"/>
    <cellStyle name="표준 19 3 2 3 2" xfId="21711" xr:uid="{00000000-0005-0000-0000-0000CA540000}"/>
    <cellStyle name="표준 19 3 2 3 2 2" xfId="21712" xr:uid="{00000000-0005-0000-0000-0000CB540000}"/>
    <cellStyle name="표준 19 3 2 3 2 2 2" xfId="21713" xr:uid="{00000000-0005-0000-0000-0000CC540000}"/>
    <cellStyle name="표준 19 3 2 3 2 3" xfId="21714" xr:uid="{00000000-0005-0000-0000-0000CD540000}"/>
    <cellStyle name="표준 19 3 2 3 3" xfId="21715" xr:uid="{00000000-0005-0000-0000-0000CE540000}"/>
    <cellStyle name="표준 19 3 2 3 3 2" xfId="21716" xr:uid="{00000000-0005-0000-0000-0000CF540000}"/>
    <cellStyle name="표준 19 3 2 3 4" xfId="21717" xr:uid="{00000000-0005-0000-0000-0000D0540000}"/>
    <cellStyle name="표준 19 3 2 4" xfId="21718" xr:uid="{00000000-0005-0000-0000-0000D1540000}"/>
    <cellStyle name="표준 19 3 2 4 2" xfId="21719" xr:uid="{00000000-0005-0000-0000-0000D2540000}"/>
    <cellStyle name="표준 19 3 2 4 2 2" xfId="21720" xr:uid="{00000000-0005-0000-0000-0000D3540000}"/>
    <cellStyle name="표준 19 3 2 4 3" xfId="21721" xr:uid="{00000000-0005-0000-0000-0000D4540000}"/>
    <cellStyle name="표준 19 3 2 5" xfId="21722" xr:uid="{00000000-0005-0000-0000-0000D5540000}"/>
    <cellStyle name="표준 19 3 2 5 2" xfId="21723" xr:uid="{00000000-0005-0000-0000-0000D6540000}"/>
    <cellStyle name="표준 19 3 2 6" xfId="21724" xr:uid="{00000000-0005-0000-0000-0000D7540000}"/>
    <cellStyle name="표준 19 3 3" xfId="21725" xr:uid="{00000000-0005-0000-0000-0000D8540000}"/>
    <cellStyle name="표준 19 3 3 2" xfId="21726" xr:uid="{00000000-0005-0000-0000-0000D9540000}"/>
    <cellStyle name="표준 19 3 3 2 2" xfId="21727" xr:uid="{00000000-0005-0000-0000-0000DA540000}"/>
    <cellStyle name="표준 19 3 3 2 2 2" xfId="21728" xr:uid="{00000000-0005-0000-0000-0000DB540000}"/>
    <cellStyle name="표준 19 3 3 2 2 2 2" xfId="21729" xr:uid="{00000000-0005-0000-0000-0000DC540000}"/>
    <cellStyle name="표준 19 3 3 2 2 3" xfId="21730" xr:uid="{00000000-0005-0000-0000-0000DD540000}"/>
    <cellStyle name="표준 19 3 3 2 3" xfId="21731" xr:uid="{00000000-0005-0000-0000-0000DE540000}"/>
    <cellStyle name="표준 19 3 3 2 3 2" xfId="21732" xr:uid="{00000000-0005-0000-0000-0000DF540000}"/>
    <cellStyle name="표준 19 3 3 2 4" xfId="21733" xr:uid="{00000000-0005-0000-0000-0000E0540000}"/>
    <cellStyle name="표준 19 3 3 3" xfId="21734" xr:uid="{00000000-0005-0000-0000-0000E1540000}"/>
    <cellStyle name="표준 19 3 3 3 2" xfId="21735" xr:uid="{00000000-0005-0000-0000-0000E2540000}"/>
    <cellStyle name="표준 19 3 3 3 2 2" xfId="21736" xr:uid="{00000000-0005-0000-0000-0000E3540000}"/>
    <cellStyle name="표준 19 3 3 3 3" xfId="21737" xr:uid="{00000000-0005-0000-0000-0000E4540000}"/>
    <cellStyle name="표준 19 3 3 4" xfId="21738" xr:uid="{00000000-0005-0000-0000-0000E5540000}"/>
    <cellStyle name="표준 19 3 3 4 2" xfId="21739" xr:uid="{00000000-0005-0000-0000-0000E6540000}"/>
    <cellStyle name="표준 19 3 3 5" xfId="21740" xr:uid="{00000000-0005-0000-0000-0000E7540000}"/>
    <cellStyle name="표준 19 3 4" xfId="21741" xr:uid="{00000000-0005-0000-0000-0000E8540000}"/>
    <cellStyle name="표준 19 3 4 2" xfId="21742" xr:uid="{00000000-0005-0000-0000-0000E9540000}"/>
    <cellStyle name="표준 19 3 4 2 2" xfId="21743" xr:uid="{00000000-0005-0000-0000-0000EA540000}"/>
    <cellStyle name="표준 19 3 4 2 2 2" xfId="21744" xr:uid="{00000000-0005-0000-0000-0000EB540000}"/>
    <cellStyle name="표준 19 3 4 2 3" xfId="21745" xr:uid="{00000000-0005-0000-0000-0000EC540000}"/>
    <cellStyle name="표준 19 3 4 3" xfId="21746" xr:uid="{00000000-0005-0000-0000-0000ED540000}"/>
    <cellStyle name="표준 19 3 4 3 2" xfId="21747" xr:uid="{00000000-0005-0000-0000-0000EE540000}"/>
    <cellStyle name="표준 19 3 4 4" xfId="21748" xr:uid="{00000000-0005-0000-0000-0000EF540000}"/>
    <cellStyle name="표준 19 3 5" xfId="21749" xr:uid="{00000000-0005-0000-0000-0000F0540000}"/>
    <cellStyle name="표준 19 3 5 2" xfId="21750" xr:uid="{00000000-0005-0000-0000-0000F1540000}"/>
    <cellStyle name="표준 19 3 5 2 2" xfId="21751" xr:uid="{00000000-0005-0000-0000-0000F2540000}"/>
    <cellStyle name="표준 19 3 5 3" xfId="21752" xr:uid="{00000000-0005-0000-0000-0000F3540000}"/>
    <cellStyle name="표준 19 3 6" xfId="21753" xr:uid="{00000000-0005-0000-0000-0000F4540000}"/>
    <cellStyle name="표준 19 3 6 2" xfId="21754" xr:uid="{00000000-0005-0000-0000-0000F5540000}"/>
    <cellStyle name="표준 19 3 7" xfId="21755" xr:uid="{00000000-0005-0000-0000-0000F6540000}"/>
    <cellStyle name="표준 19 4" xfId="21756" xr:uid="{00000000-0005-0000-0000-0000F7540000}"/>
    <cellStyle name="표준 19 4 2" xfId="21757" xr:uid="{00000000-0005-0000-0000-0000F8540000}"/>
    <cellStyle name="표준 19 4 2 2" xfId="21758" xr:uid="{00000000-0005-0000-0000-0000F9540000}"/>
    <cellStyle name="표준 19 4 2 2 2" xfId="21759" xr:uid="{00000000-0005-0000-0000-0000FA540000}"/>
    <cellStyle name="표준 19 4 2 2 2 2" xfId="21760" xr:uid="{00000000-0005-0000-0000-0000FB540000}"/>
    <cellStyle name="표준 19 4 2 2 2 2 2" xfId="21761" xr:uid="{00000000-0005-0000-0000-0000FC540000}"/>
    <cellStyle name="표준 19 4 2 2 2 3" xfId="21762" xr:uid="{00000000-0005-0000-0000-0000FD540000}"/>
    <cellStyle name="표준 19 4 2 2 3" xfId="21763" xr:uid="{00000000-0005-0000-0000-0000FE540000}"/>
    <cellStyle name="표준 19 4 2 2 3 2" xfId="21764" xr:uid="{00000000-0005-0000-0000-0000FF540000}"/>
    <cellStyle name="표준 19 4 2 2 4" xfId="21765" xr:uid="{00000000-0005-0000-0000-000000550000}"/>
    <cellStyle name="표준 19 4 2 3" xfId="21766" xr:uid="{00000000-0005-0000-0000-000001550000}"/>
    <cellStyle name="표준 19 4 2 3 2" xfId="21767" xr:uid="{00000000-0005-0000-0000-000002550000}"/>
    <cellStyle name="표준 19 4 2 3 2 2" xfId="21768" xr:uid="{00000000-0005-0000-0000-000003550000}"/>
    <cellStyle name="표준 19 4 2 3 3" xfId="21769" xr:uid="{00000000-0005-0000-0000-000004550000}"/>
    <cellStyle name="표준 19 4 2 4" xfId="21770" xr:uid="{00000000-0005-0000-0000-000005550000}"/>
    <cellStyle name="표준 19 4 2 4 2" xfId="21771" xr:uid="{00000000-0005-0000-0000-000006550000}"/>
    <cellStyle name="표준 19 4 2 5" xfId="21772" xr:uid="{00000000-0005-0000-0000-000007550000}"/>
    <cellStyle name="표준 19 4 3" xfId="21773" xr:uid="{00000000-0005-0000-0000-000008550000}"/>
    <cellStyle name="표준 19 4 3 2" xfId="21774" xr:uid="{00000000-0005-0000-0000-000009550000}"/>
    <cellStyle name="표준 19 4 3 2 2" xfId="21775" xr:uid="{00000000-0005-0000-0000-00000A550000}"/>
    <cellStyle name="표준 19 4 3 2 2 2" xfId="21776" xr:uid="{00000000-0005-0000-0000-00000B550000}"/>
    <cellStyle name="표준 19 4 3 2 3" xfId="21777" xr:uid="{00000000-0005-0000-0000-00000C550000}"/>
    <cellStyle name="표준 19 4 3 3" xfId="21778" xr:uid="{00000000-0005-0000-0000-00000D550000}"/>
    <cellStyle name="표준 19 4 3 3 2" xfId="21779" xr:uid="{00000000-0005-0000-0000-00000E550000}"/>
    <cellStyle name="표준 19 4 3 4" xfId="21780" xr:uid="{00000000-0005-0000-0000-00000F550000}"/>
    <cellStyle name="표준 19 4 4" xfId="21781" xr:uid="{00000000-0005-0000-0000-000010550000}"/>
    <cellStyle name="표준 19 4 4 2" xfId="21782" xr:uid="{00000000-0005-0000-0000-000011550000}"/>
    <cellStyle name="표준 19 4 4 2 2" xfId="21783" xr:uid="{00000000-0005-0000-0000-000012550000}"/>
    <cellStyle name="표준 19 4 4 3" xfId="21784" xr:uid="{00000000-0005-0000-0000-000013550000}"/>
    <cellStyle name="표준 19 4 5" xfId="21785" xr:uid="{00000000-0005-0000-0000-000014550000}"/>
    <cellStyle name="표준 19 4 5 2" xfId="21786" xr:uid="{00000000-0005-0000-0000-000015550000}"/>
    <cellStyle name="표준 19 4 6" xfId="21787" xr:uid="{00000000-0005-0000-0000-000016550000}"/>
    <cellStyle name="표준 19 5" xfId="21788" xr:uid="{00000000-0005-0000-0000-000017550000}"/>
    <cellStyle name="표준 19 5 2" xfId="21789" xr:uid="{00000000-0005-0000-0000-000018550000}"/>
    <cellStyle name="표준 19 5 2 2" xfId="21790" xr:uid="{00000000-0005-0000-0000-000019550000}"/>
    <cellStyle name="표준 19 5 2 2 2" xfId="21791" xr:uid="{00000000-0005-0000-0000-00001A550000}"/>
    <cellStyle name="표준 19 5 2 2 2 2" xfId="21792" xr:uid="{00000000-0005-0000-0000-00001B550000}"/>
    <cellStyle name="표준 19 5 2 2 3" xfId="21793" xr:uid="{00000000-0005-0000-0000-00001C550000}"/>
    <cellStyle name="표준 19 5 2 3" xfId="21794" xr:uid="{00000000-0005-0000-0000-00001D550000}"/>
    <cellStyle name="표준 19 5 2 3 2" xfId="21795" xr:uid="{00000000-0005-0000-0000-00001E550000}"/>
    <cellStyle name="표준 19 5 2 4" xfId="21796" xr:uid="{00000000-0005-0000-0000-00001F550000}"/>
    <cellStyle name="표준 19 5 3" xfId="21797" xr:uid="{00000000-0005-0000-0000-000020550000}"/>
    <cellStyle name="표준 19 5 3 2" xfId="21798" xr:uid="{00000000-0005-0000-0000-000021550000}"/>
    <cellStyle name="표준 19 5 3 2 2" xfId="21799" xr:uid="{00000000-0005-0000-0000-000022550000}"/>
    <cellStyle name="표준 19 5 3 3" xfId="21800" xr:uid="{00000000-0005-0000-0000-000023550000}"/>
    <cellStyle name="표준 19 5 4" xfId="21801" xr:uid="{00000000-0005-0000-0000-000024550000}"/>
    <cellStyle name="표준 19 5 4 2" xfId="21802" xr:uid="{00000000-0005-0000-0000-000025550000}"/>
    <cellStyle name="표준 19 5 5" xfId="21803" xr:uid="{00000000-0005-0000-0000-000026550000}"/>
    <cellStyle name="표준 19 6" xfId="21804" xr:uid="{00000000-0005-0000-0000-000027550000}"/>
    <cellStyle name="표준 19 6 2" xfId="21805" xr:uid="{00000000-0005-0000-0000-000028550000}"/>
    <cellStyle name="표준 19 6 2 2" xfId="21806" xr:uid="{00000000-0005-0000-0000-000029550000}"/>
    <cellStyle name="표준 19 6 2 2 2" xfId="21807" xr:uid="{00000000-0005-0000-0000-00002A550000}"/>
    <cellStyle name="표준 19 6 2 3" xfId="21808" xr:uid="{00000000-0005-0000-0000-00002B550000}"/>
    <cellStyle name="표준 19 6 3" xfId="21809" xr:uid="{00000000-0005-0000-0000-00002C550000}"/>
    <cellStyle name="표준 19 6 3 2" xfId="21810" xr:uid="{00000000-0005-0000-0000-00002D550000}"/>
    <cellStyle name="표준 19 6 4" xfId="21811" xr:uid="{00000000-0005-0000-0000-00002E550000}"/>
    <cellStyle name="표준 19 7" xfId="21812" xr:uid="{00000000-0005-0000-0000-00002F550000}"/>
    <cellStyle name="표준 19 7 2" xfId="21813" xr:uid="{00000000-0005-0000-0000-000030550000}"/>
    <cellStyle name="표준 19 7 2 2" xfId="21814" xr:uid="{00000000-0005-0000-0000-000031550000}"/>
    <cellStyle name="표준 19 7 3" xfId="21815" xr:uid="{00000000-0005-0000-0000-000032550000}"/>
    <cellStyle name="표준 19 8" xfId="21816" xr:uid="{00000000-0005-0000-0000-000033550000}"/>
    <cellStyle name="표준 19 8 2" xfId="21817" xr:uid="{00000000-0005-0000-0000-000034550000}"/>
    <cellStyle name="표준 19 9" xfId="21818" xr:uid="{00000000-0005-0000-0000-000035550000}"/>
    <cellStyle name="표준 19 9 2" xfId="21819" xr:uid="{00000000-0005-0000-0000-000036550000}"/>
    <cellStyle name="표준 190" xfId="21820" xr:uid="{00000000-0005-0000-0000-000037550000}"/>
    <cellStyle name="표준 190 2" xfId="21821" xr:uid="{00000000-0005-0000-0000-000038550000}"/>
    <cellStyle name="표준 190 3" xfId="21822" xr:uid="{00000000-0005-0000-0000-000039550000}"/>
    <cellStyle name="표준 191" xfId="21823" xr:uid="{00000000-0005-0000-0000-00003A550000}"/>
    <cellStyle name="표준 191 2" xfId="21824" xr:uid="{00000000-0005-0000-0000-00003B550000}"/>
    <cellStyle name="표준 191 3" xfId="21825" xr:uid="{00000000-0005-0000-0000-00003C550000}"/>
    <cellStyle name="표준 192" xfId="21826" xr:uid="{00000000-0005-0000-0000-00003D550000}"/>
    <cellStyle name="표준 192 2" xfId="21827" xr:uid="{00000000-0005-0000-0000-00003E550000}"/>
    <cellStyle name="표준 192 3" xfId="21828" xr:uid="{00000000-0005-0000-0000-00003F550000}"/>
    <cellStyle name="표준 193" xfId="21829" xr:uid="{00000000-0005-0000-0000-000040550000}"/>
    <cellStyle name="표준 193 2" xfId="21830" xr:uid="{00000000-0005-0000-0000-000041550000}"/>
    <cellStyle name="표준 193 3" xfId="21831" xr:uid="{00000000-0005-0000-0000-000042550000}"/>
    <cellStyle name="표준 194" xfId="21832" xr:uid="{00000000-0005-0000-0000-000043550000}"/>
    <cellStyle name="표준 194 2" xfId="21833" xr:uid="{00000000-0005-0000-0000-000044550000}"/>
    <cellStyle name="표준 194 3" xfId="21834" xr:uid="{00000000-0005-0000-0000-000045550000}"/>
    <cellStyle name="표준 195" xfId="21835" xr:uid="{00000000-0005-0000-0000-000046550000}"/>
    <cellStyle name="표준 195 2" xfId="21836" xr:uid="{00000000-0005-0000-0000-000047550000}"/>
    <cellStyle name="표준 195 3" xfId="21837" xr:uid="{00000000-0005-0000-0000-000048550000}"/>
    <cellStyle name="표준 196" xfId="21838" xr:uid="{00000000-0005-0000-0000-000049550000}"/>
    <cellStyle name="표준 196 2" xfId="21839" xr:uid="{00000000-0005-0000-0000-00004A550000}"/>
    <cellStyle name="표준 196 3" xfId="21840" xr:uid="{00000000-0005-0000-0000-00004B550000}"/>
    <cellStyle name="표준 197" xfId="21841" xr:uid="{00000000-0005-0000-0000-00004C550000}"/>
    <cellStyle name="표준 197 2" xfId="21842" xr:uid="{00000000-0005-0000-0000-00004D550000}"/>
    <cellStyle name="표준 197 3" xfId="21843" xr:uid="{00000000-0005-0000-0000-00004E550000}"/>
    <cellStyle name="표준 198" xfId="21844" xr:uid="{00000000-0005-0000-0000-00004F550000}"/>
    <cellStyle name="표준 198 2" xfId="21845" xr:uid="{00000000-0005-0000-0000-000050550000}"/>
    <cellStyle name="표준 198 3" xfId="21846" xr:uid="{00000000-0005-0000-0000-000051550000}"/>
    <cellStyle name="표준 199" xfId="21847" xr:uid="{00000000-0005-0000-0000-000052550000}"/>
    <cellStyle name="표준 199 2" xfId="21848" xr:uid="{00000000-0005-0000-0000-000053550000}"/>
    <cellStyle name="표준 199 3" xfId="21849" xr:uid="{00000000-0005-0000-0000-000054550000}"/>
    <cellStyle name="표준 2" xfId="5" xr:uid="{00000000-0005-0000-0000-000055550000}"/>
    <cellStyle name="표준 2 10" xfId="21850" xr:uid="{00000000-0005-0000-0000-000056550000}"/>
    <cellStyle name="표준 2 11" xfId="21851" xr:uid="{00000000-0005-0000-0000-000057550000}"/>
    <cellStyle name="표준 2 11 2" xfId="21852" xr:uid="{00000000-0005-0000-0000-000058550000}"/>
    <cellStyle name="표준 2 12" xfId="21853" xr:uid="{00000000-0005-0000-0000-000059550000}"/>
    <cellStyle name="표준 2 12 2" xfId="21854" xr:uid="{00000000-0005-0000-0000-00005A550000}"/>
    <cellStyle name="표준 2 13" xfId="21855" xr:uid="{00000000-0005-0000-0000-00005B550000}"/>
    <cellStyle name="표준 2 13 2" xfId="21856" xr:uid="{00000000-0005-0000-0000-00005C550000}"/>
    <cellStyle name="표준 2 14" xfId="21857" xr:uid="{00000000-0005-0000-0000-00005D550000}"/>
    <cellStyle name="표준 2 14 2" xfId="21858" xr:uid="{00000000-0005-0000-0000-00005E550000}"/>
    <cellStyle name="표준 2 15" xfId="21859" xr:uid="{00000000-0005-0000-0000-00005F550000}"/>
    <cellStyle name="표준 2 16" xfId="21860" xr:uid="{00000000-0005-0000-0000-000060550000}"/>
    <cellStyle name="표준 2 16 2" xfId="21861" xr:uid="{00000000-0005-0000-0000-000061550000}"/>
    <cellStyle name="표준 2 16 2 2" xfId="21862" xr:uid="{00000000-0005-0000-0000-000062550000}"/>
    <cellStyle name="표준 2 16 2 3" xfId="21863" xr:uid="{00000000-0005-0000-0000-000063550000}"/>
    <cellStyle name="표준 2 16 2 3 2" xfId="21864" xr:uid="{00000000-0005-0000-0000-000064550000}"/>
    <cellStyle name="표준 2 16 2 3 3" xfId="21865" xr:uid="{00000000-0005-0000-0000-000065550000}"/>
    <cellStyle name="표준 2 16 2 4" xfId="21866" xr:uid="{00000000-0005-0000-0000-000066550000}"/>
    <cellStyle name="표준 2 16 3" xfId="21867" xr:uid="{00000000-0005-0000-0000-000067550000}"/>
    <cellStyle name="표준 2 16 3 2" xfId="21868" xr:uid="{00000000-0005-0000-0000-000068550000}"/>
    <cellStyle name="표준 2 16 3 3" xfId="21869" xr:uid="{00000000-0005-0000-0000-000069550000}"/>
    <cellStyle name="표준 2 16 3 3 2" xfId="21870" xr:uid="{00000000-0005-0000-0000-00006A550000}"/>
    <cellStyle name="표준 2 16 3 3 3" xfId="21871" xr:uid="{00000000-0005-0000-0000-00006B550000}"/>
    <cellStyle name="표준 2 16 3 4" xfId="21872" xr:uid="{00000000-0005-0000-0000-00006C550000}"/>
    <cellStyle name="표준 2 16 4" xfId="21873" xr:uid="{00000000-0005-0000-0000-00006D550000}"/>
    <cellStyle name="표준 2 16 4 2" xfId="21874" xr:uid="{00000000-0005-0000-0000-00006E550000}"/>
    <cellStyle name="표준 2 16 4 3" xfId="21875" xr:uid="{00000000-0005-0000-0000-00006F550000}"/>
    <cellStyle name="표준 2 16 4 3 2" xfId="21876" xr:uid="{00000000-0005-0000-0000-000070550000}"/>
    <cellStyle name="표준 2 16 4 3 3" xfId="21877" xr:uid="{00000000-0005-0000-0000-000071550000}"/>
    <cellStyle name="표준 2 16 4 4" xfId="21878" xr:uid="{00000000-0005-0000-0000-000072550000}"/>
    <cellStyle name="표준 2 16 5" xfId="21879" xr:uid="{00000000-0005-0000-0000-000073550000}"/>
    <cellStyle name="표준 2 16 5 2" xfId="21880" xr:uid="{00000000-0005-0000-0000-000074550000}"/>
    <cellStyle name="표준 2 16 5 3" xfId="21881" xr:uid="{00000000-0005-0000-0000-000075550000}"/>
    <cellStyle name="표준 2 16 5 3 2" xfId="21882" xr:uid="{00000000-0005-0000-0000-000076550000}"/>
    <cellStyle name="표준 2 16 5 3 3" xfId="21883" xr:uid="{00000000-0005-0000-0000-000077550000}"/>
    <cellStyle name="표준 2 16 5 4" xfId="21884" xr:uid="{00000000-0005-0000-0000-000078550000}"/>
    <cellStyle name="표준 2 16 6" xfId="21885" xr:uid="{00000000-0005-0000-0000-000079550000}"/>
    <cellStyle name="표준 2 16 7" xfId="21886" xr:uid="{00000000-0005-0000-0000-00007A550000}"/>
    <cellStyle name="표준 2 16 7 2" xfId="21887" xr:uid="{00000000-0005-0000-0000-00007B550000}"/>
    <cellStyle name="표준 2 16 7 3" xfId="21888" xr:uid="{00000000-0005-0000-0000-00007C550000}"/>
    <cellStyle name="표준 2 16 8" xfId="21889" xr:uid="{00000000-0005-0000-0000-00007D550000}"/>
    <cellStyle name="표준 2 17" xfId="21890" xr:uid="{00000000-0005-0000-0000-00007E550000}"/>
    <cellStyle name="표준 2 17 2" xfId="21891" xr:uid="{00000000-0005-0000-0000-00007F550000}"/>
    <cellStyle name="표준 2 17 3" xfId="21892" xr:uid="{00000000-0005-0000-0000-000080550000}"/>
    <cellStyle name="표준 2 17 3 2" xfId="21893" xr:uid="{00000000-0005-0000-0000-000081550000}"/>
    <cellStyle name="표준 2 17 3 3" xfId="21894" xr:uid="{00000000-0005-0000-0000-000082550000}"/>
    <cellStyle name="표준 2 17 4" xfId="21895" xr:uid="{00000000-0005-0000-0000-000083550000}"/>
    <cellStyle name="표준 2 18" xfId="21896" xr:uid="{00000000-0005-0000-0000-000084550000}"/>
    <cellStyle name="표준 2 18 2" xfId="21897" xr:uid="{00000000-0005-0000-0000-000085550000}"/>
    <cellStyle name="표준 2 18 3" xfId="21898" xr:uid="{00000000-0005-0000-0000-000086550000}"/>
    <cellStyle name="표준 2 18 3 2" xfId="21899" xr:uid="{00000000-0005-0000-0000-000087550000}"/>
    <cellStyle name="표준 2 18 3 3" xfId="21900" xr:uid="{00000000-0005-0000-0000-000088550000}"/>
    <cellStyle name="표준 2 18 4" xfId="21901" xr:uid="{00000000-0005-0000-0000-000089550000}"/>
    <cellStyle name="표준 2 19" xfId="21902" xr:uid="{00000000-0005-0000-0000-00008A550000}"/>
    <cellStyle name="표준 2 19 2" xfId="21903" xr:uid="{00000000-0005-0000-0000-00008B550000}"/>
    <cellStyle name="표준 2 19 3" xfId="21904" xr:uid="{00000000-0005-0000-0000-00008C550000}"/>
    <cellStyle name="표준 2 19 3 2" xfId="21905" xr:uid="{00000000-0005-0000-0000-00008D550000}"/>
    <cellStyle name="표준 2 19 3 3" xfId="21906" xr:uid="{00000000-0005-0000-0000-00008E550000}"/>
    <cellStyle name="표준 2 19 4" xfId="21907" xr:uid="{00000000-0005-0000-0000-00008F550000}"/>
    <cellStyle name="표준 2 2" xfId="21908" xr:uid="{00000000-0005-0000-0000-000090550000}"/>
    <cellStyle name="표준 2 2 10" xfId="21909" xr:uid="{00000000-0005-0000-0000-000091550000}"/>
    <cellStyle name="표준 2 2 10 2" xfId="21910" xr:uid="{00000000-0005-0000-0000-000092550000}"/>
    <cellStyle name="표준 2 2 10 3" xfId="21911" xr:uid="{00000000-0005-0000-0000-000093550000}"/>
    <cellStyle name="표준 2 2 10 3 2" xfId="21912" xr:uid="{00000000-0005-0000-0000-000094550000}"/>
    <cellStyle name="표준 2 2 10 3 3" xfId="21913" xr:uid="{00000000-0005-0000-0000-000095550000}"/>
    <cellStyle name="표준 2 2 10 4" xfId="21914" xr:uid="{00000000-0005-0000-0000-000096550000}"/>
    <cellStyle name="표준 2 2 11" xfId="21915" xr:uid="{00000000-0005-0000-0000-000097550000}"/>
    <cellStyle name="표준 2 2 12" xfId="21916" xr:uid="{00000000-0005-0000-0000-000098550000}"/>
    <cellStyle name="표준 2 2 12 2" xfId="21917" xr:uid="{00000000-0005-0000-0000-000099550000}"/>
    <cellStyle name="표준 2 2 12 3" xfId="21918" xr:uid="{00000000-0005-0000-0000-00009A550000}"/>
    <cellStyle name="표준 2 2 13" xfId="21919" xr:uid="{00000000-0005-0000-0000-00009B550000}"/>
    <cellStyle name="표준 2 2 14" xfId="21920" xr:uid="{00000000-0005-0000-0000-00009C550000}"/>
    <cellStyle name="표준 2 2 15" xfId="21921" xr:uid="{00000000-0005-0000-0000-00009D550000}"/>
    <cellStyle name="표준 2 2 16" xfId="21922" xr:uid="{00000000-0005-0000-0000-00009E550000}"/>
    <cellStyle name="표준 2 2 17" xfId="21923" xr:uid="{00000000-0005-0000-0000-00009F550000}"/>
    <cellStyle name="표준 2 2 18" xfId="21924" xr:uid="{00000000-0005-0000-0000-0000A0550000}"/>
    <cellStyle name="표준 2 2 19" xfId="21925" xr:uid="{00000000-0005-0000-0000-0000A1550000}"/>
    <cellStyle name="표준 2 2 2" xfId="21926" xr:uid="{00000000-0005-0000-0000-0000A2550000}"/>
    <cellStyle name="표준 2 2 2 10" xfId="21927" xr:uid="{00000000-0005-0000-0000-0000A3550000}"/>
    <cellStyle name="표준 2 2 2 10 2" xfId="21928" xr:uid="{00000000-0005-0000-0000-0000A4550000}"/>
    <cellStyle name="표준 2 2 2 11" xfId="21929" xr:uid="{00000000-0005-0000-0000-0000A5550000}"/>
    <cellStyle name="표준 2 2 2 11 2" xfId="21930" xr:uid="{00000000-0005-0000-0000-0000A6550000}"/>
    <cellStyle name="표준 2 2 2 12" xfId="21931" xr:uid="{00000000-0005-0000-0000-0000A7550000}"/>
    <cellStyle name="표준 2 2 2 12 2" xfId="21932" xr:uid="{00000000-0005-0000-0000-0000A8550000}"/>
    <cellStyle name="표준 2 2 2 13" xfId="21933" xr:uid="{00000000-0005-0000-0000-0000A9550000}"/>
    <cellStyle name="표준 2 2 2 13 2" xfId="21934" xr:uid="{00000000-0005-0000-0000-0000AA550000}"/>
    <cellStyle name="표준 2 2 2 14" xfId="21935" xr:uid="{00000000-0005-0000-0000-0000AB550000}"/>
    <cellStyle name="표준 2 2 2 14 2" xfId="21936" xr:uid="{00000000-0005-0000-0000-0000AC550000}"/>
    <cellStyle name="표준 2 2 2 15" xfId="21937" xr:uid="{00000000-0005-0000-0000-0000AD550000}"/>
    <cellStyle name="표준 2 2 2 15 2" xfId="21938" xr:uid="{00000000-0005-0000-0000-0000AE550000}"/>
    <cellStyle name="표준 2 2 2 16" xfId="21939" xr:uid="{00000000-0005-0000-0000-0000AF550000}"/>
    <cellStyle name="표준 2 2 2 16 2" xfId="21940" xr:uid="{00000000-0005-0000-0000-0000B0550000}"/>
    <cellStyle name="표준 2 2 2 17" xfId="21941" xr:uid="{00000000-0005-0000-0000-0000B1550000}"/>
    <cellStyle name="표준 2 2 2 17 2" xfId="21942" xr:uid="{00000000-0005-0000-0000-0000B2550000}"/>
    <cellStyle name="표준 2 2 2 18" xfId="21943" xr:uid="{00000000-0005-0000-0000-0000B3550000}"/>
    <cellStyle name="표준 2 2 2 18 2" xfId="21944" xr:uid="{00000000-0005-0000-0000-0000B4550000}"/>
    <cellStyle name="표준 2 2 2 19" xfId="21945" xr:uid="{00000000-0005-0000-0000-0000B5550000}"/>
    <cellStyle name="표준 2 2 2 19 2" xfId="21946" xr:uid="{00000000-0005-0000-0000-0000B6550000}"/>
    <cellStyle name="표준 2 2 2 2" xfId="21947" xr:uid="{00000000-0005-0000-0000-0000B7550000}"/>
    <cellStyle name="표준 2 2 2 2 10" xfId="21948" xr:uid="{00000000-0005-0000-0000-0000B8550000}"/>
    <cellStyle name="표준 2 2 2 2 11" xfId="21949" xr:uid="{00000000-0005-0000-0000-0000B9550000}"/>
    <cellStyle name="표준 2 2 2 2 12" xfId="21950" xr:uid="{00000000-0005-0000-0000-0000BA550000}"/>
    <cellStyle name="표준 2 2 2 2 13" xfId="21951" xr:uid="{00000000-0005-0000-0000-0000BB550000}"/>
    <cellStyle name="표준 2 2 2 2 14" xfId="21952" xr:uid="{00000000-0005-0000-0000-0000BC550000}"/>
    <cellStyle name="표준 2 2 2 2 15" xfId="21953" xr:uid="{00000000-0005-0000-0000-0000BD550000}"/>
    <cellStyle name="표준 2 2 2 2 16" xfId="21954" xr:uid="{00000000-0005-0000-0000-0000BE550000}"/>
    <cellStyle name="표준 2 2 2 2 17" xfId="21955" xr:uid="{00000000-0005-0000-0000-0000BF550000}"/>
    <cellStyle name="표준 2 2 2 2 18" xfId="21956" xr:uid="{00000000-0005-0000-0000-0000C0550000}"/>
    <cellStyle name="표준 2 2 2 2 19" xfId="21957" xr:uid="{00000000-0005-0000-0000-0000C1550000}"/>
    <cellStyle name="표준 2 2 2 2 2" xfId="21958" xr:uid="{00000000-0005-0000-0000-0000C2550000}"/>
    <cellStyle name="표준 2 2 2 2 2 10" xfId="21959" xr:uid="{00000000-0005-0000-0000-0000C3550000}"/>
    <cellStyle name="표준 2 2 2 2 2 10 2" xfId="21960" xr:uid="{00000000-0005-0000-0000-0000C4550000}"/>
    <cellStyle name="표준 2 2 2 2 2 11" xfId="21961" xr:uid="{00000000-0005-0000-0000-0000C5550000}"/>
    <cellStyle name="표준 2 2 2 2 2 11 2" xfId="21962" xr:uid="{00000000-0005-0000-0000-0000C6550000}"/>
    <cellStyle name="표준 2 2 2 2 2 12" xfId="21963" xr:uid="{00000000-0005-0000-0000-0000C7550000}"/>
    <cellStyle name="표준 2 2 2 2 2 12 2" xfId="21964" xr:uid="{00000000-0005-0000-0000-0000C8550000}"/>
    <cellStyle name="표준 2 2 2 2 2 13" xfId="21965" xr:uid="{00000000-0005-0000-0000-0000C9550000}"/>
    <cellStyle name="표준 2 2 2 2 2 13 2" xfId="21966" xr:uid="{00000000-0005-0000-0000-0000CA550000}"/>
    <cellStyle name="표준 2 2 2 2 2 14" xfId="21967" xr:uid="{00000000-0005-0000-0000-0000CB550000}"/>
    <cellStyle name="표준 2 2 2 2 2 14 2" xfId="21968" xr:uid="{00000000-0005-0000-0000-0000CC550000}"/>
    <cellStyle name="표준 2 2 2 2 2 15" xfId="21969" xr:uid="{00000000-0005-0000-0000-0000CD550000}"/>
    <cellStyle name="표준 2 2 2 2 2 15 2" xfId="21970" xr:uid="{00000000-0005-0000-0000-0000CE550000}"/>
    <cellStyle name="표준 2 2 2 2 2 16" xfId="21971" xr:uid="{00000000-0005-0000-0000-0000CF550000}"/>
    <cellStyle name="표준 2 2 2 2 2 16 2" xfId="21972" xr:uid="{00000000-0005-0000-0000-0000D0550000}"/>
    <cellStyle name="표준 2 2 2 2 2 17" xfId="21973" xr:uid="{00000000-0005-0000-0000-0000D1550000}"/>
    <cellStyle name="표준 2 2 2 2 2 17 2" xfId="21974" xr:uid="{00000000-0005-0000-0000-0000D2550000}"/>
    <cellStyle name="표준 2 2 2 2 2 18" xfId="21975" xr:uid="{00000000-0005-0000-0000-0000D3550000}"/>
    <cellStyle name="표준 2 2 2 2 2 18 2" xfId="21976" xr:uid="{00000000-0005-0000-0000-0000D4550000}"/>
    <cellStyle name="표준 2 2 2 2 2 19" xfId="21977" xr:uid="{00000000-0005-0000-0000-0000D5550000}"/>
    <cellStyle name="표준 2 2 2 2 2 19 2" xfId="21978" xr:uid="{00000000-0005-0000-0000-0000D6550000}"/>
    <cellStyle name="표준 2 2 2 2 2 2" xfId="21979" xr:uid="{00000000-0005-0000-0000-0000D7550000}"/>
    <cellStyle name="표준 2 2 2 2 2 2 10" xfId="21980" xr:uid="{00000000-0005-0000-0000-0000D8550000}"/>
    <cellStyle name="표준 2 2 2 2 2 2 11" xfId="21981" xr:uid="{00000000-0005-0000-0000-0000D9550000}"/>
    <cellStyle name="표준 2 2 2 2 2 2 12" xfId="21982" xr:uid="{00000000-0005-0000-0000-0000DA550000}"/>
    <cellStyle name="표준 2 2 2 2 2 2 13" xfId="21983" xr:uid="{00000000-0005-0000-0000-0000DB550000}"/>
    <cellStyle name="표준 2 2 2 2 2 2 14" xfId="21984" xr:uid="{00000000-0005-0000-0000-0000DC550000}"/>
    <cellStyle name="표준 2 2 2 2 2 2 15" xfId="21985" xr:uid="{00000000-0005-0000-0000-0000DD550000}"/>
    <cellStyle name="표준 2 2 2 2 2 2 16" xfId="21986" xr:uid="{00000000-0005-0000-0000-0000DE550000}"/>
    <cellStyle name="표준 2 2 2 2 2 2 17" xfId="21987" xr:uid="{00000000-0005-0000-0000-0000DF550000}"/>
    <cellStyle name="표준 2 2 2 2 2 2 18" xfId="21988" xr:uid="{00000000-0005-0000-0000-0000E0550000}"/>
    <cellStyle name="표준 2 2 2 2 2 2 19" xfId="21989" xr:uid="{00000000-0005-0000-0000-0000E1550000}"/>
    <cellStyle name="표준 2 2 2 2 2 2 2" xfId="21990" xr:uid="{00000000-0005-0000-0000-0000E2550000}"/>
    <cellStyle name="표준 2 2 2 2 2 2 2 10" xfId="21991" xr:uid="{00000000-0005-0000-0000-0000E3550000}"/>
    <cellStyle name="표준 2 2 2 2 2 2 2 10 2" xfId="21992" xr:uid="{00000000-0005-0000-0000-0000E4550000}"/>
    <cellStyle name="표준 2 2 2 2 2 2 2 11" xfId="21993" xr:uid="{00000000-0005-0000-0000-0000E5550000}"/>
    <cellStyle name="표준 2 2 2 2 2 2 2 11 2" xfId="21994" xr:uid="{00000000-0005-0000-0000-0000E6550000}"/>
    <cellStyle name="표준 2 2 2 2 2 2 2 12" xfId="21995" xr:uid="{00000000-0005-0000-0000-0000E7550000}"/>
    <cellStyle name="표준 2 2 2 2 2 2 2 12 2" xfId="21996" xr:uid="{00000000-0005-0000-0000-0000E8550000}"/>
    <cellStyle name="표준 2 2 2 2 2 2 2 13" xfId="21997" xr:uid="{00000000-0005-0000-0000-0000E9550000}"/>
    <cellStyle name="표준 2 2 2 2 2 2 2 13 2" xfId="21998" xr:uid="{00000000-0005-0000-0000-0000EA550000}"/>
    <cellStyle name="표준 2 2 2 2 2 2 2 14" xfId="21999" xr:uid="{00000000-0005-0000-0000-0000EB550000}"/>
    <cellStyle name="표준 2 2 2 2 2 2 2 14 2" xfId="22000" xr:uid="{00000000-0005-0000-0000-0000EC550000}"/>
    <cellStyle name="표준 2 2 2 2 2 2 2 15" xfId="22001" xr:uid="{00000000-0005-0000-0000-0000ED550000}"/>
    <cellStyle name="표준 2 2 2 2 2 2 2 15 2" xfId="22002" xr:uid="{00000000-0005-0000-0000-0000EE550000}"/>
    <cellStyle name="표준 2 2 2 2 2 2 2 16" xfId="22003" xr:uid="{00000000-0005-0000-0000-0000EF550000}"/>
    <cellStyle name="표준 2 2 2 2 2 2 2 16 2" xfId="22004" xr:uid="{00000000-0005-0000-0000-0000F0550000}"/>
    <cellStyle name="표준 2 2 2 2 2 2 2 17" xfId="22005" xr:uid="{00000000-0005-0000-0000-0000F1550000}"/>
    <cellStyle name="표준 2 2 2 2 2 2 2 17 2" xfId="22006" xr:uid="{00000000-0005-0000-0000-0000F2550000}"/>
    <cellStyle name="표준 2 2 2 2 2 2 2 18" xfId="22007" xr:uid="{00000000-0005-0000-0000-0000F3550000}"/>
    <cellStyle name="표준 2 2 2 2 2 2 2 18 2" xfId="22008" xr:uid="{00000000-0005-0000-0000-0000F4550000}"/>
    <cellStyle name="표준 2 2 2 2 2 2 2 19" xfId="22009" xr:uid="{00000000-0005-0000-0000-0000F5550000}"/>
    <cellStyle name="표준 2 2 2 2 2 2 2 19 2" xfId="22010" xr:uid="{00000000-0005-0000-0000-0000F6550000}"/>
    <cellStyle name="표준 2 2 2 2 2 2 2 2" xfId="22011" xr:uid="{00000000-0005-0000-0000-0000F7550000}"/>
    <cellStyle name="표준 2 2 2 2 2 2 2 2 2" xfId="22012" xr:uid="{00000000-0005-0000-0000-0000F8550000}"/>
    <cellStyle name="표준 2 2 2 2 2 2 2 2 2 2" xfId="22013" xr:uid="{00000000-0005-0000-0000-0000F9550000}"/>
    <cellStyle name="표준 2 2 2 2 2 2 2 2 2 3" xfId="22014" xr:uid="{00000000-0005-0000-0000-0000FA550000}"/>
    <cellStyle name="표준 2 2 2 2 2 2 2 2 2 4" xfId="22015" xr:uid="{00000000-0005-0000-0000-0000FB550000}"/>
    <cellStyle name="표준 2 2 2 2 2 2 2 2 2 5" xfId="22016" xr:uid="{00000000-0005-0000-0000-0000FC550000}"/>
    <cellStyle name="표준 2 2 2 2 2 2 2 2 3" xfId="22017" xr:uid="{00000000-0005-0000-0000-0000FD550000}"/>
    <cellStyle name="표준 2 2 2 2 2 2 2 2 4" xfId="22018" xr:uid="{00000000-0005-0000-0000-0000FE550000}"/>
    <cellStyle name="표준 2 2 2 2 2 2 2 2 5" xfId="22019" xr:uid="{00000000-0005-0000-0000-0000FF550000}"/>
    <cellStyle name="표준 2 2 2 2 2 2 2 2 6" xfId="22020" xr:uid="{00000000-0005-0000-0000-000000560000}"/>
    <cellStyle name="표준 2 2 2 2 2 2 2 2 6 2" xfId="22021" xr:uid="{00000000-0005-0000-0000-000001560000}"/>
    <cellStyle name="표준 2 2 2 2 2 2 2 2 7" xfId="22022" xr:uid="{00000000-0005-0000-0000-000002560000}"/>
    <cellStyle name="표준 2 2 2 2 2 2 2 2 8" xfId="22023" xr:uid="{00000000-0005-0000-0000-000003560000}"/>
    <cellStyle name="표준 2 2 2 2 2 2 2 2_손보전체10년2월실효유예-에셋" xfId="22024" xr:uid="{00000000-0005-0000-0000-000004560000}"/>
    <cellStyle name="표준 2 2 2 2 2 2 2 20" xfId="22025" xr:uid="{00000000-0005-0000-0000-000005560000}"/>
    <cellStyle name="표준 2 2 2 2 2 2 2 20 2" xfId="22026" xr:uid="{00000000-0005-0000-0000-000006560000}"/>
    <cellStyle name="표준 2 2 2 2 2 2 2 21" xfId="22027" xr:uid="{00000000-0005-0000-0000-000007560000}"/>
    <cellStyle name="표준 2 2 2 2 2 2 2 21 2" xfId="22028" xr:uid="{00000000-0005-0000-0000-000008560000}"/>
    <cellStyle name="표준 2 2 2 2 2 2 2 22" xfId="22029" xr:uid="{00000000-0005-0000-0000-000009560000}"/>
    <cellStyle name="표준 2 2 2 2 2 2 2 22 2" xfId="22030" xr:uid="{00000000-0005-0000-0000-00000A560000}"/>
    <cellStyle name="표준 2 2 2 2 2 2 2 23" xfId="22031" xr:uid="{00000000-0005-0000-0000-00000B560000}"/>
    <cellStyle name="표준 2 2 2 2 2 2 2 24" xfId="22032" xr:uid="{00000000-0005-0000-0000-00000C560000}"/>
    <cellStyle name="표준 2 2 2 2 2 2 2 25" xfId="22033" xr:uid="{00000000-0005-0000-0000-00000D560000}"/>
    <cellStyle name="표준 2 2 2 2 2 2 2 26" xfId="22034" xr:uid="{00000000-0005-0000-0000-00000E560000}"/>
    <cellStyle name="표준 2 2 2 2 2 2 2 27" xfId="22035" xr:uid="{00000000-0005-0000-0000-00000F560000}"/>
    <cellStyle name="표준 2 2 2 2 2 2 2 3" xfId="22036" xr:uid="{00000000-0005-0000-0000-000010560000}"/>
    <cellStyle name="표준 2 2 2 2 2 2 2 3 2" xfId="22037" xr:uid="{00000000-0005-0000-0000-000011560000}"/>
    <cellStyle name="표준 2 2 2 2 2 2 2 4" xfId="22038" xr:uid="{00000000-0005-0000-0000-000012560000}"/>
    <cellStyle name="표준 2 2 2 2 2 2 2 4 2" xfId="22039" xr:uid="{00000000-0005-0000-0000-000013560000}"/>
    <cellStyle name="표준 2 2 2 2 2 2 2 5" xfId="22040" xr:uid="{00000000-0005-0000-0000-000014560000}"/>
    <cellStyle name="표준 2 2 2 2 2 2 2 5 2" xfId="22041" xr:uid="{00000000-0005-0000-0000-000015560000}"/>
    <cellStyle name="표준 2 2 2 2 2 2 2 6" xfId="22042" xr:uid="{00000000-0005-0000-0000-000016560000}"/>
    <cellStyle name="표준 2 2 2 2 2 2 2 6 2" xfId="22043" xr:uid="{00000000-0005-0000-0000-000017560000}"/>
    <cellStyle name="표준 2 2 2 2 2 2 2 7" xfId="22044" xr:uid="{00000000-0005-0000-0000-000018560000}"/>
    <cellStyle name="표준 2 2 2 2 2 2 2 7 2" xfId="22045" xr:uid="{00000000-0005-0000-0000-000019560000}"/>
    <cellStyle name="표준 2 2 2 2 2 2 2 8" xfId="22046" xr:uid="{00000000-0005-0000-0000-00001A560000}"/>
    <cellStyle name="표준 2 2 2 2 2 2 2 8 2" xfId="22047" xr:uid="{00000000-0005-0000-0000-00001B560000}"/>
    <cellStyle name="표준 2 2 2 2 2 2 2 9" xfId="22048" xr:uid="{00000000-0005-0000-0000-00001C560000}"/>
    <cellStyle name="표준 2 2 2 2 2 2 2 9 2" xfId="22049" xr:uid="{00000000-0005-0000-0000-00001D560000}"/>
    <cellStyle name="표준 2 2 2 2 2 2 2_손보전체10년2월실효유예-에셋" xfId="22050" xr:uid="{00000000-0005-0000-0000-00001E560000}"/>
    <cellStyle name="표준 2 2 2 2 2 2 20" xfId="22051" xr:uid="{00000000-0005-0000-0000-00001F560000}"/>
    <cellStyle name="표준 2 2 2 2 2 2 21" xfId="22052" xr:uid="{00000000-0005-0000-0000-000020560000}"/>
    <cellStyle name="표준 2 2 2 2 2 2 22" xfId="22053" xr:uid="{00000000-0005-0000-0000-000021560000}"/>
    <cellStyle name="표준 2 2 2 2 2 2 23" xfId="22054" xr:uid="{00000000-0005-0000-0000-000022560000}"/>
    <cellStyle name="표준 2 2 2 2 2 2 24" xfId="22055" xr:uid="{00000000-0005-0000-0000-000023560000}"/>
    <cellStyle name="표준 2 2 2 2 2 2 25" xfId="22056" xr:uid="{00000000-0005-0000-0000-000024560000}"/>
    <cellStyle name="표준 2 2 2 2 2 2 26" xfId="22057" xr:uid="{00000000-0005-0000-0000-000025560000}"/>
    <cellStyle name="표준 2 2 2 2 2 2 27" xfId="22058" xr:uid="{00000000-0005-0000-0000-000026560000}"/>
    <cellStyle name="표준 2 2 2 2 2 2 28" xfId="22059" xr:uid="{00000000-0005-0000-0000-000027560000}"/>
    <cellStyle name="표준 2 2 2 2 2 2 3" xfId="22060" xr:uid="{00000000-0005-0000-0000-000028560000}"/>
    <cellStyle name="표준 2 2 2 2 2 2 4" xfId="22061" xr:uid="{00000000-0005-0000-0000-000029560000}"/>
    <cellStyle name="표준 2 2 2 2 2 2 5" xfId="22062" xr:uid="{00000000-0005-0000-0000-00002A560000}"/>
    <cellStyle name="표준 2 2 2 2 2 2 6" xfId="22063" xr:uid="{00000000-0005-0000-0000-00002B560000}"/>
    <cellStyle name="표준 2 2 2 2 2 2 7" xfId="22064" xr:uid="{00000000-0005-0000-0000-00002C560000}"/>
    <cellStyle name="표준 2 2 2 2 2 2 8" xfId="22065" xr:uid="{00000000-0005-0000-0000-00002D560000}"/>
    <cellStyle name="표준 2 2 2 2 2 2 9" xfId="22066" xr:uid="{00000000-0005-0000-0000-00002E560000}"/>
    <cellStyle name="표준 2 2 2 2 2 2_손보전체10년2월실효유예-에셋" xfId="22067" xr:uid="{00000000-0005-0000-0000-00002F560000}"/>
    <cellStyle name="표준 2 2 2 2 2 20" xfId="22068" xr:uid="{00000000-0005-0000-0000-000030560000}"/>
    <cellStyle name="표준 2 2 2 2 2 20 2" xfId="22069" xr:uid="{00000000-0005-0000-0000-000031560000}"/>
    <cellStyle name="표준 2 2 2 2 2 21" xfId="22070" xr:uid="{00000000-0005-0000-0000-000032560000}"/>
    <cellStyle name="표준 2 2 2 2 2 21 2" xfId="22071" xr:uid="{00000000-0005-0000-0000-000033560000}"/>
    <cellStyle name="표준 2 2 2 2 2 22" xfId="22072" xr:uid="{00000000-0005-0000-0000-000034560000}"/>
    <cellStyle name="표준 2 2 2 2 2 22 2" xfId="22073" xr:uid="{00000000-0005-0000-0000-000035560000}"/>
    <cellStyle name="표준 2 2 2 2 2 23" xfId="22074" xr:uid="{00000000-0005-0000-0000-000036560000}"/>
    <cellStyle name="표준 2 2 2 2 2 23 2" xfId="22075" xr:uid="{00000000-0005-0000-0000-000037560000}"/>
    <cellStyle name="표준 2 2 2 2 2 24" xfId="22076" xr:uid="{00000000-0005-0000-0000-000038560000}"/>
    <cellStyle name="표준 2 2 2 2 2 24 2" xfId="22077" xr:uid="{00000000-0005-0000-0000-000039560000}"/>
    <cellStyle name="표준 2 2 2 2 2 25" xfId="22078" xr:uid="{00000000-0005-0000-0000-00003A560000}"/>
    <cellStyle name="표준 2 2 2 2 2 25 2" xfId="22079" xr:uid="{00000000-0005-0000-0000-00003B560000}"/>
    <cellStyle name="표준 2 2 2 2 2 26" xfId="22080" xr:uid="{00000000-0005-0000-0000-00003C560000}"/>
    <cellStyle name="표준 2 2 2 2 2 26 2" xfId="22081" xr:uid="{00000000-0005-0000-0000-00003D560000}"/>
    <cellStyle name="표준 2 2 2 2 2 27" xfId="22082" xr:uid="{00000000-0005-0000-0000-00003E560000}"/>
    <cellStyle name="표준 2 2 2 2 2 27 2" xfId="22083" xr:uid="{00000000-0005-0000-0000-00003F560000}"/>
    <cellStyle name="표준 2 2 2 2 2 28" xfId="22084" xr:uid="{00000000-0005-0000-0000-000040560000}"/>
    <cellStyle name="표준 2 2 2 2 2 28 2" xfId="22085" xr:uid="{00000000-0005-0000-0000-000041560000}"/>
    <cellStyle name="표준 2 2 2 2 2 29" xfId="22086" xr:uid="{00000000-0005-0000-0000-000042560000}"/>
    <cellStyle name="표준 2 2 2 2 2 29 2" xfId="22087" xr:uid="{00000000-0005-0000-0000-000043560000}"/>
    <cellStyle name="표준 2 2 2 2 2 3" xfId="22088" xr:uid="{00000000-0005-0000-0000-000044560000}"/>
    <cellStyle name="표준 2 2 2 2 2 3 2" xfId="22089" xr:uid="{00000000-0005-0000-0000-000045560000}"/>
    <cellStyle name="표준 2 2 2 2 2 3 3" xfId="22090" xr:uid="{00000000-0005-0000-0000-000046560000}"/>
    <cellStyle name="표준 2 2 2 2 2 30" xfId="22091" xr:uid="{00000000-0005-0000-0000-000047560000}"/>
    <cellStyle name="표준 2 2 2 2 2 30 2" xfId="22092" xr:uid="{00000000-0005-0000-0000-000048560000}"/>
    <cellStyle name="표준 2 2 2 2 2 31" xfId="22093" xr:uid="{00000000-0005-0000-0000-000049560000}"/>
    <cellStyle name="표준 2 2 2 2 2 32" xfId="22094" xr:uid="{00000000-0005-0000-0000-00004A560000}"/>
    <cellStyle name="표준 2 2 2 2 2 33" xfId="22095" xr:uid="{00000000-0005-0000-0000-00004B560000}"/>
    <cellStyle name="표준 2 2 2 2 2 34" xfId="22096" xr:uid="{00000000-0005-0000-0000-00004C560000}"/>
    <cellStyle name="표준 2 2 2 2 2 34 2" xfId="22097" xr:uid="{00000000-0005-0000-0000-00004D560000}"/>
    <cellStyle name="표준 2 2 2 2 2 35" xfId="22098" xr:uid="{00000000-0005-0000-0000-00004E560000}"/>
    <cellStyle name="표준 2 2 2 2 2 36" xfId="22099" xr:uid="{00000000-0005-0000-0000-00004F560000}"/>
    <cellStyle name="표준 2 2 2 2 2 4" xfId="22100" xr:uid="{00000000-0005-0000-0000-000050560000}"/>
    <cellStyle name="표준 2 2 2 2 2 4 2" xfId="22101" xr:uid="{00000000-0005-0000-0000-000051560000}"/>
    <cellStyle name="표준 2 2 2 2 2 5" xfId="22102" xr:uid="{00000000-0005-0000-0000-000052560000}"/>
    <cellStyle name="표준 2 2 2 2 2 5 2" xfId="22103" xr:uid="{00000000-0005-0000-0000-000053560000}"/>
    <cellStyle name="표준 2 2 2 2 2 6" xfId="22104" xr:uid="{00000000-0005-0000-0000-000054560000}"/>
    <cellStyle name="표준 2 2 2 2 2 6 2" xfId="22105" xr:uid="{00000000-0005-0000-0000-000055560000}"/>
    <cellStyle name="표준 2 2 2 2 2 7" xfId="22106" xr:uid="{00000000-0005-0000-0000-000056560000}"/>
    <cellStyle name="표준 2 2 2 2 2 7 2" xfId="22107" xr:uid="{00000000-0005-0000-0000-000057560000}"/>
    <cellStyle name="표준 2 2 2 2 2 8" xfId="22108" xr:uid="{00000000-0005-0000-0000-000058560000}"/>
    <cellStyle name="표준 2 2 2 2 2 8 2" xfId="22109" xr:uid="{00000000-0005-0000-0000-000059560000}"/>
    <cellStyle name="표준 2 2 2 2 2 9" xfId="22110" xr:uid="{00000000-0005-0000-0000-00005A560000}"/>
    <cellStyle name="표준 2 2 2 2 2 9 2" xfId="22111" xr:uid="{00000000-0005-0000-0000-00005B560000}"/>
    <cellStyle name="표준 2 2 2 2 2_손보전체10년2월실효유예-에셋" xfId="22112" xr:uid="{00000000-0005-0000-0000-00005C560000}"/>
    <cellStyle name="표준 2 2 2 2 20" xfId="22113" xr:uid="{00000000-0005-0000-0000-00005D560000}"/>
    <cellStyle name="표준 2 2 2 2 21" xfId="22114" xr:uid="{00000000-0005-0000-0000-00005E560000}"/>
    <cellStyle name="표준 2 2 2 2 22" xfId="22115" xr:uid="{00000000-0005-0000-0000-00005F560000}"/>
    <cellStyle name="표준 2 2 2 2 23" xfId="22116" xr:uid="{00000000-0005-0000-0000-000060560000}"/>
    <cellStyle name="표준 2 2 2 2 24" xfId="22117" xr:uid="{00000000-0005-0000-0000-000061560000}"/>
    <cellStyle name="표준 2 2 2 2 25" xfId="22118" xr:uid="{00000000-0005-0000-0000-000062560000}"/>
    <cellStyle name="표준 2 2 2 2 26" xfId="22119" xr:uid="{00000000-0005-0000-0000-000063560000}"/>
    <cellStyle name="표준 2 2 2 2 27" xfId="22120" xr:uid="{00000000-0005-0000-0000-000064560000}"/>
    <cellStyle name="표준 2 2 2 2 28" xfId="22121" xr:uid="{00000000-0005-0000-0000-000065560000}"/>
    <cellStyle name="표준 2 2 2 2 29" xfId="22122" xr:uid="{00000000-0005-0000-0000-000066560000}"/>
    <cellStyle name="표준 2 2 2 2 3" xfId="22123" xr:uid="{00000000-0005-0000-0000-000067560000}"/>
    <cellStyle name="표준 2 2 2 2 3 2" xfId="22124" xr:uid="{00000000-0005-0000-0000-000068560000}"/>
    <cellStyle name="표준 2 2 2 2 3 3" xfId="22125" xr:uid="{00000000-0005-0000-0000-000069560000}"/>
    <cellStyle name="표준 2 2 2 2 30" xfId="22126" xr:uid="{00000000-0005-0000-0000-00006A560000}"/>
    <cellStyle name="표준 2 2 2 2 31" xfId="22127" xr:uid="{00000000-0005-0000-0000-00006B560000}"/>
    <cellStyle name="표준 2 2 2 2 32" xfId="22128" xr:uid="{00000000-0005-0000-0000-00006C560000}"/>
    <cellStyle name="표준 2 2 2 2 33" xfId="22129" xr:uid="{00000000-0005-0000-0000-00006D560000}"/>
    <cellStyle name="표준 2 2 2 2 34" xfId="22130" xr:uid="{00000000-0005-0000-0000-00006E560000}"/>
    <cellStyle name="표준 2 2 2 2 34 2" xfId="22131" xr:uid="{00000000-0005-0000-0000-00006F560000}"/>
    <cellStyle name="표준 2 2 2 2 35" xfId="22132" xr:uid="{00000000-0005-0000-0000-000070560000}"/>
    <cellStyle name="표준 2 2 2 2 36" xfId="22133" xr:uid="{00000000-0005-0000-0000-000071560000}"/>
    <cellStyle name="표준 2 2 2 2 36 2" xfId="22134" xr:uid="{00000000-0005-0000-0000-000072560000}"/>
    <cellStyle name="표준 2 2 2 2 36 2 2" xfId="22135" xr:uid="{00000000-0005-0000-0000-000073560000}"/>
    <cellStyle name="표준 2 2 2 2 36 5" xfId="22136" xr:uid="{00000000-0005-0000-0000-000074560000}"/>
    <cellStyle name="표준 2 2 2 2 36 5 2" xfId="22137" xr:uid="{00000000-0005-0000-0000-000075560000}"/>
    <cellStyle name="표준 2 2 2 2 37" xfId="22138" xr:uid="{00000000-0005-0000-0000-000076560000}"/>
    <cellStyle name="표준 2 2 2 2 38" xfId="22139" xr:uid="{00000000-0005-0000-0000-000077560000}"/>
    <cellStyle name="표준 2 2 2 2 39" xfId="22140" xr:uid="{00000000-0005-0000-0000-000078560000}"/>
    <cellStyle name="표준 2 2 2 2 4" xfId="22141" xr:uid="{00000000-0005-0000-0000-000079560000}"/>
    <cellStyle name="표준 2 2 2 2 4 3" xfId="22142" xr:uid="{00000000-0005-0000-0000-00007A560000}"/>
    <cellStyle name="표준 2 2 2 2 5" xfId="22143" xr:uid="{00000000-0005-0000-0000-00007B560000}"/>
    <cellStyle name="표준 2 2 2 2 5 2" xfId="22144" xr:uid="{00000000-0005-0000-0000-00007C560000}"/>
    <cellStyle name="표준 2 2 2 2 5 3" xfId="22145" xr:uid="{00000000-0005-0000-0000-00007D560000}"/>
    <cellStyle name="표준 2 2 2 2 6" xfId="22146" xr:uid="{00000000-0005-0000-0000-00007E560000}"/>
    <cellStyle name="표준 2 2 2 2 7" xfId="22147" xr:uid="{00000000-0005-0000-0000-00007F560000}"/>
    <cellStyle name="표준 2 2 2 2 8" xfId="22148" xr:uid="{00000000-0005-0000-0000-000080560000}"/>
    <cellStyle name="표준 2 2 2 2 9" xfId="22149" xr:uid="{00000000-0005-0000-0000-000081560000}"/>
    <cellStyle name="표준 2 2 2 2_손보전체10년2월실효유예-에셋" xfId="22150" xr:uid="{00000000-0005-0000-0000-000082560000}"/>
    <cellStyle name="표준 2 2 2 20" xfId="22151" xr:uid="{00000000-0005-0000-0000-000083560000}"/>
    <cellStyle name="표준 2 2 2 20 2" xfId="22152" xr:uid="{00000000-0005-0000-0000-000084560000}"/>
    <cellStyle name="표준 2 2 2 21" xfId="22153" xr:uid="{00000000-0005-0000-0000-000085560000}"/>
    <cellStyle name="표준 2 2 2 21 2" xfId="22154" xr:uid="{00000000-0005-0000-0000-000086560000}"/>
    <cellStyle name="표준 2 2 2 22" xfId="22155" xr:uid="{00000000-0005-0000-0000-000087560000}"/>
    <cellStyle name="표준 2 2 2 22 2" xfId="22156" xr:uid="{00000000-0005-0000-0000-000088560000}"/>
    <cellStyle name="표준 2 2 2 23" xfId="22157" xr:uid="{00000000-0005-0000-0000-000089560000}"/>
    <cellStyle name="표준 2 2 2 23 2" xfId="22158" xr:uid="{00000000-0005-0000-0000-00008A560000}"/>
    <cellStyle name="표준 2 2 2 24" xfId="22159" xr:uid="{00000000-0005-0000-0000-00008B560000}"/>
    <cellStyle name="표준 2 2 2 24 2" xfId="22160" xr:uid="{00000000-0005-0000-0000-00008C560000}"/>
    <cellStyle name="표준 2 2 2 25" xfId="22161" xr:uid="{00000000-0005-0000-0000-00008D560000}"/>
    <cellStyle name="표준 2 2 2 25 2" xfId="22162" xr:uid="{00000000-0005-0000-0000-00008E560000}"/>
    <cellStyle name="표준 2 2 2 26" xfId="22163" xr:uid="{00000000-0005-0000-0000-00008F560000}"/>
    <cellStyle name="표준 2 2 2 26 2" xfId="22164" xr:uid="{00000000-0005-0000-0000-000090560000}"/>
    <cellStyle name="표준 2 2 2 27" xfId="22165" xr:uid="{00000000-0005-0000-0000-000091560000}"/>
    <cellStyle name="표준 2 2 2 27 2" xfId="22166" xr:uid="{00000000-0005-0000-0000-000092560000}"/>
    <cellStyle name="표준 2 2 2 28" xfId="22167" xr:uid="{00000000-0005-0000-0000-000093560000}"/>
    <cellStyle name="표준 2 2 2 28 2" xfId="22168" xr:uid="{00000000-0005-0000-0000-000094560000}"/>
    <cellStyle name="표준 2 2 2 29" xfId="22169" xr:uid="{00000000-0005-0000-0000-000095560000}"/>
    <cellStyle name="표준 2 2 2 29 2" xfId="22170" xr:uid="{00000000-0005-0000-0000-000096560000}"/>
    <cellStyle name="표준 2 2 2 3" xfId="22171" xr:uid="{00000000-0005-0000-0000-000097560000}"/>
    <cellStyle name="표준 2 2 2 3 2" xfId="22172" xr:uid="{00000000-0005-0000-0000-000098560000}"/>
    <cellStyle name="표준 2 2 2 3 3" xfId="22173" xr:uid="{00000000-0005-0000-0000-000099560000}"/>
    <cellStyle name="표준 2 2 2 30" xfId="22174" xr:uid="{00000000-0005-0000-0000-00009A560000}"/>
    <cellStyle name="표준 2 2 2 30 2" xfId="22175" xr:uid="{00000000-0005-0000-0000-00009B560000}"/>
    <cellStyle name="표준 2 2 2 31" xfId="22176" xr:uid="{00000000-0005-0000-0000-00009C560000}"/>
    <cellStyle name="표준 2 2 2 31 2" xfId="22177" xr:uid="{00000000-0005-0000-0000-00009D560000}"/>
    <cellStyle name="표준 2 2 2 32" xfId="22178" xr:uid="{00000000-0005-0000-0000-00009E560000}"/>
    <cellStyle name="표준 2 2 2 32 2" xfId="22179" xr:uid="{00000000-0005-0000-0000-00009F560000}"/>
    <cellStyle name="표준 2 2 2 33" xfId="22180" xr:uid="{00000000-0005-0000-0000-0000A0560000}"/>
    <cellStyle name="표준 2 2 2 33 2" xfId="22181" xr:uid="{00000000-0005-0000-0000-0000A1560000}"/>
    <cellStyle name="표준 2 2 2 34" xfId="22182" xr:uid="{00000000-0005-0000-0000-0000A2560000}"/>
    <cellStyle name="표준 2 2 2 34 2" xfId="22183" xr:uid="{00000000-0005-0000-0000-0000A3560000}"/>
    <cellStyle name="표준 2 2 2 35" xfId="22184" xr:uid="{00000000-0005-0000-0000-0000A4560000}"/>
    <cellStyle name="표준 2 2 2 35 2" xfId="22185" xr:uid="{00000000-0005-0000-0000-0000A5560000}"/>
    <cellStyle name="표준 2 2 2 36" xfId="22186" xr:uid="{00000000-0005-0000-0000-0000A6560000}"/>
    <cellStyle name="표준 2 2 2 36 2" xfId="22187" xr:uid="{00000000-0005-0000-0000-0000A7560000}"/>
    <cellStyle name="표준 2 2 2 37" xfId="22188" xr:uid="{00000000-0005-0000-0000-0000A8560000}"/>
    <cellStyle name="표준 2 2 2 37 2" xfId="22189" xr:uid="{00000000-0005-0000-0000-0000A9560000}"/>
    <cellStyle name="표준 2 2 2 38" xfId="22190" xr:uid="{00000000-0005-0000-0000-0000AA560000}"/>
    <cellStyle name="표준 2 2 2 38 2" xfId="22191" xr:uid="{00000000-0005-0000-0000-0000AB560000}"/>
    <cellStyle name="표준 2 2 2 39" xfId="22192" xr:uid="{00000000-0005-0000-0000-0000AC560000}"/>
    <cellStyle name="표준 2 2 2 39 2" xfId="22193" xr:uid="{00000000-0005-0000-0000-0000AD560000}"/>
    <cellStyle name="표준 2 2 2 4" xfId="22194" xr:uid="{00000000-0005-0000-0000-0000AE560000}"/>
    <cellStyle name="표준 2 2 2 4 2" xfId="22195" xr:uid="{00000000-0005-0000-0000-0000AF560000}"/>
    <cellStyle name="표준 2 2 2 40" xfId="22196" xr:uid="{00000000-0005-0000-0000-0000B0560000}"/>
    <cellStyle name="표준 2 2 2 40 2" xfId="22197" xr:uid="{00000000-0005-0000-0000-0000B1560000}"/>
    <cellStyle name="표준 2 2 2 41" xfId="22198" xr:uid="{00000000-0005-0000-0000-0000B2560000}"/>
    <cellStyle name="표준 2 2 2 41 2" xfId="22199" xr:uid="{00000000-0005-0000-0000-0000B3560000}"/>
    <cellStyle name="표준 2 2 2 42" xfId="22200" xr:uid="{00000000-0005-0000-0000-0000B4560000}"/>
    <cellStyle name="표준 2 2 2 42 2" xfId="22201" xr:uid="{00000000-0005-0000-0000-0000B5560000}"/>
    <cellStyle name="표준 2 2 2 42 3" xfId="22202" xr:uid="{00000000-0005-0000-0000-0000B6560000}"/>
    <cellStyle name="표준 2 2 2 43" xfId="22203" xr:uid="{00000000-0005-0000-0000-0000B7560000}"/>
    <cellStyle name="표준 2 2 2 43 2" xfId="22204" xr:uid="{00000000-0005-0000-0000-0000B8560000}"/>
    <cellStyle name="표준 2 2 2 44" xfId="22205" xr:uid="{00000000-0005-0000-0000-0000B9560000}"/>
    <cellStyle name="표준 2 2 2 44 2" xfId="22206" xr:uid="{00000000-0005-0000-0000-0000BA560000}"/>
    <cellStyle name="표준 2 2 2 45" xfId="22207" xr:uid="{00000000-0005-0000-0000-0000BB560000}"/>
    <cellStyle name="표준 2 2 2 45 2" xfId="22208" xr:uid="{00000000-0005-0000-0000-0000BC560000}"/>
    <cellStyle name="표준 2 2 2 45 3" xfId="22209" xr:uid="{00000000-0005-0000-0000-0000BD560000}"/>
    <cellStyle name="표준 2 2 2 46" xfId="22210" xr:uid="{00000000-0005-0000-0000-0000BE560000}"/>
    <cellStyle name="표준 2 2 2 46 2" xfId="22211" xr:uid="{00000000-0005-0000-0000-0000BF560000}"/>
    <cellStyle name="표준 2 2 2 46 2 2" xfId="22212" xr:uid="{00000000-0005-0000-0000-0000C0560000}"/>
    <cellStyle name="표준 2 2 2 46 2 2 2" xfId="22213" xr:uid="{00000000-0005-0000-0000-0000C1560000}"/>
    <cellStyle name="표준 2 2 2 46 2 2 2 2" xfId="22214" xr:uid="{00000000-0005-0000-0000-0000C2560000}"/>
    <cellStyle name="표준 2 2 2 46 2 2 2 2 2" xfId="22215" xr:uid="{00000000-0005-0000-0000-0000C3560000}"/>
    <cellStyle name="표준 2 2 2 46 2 2 2 2 2 2" xfId="22216" xr:uid="{00000000-0005-0000-0000-0000C4560000}"/>
    <cellStyle name="표준 2 2 2 46 2 2 2 2 2 2 2" xfId="22217" xr:uid="{00000000-0005-0000-0000-0000C5560000}"/>
    <cellStyle name="표준 2 2 2 46 2 2 2 2 2 2 2 2" xfId="22218" xr:uid="{00000000-0005-0000-0000-0000C6560000}"/>
    <cellStyle name="표준 2 2 2 46 2 2 2 2 2 2 2 2 2" xfId="22219" xr:uid="{00000000-0005-0000-0000-0000C7560000}"/>
    <cellStyle name="표준 2 2 2 46 2 2 2 2 2 2 2 2 2 2" xfId="22220" xr:uid="{00000000-0005-0000-0000-0000C8560000}"/>
    <cellStyle name="표준 2 2 2 46 2 2 2 2 2 2 2 2 2 2 2" xfId="22221" xr:uid="{00000000-0005-0000-0000-0000C9560000}"/>
    <cellStyle name="표준 2 2 2 46 2 2 2 2 2 2 2 2 2 2 2 2" xfId="22222" xr:uid="{00000000-0005-0000-0000-0000CA560000}"/>
    <cellStyle name="표준 2 2 2 46 2 2 2 2 2 2 2 2 2 2 2 2 2" xfId="22223" xr:uid="{00000000-0005-0000-0000-0000CB560000}"/>
    <cellStyle name="표준 2 2 2 46 2 2 2 2 2 2 2 2 2 2 2 2 2 2" xfId="22224" xr:uid="{00000000-0005-0000-0000-0000CC560000}"/>
    <cellStyle name="표준 2 2 2 46 2 2 2 2 2 2 2 2 2 2 2 2 2 2 2" xfId="22225" xr:uid="{00000000-0005-0000-0000-0000CD560000}"/>
    <cellStyle name="표준 2 2 2 46 2 2 2 2 2 2 2 2 2 2 2 2 2 2 2 2" xfId="22226" xr:uid="{00000000-0005-0000-0000-0000CE560000}"/>
    <cellStyle name="표준 2 2 2 46 2 2 2 2 2 2 2 2 2 2 2 2 2 2 2 2 2" xfId="22227" xr:uid="{00000000-0005-0000-0000-0000CF560000}"/>
    <cellStyle name="표준 2 2 2 46 2 2 2 2 2 2 2 2 2 2 2 2 3" xfId="22228" xr:uid="{00000000-0005-0000-0000-0000D0560000}"/>
    <cellStyle name="표준 2 2 2 46 2 2 2 2 2 2 2 2 2 2 2 2 3 2" xfId="22229" xr:uid="{00000000-0005-0000-0000-0000D1560000}"/>
    <cellStyle name="표준 2 2 2 46 2 2 2 2 2 2 2 2 2 2 2 2 3 2 2" xfId="22230" xr:uid="{00000000-0005-0000-0000-0000D2560000}"/>
    <cellStyle name="표준 2 2 2 46 2 2 2 2 2 2 2 2 2 2 2 2 3 2 2 2" xfId="22231" xr:uid="{00000000-0005-0000-0000-0000D3560000}"/>
    <cellStyle name="표준 2 2 2 46 2 2 2 2 2 2 2 2 2 2 2 2 3 2 2 2 2" xfId="22232" xr:uid="{00000000-0005-0000-0000-0000D4560000}"/>
    <cellStyle name="표준 2 2 2 46 2 2 2 2 2 2 2 2 2 2 2 2 3 2 2 2 2 2" xfId="22233" xr:uid="{00000000-0005-0000-0000-0000D5560000}"/>
    <cellStyle name="표준 2 2 2 46 2 2 2 2 2 2 2 2 2 3" xfId="22234" xr:uid="{00000000-0005-0000-0000-0000D6560000}"/>
    <cellStyle name="표준 2 2 2 46 2 2 2 2 2 2 2 3" xfId="22235" xr:uid="{00000000-0005-0000-0000-0000D7560000}"/>
    <cellStyle name="표준 2 2 2 46 2 2 2 3" xfId="22236" xr:uid="{00000000-0005-0000-0000-0000D8560000}"/>
    <cellStyle name="표준 2 2 2 46 2 2 2 3 2" xfId="22237" xr:uid="{00000000-0005-0000-0000-0000D9560000}"/>
    <cellStyle name="표준 2 2 2 46 2 2 2 3 2 2" xfId="22238" xr:uid="{00000000-0005-0000-0000-0000DA560000}"/>
    <cellStyle name="표준 2 2 2 46 2 2 2 3 2 2 2" xfId="22239" xr:uid="{00000000-0005-0000-0000-0000DB560000}"/>
    <cellStyle name="표준 2 2 2 46 2 2 2 3 2 2 2 2" xfId="22240" xr:uid="{00000000-0005-0000-0000-0000DC560000}"/>
    <cellStyle name="표준 2 2 2 46 2 2 2 3 2 2 2 2 2" xfId="22241" xr:uid="{00000000-0005-0000-0000-0000DD560000}"/>
    <cellStyle name="표준 2 2 2 46 2 2 2 3 2 2 2 2 2 2" xfId="22242" xr:uid="{00000000-0005-0000-0000-0000DE560000}"/>
    <cellStyle name="표준 2 2 2 46 2 2 2 3 2 2 2 2 2 2 2" xfId="22243" xr:uid="{00000000-0005-0000-0000-0000DF560000}"/>
    <cellStyle name="표준 2 2 2 46 2 2 2 3 2 2 2 2 2 2 2 2" xfId="22244" xr:uid="{00000000-0005-0000-0000-0000E0560000}"/>
    <cellStyle name="표준 2 2 2 46 2 2 2 3 2 2 2 2 2 2 2 2 2" xfId="22245" xr:uid="{00000000-0005-0000-0000-0000E1560000}"/>
    <cellStyle name="표준 2 2 2 46 2 2 2 3 2 2 2 2 2 2 2 2 2 2" xfId="22246" xr:uid="{00000000-0005-0000-0000-0000E2560000}"/>
    <cellStyle name="표준 2 2 2 46 2 2 2 4" xfId="22247" xr:uid="{00000000-0005-0000-0000-0000E3560000}"/>
    <cellStyle name="표준 2 2 2 46 2 2 2 5" xfId="22248" xr:uid="{00000000-0005-0000-0000-0000E4560000}"/>
    <cellStyle name="표준 2 2 2 46 2 2 2 6" xfId="22249" xr:uid="{00000000-0005-0000-0000-0000E5560000}"/>
    <cellStyle name="표준 2 2 2 46 2 2 2 7" xfId="22250" xr:uid="{00000000-0005-0000-0000-0000E6560000}"/>
    <cellStyle name="표준 2 2 2 46 2 2 2 7 4" xfId="22251" xr:uid="{00000000-0005-0000-0000-0000E7560000}"/>
    <cellStyle name="표준 2 2 2 46 2 3" xfId="22252" xr:uid="{00000000-0005-0000-0000-0000E8560000}"/>
    <cellStyle name="표준 2 2 2 46 2 3 2" xfId="22253" xr:uid="{00000000-0005-0000-0000-0000E9560000}"/>
    <cellStyle name="표준 2 2 2 46 2 3 2 2" xfId="22254" xr:uid="{00000000-0005-0000-0000-0000EA560000}"/>
    <cellStyle name="표준 2 2 2 46 2 3 2 2 2" xfId="22255" xr:uid="{00000000-0005-0000-0000-0000EB560000}"/>
    <cellStyle name="표준 2 2 2 46 2 3 2 2 2 2" xfId="22256" xr:uid="{00000000-0005-0000-0000-0000EC560000}"/>
    <cellStyle name="표준 2 2 2 46 2 3 2 2 2 2 2" xfId="22257" xr:uid="{00000000-0005-0000-0000-0000ED560000}"/>
    <cellStyle name="표준 2 2 2 46 2 3 2 2 2 2 2 2" xfId="22258" xr:uid="{00000000-0005-0000-0000-0000EE560000}"/>
    <cellStyle name="표준 2 2 2 46 2 3 2 2 2 2 2 2 2" xfId="22259" xr:uid="{00000000-0005-0000-0000-0000EF560000}"/>
    <cellStyle name="표준 2 2 2 46 2 3 2 2 2 2 2 2 2 2" xfId="22260" xr:uid="{00000000-0005-0000-0000-0000F0560000}"/>
    <cellStyle name="표준 2 2 2 46 2 3 2 2 2 2 2 2 2 2 2" xfId="22261" xr:uid="{00000000-0005-0000-0000-0000F1560000}"/>
    <cellStyle name="표준 2 2 2 46 2 3 2 2 2 2 2 2 2 2 2 2" xfId="22262" xr:uid="{00000000-0005-0000-0000-0000F2560000}"/>
    <cellStyle name="표준 2 2 2 46 2 3 2 2 2 2 2 2 2 2 2 2 2" xfId="22263" xr:uid="{00000000-0005-0000-0000-0000F3560000}"/>
    <cellStyle name="표준 2 2 2 46 2 3 2 2 2 2 2 2 2 2 2 2 2 2" xfId="22264" xr:uid="{00000000-0005-0000-0000-0000F4560000}"/>
    <cellStyle name="표준 2 2 2 46 2 4" xfId="22265" xr:uid="{00000000-0005-0000-0000-0000F5560000}"/>
    <cellStyle name="표준 2 2 2 46 2 5" xfId="22266" xr:uid="{00000000-0005-0000-0000-0000F6560000}"/>
    <cellStyle name="표준 2 2 2 46 2 5 2" xfId="22267" xr:uid="{00000000-0005-0000-0000-0000F7560000}"/>
    <cellStyle name="표준 2 2 2 46 2 5 2 2" xfId="22268" xr:uid="{00000000-0005-0000-0000-0000F8560000}"/>
    <cellStyle name="표준 2 2 2 46 2 5 3" xfId="22269" xr:uid="{00000000-0005-0000-0000-0000F9560000}"/>
    <cellStyle name="표준 2 2 2 46 3" xfId="22270" xr:uid="{00000000-0005-0000-0000-0000FA560000}"/>
    <cellStyle name="표준 2 2 2 47" xfId="22271" xr:uid="{00000000-0005-0000-0000-0000FB560000}"/>
    <cellStyle name="표준 2 2 2 48" xfId="22272" xr:uid="{00000000-0005-0000-0000-0000FC560000}"/>
    <cellStyle name="표준 2 2 2 49" xfId="22273" xr:uid="{00000000-0005-0000-0000-0000FD560000}"/>
    <cellStyle name="표준 2 2 2 5" xfId="22274" xr:uid="{00000000-0005-0000-0000-0000FE560000}"/>
    <cellStyle name="표준 2 2 2 5 2" xfId="22275" xr:uid="{00000000-0005-0000-0000-0000FF560000}"/>
    <cellStyle name="표준 2 2 2 5 2 2" xfId="22276" xr:uid="{00000000-0005-0000-0000-000000570000}"/>
    <cellStyle name="표준 2 2 2 5 2 2 2" xfId="22277" xr:uid="{00000000-0005-0000-0000-000001570000}"/>
    <cellStyle name="표준 2 2 2 5 2 2 2 2" xfId="22278" xr:uid="{00000000-0005-0000-0000-000002570000}"/>
    <cellStyle name="표준 2 2 2 5 2 3" xfId="22279" xr:uid="{00000000-0005-0000-0000-000003570000}"/>
    <cellStyle name="표준 2 2 2 5 2 3 2" xfId="22280" xr:uid="{00000000-0005-0000-0000-000004570000}"/>
    <cellStyle name="표준 2 2 2 5 3" xfId="22281" xr:uid="{00000000-0005-0000-0000-000005570000}"/>
    <cellStyle name="표준 2 2 2 5 3 2" xfId="22282" xr:uid="{00000000-0005-0000-0000-000006570000}"/>
    <cellStyle name="표준 2 2 2 5 3 2 2" xfId="22283" xr:uid="{00000000-0005-0000-0000-000007570000}"/>
    <cellStyle name="표준 2 2 2 5 3 2 2 2" xfId="22284" xr:uid="{00000000-0005-0000-0000-000008570000}"/>
    <cellStyle name="표준 2 2 2 5 3 2 2 2 2" xfId="22285" xr:uid="{00000000-0005-0000-0000-000009570000}"/>
    <cellStyle name="표준 2 2 2 5 3 3" xfId="22286" xr:uid="{00000000-0005-0000-0000-00000A570000}"/>
    <cellStyle name="표준 2 2 2 5 3 3 2" xfId="22287" xr:uid="{00000000-0005-0000-0000-00000B570000}"/>
    <cellStyle name="표준 2 2 2 5 3 3 2 2" xfId="22288" xr:uid="{00000000-0005-0000-0000-00000C570000}"/>
    <cellStyle name="표준 2 2 2 5 3 4" xfId="22289" xr:uid="{00000000-0005-0000-0000-00000D570000}"/>
    <cellStyle name="표준 2 2 2 5 4" xfId="22290" xr:uid="{00000000-0005-0000-0000-00000E570000}"/>
    <cellStyle name="표준 2 2 2 50" xfId="22291" xr:uid="{00000000-0005-0000-0000-00000F570000}"/>
    <cellStyle name="표준 2 2 2 51" xfId="22292" xr:uid="{00000000-0005-0000-0000-000010570000}"/>
    <cellStyle name="표준 2 2 2 52" xfId="22293" xr:uid="{00000000-0005-0000-0000-000011570000}"/>
    <cellStyle name="표준 2 2 2 53" xfId="22294" xr:uid="{00000000-0005-0000-0000-000012570000}"/>
    <cellStyle name="표준 2 2 2 54" xfId="22295" xr:uid="{00000000-0005-0000-0000-000013570000}"/>
    <cellStyle name="표준 2 2 2 55" xfId="22296" xr:uid="{00000000-0005-0000-0000-000014570000}"/>
    <cellStyle name="표준 2 2 2 56" xfId="22297" xr:uid="{00000000-0005-0000-0000-000015570000}"/>
    <cellStyle name="표준 2 2 2 57" xfId="22298" xr:uid="{00000000-0005-0000-0000-000016570000}"/>
    <cellStyle name="표준 2 2 2 58" xfId="22299" xr:uid="{00000000-0005-0000-0000-000017570000}"/>
    <cellStyle name="표준 2 2 2 59" xfId="22300" xr:uid="{00000000-0005-0000-0000-000018570000}"/>
    <cellStyle name="표준 2 2 2 6" xfId="22301" xr:uid="{00000000-0005-0000-0000-000019570000}"/>
    <cellStyle name="표준 2 2 2 6 2" xfId="22302" xr:uid="{00000000-0005-0000-0000-00001A570000}"/>
    <cellStyle name="표준 2 2 2 6 2 2" xfId="22303" xr:uid="{00000000-0005-0000-0000-00001B570000}"/>
    <cellStyle name="표준 2 2 2 6 2 2 2" xfId="22304" xr:uid="{00000000-0005-0000-0000-00001C570000}"/>
    <cellStyle name="표준 2 2 2 6 2 2 2 2" xfId="22305" xr:uid="{00000000-0005-0000-0000-00001D570000}"/>
    <cellStyle name="표준 2 2 2 6 2 2 2 2 2" xfId="22306" xr:uid="{00000000-0005-0000-0000-00001E570000}"/>
    <cellStyle name="표준 2 2 2 6 2 2 2 2 2 2" xfId="22307" xr:uid="{00000000-0005-0000-0000-00001F570000}"/>
    <cellStyle name="표준 2 2 2 6 2 2 2 2 2 2 2" xfId="22308" xr:uid="{00000000-0005-0000-0000-000020570000}"/>
    <cellStyle name="표준 2 2 2 6 2 2 2 2 2 2 2 2" xfId="22309" xr:uid="{00000000-0005-0000-0000-000021570000}"/>
    <cellStyle name="표준 2 2 2 6 2 2 3" xfId="22310" xr:uid="{00000000-0005-0000-0000-000022570000}"/>
    <cellStyle name="표준 2 2 2 6 2 3" xfId="22311" xr:uid="{00000000-0005-0000-0000-000023570000}"/>
    <cellStyle name="표준 2 2 2 6 2 3 2" xfId="22312" xr:uid="{00000000-0005-0000-0000-000024570000}"/>
    <cellStyle name="표준 2 2 2 6 2 3 2 2" xfId="22313" xr:uid="{00000000-0005-0000-0000-000025570000}"/>
    <cellStyle name="표준 2 2 2 6 2 3 2 2 2" xfId="22314" xr:uid="{00000000-0005-0000-0000-000026570000}"/>
    <cellStyle name="표준 2 2 2 6 2 3 2 2 2 2" xfId="22315" xr:uid="{00000000-0005-0000-0000-000027570000}"/>
    <cellStyle name="표준 2 2 2 6 2 3 2 2 2 2 2" xfId="22316" xr:uid="{00000000-0005-0000-0000-000028570000}"/>
    <cellStyle name="표준 2 2 2 6 2 3 2 2 2 2 2 2" xfId="22317" xr:uid="{00000000-0005-0000-0000-000029570000}"/>
    <cellStyle name="표준 2 2 2 6 2 3 2 2 2 2 2 2 2" xfId="22318" xr:uid="{00000000-0005-0000-0000-00002A570000}"/>
    <cellStyle name="표준 2 2 2 6 2 3 2 2 2 2 2 2 2 2" xfId="22319" xr:uid="{00000000-0005-0000-0000-00002B570000}"/>
    <cellStyle name="표준 2 2 2 6 2 3 2 2 2 2 2 2 2 2 2" xfId="22320" xr:uid="{00000000-0005-0000-0000-00002C570000}"/>
    <cellStyle name="표준 2 2 2 6 2 3 2 2 2 2 2 2 2 2 2 2" xfId="22321" xr:uid="{00000000-0005-0000-0000-00002D570000}"/>
    <cellStyle name="표준 2 2 2 6 2 3 2 2 2 3" xfId="22322" xr:uid="{00000000-0005-0000-0000-00002E570000}"/>
    <cellStyle name="표준 2 2 2 6 2 3 2 2 3" xfId="22323" xr:uid="{00000000-0005-0000-0000-00002F570000}"/>
    <cellStyle name="표준 2 2 2 6 2 3 2 2 3 2" xfId="22324" xr:uid="{00000000-0005-0000-0000-000030570000}"/>
    <cellStyle name="표준 2 2 2 6 2 3 2 2 3 2 2" xfId="22325" xr:uid="{00000000-0005-0000-0000-000031570000}"/>
    <cellStyle name="표준 2 2 2 6 2 3 2 2 3 2 2 2" xfId="22326" xr:uid="{00000000-0005-0000-0000-000032570000}"/>
    <cellStyle name="표준 2 2 2 6 2 3 2 2 3 2 2 2 2" xfId="22327" xr:uid="{00000000-0005-0000-0000-000033570000}"/>
    <cellStyle name="표준 2 2 2 6 2 3 2 2 3 2 2 2 2 2" xfId="22328" xr:uid="{00000000-0005-0000-0000-000034570000}"/>
    <cellStyle name="표준 2 2 2 6 2 3 2 2 3 2 2 2 2 2 2" xfId="22329" xr:uid="{00000000-0005-0000-0000-000035570000}"/>
    <cellStyle name="표준 2 2 2 6 2 3 2 2 3 2 2 2 2 2 2 2" xfId="22330" xr:uid="{00000000-0005-0000-0000-000036570000}"/>
    <cellStyle name="표준 2 2 2 6 2 3 2 2 3 2 2 2 2 2 3" xfId="22331" xr:uid="{00000000-0005-0000-0000-000037570000}"/>
    <cellStyle name="표준 2 2 2 6 2 3 2 2 3 2 2 2 4" xfId="22332" xr:uid="{00000000-0005-0000-0000-000038570000}"/>
    <cellStyle name="표준 2 2 2 6 2 3 2 2 3 2 2 2 4 4" xfId="22333" xr:uid="{00000000-0005-0000-0000-000039570000}"/>
    <cellStyle name="표준 2 2 2 6 2 3 2 2 3 2 2 2 4 5" xfId="22334" xr:uid="{00000000-0005-0000-0000-00003A570000}"/>
    <cellStyle name="표준 2 2 2 6 2 3 2 2 3 6" xfId="22335" xr:uid="{00000000-0005-0000-0000-00003B570000}"/>
    <cellStyle name="표준 2 2 2 6 2 3 2 2 3 6 3" xfId="22336" xr:uid="{00000000-0005-0000-0000-00003C570000}"/>
    <cellStyle name="표준 2 2 2 6 2 3 2 2 3 6 3 4" xfId="22337" xr:uid="{00000000-0005-0000-0000-00003D570000}"/>
    <cellStyle name="표준 2 2 2 6 2 3 2 2 3 6 3 5" xfId="22338" xr:uid="{00000000-0005-0000-0000-00003E570000}"/>
    <cellStyle name="표준 2 2 2 6 2 3 2 3" xfId="22339" xr:uid="{00000000-0005-0000-0000-00003F570000}"/>
    <cellStyle name="표준 2 2 2 6 2 3 2 3 2" xfId="22340" xr:uid="{00000000-0005-0000-0000-000040570000}"/>
    <cellStyle name="표준 2 2 2 6 2 3 2 3 2 2" xfId="22341" xr:uid="{00000000-0005-0000-0000-000041570000}"/>
    <cellStyle name="표준 2 2 2 6 2 3 3" xfId="22342" xr:uid="{00000000-0005-0000-0000-000042570000}"/>
    <cellStyle name="표준 2 2 2 6 2 3 3 2" xfId="22343" xr:uid="{00000000-0005-0000-0000-000043570000}"/>
    <cellStyle name="표준 2 2 2 6 2 3 3 2 2" xfId="22344" xr:uid="{00000000-0005-0000-0000-000044570000}"/>
    <cellStyle name="표준 2 2 2 6 2 3 3 2 2 2" xfId="22345" xr:uid="{00000000-0005-0000-0000-000045570000}"/>
    <cellStyle name="표준 2 2 2 6 2 3 3 3" xfId="22346" xr:uid="{00000000-0005-0000-0000-000046570000}"/>
    <cellStyle name="표준 2 2 2 6 3" xfId="22347" xr:uid="{00000000-0005-0000-0000-000047570000}"/>
    <cellStyle name="표준 2 2 2 60" xfId="22348" xr:uid="{00000000-0005-0000-0000-000048570000}"/>
    <cellStyle name="표준 2 2 2 61" xfId="22349" xr:uid="{00000000-0005-0000-0000-000049570000}"/>
    <cellStyle name="표준 2 2 2 62" xfId="22350" xr:uid="{00000000-0005-0000-0000-00004A570000}"/>
    <cellStyle name="표준 2 2 2 63" xfId="22351" xr:uid="{00000000-0005-0000-0000-00004B570000}"/>
    <cellStyle name="표준 2 2 2 64" xfId="22352" xr:uid="{00000000-0005-0000-0000-00004C570000}"/>
    <cellStyle name="표준 2 2 2 65" xfId="22353" xr:uid="{00000000-0005-0000-0000-00004D570000}"/>
    <cellStyle name="표준 2 2 2 66" xfId="22354" xr:uid="{00000000-0005-0000-0000-00004E570000}"/>
    <cellStyle name="표준 2 2 2 67" xfId="22355" xr:uid="{00000000-0005-0000-0000-00004F570000}"/>
    <cellStyle name="표준 2 2 2 68" xfId="22356" xr:uid="{00000000-0005-0000-0000-000050570000}"/>
    <cellStyle name="표준 2 2 2 69" xfId="22357" xr:uid="{00000000-0005-0000-0000-000051570000}"/>
    <cellStyle name="표준 2 2 2 7" xfId="22358" xr:uid="{00000000-0005-0000-0000-000052570000}"/>
    <cellStyle name="표준 2 2 2 7 2" xfId="22359" xr:uid="{00000000-0005-0000-0000-000053570000}"/>
    <cellStyle name="표준 2 2 2 7 2 2" xfId="22360" xr:uid="{00000000-0005-0000-0000-000054570000}"/>
    <cellStyle name="표준 2 2 2 7 3" xfId="22361" xr:uid="{00000000-0005-0000-0000-000055570000}"/>
    <cellStyle name="표준 2 2 2 70" xfId="22362" xr:uid="{00000000-0005-0000-0000-000056570000}"/>
    <cellStyle name="표준 2 2 2 71" xfId="22363" xr:uid="{00000000-0005-0000-0000-000057570000}"/>
    <cellStyle name="표준 2 2 2 72" xfId="22364" xr:uid="{00000000-0005-0000-0000-000058570000}"/>
    <cellStyle name="표준 2 2 2 73" xfId="22365" xr:uid="{00000000-0005-0000-0000-000059570000}"/>
    <cellStyle name="표준 2 2 2 74" xfId="22366" xr:uid="{00000000-0005-0000-0000-00005A570000}"/>
    <cellStyle name="표준 2 2 2 75" xfId="22367" xr:uid="{00000000-0005-0000-0000-00005B570000}"/>
    <cellStyle name="표준 2 2 2 76" xfId="22368" xr:uid="{00000000-0005-0000-0000-00005C570000}"/>
    <cellStyle name="표준 2 2 2 8" xfId="22369" xr:uid="{00000000-0005-0000-0000-00005D570000}"/>
    <cellStyle name="표준 2 2 2 8 2" xfId="22370" xr:uid="{00000000-0005-0000-0000-00005E570000}"/>
    <cellStyle name="표준 2 2 2 9" xfId="22371" xr:uid="{00000000-0005-0000-0000-00005F570000}"/>
    <cellStyle name="표준 2 2 2 9 2" xfId="22372" xr:uid="{00000000-0005-0000-0000-000060570000}"/>
    <cellStyle name="표준 2 2 2_손보전체10년2월실효유예-에셋" xfId="22373" xr:uid="{00000000-0005-0000-0000-000061570000}"/>
    <cellStyle name="표준 2 2 20" xfId="22374" xr:uid="{00000000-0005-0000-0000-000062570000}"/>
    <cellStyle name="표준 2 2 21" xfId="22375" xr:uid="{00000000-0005-0000-0000-000063570000}"/>
    <cellStyle name="표준 2 2 22" xfId="22376" xr:uid="{00000000-0005-0000-0000-000064570000}"/>
    <cellStyle name="표준 2 2 23" xfId="22377" xr:uid="{00000000-0005-0000-0000-000065570000}"/>
    <cellStyle name="표준 2 2 24" xfId="22378" xr:uid="{00000000-0005-0000-0000-000066570000}"/>
    <cellStyle name="표준 2 2 25" xfId="22379" xr:uid="{00000000-0005-0000-0000-000067570000}"/>
    <cellStyle name="표준 2 2 26" xfId="22380" xr:uid="{00000000-0005-0000-0000-000068570000}"/>
    <cellStyle name="표준 2 2 27" xfId="22381" xr:uid="{00000000-0005-0000-0000-000069570000}"/>
    <cellStyle name="표준 2 2 28" xfId="22382" xr:uid="{00000000-0005-0000-0000-00006A570000}"/>
    <cellStyle name="표준 2 2 29" xfId="22383" xr:uid="{00000000-0005-0000-0000-00006B570000}"/>
    <cellStyle name="표준 2 2 3" xfId="22384" xr:uid="{00000000-0005-0000-0000-00006C570000}"/>
    <cellStyle name="표준 2 2 3 2" xfId="22385" xr:uid="{00000000-0005-0000-0000-00006D570000}"/>
    <cellStyle name="표준 2 2 3 2 2" xfId="22386" xr:uid="{00000000-0005-0000-0000-00006E570000}"/>
    <cellStyle name="표준 2 2 3 2 2 2" xfId="22387" xr:uid="{00000000-0005-0000-0000-00006F570000}"/>
    <cellStyle name="표준 2 2 3 2 2 2 2" xfId="22388" xr:uid="{00000000-0005-0000-0000-000070570000}"/>
    <cellStyle name="표준 2 2 3 2 2 3" xfId="22389" xr:uid="{00000000-0005-0000-0000-000071570000}"/>
    <cellStyle name="표준 2 2 3 2 3" xfId="22390" xr:uid="{00000000-0005-0000-0000-000072570000}"/>
    <cellStyle name="표준 2 2 3 3" xfId="22391" xr:uid="{00000000-0005-0000-0000-000073570000}"/>
    <cellStyle name="표준 2 2 3 4" xfId="22392" xr:uid="{00000000-0005-0000-0000-000074570000}"/>
    <cellStyle name="표준 2 2 3 5" xfId="22393" xr:uid="{00000000-0005-0000-0000-000075570000}"/>
    <cellStyle name="표준 2 2 3 6" xfId="22394" xr:uid="{00000000-0005-0000-0000-000076570000}"/>
    <cellStyle name="표준 2 2 30" xfId="22395" xr:uid="{00000000-0005-0000-0000-000077570000}"/>
    <cellStyle name="표준 2 2 31" xfId="22396" xr:uid="{00000000-0005-0000-0000-000078570000}"/>
    <cellStyle name="표준 2 2 32" xfId="22397" xr:uid="{00000000-0005-0000-0000-000079570000}"/>
    <cellStyle name="표준 2 2 33" xfId="22398" xr:uid="{00000000-0005-0000-0000-00007A570000}"/>
    <cellStyle name="표준 2 2 34" xfId="22399" xr:uid="{00000000-0005-0000-0000-00007B570000}"/>
    <cellStyle name="표준 2 2 35" xfId="22400" xr:uid="{00000000-0005-0000-0000-00007C570000}"/>
    <cellStyle name="표준 2 2 36" xfId="22401" xr:uid="{00000000-0005-0000-0000-00007D570000}"/>
    <cellStyle name="표준 2 2 37" xfId="22402" xr:uid="{00000000-0005-0000-0000-00007E570000}"/>
    <cellStyle name="표준 2 2 38" xfId="22403" xr:uid="{00000000-0005-0000-0000-00007F570000}"/>
    <cellStyle name="표준 2 2 39" xfId="22404" xr:uid="{00000000-0005-0000-0000-000080570000}"/>
    <cellStyle name="표준 2 2 4" xfId="22405" xr:uid="{00000000-0005-0000-0000-000081570000}"/>
    <cellStyle name="표준 2 2 4 2" xfId="22406" xr:uid="{00000000-0005-0000-0000-000082570000}"/>
    <cellStyle name="표준 2 2 4 2 2" xfId="22407" xr:uid="{00000000-0005-0000-0000-000083570000}"/>
    <cellStyle name="표준 2 2 4 2 2 2" xfId="22408" xr:uid="{00000000-0005-0000-0000-000084570000}"/>
    <cellStyle name="표준 2 2 4 2 2 3" xfId="22409" xr:uid="{00000000-0005-0000-0000-000085570000}"/>
    <cellStyle name="표준 2 2 4 2 3" xfId="22410" xr:uid="{00000000-0005-0000-0000-000086570000}"/>
    <cellStyle name="표준 2 2 4 3" xfId="22411" xr:uid="{00000000-0005-0000-0000-000087570000}"/>
    <cellStyle name="표준 2 2 4 4" xfId="22412" xr:uid="{00000000-0005-0000-0000-000088570000}"/>
    <cellStyle name="표준 2 2 4 5" xfId="22413" xr:uid="{00000000-0005-0000-0000-000089570000}"/>
    <cellStyle name="표준 2 2 40" xfId="22414" xr:uid="{00000000-0005-0000-0000-00008A570000}"/>
    <cellStyle name="표준 2 2 41" xfId="22415" xr:uid="{00000000-0005-0000-0000-00008B570000}"/>
    <cellStyle name="표준 2 2 42" xfId="22416" xr:uid="{00000000-0005-0000-0000-00008C570000}"/>
    <cellStyle name="표준 2 2 42 2" xfId="22417" xr:uid="{00000000-0005-0000-0000-00008D570000}"/>
    <cellStyle name="표준 2 2 43" xfId="22418" xr:uid="{00000000-0005-0000-0000-00008E570000}"/>
    <cellStyle name="표준 2 2 44" xfId="22419" xr:uid="{00000000-0005-0000-0000-00008F570000}"/>
    <cellStyle name="표준 2 2 45" xfId="22420" xr:uid="{00000000-0005-0000-0000-000090570000}"/>
    <cellStyle name="표준 2 2 45 2" xfId="22421" xr:uid="{00000000-0005-0000-0000-000091570000}"/>
    <cellStyle name="표준 2 2 45 2 2" xfId="22422" xr:uid="{00000000-0005-0000-0000-000092570000}"/>
    <cellStyle name="표준 2 2 45 2 3" xfId="22423" xr:uid="{00000000-0005-0000-0000-000093570000}"/>
    <cellStyle name="표준 2 2 45 3" xfId="22424" xr:uid="{00000000-0005-0000-0000-000094570000}"/>
    <cellStyle name="표준 2 2 45 4" xfId="22425" xr:uid="{00000000-0005-0000-0000-000095570000}"/>
    <cellStyle name="표준 2 2 45 5" xfId="22426" xr:uid="{00000000-0005-0000-0000-000096570000}"/>
    <cellStyle name="표준 2 2 45 6" xfId="22427" xr:uid="{00000000-0005-0000-0000-000097570000}"/>
    <cellStyle name="표준 2 2 46" xfId="22428" xr:uid="{00000000-0005-0000-0000-000098570000}"/>
    <cellStyle name="표준 2 2 46 2" xfId="22429" xr:uid="{00000000-0005-0000-0000-000099570000}"/>
    <cellStyle name="표준 2 2 47" xfId="22430" xr:uid="{00000000-0005-0000-0000-00009A570000}"/>
    <cellStyle name="표준 2 2 47 2" xfId="22431" xr:uid="{00000000-0005-0000-0000-00009B570000}"/>
    <cellStyle name="표준 2 2 48" xfId="22432" xr:uid="{00000000-0005-0000-0000-00009C570000}"/>
    <cellStyle name="표준 2 2 49" xfId="22433" xr:uid="{00000000-0005-0000-0000-00009D570000}"/>
    <cellStyle name="표준 2 2 5" xfId="22434" xr:uid="{00000000-0005-0000-0000-00009E570000}"/>
    <cellStyle name="표준 2 2 5 2" xfId="22435" xr:uid="{00000000-0005-0000-0000-00009F570000}"/>
    <cellStyle name="표준 2 2 5 2 2" xfId="22436" xr:uid="{00000000-0005-0000-0000-0000A0570000}"/>
    <cellStyle name="표준 2 2 5 2 3" xfId="22437" xr:uid="{00000000-0005-0000-0000-0000A1570000}"/>
    <cellStyle name="표준 2 2 5 3" xfId="22438" xr:uid="{00000000-0005-0000-0000-0000A2570000}"/>
    <cellStyle name="표준 2 2 50" xfId="22439" xr:uid="{00000000-0005-0000-0000-0000A3570000}"/>
    <cellStyle name="표준 2 2 50 2" xfId="22440" xr:uid="{00000000-0005-0000-0000-0000A4570000}"/>
    <cellStyle name="표준 2 2 51" xfId="22441" xr:uid="{00000000-0005-0000-0000-0000A5570000}"/>
    <cellStyle name="표준 2 2 52" xfId="22442" xr:uid="{00000000-0005-0000-0000-0000A6570000}"/>
    <cellStyle name="표준 2 2 53" xfId="22443" xr:uid="{00000000-0005-0000-0000-0000A7570000}"/>
    <cellStyle name="표준 2 2 54" xfId="22444" xr:uid="{00000000-0005-0000-0000-0000A8570000}"/>
    <cellStyle name="표준 2 2 55" xfId="22445" xr:uid="{00000000-0005-0000-0000-0000A9570000}"/>
    <cellStyle name="표준 2 2 6" xfId="22446" xr:uid="{00000000-0005-0000-0000-0000AA570000}"/>
    <cellStyle name="표준 2 2 6 10" xfId="22447" xr:uid="{00000000-0005-0000-0000-0000AB570000}"/>
    <cellStyle name="표준 2 2 6 2" xfId="22448" xr:uid="{00000000-0005-0000-0000-0000AC570000}"/>
    <cellStyle name="표준 2 2 6 2 2" xfId="22449" xr:uid="{00000000-0005-0000-0000-0000AD570000}"/>
    <cellStyle name="표준 2 2 6 2 3" xfId="22450" xr:uid="{00000000-0005-0000-0000-0000AE570000}"/>
    <cellStyle name="표준 2 2 6 2 3 2" xfId="22451" xr:uid="{00000000-0005-0000-0000-0000AF570000}"/>
    <cellStyle name="표준 2 2 6 2 3 3" xfId="22452" xr:uid="{00000000-0005-0000-0000-0000B0570000}"/>
    <cellStyle name="표준 2 2 6 2 4" xfId="22453" xr:uid="{00000000-0005-0000-0000-0000B1570000}"/>
    <cellStyle name="표준 2 2 6 3" xfId="22454" xr:uid="{00000000-0005-0000-0000-0000B2570000}"/>
    <cellStyle name="표준 2 2 6 3 2" xfId="22455" xr:uid="{00000000-0005-0000-0000-0000B3570000}"/>
    <cellStyle name="표준 2 2 6 3 3" xfId="22456" xr:uid="{00000000-0005-0000-0000-0000B4570000}"/>
    <cellStyle name="표준 2 2 6 3 3 2" xfId="22457" xr:uid="{00000000-0005-0000-0000-0000B5570000}"/>
    <cellStyle name="표준 2 2 6 3 3 3" xfId="22458" xr:uid="{00000000-0005-0000-0000-0000B6570000}"/>
    <cellStyle name="표준 2 2 6 3 4" xfId="22459" xr:uid="{00000000-0005-0000-0000-0000B7570000}"/>
    <cellStyle name="표준 2 2 6 4" xfId="22460" xr:uid="{00000000-0005-0000-0000-0000B8570000}"/>
    <cellStyle name="표준 2 2 6 4 2" xfId="22461" xr:uid="{00000000-0005-0000-0000-0000B9570000}"/>
    <cellStyle name="표준 2 2 6 4 3" xfId="22462" xr:uid="{00000000-0005-0000-0000-0000BA570000}"/>
    <cellStyle name="표준 2 2 6 4 3 2" xfId="22463" xr:uid="{00000000-0005-0000-0000-0000BB570000}"/>
    <cellStyle name="표준 2 2 6 4 3 3" xfId="22464" xr:uid="{00000000-0005-0000-0000-0000BC570000}"/>
    <cellStyle name="표준 2 2 6 4 4" xfId="22465" xr:uid="{00000000-0005-0000-0000-0000BD570000}"/>
    <cellStyle name="표준 2 2 6 5" xfId="22466" xr:uid="{00000000-0005-0000-0000-0000BE570000}"/>
    <cellStyle name="표준 2 2 6 5 2" xfId="22467" xr:uid="{00000000-0005-0000-0000-0000BF570000}"/>
    <cellStyle name="표준 2 2 6 5 3" xfId="22468" xr:uid="{00000000-0005-0000-0000-0000C0570000}"/>
    <cellStyle name="표준 2 2 6 5 3 2" xfId="22469" xr:uid="{00000000-0005-0000-0000-0000C1570000}"/>
    <cellStyle name="표준 2 2 6 5 3 3" xfId="22470" xr:uid="{00000000-0005-0000-0000-0000C2570000}"/>
    <cellStyle name="표준 2 2 6 5 4" xfId="22471" xr:uid="{00000000-0005-0000-0000-0000C3570000}"/>
    <cellStyle name="표준 2 2 6 6" xfId="22472" xr:uid="{00000000-0005-0000-0000-0000C4570000}"/>
    <cellStyle name="표준 2 2 6 7" xfId="22473" xr:uid="{00000000-0005-0000-0000-0000C5570000}"/>
    <cellStyle name="표준 2 2 6 7 2" xfId="22474" xr:uid="{00000000-0005-0000-0000-0000C6570000}"/>
    <cellStyle name="표준 2 2 6 7 3" xfId="22475" xr:uid="{00000000-0005-0000-0000-0000C7570000}"/>
    <cellStyle name="표준 2 2 6 8" xfId="22476" xr:uid="{00000000-0005-0000-0000-0000C8570000}"/>
    <cellStyle name="표준 2 2 6 9" xfId="22477" xr:uid="{00000000-0005-0000-0000-0000C9570000}"/>
    <cellStyle name="표준 2 2 7" xfId="22478" xr:uid="{00000000-0005-0000-0000-0000CA570000}"/>
    <cellStyle name="표준 2 2 7 2" xfId="22479" xr:uid="{00000000-0005-0000-0000-0000CB570000}"/>
    <cellStyle name="표준 2 2 7 2 2" xfId="22480" xr:uid="{00000000-0005-0000-0000-0000CC570000}"/>
    <cellStyle name="표준 2 2 7 3" xfId="22481" xr:uid="{00000000-0005-0000-0000-0000CD570000}"/>
    <cellStyle name="표준 2 2 7 3 2" xfId="22482" xr:uid="{00000000-0005-0000-0000-0000CE570000}"/>
    <cellStyle name="표준 2 2 7 3 3" xfId="22483" xr:uid="{00000000-0005-0000-0000-0000CF570000}"/>
    <cellStyle name="표준 2 2 7 4" xfId="22484" xr:uid="{00000000-0005-0000-0000-0000D0570000}"/>
    <cellStyle name="표준 2 2 8" xfId="22485" xr:uid="{00000000-0005-0000-0000-0000D1570000}"/>
    <cellStyle name="표준 2 2 8 2" xfId="22486" xr:uid="{00000000-0005-0000-0000-0000D2570000}"/>
    <cellStyle name="표준 2 2 8 3" xfId="22487" xr:uid="{00000000-0005-0000-0000-0000D3570000}"/>
    <cellStyle name="표준 2 2 8 3 2" xfId="22488" xr:uid="{00000000-0005-0000-0000-0000D4570000}"/>
    <cellStyle name="표준 2 2 8 3 3" xfId="22489" xr:uid="{00000000-0005-0000-0000-0000D5570000}"/>
    <cellStyle name="표준 2 2 8 4" xfId="22490" xr:uid="{00000000-0005-0000-0000-0000D6570000}"/>
    <cellStyle name="표준 2 2 9" xfId="22491" xr:uid="{00000000-0005-0000-0000-0000D7570000}"/>
    <cellStyle name="표준 2 2 9 2" xfId="22492" xr:uid="{00000000-0005-0000-0000-0000D8570000}"/>
    <cellStyle name="표준 2 2 9 3" xfId="22493" xr:uid="{00000000-0005-0000-0000-0000D9570000}"/>
    <cellStyle name="표준 2 2 9 3 2" xfId="22494" xr:uid="{00000000-0005-0000-0000-0000DA570000}"/>
    <cellStyle name="표준 2 2 9 3 3" xfId="22495" xr:uid="{00000000-0005-0000-0000-0000DB570000}"/>
    <cellStyle name="표준 2 2 9 4" xfId="22496" xr:uid="{00000000-0005-0000-0000-0000DC570000}"/>
    <cellStyle name="표준 2 2_10.06월회사별장기수수료" xfId="22497" xr:uid="{00000000-0005-0000-0000-0000DD570000}"/>
    <cellStyle name="표준 2 20" xfId="22498" xr:uid="{00000000-0005-0000-0000-0000DE570000}"/>
    <cellStyle name="표준 2 20 2" xfId="22499" xr:uid="{00000000-0005-0000-0000-0000DF570000}"/>
    <cellStyle name="표준 2 20 3" xfId="22500" xr:uid="{00000000-0005-0000-0000-0000E0570000}"/>
    <cellStyle name="표준 2 20 3 2" xfId="22501" xr:uid="{00000000-0005-0000-0000-0000E1570000}"/>
    <cellStyle name="표준 2 20 3 3" xfId="22502" xr:uid="{00000000-0005-0000-0000-0000E2570000}"/>
    <cellStyle name="표준 2 20 4" xfId="22503" xr:uid="{00000000-0005-0000-0000-0000E3570000}"/>
    <cellStyle name="표준 2 21" xfId="22504" xr:uid="{00000000-0005-0000-0000-0000E4570000}"/>
    <cellStyle name="표준 2 22" xfId="22505" xr:uid="{00000000-0005-0000-0000-0000E5570000}"/>
    <cellStyle name="표준 2 22 2" xfId="22506" xr:uid="{00000000-0005-0000-0000-0000E6570000}"/>
    <cellStyle name="표준 2 22 3" xfId="22507" xr:uid="{00000000-0005-0000-0000-0000E7570000}"/>
    <cellStyle name="표준 2 23" xfId="22508" xr:uid="{00000000-0005-0000-0000-0000E8570000}"/>
    <cellStyle name="표준 2 24" xfId="22509" xr:uid="{00000000-0005-0000-0000-0000E9570000}"/>
    <cellStyle name="표준 2 25" xfId="22510" xr:uid="{00000000-0005-0000-0000-0000EA570000}"/>
    <cellStyle name="표준 2 26" xfId="22511" xr:uid="{00000000-0005-0000-0000-0000EB570000}"/>
    <cellStyle name="표준 2 27" xfId="22512" xr:uid="{00000000-0005-0000-0000-0000EC570000}"/>
    <cellStyle name="표준 2 27 2" xfId="22513" xr:uid="{00000000-0005-0000-0000-0000ED570000}"/>
    <cellStyle name="표준 2 27 3" xfId="22514" xr:uid="{00000000-0005-0000-0000-0000EE570000}"/>
    <cellStyle name="표준 2 28" xfId="22515" xr:uid="{00000000-0005-0000-0000-0000EF570000}"/>
    <cellStyle name="표준 2 28 2" xfId="22516" xr:uid="{00000000-0005-0000-0000-0000F0570000}"/>
    <cellStyle name="표준 2 28 3" xfId="22517" xr:uid="{00000000-0005-0000-0000-0000F1570000}"/>
    <cellStyle name="표준 2 29" xfId="22518" xr:uid="{00000000-0005-0000-0000-0000F2570000}"/>
    <cellStyle name="표준 2 29 2" xfId="22519" xr:uid="{00000000-0005-0000-0000-0000F3570000}"/>
    <cellStyle name="표준 2 29 3" xfId="22520" xr:uid="{00000000-0005-0000-0000-0000F4570000}"/>
    <cellStyle name="표준 2 3" xfId="22521" xr:uid="{00000000-0005-0000-0000-0000F5570000}"/>
    <cellStyle name="표준 2 3 10 2" xfId="22522" xr:uid="{00000000-0005-0000-0000-0000F6570000}"/>
    <cellStyle name="표준 2 3 10 2 2" xfId="22523" xr:uid="{00000000-0005-0000-0000-0000F7570000}"/>
    <cellStyle name="표준 2 3 10 2 2 2" xfId="22524" xr:uid="{00000000-0005-0000-0000-0000F8570000}"/>
    <cellStyle name="표준 2 3 10 2 3" xfId="22525" xr:uid="{00000000-0005-0000-0000-0000F9570000}"/>
    <cellStyle name="표준 2 3 10 2 3 2 2" xfId="22526" xr:uid="{00000000-0005-0000-0000-0000FA570000}"/>
    <cellStyle name="표준 2 3 10 2 3 2 2 2" xfId="22527" xr:uid="{00000000-0005-0000-0000-0000FB570000}"/>
    <cellStyle name="표준 2 3 10 2 3 3" xfId="22528" xr:uid="{00000000-0005-0000-0000-0000FC570000}"/>
    <cellStyle name="표준 2 3 10 2 4" xfId="22529" xr:uid="{00000000-0005-0000-0000-0000FD570000}"/>
    <cellStyle name="표준 2 3 10 2 5" xfId="22530" xr:uid="{00000000-0005-0000-0000-0000FE570000}"/>
    <cellStyle name="표준 2 3 10 2 5 2" xfId="22531" xr:uid="{00000000-0005-0000-0000-0000FF570000}"/>
    <cellStyle name="표준 2 3 2" xfId="22532" xr:uid="{00000000-0005-0000-0000-000000580000}"/>
    <cellStyle name="표준 2 3 2 2" xfId="22533" xr:uid="{00000000-0005-0000-0000-000001580000}"/>
    <cellStyle name="표준 2 3 2 2 2" xfId="22534" xr:uid="{00000000-0005-0000-0000-000002580000}"/>
    <cellStyle name="표준 2 3 2 2 2 2" xfId="22535" xr:uid="{00000000-0005-0000-0000-000003580000}"/>
    <cellStyle name="표준 2 3 2 2 3" xfId="22536" xr:uid="{00000000-0005-0000-0000-000004580000}"/>
    <cellStyle name="표준 2 3 2 2 4" xfId="22537" xr:uid="{00000000-0005-0000-0000-000005580000}"/>
    <cellStyle name="표준 2 3 2 3" xfId="22538" xr:uid="{00000000-0005-0000-0000-000006580000}"/>
    <cellStyle name="표준 2 3 2 3 2" xfId="22539" xr:uid="{00000000-0005-0000-0000-000007580000}"/>
    <cellStyle name="표준 2 3 2 4" xfId="22540" xr:uid="{00000000-0005-0000-0000-000008580000}"/>
    <cellStyle name="표준 2 3 2 5" xfId="22541" xr:uid="{00000000-0005-0000-0000-000009580000}"/>
    <cellStyle name="표준 2 3 2 6" xfId="22542" xr:uid="{00000000-0005-0000-0000-00000A580000}"/>
    <cellStyle name="표준 2 3 3" xfId="22543" xr:uid="{00000000-0005-0000-0000-00000B580000}"/>
    <cellStyle name="표준 2 3 3 2" xfId="22544" xr:uid="{00000000-0005-0000-0000-00000C580000}"/>
    <cellStyle name="표준 2 3 3 2 2" xfId="22545" xr:uid="{00000000-0005-0000-0000-00000D580000}"/>
    <cellStyle name="표준 2 3 3 2 2 2" xfId="22546" xr:uid="{00000000-0005-0000-0000-00000E580000}"/>
    <cellStyle name="표준 2 3 3 2 2 2 2" xfId="22547" xr:uid="{00000000-0005-0000-0000-00000F580000}"/>
    <cellStyle name="표준 2 3 3 2 2 2 2 2" xfId="22548" xr:uid="{00000000-0005-0000-0000-000010580000}"/>
    <cellStyle name="표준 2 3 3 2 2 2 2 2 2 2" xfId="22549" xr:uid="{00000000-0005-0000-0000-000011580000}"/>
    <cellStyle name="표준 2 3 3 2 2 2 2 2 2 2 2" xfId="22550" xr:uid="{00000000-0005-0000-0000-000012580000}"/>
    <cellStyle name="표준 2 3 3 2 2 2 2 2 2 2 2 2" xfId="22551" xr:uid="{00000000-0005-0000-0000-000013580000}"/>
    <cellStyle name="표준 2 3 3 2 2 2 2 2 2 2 2 2 2" xfId="22552" xr:uid="{00000000-0005-0000-0000-000014580000}"/>
    <cellStyle name="표준 2 3 3 2 2 2 2 2 2 2 2 2 2 2" xfId="22553" xr:uid="{00000000-0005-0000-0000-000015580000}"/>
    <cellStyle name="표준 2 3 3 2 2 2 2 2 2 2 3" xfId="22554" xr:uid="{00000000-0005-0000-0000-000016580000}"/>
    <cellStyle name="표준 2 3 3 2 2 2 2 2 2 2 3 2" xfId="22555" xr:uid="{00000000-0005-0000-0000-000017580000}"/>
    <cellStyle name="표준 2 3 3 2 2 2 2 2 2 2 4" xfId="22556" xr:uid="{00000000-0005-0000-0000-000018580000}"/>
    <cellStyle name="표준 2 3 3 2 2 2 2 2 2 2 4 2" xfId="22557" xr:uid="{00000000-0005-0000-0000-000019580000}"/>
    <cellStyle name="표준 2 3 3 2 2 2 2 2 2 2 4 2 2" xfId="22558" xr:uid="{00000000-0005-0000-0000-00001A580000}"/>
    <cellStyle name="표준 2 3 3 2 2 2 2 2 2 2 4 3" xfId="22559" xr:uid="{00000000-0005-0000-0000-00001B580000}"/>
    <cellStyle name="표준 2 3 3 2 2 2 2 2 2 2 4 3 2" xfId="22560" xr:uid="{00000000-0005-0000-0000-00001C580000}"/>
    <cellStyle name="표준 2 3 3 2 2 2 2 2 2 2 4 3 6" xfId="22561" xr:uid="{00000000-0005-0000-0000-00001D580000}"/>
    <cellStyle name="표준 2 3 3 2 2 2 2 2 2 2 4 3 6 2" xfId="22562" xr:uid="{00000000-0005-0000-0000-00001E580000}"/>
    <cellStyle name="표준 2 3 3 2 2 2 2 2 2 2 4 3 6 2 2" xfId="22563" xr:uid="{00000000-0005-0000-0000-00001F580000}"/>
    <cellStyle name="표준 2 3 3 2 2 2 2 2 2 2 6" xfId="22564" xr:uid="{00000000-0005-0000-0000-000020580000}"/>
    <cellStyle name="표준 2 3 3 2 2 2 2 2 3 2" xfId="22565" xr:uid="{00000000-0005-0000-0000-000021580000}"/>
    <cellStyle name="표준 2 3 3 2 2 2 2 2 3 2 2" xfId="22566" xr:uid="{00000000-0005-0000-0000-000022580000}"/>
    <cellStyle name="표준 2 3 3 2 2 2 3" xfId="22567" xr:uid="{00000000-0005-0000-0000-000023580000}"/>
    <cellStyle name="표준 2 3 3 2 2 2 3 2" xfId="22568" xr:uid="{00000000-0005-0000-0000-000024580000}"/>
    <cellStyle name="표준 2 3 3 2 2 2 3 2 2" xfId="22569" xr:uid="{00000000-0005-0000-0000-000025580000}"/>
    <cellStyle name="표준 2 3 3 2 2 2 3 2 2 2" xfId="22570" xr:uid="{00000000-0005-0000-0000-000026580000}"/>
    <cellStyle name="표준 2 3 3 2 2 2 3 2 2 2 2" xfId="22571" xr:uid="{00000000-0005-0000-0000-000027580000}"/>
    <cellStyle name="표준 2 3 3 2 2 2 3 2 2 3" xfId="22572" xr:uid="{00000000-0005-0000-0000-000028580000}"/>
    <cellStyle name="표준 2 3 3 2 2 2 3 2 2 3 2" xfId="22573" xr:uid="{00000000-0005-0000-0000-000029580000}"/>
    <cellStyle name="표준 2 3 3 2 2 2 3 2 2 5" xfId="22574" xr:uid="{00000000-0005-0000-0000-00002A580000}"/>
    <cellStyle name="표준 2 3 3 2 2 2 3 3" xfId="22575" xr:uid="{00000000-0005-0000-0000-00002B580000}"/>
    <cellStyle name="표준 2 3 3 2 2 2 4" xfId="22576" xr:uid="{00000000-0005-0000-0000-00002C580000}"/>
    <cellStyle name="표준 2 3 3 2 2 2 4 2" xfId="22577" xr:uid="{00000000-0005-0000-0000-00002D580000}"/>
    <cellStyle name="표준 2 3 3 2 2 2 4 3" xfId="22578" xr:uid="{00000000-0005-0000-0000-00002E580000}"/>
    <cellStyle name="표준 2 3 3 2 2 2 4 3 2" xfId="22579" xr:uid="{00000000-0005-0000-0000-00002F580000}"/>
    <cellStyle name="표준 2 3 3 2 2 2 4 3 2 2" xfId="22580" xr:uid="{00000000-0005-0000-0000-000030580000}"/>
    <cellStyle name="표준 2 3 3 2 2 2 4 3 2 2 2" xfId="22581" xr:uid="{00000000-0005-0000-0000-000031580000}"/>
    <cellStyle name="표준 2 3 3 2 2 2 4 3 2 2 2 2" xfId="22582" xr:uid="{00000000-0005-0000-0000-000032580000}"/>
    <cellStyle name="표준 2 3 3 2 2 2 4 3 4" xfId="22583" xr:uid="{00000000-0005-0000-0000-000033580000}"/>
    <cellStyle name="표준 2 3 3 2 2 2 4 3 4 3" xfId="22584" xr:uid="{00000000-0005-0000-0000-000034580000}"/>
    <cellStyle name="표준 2 3 3 2 2 2 4 3 4 3 10" xfId="22585" xr:uid="{00000000-0005-0000-0000-000035580000}"/>
    <cellStyle name="표준 2 3 3 2 2 2 4 3 4 3 3" xfId="22586" xr:uid="{00000000-0005-0000-0000-000036580000}"/>
    <cellStyle name="표준 2 3 3 2 2 2 5" xfId="22587" xr:uid="{00000000-0005-0000-0000-000037580000}"/>
    <cellStyle name="표준 2 3 3 2 2 2 5 2" xfId="22588" xr:uid="{00000000-0005-0000-0000-000038580000}"/>
    <cellStyle name="표준 2 3 3 2 2 2 6" xfId="22589" xr:uid="{00000000-0005-0000-0000-000039580000}"/>
    <cellStyle name="표준 2 3 3 2 2 3" xfId="22590" xr:uid="{00000000-0005-0000-0000-00003A580000}"/>
    <cellStyle name="표준 2 3 3 2 2 5" xfId="22591" xr:uid="{00000000-0005-0000-0000-00003B580000}"/>
    <cellStyle name="표준 2 3 3 2 2 5 2" xfId="22592" xr:uid="{00000000-0005-0000-0000-00003C580000}"/>
    <cellStyle name="표준 2 3 3 2 2 5 2 2" xfId="22593" xr:uid="{00000000-0005-0000-0000-00003D580000}"/>
    <cellStyle name="표준 2 3 3 2 2 5 2 2 2" xfId="22594" xr:uid="{00000000-0005-0000-0000-00003E580000}"/>
    <cellStyle name="표준 2 3 3 2 2 5 2 2 2 2" xfId="22595" xr:uid="{00000000-0005-0000-0000-00003F580000}"/>
    <cellStyle name="표준 2 3 3 2 2 5 2 2 2 2 2" xfId="22596" xr:uid="{00000000-0005-0000-0000-000040580000}"/>
    <cellStyle name="표준 2 3 3 2 2 5 3" xfId="22597" xr:uid="{00000000-0005-0000-0000-000041580000}"/>
    <cellStyle name="표준 2 3 3 2 2 5 5" xfId="22598" xr:uid="{00000000-0005-0000-0000-000042580000}"/>
    <cellStyle name="표준 2 3 3 2 2 5 5 2" xfId="22599" xr:uid="{00000000-0005-0000-0000-000043580000}"/>
    <cellStyle name="표준 2 3 3 2 2 5 5 2 2" xfId="22600" xr:uid="{00000000-0005-0000-0000-000044580000}"/>
    <cellStyle name="표준 2 3 3 2 2 5 5 2 2 14" xfId="22601" xr:uid="{00000000-0005-0000-0000-000045580000}"/>
    <cellStyle name="표준 2 3 3 2 2 5 5 2 2 14 2" xfId="22602" xr:uid="{00000000-0005-0000-0000-000046580000}"/>
    <cellStyle name="표준 2 3 3 2 2 5 5 2 2 2" xfId="22603" xr:uid="{00000000-0005-0000-0000-000047580000}"/>
    <cellStyle name="표준 2 3 3 2 2 5 5 2 2 2 2" xfId="22604" xr:uid="{00000000-0005-0000-0000-000048580000}"/>
    <cellStyle name="표준 2 3 3 2 2 5 5 2 2 2 2 2" xfId="22605" xr:uid="{00000000-0005-0000-0000-000049580000}"/>
    <cellStyle name="표준 2 3 3 2 2 5 5 2 2 2 2 3" xfId="22606" xr:uid="{00000000-0005-0000-0000-00004A580000}"/>
    <cellStyle name="표준 2 3 3 2 2 5 5 2 2 2 2 3 2" xfId="22607" xr:uid="{00000000-0005-0000-0000-00004B580000}"/>
    <cellStyle name="표준 2 3 3 2 2 5 5 2 2 2 2 3 3" xfId="22608" xr:uid="{00000000-0005-0000-0000-00004C580000}"/>
    <cellStyle name="표준 2 3 3 2 2 5 5 2 2 2 2 4" xfId="22609" xr:uid="{00000000-0005-0000-0000-00004D580000}"/>
    <cellStyle name="표준 2 3 3 2 2 5 5 2 2 2 3" xfId="22610" xr:uid="{00000000-0005-0000-0000-00004E580000}"/>
    <cellStyle name="표준 2 3 3 2 2 5 5 2 2 2 3 2" xfId="22611" xr:uid="{00000000-0005-0000-0000-00004F580000}"/>
    <cellStyle name="표준 2 3 3 2 2 5 5 2 2 2 4" xfId="22612" xr:uid="{00000000-0005-0000-0000-000050580000}"/>
    <cellStyle name="표준 2 3 3 2 2 5 5 2 2 3" xfId="22613" xr:uid="{00000000-0005-0000-0000-000051580000}"/>
    <cellStyle name="표준 2 3 3 2 2 5 5 2 3" xfId="22614" xr:uid="{00000000-0005-0000-0000-000052580000}"/>
    <cellStyle name="표준 2 3 3 2 3" xfId="22615" xr:uid="{00000000-0005-0000-0000-000053580000}"/>
    <cellStyle name="표준 2 3 3 2 3 2" xfId="22616" xr:uid="{00000000-0005-0000-0000-000054580000}"/>
    <cellStyle name="표준 2 3 3 2 3 2 2" xfId="22617" xr:uid="{00000000-0005-0000-0000-000055580000}"/>
    <cellStyle name="표준 2 3 3 2 3 2 2 2" xfId="22618" xr:uid="{00000000-0005-0000-0000-000056580000}"/>
    <cellStyle name="표준 2 3 3 2 3 5" xfId="22619" xr:uid="{00000000-0005-0000-0000-000057580000}"/>
    <cellStyle name="표준 2 3 3 2 4" xfId="22620" xr:uid="{00000000-0005-0000-0000-000058580000}"/>
    <cellStyle name="표준 2 3 3 2 4 2" xfId="22621" xr:uid="{00000000-0005-0000-0000-000059580000}"/>
    <cellStyle name="표준 2 3 3 2 4 2 2" xfId="22622" xr:uid="{00000000-0005-0000-0000-00005A580000}"/>
    <cellStyle name="표준 2 3 3 2 4 2 3" xfId="22623" xr:uid="{00000000-0005-0000-0000-00005B580000}"/>
    <cellStyle name="표준 2 3 3 2 5" xfId="22624" xr:uid="{00000000-0005-0000-0000-00005C580000}"/>
    <cellStyle name="표준 2 3 3 2 5 2" xfId="22625" xr:uid="{00000000-0005-0000-0000-00005D580000}"/>
    <cellStyle name="표준 2 3 3 2 5 2 2" xfId="22626" xr:uid="{00000000-0005-0000-0000-00005E580000}"/>
    <cellStyle name="표준 2 3 3 2 5 3" xfId="22627" xr:uid="{00000000-0005-0000-0000-00005F580000}"/>
    <cellStyle name="표준 2 3 3 2 5 3 2" xfId="22628" xr:uid="{00000000-0005-0000-0000-000060580000}"/>
    <cellStyle name="표준 2 3 3 2 5 3 2 2" xfId="22629" xr:uid="{00000000-0005-0000-0000-000061580000}"/>
    <cellStyle name="표준 2 3 3 2 5 3 2 2 2" xfId="22630" xr:uid="{00000000-0005-0000-0000-000062580000}"/>
    <cellStyle name="표준 2 3 3 2 5 3 2 2 2 2" xfId="22631" xr:uid="{00000000-0005-0000-0000-000063580000}"/>
    <cellStyle name="표준 2 3 3 2 5 4" xfId="22632" xr:uid="{00000000-0005-0000-0000-000064580000}"/>
    <cellStyle name="표준 2 3 3 2 6" xfId="22633" xr:uid="{00000000-0005-0000-0000-000065580000}"/>
    <cellStyle name="표준 2 3 3 2 7" xfId="22634" xr:uid="{00000000-0005-0000-0000-000066580000}"/>
    <cellStyle name="표준 2 3 3 2 7 2" xfId="22635" xr:uid="{00000000-0005-0000-0000-000067580000}"/>
    <cellStyle name="표준 2 3 3 2 7 2 2" xfId="22636" xr:uid="{00000000-0005-0000-0000-000068580000}"/>
    <cellStyle name="표준 2 3 3 3" xfId="22637" xr:uid="{00000000-0005-0000-0000-000069580000}"/>
    <cellStyle name="표준 2 3 3 3 2" xfId="22638" xr:uid="{00000000-0005-0000-0000-00006A580000}"/>
    <cellStyle name="표준 2 3 3 3 2 2" xfId="22639" xr:uid="{00000000-0005-0000-0000-00006B580000}"/>
    <cellStyle name="표준 2 3 3 4" xfId="22640" xr:uid="{00000000-0005-0000-0000-00006C580000}"/>
    <cellStyle name="표준 2 3 3 4 2" xfId="22641" xr:uid="{00000000-0005-0000-0000-00006D580000}"/>
    <cellStyle name="표준 2 3 3 5" xfId="22642" xr:uid="{00000000-0005-0000-0000-00006E580000}"/>
    <cellStyle name="표준 2 3 4" xfId="22643" xr:uid="{00000000-0005-0000-0000-00006F580000}"/>
    <cellStyle name="표준 2 3 4 2" xfId="22644" xr:uid="{00000000-0005-0000-0000-000070580000}"/>
    <cellStyle name="표준 2 3 4 3" xfId="22645" xr:uid="{00000000-0005-0000-0000-000071580000}"/>
    <cellStyle name="표준 2 3 4 4" xfId="22646" xr:uid="{00000000-0005-0000-0000-000072580000}"/>
    <cellStyle name="표준 2 3 5" xfId="22647" xr:uid="{00000000-0005-0000-0000-000073580000}"/>
    <cellStyle name="표준 2 3 6" xfId="22648" xr:uid="{00000000-0005-0000-0000-000074580000}"/>
    <cellStyle name="표준 2 3 6 2" xfId="22649" xr:uid="{00000000-0005-0000-0000-000075580000}"/>
    <cellStyle name="표준 2 3 6 3" xfId="22650" xr:uid="{00000000-0005-0000-0000-000076580000}"/>
    <cellStyle name="표준 2 3 7" xfId="22651" xr:uid="{00000000-0005-0000-0000-000077580000}"/>
    <cellStyle name="표준 2 3 7 2" xfId="22652" xr:uid="{00000000-0005-0000-0000-000078580000}"/>
    <cellStyle name="표준 2 3 7 3" xfId="22653" xr:uid="{00000000-0005-0000-0000-000079580000}"/>
    <cellStyle name="표준 2 3 8" xfId="22654" xr:uid="{00000000-0005-0000-0000-00007A580000}"/>
    <cellStyle name="표준 2 3 8 2" xfId="22655" xr:uid="{00000000-0005-0000-0000-00007B580000}"/>
    <cellStyle name="표준 2 3 8 3" xfId="22656" xr:uid="{00000000-0005-0000-0000-00007C580000}"/>
    <cellStyle name="표준 2 3 9" xfId="22657" xr:uid="{00000000-0005-0000-0000-00007D580000}"/>
    <cellStyle name="표준 2 3_10.06월회사별장기수수료" xfId="22658" xr:uid="{00000000-0005-0000-0000-00007E580000}"/>
    <cellStyle name="표준 2 30" xfId="22659" xr:uid="{00000000-0005-0000-0000-00007F580000}"/>
    <cellStyle name="표준 2 31" xfId="22660" xr:uid="{00000000-0005-0000-0000-000080580000}"/>
    <cellStyle name="표준 2 32" xfId="22661" xr:uid="{00000000-0005-0000-0000-000081580000}"/>
    <cellStyle name="표준 2 33" xfId="22662" xr:uid="{00000000-0005-0000-0000-000082580000}"/>
    <cellStyle name="표준 2 34" xfId="22663" xr:uid="{00000000-0005-0000-0000-000083580000}"/>
    <cellStyle name="표준 2 35" xfId="22664" xr:uid="{00000000-0005-0000-0000-000084580000}"/>
    <cellStyle name="표준 2 36" xfId="22665" xr:uid="{00000000-0005-0000-0000-000085580000}"/>
    <cellStyle name="표준 2 37" xfId="22666" xr:uid="{00000000-0005-0000-0000-000086580000}"/>
    <cellStyle name="표준 2 38" xfId="22667" xr:uid="{00000000-0005-0000-0000-000087580000}"/>
    <cellStyle name="표준 2 4" xfId="22668" xr:uid="{00000000-0005-0000-0000-000088580000}"/>
    <cellStyle name="표준 2 4 2" xfId="22669" xr:uid="{00000000-0005-0000-0000-000089580000}"/>
    <cellStyle name="표준 2 4 2 2" xfId="22670" xr:uid="{00000000-0005-0000-0000-00008A580000}"/>
    <cellStyle name="표준 2 4 2 2 2" xfId="22671" xr:uid="{00000000-0005-0000-0000-00008B580000}"/>
    <cellStyle name="표준 2 4 2 2 2 2" xfId="22672" xr:uid="{00000000-0005-0000-0000-00008C580000}"/>
    <cellStyle name="표준 2 4 2 2 2 2 2" xfId="22673" xr:uid="{00000000-0005-0000-0000-00008D580000}"/>
    <cellStyle name="표준 2 4 2 2 2 2 2 2" xfId="22674" xr:uid="{00000000-0005-0000-0000-00008E580000}"/>
    <cellStyle name="표준 2 4 3" xfId="22675" xr:uid="{00000000-0005-0000-0000-00008F580000}"/>
    <cellStyle name="표준 2 4 3 2" xfId="22676" xr:uid="{00000000-0005-0000-0000-000090580000}"/>
    <cellStyle name="표준 2 4 3 3" xfId="22677" xr:uid="{00000000-0005-0000-0000-000091580000}"/>
    <cellStyle name="표준 2 4 3 4" xfId="22678" xr:uid="{00000000-0005-0000-0000-000092580000}"/>
    <cellStyle name="표준 2 4 4" xfId="22679" xr:uid="{00000000-0005-0000-0000-000093580000}"/>
    <cellStyle name="표준 2 4 4 2" xfId="22680" xr:uid="{00000000-0005-0000-0000-000094580000}"/>
    <cellStyle name="표준 2 4 4 2 2" xfId="22681" xr:uid="{00000000-0005-0000-0000-000095580000}"/>
    <cellStyle name="표준 2 4 4 3" xfId="22682" xr:uid="{00000000-0005-0000-0000-000096580000}"/>
    <cellStyle name="표준 2 4 5" xfId="22683" xr:uid="{00000000-0005-0000-0000-000097580000}"/>
    <cellStyle name="표준 2 4 6" xfId="22684" xr:uid="{00000000-0005-0000-0000-000098580000}"/>
    <cellStyle name="표준 2 4 6 2" xfId="22685" xr:uid="{00000000-0005-0000-0000-000099580000}"/>
    <cellStyle name="표준 2 4 7" xfId="22686" xr:uid="{00000000-0005-0000-0000-00009A580000}"/>
    <cellStyle name="표준 2 4 8" xfId="22687" xr:uid="{00000000-0005-0000-0000-00009B580000}"/>
    <cellStyle name="표준 2 5" xfId="22688" xr:uid="{00000000-0005-0000-0000-00009C580000}"/>
    <cellStyle name="표준 2 5 2" xfId="22689" xr:uid="{00000000-0005-0000-0000-00009D580000}"/>
    <cellStyle name="표준 2 5 2 2" xfId="22690" xr:uid="{00000000-0005-0000-0000-00009E580000}"/>
    <cellStyle name="표준 2 5 2 3" xfId="22691" xr:uid="{00000000-0005-0000-0000-00009F580000}"/>
    <cellStyle name="표준 2 5 3" xfId="22692" xr:uid="{00000000-0005-0000-0000-0000A0580000}"/>
    <cellStyle name="표준 2 5 3 2" xfId="22693" xr:uid="{00000000-0005-0000-0000-0000A1580000}"/>
    <cellStyle name="표준 2 5 4" xfId="22694" xr:uid="{00000000-0005-0000-0000-0000A2580000}"/>
    <cellStyle name="표준 2 6" xfId="22695" xr:uid="{00000000-0005-0000-0000-0000A3580000}"/>
    <cellStyle name="표준 2 6 2" xfId="22696" xr:uid="{00000000-0005-0000-0000-0000A4580000}"/>
    <cellStyle name="표준 2 7" xfId="22697" xr:uid="{00000000-0005-0000-0000-0000A5580000}"/>
    <cellStyle name="표준 2 7 10" xfId="22698" xr:uid="{00000000-0005-0000-0000-0000A6580000}"/>
    <cellStyle name="표준 2 7 11" xfId="22699" xr:uid="{00000000-0005-0000-0000-0000A7580000}"/>
    <cellStyle name="표준 2 7 12" xfId="22700" xr:uid="{00000000-0005-0000-0000-0000A8580000}"/>
    <cellStyle name="표준 2 7 13" xfId="22701" xr:uid="{00000000-0005-0000-0000-0000A9580000}"/>
    <cellStyle name="표준 2 7 14" xfId="22702" xr:uid="{00000000-0005-0000-0000-0000AA580000}"/>
    <cellStyle name="표준 2 7 2" xfId="22703" xr:uid="{00000000-0005-0000-0000-0000AB580000}"/>
    <cellStyle name="표준 2 7 2 2" xfId="22704" xr:uid="{00000000-0005-0000-0000-0000AC580000}"/>
    <cellStyle name="표준 2 7 2 2 2" xfId="22705" xr:uid="{00000000-0005-0000-0000-0000AD580000}"/>
    <cellStyle name="표준 2 7 2 3" xfId="22706" xr:uid="{00000000-0005-0000-0000-0000AE580000}"/>
    <cellStyle name="표준 2 7 3" xfId="22707" xr:uid="{00000000-0005-0000-0000-0000AF580000}"/>
    <cellStyle name="표준 2 7 3 2" xfId="22708" xr:uid="{00000000-0005-0000-0000-0000B0580000}"/>
    <cellStyle name="표준 2 7 3 3" xfId="22709" xr:uid="{00000000-0005-0000-0000-0000B1580000}"/>
    <cellStyle name="표준 2 7 4" xfId="22710" xr:uid="{00000000-0005-0000-0000-0000B2580000}"/>
    <cellStyle name="표준 2 7 5" xfId="22711" xr:uid="{00000000-0005-0000-0000-0000B3580000}"/>
    <cellStyle name="표준 2 7 6" xfId="22712" xr:uid="{00000000-0005-0000-0000-0000B4580000}"/>
    <cellStyle name="표준 2 7 7" xfId="22713" xr:uid="{00000000-0005-0000-0000-0000B5580000}"/>
    <cellStyle name="표준 2 7 8" xfId="22714" xr:uid="{00000000-0005-0000-0000-0000B6580000}"/>
    <cellStyle name="표준 2 7 9" xfId="22715" xr:uid="{00000000-0005-0000-0000-0000B7580000}"/>
    <cellStyle name="표준 2 8" xfId="22716" xr:uid="{00000000-0005-0000-0000-0000B8580000}"/>
    <cellStyle name="표준 2 8 2" xfId="22717" xr:uid="{00000000-0005-0000-0000-0000B9580000}"/>
    <cellStyle name="표준 2 8 3" xfId="22718" xr:uid="{00000000-0005-0000-0000-0000BA580000}"/>
    <cellStyle name="표준 2 9" xfId="22719" xr:uid="{00000000-0005-0000-0000-0000BB580000}"/>
    <cellStyle name="표준 2 9 2" xfId="22720" xr:uid="{00000000-0005-0000-0000-0000BC580000}"/>
    <cellStyle name="표준 2 9 2 2" xfId="22721" xr:uid="{00000000-0005-0000-0000-0000BD580000}"/>
    <cellStyle name="표준 2 9 3" xfId="22722" xr:uid="{00000000-0005-0000-0000-0000BE580000}"/>
    <cellStyle name="표준 2 9 3 2" xfId="22723" xr:uid="{00000000-0005-0000-0000-0000BF580000}"/>
    <cellStyle name="표준 2 9 3 2 2" xfId="22724" xr:uid="{00000000-0005-0000-0000-0000C0580000}"/>
    <cellStyle name="표준 2 9 3 2 2 2" xfId="22725" xr:uid="{00000000-0005-0000-0000-0000C1580000}"/>
    <cellStyle name="표준 2 9 3 2 3" xfId="22726" xr:uid="{00000000-0005-0000-0000-0000C2580000}"/>
    <cellStyle name="표준 2 9 3 3" xfId="22727" xr:uid="{00000000-0005-0000-0000-0000C3580000}"/>
    <cellStyle name="표준 2 9 3 3 2" xfId="22728" xr:uid="{00000000-0005-0000-0000-0000C4580000}"/>
    <cellStyle name="표준 2 9 3 4" xfId="22729" xr:uid="{00000000-0005-0000-0000-0000C5580000}"/>
    <cellStyle name="표준 2 9 4" xfId="22730" xr:uid="{00000000-0005-0000-0000-0000C6580000}"/>
    <cellStyle name="표준 2_0117협회등록요청" xfId="22731" xr:uid="{00000000-0005-0000-0000-0000C7580000}"/>
    <cellStyle name="표준 20" xfId="22732" xr:uid="{00000000-0005-0000-0000-0000C8580000}"/>
    <cellStyle name="표준 20 10" xfId="22733" xr:uid="{00000000-0005-0000-0000-0000C9580000}"/>
    <cellStyle name="표준 20 10 2" xfId="22734" xr:uid="{00000000-0005-0000-0000-0000CA580000}"/>
    <cellStyle name="표준 20 11" xfId="22735" xr:uid="{00000000-0005-0000-0000-0000CB580000}"/>
    <cellStyle name="표준 20 11 2" xfId="22736" xr:uid="{00000000-0005-0000-0000-0000CC580000}"/>
    <cellStyle name="표준 20 12" xfId="22737" xr:uid="{00000000-0005-0000-0000-0000CD580000}"/>
    <cellStyle name="표준 20 12 2" xfId="22738" xr:uid="{00000000-0005-0000-0000-0000CE580000}"/>
    <cellStyle name="표준 20 13" xfId="22739" xr:uid="{00000000-0005-0000-0000-0000CF580000}"/>
    <cellStyle name="표준 20 13 2" xfId="22740" xr:uid="{00000000-0005-0000-0000-0000D0580000}"/>
    <cellStyle name="표준 20 14" xfId="22741" xr:uid="{00000000-0005-0000-0000-0000D1580000}"/>
    <cellStyle name="표준 20 14 2" xfId="22742" xr:uid="{00000000-0005-0000-0000-0000D2580000}"/>
    <cellStyle name="표준 20 15" xfId="22743" xr:uid="{00000000-0005-0000-0000-0000D3580000}"/>
    <cellStyle name="표준 20 15 2" xfId="22744" xr:uid="{00000000-0005-0000-0000-0000D4580000}"/>
    <cellStyle name="표준 20 16" xfId="22745" xr:uid="{00000000-0005-0000-0000-0000D5580000}"/>
    <cellStyle name="표준 20 16 2" xfId="22746" xr:uid="{00000000-0005-0000-0000-0000D6580000}"/>
    <cellStyle name="표준 20 17" xfId="22747" xr:uid="{00000000-0005-0000-0000-0000D7580000}"/>
    <cellStyle name="표준 20 17 2" xfId="22748" xr:uid="{00000000-0005-0000-0000-0000D8580000}"/>
    <cellStyle name="표준 20 18" xfId="22749" xr:uid="{00000000-0005-0000-0000-0000D9580000}"/>
    <cellStyle name="표준 20 18 2" xfId="22750" xr:uid="{00000000-0005-0000-0000-0000DA580000}"/>
    <cellStyle name="표준 20 19" xfId="22751" xr:uid="{00000000-0005-0000-0000-0000DB580000}"/>
    <cellStyle name="표준 20 19 2" xfId="22752" xr:uid="{00000000-0005-0000-0000-0000DC580000}"/>
    <cellStyle name="표준 20 2" xfId="22753" xr:uid="{00000000-0005-0000-0000-0000DD580000}"/>
    <cellStyle name="표준 20 2 2" xfId="22754" xr:uid="{00000000-0005-0000-0000-0000DE580000}"/>
    <cellStyle name="표준 20 2 2 2" xfId="22755" xr:uid="{00000000-0005-0000-0000-0000DF580000}"/>
    <cellStyle name="표준 20 2 2 2 2" xfId="22756" xr:uid="{00000000-0005-0000-0000-0000E0580000}"/>
    <cellStyle name="표준 20 2 2 2 2 2" xfId="22757" xr:uid="{00000000-0005-0000-0000-0000E1580000}"/>
    <cellStyle name="표준 20 2 2 2 2 2 2" xfId="22758" xr:uid="{00000000-0005-0000-0000-0000E2580000}"/>
    <cellStyle name="표준 20 2 2 2 2 2 2 2" xfId="22759" xr:uid="{00000000-0005-0000-0000-0000E3580000}"/>
    <cellStyle name="표준 20 2 2 2 2 2 2 2 2" xfId="22760" xr:uid="{00000000-0005-0000-0000-0000E4580000}"/>
    <cellStyle name="표준 20 2 2 2 2 2 2 3" xfId="22761" xr:uid="{00000000-0005-0000-0000-0000E5580000}"/>
    <cellStyle name="표준 20 2 2 2 2 2 3" xfId="22762" xr:uid="{00000000-0005-0000-0000-0000E6580000}"/>
    <cellStyle name="표준 20 2 2 2 2 2 3 2" xfId="22763" xr:uid="{00000000-0005-0000-0000-0000E7580000}"/>
    <cellStyle name="표준 20 2 2 2 2 2 4" xfId="22764" xr:uid="{00000000-0005-0000-0000-0000E8580000}"/>
    <cellStyle name="표준 20 2 2 2 2 3" xfId="22765" xr:uid="{00000000-0005-0000-0000-0000E9580000}"/>
    <cellStyle name="표준 20 2 2 2 2 3 2" xfId="22766" xr:uid="{00000000-0005-0000-0000-0000EA580000}"/>
    <cellStyle name="표준 20 2 2 2 2 3 2 2" xfId="22767" xr:uid="{00000000-0005-0000-0000-0000EB580000}"/>
    <cellStyle name="표준 20 2 2 2 2 3 3" xfId="22768" xr:uid="{00000000-0005-0000-0000-0000EC580000}"/>
    <cellStyle name="표준 20 2 2 2 2 4" xfId="22769" xr:uid="{00000000-0005-0000-0000-0000ED580000}"/>
    <cellStyle name="표준 20 2 2 2 2 4 2" xfId="22770" xr:uid="{00000000-0005-0000-0000-0000EE580000}"/>
    <cellStyle name="표준 20 2 2 2 2 5" xfId="22771" xr:uid="{00000000-0005-0000-0000-0000EF580000}"/>
    <cellStyle name="표준 20 2 2 2 3" xfId="22772" xr:uid="{00000000-0005-0000-0000-0000F0580000}"/>
    <cellStyle name="표준 20 2 2 2 3 2" xfId="22773" xr:uid="{00000000-0005-0000-0000-0000F1580000}"/>
    <cellStyle name="표준 20 2 2 2 3 2 2" xfId="22774" xr:uid="{00000000-0005-0000-0000-0000F2580000}"/>
    <cellStyle name="표준 20 2 2 2 3 2 2 2" xfId="22775" xr:uid="{00000000-0005-0000-0000-0000F3580000}"/>
    <cellStyle name="표준 20 2 2 2 3 2 3" xfId="22776" xr:uid="{00000000-0005-0000-0000-0000F4580000}"/>
    <cellStyle name="표준 20 2 2 2 3 3" xfId="22777" xr:uid="{00000000-0005-0000-0000-0000F5580000}"/>
    <cellStyle name="표준 20 2 2 2 3 3 2" xfId="22778" xr:uid="{00000000-0005-0000-0000-0000F6580000}"/>
    <cellStyle name="표준 20 2 2 2 3 4" xfId="22779" xr:uid="{00000000-0005-0000-0000-0000F7580000}"/>
    <cellStyle name="표준 20 2 2 2 4" xfId="22780" xr:uid="{00000000-0005-0000-0000-0000F8580000}"/>
    <cellStyle name="표준 20 2 2 2 4 2" xfId="22781" xr:uid="{00000000-0005-0000-0000-0000F9580000}"/>
    <cellStyle name="표준 20 2 2 2 4 2 2" xfId="22782" xr:uid="{00000000-0005-0000-0000-0000FA580000}"/>
    <cellStyle name="표준 20 2 2 2 4 3" xfId="22783" xr:uid="{00000000-0005-0000-0000-0000FB580000}"/>
    <cellStyle name="표준 20 2 2 2 5" xfId="22784" xr:uid="{00000000-0005-0000-0000-0000FC580000}"/>
    <cellStyle name="표준 20 2 2 2 5 2" xfId="22785" xr:uid="{00000000-0005-0000-0000-0000FD580000}"/>
    <cellStyle name="표준 20 2 2 2 6" xfId="22786" xr:uid="{00000000-0005-0000-0000-0000FE580000}"/>
    <cellStyle name="표준 20 2 2 3" xfId="22787" xr:uid="{00000000-0005-0000-0000-0000FF580000}"/>
    <cellStyle name="표준 20 2 2 3 2" xfId="22788" xr:uid="{00000000-0005-0000-0000-000000590000}"/>
    <cellStyle name="표준 20 2 2 3 2 2" xfId="22789" xr:uid="{00000000-0005-0000-0000-000001590000}"/>
    <cellStyle name="표준 20 2 2 3 2 2 2" xfId="22790" xr:uid="{00000000-0005-0000-0000-000002590000}"/>
    <cellStyle name="표준 20 2 2 3 2 2 2 2" xfId="22791" xr:uid="{00000000-0005-0000-0000-000003590000}"/>
    <cellStyle name="표준 20 2 2 3 2 2 3" xfId="22792" xr:uid="{00000000-0005-0000-0000-000004590000}"/>
    <cellStyle name="표준 20 2 2 3 2 3" xfId="22793" xr:uid="{00000000-0005-0000-0000-000005590000}"/>
    <cellStyle name="표준 20 2 2 3 2 3 2" xfId="22794" xr:uid="{00000000-0005-0000-0000-000006590000}"/>
    <cellStyle name="표준 20 2 2 3 2 4" xfId="22795" xr:uid="{00000000-0005-0000-0000-000007590000}"/>
    <cellStyle name="표준 20 2 2 3 3" xfId="22796" xr:uid="{00000000-0005-0000-0000-000008590000}"/>
    <cellStyle name="표준 20 2 2 3 3 2" xfId="22797" xr:uid="{00000000-0005-0000-0000-000009590000}"/>
    <cellStyle name="표준 20 2 2 3 3 2 2" xfId="22798" xr:uid="{00000000-0005-0000-0000-00000A590000}"/>
    <cellStyle name="표준 20 2 2 3 3 3" xfId="22799" xr:uid="{00000000-0005-0000-0000-00000B590000}"/>
    <cellStyle name="표준 20 2 2 3 4" xfId="22800" xr:uid="{00000000-0005-0000-0000-00000C590000}"/>
    <cellStyle name="표준 20 2 2 3 4 2" xfId="22801" xr:uid="{00000000-0005-0000-0000-00000D590000}"/>
    <cellStyle name="표준 20 2 2 3 5" xfId="22802" xr:uid="{00000000-0005-0000-0000-00000E590000}"/>
    <cellStyle name="표준 20 2 2 4" xfId="22803" xr:uid="{00000000-0005-0000-0000-00000F590000}"/>
    <cellStyle name="표준 20 2 2 4 2" xfId="22804" xr:uid="{00000000-0005-0000-0000-000010590000}"/>
    <cellStyle name="표준 20 2 2 4 2 2" xfId="22805" xr:uid="{00000000-0005-0000-0000-000011590000}"/>
    <cellStyle name="표준 20 2 2 4 2 2 2" xfId="22806" xr:uid="{00000000-0005-0000-0000-000012590000}"/>
    <cellStyle name="표준 20 2 2 4 2 3" xfId="22807" xr:uid="{00000000-0005-0000-0000-000013590000}"/>
    <cellStyle name="표준 20 2 2 4 3" xfId="22808" xr:uid="{00000000-0005-0000-0000-000014590000}"/>
    <cellStyle name="표준 20 2 2 4 3 2" xfId="22809" xr:uid="{00000000-0005-0000-0000-000015590000}"/>
    <cellStyle name="표준 20 2 2 4 4" xfId="22810" xr:uid="{00000000-0005-0000-0000-000016590000}"/>
    <cellStyle name="표준 20 2 2 5" xfId="22811" xr:uid="{00000000-0005-0000-0000-000017590000}"/>
    <cellStyle name="표준 20 2 2 5 2" xfId="22812" xr:uid="{00000000-0005-0000-0000-000018590000}"/>
    <cellStyle name="표준 20 2 2 5 2 2" xfId="22813" xr:uid="{00000000-0005-0000-0000-000019590000}"/>
    <cellStyle name="표준 20 2 2 5 3" xfId="22814" xr:uid="{00000000-0005-0000-0000-00001A590000}"/>
    <cellStyle name="표준 20 2 2 6" xfId="22815" xr:uid="{00000000-0005-0000-0000-00001B590000}"/>
    <cellStyle name="표준 20 2 2 6 2" xfId="22816" xr:uid="{00000000-0005-0000-0000-00001C590000}"/>
    <cellStyle name="표준 20 2 2 7" xfId="22817" xr:uid="{00000000-0005-0000-0000-00001D590000}"/>
    <cellStyle name="표준 20 2 3" xfId="22818" xr:uid="{00000000-0005-0000-0000-00001E590000}"/>
    <cellStyle name="표준 20 2 3 2" xfId="22819" xr:uid="{00000000-0005-0000-0000-00001F590000}"/>
    <cellStyle name="표준 20 2 3 2 2" xfId="22820" xr:uid="{00000000-0005-0000-0000-000020590000}"/>
    <cellStyle name="표준 20 2 3 2 2 2" xfId="22821" xr:uid="{00000000-0005-0000-0000-000021590000}"/>
    <cellStyle name="표준 20 2 3 2 2 2 2" xfId="22822" xr:uid="{00000000-0005-0000-0000-000022590000}"/>
    <cellStyle name="표준 20 2 3 2 2 2 2 2" xfId="22823" xr:uid="{00000000-0005-0000-0000-000023590000}"/>
    <cellStyle name="표준 20 2 3 2 2 2 3" xfId="22824" xr:uid="{00000000-0005-0000-0000-000024590000}"/>
    <cellStyle name="표준 20 2 3 2 2 3" xfId="22825" xr:uid="{00000000-0005-0000-0000-000025590000}"/>
    <cellStyle name="표준 20 2 3 2 2 3 2" xfId="22826" xr:uid="{00000000-0005-0000-0000-000026590000}"/>
    <cellStyle name="표준 20 2 3 2 2 4" xfId="22827" xr:uid="{00000000-0005-0000-0000-000027590000}"/>
    <cellStyle name="표준 20 2 3 2 3" xfId="22828" xr:uid="{00000000-0005-0000-0000-000028590000}"/>
    <cellStyle name="표준 20 2 3 2 3 2" xfId="22829" xr:uid="{00000000-0005-0000-0000-000029590000}"/>
    <cellStyle name="표준 20 2 3 2 3 2 2" xfId="22830" xr:uid="{00000000-0005-0000-0000-00002A590000}"/>
    <cellStyle name="표준 20 2 3 2 3 3" xfId="22831" xr:uid="{00000000-0005-0000-0000-00002B590000}"/>
    <cellStyle name="표준 20 2 3 2 4" xfId="22832" xr:uid="{00000000-0005-0000-0000-00002C590000}"/>
    <cellStyle name="표준 20 2 3 2 4 2" xfId="22833" xr:uid="{00000000-0005-0000-0000-00002D590000}"/>
    <cellStyle name="표준 20 2 3 2 5" xfId="22834" xr:uid="{00000000-0005-0000-0000-00002E590000}"/>
    <cellStyle name="표준 20 2 3 3" xfId="22835" xr:uid="{00000000-0005-0000-0000-00002F590000}"/>
    <cellStyle name="표준 20 2 3 3 2" xfId="22836" xr:uid="{00000000-0005-0000-0000-000030590000}"/>
    <cellStyle name="표준 20 2 3 3 2 2" xfId="22837" xr:uid="{00000000-0005-0000-0000-000031590000}"/>
    <cellStyle name="표준 20 2 3 3 2 2 2" xfId="22838" xr:uid="{00000000-0005-0000-0000-000032590000}"/>
    <cellStyle name="표준 20 2 3 3 2 3" xfId="22839" xr:uid="{00000000-0005-0000-0000-000033590000}"/>
    <cellStyle name="표준 20 2 3 3 3" xfId="22840" xr:uid="{00000000-0005-0000-0000-000034590000}"/>
    <cellStyle name="표준 20 2 3 3 3 2" xfId="22841" xr:uid="{00000000-0005-0000-0000-000035590000}"/>
    <cellStyle name="표준 20 2 3 3 4" xfId="22842" xr:uid="{00000000-0005-0000-0000-000036590000}"/>
    <cellStyle name="표준 20 2 3 4" xfId="22843" xr:uid="{00000000-0005-0000-0000-000037590000}"/>
    <cellStyle name="표준 20 2 3 4 2" xfId="22844" xr:uid="{00000000-0005-0000-0000-000038590000}"/>
    <cellStyle name="표준 20 2 3 4 2 2" xfId="22845" xr:uid="{00000000-0005-0000-0000-000039590000}"/>
    <cellStyle name="표준 20 2 3 4 3" xfId="22846" xr:uid="{00000000-0005-0000-0000-00003A590000}"/>
    <cellStyle name="표준 20 2 3 5" xfId="22847" xr:uid="{00000000-0005-0000-0000-00003B590000}"/>
    <cellStyle name="표준 20 2 3 5 2" xfId="22848" xr:uid="{00000000-0005-0000-0000-00003C590000}"/>
    <cellStyle name="표준 20 2 3 6" xfId="22849" xr:uid="{00000000-0005-0000-0000-00003D590000}"/>
    <cellStyle name="표준 20 2 4" xfId="22850" xr:uid="{00000000-0005-0000-0000-00003E590000}"/>
    <cellStyle name="표준 20 2 4 2" xfId="22851" xr:uid="{00000000-0005-0000-0000-00003F590000}"/>
    <cellStyle name="표준 20 2 4 2 2" xfId="22852" xr:uid="{00000000-0005-0000-0000-000040590000}"/>
    <cellStyle name="표준 20 2 4 2 2 2" xfId="22853" xr:uid="{00000000-0005-0000-0000-000041590000}"/>
    <cellStyle name="표준 20 2 4 2 2 2 2" xfId="22854" xr:uid="{00000000-0005-0000-0000-000042590000}"/>
    <cellStyle name="표준 20 2 4 2 2 3" xfId="22855" xr:uid="{00000000-0005-0000-0000-000043590000}"/>
    <cellStyle name="표준 20 2 4 2 3" xfId="22856" xr:uid="{00000000-0005-0000-0000-000044590000}"/>
    <cellStyle name="표준 20 2 4 2 3 2" xfId="22857" xr:uid="{00000000-0005-0000-0000-000045590000}"/>
    <cellStyle name="표준 20 2 4 2 4" xfId="22858" xr:uid="{00000000-0005-0000-0000-000046590000}"/>
    <cellStyle name="표준 20 2 4 3" xfId="22859" xr:uid="{00000000-0005-0000-0000-000047590000}"/>
    <cellStyle name="표준 20 2 4 3 2" xfId="22860" xr:uid="{00000000-0005-0000-0000-000048590000}"/>
    <cellStyle name="표준 20 2 4 3 2 2" xfId="22861" xr:uid="{00000000-0005-0000-0000-000049590000}"/>
    <cellStyle name="표준 20 2 4 3 3" xfId="22862" xr:uid="{00000000-0005-0000-0000-00004A590000}"/>
    <cellStyle name="표준 20 2 4 4" xfId="22863" xr:uid="{00000000-0005-0000-0000-00004B590000}"/>
    <cellStyle name="표준 20 2 4 4 2" xfId="22864" xr:uid="{00000000-0005-0000-0000-00004C590000}"/>
    <cellStyle name="표준 20 2 4 5" xfId="22865" xr:uid="{00000000-0005-0000-0000-00004D590000}"/>
    <cellStyle name="표준 20 2 5" xfId="22866" xr:uid="{00000000-0005-0000-0000-00004E590000}"/>
    <cellStyle name="표준 20 2 5 2" xfId="22867" xr:uid="{00000000-0005-0000-0000-00004F590000}"/>
    <cellStyle name="표준 20 2 5 2 2" xfId="22868" xr:uid="{00000000-0005-0000-0000-000050590000}"/>
    <cellStyle name="표준 20 2 5 2 2 2" xfId="22869" xr:uid="{00000000-0005-0000-0000-000051590000}"/>
    <cellStyle name="표준 20 2 5 2 3" xfId="22870" xr:uid="{00000000-0005-0000-0000-000052590000}"/>
    <cellStyle name="표준 20 2 5 3" xfId="22871" xr:uid="{00000000-0005-0000-0000-000053590000}"/>
    <cellStyle name="표준 20 2 5 3 2" xfId="22872" xr:uid="{00000000-0005-0000-0000-000054590000}"/>
    <cellStyle name="표준 20 2 5 4" xfId="22873" xr:uid="{00000000-0005-0000-0000-000055590000}"/>
    <cellStyle name="표준 20 2 6" xfId="22874" xr:uid="{00000000-0005-0000-0000-000056590000}"/>
    <cellStyle name="표준 20 2 6 2" xfId="22875" xr:uid="{00000000-0005-0000-0000-000057590000}"/>
    <cellStyle name="표준 20 2 6 2 2" xfId="22876" xr:uid="{00000000-0005-0000-0000-000058590000}"/>
    <cellStyle name="표준 20 2 6 3" xfId="22877" xr:uid="{00000000-0005-0000-0000-000059590000}"/>
    <cellStyle name="표준 20 2 7" xfId="22878" xr:uid="{00000000-0005-0000-0000-00005A590000}"/>
    <cellStyle name="표준 20 2 7 2" xfId="22879" xr:uid="{00000000-0005-0000-0000-00005B590000}"/>
    <cellStyle name="표준 20 2 8" xfId="22880" xr:uid="{00000000-0005-0000-0000-00005C590000}"/>
    <cellStyle name="표준 20 20" xfId="22881" xr:uid="{00000000-0005-0000-0000-00005D590000}"/>
    <cellStyle name="표준 20 20 2" xfId="22882" xr:uid="{00000000-0005-0000-0000-00005E590000}"/>
    <cellStyle name="표준 20 21" xfId="22883" xr:uid="{00000000-0005-0000-0000-00005F590000}"/>
    <cellStyle name="표준 20 22" xfId="22884" xr:uid="{00000000-0005-0000-0000-000060590000}"/>
    <cellStyle name="표준 20 23" xfId="22885" xr:uid="{00000000-0005-0000-0000-000061590000}"/>
    <cellStyle name="표준 20 3" xfId="22886" xr:uid="{00000000-0005-0000-0000-000062590000}"/>
    <cellStyle name="표준 20 3 2" xfId="22887" xr:uid="{00000000-0005-0000-0000-000063590000}"/>
    <cellStyle name="표준 20 3 2 2" xfId="22888" xr:uid="{00000000-0005-0000-0000-000064590000}"/>
    <cellStyle name="표준 20 3 2 2 2" xfId="22889" xr:uid="{00000000-0005-0000-0000-000065590000}"/>
    <cellStyle name="표준 20 3 2 2 2 2" xfId="22890" xr:uid="{00000000-0005-0000-0000-000066590000}"/>
    <cellStyle name="표준 20 3 2 2 2 2 2" xfId="22891" xr:uid="{00000000-0005-0000-0000-000067590000}"/>
    <cellStyle name="표준 20 3 2 2 2 2 2 2" xfId="22892" xr:uid="{00000000-0005-0000-0000-000068590000}"/>
    <cellStyle name="표준 20 3 2 2 2 2 3" xfId="22893" xr:uid="{00000000-0005-0000-0000-000069590000}"/>
    <cellStyle name="표준 20 3 2 2 2 3" xfId="22894" xr:uid="{00000000-0005-0000-0000-00006A590000}"/>
    <cellStyle name="표준 20 3 2 2 2 3 2" xfId="22895" xr:uid="{00000000-0005-0000-0000-00006B590000}"/>
    <cellStyle name="표준 20 3 2 2 2 4" xfId="22896" xr:uid="{00000000-0005-0000-0000-00006C590000}"/>
    <cellStyle name="표준 20 3 2 2 3" xfId="22897" xr:uid="{00000000-0005-0000-0000-00006D590000}"/>
    <cellStyle name="표준 20 3 2 2 3 2" xfId="22898" xr:uid="{00000000-0005-0000-0000-00006E590000}"/>
    <cellStyle name="표준 20 3 2 2 3 2 2" xfId="22899" xr:uid="{00000000-0005-0000-0000-00006F590000}"/>
    <cellStyle name="표준 20 3 2 2 3 3" xfId="22900" xr:uid="{00000000-0005-0000-0000-000070590000}"/>
    <cellStyle name="표준 20 3 2 2 4" xfId="22901" xr:uid="{00000000-0005-0000-0000-000071590000}"/>
    <cellStyle name="표준 20 3 2 2 4 2" xfId="22902" xr:uid="{00000000-0005-0000-0000-000072590000}"/>
    <cellStyle name="표준 20 3 2 2 5" xfId="22903" xr:uid="{00000000-0005-0000-0000-000073590000}"/>
    <cellStyle name="표준 20 3 2 3" xfId="22904" xr:uid="{00000000-0005-0000-0000-000074590000}"/>
    <cellStyle name="표준 20 3 2 3 2" xfId="22905" xr:uid="{00000000-0005-0000-0000-000075590000}"/>
    <cellStyle name="표준 20 3 2 3 2 2" xfId="22906" xr:uid="{00000000-0005-0000-0000-000076590000}"/>
    <cellStyle name="표준 20 3 2 3 2 2 2" xfId="22907" xr:uid="{00000000-0005-0000-0000-000077590000}"/>
    <cellStyle name="표준 20 3 2 3 2 3" xfId="22908" xr:uid="{00000000-0005-0000-0000-000078590000}"/>
    <cellStyle name="표준 20 3 2 3 3" xfId="22909" xr:uid="{00000000-0005-0000-0000-000079590000}"/>
    <cellStyle name="표준 20 3 2 3 3 2" xfId="22910" xr:uid="{00000000-0005-0000-0000-00007A590000}"/>
    <cellStyle name="표준 20 3 2 3 4" xfId="22911" xr:uid="{00000000-0005-0000-0000-00007B590000}"/>
    <cellStyle name="표준 20 3 2 4" xfId="22912" xr:uid="{00000000-0005-0000-0000-00007C590000}"/>
    <cellStyle name="표준 20 3 2 4 2" xfId="22913" xr:uid="{00000000-0005-0000-0000-00007D590000}"/>
    <cellStyle name="표준 20 3 2 4 2 2" xfId="22914" xr:uid="{00000000-0005-0000-0000-00007E590000}"/>
    <cellStyle name="표준 20 3 2 4 3" xfId="22915" xr:uid="{00000000-0005-0000-0000-00007F590000}"/>
    <cellStyle name="표준 20 3 2 5" xfId="22916" xr:uid="{00000000-0005-0000-0000-000080590000}"/>
    <cellStyle name="표준 20 3 2 5 2" xfId="22917" xr:uid="{00000000-0005-0000-0000-000081590000}"/>
    <cellStyle name="표준 20 3 2 6" xfId="22918" xr:uid="{00000000-0005-0000-0000-000082590000}"/>
    <cellStyle name="표준 20 3 3" xfId="22919" xr:uid="{00000000-0005-0000-0000-000083590000}"/>
    <cellStyle name="표준 20 3 3 2" xfId="22920" xr:uid="{00000000-0005-0000-0000-000084590000}"/>
    <cellStyle name="표준 20 3 3 2 2" xfId="22921" xr:uid="{00000000-0005-0000-0000-000085590000}"/>
    <cellStyle name="표준 20 3 3 2 2 2" xfId="22922" xr:uid="{00000000-0005-0000-0000-000086590000}"/>
    <cellStyle name="표준 20 3 3 2 2 2 2" xfId="22923" xr:uid="{00000000-0005-0000-0000-000087590000}"/>
    <cellStyle name="표준 20 3 3 2 2 3" xfId="22924" xr:uid="{00000000-0005-0000-0000-000088590000}"/>
    <cellStyle name="표준 20 3 3 2 3" xfId="22925" xr:uid="{00000000-0005-0000-0000-000089590000}"/>
    <cellStyle name="표준 20 3 3 2 3 2" xfId="22926" xr:uid="{00000000-0005-0000-0000-00008A590000}"/>
    <cellStyle name="표준 20 3 3 2 4" xfId="22927" xr:uid="{00000000-0005-0000-0000-00008B590000}"/>
    <cellStyle name="표준 20 3 3 3" xfId="22928" xr:uid="{00000000-0005-0000-0000-00008C590000}"/>
    <cellStyle name="표준 20 3 3 3 2" xfId="22929" xr:uid="{00000000-0005-0000-0000-00008D590000}"/>
    <cellStyle name="표준 20 3 3 3 2 2" xfId="22930" xr:uid="{00000000-0005-0000-0000-00008E590000}"/>
    <cellStyle name="표준 20 3 3 3 3" xfId="22931" xr:uid="{00000000-0005-0000-0000-00008F590000}"/>
    <cellStyle name="표준 20 3 3 4" xfId="22932" xr:uid="{00000000-0005-0000-0000-000090590000}"/>
    <cellStyle name="표준 20 3 3 4 2" xfId="22933" xr:uid="{00000000-0005-0000-0000-000091590000}"/>
    <cellStyle name="표준 20 3 3 5" xfId="22934" xr:uid="{00000000-0005-0000-0000-000092590000}"/>
    <cellStyle name="표준 20 3 4" xfId="22935" xr:uid="{00000000-0005-0000-0000-000093590000}"/>
    <cellStyle name="표준 20 3 4 2" xfId="22936" xr:uid="{00000000-0005-0000-0000-000094590000}"/>
    <cellStyle name="표준 20 3 4 2 2" xfId="22937" xr:uid="{00000000-0005-0000-0000-000095590000}"/>
    <cellStyle name="표준 20 3 4 2 2 2" xfId="22938" xr:uid="{00000000-0005-0000-0000-000096590000}"/>
    <cellStyle name="표준 20 3 4 2 3" xfId="22939" xr:uid="{00000000-0005-0000-0000-000097590000}"/>
    <cellStyle name="표준 20 3 4 3" xfId="22940" xr:uid="{00000000-0005-0000-0000-000098590000}"/>
    <cellStyle name="표준 20 3 4 3 2" xfId="22941" xr:uid="{00000000-0005-0000-0000-000099590000}"/>
    <cellStyle name="표준 20 3 4 4" xfId="22942" xr:uid="{00000000-0005-0000-0000-00009A590000}"/>
    <cellStyle name="표준 20 3 5" xfId="22943" xr:uid="{00000000-0005-0000-0000-00009B590000}"/>
    <cellStyle name="표준 20 3 5 2" xfId="22944" xr:uid="{00000000-0005-0000-0000-00009C590000}"/>
    <cellStyle name="표준 20 3 5 2 2" xfId="22945" xr:uid="{00000000-0005-0000-0000-00009D590000}"/>
    <cellStyle name="표준 20 3 5 3" xfId="22946" xr:uid="{00000000-0005-0000-0000-00009E590000}"/>
    <cellStyle name="표준 20 3 6" xfId="22947" xr:uid="{00000000-0005-0000-0000-00009F590000}"/>
    <cellStyle name="표준 20 3 6 2" xfId="22948" xr:uid="{00000000-0005-0000-0000-0000A0590000}"/>
    <cellStyle name="표준 20 3 7" xfId="22949" xr:uid="{00000000-0005-0000-0000-0000A1590000}"/>
    <cellStyle name="표준 20 4" xfId="22950" xr:uid="{00000000-0005-0000-0000-0000A2590000}"/>
    <cellStyle name="표준 20 4 2" xfId="22951" xr:uid="{00000000-0005-0000-0000-0000A3590000}"/>
    <cellStyle name="표준 20 4 2 2" xfId="22952" xr:uid="{00000000-0005-0000-0000-0000A4590000}"/>
    <cellStyle name="표준 20 4 2 2 2" xfId="22953" xr:uid="{00000000-0005-0000-0000-0000A5590000}"/>
    <cellStyle name="표준 20 4 2 2 2 2" xfId="22954" xr:uid="{00000000-0005-0000-0000-0000A6590000}"/>
    <cellStyle name="표준 20 4 2 2 2 2 2" xfId="22955" xr:uid="{00000000-0005-0000-0000-0000A7590000}"/>
    <cellStyle name="표준 20 4 2 2 2 3" xfId="22956" xr:uid="{00000000-0005-0000-0000-0000A8590000}"/>
    <cellStyle name="표준 20 4 2 2 3" xfId="22957" xr:uid="{00000000-0005-0000-0000-0000A9590000}"/>
    <cellStyle name="표준 20 4 2 2 3 2" xfId="22958" xr:uid="{00000000-0005-0000-0000-0000AA590000}"/>
    <cellStyle name="표준 20 4 2 2 4" xfId="22959" xr:uid="{00000000-0005-0000-0000-0000AB590000}"/>
    <cellStyle name="표준 20 4 2 3" xfId="22960" xr:uid="{00000000-0005-0000-0000-0000AC590000}"/>
    <cellStyle name="표준 20 4 2 3 2" xfId="22961" xr:uid="{00000000-0005-0000-0000-0000AD590000}"/>
    <cellStyle name="표준 20 4 2 3 2 2" xfId="22962" xr:uid="{00000000-0005-0000-0000-0000AE590000}"/>
    <cellStyle name="표준 20 4 2 3 3" xfId="22963" xr:uid="{00000000-0005-0000-0000-0000AF590000}"/>
    <cellStyle name="표준 20 4 2 4" xfId="22964" xr:uid="{00000000-0005-0000-0000-0000B0590000}"/>
    <cellStyle name="표준 20 4 2 4 2" xfId="22965" xr:uid="{00000000-0005-0000-0000-0000B1590000}"/>
    <cellStyle name="표준 20 4 2 5" xfId="22966" xr:uid="{00000000-0005-0000-0000-0000B2590000}"/>
    <cellStyle name="표준 20 4 3" xfId="22967" xr:uid="{00000000-0005-0000-0000-0000B3590000}"/>
    <cellStyle name="표준 20 4 3 2" xfId="22968" xr:uid="{00000000-0005-0000-0000-0000B4590000}"/>
    <cellStyle name="표준 20 4 3 2 2" xfId="22969" xr:uid="{00000000-0005-0000-0000-0000B5590000}"/>
    <cellStyle name="표준 20 4 3 2 2 2" xfId="22970" xr:uid="{00000000-0005-0000-0000-0000B6590000}"/>
    <cellStyle name="표준 20 4 3 2 3" xfId="22971" xr:uid="{00000000-0005-0000-0000-0000B7590000}"/>
    <cellStyle name="표준 20 4 3 3" xfId="22972" xr:uid="{00000000-0005-0000-0000-0000B8590000}"/>
    <cellStyle name="표준 20 4 3 3 2" xfId="22973" xr:uid="{00000000-0005-0000-0000-0000B9590000}"/>
    <cellStyle name="표준 20 4 3 4" xfId="22974" xr:uid="{00000000-0005-0000-0000-0000BA590000}"/>
    <cellStyle name="표준 20 4 4" xfId="22975" xr:uid="{00000000-0005-0000-0000-0000BB590000}"/>
    <cellStyle name="표준 20 4 4 2" xfId="22976" xr:uid="{00000000-0005-0000-0000-0000BC590000}"/>
    <cellStyle name="표준 20 4 4 2 2" xfId="22977" xr:uid="{00000000-0005-0000-0000-0000BD590000}"/>
    <cellStyle name="표준 20 4 4 3" xfId="22978" xr:uid="{00000000-0005-0000-0000-0000BE590000}"/>
    <cellStyle name="표준 20 4 5" xfId="22979" xr:uid="{00000000-0005-0000-0000-0000BF590000}"/>
    <cellStyle name="표준 20 4 5 2" xfId="22980" xr:uid="{00000000-0005-0000-0000-0000C0590000}"/>
    <cellStyle name="표준 20 4 6" xfId="22981" xr:uid="{00000000-0005-0000-0000-0000C1590000}"/>
    <cellStyle name="표준 20 5" xfId="22982" xr:uid="{00000000-0005-0000-0000-0000C2590000}"/>
    <cellStyle name="표준 20 5 2" xfId="22983" xr:uid="{00000000-0005-0000-0000-0000C3590000}"/>
    <cellStyle name="표준 20 5 2 2" xfId="22984" xr:uid="{00000000-0005-0000-0000-0000C4590000}"/>
    <cellStyle name="표준 20 5 2 2 2" xfId="22985" xr:uid="{00000000-0005-0000-0000-0000C5590000}"/>
    <cellStyle name="표준 20 5 2 2 2 2" xfId="22986" xr:uid="{00000000-0005-0000-0000-0000C6590000}"/>
    <cellStyle name="표준 20 5 2 2 3" xfId="22987" xr:uid="{00000000-0005-0000-0000-0000C7590000}"/>
    <cellStyle name="표준 20 5 2 3" xfId="22988" xr:uid="{00000000-0005-0000-0000-0000C8590000}"/>
    <cellStyle name="표준 20 5 2 3 2" xfId="22989" xr:uid="{00000000-0005-0000-0000-0000C9590000}"/>
    <cellStyle name="표준 20 5 2 4" xfId="22990" xr:uid="{00000000-0005-0000-0000-0000CA590000}"/>
    <cellStyle name="표준 20 5 3" xfId="22991" xr:uid="{00000000-0005-0000-0000-0000CB590000}"/>
    <cellStyle name="표준 20 5 3 2" xfId="22992" xr:uid="{00000000-0005-0000-0000-0000CC590000}"/>
    <cellStyle name="표준 20 5 3 2 2" xfId="22993" xr:uid="{00000000-0005-0000-0000-0000CD590000}"/>
    <cellStyle name="표준 20 5 3 3" xfId="22994" xr:uid="{00000000-0005-0000-0000-0000CE590000}"/>
    <cellStyle name="표준 20 5 4" xfId="22995" xr:uid="{00000000-0005-0000-0000-0000CF590000}"/>
    <cellStyle name="표준 20 5 4 2" xfId="22996" xr:uid="{00000000-0005-0000-0000-0000D0590000}"/>
    <cellStyle name="표준 20 5 5" xfId="22997" xr:uid="{00000000-0005-0000-0000-0000D1590000}"/>
    <cellStyle name="표준 20 6" xfId="22998" xr:uid="{00000000-0005-0000-0000-0000D2590000}"/>
    <cellStyle name="표준 20 6 2" xfId="22999" xr:uid="{00000000-0005-0000-0000-0000D3590000}"/>
    <cellStyle name="표준 20 6 2 2" xfId="23000" xr:uid="{00000000-0005-0000-0000-0000D4590000}"/>
    <cellStyle name="표준 20 6 2 2 2" xfId="23001" xr:uid="{00000000-0005-0000-0000-0000D5590000}"/>
    <cellStyle name="표준 20 6 2 3" xfId="23002" xr:uid="{00000000-0005-0000-0000-0000D6590000}"/>
    <cellStyle name="표준 20 6 3" xfId="23003" xr:uid="{00000000-0005-0000-0000-0000D7590000}"/>
    <cellStyle name="표준 20 6 3 2" xfId="23004" xr:uid="{00000000-0005-0000-0000-0000D8590000}"/>
    <cellStyle name="표준 20 6 4" xfId="23005" xr:uid="{00000000-0005-0000-0000-0000D9590000}"/>
    <cellStyle name="표준 20 7" xfId="23006" xr:uid="{00000000-0005-0000-0000-0000DA590000}"/>
    <cellStyle name="표준 20 7 2" xfId="23007" xr:uid="{00000000-0005-0000-0000-0000DB590000}"/>
    <cellStyle name="표준 20 7 2 2" xfId="23008" xr:uid="{00000000-0005-0000-0000-0000DC590000}"/>
    <cellStyle name="표준 20 7 3" xfId="23009" xr:uid="{00000000-0005-0000-0000-0000DD590000}"/>
    <cellStyle name="표준 20 8" xfId="23010" xr:uid="{00000000-0005-0000-0000-0000DE590000}"/>
    <cellStyle name="표준 20 8 2" xfId="23011" xr:uid="{00000000-0005-0000-0000-0000DF590000}"/>
    <cellStyle name="표준 20 9" xfId="23012" xr:uid="{00000000-0005-0000-0000-0000E0590000}"/>
    <cellStyle name="표준 20 9 2" xfId="23013" xr:uid="{00000000-0005-0000-0000-0000E1590000}"/>
    <cellStyle name="표준 200" xfId="23014" xr:uid="{00000000-0005-0000-0000-0000E2590000}"/>
    <cellStyle name="표준 200 2" xfId="23015" xr:uid="{00000000-0005-0000-0000-0000E3590000}"/>
    <cellStyle name="표준 200 3" xfId="23016" xr:uid="{00000000-0005-0000-0000-0000E4590000}"/>
    <cellStyle name="표준 201" xfId="23017" xr:uid="{00000000-0005-0000-0000-0000E5590000}"/>
    <cellStyle name="표준 201 2" xfId="23018" xr:uid="{00000000-0005-0000-0000-0000E6590000}"/>
    <cellStyle name="표준 201 3" xfId="23019" xr:uid="{00000000-0005-0000-0000-0000E7590000}"/>
    <cellStyle name="표준 202" xfId="23020" xr:uid="{00000000-0005-0000-0000-0000E8590000}"/>
    <cellStyle name="표준 202 2" xfId="23021" xr:uid="{00000000-0005-0000-0000-0000E9590000}"/>
    <cellStyle name="표준 202 3" xfId="23022" xr:uid="{00000000-0005-0000-0000-0000EA590000}"/>
    <cellStyle name="표준 203" xfId="23023" xr:uid="{00000000-0005-0000-0000-0000EB590000}"/>
    <cellStyle name="표준 203 2" xfId="23024" xr:uid="{00000000-0005-0000-0000-0000EC590000}"/>
    <cellStyle name="표준 203 3" xfId="23025" xr:uid="{00000000-0005-0000-0000-0000ED590000}"/>
    <cellStyle name="표준 204" xfId="23026" xr:uid="{00000000-0005-0000-0000-0000EE590000}"/>
    <cellStyle name="표준 204 2" xfId="23027" xr:uid="{00000000-0005-0000-0000-0000EF590000}"/>
    <cellStyle name="표준 204 3" xfId="23028" xr:uid="{00000000-0005-0000-0000-0000F0590000}"/>
    <cellStyle name="표준 205" xfId="23029" xr:uid="{00000000-0005-0000-0000-0000F1590000}"/>
    <cellStyle name="표준 205 2" xfId="23030" xr:uid="{00000000-0005-0000-0000-0000F2590000}"/>
    <cellStyle name="표준 205 3" xfId="23031" xr:uid="{00000000-0005-0000-0000-0000F3590000}"/>
    <cellStyle name="표준 206" xfId="23032" xr:uid="{00000000-0005-0000-0000-0000F4590000}"/>
    <cellStyle name="표준 206 2" xfId="23033" xr:uid="{00000000-0005-0000-0000-0000F5590000}"/>
    <cellStyle name="표준 206 3" xfId="23034" xr:uid="{00000000-0005-0000-0000-0000F6590000}"/>
    <cellStyle name="표준 207" xfId="23035" xr:uid="{00000000-0005-0000-0000-0000F7590000}"/>
    <cellStyle name="표준 207 2" xfId="23036" xr:uid="{00000000-0005-0000-0000-0000F8590000}"/>
    <cellStyle name="표준 207 3" xfId="23037" xr:uid="{00000000-0005-0000-0000-0000F9590000}"/>
    <cellStyle name="표준 208" xfId="23038" xr:uid="{00000000-0005-0000-0000-0000FA590000}"/>
    <cellStyle name="표준 208 2" xfId="23039" xr:uid="{00000000-0005-0000-0000-0000FB590000}"/>
    <cellStyle name="표준 208 3" xfId="23040" xr:uid="{00000000-0005-0000-0000-0000FC590000}"/>
    <cellStyle name="표준 209" xfId="23041" xr:uid="{00000000-0005-0000-0000-0000FD590000}"/>
    <cellStyle name="표준 209 2" xfId="23042" xr:uid="{00000000-0005-0000-0000-0000FE590000}"/>
    <cellStyle name="표준 209 3" xfId="23043" xr:uid="{00000000-0005-0000-0000-0000FF590000}"/>
    <cellStyle name="표준 21" xfId="23044" xr:uid="{00000000-0005-0000-0000-0000005A0000}"/>
    <cellStyle name="표준 21 10" xfId="23045" xr:uid="{00000000-0005-0000-0000-0000015A0000}"/>
    <cellStyle name="표준 21 10 2" xfId="23046" xr:uid="{00000000-0005-0000-0000-0000025A0000}"/>
    <cellStyle name="표준 21 11" xfId="23047" xr:uid="{00000000-0005-0000-0000-0000035A0000}"/>
    <cellStyle name="표준 21 11 2" xfId="23048" xr:uid="{00000000-0005-0000-0000-0000045A0000}"/>
    <cellStyle name="표준 21 12" xfId="23049" xr:uid="{00000000-0005-0000-0000-0000055A0000}"/>
    <cellStyle name="표준 21 12 2" xfId="23050" xr:uid="{00000000-0005-0000-0000-0000065A0000}"/>
    <cellStyle name="표준 21 13" xfId="23051" xr:uid="{00000000-0005-0000-0000-0000075A0000}"/>
    <cellStyle name="표준 21 13 2" xfId="23052" xr:uid="{00000000-0005-0000-0000-0000085A0000}"/>
    <cellStyle name="표준 21 14" xfId="23053" xr:uid="{00000000-0005-0000-0000-0000095A0000}"/>
    <cellStyle name="표준 21 14 2" xfId="23054" xr:uid="{00000000-0005-0000-0000-00000A5A0000}"/>
    <cellStyle name="표준 21 15" xfId="23055" xr:uid="{00000000-0005-0000-0000-00000B5A0000}"/>
    <cellStyle name="표준 21 15 2" xfId="23056" xr:uid="{00000000-0005-0000-0000-00000C5A0000}"/>
    <cellStyle name="표준 21 16" xfId="23057" xr:uid="{00000000-0005-0000-0000-00000D5A0000}"/>
    <cellStyle name="표준 21 16 2" xfId="23058" xr:uid="{00000000-0005-0000-0000-00000E5A0000}"/>
    <cellStyle name="표준 21 17" xfId="23059" xr:uid="{00000000-0005-0000-0000-00000F5A0000}"/>
    <cellStyle name="표준 21 17 2" xfId="23060" xr:uid="{00000000-0005-0000-0000-0000105A0000}"/>
    <cellStyle name="표준 21 18" xfId="23061" xr:uid="{00000000-0005-0000-0000-0000115A0000}"/>
    <cellStyle name="표준 21 18 2" xfId="23062" xr:uid="{00000000-0005-0000-0000-0000125A0000}"/>
    <cellStyle name="표준 21 19" xfId="23063" xr:uid="{00000000-0005-0000-0000-0000135A0000}"/>
    <cellStyle name="표준 21 19 2" xfId="23064" xr:uid="{00000000-0005-0000-0000-0000145A0000}"/>
    <cellStyle name="표준 21 2" xfId="23065" xr:uid="{00000000-0005-0000-0000-0000155A0000}"/>
    <cellStyle name="표준 21 2 2" xfId="23066" xr:uid="{00000000-0005-0000-0000-0000165A0000}"/>
    <cellStyle name="표준 21 2 2 2" xfId="23067" xr:uid="{00000000-0005-0000-0000-0000175A0000}"/>
    <cellStyle name="표준 21 2 2 2 2" xfId="23068" xr:uid="{00000000-0005-0000-0000-0000185A0000}"/>
    <cellStyle name="표준 21 2 2 2 2 2" xfId="23069" xr:uid="{00000000-0005-0000-0000-0000195A0000}"/>
    <cellStyle name="표준 21 2 2 2 2 2 2" xfId="23070" xr:uid="{00000000-0005-0000-0000-00001A5A0000}"/>
    <cellStyle name="표준 21 2 2 2 2 2 2 2" xfId="23071" xr:uid="{00000000-0005-0000-0000-00001B5A0000}"/>
    <cellStyle name="표준 21 2 2 2 2 2 2 2 2" xfId="23072" xr:uid="{00000000-0005-0000-0000-00001C5A0000}"/>
    <cellStyle name="표준 21 2 2 2 2 2 2 3" xfId="23073" xr:uid="{00000000-0005-0000-0000-00001D5A0000}"/>
    <cellStyle name="표준 21 2 2 2 2 2 3" xfId="23074" xr:uid="{00000000-0005-0000-0000-00001E5A0000}"/>
    <cellStyle name="표준 21 2 2 2 2 2 3 2" xfId="23075" xr:uid="{00000000-0005-0000-0000-00001F5A0000}"/>
    <cellStyle name="표준 21 2 2 2 2 2 4" xfId="23076" xr:uid="{00000000-0005-0000-0000-0000205A0000}"/>
    <cellStyle name="표준 21 2 2 2 2 3" xfId="23077" xr:uid="{00000000-0005-0000-0000-0000215A0000}"/>
    <cellStyle name="표준 21 2 2 2 2 3 2" xfId="23078" xr:uid="{00000000-0005-0000-0000-0000225A0000}"/>
    <cellStyle name="표준 21 2 2 2 2 3 2 2" xfId="23079" xr:uid="{00000000-0005-0000-0000-0000235A0000}"/>
    <cellStyle name="표준 21 2 2 2 2 3 3" xfId="23080" xr:uid="{00000000-0005-0000-0000-0000245A0000}"/>
    <cellStyle name="표준 21 2 2 2 2 4" xfId="23081" xr:uid="{00000000-0005-0000-0000-0000255A0000}"/>
    <cellStyle name="표준 21 2 2 2 2 4 2" xfId="23082" xr:uid="{00000000-0005-0000-0000-0000265A0000}"/>
    <cellStyle name="표준 21 2 2 2 2 5" xfId="23083" xr:uid="{00000000-0005-0000-0000-0000275A0000}"/>
    <cellStyle name="표준 21 2 2 2 3" xfId="23084" xr:uid="{00000000-0005-0000-0000-0000285A0000}"/>
    <cellStyle name="표준 21 2 2 2 3 2" xfId="23085" xr:uid="{00000000-0005-0000-0000-0000295A0000}"/>
    <cellStyle name="표준 21 2 2 2 3 2 2" xfId="23086" xr:uid="{00000000-0005-0000-0000-00002A5A0000}"/>
    <cellStyle name="표준 21 2 2 2 3 2 2 2" xfId="23087" xr:uid="{00000000-0005-0000-0000-00002B5A0000}"/>
    <cellStyle name="표준 21 2 2 2 3 2 3" xfId="23088" xr:uid="{00000000-0005-0000-0000-00002C5A0000}"/>
    <cellStyle name="표준 21 2 2 2 3 3" xfId="23089" xr:uid="{00000000-0005-0000-0000-00002D5A0000}"/>
    <cellStyle name="표준 21 2 2 2 3 3 2" xfId="23090" xr:uid="{00000000-0005-0000-0000-00002E5A0000}"/>
    <cellStyle name="표준 21 2 2 2 3 4" xfId="23091" xr:uid="{00000000-0005-0000-0000-00002F5A0000}"/>
    <cellStyle name="표준 21 2 2 2 4" xfId="23092" xr:uid="{00000000-0005-0000-0000-0000305A0000}"/>
    <cellStyle name="표준 21 2 2 2 4 2" xfId="23093" xr:uid="{00000000-0005-0000-0000-0000315A0000}"/>
    <cellStyle name="표준 21 2 2 2 4 2 2" xfId="23094" xr:uid="{00000000-0005-0000-0000-0000325A0000}"/>
    <cellStyle name="표준 21 2 2 2 4 3" xfId="23095" xr:uid="{00000000-0005-0000-0000-0000335A0000}"/>
    <cellStyle name="표준 21 2 2 2 5" xfId="23096" xr:uid="{00000000-0005-0000-0000-0000345A0000}"/>
    <cellStyle name="표준 21 2 2 2 5 2" xfId="23097" xr:uid="{00000000-0005-0000-0000-0000355A0000}"/>
    <cellStyle name="표준 21 2 2 2 6" xfId="23098" xr:uid="{00000000-0005-0000-0000-0000365A0000}"/>
    <cellStyle name="표준 21 2 2 3" xfId="23099" xr:uid="{00000000-0005-0000-0000-0000375A0000}"/>
    <cellStyle name="표준 21 2 2 3 2" xfId="23100" xr:uid="{00000000-0005-0000-0000-0000385A0000}"/>
    <cellStyle name="표준 21 2 2 3 2 2" xfId="23101" xr:uid="{00000000-0005-0000-0000-0000395A0000}"/>
    <cellStyle name="표준 21 2 2 3 2 2 2" xfId="23102" xr:uid="{00000000-0005-0000-0000-00003A5A0000}"/>
    <cellStyle name="표준 21 2 2 3 2 2 2 2" xfId="23103" xr:uid="{00000000-0005-0000-0000-00003B5A0000}"/>
    <cellStyle name="표준 21 2 2 3 2 2 3" xfId="23104" xr:uid="{00000000-0005-0000-0000-00003C5A0000}"/>
    <cellStyle name="표준 21 2 2 3 2 3" xfId="23105" xr:uid="{00000000-0005-0000-0000-00003D5A0000}"/>
    <cellStyle name="표준 21 2 2 3 2 3 2" xfId="23106" xr:uid="{00000000-0005-0000-0000-00003E5A0000}"/>
    <cellStyle name="표준 21 2 2 3 2 4" xfId="23107" xr:uid="{00000000-0005-0000-0000-00003F5A0000}"/>
    <cellStyle name="표준 21 2 2 3 3" xfId="23108" xr:uid="{00000000-0005-0000-0000-0000405A0000}"/>
    <cellStyle name="표준 21 2 2 3 3 2" xfId="23109" xr:uid="{00000000-0005-0000-0000-0000415A0000}"/>
    <cellStyle name="표준 21 2 2 3 3 2 2" xfId="23110" xr:uid="{00000000-0005-0000-0000-0000425A0000}"/>
    <cellStyle name="표준 21 2 2 3 3 3" xfId="23111" xr:uid="{00000000-0005-0000-0000-0000435A0000}"/>
    <cellStyle name="표준 21 2 2 3 4" xfId="23112" xr:uid="{00000000-0005-0000-0000-0000445A0000}"/>
    <cellStyle name="표준 21 2 2 3 4 2" xfId="23113" xr:uid="{00000000-0005-0000-0000-0000455A0000}"/>
    <cellStyle name="표준 21 2 2 3 5" xfId="23114" xr:uid="{00000000-0005-0000-0000-0000465A0000}"/>
    <cellStyle name="표준 21 2 2 4" xfId="23115" xr:uid="{00000000-0005-0000-0000-0000475A0000}"/>
    <cellStyle name="표준 21 2 2 4 2" xfId="23116" xr:uid="{00000000-0005-0000-0000-0000485A0000}"/>
    <cellStyle name="표준 21 2 2 4 2 2" xfId="23117" xr:uid="{00000000-0005-0000-0000-0000495A0000}"/>
    <cellStyle name="표준 21 2 2 4 2 2 2" xfId="23118" xr:uid="{00000000-0005-0000-0000-00004A5A0000}"/>
    <cellStyle name="표준 21 2 2 4 2 3" xfId="23119" xr:uid="{00000000-0005-0000-0000-00004B5A0000}"/>
    <cellStyle name="표준 21 2 2 4 3" xfId="23120" xr:uid="{00000000-0005-0000-0000-00004C5A0000}"/>
    <cellStyle name="표준 21 2 2 4 3 2" xfId="23121" xr:uid="{00000000-0005-0000-0000-00004D5A0000}"/>
    <cellStyle name="표준 21 2 2 4 4" xfId="23122" xr:uid="{00000000-0005-0000-0000-00004E5A0000}"/>
    <cellStyle name="표준 21 2 2 5" xfId="23123" xr:uid="{00000000-0005-0000-0000-00004F5A0000}"/>
    <cellStyle name="표준 21 2 2 5 2" xfId="23124" xr:uid="{00000000-0005-0000-0000-0000505A0000}"/>
    <cellStyle name="표준 21 2 2 5 2 2" xfId="23125" xr:uid="{00000000-0005-0000-0000-0000515A0000}"/>
    <cellStyle name="표준 21 2 2 5 3" xfId="23126" xr:uid="{00000000-0005-0000-0000-0000525A0000}"/>
    <cellStyle name="표준 21 2 2 6" xfId="23127" xr:uid="{00000000-0005-0000-0000-0000535A0000}"/>
    <cellStyle name="표준 21 2 2 6 2" xfId="23128" xr:uid="{00000000-0005-0000-0000-0000545A0000}"/>
    <cellStyle name="표준 21 2 2 7" xfId="23129" xr:uid="{00000000-0005-0000-0000-0000555A0000}"/>
    <cellStyle name="표준 21 2 3" xfId="23130" xr:uid="{00000000-0005-0000-0000-0000565A0000}"/>
    <cellStyle name="표준 21 2 3 2" xfId="23131" xr:uid="{00000000-0005-0000-0000-0000575A0000}"/>
    <cellStyle name="표준 21 2 3 2 2" xfId="23132" xr:uid="{00000000-0005-0000-0000-0000585A0000}"/>
    <cellStyle name="표준 21 2 3 2 2 2" xfId="23133" xr:uid="{00000000-0005-0000-0000-0000595A0000}"/>
    <cellStyle name="표준 21 2 3 2 2 2 2" xfId="23134" xr:uid="{00000000-0005-0000-0000-00005A5A0000}"/>
    <cellStyle name="표준 21 2 3 2 2 2 2 2" xfId="23135" xr:uid="{00000000-0005-0000-0000-00005B5A0000}"/>
    <cellStyle name="표준 21 2 3 2 2 2 3" xfId="23136" xr:uid="{00000000-0005-0000-0000-00005C5A0000}"/>
    <cellStyle name="표준 21 2 3 2 2 3" xfId="23137" xr:uid="{00000000-0005-0000-0000-00005D5A0000}"/>
    <cellStyle name="표준 21 2 3 2 2 3 2" xfId="23138" xr:uid="{00000000-0005-0000-0000-00005E5A0000}"/>
    <cellStyle name="표준 21 2 3 2 2 4" xfId="23139" xr:uid="{00000000-0005-0000-0000-00005F5A0000}"/>
    <cellStyle name="표준 21 2 3 2 3" xfId="23140" xr:uid="{00000000-0005-0000-0000-0000605A0000}"/>
    <cellStyle name="표준 21 2 3 2 3 2" xfId="23141" xr:uid="{00000000-0005-0000-0000-0000615A0000}"/>
    <cellStyle name="표준 21 2 3 2 3 2 2" xfId="23142" xr:uid="{00000000-0005-0000-0000-0000625A0000}"/>
    <cellStyle name="표준 21 2 3 2 3 3" xfId="23143" xr:uid="{00000000-0005-0000-0000-0000635A0000}"/>
    <cellStyle name="표준 21 2 3 2 4" xfId="23144" xr:uid="{00000000-0005-0000-0000-0000645A0000}"/>
    <cellStyle name="표준 21 2 3 2 4 2" xfId="23145" xr:uid="{00000000-0005-0000-0000-0000655A0000}"/>
    <cellStyle name="표준 21 2 3 2 5" xfId="23146" xr:uid="{00000000-0005-0000-0000-0000665A0000}"/>
    <cellStyle name="표준 21 2 3 3" xfId="23147" xr:uid="{00000000-0005-0000-0000-0000675A0000}"/>
    <cellStyle name="표준 21 2 3 3 2" xfId="23148" xr:uid="{00000000-0005-0000-0000-0000685A0000}"/>
    <cellStyle name="표준 21 2 3 3 2 2" xfId="23149" xr:uid="{00000000-0005-0000-0000-0000695A0000}"/>
    <cellStyle name="표준 21 2 3 3 2 2 2" xfId="23150" xr:uid="{00000000-0005-0000-0000-00006A5A0000}"/>
    <cellStyle name="표준 21 2 3 3 2 3" xfId="23151" xr:uid="{00000000-0005-0000-0000-00006B5A0000}"/>
    <cellStyle name="표준 21 2 3 3 3" xfId="23152" xr:uid="{00000000-0005-0000-0000-00006C5A0000}"/>
    <cellStyle name="표준 21 2 3 3 3 2" xfId="23153" xr:uid="{00000000-0005-0000-0000-00006D5A0000}"/>
    <cellStyle name="표준 21 2 3 3 4" xfId="23154" xr:uid="{00000000-0005-0000-0000-00006E5A0000}"/>
    <cellStyle name="표준 21 2 3 4" xfId="23155" xr:uid="{00000000-0005-0000-0000-00006F5A0000}"/>
    <cellStyle name="표준 21 2 3 4 2" xfId="23156" xr:uid="{00000000-0005-0000-0000-0000705A0000}"/>
    <cellStyle name="표준 21 2 3 4 2 2" xfId="23157" xr:uid="{00000000-0005-0000-0000-0000715A0000}"/>
    <cellStyle name="표준 21 2 3 4 3" xfId="23158" xr:uid="{00000000-0005-0000-0000-0000725A0000}"/>
    <cellStyle name="표준 21 2 3 5" xfId="23159" xr:uid="{00000000-0005-0000-0000-0000735A0000}"/>
    <cellStyle name="표준 21 2 3 5 2" xfId="23160" xr:uid="{00000000-0005-0000-0000-0000745A0000}"/>
    <cellStyle name="표준 21 2 3 6" xfId="23161" xr:uid="{00000000-0005-0000-0000-0000755A0000}"/>
    <cellStyle name="표준 21 2 4" xfId="23162" xr:uid="{00000000-0005-0000-0000-0000765A0000}"/>
    <cellStyle name="표준 21 2 4 2" xfId="23163" xr:uid="{00000000-0005-0000-0000-0000775A0000}"/>
    <cellStyle name="표준 21 2 4 2 2" xfId="23164" xr:uid="{00000000-0005-0000-0000-0000785A0000}"/>
    <cellStyle name="표준 21 2 4 2 2 2" xfId="23165" xr:uid="{00000000-0005-0000-0000-0000795A0000}"/>
    <cellStyle name="표준 21 2 4 2 2 2 2" xfId="23166" xr:uid="{00000000-0005-0000-0000-00007A5A0000}"/>
    <cellStyle name="표준 21 2 4 2 2 3" xfId="23167" xr:uid="{00000000-0005-0000-0000-00007B5A0000}"/>
    <cellStyle name="표준 21 2 4 2 3" xfId="23168" xr:uid="{00000000-0005-0000-0000-00007C5A0000}"/>
    <cellStyle name="표준 21 2 4 2 3 2" xfId="23169" xr:uid="{00000000-0005-0000-0000-00007D5A0000}"/>
    <cellStyle name="표준 21 2 4 2 4" xfId="23170" xr:uid="{00000000-0005-0000-0000-00007E5A0000}"/>
    <cellStyle name="표준 21 2 4 3" xfId="23171" xr:uid="{00000000-0005-0000-0000-00007F5A0000}"/>
    <cellStyle name="표준 21 2 4 3 2" xfId="23172" xr:uid="{00000000-0005-0000-0000-0000805A0000}"/>
    <cellStyle name="표준 21 2 4 3 2 2" xfId="23173" xr:uid="{00000000-0005-0000-0000-0000815A0000}"/>
    <cellStyle name="표준 21 2 4 3 3" xfId="23174" xr:uid="{00000000-0005-0000-0000-0000825A0000}"/>
    <cellStyle name="표준 21 2 4 4" xfId="23175" xr:uid="{00000000-0005-0000-0000-0000835A0000}"/>
    <cellStyle name="표준 21 2 4 4 2" xfId="23176" xr:uid="{00000000-0005-0000-0000-0000845A0000}"/>
    <cellStyle name="표준 21 2 4 5" xfId="23177" xr:uid="{00000000-0005-0000-0000-0000855A0000}"/>
    <cellStyle name="표준 21 2 5" xfId="23178" xr:uid="{00000000-0005-0000-0000-0000865A0000}"/>
    <cellStyle name="표준 21 2 5 2" xfId="23179" xr:uid="{00000000-0005-0000-0000-0000875A0000}"/>
    <cellStyle name="표준 21 2 5 2 2" xfId="23180" xr:uid="{00000000-0005-0000-0000-0000885A0000}"/>
    <cellStyle name="표준 21 2 5 2 2 2" xfId="23181" xr:uid="{00000000-0005-0000-0000-0000895A0000}"/>
    <cellStyle name="표준 21 2 5 2 3" xfId="23182" xr:uid="{00000000-0005-0000-0000-00008A5A0000}"/>
    <cellStyle name="표준 21 2 5 3" xfId="23183" xr:uid="{00000000-0005-0000-0000-00008B5A0000}"/>
    <cellStyle name="표준 21 2 5 3 2" xfId="23184" xr:uid="{00000000-0005-0000-0000-00008C5A0000}"/>
    <cellStyle name="표준 21 2 5 4" xfId="23185" xr:uid="{00000000-0005-0000-0000-00008D5A0000}"/>
    <cellStyle name="표준 21 2 6" xfId="23186" xr:uid="{00000000-0005-0000-0000-00008E5A0000}"/>
    <cellStyle name="표준 21 2 6 2" xfId="23187" xr:uid="{00000000-0005-0000-0000-00008F5A0000}"/>
    <cellStyle name="표준 21 2 6 2 2" xfId="23188" xr:uid="{00000000-0005-0000-0000-0000905A0000}"/>
    <cellStyle name="표준 21 2 6 3" xfId="23189" xr:uid="{00000000-0005-0000-0000-0000915A0000}"/>
    <cellStyle name="표준 21 2 7" xfId="23190" xr:uid="{00000000-0005-0000-0000-0000925A0000}"/>
    <cellStyle name="표준 21 2 7 2" xfId="23191" xr:uid="{00000000-0005-0000-0000-0000935A0000}"/>
    <cellStyle name="표준 21 2 8" xfId="23192" xr:uid="{00000000-0005-0000-0000-0000945A0000}"/>
    <cellStyle name="표준 21 20" xfId="23193" xr:uid="{00000000-0005-0000-0000-0000955A0000}"/>
    <cellStyle name="표준 21 20 2" xfId="23194" xr:uid="{00000000-0005-0000-0000-0000965A0000}"/>
    <cellStyle name="표준 21 21" xfId="23195" xr:uid="{00000000-0005-0000-0000-0000975A0000}"/>
    <cellStyle name="표준 21 21 2" xfId="23196" xr:uid="{00000000-0005-0000-0000-0000985A0000}"/>
    <cellStyle name="표준 21 22" xfId="23197" xr:uid="{00000000-0005-0000-0000-0000995A0000}"/>
    <cellStyle name="표준 21 23" xfId="23198" xr:uid="{00000000-0005-0000-0000-00009A5A0000}"/>
    <cellStyle name="표준 21 3" xfId="23199" xr:uid="{00000000-0005-0000-0000-00009B5A0000}"/>
    <cellStyle name="표준 21 3 2" xfId="23200" xr:uid="{00000000-0005-0000-0000-00009C5A0000}"/>
    <cellStyle name="표준 21 3 2 2" xfId="23201" xr:uid="{00000000-0005-0000-0000-00009D5A0000}"/>
    <cellStyle name="표준 21 3 2 2 2" xfId="23202" xr:uid="{00000000-0005-0000-0000-00009E5A0000}"/>
    <cellStyle name="표준 21 3 2 2 2 2" xfId="23203" xr:uid="{00000000-0005-0000-0000-00009F5A0000}"/>
    <cellStyle name="표준 21 3 2 2 2 2 2" xfId="23204" xr:uid="{00000000-0005-0000-0000-0000A05A0000}"/>
    <cellStyle name="표준 21 3 2 2 2 2 2 2" xfId="23205" xr:uid="{00000000-0005-0000-0000-0000A15A0000}"/>
    <cellStyle name="표준 21 3 2 2 2 2 3" xfId="23206" xr:uid="{00000000-0005-0000-0000-0000A25A0000}"/>
    <cellStyle name="표준 21 3 2 2 2 3" xfId="23207" xr:uid="{00000000-0005-0000-0000-0000A35A0000}"/>
    <cellStyle name="표준 21 3 2 2 2 3 2" xfId="23208" xr:uid="{00000000-0005-0000-0000-0000A45A0000}"/>
    <cellStyle name="표준 21 3 2 2 2 4" xfId="23209" xr:uid="{00000000-0005-0000-0000-0000A55A0000}"/>
    <cellStyle name="표준 21 3 2 2 3" xfId="23210" xr:uid="{00000000-0005-0000-0000-0000A65A0000}"/>
    <cellStyle name="표준 21 3 2 2 3 2" xfId="23211" xr:uid="{00000000-0005-0000-0000-0000A75A0000}"/>
    <cellStyle name="표준 21 3 2 2 3 2 2" xfId="23212" xr:uid="{00000000-0005-0000-0000-0000A85A0000}"/>
    <cellStyle name="표준 21 3 2 2 3 3" xfId="23213" xr:uid="{00000000-0005-0000-0000-0000A95A0000}"/>
    <cellStyle name="표준 21 3 2 2 4" xfId="23214" xr:uid="{00000000-0005-0000-0000-0000AA5A0000}"/>
    <cellStyle name="표준 21 3 2 2 4 2" xfId="23215" xr:uid="{00000000-0005-0000-0000-0000AB5A0000}"/>
    <cellStyle name="표준 21 3 2 2 5" xfId="23216" xr:uid="{00000000-0005-0000-0000-0000AC5A0000}"/>
    <cellStyle name="표준 21 3 2 3" xfId="23217" xr:uid="{00000000-0005-0000-0000-0000AD5A0000}"/>
    <cellStyle name="표준 21 3 2 3 2" xfId="23218" xr:uid="{00000000-0005-0000-0000-0000AE5A0000}"/>
    <cellStyle name="표준 21 3 2 3 2 2" xfId="23219" xr:uid="{00000000-0005-0000-0000-0000AF5A0000}"/>
    <cellStyle name="표준 21 3 2 3 2 2 2" xfId="23220" xr:uid="{00000000-0005-0000-0000-0000B05A0000}"/>
    <cellStyle name="표준 21 3 2 3 2 3" xfId="23221" xr:uid="{00000000-0005-0000-0000-0000B15A0000}"/>
    <cellStyle name="표준 21 3 2 3 3" xfId="23222" xr:uid="{00000000-0005-0000-0000-0000B25A0000}"/>
    <cellStyle name="표준 21 3 2 3 3 2" xfId="23223" xr:uid="{00000000-0005-0000-0000-0000B35A0000}"/>
    <cellStyle name="표준 21 3 2 3 4" xfId="23224" xr:uid="{00000000-0005-0000-0000-0000B45A0000}"/>
    <cellStyle name="표준 21 3 2 4" xfId="23225" xr:uid="{00000000-0005-0000-0000-0000B55A0000}"/>
    <cellStyle name="표준 21 3 2 4 2" xfId="23226" xr:uid="{00000000-0005-0000-0000-0000B65A0000}"/>
    <cellStyle name="표준 21 3 2 4 2 2" xfId="23227" xr:uid="{00000000-0005-0000-0000-0000B75A0000}"/>
    <cellStyle name="표준 21 3 2 4 3" xfId="23228" xr:uid="{00000000-0005-0000-0000-0000B85A0000}"/>
    <cellStyle name="표준 21 3 2 5" xfId="23229" xr:uid="{00000000-0005-0000-0000-0000B95A0000}"/>
    <cellStyle name="표준 21 3 2 5 2" xfId="23230" xr:uid="{00000000-0005-0000-0000-0000BA5A0000}"/>
    <cellStyle name="표준 21 3 2 6" xfId="23231" xr:uid="{00000000-0005-0000-0000-0000BB5A0000}"/>
    <cellStyle name="표준 21 3 3" xfId="23232" xr:uid="{00000000-0005-0000-0000-0000BC5A0000}"/>
    <cellStyle name="표준 21 3 3 2" xfId="23233" xr:uid="{00000000-0005-0000-0000-0000BD5A0000}"/>
    <cellStyle name="표준 21 3 3 2 2" xfId="23234" xr:uid="{00000000-0005-0000-0000-0000BE5A0000}"/>
    <cellStyle name="표준 21 3 3 2 2 2" xfId="23235" xr:uid="{00000000-0005-0000-0000-0000BF5A0000}"/>
    <cellStyle name="표준 21 3 3 2 2 2 2" xfId="23236" xr:uid="{00000000-0005-0000-0000-0000C05A0000}"/>
    <cellStyle name="표준 21 3 3 2 2 3" xfId="23237" xr:uid="{00000000-0005-0000-0000-0000C15A0000}"/>
    <cellStyle name="표준 21 3 3 2 3" xfId="23238" xr:uid="{00000000-0005-0000-0000-0000C25A0000}"/>
    <cellStyle name="표준 21 3 3 2 3 2" xfId="23239" xr:uid="{00000000-0005-0000-0000-0000C35A0000}"/>
    <cellStyle name="표준 21 3 3 2 4" xfId="23240" xr:uid="{00000000-0005-0000-0000-0000C45A0000}"/>
    <cellStyle name="표준 21 3 3 3" xfId="23241" xr:uid="{00000000-0005-0000-0000-0000C55A0000}"/>
    <cellStyle name="표준 21 3 3 3 2" xfId="23242" xr:uid="{00000000-0005-0000-0000-0000C65A0000}"/>
    <cellStyle name="표준 21 3 3 3 2 2" xfId="23243" xr:uid="{00000000-0005-0000-0000-0000C75A0000}"/>
    <cellStyle name="표준 21 3 3 3 3" xfId="23244" xr:uid="{00000000-0005-0000-0000-0000C85A0000}"/>
    <cellStyle name="표준 21 3 3 4" xfId="23245" xr:uid="{00000000-0005-0000-0000-0000C95A0000}"/>
    <cellStyle name="표준 21 3 3 4 2" xfId="23246" xr:uid="{00000000-0005-0000-0000-0000CA5A0000}"/>
    <cellStyle name="표준 21 3 3 5" xfId="23247" xr:uid="{00000000-0005-0000-0000-0000CB5A0000}"/>
    <cellStyle name="표준 21 3 4" xfId="23248" xr:uid="{00000000-0005-0000-0000-0000CC5A0000}"/>
    <cellStyle name="표준 21 3 4 2" xfId="23249" xr:uid="{00000000-0005-0000-0000-0000CD5A0000}"/>
    <cellStyle name="표준 21 3 4 2 2" xfId="23250" xr:uid="{00000000-0005-0000-0000-0000CE5A0000}"/>
    <cellStyle name="표준 21 3 4 2 2 2" xfId="23251" xr:uid="{00000000-0005-0000-0000-0000CF5A0000}"/>
    <cellStyle name="표준 21 3 4 2 3" xfId="23252" xr:uid="{00000000-0005-0000-0000-0000D05A0000}"/>
    <cellStyle name="표준 21 3 4 3" xfId="23253" xr:uid="{00000000-0005-0000-0000-0000D15A0000}"/>
    <cellStyle name="표준 21 3 4 3 2" xfId="23254" xr:uid="{00000000-0005-0000-0000-0000D25A0000}"/>
    <cellStyle name="표준 21 3 4 4" xfId="23255" xr:uid="{00000000-0005-0000-0000-0000D35A0000}"/>
    <cellStyle name="표준 21 3 5" xfId="23256" xr:uid="{00000000-0005-0000-0000-0000D45A0000}"/>
    <cellStyle name="표준 21 3 5 2" xfId="23257" xr:uid="{00000000-0005-0000-0000-0000D55A0000}"/>
    <cellStyle name="표준 21 3 5 2 2" xfId="23258" xr:uid="{00000000-0005-0000-0000-0000D65A0000}"/>
    <cellStyle name="표준 21 3 5 3" xfId="23259" xr:uid="{00000000-0005-0000-0000-0000D75A0000}"/>
    <cellStyle name="표준 21 3 6" xfId="23260" xr:uid="{00000000-0005-0000-0000-0000D85A0000}"/>
    <cellStyle name="표준 21 3 6 2" xfId="23261" xr:uid="{00000000-0005-0000-0000-0000D95A0000}"/>
    <cellStyle name="표준 21 3 7" xfId="23262" xr:uid="{00000000-0005-0000-0000-0000DA5A0000}"/>
    <cellStyle name="표준 21 4" xfId="23263" xr:uid="{00000000-0005-0000-0000-0000DB5A0000}"/>
    <cellStyle name="표준 21 4 2" xfId="23264" xr:uid="{00000000-0005-0000-0000-0000DC5A0000}"/>
    <cellStyle name="표준 21 4 2 2" xfId="23265" xr:uid="{00000000-0005-0000-0000-0000DD5A0000}"/>
    <cellStyle name="표준 21 4 2 2 2" xfId="23266" xr:uid="{00000000-0005-0000-0000-0000DE5A0000}"/>
    <cellStyle name="표준 21 4 2 2 2 2" xfId="23267" xr:uid="{00000000-0005-0000-0000-0000DF5A0000}"/>
    <cellStyle name="표준 21 4 2 2 2 2 2" xfId="23268" xr:uid="{00000000-0005-0000-0000-0000E05A0000}"/>
    <cellStyle name="표준 21 4 2 2 2 3" xfId="23269" xr:uid="{00000000-0005-0000-0000-0000E15A0000}"/>
    <cellStyle name="표준 21 4 2 2 3" xfId="23270" xr:uid="{00000000-0005-0000-0000-0000E25A0000}"/>
    <cellStyle name="표준 21 4 2 2 3 2" xfId="23271" xr:uid="{00000000-0005-0000-0000-0000E35A0000}"/>
    <cellStyle name="표준 21 4 2 2 4" xfId="23272" xr:uid="{00000000-0005-0000-0000-0000E45A0000}"/>
    <cellStyle name="표준 21 4 2 3" xfId="23273" xr:uid="{00000000-0005-0000-0000-0000E55A0000}"/>
    <cellStyle name="표준 21 4 2 3 2" xfId="23274" xr:uid="{00000000-0005-0000-0000-0000E65A0000}"/>
    <cellStyle name="표준 21 4 2 3 2 2" xfId="23275" xr:uid="{00000000-0005-0000-0000-0000E75A0000}"/>
    <cellStyle name="표준 21 4 2 3 3" xfId="23276" xr:uid="{00000000-0005-0000-0000-0000E85A0000}"/>
    <cellStyle name="표준 21 4 2 4" xfId="23277" xr:uid="{00000000-0005-0000-0000-0000E95A0000}"/>
    <cellStyle name="표준 21 4 2 4 2" xfId="23278" xr:uid="{00000000-0005-0000-0000-0000EA5A0000}"/>
    <cellStyle name="표준 21 4 2 5" xfId="23279" xr:uid="{00000000-0005-0000-0000-0000EB5A0000}"/>
    <cellStyle name="표준 21 4 3" xfId="23280" xr:uid="{00000000-0005-0000-0000-0000EC5A0000}"/>
    <cellStyle name="표준 21 4 3 2" xfId="23281" xr:uid="{00000000-0005-0000-0000-0000ED5A0000}"/>
    <cellStyle name="표준 21 4 3 2 2" xfId="23282" xr:uid="{00000000-0005-0000-0000-0000EE5A0000}"/>
    <cellStyle name="표준 21 4 3 2 2 2" xfId="23283" xr:uid="{00000000-0005-0000-0000-0000EF5A0000}"/>
    <cellStyle name="표준 21 4 3 2 3" xfId="23284" xr:uid="{00000000-0005-0000-0000-0000F05A0000}"/>
    <cellStyle name="표준 21 4 3 3" xfId="23285" xr:uid="{00000000-0005-0000-0000-0000F15A0000}"/>
    <cellStyle name="표준 21 4 3 3 2" xfId="23286" xr:uid="{00000000-0005-0000-0000-0000F25A0000}"/>
    <cellStyle name="표준 21 4 3 4" xfId="23287" xr:uid="{00000000-0005-0000-0000-0000F35A0000}"/>
    <cellStyle name="표준 21 4 4" xfId="23288" xr:uid="{00000000-0005-0000-0000-0000F45A0000}"/>
    <cellStyle name="표준 21 4 4 2" xfId="23289" xr:uid="{00000000-0005-0000-0000-0000F55A0000}"/>
    <cellStyle name="표준 21 4 4 2 2" xfId="23290" xr:uid="{00000000-0005-0000-0000-0000F65A0000}"/>
    <cellStyle name="표준 21 4 4 3" xfId="23291" xr:uid="{00000000-0005-0000-0000-0000F75A0000}"/>
    <cellStyle name="표준 21 4 5" xfId="23292" xr:uid="{00000000-0005-0000-0000-0000F85A0000}"/>
    <cellStyle name="표준 21 4 5 2" xfId="23293" xr:uid="{00000000-0005-0000-0000-0000F95A0000}"/>
    <cellStyle name="표준 21 4 6" xfId="23294" xr:uid="{00000000-0005-0000-0000-0000FA5A0000}"/>
    <cellStyle name="표준 21 5" xfId="23295" xr:uid="{00000000-0005-0000-0000-0000FB5A0000}"/>
    <cellStyle name="표준 21 5 2" xfId="23296" xr:uid="{00000000-0005-0000-0000-0000FC5A0000}"/>
    <cellStyle name="표준 21 5 2 2" xfId="23297" xr:uid="{00000000-0005-0000-0000-0000FD5A0000}"/>
    <cellStyle name="표준 21 5 2 2 2" xfId="23298" xr:uid="{00000000-0005-0000-0000-0000FE5A0000}"/>
    <cellStyle name="표준 21 5 2 2 2 2" xfId="23299" xr:uid="{00000000-0005-0000-0000-0000FF5A0000}"/>
    <cellStyle name="표준 21 5 2 2 3" xfId="23300" xr:uid="{00000000-0005-0000-0000-0000005B0000}"/>
    <cellStyle name="표준 21 5 2 3" xfId="23301" xr:uid="{00000000-0005-0000-0000-0000015B0000}"/>
    <cellStyle name="표준 21 5 2 3 2" xfId="23302" xr:uid="{00000000-0005-0000-0000-0000025B0000}"/>
    <cellStyle name="표준 21 5 2 4" xfId="23303" xr:uid="{00000000-0005-0000-0000-0000035B0000}"/>
    <cellStyle name="표준 21 5 3" xfId="23304" xr:uid="{00000000-0005-0000-0000-0000045B0000}"/>
    <cellStyle name="표준 21 5 3 2" xfId="23305" xr:uid="{00000000-0005-0000-0000-0000055B0000}"/>
    <cellStyle name="표준 21 5 3 2 2" xfId="23306" xr:uid="{00000000-0005-0000-0000-0000065B0000}"/>
    <cellStyle name="표준 21 5 3 3" xfId="23307" xr:uid="{00000000-0005-0000-0000-0000075B0000}"/>
    <cellStyle name="표준 21 5 4" xfId="23308" xr:uid="{00000000-0005-0000-0000-0000085B0000}"/>
    <cellStyle name="표준 21 5 4 2" xfId="23309" xr:uid="{00000000-0005-0000-0000-0000095B0000}"/>
    <cellStyle name="표준 21 5 5" xfId="23310" xr:uid="{00000000-0005-0000-0000-00000A5B0000}"/>
    <cellStyle name="표준 21 6" xfId="23311" xr:uid="{00000000-0005-0000-0000-00000B5B0000}"/>
    <cellStyle name="표준 21 6 2" xfId="23312" xr:uid="{00000000-0005-0000-0000-00000C5B0000}"/>
    <cellStyle name="표준 21 6 2 2" xfId="23313" xr:uid="{00000000-0005-0000-0000-00000D5B0000}"/>
    <cellStyle name="표준 21 6 2 2 2" xfId="23314" xr:uid="{00000000-0005-0000-0000-00000E5B0000}"/>
    <cellStyle name="표준 21 6 2 3" xfId="23315" xr:uid="{00000000-0005-0000-0000-00000F5B0000}"/>
    <cellStyle name="표준 21 6 3" xfId="23316" xr:uid="{00000000-0005-0000-0000-0000105B0000}"/>
    <cellStyle name="표준 21 6 3 2" xfId="23317" xr:uid="{00000000-0005-0000-0000-0000115B0000}"/>
    <cellStyle name="표준 21 6 4" xfId="23318" xr:uid="{00000000-0005-0000-0000-0000125B0000}"/>
    <cellStyle name="표준 21 7" xfId="23319" xr:uid="{00000000-0005-0000-0000-0000135B0000}"/>
    <cellStyle name="표준 21 7 2" xfId="23320" xr:uid="{00000000-0005-0000-0000-0000145B0000}"/>
    <cellStyle name="표준 21 7 2 2" xfId="23321" xr:uid="{00000000-0005-0000-0000-0000155B0000}"/>
    <cellStyle name="표준 21 7 3" xfId="23322" xr:uid="{00000000-0005-0000-0000-0000165B0000}"/>
    <cellStyle name="표준 21 7 4" xfId="23323" xr:uid="{00000000-0005-0000-0000-0000175B0000}"/>
    <cellStyle name="표준 21 8" xfId="23324" xr:uid="{00000000-0005-0000-0000-0000185B0000}"/>
    <cellStyle name="표준 21 8 2" xfId="23325" xr:uid="{00000000-0005-0000-0000-0000195B0000}"/>
    <cellStyle name="표준 21 9" xfId="23326" xr:uid="{00000000-0005-0000-0000-00001A5B0000}"/>
    <cellStyle name="표준 21 9 2" xfId="23327" xr:uid="{00000000-0005-0000-0000-00001B5B0000}"/>
    <cellStyle name="표준 21_손보01월신계약전체" xfId="23328" xr:uid="{00000000-0005-0000-0000-00001C5B0000}"/>
    <cellStyle name="표준 210" xfId="23329" xr:uid="{00000000-0005-0000-0000-00001D5B0000}"/>
    <cellStyle name="표준 210 2" xfId="23330" xr:uid="{00000000-0005-0000-0000-00001E5B0000}"/>
    <cellStyle name="표준 210 3" xfId="23331" xr:uid="{00000000-0005-0000-0000-00001F5B0000}"/>
    <cellStyle name="표준 211" xfId="23332" xr:uid="{00000000-0005-0000-0000-0000205B0000}"/>
    <cellStyle name="표준 211 2" xfId="23333" xr:uid="{00000000-0005-0000-0000-0000215B0000}"/>
    <cellStyle name="표준 211 3" xfId="23334" xr:uid="{00000000-0005-0000-0000-0000225B0000}"/>
    <cellStyle name="표준 212" xfId="23335" xr:uid="{00000000-0005-0000-0000-0000235B0000}"/>
    <cellStyle name="표준 212 2" xfId="23336" xr:uid="{00000000-0005-0000-0000-0000245B0000}"/>
    <cellStyle name="표준 212 3" xfId="23337" xr:uid="{00000000-0005-0000-0000-0000255B0000}"/>
    <cellStyle name="표준 213" xfId="23338" xr:uid="{00000000-0005-0000-0000-0000265B0000}"/>
    <cellStyle name="표준 213 2" xfId="23339" xr:uid="{00000000-0005-0000-0000-0000275B0000}"/>
    <cellStyle name="표준 213 3" xfId="23340" xr:uid="{00000000-0005-0000-0000-0000285B0000}"/>
    <cellStyle name="표준 214" xfId="23341" xr:uid="{00000000-0005-0000-0000-0000295B0000}"/>
    <cellStyle name="표준 214 2" xfId="23342" xr:uid="{00000000-0005-0000-0000-00002A5B0000}"/>
    <cellStyle name="표준 214 3" xfId="23343" xr:uid="{00000000-0005-0000-0000-00002B5B0000}"/>
    <cellStyle name="표준 214 3 2" xfId="23344" xr:uid="{00000000-0005-0000-0000-00002C5B0000}"/>
    <cellStyle name="표준 215" xfId="23345" xr:uid="{00000000-0005-0000-0000-00002D5B0000}"/>
    <cellStyle name="표준 215 2" xfId="23346" xr:uid="{00000000-0005-0000-0000-00002E5B0000}"/>
    <cellStyle name="표준 215 3" xfId="23347" xr:uid="{00000000-0005-0000-0000-00002F5B0000}"/>
    <cellStyle name="표준 215 3 2" xfId="23348" xr:uid="{00000000-0005-0000-0000-0000305B0000}"/>
    <cellStyle name="표준 216" xfId="23349" xr:uid="{00000000-0005-0000-0000-0000315B0000}"/>
    <cellStyle name="표준 216 2" xfId="23350" xr:uid="{00000000-0005-0000-0000-0000325B0000}"/>
    <cellStyle name="표준 216 3" xfId="23351" xr:uid="{00000000-0005-0000-0000-0000335B0000}"/>
    <cellStyle name="표준 217" xfId="23352" xr:uid="{00000000-0005-0000-0000-0000345B0000}"/>
    <cellStyle name="표준 217 2" xfId="23353" xr:uid="{00000000-0005-0000-0000-0000355B0000}"/>
    <cellStyle name="표준 217 3" xfId="23354" xr:uid="{00000000-0005-0000-0000-0000365B0000}"/>
    <cellStyle name="표준 217 3 2" xfId="23355" xr:uid="{00000000-0005-0000-0000-0000375B0000}"/>
    <cellStyle name="표준 218" xfId="23356" xr:uid="{00000000-0005-0000-0000-0000385B0000}"/>
    <cellStyle name="표준 218 2" xfId="23357" xr:uid="{00000000-0005-0000-0000-0000395B0000}"/>
    <cellStyle name="표준 218 3" xfId="23358" xr:uid="{00000000-0005-0000-0000-00003A5B0000}"/>
    <cellStyle name="표준 218 3 2" xfId="23359" xr:uid="{00000000-0005-0000-0000-00003B5B0000}"/>
    <cellStyle name="표준 219" xfId="23360" xr:uid="{00000000-0005-0000-0000-00003C5B0000}"/>
    <cellStyle name="표준 219 2" xfId="23361" xr:uid="{00000000-0005-0000-0000-00003D5B0000}"/>
    <cellStyle name="표준 219 3" xfId="23362" xr:uid="{00000000-0005-0000-0000-00003E5B0000}"/>
    <cellStyle name="표준 219 3 2" xfId="23363" xr:uid="{00000000-0005-0000-0000-00003F5B0000}"/>
    <cellStyle name="표준 22" xfId="23364" xr:uid="{00000000-0005-0000-0000-0000405B0000}"/>
    <cellStyle name="표준 22 10" xfId="23365" xr:uid="{00000000-0005-0000-0000-0000415B0000}"/>
    <cellStyle name="표준 22 10 2" xfId="23366" xr:uid="{00000000-0005-0000-0000-0000425B0000}"/>
    <cellStyle name="표준 22 11" xfId="23367" xr:uid="{00000000-0005-0000-0000-0000435B0000}"/>
    <cellStyle name="표준 22 11 2" xfId="23368" xr:uid="{00000000-0005-0000-0000-0000445B0000}"/>
    <cellStyle name="표준 22 12" xfId="23369" xr:uid="{00000000-0005-0000-0000-0000455B0000}"/>
    <cellStyle name="표준 22 12 2" xfId="23370" xr:uid="{00000000-0005-0000-0000-0000465B0000}"/>
    <cellStyle name="표준 22 13" xfId="23371" xr:uid="{00000000-0005-0000-0000-0000475B0000}"/>
    <cellStyle name="표준 22 13 2" xfId="23372" xr:uid="{00000000-0005-0000-0000-0000485B0000}"/>
    <cellStyle name="표준 22 14" xfId="23373" xr:uid="{00000000-0005-0000-0000-0000495B0000}"/>
    <cellStyle name="표준 22 14 2" xfId="23374" xr:uid="{00000000-0005-0000-0000-00004A5B0000}"/>
    <cellStyle name="표준 22 15" xfId="23375" xr:uid="{00000000-0005-0000-0000-00004B5B0000}"/>
    <cellStyle name="표준 22 15 2" xfId="23376" xr:uid="{00000000-0005-0000-0000-00004C5B0000}"/>
    <cellStyle name="표준 22 16" xfId="23377" xr:uid="{00000000-0005-0000-0000-00004D5B0000}"/>
    <cellStyle name="표준 22 16 2" xfId="23378" xr:uid="{00000000-0005-0000-0000-00004E5B0000}"/>
    <cellStyle name="표준 22 17" xfId="23379" xr:uid="{00000000-0005-0000-0000-00004F5B0000}"/>
    <cellStyle name="표준 22 17 2" xfId="23380" xr:uid="{00000000-0005-0000-0000-0000505B0000}"/>
    <cellStyle name="표준 22 18" xfId="23381" xr:uid="{00000000-0005-0000-0000-0000515B0000}"/>
    <cellStyle name="표준 22 18 2" xfId="23382" xr:uid="{00000000-0005-0000-0000-0000525B0000}"/>
    <cellStyle name="표준 22 19" xfId="23383" xr:uid="{00000000-0005-0000-0000-0000535B0000}"/>
    <cellStyle name="표준 22 19 2" xfId="23384" xr:uid="{00000000-0005-0000-0000-0000545B0000}"/>
    <cellStyle name="표준 22 2" xfId="23385" xr:uid="{00000000-0005-0000-0000-0000555B0000}"/>
    <cellStyle name="표준 22 2 2" xfId="23386" xr:uid="{00000000-0005-0000-0000-0000565B0000}"/>
    <cellStyle name="표준 22 2 2 2" xfId="23387" xr:uid="{00000000-0005-0000-0000-0000575B0000}"/>
    <cellStyle name="표준 22 2 2 2 2" xfId="23388" xr:uid="{00000000-0005-0000-0000-0000585B0000}"/>
    <cellStyle name="표준 22 2 2 2 2 2" xfId="23389" xr:uid="{00000000-0005-0000-0000-0000595B0000}"/>
    <cellStyle name="표준 22 2 2 2 2 2 2" xfId="23390" xr:uid="{00000000-0005-0000-0000-00005A5B0000}"/>
    <cellStyle name="표준 22 2 2 2 2 2 2 2" xfId="23391" xr:uid="{00000000-0005-0000-0000-00005B5B0000}"/>
    <cellStyle name="표준 22 2 2 2 2 2 2 2 2" xfId="23392" xr:uid="{00000000-0005-0000-0000-00005C5B0000}"/>
    <cellStyle name="표준 22 2 2 2 2 2 2 3" xfId="23393" xr:uid="{00000000-0005-0000-0000-00005D5B0000}"/>
    <cellStyle name="표준 22 2 2 2 2 2 3" xfId="23394" xr:uid="{00000000-0005-0000-0000-00005E5B0000}"/>
    <cellStyle name="표준 22 2 2 2 2 2 3 2" xfId="23395" xr:uid="{00000000-0005-0000-0000-00005F5B0000}"/>
    <cellStyle name="표준 22 2 2 2 2 2 4" xfId="23396" xr:uid="{00000000-0005-0000-0000-0000605B0000}"/>
    <cellStyle name="표준 22 2 2 2 2 3" xfId="23397" xr:uid="{00000000-0005-0000-0000-0000615B0000}"/>
    <cellStyle name="표준 22 2 2 2 2 3 2" xfId="23398" xr:uid="{00000000-0005-0000-0000-0000625B0000}"/>
    <cellStyle name="표준 22 2 2 2 2 3 2 2" xfId="23399" xr:uid="{00000000-0005-0000-0000-0000635B0000}"/>
    <cellStyle name="표준 22 2 2 2 2 3 3" xfId="23400" xr:uid="{00000000-0005-0000-0000-0000645B0000}"/>
    <cellStyle name="표준 22 2 2 2 2 4" xfId="23401" xr:uid="{00000000-0005-0000-0000-0000655B0000}"/>
    <cellStyle name="표준 22 2 2 2 2 4 2" xfId="23402" xr:uid="{00000000-0005-0000-0000-0000665B0000}"/>
    <cellStyle name="표준 22 2 2 2 2 5" xfId="23403" xr:uid="{00000000-0005-0000-0000-0000675B0000}"/>
    <cellStyle name="표준 22 2 2 2 3" xfId="23404" xr:uid="{00000000-0005-0000-0000-0000685B0000}"/>
    <cellStyle name="표준 22 2 2 2 3 2" xfId="23405" xr:uid="{00000000-0005-0000-0000-0000695B0000}"/>
    <cellStyle name="표준 22 2 2 2 3 2 2" xfId="23406" xr:uid="{00000000-0005-0000-0000-00006A5B0000}"/>
    <cellStyle name="표준 22 2 2 2 3 2 2 2" xfId="23407" xr:uid="{00000000-0005-0000-0000-00006B5B0000}"/>
    <cellStyle name="표준 22 2 2 2 3 2 3" xfId="23408" xr:uid="{00000000-0005-0000-0000-00006C5B0000}"/>
    <cellStyle name="표준 22 2 2 2 3 3" xfId="23409" xr:uid="{00000000-0005-0000-0000-00006D5B0000}"/>
    <cellStyle name="표준 22 2 2 2 3 3 2" xfId="23410" xr:uid="{00000000-0005-0000-0000-00006E5B0000}"/>
    <cellStyle name="표준 22 2 2 2 3 4" xfId="23411" xr:uid="{00000000-0005-0000-0000-00006F5B0000}"/>
    <cellStyle name="표준 22 2 2 2 4" xfId="23412" xr:uid="{00000000-0005-0000-0000-0000705B0000}"/>
    <cellStyle name="표준 22 2 2 2 4 2" xfId="23413" xr:uid="{00000000-0005-0000-0000-0000715B0000}"/>
    <cellStyle name="표준 22 2 2 2 4 2 2" xfId="23414" xr:uid="{00000000-0005-0000-0000-0000725B0000}"/>
    <cellStyle name="표준 22 2 2 2 4 3" xfId="23415" xr:uid="{00000000-0005-0000-0000-0000735B0000}"/>
    <cellStyle name="표준 22 2 2 2 5" xfId="23416" xr:uid="{00000000-0005-0000-0000-0000745B0000}"/>
    <cellStyle name="표준 22 2 2 2 5 2" xfId="23417" xr:uid="{00000000-0005-0000-0000-0000755B0000}"/>
    <cellStyle name="표준 22 2 2 2 6" xfId="23418" xr:uid="{00000000-0005-0000-0000-0000765B0000}"/>
    <cellStyle name="표준 22 2 2 3" xfId="23419" xr:uid="{00000000-0005-0000-0000-0000775B0000}"/>
    <cellStyle name="표준 22 2 2 3 2" xfId="23420" xr:uid="{00000000-0005-0000-0000-0000785B0000}"/>
    <cellStyle name="표준 22 2 2 3 2 2" xfId="23421" xr:uid="{00000000-0005-0000-0000-0000795B0000}"/>
    <cellStyle name="표준 22 2 2 3 2 2 2" xfId="23422" xr:uid="{00000000-0005-0000-0000-00007A5B0000}"/>
    <cellStyle name="표준 22 2 2 3 2 2 2 2" xfId="23423" xr:uid="{00000000-0005-0000-0000-00007B5B0000}"/>
    <cellStyle name="표준 22 2 2 3 2 2 3" xfId="23424" xr:uid="{00000000-0005-0000-0000-00007C5B0000}"/>
    <cellStyle name="표준 22 2 2 3 2 3" xfId="23425" xr:uid="{00000000-0005-0000-0000-00007D5B0000}"/>
    <cellStyle name="표준 22 2 2 3 2 3 2" xfId="23426" xr:uid="{00000000-0005-0000-0000-00007E5B0000}"/>
    <cellStyle name="표준 22 2 2 3 2 4" xfId="23427" xr:uid="{00000000-0005-0000-0000-00007F5B0000}"/>
    <cellStyle name="표준 22 2 2 3 3" xfId="23428" xr:uid="{00000000-0005-0000-0000-0000805B0000}"/>
    <cellStyle name="표준 22 2 2 3 3 2" xfId="23429" xr:uid="{00000000-0005-0000-0000-0000815B0000}"/>
    <cellStyle name="표준 22 2 2 3 3 2 2" xfId="23430" xr:uid="{00000000-0005-0000-0000-0000825B0000}"/>
    <cellStyle name="표준 22 2 2 3 3 3" xfId="23431" xr:uid="{00000000-0005-0000-0000-0000835B0000}"/>
    <cellStyle name="표준 22 2 2 3 4" xfId="23432" xr:uid="{00000000-0005-0000-0000-0000845B0000}"/>
    <cellStyle name="표준 22 2 2 3 4 2" xfId="23433" xr:uid="{00000000-0005-0000-0000-0000855B0000}"/>
    <cellStyle name="표준 22 2 2 3 5" xfId="23434" xr:uid="{00000000-0005-0000-0000-0000865B0000}"/>
    <cellStyle name="표준 22 2 2 4" xfId="23435" xr:uid="{00000000-0005-0000-0000-0000875B0000}"/>
    <cellStyle name="표준 22 2 2 4 2" xfId="23436" xr:uid="{00000000-0005-0000-0000-0000885B0000}"/>
    <cellStyle name="표준 22 2 2 4 2 2" xfId="23437" xr:uid="{00000000-0005-0000-0000-0000895B0000}"/>
    <cellStyle name="표준 22 2 2 4 2 2 2" xfId="23438" xr:uid="{00000000-0005-0000-0000-00008A5B0000}"/>
    <cellStyle name="표준 22 2 2 4 2 3" xfId="23439" xr:uid="{00000000-0005-0000-0000-00008B5B0000}"/>
    <cellStyle name="표준 22 2 2 4 3" xfId="23440" xr:uid="{00000000-0005-0000-0000-00008C5B0000}"/>
    <cellStyle name="표준 22 2 2 4 3 2" xfId="23441" xr:uid="{00000000-0005-0000-0000-00008D5B0000}"/>
    <cellStyle name="표준 22 2 2 4 4" xfId="23442" xr:uid="{00000000-0005-0000-0000-00008E5B0000}"/>
    <cellStyle name="표준 22 2 2 5" xfId="23443" xr:uid="{00000000-0005-0000-0000-00008F5B0000}"/>
    <cellStyle name="표준 22 2 2 5 2" xfId="23444" xr:uid="{00000000-0005-0000-0000-0000905B0000}"/>
    <cellStyle name="표준 22 2 2 5 2 2" xfId="23445" xr:uid="{00000000-0005-0000-0000-0000915B0000}"/>
    <cellStyle name="표준 22 2 2 5 3" xfId="23446" xr:uid="{00000000-0005-0000-0000-0000925B0000}"/>
    <cellStyle name="표준 22 2 2 6" xfId="23447" xr:uid="{00000000-0005-0000-0000-0000935B0000}"/>
    <cellStyle name="표준 22 2 2 6 2" xfId="23448" xr:uid="{00000000-0005-0000-0000-0000945B0000}"/>
    <cellStyle name="표준 22 2 2 7" xfId="23449" xr:uid="{00000000-0005-0000-0000-0000955B0000}"/>
    <cellStyle name="표준 22 2 3" xfId="23450" xr:uid="{00000000-0005-0000-0000-0000965B0000}"/>
    <cellStyle name="표준 22 2 3 2" xfId="23451" xr:uid="{00000000-0005-0000-0000-0000975B0000}"/>
    <cellStyle name="표준 22 2 3 2 2" xfId="23452" xr:uid="{00000000-0005-0000-0000-0000985B0000}"/>
    <cellStyle name="표준 22 2 3 2 2 2" xfId="23453" xr:uid="{00000000-0005-0000-0000-0000995B0000}"/>
    <cellStyle name="표준 22 2 3 2 2 2 2" xfId="23454" xr:uid="{00000000-0005-0000-0000-00009A5B0000}"/>
    <cellStyle name="표준 22 2 3 2 2 2 2 2" xfId="23455" xr:uid="{00000000-0005-0000-0000-00009B5B0000}"/>
    <cellStyle name="표준 22 2 3 2 2 2 3" xfId="23456" xr:uid="{00000000-0005-0000-0000-00009C5B0000}"/>
    <cellStyle name="표준 22 2 3 2 2 3" xfId="23457" xr:uid="{00000000-0005-0000-0000-00009D5B0000}"/>
    <cellStyle name="표준 22 2 3 2 2 3 2" xfId="23458" xr:uid="{00000000-0005-0000-0000-00009E5B0000}"/>
    <cellStyle name="표준 22 2 3 2 2 4" xfId="23459" xr:uid="{00000000-0005-0000-0000-00009F5B0000}"/>
    <cellStyle name="표준 22 2 3 2 3" xfId="23460" xr:uid="{00000000-0005-0000-0000-0000A05B0000}"/>
    <cellStyle name="표준 22 2 3 2 3 2" xfId="23461" xr:uid="{00000000-0005-0000-0000-0000A15B0000}"/>
    <cellStyle name="표준 22 2 3 2 3 2 2" xfId="23462" xr:uid="{00000000-0005-0000-0000-0000A25B0000}"/>
    <cellStyle name="표준 22 2 3 2 3 3" xfId="23463" xr:uid="{00000000-0005-0000-0000-0000A35B0000}"/>
    <cellStyle name="표준 22 2 3 2 4" xfId="23464" xr:uid="{00000000-0005-0000-0000-0000A45B0000}"/>
    <cellStyle name="표준 22 2 3 2 4 2" xfId="23465" xr:uid="{00000000-0005-0000-0000-0000A55B0000}"/>
    <cellStyle name="표준 22 2 3 2 5" xfId="23466" xr:uid="{00000000-0005-0000-0000-0000A65B0000}"/>
    <cellStyle name="표준 22 2 3 3" xfId="23467" xr:uid="{00000000-0005-0000-0000-0000A75B0000}"/>
    <cellStyle name="표준 22 2 3 3 2" xfId="23468" xr:uid="{00000000-0005-0000-0000-0000A85B0000}"/>
    <cellStyle name="표준 22 2 3 3 2 2" xfId="23469" xr:uid="{00000000-0005-0000-0000-0000A95B0000}"/>
    <cellStyle name="표준 22 2 3 3 2 2 2" xfId="23470" xr:uid="{00000000-0005-0000-0000-0000AA5B0000}"/>
    <cellStyle name="표준 22 2 3 3 2 3" xfId="23471" xr:uid="{00000000-0005-0000-0000-0000AB5B0000}"/>
    <cellStyle name="표준 22 2 3 3 3" xfId="23472" xr:uid="{00000000-0005-0000-0000-0000AC5B0000}"/>
    <cellStyle name="표준 22 2 3 3 3 2" xfId="23473" xr:uid="{00000000-0005-0000-0000-0000AD5B0000}"/>
    <cellStyle name="표준 22 2 3 3 4" xfId="23474" xr:uid="{00000000-0005-0000-0000-0000AE5B0000}"/>
    <cellStyle name="표준 22 2 3 4" xfId="23475" xr:uid="{00000000-0005-0000-0000-0000AF5B0000}"/>
    <cellStyle name="표준 22 2 3 4 2" xfId="23476" xr:uid="{00000000-0005-0000-0000-0000B05B0000}"/>
    <cellStyle name="표준 22 2 3 4 2 2" xfId="23477" xr:uid="{00000000-0005-0000-0000-0000B15B0000}"/>
    <cellStyle name="표준 22 2 3 4 3" xfId="23478" xr:uid="{00000000-0005-0000-0000-0000B25B0000}"/>
    <cellStyle name="표준 22 2 3 5" xfId="23479" xr:uid="{00000000-0005-0000-0000-0000B35B0000}"/>
    <cellStyle name="표준 22 2 3 5 2" xfId="23480" xr:uid="{00000000-0005-0000-0000-0000B45B0000}"/>
    <cellStyle name="표준 22 2 3 6" xfId="23481" xr:uid="{00000000-0005-0000-0000-0000B55B0000}"/>
    <cellStyle name="표준 22 2 4" xfId="23482" xr:uid="{00000000-0005-0000-0000-0000B65B0000}"/>
    <cellStyle name="표준 22 2 4 2" xfId="23483" xr:uid="{00000000-0005-0000-0000-0000B75B0000}"/>
    <cellStyle name="표준 22 2 4 2 2" xfId="23484" xr:uid="{00000000-0005-0000-0000-0000B85B0000}"/>
    <cellStyle name="표준 22 2 4 2 2 2" xfId="23485" xr:uid="{00000000-0005-0000-0000-0000B95B0000}"/>
    <cellStyle name="표준 22 2 4 2 2 2 2" xfId="23486" xr:uid="{00000000-0005-0000-0000-0000BA5B0000}"/>
    <cellStyle name="표준 22 2 4 2 2 3" xfId="23487" xr:uid="{00000000-0005-0000-0000-0000BB5B0000}"/>
    <cellStyle name="표준 22 2 4 2 3" xfId="23488" xr:uid="{00000000-0005-0000-0000-0000BC5B0000}"/>
    <cellStyle name="표준 22 2 4 2 3 2" xfId="23489" xr:uid="{00000000-0005-0000-0000-0000BD5B0000}"/>
    <cellStyle name="표준 22 2 4 2 4" xfId="23490" xr:uid="{00000000-0005-0000-0000-0000BE5B0000}"/>
    <cellStyle name="표준 22 2 4 3" xfId="23491" xr:uid="{00000000-0005-0000-0000-0000BF5B0000}"/>
    <cellStyle name="표준 22 2 4 3 2" xfId="23492" xr:uid="{00000000-0005-0000-0000-0000C05B0000}"/>
    <cellStyle name="표준 22 2 4 3 2 2" xfId="23493" xr:uid="{00000000-0005-0000-0000-0000C15B0000}"/>
    <cellStyle name="표준 22 2 4 3 3" xfId="23494" xr:uid="{00000000-0005-0000-0000-0000C25B0000}"/>
    <cellStyle name="표준 22 2 4 4" xfId="23495" xr:uid="{00000000-0005-0000-0000-0000C35B0000}"/>
    <cellStyle name="표준 22 2 4 4 2" xfId="23496" xr:uid="{00000000-0005-0000-0000-0000C45B0000}"/>
    <cellStyle name="표준 22 2 4 5" xfId="23497" xr:uid="{00000000-0005-0000-0000-0000C55B0000}"/>
    <cellStyle name="표준 22 2 5" xfId="23498" xr:uid="{00000000-0005-0000-0000-0000C65B0000}"/>
    <cellStyle name="표준 22 2 5 2" xfId="23499" xr:uid="{00000000-0005-0000-0000-0000C75B0000}"/>
    <cellStyle name="표준 22 2 5 2 2" xfId="23500" xr:uid="{00000000-0005-0000-0000-0000C85B0000}"/>
    <cellStyle name="표준 22 2 5 2 2 2" xfId="23501" xr:uid="{00000000-0005-0000-0000-0000C95B0000}"/>
    <cellStyle name="표준 22 2 5 2 3" xfId="23502" xr:uid="{00000000-0005-0000-0000-0000CA5B0000}"/>
    <cellStyle name="표준 22 2 5 3" xfId="23503" xr:uid="{00000000-0005-0000-0000-0000CB5B0000}"/>
    <cellStyle name="표준 22 2 5 3 2" xfId="23504" xr:uid="{00000000-0005-0000-0000-0000CC5B0000}"/>
    <cellStyle name="표준 22 2 5 4" xfId="23505" xr:uid="{00000000-0005-0000-0000-0000CD5B0000}"/>
    <cellStyle name="표준 22 2 6" xfId="23506" xr:uid="{00000000-0005-0000-0000-0000CE5B0000}"/>
    <cellStyle name="표준 22 2 6 2" xfId="23507" xr:uid="{00000000-0005-0000-0000-0000CF5B0000}"/>
    <cellStyle name="표준 22 2 6 2 2" xfId="23508" xr:uid="{00000000-0005-0000-0000-0000D05B0000}"/>
    <cellStyle name="표준 22 2 6 3" xfId="23509" xr:uid="{00000000-0005-0000-0000-0000D15B0000}"/>
    <cellStyle name="표준 22 2 7" xfId="23510" xr:uid="{00000000-0005-0000-0000-0000D25B0000}"/>
    <cellStyle name="표준 22 2 7 2" xfId="23511" xr:uid="{00000000-0005-0000-0000-0000D35B0000}"/>
    <cellStyle name="표준 22 2 8" xfId="23512" xr:uid="{00000000-0005-0000-0000-0000D45B0000}"/>
    <cellStyle name="표준 22 20" xfId="23513" xr:uid="{00000000-0005-0000-0000-0000D55B0000}"/>
    <cellStyle name="표준 22 20 2" xfId="23514" xr:uid="{00000000-0005-0000-0000-0000D65B0000}"/>
    <cellStyle name="표준 22 21" xfId="23515" xr:uid="{00000000-0005-0000-0000-0000D75B0000}"/>
    <cellStyle name="표준 22 21 2" xfId="23516" xr:uid="{00000000-0005-0000-0000-0000D85B0000}"/>
    <cellStyle name="표준 22 22" xfId="23517" xr:uid="{00000000-0005-0000-0000-0000D95B0000}"/>
    <cellStyle name="표준 22 22 2" xfId="23518" xr:uid="{00000000-0005-0000-0000-0000DA5B0000}"/>
    <cellStyle name="표준 22 23" xfId="23519" xr:uid="{00000000-0005-0000-0000-0000DB5B0000}"/>
    <cellStyle name="표준 22 3" xfId="23520" xr:uid="{00000000-0005-0000-0000-0000DC5B0000}"/>
    <cellStyle name="표준 22 3 2" xfId="23521" xr:uid="{00000000-0005-0000-0000-0000DD5B0000}"/>
    <cellStyle name="표준 22 3 2 2" xfId="23522" xr:uid="{00000000-0005-0000-0000-0000DE5B0000}"/>
    <cellStyle name="표준 22 3 2 2 2" xfId="23523" xr:uid="{00000000-0005-0000-0000-0000DF5B0000}"/>
    <cellStyle name="표준 22 3 2 2 2 2" xfId="23524" xr:uid="{00000000-0005-0000-0000-0000E05B0000}"/>
    <cellStyle name="표준 22 3 2 2 2 2 2" xfId="23525" xr:uid="{00000000-0005-0000-0000-0000E15B0000}"/>
    <cellStyle name="표준 22 3 2 2 2 2 2 2" xfId="23526" xr:uid="{00000000-0005-0000-0000-0000E25B0000}"/>
    <cellStyle name="표준 22 3 2 2 2 2 3" xfId="23527" xr:uid="{00000000-0005-0000-0000-0000E35B0000}"/>
    <cellStyle name="표준 22 3 2 2 2 3" xfId="23528" xr:uid="{00000000-0005-0000-0000-0000E45B0000}"/>
    <cellStyle name="표준 22 3 2 2 2 3 2" xfId="23529" xr:uid="{00000000-0005-0000-0000-0000E55B0000}"/>
    <cellStyle name="표준 22 3 2 2 2 4" xfId="23530" xr:uid="{00000000-0005-0000-0000-0000E65B0000}"/>
    <cellStyle name="표준 22 3 2 2 3" xfId="23531" xr:uid="{00000000-0005-0000-0000-0000E75B0000}"/>
    <cellStyle name="표준 22 3 2 2 3 2" xfId="23532" xr:uid="{00000000-0005-0000-0000-0000E85B0000}"/>
    <cellStyle name="표준 22 3 2 2 3 2 2" xfId="23533" xr:uid="{00000000-0005-0000-0000-0000E95B0000}"/>
    <cellStyle name="표준 22 3 2 2 3 3" xfId="23534" xr:uid="{00000000-0005-0000-0000-0000EA5B0000}"/>
    <cellStyle name="표준 22 3 2 2 4" xfId="23535" xr:uid="{00000000-0005-0000-0000-0000EB5B0000}"/>
    <cellStyle name="표준 22 3 2 2 4 2" xfId="23536" xr:uid="{00000000-0005-0000-0000-0000EC5B0000}"/>
    <cellStyle name="표준 22 3 2 2 5" xfId="23537" xr:uid="{00000000-0005-0000-0000-0000ED5B0000}"/>
    <cellStyle name="표준 22 3 2 3" xfId="23538" xr:uid="{00000000-0005-0000-0000-0000EE5B0000}"/>
    <cellStyle name="표준 22 3 2 3 2" xfId="23539" xr:uid="{00000000-0005-0000-0000-0000EF5B0000}"/>
    <cellStyle name="표준 22 3 2 3 2 2" xfId="23540" xr:uid="{00000000-0005-0000-0000-0000F05B0000}"/>
    <cellStyle name="표준 22 3 2 3 2 2 2" xfId="23541" xr:uid="{00000000-0005-0000-0000-0000F15B0000}"/>
    <cellStyle name="표준 22 3 2 3 2 3" xfId="23542" xr:uid="{00000000-0005-0000-0000-0000F25B0000}"/>
    <cellStyle name="표준 22 3 2 3 3" xfId="23543" xr:uid="{00000000-0005-0000-0000-0000F35B0000}"/>
    <cellStyle name="표준 22 3 2 3 3 2" xfId="23544" xr:uid="{00000000-0005-0000-0000-0000F45B0000}"/>
    <cellStyle name="표준 22 3 2 3 4" xfId="23545" xr:uid="{00000000-0005-0000-0000-0000F55B0000}"/>
    <cellStyle name="표준 22 3 2 4" xfId="23546" xr:uid="{00000000-0005-0000-0000-0000F65B0000}"/>
    <cellStyle name="표준 22 3 2 4 2" xfId="23547" xr:uid="{00000000-0005-0000-0000-0000F75B0000}"/>
    <cellStyle name="표준 22 3 2 4 2 2" xfId="23548" xr:uid="{00000000-0005-0000-0000-0000F85B0000}"/>
    <cellStyle name="표준 22 3 2 4 3" xfId="23549" xr:uid="{00000000-0005-0000-0000-0000F95B0000}"/>
    <cellStyle name="표준 22 3 2 5" xfId="23550" xr:uid="{00000000-0005-0000-0000-0000FA5B0000}"/>
    <cellStyle name="표준 22 3 2 5 2" xfId="23551" xr:uid="{00000000-0005-0000-0000-0000FB5B0000}"/>
    <cellStyle name="표준 22 3 2 6" xfId="23552" xr:uid="{00000000-0005-0000-0000-0000FC5B0000}"/>
    <cellStyle name="표준 22 3 3" xfId="23553" xr:uid="{00000000-0005-0000-0000-0000FD5B0000}"/>
    <cellStyle name="표준 22 3 3 2" xfId="23554" xr:uid="{00000000-0005-0000-0000-0000FE5B0000}"/>
    <cellStyle name="표준 22 3 3 2 2" xfId="23555" xr:uid="{00000000-0005-0000-0000-0000FF5B0000}"/>
    <cellStyle name="표준 22 3 3 2 2 2" xfId="23556" xr:uid="{00000000-0005-0000-0000-0000005C0000}"/>
    <cellStyle name="표준 22 3 3 2 2 2 2" xfId="23557" xr:uid="{00000000-0005-0000-0000-0000015C0000}"/>
    <cellStyle name="표준 22 3 3 2 2 3" xfId="23558" xr:uid="{00000000-0005-0000-0000-0000025C0000}"/>
    <cellStyle name="표준 22 3 3 2 3" xfId="23559" xr:uid="{00000000-0005-0000-0000-0000035C0000}"/>
    <cellStyle name="표준 22 3 3 2 3 2" xfId="23560" xr:uid="{00000000-0005-0000-0000-0000045C0000}"/>
    <cellStyle name="표준 22 3 3 2 4" xfId="23561" xr:uid="{00000000-0005-0000-0000-0000055C0000}"/>
    <cellStyle name="표준 22 3 3 3" xfId="23562" xr:uid="{00000000-0005-0000-0000-0000065C0000}"/>
    <cellStyle name="표준 22 3 3 3 2" xfId="23563" xr:uid="{00000000-0005-0000-0000-0000075C0000}"/>
    <cellStyle name="표준 22 3 3 3 2 2" xfId="23564" xr:uid="{00000000-0005-0000-0000-0000085C0000}"/>
    <cellStyle name="표준 22 3 3 3 3" xfId="23565" xr:uid="{00000000-0005-0000-0000-0000095C0000}"/>
    <cellStyle name="표준 22 3 3 4" xfId="23566" xr:uid="{00000000-0005-0000-0000-00000A5C0000}"/>
    <cellStyle name="표준 22 3 3 4 2" xfId="23567" xr:uid="{00000000-0005-0000-0000-00000B5C0000}"/>
    <cellStyle name="표준 22 3 3 5" xfId="23568" xr:uid="{00000000-0005-0000-0000-00000C5C0000}"/>
    <cellStyle name="표준 22 3 4" xfId="23569" xr:uid="{00000000-0005-0000-0000-00000D5C0000}"/>
    <cellStyle name="표준 22 3 4 2" xfId="23570" xr:uid="{00000000-0005-0000-0000-00000E5C0000}"/>
    <cellStyle name="표준 22 3 4 2 2" xfId="23571" xr:uid="{00000000-0005-0000-0000-00000F5C0000}"/>
    <cellStyle name="표준 22 3 4 2 2 2" xfId="23572" xr:uid="{00000000-0005-0000-0000-0000105C0000}"/>
    <cellStyle name="표준 22 3 4 2 3" xfId="23573" xr:uid="{00000000-0005-0000-0000-0000115C0000}"/>
    <cellStyle name="표준 22 3 4 3" xfId="23574" xr:uid="{00000000-0005-0000-0000-0000125C0000}"/>
    <cellStyle name="표준 22 3 4 3 2" xfId="23575" xr:uid="{00000000-0005-0000-0000-0000135C0000}"/>
    <cellStyle name="표준 22 3 4 4" xfId="23576" xr:uid="{00000000-0005-0000-0000-0000145C0000}"/>
    <cellStyle name="표준 22 3 5" xfId="23577" xr:uid="{00000000-0005-0000-0000-0000155C0000}"/>
    <cellStyle name="표준 22 3 5 2" xfId="23578" xr:uid="{00000000-0005-0000-0000-0000165C0000}"/>
    <cellStyle name="표준 22 3 5 2 2" xfId="23579" xr:uid="{00000000-0005-0000-0000-0000175C0000}"/>
    <cellStyle name="표준 22 3 5 3" xfId="23580" xr:uid="{00000000-0005-0000-0000-0000185C0000}"/>
    <cellStyle name="표준 22 3 6" xfId="23581" xr:uid="{00000000-0005-0000-0000-0000195C0000}"/>
    <cellStyle name="표준 22 3 6 2" xfId="23582" xr:uid="{00000000-0005-0000-0000-00001A5C0000}"/>
    <cellStyle name="표준 22 3 7" xfId="23583" xr:uid="{00000000-0005-0000-0000-00001B5C0000}"/>
    <cellStyle name="표준 22 4" xfId="23584" xr:uid="{00000000-0005-0000-0000-00001C5C0000}"/>
    <cellStyle name="표준 22 4 2" xfId="23585" xr:uid="{00000000-0005-0000-0000-00001D5C0000}"/>
    <cellStyle name="표준 22 4 2 2" xfId="23586" xr:uid="{00000000-0005-0000-0000-00001E5C0000}"/>
    <cellStyle name="표준 22 4 2 2 2" xfId="23587" xr:uid="{00000000-0005-0000-0000-00001F5C0000}"/>
    <cellStyle name="표준 22 4 2 2 2 2" xfId="23588" xr:uid="{00000000-0005-0000-0000-0000205C0000}"/>
    <cellStyle name="표준 22 4 2 2 2 2 2" xfId="23589" xr:uid="{00000000-0005-0000-0000-0000215C0000}"/>
    <cellStyle name="표준 22 4 2 2 2 3" xfId="23590" xr:uid="{00000000-0005-0000-0000-0000225C0000}"/>
    <cellStyle name="표준 22 4 2 2 3" xfId="23591" xr:uid="{00000000-0005-0000-0000-0000235C0000}"/>
    <cellStyle name="표준 22 4 2 2 3 2" xfId="23592" xr:uid="{00000000-0005-0000-0000-0000245C0000}"/>
    <cellStyle name="표준 22 4 2 2 4" xfId="23593" xr:uid="{00000000-0005-0000-0000-0000255C0000}"/>
    <cellStyle name="표준 22 4 2 3" xfId="23594" xr:uid="{00000000-0005-0000-0000-0000265C0000}"/>
    <cellStyle name="표준 22 4 2 3 2" xfId="23595" xr:uid="{00000000-0005-0000-0000-0000275C0000}"/>
    <cellStyle name="표준 22 4 2 3 2 2" xfId="23596" xr:uid="{00000000-0005-0000-0000-0000285C0000}"/>
    <cellStyle name="표준 22 4 2 3 3" xfId="23597" xr:uid="{00000000-0005-0000-0000-0000295C0000}"/>
    <cellStyle name="표준 22 4 2 4" xfId="23598" xr:uid="{00000000-0005-0000-0000-00002A5C0000}"/>
    <cellStyle name="표준 22 4 2 4 2" xfId="23599" xr:uid="{00000000-0005-0000-0000-00002B5C0000}"/>
    <cellStyle name="표준 22 4 2 5" xfId="23600" xr:uid="{00000000-0005-0000-0000-00002C5C0000}"/>
    <cellStyle name="표준 22 4 3" xfId="23601" xr:uid="{00000000-0005-0000-0000-00002D5C0000}"/>
    <cellStyle name="표준 22 4 3 2" xfId="23602" xr:uid="{00000000-0005-0000-0000-00002E5C0000}"/>
    <cellStyle name="표준 22 4 3 2 2" xfId="23603" xr:uid="{00000000-0005-0000-0000-00002F5C0000}"/>
    <cellStyle name="표준 22 4 3 2 2 2" xfId="23604" xr:uid="{00000000-0005-0000-0000-0000305C0000}"/>
    <cellStyle name="표준 22 4 3 2 3" xfId="23605" xr:uid="{00000000-0005-0000-0000-0000315C0000}"/>
    <cellStyle name="표준 22 4 3 3" xfId="23606" xr:uid="{00000000-0005-0000-0000-0000325C0000}"/>
    <cellStyle name="표준 22 4 3 3 2" xfId="23607" xr:uid="{00000000-0005-0000-0000-0000335C0000}"/>
    <cellStyle name="표준 22 4 3 4" xfId="23608" xr:uid="{00000000-0005-0000-0000-0000345C0000}"/>
    <cellStyle name="표준 22 4 4" xfId="23609" xr:uid="{00000000-0005-0000-0000-0000355C0000}"/>
    <cellStyle name="표준 22 4 4 2" xfId="23610" xr:uid="{00000000-0005-0000-0000-0000365C0000}"/>
    <cellStyle name="표준 22 4 4 2 2" xfId="23611" xr:uid="{00000000-0005-0000-0000-0000375C0000}"/>
    <cellStyle name="표준 22 4 4 3" xfId="23612" xr:uid="{00000000-0005-0000-0000-0000385C0000}"/>
    <cellStyle name="표준 22 4 5" xfId="23613" xr:uid="{00000000-0005-0000-0000-0000395C0000}"/>
    <cellStyle name="표준 22 4 5 2" xfId="23614" xr:uid="{00000000-0005-0000-0000-00003A5C0000}"/>
    <cellStyle name="표준 22 4 6" xfId="23615" xr:uid="{00000000-0005-0000-0000-00003B5C0000}"/>
    <cellStyle name="표준 22 5" xfId="23616" xr:uid="{00000000-0005-0000-0000-00003C5C0000}"/>
    <cellStyle name="표준 22 5 2" xfId="23617" xr:uid="{00000000-0005-0000-0000-00003D5C0000}"/>
    <cellStyle name="표준 22 5 2 2" xfId="23618" xr:uid="{00000000-0005-0000-0000-00003E5C0000}"/>
    <cellStyle name="표준 22 5 2 2 2" xfId="23619" xr:uid="{00000000-0005-0000-0000-00003F5C0000}"/>
    <cellStyle name="표준 22 5 2 2 2 2" xfId="23620" xr:uid="{00000000-0005-0000-0000-0000405C0000}"/>
    <cellStyle name="표준 22 5 2 2 3" xfId="23621" xr:uid="{00000000-0005-0000-0000-0000415C0000}"/>
    <cellStyle name="표준 22 5 2 3" xfId="23622" xr:uid="{00000000-0005-0000-0000-0000425C0000}"/>
    <cellStyle name="표준 22 5 2 3 2" xfId="23623" xr:uid="{00000000-0005-0000-0000-0000435C0000}"/>
    <cellStyle name="표준 22 5 2 4" xfId="23624" xr:uid="{00000000-0005-0000-0000-0000445C0000}"/>
    <cellStyle name="표준 22 5 3" xfId="23625" xr:uid="{00000000-0005-0000-0000-0000455C0000}"/>
    <cellStyle name="표준 22 5 3 2" xfId="23626" xr:uid="{00000000-0005-0000-0000-0000465C0000}"/>
    <cellStyle name="표준 22 5 3 2 2" xfId="23627" xr:uid="{00000000-0005-0000-0000-0000475C0000}"/>
    <cellStyle name="표준 22 5 3 3" xfId="23628" xr:uid="{00000000-0005-0000-0000-0000485C0000}"/>
    <cellStyle name="표준 22 5 4" xfId="23629" xr:uid="{00000000-0005-0000-0000-0000495C0000}"/>
    <cellStyle name="표준 22 5 4 2" xfId="23630" xr:uid="{00000000-0005-0000-0000-00004A5C0000}"/>
    <cellStyle name="표준 22 5 5" xfId="23631" xr:uid="{00000000-0005-0000-0000-00004B5C0000}"/>
    <cellStyle name="표준 22 6" xfId="23632" xr:uid="{00000000-0005-0000-0000-00004C5C0000}"/>
    <cellStyle name="표준 22 6 2" xfId="23633" xr:uid="{00000000-0005-0000-0000-00004D5C0000}"/>
    <cellStyle name="표준 22 6 2 2" xfId="23634" xr:uid="{00000000-0005-0000-0000-00004E5C0000}"/>
    <cellStyle name="표준 22 6 2 2 2" xfId="23635" xr:uid="{00000000-0005-0000-0000-00004F5C0000}"/>
    <cellStyle name="표준 22 6 2 3" xfId="23636" xr:uid="{00000000-0005-0000-0000-0000505C0000}"/>
    <cellStyle name="표준 22 6 3" xfId="23637" xr:uid="{00000000-0005-0000-0000-0000515C0000}"/>
    <cellStyle name="표준 22 6 3 2" xfId="23638" xr:uid="{00000000-0005-0000-0000-0000525C0000}"/>
    <cellStyle name="표준 22 6 4" xfId="23639" xr:uid="{00000000-0005-0000-0000-0000535C0000}"/>
    <cellStyle name="표준 22 7" xfId="23640" xr:uid="{00000000-0005-0000-0000-0000545C0000}"/>
    <cellStyle name="표준 22 7 2" xfId="23641" xr:uid="{00000000-0005-0000-0000-0000555C0000}"/>
    <cellStyle name="표준 22 7 2 2" xfId="23642" xr:uid="{00000000-0005-0000-0000-0000565C0000}"/>
    <cellStyle name="표준 22 7 3" xfId="23643" xr:uid="{00000000-0005-0000-0000-0000575C0000}"/>
    <cellStyle name="표준 22 7 4" xfId="23644" xr:uid="{00000000-0005-0000-0000-0000585C0000}"/>
    <cellStyle name="표준 22 8" xfId="23645" xr:uid="{00000000-0005-0000-0000-0000595C0000}"/>
    <cellStyle name="표준 22 8 2" xfId="23646" xr:uid="{00000000-0005-0000-0000-00005A5C0000}"/>
    <cellStyle name="표준 22 9" xfId="23647" xr:uid="{00000000-0005-0000-0000-00005B5C0000}"/>
    <cellStyle name="표준 22 9 2" xfId="23648" xr:uid="{00000000-0005-0000-0000-00005C5C0000}"/>
    <cellStyle name="표준 22_손보01월신계약전체" xfId="23649" xr:uid="{00000000-0005-0000-0000-00005D5C0000}"/>
    <cellStyle name="표준 220" xfId="23650" xr:uid="{00000000-0005-0000-0000-00005E5C0000}"/>
    <cellStyle name="표준 220 2" xfId="23651" xr:uid="{00000000-0005-0000-0000-00005F5C0000}"/>
    <cellStyle name="표준 221" xfId="23652" xr:uid="{00000000-0005-0000-0000-0000605C0000}"/>
    <cellStyle name="표준 221 2" xfId="23653" xr:uid="{00000000-0005-0000-0000-0000615C0000}"/>
    <cellStyle name="표준 222" xfId="23654" xr:uid="{00000000-0005-0000-0000-0000625C0000}"/>
    <cellStyle name="표준 222 2" xfId="23655" xr:uid="{00000000-0005-0000-0000-0000635C0000}"/>
    <cellStyle name="표준 222 3" xfId="23656" xr:uid="{00000000-0005-0000-0000-0000645C0000}"/>
    <cellStyle name="표준 223" xfId="23657" xr:uid="{00000000-0005-0000-0000-0000655C0000}"/>
    <cellStyle name="표준 223 2" xfId="23658" xr:uid="{00000000-0005-0000-0000-0000665C0000}"/>
    <cellStyle name="표준 223 3" xfId="23659" xr:uid="{00000000-0005-0000-0000-0000675C0000}"/>
    <cellStyle name="표준 224" xfId="23660" xr:uid="{00000000-0005-0000-0000-0000685C0000}"/>
    <cellStyle name="표준 224 2" xfId="23661" xr:uid="{00000000-0005-0000-0000-0000695C0000}"/>
    <cellStyle name="표준 224 2 2" xfId="23662" xr:uid="{00000000-0005-0000-0000-00006A5C0000}"/>
    <cellStyle name="표준 224 3" xfId="23663" xr:uid="{00000000-0005-0000-0000-00006B5C0000}"/>
    <cellStyle name="표준 225" xfId="23664" xr:uid="{00000000-0005-0000-0000-00006C5C0000}"/>
    <cellStyle name="표준 225 2" xfId="23665" xr:uid="{00000000-0005-0000-0000-00006D5C0000}"/>
    <cellStyle name="표준 225 2 2" xfId="23666" xr:uid="{00000000-0005-0000-0000-00006E5C0000}"/>
    <cellStyle name="표준 225 3" xfId="23667" xr:uid="{00000000-0005-0000-0000-00006F5C0000}"/>
    <cellStyle name="표준 226" xfId="23668" xr:uid="{00000000-0005-0000-0000-0000705C0000}"/>
    <cellStyle name="표준 226 2" xfId="23669" xr:uid="{00000000-0005-0000-0000-0000715C0000}"/>
    <cellStyle name="표준 227" xfId="23670" xr:uid="{00000000-0005-0000-0000-0000725C0000}"/>
    <cellStyle name="표준 227 2" xfId="23671" xr:uid="{00000000-0005-0000-0000-0000735C0000}"/>
    <cellStyle name="표준 227 2 2" xfId="23672" xr:uid="{00000000-0005-0000-0000-0000745C0000}"/>
    <cellStyle name="표준 227 3" xfId="23673" xr:uid="{00000000-0005-0000-0000-0000755C0000}"/>
    <cellStyle name="표준 228" xfId="23674" xr:uid="{00000000-0005-0000-0000-0000765C0000}"/>
    <cellStyle name="표준 228 2" xfId="23675" xr:uid="{00000000-0005-0000-0000-0000775C0000}"/>
    <cellStyle name="표준 228 3" xfId="23676" xr:uid="{00000000-0005-0000-0000-0000785C0000}"/>
    <cellStyle name="표준 229" xfId="23677" xr:uid="{00000000-0005-0000-0000-0000795C0000}"/>
    <cellStyle name="표준 229 2" xfId="23678" xr:uid="{00000000-0005-0000-0000-00007A5C0000}"/>
    <cellStyle name="표준 229 3" xfId="23679" xr:uid="{00000000-0005-0000-0000-00007B5C0000}"/>
    <cellStyle name="표준 23" xfId="23680" xr:uid="{00000000-0005-0000-0000-00007C5C0000}"/>
    <cellStyle name="표준 23 10" xfId="23681" xr:uid="{00000000-0005-0000-0000-00007D5C0000}"/>
    <cellStyle name="표준 23 10 2" xfId="23682" xr:uid="{00000000-0005-0000-0000-00007E5C0000}"/>
    <cellStyle name="표준 23 11" xfId="23683" xr:uid="{00000000-0005-0000-0000-00007F5C0000}"/>
    <cellStyle name="표준 23 11 2" xfId="23684" xr:uid="{00000000-0005-0000-0000-0000805C0000}"/>
    <cellStyle name="표준 23 12" xfId="23685" xr:uid="{00000000-0005-0000-0000-0000815C0000}"/>
    <cellStyle name="표준 23 12 2" xfId="23686" xr:uid="{00000000-0005-0000-0000-0000825C0000}"/>
    <cellStyle name="표준 23 13" xfId="23687" xr:uid="{00000000-0005-0000-0000-0000835C0000}"/>
    <cellStyle name="표준 23 13 2" xfId="23688" xr:uid="{00000000-0005-0000-0000-0000845C0000}"/>
    <cellStyle name="표준 23 14" xfId="23689" xr:uid="{00000000-0005-0000-0000-0000855C0000}"/>
    <cellStyle name="표준 23 14 2" xfId="23690" xr:uid="{00000000-0005-0000-0000-0000865C0000}"/>
    <cellStyle name="표준 23 15" xfId="23691" xr:uid="{00000000-0005-0000-0000-0000875C0000}"/>
    <cellStyle name="표준 23 15 2" xfId="23692" xr:uid="{00000000-0005-0000-0000-0000885C0000}"/>
    <cellStyle name="표준 23 16" xfId="23693" xr:uid="{00000000-0005-0000-0000-0000895C0000}"/>
    <cellStyle name="표준 23 16 2" xfId="23694" xr:uid="{00000000-0005-0000-0000-00008A5C0000}"/>
    <cellStyle name="표준 23 17" xfId="23695" xr:uid="{00000000-0005-0000-0000-00008B5C0000}"/>
    <cellStyle name="표준 23 17 2" xfId="23696" xr:uid="{00000000-0005-0000-0000-00008C5C0000}"/>
    <cellStyle name="표준 23 18" xfId="23697" xr:uid="{00000000-0005-0000-0000-00008D5C0000}"/>
    <cellStyle name="표준 23 18 2" xfId="23698" xr:uid="{00000000-0005-0000-0000-00008E5C0000}"/>
    <cellStyle name="표준 23 19" xfId="23699" xr:uid="{00000000-0005-0000-0000-00008F5C0000}"/>
    <cellStyle name="표준 23 19 2" xfId="23700" xr:uid="{00000000-0005-0000-0000-0000905C0000}"/>
    <cellStyle name="표준 23 2" xfId="23701" xr:uid="{00000000-0005-0000-0000-0000915C0000}"/>
    <cellStyle name="표준 23 2 2" xfId="23702" xr:uid="{00000000-0005-0000-0000-0000925C0000}"/>
    <cellStyle name="표준 23 2 2 2" xfId="23703" xr:uid="{00000000-0005-0000-0000-0000935C0000}"/>
    <cellStyle name="표준 23 2 2 2 2" xfId="23704" xr:uid="{00000000-0005-0000-0000-0000945C0000}"/>
    <cellStyle name="표준 23 2 2 2 2 2" xfId="23705" xr:uid="{00000000-0005-0000-0000-0000955C0000}"/>
    <cellStyle name="표준 23 2 2 2 2 2 2" xfId="23706" xr:uid="{00000000-0005-0000-0000-0000965C0000}"/>
    <cellStyle name="표준 23 2 2 2 2 2 2 2" xfId="23707" xr:uid="{00000000-0005-0000-0000-0000975C0000}"/>
    <cellStyle name="표준 23 2 2 2 2 2 2 2 2" xfId="23708" xr:uid="{00000000-0005-0000-0000-0000985C0000}"/>
    <cellStyle name="표준 23 2 2 2 2 2 2 3" xfId="23709" xr:uid="{00000000-0005-0000-0000-0000995C0000}"/>
    <cellStyle name="표준 23 2 2 2 2 2 3" xfId="23710" xr:uid="{00000000-0005-0000-0000-00009A5C0000}"/>
    <cellStyle name="표준 23 2 2 2 2 2 3 2" xfId="23711" xr:uid="{00000000-0005-0000-0000-00009B5C0000}"/>
    <cellStyle name="표준 23 2 2 2 2 2 4" xfId="23712" xr:uid="{00000000-0005-0000-0000-00009C5C0000}"/>
    <cellStyle name="표준 23 2 2 2 2 3" xfId="23713" xr:uid="{00000000-0005-0000-0000-00009D5C0000}"/>
    <cellStyle name="표준 23 2 2 2 2 3 2" xfId="23714" xr:uid="{00000000-0005-0000-0000-00009E5C0000}"/>
    <cellStyle name="표준 23 2 2 2 2 3 2 2" xfId="23715" xr:uid="{00000000-0005-0000-0000-00009F5C0000}"/>
    <cellStyle name="표준 23 2 2 2 2 3 3" xfId="23716" xr:uid="{00000000-0005-0000-0000-0000A05C0000}"/>
    <cellStyle name="표준 23 2 2 2 2 4" xfId="23717" xr:uid="{00000000-0005-0000-0000-0000A15C0000}"/>
    <cellStyle name="표준 23 2 2 2 2 4 2" xfId="23718" xr:uid="{00000000-0005-0000-0000-0000A25C0000}"/>
    <cellStyle name="표준 23 2 2 2 2 5" xfId="23719" xr:uid="{00000000-0005-0000-0000-0000A35C0000}"/>
    <cellStyle name="표준 23 2 2 2 3" xfId="23720" xr:uid="{00000000-0005-0000-0000-0000A45C0000}"/>
    <cellStyle name="표준 23 2 2 2 3 2" xfId="23721" xr:uid="{00000000-0005-0000-0000-0000A55C0000}"/>
    <cellStyle name="표준 23 2 2 2 3 2 2" xfId="23722" xr:uid="{00000000-0005-0000-0000-0000A65C0000}"/>
    <cellStyle name="표준 23 2 2 2 3 2 2 2" xfId="23723" xr:uid="{00000000-0005-0000-0000-0000A75C0000}"/>
    <cellStyle name="표준 23 2 2 2 3 2 3" xfId="23724" xr:uid="{00000000-0005-0000-0000-0000A85C0000}"/>
    <cellStyle name="표준 23 2 2 2 3 3" xfId="23725" xr:uid="{00000000-0005-0000-0000-0000A95C0000}"/>
    <cellStyle name="표준 23 2 2 2 3 3 2" xfId="23726" xr:uid="{00000000-0005-0000-0000-0000AA5C0000}"/>
    <cellStyle name="표준 23 2 2 2 3 4" xfId="23727" xr:uid="{00000000-0005-0000-0000-0000AB5C0000}"/>
    <cellStyle name="표준 23 2 2 2 4" xfId="23728" xr:uid="{00000000-0005-0000-0000-0000AC5C0000}"/>
    <cellStyle name="표준 23 2 2 2 4 2" xfId="23729" xr:uid="{00000000-0005-0000-0000-0000AD5C0000}"/>
    <cellStyle name="표준 23 2 2 2 4 2 2" xfId="23730" xr:uid="{00000000-0005-0000-0000-0000AE5C0000}"/>
    <cellStyle name="표준 23 2 2 2 4 3" xfId="23731" xr:uid="{00000000-0005-0000-0000-0000AF5C0000}"/>
    <cellStyle name="표준 23 2 2 2 5" xfId="23732" xr:uid="{00000000-0005-0000-0000-0000B05C0000}"/>
    <cellStyle name="표준 23 2 2 2 5 2" xfId="23733" xr:uid="{00000000-0005-0000-0000-0000B15C0000}"/>
    <cellStyle name="표준 23 2 2 2 6" xfId="23734" xr:uid="{00000000-0005-0000-0000-0000B25C0000}"/>
    <cellStyle name="표준 23 2 2 3" xfId="23735" xr:uid="{00000000-0005-0000-0000-0000B35C0000}"/>
    <cellStyle name="표준 23 2 2 3 2" xfId="23736" xr:uid="{00000000-0005-0000-0000-0000B45C0000}"/>
    <cellStyle name="표준 23 2 2 3 2 2" xfId="23737" xr:uid="{00000000-0005-0000-0000-0000B55C0000}"/>
    <cellStyle name="표준 23 2 2 3 2 2 2" xfId="23738" xr:uid="{00000000-0005-0000-0000-0000B65C0000}"/>
    <cellStyle name="표준 23 2 2 3 2 2 2 2" xfId="23739" xr:uid="{00000000-0005-0000-0000-0000B75C0000}"/>
    <cellStyle name="표준 23 2 2 3 2 2 3" xfId="23740" xr:uid="{00000000-0005-0000-0000-0000B85C0000}"/>
    <cellStyle name="표준 23 2 2 3 2 3" xfId="23741" xr:uid="{00000000-0005-0000-0000-0000B95C0000}"/>
    <cellStyle name="표준 23 2 2 3 2 3 2" xfId="23742" xr:uid="{00000000-0005-0000-0000-0000BA5C0000}"/>
    <cellStyle name="표준 23 2 2 3 2 4" xfId="23743" xr:uid="{00000000-0005-0000-0000-0000BB5C0000}"/>
    <cellStyle name="표준 23 2 2 3 3" xfId="23744" xr:uid="{00000000-0005-0000-0000-0000BC5C0000}"/>
    <cellStyle name="표준 23 2 2 3 3 2" xfId="23745" xr:uid="{00000000-0005-0000-0000-0000BD5C0000}"/>
    <cellStyle name="표준 23 2 2 3 3 2 2" xfId="23746" xr:uid="{00000000-0005-0000-0000-0000BE5C0000}"/>
    <cellStyle name="표준 23 2 2 3 3 3" xfId="23747" xr:uid="{00000000-0005-0000-0000-0000BF5C0000}"/>
    <cellStyle name="표준 23 2 2 3 4" xfId="23748" xr:uid="{00000000-0005-0000-0000-0000C05C0000}"/>
    <cellStyle name="표준 23 2 2 3 4 2" xfId="23749" xr:uid="{00000000-0005-0000-0000-0000C15C0000}"/>
    <cellStyle name="표준 23 2 2 3 5" xfId="23750" xr:uid="{00000000-0005-0000-0000-0000C25C0000}"/>
    <cellStyle name="표준 23 2 2 4" xfId="23751" xr:uid="{00000000-0005-0000-0000-0000C35C0000}"/>
    <cellStyle name="표준 23 2 2 4 2" xfId="23752" xr:uid="{00000000-0005-0000-0000-0000C45C0000}"/>
    <cellStyle name="표준 23 2 2 4 2 2" xfId="23753" xr:uid="{00000000-0005-0000-0000-0000C55C0000}"/>
    <cellStyle name="표준 23 2 2 4 2 2 2" xfId="23754" xr:uid="{00000000-0005-0000-0000-0000C65C0000}"/>
    <cellStyle name="표준 23 2 2 4 2 3" xfId="23755" xr:uid="{00000000-0005-0000-0000-0000C75C0000}"/>
    <cellStyle name="표준 23 2 2 4 3" xfId="23756" xr:uid="{00000000-0005-0000-0000-0000C85C0000}"/>
    <cellStyle name="표준 23 2 2 4 3 2" xfId="23757" xr:uid="{00000000-0005-0000-0000-0000C95C0000}"/>
    <cellStyle name="표준 23 2 2 4 4" xfId="23758" xr:uid="{00000000-0005-0000-0000-0000CA5C0000}"/>
    <cellStyle name="표준 23 2 2 5" xfId="23759" xr:uid="{00000000-0005-0000-0000-0000CB5C0000}"/>
    <cellStyle name="표준 23 2 2 5 2" xfId="23760" xr:uid="{00000000-0005-0000-0000-0000CC5C0000}"/>
    <cellStyle name="표준 23 2 2 5 2 2" xfId="23761" xr:uid="{00000000-0005-0000-0000-0000CD5C0000}"/>
    <cellStyle name="표준 23 2 2 5 3" xfId="23762" xr:uid="{00000000-0005-0000-0000-0000CE5C0000}"/>
    <cellStyle name="표준 23 2 2 6" xfId="23763" xr:uid="{00000000-0005-0000-0000-0000CF5C0000}"/>
    <cellStyle name="표준 23 2 2 6 2" xfId="23764" xr:uid="{00000000-0005-0000-0000-0000D05C0000}"/>
    <cellStyle name="표준 23 2 2 7" xfId="23765" xr:uid="{00000000-0005-0000-0000-0000D15C0000}"/>
    <cellStyle name="표준 23 2 3" xfId="23766" xr:uid="{00000000-0005-0000-0000-0000D25C0000}"/>
    <cellStyle name="표준 23 2 3 2" xfId="23767" xr:uid="{00000000-0005-0000-0000-0000D35C0000}"/>
    <cellStyle name="표준 23 2 3 2 2" xfId="23768" xr:uid="{00000000-0005-0000-0000-0000D45C0000}"/>
    <cellStyle name="표준 23 2 3 2 2 2" xfId="23769" xr:uid="{00000000-0005-0000-0000-0000D55C0000}"/>
    <cellStyle name="표준 23 2 3 2 2 2 2" xfId="23770" xr:uid="{00000000-0005-0000-0000-0000D65C0000}"/>
    <cellStyle name="표준 23 2 3 2 2 2 2 2" xfId="23771" xr:uid="{00000000-0005-0000-0000-0000D75C0000}"/>
    <cellStyle name="표준 23 2 3 2 2 2 3" xfId="23772" xr:uid="{00000000-0005-0000-0000-0000D85C0000}"/>
    <cellStyle name="표준 23 2 3 2 2 3" xfId="23773" xr:uid="{00000000-0005-0000-0000-0000D95C0000}"/>
    <cellStyle name="표준 23 2 3 2 2 3 2" xfId="23774" xr:uid="{00000000-0005-0000-0000-0000DA5C0000}"/>
    <cellStyle name="표준 23 2 3 2 2 4" xfId="23775" xr:uid="{00000000-0005-0000-0000-0000DB5C0000}"/>
    <cellStyle name="표준 23 2 3 2 3" xfId="23776" xr:uid="{00000000-0005-0000-0000-0000DC5C0000}"/>
    <cellStyle name="표준 23 2 3 2 3 2" xfId="23777" xr:uid="{00000000-0005-0000-0000-0000DD5C0000}"/>
    <cellStyle name="표준 23 2 3 2 3 2 2" xfId="23778" xr:uid="{00000000-0005-0000-0000-0000DE5C0000}"/>
    <cellStyle name="표준 23 2 3 2 3 3" xfId="23779" xr:uid="{00000000-0005-0000-0000-0000DF5C0000}"/>
    <cellStyle name="표준 23 2 3 2 4" xfId="23780" xr:uid="{00000000-0005-0000-0000-0000E05C0000}"/>
    <cellStyle name="표준 23 2 3 2 4 2" xfId="23781" xr:uid="{00000000-0005-0000-0000-0000E15C0000}"/>
    <cellStyle name="표준 23 2 3 2 5" xfId="23782" xr:uid="{00000000-0005-0000-0000-0000E25C0000}"/>
    <cellStyle name="표준 23 2 3 3" xfId="23783" xr:uid="{00000000-0005-0000-0000-0000E35C0000}"/>
    <cellStyle name="표준 23 2 3 3 2" xfId="23784" xr:uid="{00000000-0005-0000-0000-0000E45C0000}"/>
    <cellStyle name="표준 23 2 3 3 2 2" xfId="23785" xr:uid="{00000000-0005-0000-0000-0000E55C0000}"/>
    <cellStyle name="표준 23 2 3 3 2 2 2" xfId="23786" xr:uid="{00000000-0005-0000-0000-0000E65C0000}"/>
    <cellStyle name="표준 23 2 3 3 2 3" xfId="23787" xr:uid="{00000000-0005-0000-0000-0000E75C0000}"/>
    <cellStyle name="표준 23 2 3 3 3" xfId="23788" xr:uid="{00000000-0005-0000-0000-0000E85C0000}"/>
    <cellStyle name="표준 23 2 3 3 3 2" xfId="23789" xr:uid="{00000000-0005-0000-0000-0000E95C0000}"/>
    <cellStyle name="표준 23 2 3 3 4" xfId="23790" xr:uid="{00000000-0005-0000-0000-0000EA5C0000}"/>
    <cellStyle name="표준 23 2 3 4" xfId="23791" xr:uid="{00000000-0005-0000-0000-0000EB5C0000}"/>
    <cellStyle name="표준 23 2 3 4 2" xfId="23792" xr:uid="{00000000-0005-0000-0000-0000EC5C0000}"/>
    <cellStyle name="표준 23 2 3 4 2 2" xfId="23793" xr:uid="{00000000-0005-0000-0000-0000ED5C0000}"/>
    <cellStyle name="표준 23 2 3 4 3" xfId="23794" xr:uid="{00000000-0005-0000-0000-0000EE5C0000}"/>
    <cellStyle name="표준 23 2 3 5" xfId="23795" xr:uid="{00000000-0005-0000-0000-0000EF5C0000}"/>
    <cellStyle name="표준 23 2 3 5 2" xfId="23796" xr:uid="{00000000-0005-0000-0000-0000F05C0000}"/>
    <cellStyle name="표준 23 2 3 6" xfId="23797" xr:uid="{00000000-0005-0000-0000-0000F15C0000}"/>
    <cellStyle name="표준 23 2 4" xfId="23798" xr:uid="{00000000-0005-0000-0000-0000F25C0000}"/>
    <cellStyle name="표준 23 2 4 2" xfId="23799" xr:uid="{00000000-0005-0000-0000-0000F35C0000}"/>
    <cellStyle name="표준 23 2 4 2 2" xfId="23800" xr:uid="{00000000-0005-0000-0000-0000F45C0000}"/>
    <cellStyle name="표준 23 2 4 2 2 2" xfId="23801" xr:uid="{00000000-0005-0000-0000-0000F55C0000}"/>
    <cellStyle name="표준 23 2 4 2 2 2 2" xfId="23802" xr:uid="{00000000-0005-0000-0000-0000F65C0000}"/>
    <cellStyle name="표준 23 2 4 2 2 3" xfId="23803" xr:uid="{00000000-0005-0000-0000-0000F75C0000}"/>
    <cellStyle name="표준 23 2 4 2 3" xfId="23804" xr:uid="{00000000-0005-0000-0000-0000F85C0000}"/>
    <cellStyle name="표준 23 2 4 2 3 2" xfId="23805" xr:uid="{00000000-0005-0000-0000-0000F95C0000}"/>
    <cellStyle name="표준 23 2 4 2 4" xfId="23806" xr:uid="{00000000-0005-0000-0000-0000FA5C0000}"/>
    <cellStyle name="표준 23 2 4 3" xfId="23807" xr:uid="{00000000-0005-0000-0000-0000FB5C0000}"/>
    <cellStyle name="표준 23 2 4 3 2" xfId="23808" xr:uid="{00000000-0005-0000-0000-0000FC5C0000}"/>
    <cellStyle name="표준 23 2 4 3 2 2" xfId="23809" xr:uid="{00000000-0005-0000-0000-0000FD5C0000}"/>
    <cellStyle name="표준 23 2 4 3 3" xfId="23810" xr:uid="{00000000-0005-0000-0000-0000FE5C0000}"/>
    <cellStyle name="표준 23 2 4 4" xfId="23811" xr:uid="{00000000-0005-0000-0000-0000FF5C0000}"/>
    <cellStyle name="표준 23 2 4 4 2" xfId="23812" xr:uid="{00000000-0005-0000-0000-0000005D0000}"/>
    <cellStyle name="표준 23 2 4 5" xfId="23813" xr:uid="{00000000-0005-0000-0000-0000015D0000}"/>
    <cellStyle name="표준 23 2 5" xfId="23814" xr:uid="{00000000-0005-0000-0000-0000025D0000}"/>
    <cellStyle name="표준 23 2 5 2" xfId="23815" xr:uid="{00000000-0005-0000-0000-0000035D0000}"/>
    <cellStyle name="표준 23 2 5 2 2" xfId="23816" xr:uid="{00000000-0005-0000-0000-0000045D0000}"/>
    <cellStyle name="표준 23 2 5 2 2 2" xfId="23817" xr:uid="{00000000-0005-0000-0000-0000055D0000}"/>
    <cellStyle name="표준 23 2 5 2 3" xfId="23818" xr:uid="{00000000-0005-0000-0000-0000065D0000}"/>
    <cellStyle name="표준 23 2 5 3" xfId="23819" xr:uid="{00000000-0005-0000-0000-0000075D0000}"/>
    <cellStyle name="표준 23 2 5 3 2" xfId="23820" xr:uid="{00000000-0005-0000-0000-0000085D0000}"/>
    <cellStyle name="표준 23 2 5 4" xfId="23821" xr:uid="{00000000-0005-0000-0000-0000095D0000}"/>
    <cellStyle name="표준 23 2 6" xfId="23822" xr:uid="{00000000-0005-0000-0000-00000A5D0000}"/>
    <cellStyle name="표준 23 2 6 2" xfId="23823" xr:uid="{00000000-0005-0000-0000-00000B5D0000}"/>
    <cellStyle name="표준 23 2 6 2 2" xfId="23824" xr:uid="{00000000-0005-0000-0000-00000C5D0000}"/>
    <cellStyle name="표준 23 2 6 3" xfId="23825" xr:uid="{00000000-0005-0000-0000-00000D5D0000}"/>
    <cellStyle name="표준 23 2 7" xfId="23826" xr:uid="{00000000-0005-0000-0000-00000E5D0000}"/>
    <cellStyle name="표준 23 2 7 2" xfId="23827" xr:uid="{00000000-0005-0000-0000-00000F5D0000}"/>
    <cellStyle name="표준 23 2 8" xfId="23828" xr:uid="{00000000-0005-0000-0000-0000105D0000}"/>
    <cellStyle name="표준 23 20" xfId="23829" xr:uid="{00000000-0005-0000-0000-0000115D0000}"/>
    <cellStyle name="표준 23 20 2" xfId="23830" xr:uid="{00000000-0005-0000-0000-0000125D0000}"/>
    <cellStyle name="표준 23 21" xfId="23831" xr:uid="{00000000-0005-0000-0000-0000135D0000}"/>
    <cellStyle name="표준 23 22" xfId="23832" xr:uid="{00000000-0005-0000-0000-0000145D0000}"/>
    <cellStyle name="표준 23 23" xfId="23833" xr:uid="{00000000-0005-0000-0000-0000155D0000}"/>
    <cellStyle name="표준 23 3" xfId="23834" xr:uid="{00000000-0005-0000-0000-0000165D0000}"/>
    <cellStyle name="표준 23 3 2" xfId="23835" xr:uid="{00000000-0005-0000-0000-0000175D0000}"/>
    <cellStyle name="표준 23 3 2 2" xfId="23836" xr:uid="{00000000-0005-0000-0000-0000185D0000}"/>
    <cellStyle name="표준 23 3 2 2 2" xfId="23837" xr:uid="{00000000-0005-0000-0000-0000195D0000}"/>
    <cellStyle name="표준 23 3 2 2 2 2" xfId="23838" xr:uid="{00000000-0005-0000-0000-00001A5D0000}"/>
    <cellStyle name="표준 23 3 2 2 2 2 2" xfId="23839" xr:uid="{00000000-0005-0000-0000-00001B5D0000}"/>
    <cellStyle name="표준 23 3 2 2 2 2 2 2" xfId="23840" xr:uid="{00000000-0005-0000-0000-00001C5D0000}"/>
    <cellStyle name="표준 23 3 2 2 2 2 3" xfId="23841" xr:uid="{00000000-0005-0000-0000-00001D5D0000}"/>
    <cellStyle name="표준 23 3 2 2 2 3" xfId="23842" xr:uid="{00000000-0005-0000-0000-00001E5D0000}"/>
    <cellStyle name="표준 23 3 2 2 2 3 2" xfId="23843" xr:uid="{00000000-0005-0000-0000-00001F5D0000}"/>
    <cellStyle name="표준 23 3 2 2 2 4" xfId="23844" xr:uid="{00000000-0005-0000-0000-0000205D0000}"/>
    <cellStyle name="표준 23 3 2 2 3" xfId="23845" xr:uid="{00000000-0005-0000-0000-0000215D0000}"/>
    <cellStyle name="표준 23 3 2 2 3 2" xfId="23846" xr:uid="{00000000-0005-0000-0000-0000225D0000}"/>
    <cellStyle name="표준 23 3 2 2 3 2 2" xfId="23847" xr:uid="{00000000-0005-0000-0000-0000235D0000}"/>
    <cellStyle name="표준 23 3 2 2 3 3" xfId="23848" xr:uid="{00000000-0005-0000-0000-0000245D0000}"/>
    <cellStyle name="표준 23 3 2 2 4" xfId="23849" xr:uid="{00000000-0005-0000-0000-0000255D0000}"/>
    <cellStyle name="표준 23 3 2 2 4 2" xfId="23850" xr:uid="{00000000-0005-0000-0000-0000265D0000}"/>
    <cellStyle name="표준 23 3 2 2 5" xfId="23851" xr:uid="{00000000-0005-0000-0000-0000275D0000}"/>
    <cellStyle name="표준 23 3 2 3" xfId="23852" xr:uid="{00000000-0005-0000-0000-0000285D0000}"/>
    <cellStyle name="표준 23 3 2 3 2" xfId="23853" xr:uid="{00000000-0005-0000-0000-0000295D0000}"/>
    <cellStyle name="표준 23 3 2 3 2 2" xfId="23854" xr:uid="{00000000-0005-0000-0000-00002A5D0000}"/>
    <cellStyle name="표준 23 3 2 3 2 2 2" xfId="23855" xr:uid="{00000000-0005-0000-0000-00002B5D0000}"/>
    <cellStyle name="표준 23 3 2 3 2 3" xfId="23856" xr:uid="{00000000-0005-0000-0000-00002C5D0000}"/>
    <cellStyle name="표준 23 3 2 3 3" xfId="23857" xr:uid="{00000000-0005-0000-0000-00002D5D0000}"/>
    <cellStyle name="표준 23 3 2 3 3 2" xfId="23858" xr:uid="{00000000-0005-0000-0000-00002E5D0000}"/>
    <cellStyle name="표준 23 3 2 3 4" xfId="23859" xr:uid="{00000000-0005-0000-0000-00002F5D0000}"/>
    <cellStyle name="표준 23 3 2 4" xfId="23860" xr:uid="{00000000-0005-0000-0000-0000305D0000}"/>
    <cellStyle name="표준 23 3 2 4 2" xfId="23861" xr:uid="{00000000-0005-0000-0000-0000315D0000}"/>
    <cellStyle name="표준 23 3 2 4 2 2" xfId="23862" xr:uid="{00000000-0005-0000-0000-0000325D0000}"/>
    <cellStyle name="표준 23 3 2 4 3" xfId="23863" xr:uid="{00000000-0005-0000-0000-0000335D0000}"/>
    <cellStyle name="표준 23 3 2 5" xfId="23864" xr:uid="{00000000-0005-0000-0000-0000345D0000}"/>
    <cellStyle name="표준 23 3 2 5 2" xfId="23865" xr:uid="{00000000-0005-0000-0000-0000355D0000}"/>
    <cellStyle name="표준 23 3 2 6" xfId="23866" xr:uid="{00000000-0005-0000-0000-0000365D0000}"/>
    <cellStyle name="표준 23 3 3" xfId="23867" xr:uid="{00000000-0005-0000-0000-0000375D0000}"/>
    <cellStyle name="표준 23 3 3 2" xfId="23868" xr:uid="{00000000-0005-0000-0000-0000385D0000}"/>
    <cellStyle name="표준 23 3 3 2 2" xfId="23869" xr:uid="{00000000-0005-0000-0000-0000395D0000}"/>
    <cellStyle name="표준 23 3 3 2 2 2" xfId="23870" xr:uid="{00000000-0005-0000-0000-00003A5D0000}"/>
    <cellStyle name="표준 23 3 3 2 2 2 2" xfId="23871" xr:uid="{00000000-0005-0000-0000-00003B5D0000}"/>
    <cellStyle name="표준 23 3 3 2 2 3" xfId="23872" xr:uid="{00000000-0005-0000-0000-00003C5D0000}"/>
    <cellStyle name="표준 23 3 3 2 3" xfId="23873" xr:uid="{00000000-0005-0000-0000-00003D5D0000}"/>
    <cellStyle name="표준 23 3 3 2 3 2" xfId="23874" xr:uid="{00000000-0005-0000-0000-00003E5D0000}"/>
    <cellStyle name="표준 23 3 3 2 4" xfId="23875" xr:uid="{00000000-0005-0000-0000-00003F5D0000}"/>
    <cellStyle name="표준 23 3 3 3" xfId="23876" xr:uid="{00000000-0005-0000-0000-0000405D0000}"/>
    <cellStyle name="표준 23 3 3 3 2" xfId="23877" xr:uid="{00000000-0005-0000-0000-0000415D0000}"/>
    <cellStyle name="표준 23 3 3 3 2 2" xfId="23878" xr:uid="{00000000-0005-0000-0000-0000425D0000}"/>
    <cellStyle name="표준 23 3 3 3 3" xfId="23879" xr:uid="{00000000-0005-0000-0000-0000435D0000}"/>
    <cellStyle name="표준 23 3 3 4" xfId="23880" xr:uid="{00000000-0005-0000-0000-0000445D0000}"/>
    <cellStyle name="표준 23 3 3 4 2" xfId="23881" xr:uid="{00000000-0005-0000-0000-0000455D0000}"/>
    <cellStyle name="표준 23 3 3 5" xfId="23882" xr:uid="{00000000-0005-0000-0000-0000465D0000}"/>
    <cellStyle name="표준 23 3 4" xfId="23883" xr:uid="{00000000-0005-0000-0000-0000475D0000}"/>
    <cellStyle name="표준 23 3 4 2" xfId="23884" xr:uid="{00000000-0005-0000-0000-0000485D0000}"/>
    <cellStyle name="표준 23 3 4 2 2" xfId="23885" xr:uid="{00000000-0005-0000-0000-0000495D0000}"/>
    <cellStyle name="표준 23 3 4 2 2 2" xfId="23886" xr:uid="{00000000-0005-0000-0000-00004A5D0000}"/>
    <cellStyle name="표준 23 3 4 2 3" xfId="23887" xr:uid="{00000000-0005-0000-0000-00004B5D0000}"/>
    <cellStyle name="표준 23 3 4 3" xfId="23888" xr:uid="{00000000-0005-0000-0000-00004C5D0000}"/>
    <cellStyle name="표준 23 3 4 3 2" xfId="23889" xr:uid="{00000000-0005-0000-0000-00004D5D0000}"/>
    <cellStyle name="표준 23 3 4 4" xfId="23890" xr:uid="{00000000-0005-0000-0000-00004E5D0000}"/>
    <cellStyle name="표준 23 3 5" xfId="23891" xr:uid="{00000000-0005-0000-0000-00004F5D0000}"/>
    <cellStyle name="표준 23 3 5 2" xfId="23892" xr:uid="{00000000-0005-0000-0000-0000505D0000}"/>
    <cellStyle name="표준 23 3 5 2 2" xfId="23893" xr:uid="{00000000-0005-0000-0000-0000515D0000}"/>
    <cellStyle name="표준 23 3 5 3" xfId="23894" xr:uid="{00000000-0005-0000-0000-0000525D0000}"/>
    <cellStyle name="표준 23 3 6" xfId="23895" xr:uid="{00000000-0005-0000-0000-0000535D0000}"/>
    <cellStyle name="표준 23 3 6 2" xfId="23896" xr:uid="{00000000-0005-0000-0000-0000545D0000}"/>
    <cellStyle name="표준 23 3 7" xfId="23897" xr:uid="{00000000-0005-0000-0000-0000555D0000}"/>
    <cellStyle name="표준 23 4" xfId="23898" xr:uid="{00000000-0005-0000-0000-0000565D0000}"/>
    <cellStyle name="표준 23 4 2" xfId="23899" xr:uid="{00000000-0005-0000-0000-0000575D0000}"/>
    <cellStyle name="표준 23 4 2 2" xfId="23900" xr:uid="{00000000-0005-0000-0000-0000585D0000}"/>
    <cellStyle name="표준 23 4 2 2 2" xfId="23901" xr:uid="{00000000-0005-0000-0000-0000595D0000}"/>
    <cellStyle name="표준 23 4 2 2 2 2" xfId="23902" xr:uid="{00000000-0005-0000-0000-00005A5D0000}"/>
    <cellStyle name="표준 23 4 2 2 2 2 2" xfId="23903" xr:uid="{00000000-0005-0000-0000-00005B5D0000}"/>
    <cellStyle name="표준 23 4 2 2 2 3" xfId="23904" xr:uid="{00000000-0005-0000-0000-00005C5D0000}"/>
    <cellStyle name="표준 23 4 2 2 3" xfId="23905" xr:uid="{00000000-0005-0000-0000-00005D5D0000}"/>
    <cellStyle name="표준 23 4 2 2 3 2" xfId="23906" xr:uid="{00000000-0005-0000-0000-00005E5D0000}"/>
    <cellStyle name="표준 23 4 2 2 4" xfId="23907" xr:uid="{00000000-0005-0000-0000-00005F5D0000}"/>
    <cellStyle name="표준 23 4 2 3" xfId="23908" xr:uid="{00000000-0005-0000-0000-0000605D0000}"/>
    <cellStyle name="표준 23 4 2 3 2" xfId="23909" xr:uid="{00000000-0005-0000-0000-0000615D0000}"/>
    <cellStyle name="표준 23 4 2 3 2 2" xfId="23910" xr:uid="{00000000-0005-0000-0000-0000625D0000}"/>
    <cellStyle name="표준 23 4 2 3 3" xfId="23911" xr:uid="{00000000-0005-0000-0000-0000635D0000}"/>
    <cellStyle name="표준 23 4 2 4" xfId="23912" xr:uid="{00000000-0005-0000-0000-0000645D0000}"/>
    <cellStyle name="표준 23 4 2 4 2" xfId="23913" xr:uid="{00000000-0005-0000-0000-0000655D0000}"/>
    <cellStyle name="표준 23 4 2 5" xfId="23914" xr:uid="{00000000-0005-0000-0000-0000665D0000}"/>
    <cellStyle name="표준 23 4 3" xfId="23915" xr:uid="{00000000-0005-0000-0000-0000675D0000}"/>
    <cellStyle name="표준 23 4 3 2" xfId="23916" xr:uid="{00000000-0005-0000-0000-0000685D0000}"/>
    <cellStyle name="표준 23 4 3 2 2" xfId="23917" xr:uid="{00000000-0005-0000-0000-0000695D0000}"/>
    <cellStyle name="표준 23 4 3 2 2 2" xfId="23918" xr:uid="{00000000-0005-0000-0000-00006A5D0000}"/>
    <cellStyle name="표준 23 4 3 2 3" xfId="23919" xr:uid="{00000000-0005-0000-0000-00006B5D0000}"/>
    <cellStyle name="표준 23 4 3 3" xfId="23920" xr:uid="{00000000-0005-0000-0000-00006C5D0000}"/>
    <cellStyle name="표준 23 4 3 3 2" xfId="23921" xr:uid="{00000000-0005-0000-0000-00006D5D0000}"/>
    <cellStyle name="표준 23 4 3 4" xfId="23922" xr:uid="{00000000-0005-0000-0000-00006E5D0000}"/>
    <cellStyle name="표준 23 4 4" xfId="23923" xr:uid="{00000000-0005-0000-0000-00006F5D0000}"/>
    <cellStyle name="표준 23 4 4 2" xfId="23924" xr:uid="{00000000-0005-0000-0000-0000705D0000}"/>
    <cellStyle name="표준 23 4 4 2 2" xfId="23925" xr:uid="{00000000-0005-0000-0000-0000715D0000}"/>
    <cellStyle name="표준 23 4 4 3" xfId="23926" xr:uid="{00000000-0005-0000-0000-0000725D0000}"/>
    <cellStyle name="표준 23 4 5" xfId="23927" xr:uid="{00000000-0005-0000-0000-0000735D0000}"/>
    <cellStyle name="표준 23 4 5 2" xfId="23928" xr:uid="{00000000-0005-0000-0000-0000745D0000}"/>
    <cellStyle name="표준 23 4 6" xfId="23929" xr:uid="{00000000-0005-0000-0000-0000755D0000}"/>
    <cellStyle name="표준 23 5" xfId="23930" xr:uid="{00000000-0005-0000-0000-0000765D0000}"/>
    <cellStyle name="표준 23 5 2" xfId="23931" xr:uid="{00000000-0005-0000-0000-0000775D0000}"/>
    <cellStyle name="표준 23 5 2 2" xfId="23932" xr:uid="{00000000-0005-0000-0000-0000785D0000}"/>
    <cellStyle name="표준 23 5 2 2 2" xfId="23933" xr:uid="{00000000-0005-0000-0000-0000795D0000}"/>
    <cellStyle name="표준 23 5 2 2 2 2" xfId="23934" xr:uid="{00000000-0005-0000-0000-00007A5D0000}"/>
    <cellStyle name="표준 23 5 2 2 3" xfId="23935" xr:uid="{00000000-0005-0000-0000-00007B5D0000}"/>
    <cellStyle name="표준 23 5 2 3" xfId="23936" xr:uid="{00000000-0005-0000-0000-00007C5D0000}"/>
    <cellStyle name="표준 23 5 2 3 2" xfId="23937" xr:uid="{00000000-0005-0000-0000-00007D5D0000}"/>
    <cellStyle name="표준 23 5 2 4" xfId="23938" xr:uid="{00000000-0005-0000-0000-00007E5D0000}"/>
    <cellStyle name="표준 23 5 3" xfId="23939" xr:uid="{00000000-0005-0000-0000-00007F5D0000}"/>
    <cellStyle name="표준 23 5 3 2" xfId="23940" xr:uid="{00000000-0005-0000-0000-0000805D0000}"/>
    <cellStyle name="표준 23 5 3 2 2" xfId="23941" xr:uid="{00000000-0005-0000-0000-0000815D0000}"/>
    <cellStyle name="표준 23 5 3 3" xfId="23942" xr:uid="{00000000-0005-0000-0000-0000825D0000}"/>
    <cellStyle name="표준 23 5 4" xfId="23943" xr:uid="{00000000-0005-0000-0000-0000835D0000}"/>
    <cellStyle name="표준 23 5 4 2" xfId="23944" xr:uid="{00000000-0005-0000-0000-0000845D0000}"/>
    <cellStyle name="표준 23 5 5" xfId="23945" xr:uid="{00000000-0005-0000-0000-0000855D0000}"/>
    <cellStyle name="표준 23 6" xfId="23946" xr:uid="{00000000-0005-0000-0000-0000865D0000}"/>
    <cellStyle name="표준 23 6 2" xfId="23947" xr:uid="{00000000-0005-0000-0000-0000875D0000}"/>
    <cellStyle name="표준 23 6 2 2" xfId="23948" xr:uid="{00000000-0005-0000-0000-0000885D0000}"/>
    <cellStyle name="표준 23 6 2 2 2" xfId="23949" xr:uid="{00000000-0005-0000-0000-0000895D0000}"/>
    <cellStyle name="표준 23 6 2 3" xfId="23950" xr:uid="{00000000-0005-0000-0000-00008A5D0000}"/>
    <cellStyle name="표준 23 6 3" xfId="23951" xr:uid="{00000000-0005-0000-0000-00008B5D0000}"/>
    <cellStyle name="표준 23 6 3 2" xfId="23952" xr:uid="{00000000-0005-0000-0000-00008C5D0000}"/>
    <cellStyle name="표준 23 6 4" xfId="23953" xr:uid="{00000000-0005-0000-0000-00008D5D0000}"/>
    <cellStyle name="표준 23 7" xfId="23954" xr:uid="{00000000-0005-0000-0000-00008E5D0000}"/>
    <cellStyle name="표준 23 7 2" xfId="23955" xr:uid="{00000000-0005-0000-0000-00008F5D0000}"/>
    <cellStyle name="표준 23 7 2 2" xfId="23956" xr:uid="{00000000-0005-0000-0000-0000905D0000}"/>
    <cellStyle name="표준 23 7 3" xfId="23957" xr:uid="{00000000-0005-0000-0000-0000915D0000}"/>
    <cellStyle name="표준 23 8" xfId="23958" xr:uid="{00000000-0005-0000-0000-0000925D0000}"/>
    <cellStyle name="표준 23 8 2" xfId="23959" xr:uid="{00000000-0005-0000-0000-0000935D0000}"/>
    <cellStyle name="표준 23 9" xfId="23960" xr:uid="{00000000-0005-0000-0000-0000945D0000}"/>
    <cellStyle name="표준 23 9 2" xfId="23961" xr:uid="{00000000-0005-0000-0000-0000955D0000}"/>
    <cellStyle name="표준 230" xfId="23962" xr:uid="{00000000-0005-0000-0000-0000965D0000}"/>
    <cellStyle name="표준 230 2" xfId="23963" xr:uid="{00000000-0005-0000-0000-0000975D0000}"/>
    <cellStyle name="표준 230 3" xfId="23964" xr:uid="{00000000-0005-0000-0000-0000985D0000}"/>
    <cellStyle name="표준 231" xfId="23965" xr:uid="{00000000-0005-0000-0000-0000995D0000}"/>
    <cellStyle name="표준 231 2" xfId="23966" xr:uid="{00000000-0005-0000-0000-00009A5D0000}"/>
    <cellStyle name="표준 231 3" xfId="23967" xr:uid="{00000000-0005-0000-0000-00009B5D0000}"/>
    <cellStyle name="표준 232" xfId="23968" xr:uid="{00000000-0005-0000-0000-00009C5D0000}"/>
    <cellStyle name="표준 232 2" xfId="23969" xr:uid="{00000000-0005-0000-0000-00009D5D0000}"/>
    <cellStyle name="표준 232 3" xfId="23970" xr:uid="{00000000-0005-0000-0000-00009E5D0000}"/>
    <cellStyle name="표준 233" xfId="23971" xr:uid="{00000000-0005-0000-0000-00009F5D0000}"/>
    <cellStyle name="표준 233 2" xfId="23972" xr:uid="{00000000-0005-0000-0000-0000A05D0000}"/>
    <cellStyle name="표준 233 3" xfId="23973" xr:uid="{00000000-0005-0000-0000-0000A15D0000}"/>
    <cellStyle name="표준 234" xfId="23974" xr:uid="{00000000-0005-0000-0000-0000A25D0000}"/>
    <cellStyle name="표준 234 2" xfId="23975" xr:uid="{00000000-0005-0000-0000-0000A35D0000}"/>
    <cellStyle name="표준 234 3" xfId="23976" xr:uid="{00000000-0005-0000-0000-0000A45D0000}"/>
    <cellStyle name="표준 235" xfId="23977" xr:uid="{00000000-0005-0000-0000-0000A55D0000}"/>
    <cellStyle name="표준 235 2" xfId="23978" xr:uid="{00000000-0005-0000-0000-0000A65D0000}"/>
    <cellStyle name="표준 235 3" xfId="23979" xr:uid="{00000000-0005-0000-0000-0000A75D0000}"/>
    <cellStyle name="표준 236" xfId="23980" xr:uid="{00000000-0005-0000-0000-0000A85D0000}"/>
    <cellStyle name="표준 236 2" xfId="23981" xr:uid="{00000000-0005-0000-0000-0000A95D0000}"/>
    <cellStyle name="표준 236 2 2" xfId="23982" xr:uid="{00000000-0005-0000-0000-0000AA5D0000}"/>
    <cellStyle name="표준 236 3" xfId="23983" xr:uid="{00000000-0005-0000-0000-0000AB5D0000}"/>
    <cellStyle name="표준 236 3 2" xfId="23984" xr:uid="{00000000-0005-0000-0000-0000AC5D0000}"/>
    <cellStyle name="표준 237" xfId="23985" xr:uid="{00000000-0005-0000-0000-0000AD5D0000}"/>
    <cellStyle name="표준 237 2" xfId="23986" xr:uid="{00000000-0005-0000-0000-0000AE5D0000}"/>
    <cellStyle name="표준 237 2 2" xfId="23987" xr:uid="{00000000-0005-0000-0000-0000AF5D0000}"/>
    <cellStyle name="표준 237 3" xfId="23988" xr:uid="{00000000-0005-0000-0000-0000B05D0000}"/>
    <cellStyle name="표준 237 3 2" xfId="23989" xr:uid="{00000000-0005-0000-0000-0000B15D0000}"/>
    <cellStyle name="표준 238" xfId="23990" xr:uid="{00000000-0005-0000-0000-0000B25D0000}"/>
    <cellStyle name="표준 238 2" xfId="23991" xr:uid="{00000000-0005-0000-0000-0000B35D0000}"/>
    <cellStyle name="표준 239" xfId="23992" xr:uid="{00000000-0005-0000-0000-0000B45D0000}"/>
    <cellStyle name="표준 239 2" xfId="23993" xr:uid="{00000000-0005-0000-0000-0000B55D0000}"/>
    <cellStyle name="표준 239 3" xfId="23994" xr:uid="{00000000-0005-0000-0000-0000B65D0000}"/>
    <cellStyle name="표준 239 3 2" xfId="23995" xr:uid="{00000000-0005-0000-0000-0000B75D0000}"/>
    <cellStyle name="표준 24" xfId="23996" xr:uid="{00000000-0005-0000-0000-0000B85D0000}"/>
    <cellStyle name="표준 24 10" xfId="23997" xr:uid="{00000000-0005-0000-0000-0000B95D0000}"/>
    <cellStyle name="표준 24 11" xfId="23998" xr:uid="{00000000-0005-0000-0000-0000BA5D0000}"/>
    <cellStyle name="표준 24 11 2" xfId="23999" xr:uid="{00000000-0005-0000-0000-0000BB5D0000}"/>
    <cellStyle name="표준 24 2" xfId="24000" xr:uid="{00000000-0005-0000-0000-0000BC5D0000}"/>
    <cellStyle name="표준 24 2 2" xfId="24001" xr:uid="{00000000-0005-0000-0000-0000BD5D0000}"/>
    <cellStyle name="표준 24 2 2 2" xfId="24002" xr:uid="{00000000-0005-0000-0000-0000BE5D0000}"/>
    <cellStyle name="표준 24 2 2 2 2" xfId="24003" xr:uid="{00000000-0005-0000-0000-0000BF5D0000}"/>
    <cellStyle name="표준 24 2 2 2 2 2" xfId="24004" xr:uid="{00000000-0005-0000-0000-0000C05D0000}"/>
    <cellStyle name="표준 24 2 2 2 2 2 2" xfId="24005" xr:uid="{00000000-0005-0000-0000-0000C15D0000}"/>
    <cellStyle name="표준 24 2 2 2 2 2 2 2" xfId="24006" xr:uid="{00000000-0005-0000-0000-0000C25D0000}"/>
    <cellStyle name="표준 24 2 2 2 2 2 2 2 2" xfId="24007" xr:uid="{00000000-0005-0000-0000-0000C35D0000}"/>
    <cellStyle name="표준 24 2 2 2 2 2 2 3" xfId="24008" xr:uid="{00000000-0005-0000-0000-0000C45D0000}"/>
    <cellStyle name="표준 24 2 2 2 2 2 3" xfId="24009" xr:uid="{00000000-0005-0000-0000-0000C55D0000}"/>
    <cellStyle name="표준 24 2 2 2 2 2 3 2" xfId="24010" xr:uid="{00000000-0005-0000-0000-0000C65D0000}"/>
    <cellStyle name="표준 24 2 2 2 2 2 4" xfId="24011" xr:uid="{00000000-0005-0000-0000-0000C75D0000}"/>
    <cellStyle name="표준 24 2 2 2 2 3" xfId="24012" xr:uid="{00000000-0005-0000-0000-0000C85D0000}"/>
    <cellStyle name="표준 24 2 2 2 2 3 2" xfId="24013" xr:uid="{00000000-0005-0000-0000-0000C95D0000}"/>
    <cellStyle name="표준 24 2 2 2 2 3 2 2" xfId="24014" xr:uid="{00000000-0005-0000-0000-0000CA5D0000}"/>
    <cellStyle name="표준 24 2 2 2 2 3 3" xfId="24015" xr:uid="{00000000-0005-0000-0000-0000CB5D0000}"/>
    <cellStyle name="표준 24 2 2 2 2 4" xfId="24016" xr:uid="{00000000-0005-0000-0000-0000CC5D0000}"/>
    <cellStyle name="표준 24 2 2 2 2 4 2" xfId="24017" xr:uid="{00000000-0005-0000-0000-0000CD5D0000}"/>
    <cellStyle name="표준 24 2 2 2 2 5" xfId="24018" xr:uid="{00000000-0005-0000-0000-0000CE5D0000}"/>
    <cellStyle name="표준 24 2 2 2 3" xfId="24019" xr:uid="{00000000-0005-0000-0000-0000CF5D0000}"/>
    <cellStyle name="표준 24 2 2 2 3 2" xfId="24020" xr:uid="{00000000-0005-0000-0000-0000D05D0000}"/>
    <cellStyle name="표준 24 2 2 2 3 2 2" xfId="24021" xr:uid="{00000000-0005-0000-0000-0000D15D0000}"/>
    <cellStyle name="표준 24 2 2 2 3 2 2 2" xfId="24022" xr:uid="{00000000-0005-0000-0000-0000D25D0000}"/>
    <cellStyle name="표준 24 2 2 2 3 2 3" xfId="24023" xr:uid="{00000000-0005-0000-0000-0000D35D0000}"/>
    <cellStyle name="표준 24 2 2 2 3 3" xfId="24024" xr:uid="{00000000-0005-0000-0000-0000D45D0000}"/>
    <cellStyle name="표준 24 2 2 2 3 3 2" xfId="24025" xr:uid="{00000000-0005-0000-0000-0000D55D0000}"/>
    <cellStyle name="표준 24 2 2 2 3 4" xfId="24026" xr:uid="{00000000-0005-0000-0000-0000D65D0000}"/>
    <cellStyle name="표준 24 2 2 2 4" xfId="24027" xr:uid="{00000000-0005-0000-0000-0000D75D0000}"/>
    <cellStyle name="표준 24 2 2 2 4 2" xfId="24028" xr:uid="{00000000-0005-0000-0000-0000D85D0000}"/>
    <cellStyle name="표준 24 2 2 2 4 2 2" xfId="24029" xr:uid="{00000000-0005-0000-0000-0000D95D0000}"/>
    <cellStyle name="표준 24 2 2 2 4 3" xfId="24030" xr:uid="{00000000-0005-0000-0000-0000DA5D0000}"/>
    <cellStyle name="표준 24 2 2 2 5" xfId="24031" xr:uid="{00000000-0005-0000-0000-0000DB5D0000}"/>
    <cellStyle name="표준 24 2 2 2 5 2" xfId="24032" xr:uid="{00000000-0005-0000-0000-0000DC5D0000}"/>
    <cellStyle name="표준 24 2 2 2 6" xfId="24033" xr:uid="{00000000-0005-0000-0000-0000DD5D0000}"/>
    <cellStyle name="표준 24 2 2 3" xfId="24034" xr:uid="{00000000-0005-0000-0000-0000DE5D0000}"/>
    <cellStyle name="표준 24 2 2 3 2" xfId="24035" xr:uid="{00000000-0005-0000-0000-0000DF5D0000}"/>
    <cellStyle name="표준 24 2 2 3 2 2" xfId="24036" xr:uid="{00000000-0005-0000-0000-0000E05D0000}"/>
    <cellStyle name="표준 24 2 2 3 2 2 2" xfId="24037" xr:uid="{00000000-0005-0000-0000-0000E15D0000}"/>
    <cellStyle name="표준 24 2 2 3 2 2 2 2" xfId="24038" xr:uid="{00000000-0005-0000-0000-0000E25D0000}"/>
    <cellStyle name="표준 24 2 2 3 2 2 3" xfId="24039" xr:uid="{00000000-0005-0000-0000-0000E35D0000}"/>
    <cellStyle name="표준 24 2 2 3 2 3" xfId="24040" xr:uid="{00000000-0005-0000-0000-0000E45D0000}"/>
    <cellStyle name="표준 24 2 2 3 2 3 2" xfId="24041" xr:uid="{00000000-0005-0000-0000-0000E55D0000}"/>
    <cellStyle name="표준 24 2 2 3 2 4" xfId="24042" xr:uid="{00000000-0005-0000-0000-0000E65D0000}"/>
    <cellStyle name="표준 24 2 2 3 3" xfId="24043" xr:uid="{00000000-0005-0000-0000-0000E75D0000}"/>
    <cellStyle name="표준 24 2 2 3 3 2" xfId="24044" xr:uid="{00000000-0005-0000-0000-0000E85D0000}"/>
    <cellStyle name="표준 24 2 2 3 3 2 2" xfId="24045" xr:uid="{00000000-0005-0000-0000-0000E95D0000}"/>
    <cellStyle name="표준 24 2 2 3 3 3" xfId="24046" xr:uid="{00000000-0005-0000-0000-0000EA5D0000}"/>
    <cellStyle name="표준 24 2 2 3 4" xfId="24047" xr:uid="{00000000-0005-0000-0000-0000EB5D0000}"/>
    <cellStyle name="표준 24 2 2 3 4 2" xfId="24048" xr:uid="{00000000-0005-0000-0000-0000EC5D0000}"/>
    <cellStyle name="표준 24 2 2 3 5" xfId="24049" xr:uid="{00000000-0005-0000-0000-0000ED5D0000}"/>
    <cellStyle name="표준 24 2 2 4" xfId="24050" xr:uid="{00000000-0005-0000-0000-0000EE5D0000}"/>
    <cellStyle name="표준 24 2 2 4 2" xfId="24051" xr:uid="{00000000-0005-0000-0000-0000EF5D0000}"/>
    <cellStyle name="표준 24 2 2 4 2 2" xfId="24052" xr:uid="{00000000-0005-0000-0000-0000F05D0000}"/>
    <cellStyle name="표준 24 2 2 4 2 2 2" xfId="24053" xr:uid="{00000000-0005-0000-0000-0000F15D0000}"/>
    <cellStyle name="표준 24 2 2 4 2 3" xfId="24054" xr:uid="{00000000-0005-0000-0000-0000F25D0000}"/>
    <cellStyle name="표준 24 2 2 4 3" xfId="24055" xr:uid="{00000000-0005-0000-0000-0000F35D0000}"/>
    <cellStyle name="표준 24 2 2 4 3 2" xfId="24056" xr:uid="{00000000-0005-0000-0000-0000F45D0000}"/>
    <cellStyle name="표준 24 2 2 4 4" xfId="24057" xr:uid="{00000000-0005-0000-0000-0000F55D0000}"/>
    <cellStyle name="표준 24 2 2 5" xfId="24058" xr:uid="{00000000-0005-0000-0000-0000F65D0000}"/>
    <cellStyle name="표준 24 2 2 5 2" xfId="24059" xr:uid="{00000000-0005-0000-0000-0000F75D0000}"/>
    <cellStyle name="표준 24 2 2 5 2 2" xfId="24060" xr:uid="{00000000-0005-0000-0000-0000F85D0000}"/>
    <cellStyle name="표준 24 2 2 5 3" xfId="24061" xr:uid="{00000000-0005-0000-0000-0000F95D0000}"/>
    <cellStyle name="표준 24 2 2 6" xfId="24062" xr:uid="{00000000-0005-0000-0000-0000FA5D0000}"/>
    <cellStyle name="표준 24 2 2 6 2" xfId="24063" xr:uid="{00000000-0005-0000-0000-0000FB5D0000}"/>
    <cellStyle name="표준 24 2 2 7" xfId="24064" xr:uid="{00000000-0005-0000-0000-0000FC5D0000}"/>
    <cellStyle name="표준 24 2 3" xfId="24065" xr:uid="{00000000-0005-0000-0000-0000FD5D0000}"/>
    <cellStyle name="표준 24 2 3 2" xfId="24066" xr:uid="{00000000-0005-0000-0000-0000FE5D0000}"/>
    <cellStyle name="표준 24 2 3 2 2" xfId="24067" xr:uid="{00000000-0005-0000-0000-0000FF5D0000}"/>
    <cellStyle name="표준 24 2 3 2 2 2" xfId="24068" xr:uid="{00000000-0005-0000-0000-0000005E0000}"/>
    <cellStyle name="표준 24 2 3 2 2 2 2" xfId="24069" xr:uid="{00000000-0005-0000-0000-0000015E0000}"/>
    <cellStyle name="표준 24 2 3 2 2 2 2 2" xfId="24070" xr:uid="{00000000-0005-0000-0000-0000025E0000}"/>
    <cellStyle name="표준 24 2 3 2 2 2 3" xfId="24071" xr:uid="{00000000-0005-0000-0000-0000035E0000}"/>
    <cellStyle name="표준 24 2 3 2 2 3" xfId="24072" xr:uid="{00000000-0005-0000-0000-0000045E0000}"/>
    <cellStyle name="표준 24 2 3 2 2 3 2" xfId="24073" xr:uid="{00000000-0005-0000-0000-0000055E0000}"/>
    <cellStyle name="표준 24 2 3 2 2 4" xfId="24074" xr:uid="{00000000-0005-0000-0000-0000065E0000}"/>
    <cellStyle name="표준 24 2 3 2 3" xfId="24075" xr:uid="{00000000-0005-0000-0000-0000075E0000}"/>
    <cellStyle name="표준 24 2 3 2 3 2" xfId="24076" xr:uid="{00000000-0005-0000-0000-0000085E0000}"/>
    <cellStyle name="표준 24 2 3 2 3 2 2" xfId="24077" xr:uid="{00000000-0005-0000-0000-0000095E0000}"/>
    <cellStyle name="표준 24 2 3 2 3 3" xfId="24078" xr:uid="{00000000-0005-0000-0000-00000A5E0000}"/>
    <cellStyle name="표준 24 2 3 2 4" xfId="24079" xr:uid="{00000000-0005-0000-0000-00000B5E0000}"/>
    <cellStyle name="표준 24 2 3 2 4 2" xfId="24080" xr:uid="{00000000-0005-0000-0000-00000C5E0000}"/>
    <cellStyle name="표준 24 2 3 2 5" xfId="24081" xr:uid="{00000000-0005-0000-0000-00000D5E0000}"/>
    <cellStyle name="표준 24 2 3 3" xfId="24082" xr:uid="{00000000-0005-0000-0000-00000E5E0000}"/>
    <cellStyle name="표준 24 2 3 3 2" xfId="24083" xr:uid="{00000000-0005-0000-0000-00000F5E0000}"/>
    <cellStyle name="표준 24 2 3 3 2 2" xfId="24084" xr:uid="{00000000-0005-0000-0000-0000105E0000}"/>
    <cellStyle name="표준 24 2 3 3 2 2 2" xfId="24085" xr:uid="{00000000-0005-0000-0000-0000115E0000}"/>
    <cellStyle name="표준 24 2 3 3 2 3" xfId="24086" xr:uid="{00000000-0005-0000-0000-0000125E0000}"/>
    <cellStyle name="표준 24 2 3 3 3" xfId="24087" xr:uid="{00000000-0005-0000-0000-0000135E0000}"/>
    <cellStyle name="표준 24 2 3 3 3 2" xfId="24088" xr:uid="{00000000-0005-0000-0000-0000145E0000}"/>
    <cellStyle name="표준 24 2 3 3 4" xfId="24089" xr:uid="{00000000-0005-0000-0000-0000155E0000}"/>
    <cellStyle name="표준 24 2 3 4" xfId="24090" xr:uid="{00000000-0005-0000-0000-0000165E0000}"/>
    <cellStyle name="표준 24 2 3 4 2" xfId="24091" xr:uid="{00000000-0005-0000-0000-0000175E0000}"/>
    <cellStyle name="표준 24 2 3 4 2 2" xfId="24092" xr:uid="{00000000-0005-0000-0000-0000185E0000}"/>
    <cellStyle name="표준 24 2 3 4 3" xfId="24093" xr:uid="{00000000-0005-0000-0000-0000195E0000}"/>
    <cellStyle name="표준 24 2 3 5" xfId="24094" xr:uid="{00000000-0005-0000-0000-00001A5E0000}"/>
    <cellStyle name="표준 24 2 3 5 2" xfId="24095" xr:uid="{00000000-0005-0000-0000-00001B5E0000}"/>
    <cellStyle name="표준 24 2 3 6" xfId="24096" xr:uid="{00000000-0005-0000-0000-00001C5E0000}"/>
    <cellStyle name="표준 24 2 4" xfId="24097" xr:uid="{00000000-0005-0000-0000-00001D5E0000}"/>
    <cellStyle name="표준 24 2 4 2" xfId="24098" xr:uid="{00000000-0005-0000-0000-00001E5E0000}"/>
    <cellStyle name="표준 24 2 4 2 2" xfId="24099" xr:uid="{00000000-0005-0000-0000-00001F5E0000}"/>
    <cellStyle name="표준 24 2 4 2 2 2" xfId="24100" xr:uid="{00000000-0005-0000-0000-0000205E0000}"/>
    <cellStyle name="표준 24 2 4 2 2 2 2" xfId="24101" xr:uid="{00000000-0005-0000-0000-0000215E0000}"/>
    <cellStyle name="표준 24 2 4 2 2 3" xfId="24102" xr:uid="{00000000-0005-0000-0000-0000225E0000}"/>
    <cellStyle name="표준 24 2 4 2 3" xfId="24103" xr:uid="{00000000-0005-0000-0000-0000235E0000}"/>
    <cellStyle name="표준 24 2 4 2 3 2" xfId="24104" xr:uid="{00000000-0005-0000-0000-0000245E0000}"/>
    <cellStyle name="표준 24 2 4 2 4" xfId="24105" xr:uid="{00000000-0005-0000-0000-0000255E0000}"/>
    <cellStyle name="표준 24 2 4 3" xfId="24106" xr:uid="{00000000-0005-0000-0000-0000265E0000}"/>
    <cellStyle name="표준 24 2 4 3 2" xfId="24107" xr:uid="{00000000-0005-0000-0000-0000275E0000}"/>
    <cellStyle name="표준 24 2 4 3 2 2" xfId="24108" xr:uid="{00000000-0005-0000-0000-0000285E0000}"/>
    <cellStyle name="표준 24 2 4 3 3" xfId="24109" xr:uid="{00000000-0005-0000-0000-0000295E0000}"/>
    <cellStyle name="표준 24 2 4 4" xfId="24110" xr:uid="{00000000-0005-0000-0000-00002A5E0000}"/>
    <cellStyle name="표준 24 2 4 4 2" xfId="24111" xr:uid="{00000000-0005-0000-0000-00002B5E0000}"/>
    <cellStyle name="표준 24 2 4 5" xfId="24112" xr:uid="{00000000-0005-0000-0000-00002C5E0000}"/>
    <cellStyle name="표준 24 2 5" xfId="24113" xr:uid="{00000000-0005-0000-0000-00002D5E0000}"/>
    <cellStyle name="표준 24 2 5 2" xfId="24114" xr:uid="{00000000-0005-0000-0000-00002E5E0000}"/>
    <cellStyle name="표준 24 2 5 2 2" xfId="24115" xr:uid="{00000000-0005-0000-0000-00002F5E0000}"/>
    <cellStyle name="표준 24 2 5 2 2 2" xfId="24116" xr:uid="{00000000-0005-0000-0000-0000305E0000}"/>
    <cellStyle name="표준 24 2 5 2 3" xfId="24117" xr:uid="{00000000-0005-0000-0000-0000315E0000}"/>
    <cellStyle name="표준 24 2 5 3" xfId="24118" xr:uid="{00000000-0005-0000-0000-0000325E0000}"/>
    <cellStyle name="표준 24 2 5 3 2" xfId="24119" xr:uid="{00000000-0005-0000-0000-0000335E0000}"/>
    <cellStyle name="표준 24 2 5 4" xfId="24120" xr:uid="{00000000-0005-0000-0000-0000345E0000}"/>
    <cellStyle name="표준 24 2 6" xfId="24121" xr:uid="{00000000-0005-0000-0000-0000355E0000}"/>
    <cellStyle name="표준 24 2 6 2" xfId="24122" xr:uid="{00000000-0005-0000-0000-0000365E0000}"/>
    <cellStyle name="표준 24 2 6 2 2" xfId="24123" xr:uid="{00000000-0005-0000-0000-0000375E0000}"/>
    <cellStyle name="표준 24 2 6 3" xfId="24124" xr:uid="{00000000-0005-0000-0000-0000385E0000}"/>
    <cellStyle name="표준 24 2 7" xfId="24125" xr:uid="{00000000-0005-0000-0000-0000395E0000}"/>
    <cellStyle name="표준 24 2 7 2" xfId="24126" xr:uid="{00000000-0005-0000-0000-00003A5E0000}"/>
    <cellStyle name="표준 24 2 8" xfId="24127" xr:uid="{00000000-0005-0000-0000-00003B5E0000}"/>
    <cellStyle name="표준 24 3" xfId="24128" xr:uid="{00000000-0005-0000-0000-00003C5E0000}"/>
    <cellStyle name="표준 24 3 2" xfId="24129" xr:uid="{00000000-0005-0000-0000-00003D5E0000}"/>
    <cellStyle name="표준 24 3 2 2" xfId="24130" xr:uid="{00000000-0005-0000-0000-00003E5E0000}"/>
    <cellStyle name="표준 24 3 2 2 2" xfId="24131" xr:uid="{00000000-0005-0000-0000-00003F5E0000}"/>
    <cellStyle name="표준 24 3 2 2 2 2" xfId="24132" xr:uid="{00000000-0005-0000-0000-0000405E0000}"/>
    <cellStyle name="표준 24 3 2 2 2 2 2" xfId="24133" xr:uid="{00000000-0005-0000-0000-0000415E0000}"/>
    <cellStyle name="표준 24 3 2 2 2 2 2 2" xfId="24134" xr:uid="{00000000-0005-0000-0000-0000425E0000}"/>
    <cellStyle name="표준 24 3 2 2 2 2 3" xfId="24135" xr:uid="{00000000-0005-0000-0000-0000435E0000}"/>
    <cellStyle name="표준 24 3 2 2 2 3" xfId="24136" xr:uid="{00000000-0005-0000-0000-0000445E0000}"/>
    <cellStyle name="표준 24 3 2 2 2 3 2" xfId="24137" xr:uid="{00000000-0005-0000-0000-0000455E0000}"/>
    <cellStyle name="표준 24 3 2 2 2 4" xfId="24138" xr:uid="{00000000-0005-0000-0000-0000465E0000}"/>
    <cellStyle name="표준 24 3 2 2 3" xfId="24139" xr:uid="{00000000-0005-0000-0000-0000475E0000}"/>
    <cellStyle name="표준 24 3 2 2 3 2" xfId="24140" xr:uid="{00000000-0005-0000-0000-0000485E0000}"/>
    <cellStyle name="표준 24 3 2 2 3 2 2" xfId="24141" xr:uid="{00000000-0005-0000-0000-0000495E0000}"/>
    <cellStyle name="표준 24 3 2 2 3 3" xfId="24142" xr:uid="{00000000-0005-0000-0000-00004A5E0000}"/>
    <cellStyle name="표준 24 3 2 2 4" xfId="24143" xr:uid="{00000000-0005-0000-0000-00004B5E0000}"/>
    <cellStyle name="표준 24 3 2 2 4 2" xfId="24144" xr:uid="{00000000-0005-0000-0000-00004C5E0000}"/>
    <cellStyle name="표준 24 3 2 2 5" xfId="24145" xr:uid="{00000000-0005-0000-0000-00004D5E0000}"/>
    <cellStyle name="표준 24 3 2 3" xfId="24146" xr:uid="{00000000-0005-0000-0000-00004E5E0000}"/>
    <cellStyle name="표준 24 3 2 3 2" xfId="24147" xr:uid="{00000000-0005-0000-0000-00004F5E0000}"/>
    <cellStyle name="표준 24 3 2 3 2 2" xfId="24148" xr:uid="{00000000-0005-0000-0000-0000505E0000}"/>
    <cellStyle name="표준 24 3 2 3 2 2 2" xfId="24149" xr:uid="{00000000-0005-0000-0000-0000515E0000}"/>
    <cellStyle name="표준 24 3 2 3 2 3" xfId="24150" xr:uid="{00000000-0005-0000-0000-0000525E0000}"/>
    <cellStyle name="표준 24 3 2 3 3" xfId="24151" xr:uid="{00000000-0005-0000-0000-0000535E0000}"/>
    <cellStyle name="표준 24 3 2 3 3 2" xfId="24152" xr:uid="{00000000-0005-0000-0000-0000545E0000}"/>
    <cellStyle name="표준 24 3 2 3 4" xfId="24153" xr:uid="{00000000-0005-0000-0000-0000555E0000}"/>
    <cellStyle name="표준 24 3 2 4" xfId="24154" xr:uid="{00000000-0005-0000-0000-0000565E0000}"/>
    <cellStyle name="표준 24 3 2 4 2" xfId="24155" xr:uid="{00000000-0005-0000-0000-0000575E0000}"/>
    <cellStyle name="표준 24 3 2 4 2 2" xfId="24156" xr:uid="{00000000-0005-0000-0000-0000585E0000}"/>
    <cellStyle name="표준 24 3 2 4 3" xfId="24157" xr:uid="{00000000-0005-0000-0000-0000595E0000}"/>
    <cellStyle name="표준 24 3 2 5" xfId="24158" xr:uid="{00000000-0005-0000-0000-00005A5E0000}"/>
    <cellStyle name="표준 24 3 2 5 2" xfId="24159" xr:uid="{00000000-0005-0000-0000-00005B5E0000}"/>
    <cellStyle name="표준 24 3 2 6" xfId="24160" xr:uid="{00000000-0005-0000-0000-00005C5E0000}"/>
    <cellStyle name="표준 24 3 3" xfId="24161" xr:uid="{00000000-0005-0000-0000-00005D5E0000}"/>
    <cellStyle name="표준 24 3 3 2" xfId="24162" xr:uid="{00000000-0005-0000-0000-00005E5E0000}"/>
    <cellStyle name="표준 24 3 3 2 2" xfId="24163" xr:uid="{00000000-0005-0000-0000-00005F5E0000}"/>
    <cellStyle name="표준 24 3 3 2 2 2" xfId="24164" xr:uid="{00000000-0005-0000-0000-0000605E0000}"/>
    <cellStyle name="표준 24 3 3 2 2 2 2" xfId="24165" xr:uid="{00000000-0005-0000-0000-0000615E0000}"/>
    <cellStyle name="표준 24 3 3 2 2 3" xfId="24166" xr:uid="{00000000-0005-0000-0000-0000625E0000}"/>
    <cellStyle name="표준 24 3 3 2 3" xfId="24167" xr:uid="{00000000-0005-0000-0000-0000635E0000}"/>
    <cellStyle name="표준 24 3 3 2 3 2" xfId="24168" xr:uid="{00000000-0005-0000-0000-0000645E0000}"/>
    <cellStyle name="표준 24 3 3 2 4" xfId="24169" xr:uid="{00000000-0005-0000-0000-0000655E0000}"/>
    <cellStyle name="표준 24 3 3 3" xfId="24170" xr:uid="{00000000-0005-0000-0000-0000665E0000}"/>
    <cellStyle name="표준 24 3 3 3 2" xfId="24171" xr:uid="{00000000-0005-0000-0000-0000675E0000}"/>
    <cellStyle name="표준 24 3 3 3 2 2" xfId="24172" xr:uid="{00000000-0005-0000-0000-0000685E0000}"/>
    <cellStyle name="표준 24 3 3 3 3" xfId="24173" xr:uid="{00000000-0005-0000-0000-0000695E0000}"/>
    <cellStyle name="표준 24 3 3 4" xfId="24174" xr:uid="{00000000-0005-0000-0000-00006A5E0000}"/>
    <cellStyle name="표준 24 3 3 4 2" xfId="24175" xr:uid="{00000000-0005-0000-0000-00006B5E0000}"/>
    <cellStyle name="표준 24 3 3 5" xfId="24176" xr:uid="{00000000-0005-0000-0000-00006C5E0000}"/>
    <cellStyle name="표준 24 3 4" xfId="24177" xr:uid="{00000000-0005-0000-0000-00006D5E0000}"/>
    <cellStyle name="표준 24 3 4 2" xfId="24178" xr:uid="{00000000-0005-0000-0000-00006E5E0000}"/>
    <cellStyle name="표준 24 3 4 2 2" xfId="24179" xr:uid="{00000000-0005-0000-0000-00006F5E0000}"/>
    <cellStyle name="표준 24 3 4 2 2 2" xfId="24180" xr:uid="{00000000-0005-0000-0000-0000705E0000}"/>
    <cellStyle name="표준 24 3 4 2 3" xfId="24181" xr:uid="{00000000-0005-0000-0000-0000715E0000}"/>
    <cellStyle name="표준 24 3 4 3" xfId="24182" xr:uid="{00000000-0005-0000-0000-0000725E0000}"/>
    <cellStyle name="표준 24 3 4 3 2" xfId="24183" xr:uid="{00000000-0005-0000-0000-0000735E0000}"/>
    <cellStyle name="표준 24 3 4 4" xfId="24184" xr:uid="{00000000-0005-0000-0000-0000745E0000}"/>
    <cellStyle name="표준 24 3 5" xfId="24185" xr:uid="{00000000-0005-0000-0000-0000755E0000}"/>
    <cellStyle name="표준 24 3 5 2" xfId="24186" xr:uid="{00000000-0005-0000-0000-0000765E0000}"/>
    <cellStyle name="표준 24 3 5 2 2" xfId="24187" xr:uid="{00000000-0005-0000-0000-0000775E0000}"/>
    <cellStyle name="표준 24 3 5 3" xfId="24188" xr:uid="{00000000-0005-0000-0000-0000785E0000}"/>
    <cellStyle name="표준 24 3 6" xfId="24189" xr:uid="{00000000-0005-0000-0000-0000795E0000}"/>
    <cellStyle name="표준 24 3 6 2" xfId="24190" xr:uid="{00000000-0005-0000-0000-00007A5E0000}"/>
    <cellStyle name="표준 24 3 7" xfId="24191" xr:uid="{00000000-0005-0000-0000-00007B5E0000}"/>
    <cellStyle name="표준 24 4" xfId="24192" xr:uid="{00000000-0005-0000-0000-00007C5E0000}"/>
    <cellStyle name="표준 24 4 2" xfId="24193" xr:uid="{00000000-0005-0000-0000-00007D5E0000}"/>
    <cellStyle name="표준 24 4 2 2" xfId="24194" xr:uid="{00000000-0005-0000-0000-00007E5E0000}"/>
    <cellStyle name="표준 24 4 2 2 2" xfId="24195" xr:uid="{00000000-0005-0000-0000-00007F5E0000}"/>
    <cellStyle name="표준 24 4 2 2 2 2" xfId="24196" xr:uid="{00000000-0005-0000-0000-0000805E0000}"/>
    <cellStyle name="표준 24 4 2 2 2 2 2" xfId="24197" xr:uid="{00000000-0005-0000-0000-0000815E0000}"/>
    <cellStyle name="표준 24 4 2 2 2 3" xfId="24198" xr:uid="{00000000-0005-0000-0000-0000825E0000}"/>
    <cellStyle name="표준 24 4 2 2 3" xfId="24199" xr:uid="{00000000-0005-0000-0000-0000835E0000}"/>
    <cellStyle name="표준 24 4 2 2 3 2" xfId="24200" xr:uid="{00000000-0005-0000-0000-0000845E0000}"/>
    <cellStyle name="표준 24 4 2 2 4" xfId="24201" xr:uid="{00000000-0005-0000-0000-0000855E0000}"/>
    <cellStyle name="표준 24 4 2 3" xfId="24202" xr:uid="{00000000-0005-0000-0000-0000865E0000}"/>
    <cellStyle name="표준 24 4 2 3 2" xfId="24203" xr:uid="{00000000-0005-0000-0000-0000875E0000}"/>
    <cellStyle name="표준 24 4 2 3 2 2" xfId="24204" xr:uid="{00000000-0005-0000-0000-0000885E0000}"/>
    <cellStyle name="표준 24 4 2 3 3" xfId="24205" xr:uid="{00000000-0005-0000-0000-0000895E0000}"/>
    <cellStyle name="표준 24 4 2 4" xfId="24206" xr:uid="{00000000-0005-0000-0000-00008A5E0000}"/>
    <cellStyle name="표준 24 4 2 4 2" xfId="24207" xr:uid="{00000000-0005-0000-0000-00008B5E0000}"/>
    <cellStyle name="표준 24 4 2 5" xfId="24208" xr:uid="{00000000-0005-0000-0000-00008C5E0000}"/>
    <cellStyle name="표준 24 4 3" xfId="24209" xr:uid="{00000000-0005-0000-0000-00008D5E0000}"/>
    <cellStyle name="표준 24 4 3 2" xfId="24210" xr:uid="{00000000-0005-0000-0000-00008E5E0000}"/>
    <cellStyle name="표준 24 4 3 2 2" xfId="24211" xr:uid="{00000000-0005-0000-0000-00008F5E0000}"/>
    <cellStyle name="표준 24 4 3 2 2 2" xfId="24212" xr:uid="{00000000-0005-0000-0000-0000905E0000}"/>
    <cellStyle name="표준 24 4 3 2 3" xfId="24213" xr:uid="{00000000-0005-0000-0000-0000915E0000}"/>
    <cellStyle name="표준 24 4 3 3" xfId="24214" xr:uid="{00000000-0005-0000-0000-0000925E0000}"/>
    <cellStyle name="표준 24 4 3 3 2" xfId="24215" xr:uid="{00000000-0005-0000-0000-0000935E0000}"/>
    <cellStyle name="표준 24 4 3 4" xfId="24216" xr:uid="{00000000-0005-0000-0000-0000945E0000}"/>
    <cellStyle name="표준 24 4 4" xfId="24217" xr:uid="{00000000-0005-0000-0000-0000955E0000}"/>
    <cellStyle name="표준 24 4 4 2" xfId="24218" xr:uid="{00000000-0005-0000-0000-0000965E0000}"/>
    <cellStyle name="표준 24 4 4 2 2" xfId="24219" xr:uid="{00000000-0005-0000-0000-0000975E0000}"/>
    <cellStyle name="표준 24 4 4 3" xfId="24220" xr:uid="{00000000-0005-0000-0000-0000985E0000}"/>
    <cellStyle name="표준 24 4 5" xfId="24221" xr:uid="{00000000-0005-0000-0000-0000995E0000}"/>
    <cellStyle name="표준 24 4 5 2" xfId="24222" xr:uid="{00000000-0005-0000-0000-00009A5E0000}"/>
    <cellStyle name="표준 24 4 6" xfId="24223" xr:uid="{00000000-0005-0000-0000-00009B5E0000}"/>
    <cellStyle name="표준 24 5" xfId="24224" xr:uid="{00000000-0005-0000-0000-00009C5E0000}"/>
    <cellStyle name="표준 24 5 2" xfId="24225" xr:uid="{00000000-0005-0000-0000-00009D5E0000}"/>
    <cellStyle name="표준 24 5 2 2" xfId="24226" xr:uid="{00000000-0005-0000-0000-00009E5E0000}"/>
    <cellStyle name="표준 24 5 2 2 2" xfId="24227" xr:uid="{00000000-0005-0000-0000-00009F5E0000}"/>
    <cellStyle name="표준 24 5 2 2 2 2" xfId="24228" xr:uid="{00000000-0005-0000-0000-0000A05E0000}"/>
    <cellStyle name="표준 24 5 2 2 3" xfId="24229" xr:uid="{00000000-0005-0000-0000-0000A15E0000}"/>
    <cellStyle name="표준 24 5 2 3" xfId="24230" xr:uid="{00000000-0005-0000-0000-0000A25E0000}"/>
    <cellStyle name="표준 24 5 2 3 2" xfId="24231" xr:uid="{00000000-0005-0000-0000-0000A35E0000}"/>
    <cellStyle name="표준 24 5 2 4" xfId="24232" xr:uid="{00000000-0005-0000-0000-0000A45E0000}"/>
    <cellStyle name="표준 24 5 3" xfId="24233" xr:uid="{00000000-0005-0000-0000-0000A55E0000}"/>
    <cellStyle name="표준 24 5 3 2" xfId="24234" xr:uid="{00000000-0005-0000-0000-0000A65E0000}"/>
    <cellStyle name="표준 24 5 3 2 2" xfId="24235" xr:uid="{00000000-0005-0000-0000-0000A75E0000}"/>
    <cellStyle name="표준 24 5 3 3" xfId="24236" xr:uid="{00000000-0005-0000-0000-0000A85E0000}"/>
    <cellStyle name="표준 24 5 4" xfId="24237" xr:uid="{00000000-0005-0000-0000-0000A95E0000}"/>
    <cellStyle name="표준 24 5 4 2" xfId="24238" xr:uid="{00000000-0005-0000-0000-0000AA5E0000}"/>
    <cellStyle name="표준 24 5 5" xfId="24239" xr:uid="{00000000-0005-0000-0000-0000AB5E0000}"/>
    <cellStyle name="표준 24 6" xfId="24240" xr:uid="{00000000-0005-0000-0000-0000AC5E0000}"/>
    <cellStyle name="표준 24 6 2" xfId="24241" xr:uid="{00000000-0005-0000-0000-0000AD5E0000}"/>
    <cellStyle name="표준 24 6 2 2" xfId="24242" xr:uid="{00000000-0005-0000-0000-0000AE5E0000}"/>
    <cellStyle name="표준 24 6 2 2 2" xfId="24243" xr:uid="{00000000-0005-0000-0000-0000AF5E0000}"/>
    <cellStyle name="표준 24 6 2 3" xfId="24244" xr:uid="{00000000-0005-0000-0000-0000B05E0000}"/>
    <cellStyle name="표준 24 6 3" xfId="24245" xr:uid="{00000000-0005-0000-0000-0000B15E0000}"/>
    <cellStyle name="표준 24 6 3 2" xfId="24246" xr:uid="{00000000-0005-0000-0000-0000B25E0000}"/>
    <cellStyle name="표준 24 6 4" xfId="24247" xr:uid="{00000000-0005-0000-0000-0000B35E0000}"/>
    <cellStyle name="표준 24 7" xfId="24248" xr:uid="{00000000-0005-0000-0000-0000B45E0000}"/>
    <cellStyle name="표준 24 7 2" xfId="24249" xr:uid="{00000000-0005-0000-0000-0000B55E0000}"/>
    <cellStyle name="표준 24 7 2 2" xfId="24250" xr:uid="{00000000-0005-0000-0000-0000B65E0000}"/>
    <cellStyle name="표준 24 7 3" xfId="24251" xr:uid="{00000000-0005-0000-0000-0000B75E0000}"/>
    <cellStyle name="표준 24 8" xfId="24252" xr:uid="{00000000-0005-0000-0000-0000B85E0000}"/>
    <cellStyle name="표준 24 8 2" xfId="24253" xr:uid="{00000000-0005-0000-0000-0000B95E0000}"/>
    <cellStyle name="표준 24 9" xfId="24254" xr:uid="{00000000-0005-0000-0000-0000BA5E0000}"/>
    <cellStyle name="표준 24 9 2" xfId="24255" xr:uid="{00000000-0005-0000-0000-0000BB5E0000}"/>
    <cellStyle name="표준 240" xfId="24256" xr:uid="{00000000-0005-0000-0000-0000BC5E0000}"/>
    <cellStyle name="표준 240 2" xfId="24257" xr:uid="{00000000-0005-0000-0000-0000BD5E0000}"/>
    <cellStyle name="표준 240 3" xfId="24258" xr:uid="{00000000-0005-0000-0000-0000BE5E0000}"/>
    <cellStyle name="표준 240 3 2" xfId="24259" xr:uid="{00000000-0005-0000-0000-0000BF5E0000}"/>
    <cellStyle name="표준 241" xfId="24260" xr:uid="{00000000-0005-0000-0000-0000C05E0000}"/>
    <cellStyle name="표준 241 2" xfId="24261" xr:uid="{00000000-0005-0000-0000-0000C15E0000}"/>
    <cellStyle name="표준 241 3" xfId="24262" xr:uid="{00000000-0005-0000-0000-0000C25E0000}"/>
    <cellStyle name="표준 241 3 2" xfId="24263" xr:uid="{00000000-0005-0000-0000-0000C35E0000}"/>
    <cellStyle name="표준 242" xfId="24264" xr:uid="{00000000-0005-0000-0000-0000C45E0000}"/>
    <cellStyle name="표준 242 2" xfId="24265" xr:uid="{00000000-0005-0000-0000-0000C55E0000}"/>
    <cellStyle name="표준 242 3" xfId="24266" xr:uid="{00000000-0005-0000-0000-0000C65E0000}"/>
    <cellStyle name="표준 243" xfId="24267" xr:uid="{00000000-0005-0000-0000-0000C75E0000}"/>
    <cellStyle name="표준 243 2" xfId="24268" xr:uid="{00000000-0005-0000-0000-0000C85E0000}"/>
    <cellStyle name="표준 244" xfId="24269" xr:uid="{00000000-0005-0000-0000-0000C95E0000}"/>
    <cellStyle name="표준 244 2" xfId="24270" xr:uid="{00000000-0005-0000-0000-0000CA5E0000}"/>
    <cellStyle name="표준 244 3" xfId="24271" xr:uid="{00000000-0005-0000-0000-0000CB5E0000}"/>
    <cellStyle name="표준 245" xfId="24272" xr:uid="{00000000-0005-0000-0000-0000CC5E0000}"/>
    <cellStyle name="표준 245 2" xfId="24273" xr:uid="{00000000-0005-0000-0000-0000CD5E0000}"/>
    <cellStyle name="표준 245 2 2" xfId="24274" xr:uid="{00000000-0005-0000-0000-0000CE5E0000}"/>
    <cellStyle name="표준 245 3" xfId="24275" xr:uid="{00000000-0005-0000-0000-0000CF5E0000}"/>
    <cellStyle name="표준 246" xfId="24276" xr:uid="{00000000-0005-0000-0000-0000D05E0000}"/>
    <cellStyle name="표준 246 2" xfId="24277" xr:uid="{00000000-0005-0000-0000-0000D15E0000}"/>
    <cellStyle name="표준 246 3" xfId="24278" xr:uid="{00000000-0005-0000-0000-0000D25E0000}"/>
    <cellStyle name="표준 247" xfId="24279" xr:uid="{00000000-0005-0000-0000-0000D35E0000}"/>
    <cellStyle name="표준 247 2" xfId="24280" xr:uid="{00000000-0005-0000-0000-0000D45E0000}"/>
    <cellStyle name="표준 247 2 2" xfId="24281" xr:uid="{00000000-0005-0000-0000-0000D55E0000}"/>
    <cellStyle name="표준 247 3" xfId="24282" xr:uid="{00000000-0005-0000-0000-0000D65E0000}"/>
    <cellStyle name="표준 248" xfId="24283" xr:uid="{00000000-0005-0000-0000-0000D75E0000}"/>
    <cellStyle name="표준 248 2" xfId="24284" xr:uid="{00000000-0005-0000-0000-0000D85E0000}"/>
    <cellStyle name="표준 248 2 2" xfId="24285" xr:uid="{00000000-0005-0000-0000-0000D95E0000}"/>
    <cellStyle name="표준 248 3" xfId="24286" xr:uid="{00000000-0005-0000-0000-0000DA5E0000}"/>
    <cellStyle name="표준 249" xfId="24287" xr:uid="{00000000-0005-0000-0000-0000DB5E0000}"/>
    <cellStyle name="표준 249 2" xfId="24288" xr:uid="{00000000-0005-0000-0000-0000DC5E0000}"/>
    <cellStyle name="표준 249 3" xfId="24289" xr:uid="{00000000-0005-0000-0000-0000DD5E0000}"/>
    <cellStyle name="표준 25" xfId="24290" xr:uid="{00000000-0005-0000-0000-0000DE5E0000}"/>
    <cellStyle name="표준 25 10" xfId="24291" xr:uid="{00000000-0005-0000-0000-0000DF5E0000}"/>
    <cellStyle name="표준 25 10 2" xfId="24292" xr:uid="{00000000-0005-0000-0000-0000E05E0000}"/>
    <cellStyle name="표준 25 11" xfId="24293" xr:uid="{00000000-0005-0000-0000-0000E15E0000}"/>
    <cellStyle name="표준 25 2" xfId="24294" xr:uid="{00000000-0005-0000-0000-0000E25E0000}"/>
    <cellStyle name="표준 25 2 2" xfId="24295" xr:uid="{00000000-0005-0000-0000-0000E35E0000}"/>
    <cellStyle name="표준 25 2 2 2" xfId="24296" xr:uid="{00000000-0005-0000-0000-0000E45E0000}"/>
    <cellStyle name="표준 25 2 2 2 2" xfId="24297" xr:uid="{00000000-0005-0000-0000-0000E55E0000}"/>
    <cellStyle name="표준 25 2 2 2 2 2" xfId="24298" xr:uid="{00000000-0005-0000-0000-0000E65E0000}"/>
    <cellStyle name="표준 25 2 2 2 2 2 2" xfId="24299" xr:uid="{00000000-0005-0000-0000-0000E75E0000}"/>
    <cellStyle name="표준 25 2 2 2 2 2 2 2" xfId="24300" xr:uid="{00000000-0005-0000-0000-0000E85E0000}"/>
    <cellStyle name="표준 25 2 2 2 2 2 2 2 2" xfId="24301" xr:uid="{00000000-0005-0000-0000-0000E95E0000}"/>
    <cellStyle name="표준 25 2 2 2 2 2 2 3" xfId="24302" xr:uid="{00000000-0005-0000-0000-0000EA5E0000}"/>
    <cellStyle name="표준 25 2 2 2 2 2 3" xfId="24303" xr:uid="{00000000-0005-0000-0000-0000EB5E0000}"/>
    <cellStyle name="표준 25 2 2 2 2 2 3 2" xfId="24304" xr:uid="{00000000-0005-0000-0000-0000EC5E0000}"/>
    <cellStyle name="표준 25 2 2 2 2 2 4" xfId="24305" xr:uid="{00000000-0005-0000-0000-0000ED5E0000}"/>
    <cellStyle name="표준 25 2 2 2 2 3" xfId="24306" xr:uid="{00000000-0005-0000-0000-0000EE5E0000}"/>
    <cellStyle name="표준 25 2 2 2 2 3 2" xfId="24307" xr:uid="{00000000-0005-0000-0000-0000EF5E0000}"/>
    <cellStyle name="표준 25 2 2 2 2 3 2 2" xfId="24308" xr:uid="{00000000-0005-0000-0000-0000F05E0000}"/>
    <cellStyle name="표준 25 2 2 2 2 3 3" xfId="24309" xr:uid="{00000000-0005-0000-0000-0000F15E0000}"/>
    <cellStyle name="표준 25 2 2 2 2 4" xfId="24310" xr:uid="{00000000-0005-0000-0000-0000F25E0000}"/>
    <cellStyle name="표준 25 2 2 2 2 4 2" xfId="24311" xr:uid="{00000000-0005-0000-0000-0000F35E0000}"/>
    <cellStyle name="표준 25 2 2 2 2 5" xfId="24312" xr:uid="{00000000-0005-0000-0000-0000F45E0000}"/>
    <cellStyle name="표준 25 2 2 2 3" xfId="24313" xr:uid="{00000000-0005-0000-0000-0000F55E0000}"/>
    <cellStyle name="표준 25 2 2 2 3 2" xfId="24314" xr:uid="{00000000-0005-0000-0000-0000F65E0000}"/>
    <cellStyle name="표준 25 2 2 2 3 2 2" xfId="24315" xr:uid="{00000000-0005-0000-0000-0000F75E0000}"/>
    <cellStyle name="표준 25 2 2 2 3 2 2 2" xfId="24316" xr:uid="{00000000-0005-0000-0000-0000F85E0000}"/>
    <cellStyle name="표준 25 2 2 2 3 2 3" xfId="24317" xr:uid="{00000000-0005-0000-0000-0000F95E0000}"/>
    <cellStyle name="표준 25 2 2 2 3 3" xfId="24318" xr:uid="{00000000-0005-0000-0000-0000FA5E0000}"/>
    <cellStyle name="표준 25 2 2 2 3 3 2" xfId="24319" xr:uid="{00000000-0005-0000-0000-0000FB5E0000}"/>
    <cellStyle name="표준 25 2 2 2 3 4" xfId="24320" xr:uid="{00000000-0005-0000-0000-0000FC5E0000}"/>
    <cellStyle name="표준 25 2 2 2 4" xfId="24321" xr:uid="{00000000-0005-0000-0000-0000FD5E0000}"/>
    <cellStyle name="표준 25 2 2 2 4 2" xfId="24322" xr:uid="{00000000-0005-0000-0000-0000FE5E0000}"/>
    <cellStyle name="표준 25 2 2 2 4 2 2" xfId="24323" xr:uid="{00000000-0005-0000-0000-0000FF5E0000}"/>
    <cellStyle name="표준 25 2 2 2 4 3" xfId="24324" xr:uid="{00000000-0005-0000-0000-0000005F0000}"/>
    <cellStyle name="표준 25 2 2 2 5" xfId="24325" xr:uid="{00000000-0005-0000-0000-0000015F0000}"/>
    <cellStyle name="표준 25 2 2 2 5 2" xfId="24326" xr:uid="{00000000-0005-0000-0000-0000025F0000}"/>
    <cellStyle name="표준 25 2 2 2 6" xfId="24327" xr:uid="{00000000-0005-0000-0000-0000035F0000}"/>
    <cellStyle name="표준 25 2 2 3" xfId="24328" xr:uid="{00000000-0005-0000-0000-0000045F0000}"/>
    <cellStyle name="표준 25 2 2 3 2" xfId="24329" xr:uid="{00000000-0005-0000-0000-0000055F0000}"/>
    <cellStyle name="표준 25 2 2 3 2 2" xfId="24330" xr:uid="{00000000-0005-0000-0000-0000065F0000}"/>
    <cellStyle name="표준 25 2 2 3 2 2 2" xfId="24331" xr:uid="{00000000-0005-0000-0000-0000075F0000}"/>
    <cellStyle name="표준 25 2 2 3 2 2 2 2" xfId="24332" xr:uid="{00000000-0005-0000-0000-0000085F0000}"/>
    <cellStyle name="표준 25 2 2 3 2 2 3" xfId="24333" xr:uid="{00000000-0005-0000-0000-0000095F0000}"/>
    <cellStyle name="표준 25 2 2 3 2 3" xfId="24334" xr:uid="{00000000-0005-0000-0000-00000A5F0000}"/>
    <cellStyle name="표준 25 2 2 3 2 3 2" xfId="24335" xr:uid="{00000000-0005-0000-0000-00000B5F0000}"/>
    <cellStyle name="표준 25 2 2 3 2 4" xfId="24336" xr:uid="{00000000-0005-0000-0000-00000C5F0000}"/>
    <cellStyle name="표준 25 2 2 3 3" xfId="24337" xr:uid="{00000000-0005-0000-0000-00000D5F0000}"/>
    <cellStyle name="표준 25 2 2 3 3 2" xfId="24338" xr:uid="{00000000-0005-0000-0000-00000E5F0000}"/>
    <cellStyle name="표준 25 2 2 3 3 2 2" xfId="24339" xr:uid="{00000000-0005-0000-0000-00000F5F0000}"/>
    <cellStyle name="표준 25 2 2 3 3 3" xfId="24340" xr:uid="{00000000-0005-0000-0000-0000105F0000}"/>
    <cellStyle name="표준 25 2 2 3 4" xfId="24341" xr:uid="{00000000-0005-0000-0000-0000115F0000}"/>
    <cellStyle name="표준 25 2 2 3 4 2" xfId="24342" xr:uid="{00000000-0005-0000-0000-0000125F0000}"/>
    <cellStyle name="표준 25 2 2 3 5" xfId="24343" xr:uid="{00000000-0005-0000-0000-0000135F0000}"/>
    <cellStyle name="표준 25 2 2 4" xfId="24344" xr:uid="{00000000-0005-0000-0000-0000145F0000}"/>
    <cellStyle name="표준 25 2 2 4 2" xfId="24345" xr:uid="{00000000-0005-0000-0000-0000155F0000}"/>
    <cellStyle name="표준 25 2 2 4 2 2" xfId="24346" xr:uid="{00000000-0005-0000-0000-0000165F0000}"/>
    <cellStyle name="표준 25 2 2 4 2 2 2" xfId="24347" xr:uid="{00000000-0005-0000-0000-0000175F0000}"/>
    <cellStyle name="표준 25 2 2 4 2 3" xfId="24348" xr:uid="{00000000-0005-0000-0000-0000185F0000}"/>
    <cellStyle name="표준 25 2 2 4 3" xfId="24349" xr:uid="{00000000-0005-0000-0000-0000195F0000}"/>
    <cellStyle name="표준 25 2 2 4 3 2" xfId="24350" xr:uid="{00000000-0005-0000-0000-00001A5F0000}"/>
    <cellStyle name="표준 25 2 2 4 4" xfId="24351" xr:uid="{00000000-0005-0000-0000-00001B5F0000}"/>
    <cellStyle name="표준 25 2 2 5" xfId="24352" xr:uid="{00000000-0005-0000-0000-00001C5F0000}"/>
    <cellStyle name="표준 25 2 2 5 2" xfId="24353" xr:uid="{00000000-0005-0000-0000-00001D5F0000}"/>
    <cellStyle name="표준 25 2 2 5 2 2" xfId="24354" xr:uid="{00000000-0005-0000-0000-00001E5F0000}"/>
    <cellStyle name="표준 25 2 2 5 3" xfId="24355" xr:uid="{00000000-0005-0000-0000-00001F5F0000}"/>
    <cellStyle name="표준 25 2 2 6" xfId="24356" xr:uid="{00000000-0005-0000-0000-0000205F0000}"/>
    <cellStyle name="표준 25 2 2 6 2" xfId="24357" xr:uid="{00000000-0005-0000-0000-0000215F0000}"/>
    <cellStyle name="표준 25 2 2 7" xfId="24358" xr:uid="{00000000-0005-0000-0000-0000225F0000}"/>
    <cellStyle name="표준 25 2 3" xfId="24359" xr:uid="{00000000-0005-0000-0000-0000235F0000}"/>
    <cellStyle name="표준 25 2 3 2" xfId="24360" xr:uid="{00000000-0005-0000-0000-0000245F0000}"/>
    <cellStyle name="표준 25 2 3 2 2" xfId="24361" xr:uid="{00000000-0005-0000-0000-0000255F0000}"/>
    <cellStyle name="표준 25 2 3 2 2 2" xfId="24362" xr:uid="{00000000-0005-0000-0000-0000265F0000}"/>
    <cellStyle name="표준 25 2 3 2 2 2 2" xfId="24363" xr:uid="{00000000-0005-0000-0000-0000275F0000}"/>
    <cellStyle name="표준 25 2 3 2 2 2 2 2" xfId="24364" xr:uid="{00000000-0005-0000-0000-0000285F0000}"/>
    <cellStyle name="표준 25 2 3 2 2 2 3" xfId="24365" xr:uid="{00000000-0005-0000-0000-0000295F0000}"/>
    <cellStyle name="표준 25 2 3 2 2 3" xfId="24366" xr:uid="{00000000-0005-0000-0000-00002A5F0000}"/>
    <cellStyle name="표준 25 2 3 2 2 3 2" xfId="24367" xr:uid="{00000000-0005-0000-0000-00002B5F0000}"/>
    <cellStyle name="표준 25 2 3 2 2 4" xfId="24368" xr:uid="{00000000-0005-0000-0000-00002C5F0000}"/>
    <cellStyle name="표준 25 2 3 2 3" xfId="24369" xr:uid="{00000000-0005-0000-0000-00002D5F0000}"/>
    <cellStyle name="표준 25 2 3 2 3 2" xfId="24370" xr:uid="{00000000-0005-0000-0000-00002E5F0000}"/>
    <cellStyle name="표준 25 2 3 2 3 2 2" xfId="24371" xr:uid="{00000000-0005-0000-0000-00002F5F0000}"/>
    <cellStyle name="표준 25 2 3 2 3 3" xfId="24372" xr:uid="{00000000-0005-0000-0000-0000305F0000}"/>
    <cellStyle name="표준 25 2 3 2 4" xfId="24373" xr:uid="{00000000-0005-0000-0000-0000315F0000}"/>
    <cellStyle name="표준 25 2 3 2 4 2" xfId="24374" xr:uid="{00000000-0005-0000-0000-0000325F0000}"/>
    <cellStyle name="표준 25 2 3 2 5" xfId="24375" xr:uid="{00000000-0005-0000-0000-0000335F0000}"/>
    <cellStyle name="표준 25 2 3 3" xfId="24376" xr:uid="{00000000-0005-0000-0000-0000345F0000}"/>
    <cellStyle name="표준 25 2 3 3 2" xfId="24377" xr:uid="{00000000-0005-0000-0000-0000355F0000}"/>
    <cellStyle name="표준 25 2 3 3 2 2" xfId="24378" xr:uid="{00000000-0005-0000-0000-0000365F0000}"/>
    <cellStyle name="표준 25 2 3 3 2 2 2" xfId="24379" xr:uid="{00000000-0005-0000-0000-0000375F0000}"/>
    <cellStyle name="표준 25 2 3 3 2 3" xfId="24380" xr:uid="{00000000-0005-0000-0000-0000385F0000}"/>
    <cellStyle name="표준 25 2 3 3 3" xfId="24381" xr:uid="{00000000-0005-0000-0000-0000395F0000}"/>
    <cellStyle name="표준 25 2 3 3 3 2" xfId="24382" xr:uid="{00000000-0005-0000-0000-00003A5F0000}"/>
    <cellStyle name="표준 25 2 3 3 4" xfId="24383" xr:uid="{00000000-0005-0000-0000-00003B5F0000}"/>
    <cellStyle name="표준 25 2 3 4" xfId="24384" xr:uid="{00000000-0005-0000-0000-00003C5F0000}"/>
    <cellStyle name="표준 25 2 3 4 2" xfId="24385" xr:uid="{00000000-0005-0000-0000-00003D5F0000}"/>
    <cellStyle name="표준 25 2 3 4 2 2" xfId="24386" xr:uid="{00000000-0005-0000-0000-00003E5F0000}"/>
    <cellStyle name="표준 25 2 3 4 3" xfId="24387" xr:uid="{00000000-0005-0000-0000-00003F5F0000}"/>
    <cellStyle name="표준 25 2 3 5" xfId="24388" xr:uid="{00000000-0005-0000-0000-0000405F0000}"/>
    <cellStyle name="표준 25 2 3 5 2" xfId="24389" xr:uid="{00000000-0005-0000-0000-0000415F0000}"/>
    <cellStyle name="표준 25 2 3 6" xfId="24390" xr:uid="{00000000-0005-0000-0000-0000425F0000}"/>
    <cellStyle name="표준 25 2 4" xfId="24391" xr:uid="{00000000-0005-0000-0000-0000435F0000}"/>
    <cellStyle name="표준 25 2 4 2" xfId="24392" xr:uid="{00000000-0005-0000-0000-0000445F0000}"/>
    <cellStyle name="표준 25 2 4 2 2" xfId="24393" xr:uid="{00000000-0005-0000-0000-0000455F0000}"/>
    <cellStyle name="표준 25 2 4 2 2 2" xfId="24394" xr:uid="{00000000-0005-0000-0000-0000465F0000}"/>
    <cellStyle name="표준 25 2 4 2 2 2 2" xfId="24395" xr:uid="{00000000-0005-0000-0000-0000475F0000}"/>
    <cellStyle name="표준 25 2 4 2 2 3" xfId="24396" xr:uid="{00000000-0005-0000-0000-0000485F0000}"/>
    <cellStyle name="표준 25 2 4 2 3" xfId="24397" xr:uid="{00000000-0005-0000-0000-0000495F0000}"/>
    <cellStyle name="표준 25 2 4 2 3 2" xfId="24398" xr:uid="{00000000-0005-0000-0000-00004A5F0000}"/>
    <cellStyle name="표준 25 2 4 2 4" xfId="24399" xr:uid="{00000000-0005-0000-0000-00004B5F0000}"/>
    <cellStyle name="표준 25 2 4 3" xfId="24400" xr:uid="{00000000-0005-0000-0000-00004C5F0000}"/>
    <cellStyle name="표준 25 2 4 3 2" xfId="24401" xr:uid="{00000000-0005-0000-0000-00004D5F0000}"/>
    <cellStyle name="표준 25 2 4 3 2 2" xfId="24402" xr:uid="{00000000-0005-0000-0000-00004E5F0000}"/>
    <cellStyle name="표준 25 2 4 3 3" xfId="24403" xr:uid="{00000000-0005-0000-0000-00004F5F0000}"/>
    <cellStyle name="표준 25 2 4 4" xfId="24404" xr:uid="{00000000-0005-0000-0000-0000505F0000}"/>
    <cellStyle name="표준 25 2 4 4 2" xfId="24405" xr:uid="{00000000-0005-0000-0000-0000515F0000}"/>
    <cellStyle name="표준 25 2 4 5" xfId="24406" xr:uid="{00000000-0005-0000-0000-0000525F0000}"/>
    <cellStyle name="표준 25 2 5" xfId="24407" xr:uid="{00000000-0005-0000-0000-0000535F0000}"/>
    <cellStyle name="표준 25 2 5 2" xfId="24408" xr:uid="{00000000-0005-0000-0000-0000545F0000}"/>
    <cellStyle name="표준 25 2 5 2 2" xfId="24409" xr:uid="{00000000-0005-0000-0000-0000555F0000}"/>
    <cellStyle name="표준 25 2 5 2 2 2" xfId="24410" xr:uid="{00000000-0005-0000-0000-0000565F0000}"/>
    <cellStyle name="표준 25 2 5 2 3" xfId="24411" xr:uid="{00000000-0005-0000-0000-0000575F0000}"/>
    <cellStyle name="표준 25 2 5 3" xfId="24412" xr:uid="{00000000-0005-0000-0000-0000585F0000}"/>
    <cellStyle name="표준 25 2 5 3 2" xfId="24413" xr:uid="{00000000-0005-0000-0000-0000595F0000}"/>
    <cellStyle name="표준 25 2 5 4" xfId="24414" xr:uid="{00000000-0005-0000-0000-00005A5F0000}"/>
    <cellStyle name="표준 25 2 6" xfId="24415" xr:uid="{00000000-0005-0000-0000-00005B5F0000}"/>
    <cellStyle name="표준 25 2 6 2" xfId="24416" xr:uid="{00000000-0005-0000-0000-00005C5F0000}"/>
    <cellStyle name="표준 25 2 6 2 2" xfId="24417" xr:uid="{00000000-0005-0000-0000-00005D5F0000}"/>
    <cellStyle name="표준 25 2 6 3" xfId="24418" xr:uid="{00000000-0005-0000-0000-00005E5F0000}"/>
    <cellStyle name="표준 25 2 7" xfId="24419" xr:uid="{00000000-0005-0000-0000-00005F5F0000}"/>
    <cellStyle name="표준 25 2 7 2" xfId="24420" xr:uid="{00000000-0005-0000-0000-0000605F0000}"/>
    <cellStyle name="표준 25 2 8" xfId="24421" xr:uid="{00000000-0005-0000-0000-0000615F0000}"/>
    <cellStyle name="표준 25 3" xfId="24422" xr:uid="{00000000-0005-0000-0000-0000625F0000}"/>
    <cellStyle name="표준 25 3 2" xfId="24423" xr:uid="{00000000-0005-0000-0000-0000635F0000}"/>
    <cellStyle name="표준 25 3 2 2" xfId="24424" xr:uid="{00000000-0005-0000-0000-0000645F0000}"/>
    <cellStyle name="표준 25 3 2 2 2" xfId="24425" xr:uid="{00000000-0005-0000-0000-0000655F0000}"/>
    <cellStyle name="표준 25 3 2 2 2 2" xfId="24426" xr:uid="{00000000-0005-0000-0000-0000665F0000}"/>
    <cellStyle name="표준 25 3 2 2 2 2 2" xfId="24427" xr:uid="{00000000-0005-0000-0000-0000675F0000}"/>
    <cellStyle name="표준 25 3 2 2 2 2 2 2" xfId="24428" xr:uid="{00000000-0005-0000-0000-0000685F0000}"/>
    <cellStyle name="표준 25 3 2 2 2 2 3" xfId="24429" xr:uid="{00000000-0005-0000-0000-0000695F0000}"/>
    <cellStyle name="표준 25 3 2 2 2 3" xfId="24430" xr:uid="{00000000-0005-0000-0000-00006A5F0000}"/>
    <cellStyle name="표준 25 3 2 2 2 3 2" xfId="24431" xr:uid="{00000000-0005-0000-0000-00006B5F0000}"/>
    <cellStyle name="표준 25 3 2 2 2 4" xfId="24432" xr:uid="{00000000-0005-0000-0000-00006C5F0000}"/>
    <cellStyle name="표준 25 3 2 2 3" xfId="24433" xr:uid="{00000000-0005-0000-0000-00006D5F0000}"/>
    <cellStyle name="표준 25 3 2 2 3 2" xfId="24434" xr:uid="{00000000-0005-0000-0000-00006E5F0000}"/>
    <cellStyle name="표준 25 3 2 2 3 2 2" xfId="24435" xr:uid="{00000000-0005-0000-0000-00006F5F0000}"/>
    <cellStyle name="표준 25 3 2 2 3 3" xfId="24436" xr:uid="{00000000-0005-0000-0000-0000705F0000}"/>
    <cellStyle name="표준 25 3 2 2 4" xfId="24437" xr:uid="{00000000-0005-0000-0000-0000715F0000}"/>
    <cellStyle name="표준 25 3 2 2 4 2" xfId="24438" xr:uid="{00000000-0005-0000-0000-0000725F0000}"/>
    <cellStyle name="표준 25 3 2 2 5" xfId="24439" xr:uid="{00000000-0005-0000-0000-0000735F0000}"/>
    <cellStyle name="표준 25 3 2 3" xfId="24440" xr:uid="{00000000-0005-0000-0000-0000745F0000}"/>
    <cellStyle name="표준 25 3 2 3 2" xfId="24441" xr:uid="{00000000-0005-0000-0000-0000755F0000}"/>
    <cellStyle name="표준 25 3 2 3 2 2" xfId="24442" xr:uid="{00000000-0005-0000-0000-0000765F0000}"/>
    <cellStyle name="표준 25 3 2 3 2 2 2" xfId="24443" xr:uid="{00000000-0005-0000-0000-0000775F0000}"/>
    <cellStyle name="표준 25 3 2 3 2 3" xfId="24444" xr:uid="{00000000-0005-0000-0000-0000785F0000}"/>
    <cellStyle name="표준 25 3 2 3 3" xfId="24445" xr:uid="{00000000-0005-0000-0000-0000795F0000}"/>
    <cellStyle name="표준 25 3 2 3 3 2" xfId="24446" xr:uid="{00000000-0005-0000-0000-00007A5F0000}"/>
    <cellStyle name="표준 25 3 2 3 4" xfId="24447" xr:uid="{00000000-0005-0000-0000-00007B5F0000}"/>
    <cellStyle name="표준 25 3 2 4" xfId="24448" xr:uid="{00000000-0005-0000-0000-00007C5F0000}"/>
    <cellStyle name="표준 25 3 2 4 2" xfId="24449" xr:uid="{00000000-0005-0000-0000-00007D5F0000}"/>
    <cellStyle name="표준 25 3 2 4 2 2" xfId="24450" xr:uid="{00000000-0005-0000-0000-00007E5F0000}"/>
    <cellStyle name="표준 25 3 2 4 3" xfId="24451" xr:uid="{00000000-0005-0000-0000-00007F5F0000}"/>
    <cellStyle name="표준 25 3 2 5" xfId="24452" xr:uid="{00000000-0005-0000-0000-0000805F0000}"/>
    <cellStyle name="표준 25 3 2 5 2" xfId="24453" xr:uid="{00000000-0005-0000-0000-0000815F0000}"/>
    <cellStyle name="표준 25 3 2 6" xfId="24454" xr:uid="{00000000-0005-0000-0000-0000825F0000}"/>
    <cellStyle name="표준 25 3 3" xfId="24455" xr:uid="{00000000-0005-0000-0000-0000835F0000}"/>
    <cellStyle name="표준 25 3 3 2" xfId="24456" xr:uid="{00000000-0005-0000-0000-0000845F0000}"/>
    <cellStyle name="표준 25 3 3 2 2" xfId="24457" xr:uid="{00000000-0005-0000-0000-0000855F0000}"/>
    <cellStyle name="표준 25 3 3 2 2 2" xfId="24458" xr:uid="{00000000-0005-0000-0000-0000865F0000}"/>
    <cellStyle name="표준 25 3 3 2 2 2 2" xfId="24459" xr:uid="{00000000-0005-0000-0000-0000875F0000}"/>
    <cellStyle name="표준 25 3 3 2 2 3" xfId="24460" xr:uid="{00000000-0005-0000-0000-0000885F0000}"/>
    <cellStyle name="표준 25 3 3 2 3" xfId="24461" xr:uid="{00000000-0005-0000-0000-0000895F0000}"/>
    <cellStyle name="표준 25 3 3 2 3 2" xfId="24462" xr:uid="{00000000-0005-0000-0000-00008A5F0000}"/>
    <cellStyle name="표준 25 3 3 2 4" xfId="24463" xr:uid="{00000000-0005-0000-0000-00008B5F0000}"/>
    <cellStyle name="표준 25 3 3 3" xfId="24464" xr:uid="{00000000-0005-0000-0000-00008C5F0000}"/>
    <cellStyle name="표준 25 3 3 3 2" xfId="24465" xr:uid="{00000000-0005-0000-0000-00008D5F0000}"/>
    <cellStyle name="표준 25 3 3 3 2 2" xfId="24466" xr:uid="{00000000-0005-0000-0000-00008E5F0000}"/>
    <cellStyle name="표준 25 3 3 3 3" xfId="24467" xr:uid="{00000000-0005-0000-0000-00008F5F0000}"/>
    <cellStyle name="표준 25 3 3 4" xfId="24468" xr:uid="{00000000-0005-0000-0000-0000905F0000}"/>
    <cellStyle name="표준 25 3 3 4 2" xfId="24469" xr:uid="{00000000-0005-0000-0000-0000915F0000}"/>
    <cellStyle name="표준 25 3 3 5" xfId="24470" xr:uid="{00000000-0005-0000-0000-0000925F0000}"/>
    <cellStyle name="표준 25 3 4" xfId="24471" xr:uid="{00000000-0005-0000-0000-0000935F0000}"/>
    <cellStyle name="표준 25 3 4 2" xfId="24472" xr:uid="{00000000-0005-0000-0000-0000945F0000}"/>
    <cellStyle name="표준 25 3 4 2 2" xfId="24473" xr:uid="{00000000-0005-0000-0000-0000955F0000}"/>
    <cellStyle name="표준 25 3 4 2 2 2" xfId="24474" xr:uid="{00000000-0005-0000-0000-0000965F0000}"/>
    <cellStyle name="표준 25 3 4 2 3" xfId="24475" xr:uid="{00000000-0005-0000-0000-0000975F0000}"/>
    <cellStyle name="표준 25 3 4 3" xfId="24476" xr:uid="{00000000-0005-0000-0000-0000985F0000}"/>
    <cellStyle name="표준 25 3 4 3 2" xfId="24477" xr:uid="{00000000-0005-0000-0000-0000995F0000}"/>
    <cellStyle name="표준 25 3 4 4" xfId="24478" xr:uid="{00000000-0005-0000-0000-00009A5F0000}"/>
    <cellStyle name="표준 25 3 5" xfId="24479" xr:uid="{00000000-0005-0000-0000-00009B5F0000}"/>
    <cellStyle name="표준 25 3 5 2" xfId="24480" xr:uid="{00000000-0005-0000-0000-00009C5F0000}"/>
    <cellStyle name="표준 25 3 5 2 2" xfId="24481" xr:uid="{00000000-0005-0000-0000-00009D5F0000}"/>
    <cellStyle name="표준 25 3 5 3" xfId="24482" xr:uid="{00000000-0005-0000-0000-00009E5F0000}"/>
    <cellStyle name="표준 25 3 6" xfId="24483" xr:uid="{00000000-0005-0000-0000-00009F5F0000}"/>
    <cellStyle name="표준 25 3 6 2" xfId="24484" xr:uid="{00000000-0005-0000-0000-0000A05F0000}"/>
    <cellStyle name="표준 25 3 7" xfId="24485" xr:uid="{00000000-0005-0000-0000-0000A15F0000}"/>
    <cellStyle name="표준 25 4" xfId="24486" xr:uid="{00000000-0005-0000-0000-0000A25F0000}"/>
    <cellStyle name="표준 25 4 2" xfId="24487" xr:uid="{00000000-0005-0000-0000-0000A35F0000}"/>
    <cellStyle name="표준 25 4 2 2" xfId="24488" xr:uid="{00000000-0005-0000-0000-0000A45F0000}"/>
    <cellStyle name="표준 25 4 2 2 2" xfId="24489" xr:uid="{00000000-0005-0000-0000-0000A55F0000}"/>
    <cellStyle name="표준 25 4 2 2 2 2" xfId="24490" xr:uid="{00000000-0005-0000-0000-0000A65F0000}"/>
    <cellStyle name="표준 25 4 2 2 2 2 2" xfId="24491" xr:uid="{00000000-0005-0000-0000-0000A75F0000}"/>
    <cellStyle name="표준 25 4 2 2 2 3" xfId="24492" xr:uid="{00000000-0005-0000-0000-0000A85F0000}"/>
    <cellStyle name="표준 25 4 2 2 3" xfId="24493" xr:uid="{00000000-0005-0000-0000-0000A95F0000}"/>
    <cellStyle name="표준 25 4 2 2 3 2" xfId="24494" xr:uid="{00000000-0005-0000-0000-0000AA5F0000}"/>
    <cellStyle name="표준 25 4 2 2 4" xfId="24495" xr:uid="{00000000-0005-0000-0000-0000AB5F0000}"/>
    <cellStyle name="표준 25 4 2 3" xfId="24496" xr:uid="{00000000-0005-0000-0000-0000AC5F0000}"/>
    <cellStyle name="표준 25 4 2 3 2" xfId="24497" xr:uid="{00000000-0005-0000-0000-0000AD5F0000}"/>
    <cellStyle name="표준 25 4 2 3 2 2" xfId="24498" xr:uid="{00000000-0005-0000-0000-0000AE5F0000}"/>
    <cellStyle name="표준 25 4 2 3 3" xfId="24499" xr:uid="{00000000-0005-0000-0000-0000AF5F0000}"/>
    <cellStyle name="표준 25 4 2 4" xfId="24500" xr:uid="{00000000-0005-0000-0000-0000B05F0000}"/>
    <cellStyle name="표준 25 4 2 4 2" xfId="24501" xr:uid="{00000000-0005-0000-0000-0000B15F0000}"/>
    <cellStyle name="표준 25 4 2 5" xfId="24502" xr:uid="{00000000-0005-0000-0000-0000B25F0000}"/>
    <cellStyle name="표준 25 4 3" xfId="24503" xr:uid="{00000000-0005-0000-0000-0000B35F0000}"/>
    <cellStyle name="표준 25 4 3 2" xfId="24504" xr:uid="{00000000-0005-0000-0000-0000B45F0000}"/>
    <cellStyle name="표준 25 4 3 2 2" xfId="24505" xr:uid="{00000000-0005-0000-0000-0000B55F0000}"/>
    <cellStyle name="표준 25 4 3 2 2 2" xfId="24506" xr:uid="{00000000-0005-0000-0000-0000B65F0000}"/>
    <cellStyle name="표준 25 4 3 2 3" xfId="24507" xr:uid="{00000000-0005-0000-0000-0000B75F0000}"/>
    <cellStyle name="표준 25 4 3 3" xfId="24508" xr:uid="{00000000-0005-0000-0000-0000B85F0000}"/>
    <cellStyle name="표준 25 4 3 3 2" xfId="24509" xr:uid="{00000000-0005-0000-0000-0000B95F0000}"/>
    <cellStyle name="표준 25 4 3 4" xfId="24510" xr:uid="{00000000-0005-0000-0000-0000BA5F0000}"/>
    <cellStyle name="표준 25 4 4" xfId="24511" xr:uid="{00000000-0005-0000-0000-0000BB5F0000}"/>
    <cellStyle name="표준 25 4 4 2" xfId="24512" xr:uid="{00000000-0005-0000-0000-0000BC5F0000}"/>
    <cellStyle name="표준 25 4 4 2 2" xfId="24513" xr:uid="{00000000-0005-0000-0000-0000BD5F0000}"/>
    <cellStyle name="표준 25 4 4 3" xfId="24514" xr:uid="{00000000-0005-0000-0000-0000BE5F0000}"/>
    <cellStyle name="표준 25 4 5" xfId="24515" xr:uid="{00000000-0005-0000-0000-0000BF5F0000}"/>
    <cellStyle name="표준 25 4 5 2" xfId="24516" xr:uid="{00000000-0005-0000-0000-0000C05F0000}"/>
    <cellStyle name="표준 25 4 6" xfId="24517" xr:uid="{00000000-0005-0000-0000-0000C15F0000}"/>
    <cellStyle name="표준 25 5" xfId="24518" xr:uid="{00000000-0005-0000-0000-0000C25F0000}"/>
    <cellStyle name="표준 25 5 2" xfId="24519" xr:uid="{00000000-0005-0000-0000-0000C35F0000}"/>
    <cellStyle name="표준 25 5 2 2" xfId="24520" xr:uid="{00000000-0005-0000-0000-0000C45F0000}"/>
    <cellStyle name="표준 25 5 2 2 2" xfId="24521" xr:uid="{00000000-0005-0000-0000-0000C55F0000}"/>
    <cellStyle name="표준 25 5 2 2 2 2" xfId="24522" xr:uid="{00000000-0005-0000-0000-0000C65F0000}"/>
    <cellStyle name="표준 25 5 2 2 3" xfId="24523" xr:uid="{00000000-0005-0000-0000-0000C75F0000}"/>
    <cellStyle name="표준 25 5 2 3" xfId="24524" xr:uid="{00000000-0005-0000-0000-0000C85F0000}"/>
    <cellStyle name="표준 25 5 2 3 2" xfId="24525" xr:uid="{00000000-0005-0000-0000-0000C95F0000}"/>
    <cellStyle name="표준 25 5 2 4" xfId="24526" xr:uid="{00000000-0005-0000-0000-0000CA5F0000}"/>
    <cellStyle name="표준 25 5 3" xfId="24527" xr:uid="{00000000-0005-0000-0000-0000CB5F0000}"/>
    <cellStyle name="표준 25 5 3 2" xfId="24528" xr:uid="{00000000-0005-0000-0000-0000CC5F0000}"/>
    <cellStyle name="표준 25 5 3 2 2" xfId="24529" xr:uid="{00000000-0005-0000-0000-0000CD5F0000}"/>
    <cellStyle name="표준 25 5 3 3" xfId="24530" xr:uid="{00000000-0005-0000-0000-0000CE5F0000}"/>
    <cellStyle name="표준 25 5 4" xfId="24531" xr:uid="{00000000-0005-0000-0000-0000CF5F0000}"/>
    <cellStyle name="표준 25 5 4 2" xfId="24532" xr:uid="{00000000-0005-0000-0000-0000D05F0000}"/>
    <cellStyle name="표준 25 5 5" xfId="24533" xr:uid="{00000000-0005-0000-0000-0000D15F0000}"/>
    <cellStyle name="표준 25 6" xfId="24534" xr:uid="{00000000-0005-0000-0000-0000D25F0000}"/>
    <cellStyle name="표준 25 6 2" xfId="24535" xr:uid="{00000000-0005-0000-0000-0000D35F0000}"/>
    <cellStyle name="표준 25 6 2 2" xfId="24536" xr:uid="{00000000-0005-0000-0000-0000D45F0000}"/>
    <cellStyle name="표준 25 6 2 2 2" xfId="24537" xr:uid="{00000000-0005-0000-0000-0000D55F0000}"/>
    <cellStyle name="표준 25 6 2 3" xfId="24538" xr:uid="{00000000-0005-0000-0000-0000D65F0000}"/>
    <cellStyle name="표준 25 6 3" xfId="24539" xr:uid="{00000000-0005-0000-0000-0000D75F0000}"/>
    <cellStyle name="표준 25 6 3 2" xfId="24540" xr:uid="{00000000-0005-0000-0000-0000D85F0000}"/>
    <cellStyle name="표준 25 6 4" xfId="24541" xr:uid="{00000000-0005-0000-0000-0000D95F0000}"/>
    <cellStyle name="표준 25 7" xfId="24542" xr:uid="{00000000-0005-0000-0000-0000DA5F0000}"/>
    <cellStyle name="표준 25 7 2" xfId="24543" xr:uid="{00000000-0005-0000-0000-0000DB5F0000}"/>
    <cellStyle name="표준 25 7 2 2" xfId="24544" xr:uid="{00000000-0005-0000-0000-0000DC5F0000}"/>
    <cellStyle name="표준 25 7 3" xfId="24545" xr:uid="{00000000-0005-0000-0000-0000DD5F0000}"/>
    <cellStyle name="표준 25 8" xfId="24546" xr:uid="{00000000-0005-0000-0000-0000DE5F0000}"/>
    <cellStyle name="표준 25 8 2" xfId="24547" xr:uid="{00000000-0005-0000-0000-0000DF5F0000}"/>
    <cellStyle name="표준 25 9" xfId="24548" xr:uid="{00000000-0005-0000-0000-0000E05F0000}"/>
    <cellStyle name="표준 25 9 2" xfId="24549" xr:uid="{00000000-0005-0000-0000-0000E15F0000}"/>
    <cellStyle name="표준 250" xfId="24550" xr:uid="{00000000-0005-0000-0000-0000E25F0000}"/>
    <cellStyle name="표준 250 2" xfId="24551" xr:uid="{00000000-0005-0000-0000-0000E35F0000}"/>
    <cellStyle name="표준 250 3" xfId="24552" xr:uid="{00000000-0005-0000-0000-0000E45F0000}"/>
    <cellStyle name="표준 251" xfId="24553" xr:uid="{00000000-0005-0000-0000-0000E55F0000}"/>
    <cellStyle name="표준 251 2" xfId="24554" xr:uid="{00000000-0005-0000-0000-0000E65F0000}"/>
    <cellStyle name="표준 251 3" xfId="24555" xr:uid="{00000000-0005-0000-0000-0000E75F0000}"/>
    <cellStyle name="표준 252" xfId="24556" xr:uid="{00000000-0005-0000-0000-0000E85F0000}"/>
    <cellStyle name="표준 252 2" xfId="24557" xr:uid="{00000000-0005-0000-0000-0000E95F0000}"/>
    <cellStyle name="표준 252 3" xfId="24558" xr:uid="{00000000-0005-0000-0000-0000EA5F0000}"/>
    <cellStyle name="표준 253" xfId="24559" xr:uid="{00000000-0005-0000-0000-0000EB5F0000}"/>
    <cellStyle name="표준 253 2" xfId="24560" xr:uid="{00000000-0005-0000-0000-0000EC5F0000}"/>
    <cellStyle name="표준 254" xfId="24561" xr:uid="{00000000-0005-0000-0000-0000ED5F0000}"/>
    <cellStyle name="표준 254 2" xfId="24562" xr:uid="{00000000-0005-0000-0000-0000EE5F0000}"/>
    <cellStyle name="표준 254 3" xfId="24563" xr:uid="{00000000-0005-0000-0000-0000EF5F0000}"/>
    <cellStyle name="표준 255" xfId="24564" xr:uid="{00000000-0005-0000-0000-0000F05F0000}"/>
    <cellStyle name="표준 255 2" xfId="24565" xr:uid="{00000000-0005-0000-0000-0000F15F0000}"/>
    <cellStyle name="표준 255 3" xfId="24566" xr:uid="{00000000-0005-0000-0000-0000F25F0000}"/>
    <cellStyle name="표준 256" xfId="24567" xr:uid="{00000000-0005-0000-0000-0000F35F0000}"/>
    <cellStyle name="표준 256 2" xfId="24568" xr:uid="{00000000-0005-0000-0000-0000F45F0000}"/>
    <cellStyle name="표준 256 2 2" xfId="24569" xr:uid="{00000000-0005-0000-0000-0000F55F0000}"/>
    <cellStyle name="표준 256 3" xfId="24570" xr:uid="{00000000-0005-0000-0000-0000F65F0000}"/>
    <cellStyle name="표준 257" xfId="24571" xr:uid="{00000000-0005-0000-0000-0000F75F0000}"/>
    <cellStyle name="표준 257 2" xfId="24572" xr:uid="{00000000-0005-0000-0000-0000F85F0000}"/>
    <cellStyle name="표준 257 2 2" xfId="24573" xr:uid="{00000000-0005-0000-0000-0000F95F0000}"/>
    <cellStyle name="표준 257 3" xfId="24574" xr:uid="{00000000-0005-0000-0000-0000FA5F0000}"/>
    <cellStyle name="표준 258" xfId="24575" xr:uid="{00000000-0005-0000-0000-0000FB5F0000}"/>
    <cellStyle name="표준 258 2" xfId="24576" xr:uid="{00000000-0005-0000-0000-0000FC5F0000}"/>
    <cellStyle name="표준 258 3" xfId="24577" xr:uid="{00000000-0005-0000-0000-0000FD5F0000}"/>
    <cellStyle name="표준 259" xfId="24578" xr:uid="{00000000-0005-0000-0000-0000FE5F0000}"/>
    <cellStyle name="표준 259 2" xfId="24579" xr:uid="{00000000-0005-0000-0000-0000FF5F0000}"/>
    <cellStyle name="표준 259 3" xfId="24580" xr:uid="{00000000-0005-0000-0000-000000600000}"/>
    <cellStyle name="표준 26" xfId="24581" xr:uid="{00000000-0005-0000-0000-000001600000}"/>
    <cellStyle name="표준 26 10" xfId="24582" xr:uid="{00000000-0005-0000-0000-000002600000}"/>
    <cellStyle name="표준 26 11" xfId="24583" xr:uid="{00000000-0005-0000-0000-000003600000}"/>
    <cellStyle name="표준 26 12" xfId="24584" xr:uid="{00000000-0005-0000-0000-000004600000}"/>
    <cellStyle name="표준 26 2" xfId="24585" xr:uid="{00000000-0005-0000-0000-000005600000}"/>
    <cellStyle name="표준 26 2 2" xfId="24586" xr:uid="{00000000-0005-0000-0000-000006600000}"/>
    <cellStyle name="표준 26 2 2 2" xfId="24587" xr:uid="{00000000-0005-0000-0000-000007600000}"/>
    <cellStyle name="표준 26 2 2 2 2" xfId="24588" xr:uid="{00000000-0005-0000-0000-000008600000}"/>
    <cellStyle name="표준 26 2 2 2 2 2" xfId="24589" xr:uid="{00000000-0005-0000-0000-000009600000}"/>
    <cellStyle name="표준 26 2 2 2 2 2 2" xfId="24590" xr:uid="{00000000-0005-0000-0000-00000A600000}"/>
    <cellStyle name="표준 26 2 2 2 2 2 2 2" xfId="24591" xr:uid="{00000000-0005-0000-0000-00000B600000}"/>
    <cellStyle name="표준 26 2 2 2 2 2 2 2 2" xfId="24592" xr:uid="{00000000-0005-0000-0000-00000C600000}"/>
    <cellStyle name="표준 26 2 2 2 2 2 2 3" xfId="24593" xr:uid="{00000000-0005-0000-0000-00000D600000}"/>
    <cellStyle name="표준 26 2 2 2 2 2 3" xfId="24594" xr:uid="{00000000-0005-0000-0000-00000E600000}"/>
    <cellStyle name="표준 26 2 2 2 2 2 3 2" xfId="24595" xr:uid="{00000000-0005-0000-0000-00000F600000}"/>
    <cellStyle name="표준 26 2 2 2 2 2 4" xfId="24596" xr:uid="{00000000-0005-0000-0000-000010600000}"/>
    <cellStyle name="표준 26 2 2 2 2 3" xfId="24597" xr:uid="{00000000-0005-0000-0000-000011600000}"/>
    <cellStyle name="표준 26 2 2 2 2 3 2" xfId="24598" xr:uid="{00000000-0005-0000-0000-000012600000}"/>
    <cellStyle name="표준 26 2 2 2 2 3 2 2" xfId="24599" xr:uid="{00000000-0005-0000-0000-000013600000}"/>
    <cellStyle name="표준 26 2 2 2 2 3 3" xfId="24600" xr:uid="{00000000-0005-0000-0000-000014600000}"/>
    <cellStyle name="표준 26 2 2 2 2 4" xfId="24601" xr:uid="{00000000-0005-0000-0000-000015600000}"/>
    <cellStyle name="표준 26 2 2 2 2 4 2" xfId="24602" xr:uid="{00000000-0005-0000-0000-000016600000}"/>
    <cellStyle name="표준 26 2 2 2 2 5" xfId="24603" xr:uid="{00000000-0005-0000-0000-000017600000}"/>
    <cellStyle name="표준 26 2 2 2 3" xfId="24604" xr:uid="{00000000-0005-0000-0000-000018600000}"/>
    <cellStyle name="표준 26 2 2 2 3 2" xfId="24605" xr:uid="{00000000-0005-0000-0000-000019600000}"/>
    <cellStyle name="표준 26 2 2 2 3 2 2" xfId="24606" xr:uid="{00000000-0005-0000-0000-00001A600000}"/>
    <cellStyle name="표준 26 2 2 2 3 2 2 2" xfId="24607" xr:uid="{00000000-0005-0000-0000-00001B600000}"/>
    <cellStyle name="표준 26 2 2 2 3 2 3" xfId="24608" xr:uid="{00000000-0005-0000-0000-00001C600000}"/>
    <cellStyle name="표준 26 2 2 2 3 3" xfId="24609" xr:uid="{00000000-0005-0000-0000-00001D600000}"/>
    <cellStyle name="표준 26 2 2 2 3 3 2" xfId="24610" xr:uid="{00000000-0005-0000-0000-00001E600000}"/>
    <cellStyle name="표준 26 2 2 2 3 4" xfId="24611" xr:uid="{00000000-0005-0000-0000-00001F600000}"/>
    <cellStyle name="표준 26 2 2 2 4" xfId="24612" xr:uid="{00000000-0005-0000-0000-000020600000}"/>
    <cellStyle name="표준 26 2 2 2 4 2" xfId="24613" xr:uid="{00000000-0005-0000-0000-000021600000}"/>
    <cellStyle name="표준 26 2 2 2 4 2 2" xfId="24614" xr:uid="{00000000-0005-0000-0000-000022600000}"/>
    <cellStyle name="표준 26 2 2 2 4 3" xfId="24615" xr:uid="{00000000-0005-0000-0000-000023600000}"/>
    <cellStyle name="표준 26 2 2 2 5" xfId="24616" xr:uid="{00000000-0005-0000-0000-000024600000}"/>
    <cellStyle name="표준 26 2 2 2 5 2" xfId="24617" xr:uid="{00000000-0005-0000-0000-000025600000}"/>
    <cellStyle name="표준 26 2 2 2 6" xfId="24618" xr:uid="{00000000-0005-0000-0000-000026600000}"/>
    <cellStyle name="표준 26 2 2 3" xfId="24619" xr:uid="{00000000-0005-0000-0000-000027600000}"/>
    <cellStyle name="표준 26 2 2 3 2" xfId="24620" xr:uid="{00000000-0005-0000-0000-000028600000}"/>
    <cellStyle name="표준 26 2 2 3 2 2" xfId="24621" xr:uid="{00000000-0005-0000-0000-000029600000}"/>
    <cellStyle name="표준 26 2 2 3 2 2 2" xfId="24622" xr:uid="{00000000-0005-0000-0000-00002A600000}"/>
    <cellStyle name="표준 26 2 2 3 2 2 2 2" xfId="24623" xr:uid="{00000000-0005-0000-0000-00002B600000}"/>
    <cellStyle name="표준 26 2 2 3 2 2 3" xfId="24624" xr:uid="{00000000-0005-0000-0000-00002C600000}"/>
    <cellStyle name="표준 26 2 2 3 2 3" xfId="24625" xr:uid="{00000000-0005-0000-0000-00002D600000}"/>
    <cellStyle name="표준 26 2 2 3 2 3 2" xfId="24626" xr:uid="{00000000-0005-0000-0000-00002E600000}"/>
    <cellStyle name="표준 26 2 2 3 2 4" xfId="24627" xr:uid="{00000000-0005-0000-0000-00002F600000}"/>
    <cellStyle name="표준 26 2 2 3 3" xfId="24628" xr:uid="{00000000-0005-0000-0000-000030600000}"/>
    <cellStyle name="표준 26 2 2 3 3 2" xfId="24629" xr:uid="{00000000-0005-0000-0000-000031600000}"/>
    <cellStyle name="표준 26 2 2 3 3 2 2" xfId="24630" xr:uid="{00000000-0005-0000-0000-000032600000}"/>
    <cellStyle name="표준 26 2 2 3 3 3" xfId="24631" xr:uid="{00000000-0005-0000-0000-000033600000}"/>
    <cellStyle name="표준 26 2 2 3 4" xfId="24632" xr:uid="{00000000-0005-0000-0000-000034600000}"/>
    <cellStyle name="표준 26 2 2 3 4 2" xfId="24633" xr:uid="{00000000-0005-0000-0000-000035600000}"/>
    <cellStyle name="표준 26 2 2 3 5" xfId="24634" xr:uid="{00000000-0005-0000-0000-000036600000}"/>
    <cellStyle name="표준 26 2 2 4" xfId="24635" xr:uid="{00000000-0005-0000-0000-000037600000}"/>
    <cellStyle name="표준 26 2 2 4 2" xfId="24636" xr:uid="{00000000-0005-0000-0000-000038600000}"/>
    <cellStyle name="표준 26 2 2 4 2 2" xfId="24637" xr:uid="{00000000-0005-0000-0000-000039600000}"/>
    <cellStyle name="표준 26 2 2 4 2 2 2" xfId="24638" xr:uid="{00000000-0005-0000-0000-00003A600000}"/>
    <cellStyle name="표준 26 2 2 4 2 3" xfId="24639" xr:uid="{00000000-0005-0000-0000-00003B600000}"/>
    <cellStyle name="표준 26 2 2 4 3" xfId="24640" xr:uid="{00000000-0005-0000-0000-00003C600000}"/>
    <cellStyle name="표준 26 2 2 4 3 2" xfId="24641" xr:uid="{00000000-0005-0000-0000-00003D600000}"/>
    <cellStyle name="표준 26 2 2 4 4" xfId="24642" xr:uid="{00000000-0005-0000-0000-00003E600000}"/>
    <cellStyle name="표준 26 2 2 5" xfId="24643" xr:uid="{00000000-0005-0000-0000-00003F600000}"/>
    <cellStyle name="표준 26 2 2 5 2" xfId="24644" xr:uid="{00000000-0005-0000-0000-000040600000}"/>
    <cellStyle name="표준 26 2 2 5 2 2" xfId="24645" xr:uid="{00000000-0005-0000-0000-000041600000}"/>
    <cellStyle name="표준 26 2 2 5 3" xfId="24646" xr:uid="{00000000-0005-0000-0000-000042600000}"/>
    <cellStyle name="표준 26 2 2 6" xfId="24647" xr:uid="{00000000-0005-0000-0000-000043600000}"/>
    <cellStyle name="표준 26 2 2 6 2" xfId="24648" xr:uid="{00000000-0005-0000-0000-000044600000}"/>
    <cellStyle name="표준 26 2 2 7" xfId="24649" xr:uid="{00000000-0005-0000-0000-000045600000}"/>
    <cellStyle name="표준 26 2 3" xfId="24650" xr:uid="{00000000-0005-0000-0000-000046600000}"/>
    <cellStyle name="표준 26 2 3 2" xfId="24651" xr:uid="{00000000-0005-0000-0000-000047600000}"/>
    <cellStyle name="표준 26 2 3 2 2" xfId="24652" xr:uid="{00000000-0005-0000-0000-000048600000}"/>
    <cellStyle name="표준 26 2 3 2 2 2" xfId="24653" xr:uid="{00000000-0005-0000-0000-000049600000}"/>
    <cellStyle name="표준 26 2 3 2 2 2 2" xfId="24654" xr:uid="{00000000-0005-0000-0000-00004A600000}"/>
    <cellStyle name="표준 26 2 3 2 2 2 2 2" xfId="24655" xr:uid="{00000000-0005-0000-0000-00004B600000}"/>
    <cellStyle name="표준 26 2 3 2 2 2 3" xfId="24656" xr:uid="{00000000-0005-0000-0000-00004C600000}"/>
    <cellStyle name="표준 26 2 3 2 2 3" xfId="24657" xr:uid="{00000000-0005-0000-0000-00004D600000}"/>
    <cellStyle name="표준 26 2 3 2 2 3 2" xfId="24658" xr:uid="{00000000-0005-0000-0000-00004E600000}"/>
    <cellStyle name="표준 26 2 3 2 2 4" xfId="24659" xr:uid="{00000000-0005-0000-0000-00004F600000}"/>
    <cellStyle name="표준 26 2 3 2 3" xfId="24660" xr:uid="{00000000-0005-0000-0000-000050600000}"/>
    <cellStyle name="표준 26 2 3 2 3 2" xfId="24661" xr:uid="{00000000-0005-0000-0000-000051600000}"/>
    <cellStyle name="표준 26 2 3 2 3 2 2" xfId="24662" xr:uid="{00000000-0005-0000-0000-000052600000}"/>
    <cellStyle name="표준 26 2 3 2 3 3" xfId="24663" xr:uid="{00000000-0005-0000-0000-000053600000}"/>
    <cellStyle name="표준 26 2 3 2 4" xfId="24664" xr:uid="{00000000-0005-0000-0000-000054600000}"/>
    <cellStyle name="표준 26 2 3 2 4 2" xfId="24665" xr:uid="{00000000-0005-0000-0000-000055600000}"/>
    <cellStyle name="표준 26 2 3 2 5" xfId="24666" xr:uid="{00000000-0005-0000-0000-000056600000}"/>
    <cellStyle name="표준 26 2 3 3" xfId="24667" xr:uid="{00000000-0005-0000-0000-000057600000}"/>
    <cellStyle name="표준 26 2 3 3 2" xfId="24668" xr:uid="{00000000-0005-0000-0000-000058600000}"/>
    <cellStyle name="표준 26 2 3 3 2 2" xfId="24669" xr:uid="{00000000-0005-0000-0000-000059600000}"/>
    <cellStyle name="표준 26 2 3 3 2 2 2" xfId="24670" xr:uid="{00000000-0005-0000-0000-00005A600000}"/>
    <cellStyle name="표준 26 2 3 3 2 3" xfId="24671" xr:uid="{00000000-0005-0000-0000-00005B600000}"/>
    <cellStyle name="표준 26 2 3 3 3" xfId="24672" xr:uid="{00000000-0005-0000-0000-00005C600000}"/>
    <cellStyle name="표준 26 2 3 3 3 2" xfId="24673" xr:uid="{00000000-0005-0000-0000-00005D600000}"/>
    <cellStyle name="표준 26 2 3 3 4" xfId="24674" xr:uid="{00000000-0005-0000-0000-00005E600000}"/>
    <cellStyle name="표준 26 2 3 4" xfId="24675" xr:uid="{00000000-0005-0000-0000-00005F600000}"/>
    <cellStyle name="표준 26 2 3 4 2" xfId="24676" xr:uid="{00000000-0005-0000-0000-000060600000}"/>
    <cellStyle name="표준 26 2 3 4 2 2" xfId="24677" xr:uid="{00000000-0005-0000-0000-000061600000}"/>
    <cellStyle name="표준 26 2 3 4 3" xfId="24678" xr:uid="{00000000-0005-0000-0000-000062600000}"/>
    <cellStyle name="표준 26 2 3 5" xfId="24679" xr:uid="{00000000-0005-0000-0000-000063600000}"/>
    <cellStyle name="표준 26 2 3 5 2" xfId="24680" xr:uid="{00000000-0005-0000-0000-000064600000}"/>
    <cellStyle name="표준 26 2 3 6" xfId="24681" xr:uid="{00000000-0005-0000-0000-000065600000}"/>
    <cellStyle name="표준 26 2 4" xfId="24682" xr:uid="{00000000-0005-0000-0000-000066600000}"/>
    <cellStyle name="표준 26 2 4 2" xfId="24683" xr:uid="{00000000-0005-0000-0000-000067600000}"/>
    <cellStyle name="표준 26 2 4 2 2" xfId="24684" xr:uid="{00000000-0005-0000-0000-000068600000}"/>
    <cellStyle name="표준 26 2 4 2 2 2" xfId="24685" xr:uid="{00000000-0005-0000-0000-000069600000}"/>
    <cellStyle name="표준 26 2 4 2 2 2 2" xfId="24686" xr:uid="{00000000-0005-0000-0000-00006A600000}"/>
    <cellStyle name="표준 26 2 4 2 2 3" xfId="24687" xr:uid="{00000000-0005-0000-0000-00006B600000}"/>
    <cellStyle name="표준 26 2 4 2 3" xfId="24688" xr:uid="{00000000-0005-0000-0000-00006C600000}"/>
    <cellStyle name="표준 26 2 4 2 3 2" xfId="24689" xr:uid="{00000000-0005-0000-0000-00006D600000}"/>
    <cellStyle name="표준 26 2 4 2 4" xfId="24690" xr:uid="{00000000-0005-0000-0000-00006E600000}"/>
    <cellStyle name="표준 26 2 4 3" xfId="24691" xr:uid="{00000000-0005-0000-0000-00006F600000}"/>
    <cellStyle name="표준 26 2 4 3 2" xfId="24692" xr:uid="{00000000-0005-0000-0000-000070600000}"/>
    <cellStyle name="표준 26 2 4 3 2 2" xfId="24693" xr:uid="{00000000-0005-0000-0000-000071600000}"/>
    <cellStyle name="표준 26 2 4 3 3" xfId="24694" xr:uid="{00000000-0005-0000-0000-000072600000}"/>
    <cellStyle name="표준 26 2 4 4" xfId="24695" xr:uid="{00000000-0005-0000-0000-000073600000}"/>
    <cellStyle name="표준 26 2 4 4 2" xfId="24696" xr:uid="{00000000-0005-0000-0000-000074600000}"/>
    <cellStyle name="표준 26 2 4 5" xfId="24697" xr:uid="{00000000-0005-0000-0000-000075600000}"/>
    <cellStyle name="표준 26 2 5" xfId="24698" xr:uid="{00000000-0005-0000-0000-000076600000}"/>
    <cellStyle name="표준 26 2 5 2" xfId="24699" xr:uid="{00000000-0005-0000-0000-000077600000}"/>
    <cellStyle name="표준 26 2 5 2 2" xfId="24700" xr:uid="{00000000-0005-0000-0000-000078600000}"/>
    <cellStyle name="표준 26 2 5 2 2 2" xfId="24701" xr:uid="{00000000-0005-0000-0000-000079600000}"/>
    <cellStyle name="표준 26 2 5 2 3" xfId="24702" xr:uid="{00000000-0005-0000-0000-00007A600000}"/>
    <cellStyle name="표준 26 2 5 3" xfId="24703" xr:uid="{00000000-0005-0000-0000-00007B600000}"/>
    <cellStyle name="표준 26 2 5 3 2" xfId="24704" xr:uid="{00000000-0005-0000-0000-00007C600000}"/>
    <cellStyle name="표준 26 2 5 4" xfId="24705" xr:uid="{00000000-0005-0000-0000-00007D600000}"/>
    <cellStyle name="표준 26 2 6" xfId="24706" xr:uid="{00000000-0005-0000-0000-00007E600000}"/>
    <cellStyle name="표준 26 2 6 2" xfId="24707" xr:uid="{00000000-0005-0000-0000-00007F600000}"/>
    <cellStyle name="표준 26 2 6 2 2" xfId="24708" xr:uid="{00000000-0005-0000-0000-000080600000}"/>
    <cellStyle name="표준 26 2 6 3" xfId="24709" xr:uid="{00000000-0005-0000-0000-000081600000}"/>
    <cellStyle name="표준 26 2 7" xfId="24710" xr:uid="{00000000-0005-0000-0000-000082600000}"/>
    <cellStyle name="표준 26 2 7 2" xfId="24711" xr:uid="{00000000-0005-0000-0000-000083600000}"/>
    <cellStyle name="표준 26 2 8" xfId="24712" xr:uid="{00000000-0005-0000-0000-000084600000}"/>
    <cellStyle name="표준 26 3" xfId="24713" xr:uid="{00000000-0005-0000-0000-000085600000}"/>
    <cellStyle name="표준 26 3 2" xfId="24714" xr:uid="{00000000-0005-0000-0000-000086600000}"/>
    <cellStyle name="표준 26 3 2 2" xfId="24715" xr:uid="{00000000-0005-0000-0000-000087600000}"/>
    <cellStyle name="표준 26 3 2 2 2" xfId="24716" xr:uid="{00000000-0005-0000-0000-000088600000}"/>
    <cellStyle name="표준 26 3 2 2 2 2" xfId="24717" xr:uid="{00000000-0005-0000-0000-000089600000}"/>
    <cellStyle name="표준 26 3 2 2 2 2 2" xfId="24718" xr:uid="{00000000-0005-0000-0000-00008A600000}"/>
    <cellStyle name="표준 26 3 2 2 2 2 2 2" xfId="24719" xr:uid="{00000000-0005-0000-0000-00008B600000}"/>
    <cellStyle name="표준 26 3 2 2 2 2 3" xfId="24720" xr:uid="{00000000-0005-0000-0000-00008C600000}"/>
    <cellStyle name="표준 26 3 2 2 2 3" xfId="24721" xr:uid="{00000000-0005-0000-0000-00008D600000}"/>
    <cellStyle name="표준 26 3 2 2 2 3 2" xfId="24722" xr:uid="{00000000-0005-0000-0000-00008E600000}"/>
    <cellStyle name="표준 26 3 2 2 2 4" xfId="24723" xr:uid="{00000000-0005-0000-0000-00008F600000}"/>
    <cellStyle name="표준 26 3 2 2 3" xfId="24724" xr:uid="{00000000-0005-0000-0000-000090600000}"/>
    <cellStyle name="표준 26 3 2 2 3 2" xfId="24725" xr:uid="{00000000-0005-0000-0000-000091600000}"/>
    <cellStyle name="표준 26 3 2 2 3 2 2" xfId="24726" xr:uid="{00000000-0005-0000-0000-000092600000}"/>
    <cellStyle name="표준 26 3 2 2 3 3" xfId="24727" xr:uid="{00000000-0005-0000-0000-000093600000}"/>
    <cellStyle name="표준 26 3 2 2 4" xfId="24728" xr:uid="{00000000-0005-0000-0000-000094600000}"/>
    <cellStyle name="표준 26 3 2 2 4 2" xfId="24729" xr:uid="{00000000-0005-0000-0000-000095600000}"/>
    <cellStyle name="표준 26 3 2 2 5" xfId="24730" xr:uid="{00000000-0005-0000-0000-000096600000}"/>
    <cellStyle name="표준 26 3 2 3" xfId="24731" xr:uid="{00000000-0005-0000-0000-000097600000}"/>
    <cellStyle name="표준 26 3 2 3 2" xfId="24732" xr:uid="{00000000-0005-0000-0000-000098600000}"/>
    <cellStyle name="표준 26 3 2 3 2 2" xfId="24733" xr:uid="{00000000-0005-0000-0000-000099600000}"/>
    <cellStyle name="표준 26 3 2 3 2 2 2" xfId="24734" xr:uid="{00000000-0005-0000-0000-00009A600000}"/>
    <cellStyle name="표준 26 3 2 3 2 3" xfId="24735" xr:uid="{00000000-0005-0000-0000-00009B600000}"/>
    <cellStyle name="표준 26 3 2 3 3" xfId="24736" xr:uid="{00000000-0005-0000-0000-00009C600000}"/>
    <cellStyle name="표준 26 3 2 3 3 2" xfId="24737" xr:uid="{00000000-0005-0000-0000-00009D600000}"/>
    <cellStyle name="표준 26 3 2 3 4" xfId="24738" xr:uid="{00000000-0005-0000-0000-00009E600000}"/>
    <cellStyle name="표준 26 3 2 4" xfId="24739" xr:uid="{00000000-0005-0000-0000-00009F600000}"/>
    <cellStyle name="표준 26 3 2 4 2" xfId="24740" xr:uid="{00000000-0005-0000-0000-0000A0600000}"/>
    <cellStyle name="표준 26 3 2 4 2 2" xfId="24741" xr:uid="{00000000-0005-0000-0000-0000A1600000}"/>
    <cellStyle name="표준 26 3 2 4 3" xfId="24742" xr:uid="{00000000-0005-0000-0000-0000A2600000}"/>
    <cellStyle name="표준 26 3 2 5" xfId="24743" xr:uid="{00000000-0005-0000-0000-0000A3600000}"/>
    <cellStyle name="표준 26 3 2 5 2" xfId="24744" xr:uid="{00000000-0005-0000-0000-0000A4600000}"/>
    <cellStyle name="표준 26 3 2 6" xfId="24745" xr:uid="{00000000-0005-0000-0000-0000A5600000}"/>
    <cellStyle name="표준 26 3 3" xfId="24746" xr:uid="{00000000-0005-0000-0000-0000A6600000}"/>
    <cellStyle name="표준 26 3 3 2" xfId="24747" xr:uid="{00000000-0005-0000-0000-0000A7600000}"/>
    <cellStyle name="표준 26 3 3 2 2" xfId="24748" xr:uid="{00000000-0005-0000-0000-0000A8600000}"/>
    <cellStyle name="표준 26 3 3 2 2 2" xfId="24749" xr:uid="{00000000-0005-0000-0000-0000A9600000}"/>
    <cellStyle name="표준 26 3 3 2 2 2 2" xfId="24750" xr:uid="{00000000-0005-0000-0000-0000AA600000}"/>
    <cellStyle name="표준 26 3 3 2 2 3" xfId="24751" xr:uid="{00000000-0005-0000-0000-0000AB600000}"/>
    <cellStyle name="표준 26 3 3 2 3" xfId="24752" xr:uid="{00000000-0005-0000-0000-0000AC600000}"/>
    <cellStyle name="표준 26 3 3 2 3 2" xfId="24753" xr:uid="{00000000-0005-0000-0000-0000AD600000}"/>
    <cellStyle name="표준 26 3 3 2 4" xfId="24754" xr:uid="{00000000-0005-0000-0000-0000AE600000}"/>
    <cellStyle name="표준 26 3 3 3" xfId="24755" xr:uid="{00000000-0005-0000-0000-0000AF600000}"/>
    <cellStyle name="표준 26 3 3 3 2" xfId="24756" xr:uid="{00000000-0005-0000-0000-0000B0600000}"/>
    <cellStyle name="표준 26 3 3 3 2 2" xfId="24757" xr:uid="{00000000-0005-0000-0000-0000B1600000}"/>
    <cellStyle name="표준 26 3 3 3 3" xfId="24758" xr:uid="{00000000-0005-0000-0000-0000B2600000}"/>
    <cellStyle name="표준 26 3 3 4" xfId="24759" xr:uid="{00000000-0005-0000-0000-0000B3600000}"/>
    <cellStyle name="표준 26 3 3 4 2" xfId="24760" xr:uid="{00000000-0005-0000-0000-0000B4600000}"/>
    <cellStyle name="표준 26 3 3 5" xfId="24761" xr:uid="{00000000-0005-0000-0000-0000B5600000}"/>
    <cellStyle name="표준 26 3 4" xfId="24762" xr:uid="{00000000-0005-0000-0000-0000B6600000}"/>
    <cellStyle name="표준 26 3 4 2" xfId="24763" xr:uid="{00000000-0005-0000-0000-0000B7600000}"/>
    <cellStyle name="표준 26 3 4 2 2" xfId="24764" xr:uid="{00000000-0005-0000-0000-0000B8600000}"/>
    <cellStyle name="표준 26 3 4 2 2 2" xfId="24765" xr:uid="{00000000-0005-0000-0000-0000B9600000}"/>
    <cellStyle name="표준 26 3 4 2 3" xfId="24766" xr:uid="{00000000-0005-0000-0000-0000BA600000}"/>
    <cellStyle name="표준 26 3 4 3" xfId="24767" xr:uid="{00000000-0005-0000-0000-0000BB600000}"/>
    <cellStyle name="표준 26 3 4 3 2" xfId="24768" xr:uid="{00000000-0005-0000-0000-0000BC600000}"/>
    <cellStyle name="표준 26 3 4 4" xfId="24769" xr:uid="{00000000-0005-0000-0000-0000BD600000}"/>
    <cellStyle name="표준 26 3 5" xfId="24770" xr:uid="{00000000-0005-0000-0000-0000BE600000}"/>
    <cellStyle name="표준 26 3 5 2" xfId="24771" xr:uid="{00000000-0005-0000-0000-0000BF600000}"/>
    <cellStyle name="표준 26 3 5 2 2" xfId="24772" xr:uid="{00000000-0005-0000-0000-0000C0600000}"/>
    <cellStyle name="표준 26 3 5 3" xfId="24773" xr:uid="{00000000-0005-0000-0000-0000C1600000}"/>
    <cellStyle name="표준 26 3 6" xfId="24774" xr:uid="{00000000-0005-0000-0000-0000C2600000}"/>
    <cellStyle name="표준 26 3 6 2" xfId="24775" xr:uid="{00000000-0005-0000-0000-0000C3600000}"/>
    <cellStyle name="표준 26 3 7" xfId="24776" xr:uid="{00000000-0005-0000-0000-0000C4600000}"/>
    <cellStyle name="표준 26 4" xfId="24777" xr:uid="{00000000-0005-0000-0000-0000C5600000}"/>
    <cellStyle name="표준 26 4 2" xfId="24778" xr:uid="{00000000-0005-0000-0000-0000C6600000}"/>
    <cellStyle name="표준 26 4 2 2" xfId="24779" xr:uid="{00000000-0005-0000-0000-0000C7600000}"/>
    <cellStyle name="표준 26 4 2 2 2" xfId="24780" xr:uid="{00000000-0005-0000-0000-0000C8600000}"/>
    <cellStyle name="표준 26 4 2 2 2 2" xfId="24781" xr:uid="{00000000-0005-0000-0000-0000C9600000}"/>
    <cellStyle name="표준 26 4 2 2 2 2 2" xfId="24782" xr:uid="{00000000-0005-0000-0000-0000CA600000}"/>
    <cellStyle name="표준 26 4 2 2 2 3" xfId="24783" xr:uid="{00000000-0005-0000-0000-0000CB600000}"/>
    <cellStyle name="표준 26 4 2 2 3" xfId="24784" xr:uid="{00000000-0005-0000-0000-0000CC600000}"/>
    <cellStyle name="표준 26 4 2 2 3 2" xfId="24785" xr:uid="{00000000-0005-0000-0000-0000CD600000}"/>
    <cellStyle name="표준 26 4 2 2 4" xfId="24786" xr:uid="{00000000-0005-0000-0000-0000CE600000}"/>
    <cellStyle name="표준 26 4 2 3" xfId="24787" xr:uid="{00000000-0005-0000-0000-0000CF600000}"/>
    <cellStyle name="표준 26 4 2 3 2" xfId="24788" xr:uid="{00000000-0005-0000-0000-0000D0600000}"/>
    <cellStyle name="표준 26 4 2 3 2 2" xfId="24789" xr:uid="{00000000-0005-0000-0000-0000D1600000}"/>
    <cellStyle name="표준 26 4 2 3 3" xfId="24790" xr:uid="{00000000-0005-0000-0000-0000D2600000}"/>
    <cellStyle name="표준 26 4 2 4" xfId="24791" xr:uid="{00000000-0005-0000-0000-0000D3600000}"/>
    <cellStyle name="표준 26 4 2 4 2" xfId="24792" xr:uid="{00000000-0005-0000-0000-0000D4600000}"/>
    <cellStyle name="표준 26 4 2 5" xfId="24793" xr:uid="{00000000-0005-0000-0000-0000D5600000}"/>
    <cellStyle name="표준 26 4 3" xfId="24794" xr:uid="{00000000-0005-0000-0000-0000D6600000}"/>
    <cellStyle name="표준 26 4 3 2" xfId="24795" xr:uid="{00000000-0005-0000-0000-0000D7600000}"/>
    <cellStyle name="표준 26 4 3 2 2" xfId="24796" xr:uid="{00000000-0005-0000-0000-0000D8600000}"/>
    <cellStyle name="표준 26 4 3 2 2 2" xfId="24797" xr:uid="{00000000-0005-0000-0000-0000D9600000}"/>
    <cellStyle name="표준 26 4 3 2 3" xfId="24798" xr:uid="{00000000-0005-0000-0000-0000DA600000}"/>
    <cellStyle name="표준 26 4 3 3" xfId="24799" xr:uid="{00000000-0005-0000-0000-0000DB600000}"/>
    <cellStyle name="표준 26 4 3 3 2" xfId="24800" xr:uid="{00000000-0005-0000-0000-0000DC600000}"/>
    <cellStyle name="표준 26 4 3 4" xfId="24801" xr:uid="{00000000-0005-0000-0000-0000DD600000}"/>
    <cellStyle name="표준 26 4 4" xfId="24802" xr:uid="{00000000-0005-0000-0000-0000DE600000}"/>
    <cellStyle name="표준 26 4 4 2" xfId="24803" xr:uid="{00000000-0005-0000-0000-0000DF600000}"/>
    <cellStyle name="표준 26 4 4 2 2" xfId="24804" xr:uid="{00000000-0005-0000-0000-0000E0600000}"/>
    <cellStyle name="표준 26 4 4 3" xfId="24805" xr:uid="{00000000-0005-0000-0000-0000E1600000}"/>
    <cellStyle name="표준 26 4 5" xfId="24806" xr:uid="{00000000-0005-0000-0000-0000E2600000}"/>
    <cellStyle name="표준 26 4 5 2" xfId="24807" xr:uid="{00000000-0005-0000-0000-0000E3600000}"/>
    <cellStyle name="표준 26 4 6" xfId="24808" xr:uid="{00000000-0005-0000-0000-0000E4600000}"/>
    <cellStyle name="표준 26 5" xfId="24809" xr:uid="{00000000-0005-0000-0000-0000E5600000}"/>
    <cellStyle name="표준 26 5 2" xfId="24810" xr:uid="{00000000-0005-0000-0000-0000E6600000}"/>
    <cellStyle name="표준 26 5 2 2" xfId="24811" xr:uid="{00000000-0005-0000-0000-0000E7600000}"/>
    <cellStyle name="표준 26 5 2 2 2" xfId="24812" xr:uid="{00000000-0005-0000-0000-0000E8600000}"/>
    <cellStyle name="표준 26 5 2 2 2 2" xfId="24813" xr:uid="{00000000-0005-0000-0000-0000E9600000}"/>
    <cellStyle name="표준 26 5 2 2 3" xfId="24814" xr:uid="{00000000-0005-0000-0000-0000EA600000}"/>
    <cellStyle name="표준 26 5 2 3" xfId="24815" xr:uid="{00000000-0005-0000-0000-0000EB600000}"/>
    <cellStyle name="표준 26 5 2 3 2" xfId="24816" xr:uid="{00000000-0005-0000-0000-0000EC600000}"/>
    <cellStyle name="표준 26 5 2 4" xfId="24817" xr:uid="{00000000-0005-0000-0000-0000ED600000}"/>
    <cellStyle name="표준 26 5 3" xfId="24818" xr:uid="{00000000-0005-0000-0000-0000EE600000}"/>
    <cellStyle name="표준 26 5 3 2" xfId="24819" xr:uid="{00000000-0005-0000-0000-0000EF600000}"/>
    <cellStyle name="표준 26 5 3 2 2" xfId="24820" xr:uid="{00000000-0005-0000-0000-0000F0600000}"/>
    <cellStyle name="표준 26 5 3 3" xfId="24821" xr:uid="{00000000-0005-0000-0000-0000F1600000}"/>
    <cellStyle name="표준 26 5 4" xfId="24822" xr:uid="{00000000-0005-0000-0000-0000F2600000}"/>
    <cellStyle name="표준 26 5 4 2" xfId="24823" xr:uid="{00000000-0005-0000-0000-0000F3600000}"/>
    <cellStyle name="표준 26 5 5" xfId="24824" xr:uid="{00000000-0005-0000-0000-0000F4600000}"/>
    <cellStyle name="표준 26 6" xfId="24825" xr:uid="{00000000-0005-0000-0000-0000F5600000}"/>
    <cellStyle name="표준 26 6 2" xfId="24826" xr:uid="{00000000-0005-0000-0000-0000F6600000}"/>
    <cellStyle name="표준 26 6 2 2" xfId="24827" xr:uid="{00000000-0005-0000-0000-0000F7600000}"/>
    <cellStyle name="표준 26 6 2 2 2" xfId="24828" xr:uid="{00000000-0005-0000-0000-0000F8600000}"/>
    <cellStyle name="표준 26 6 2 3" xfId="24829" xr:uid="{00000000-0005-0000-0000-0000F9600000}"/>
    <cellStyle name="표준 26 6 3" xfId="24830" xr:uid="{00000000-0005-0000-0000-0000FA600000}"/>
    <cellStyle name="표준 26 6 3 2" xfId="24831" xr:uid="{00000000-0005-0000-0000-0000FB600000}"/>
    <cellStyle name="표준 26 6 4" xfId="24832" xr:uid="{00000000-0005-0000-0000-0000FC600000}"/>
    <cellStyle name="표준 26 7" xfId="24833" xr:uid="{00000000-0005-0000-0000-0000FD600000}"/>
    <cellStyle name="표준 26 7 2" xfId="24834" xr:uid="{00000000-0005-0000-0000-0000FE600000}"/>
    <cellStyle name="표준 26 7 2 2" xfId="24835" xr:uid="{00000000-0005-0000-0000-0000FF600000}"/>
    <cellStyle name="표준 26 7 3" xfId="24836" xr:uid="{00000000-0005-0000-0000-000000610000}"/>
    <cellStyle name="표준 26 8" xfId="24837" xr:uid="{00000000-0005-0000-0000-000001610000}"/>
    <cellStyle name="표준 26 8 2" xfId="24838" xr:uid="{00000000-0005-0000-0000-000002610000}"/>
    <cellStyle name="표준 26 9" xfId="24839" xr:uid="{00000000-0005-0000-0000-000003610000}"/>
    <cellStyle name="표준 26 9 2" xfId="24840" xr:uid="{00000000-0005-0000-0000-000004610000}"/>
    <cellStyle name="표준 260" xfId="24841" xr:uid="{00000000-0005-0000-0000-000005610000}"/>
    <cellStyle name="표준 260 2" xfId="24842" xr:uid="{00000000-0005-0000-0000-000006610000}"/>
    <cellStyle name="표준 260 3" xfId="24843" xr:uid="{00000000-0005-0000-0000-000007610000}"/>
    <cellStyle name="표준 261" xfId="24844" xr:uid="{00000000-0005-0000-0000-000008610000}"/>
    <cellStyle name="표준 261 2" xfId="24845" xr:uid="{00000000-0005-0000-0000-000009610000}"/>
    <cellStyle name="표준 262" xfId="24846" xr:uid="{00000000-0005-0000-0000-00000A610000}"/>
    <cellStyle name="표준 262 2" xfId="24847" xr:uid="{00000000-0005-0000-0000-00000B610000}"/>
    <cellStyle name="표준 263" xfId="24848" xr:uid="{00000000-0005-0000-0000-00000C610000}"/>
    <cellStyle name="표준 263 2" xfId="24849" xr:uid="{00000000-0005-0000-0000-00000D610000}"/>
    <cellStyle name="표준 264" xfId="24850" xr:uid="{00000000-0005-0000-0000-00000E610000}"/>
    <cellStyle name="표준 264 2" xfId="24851" xr:uid="{00000000-0005-0000-0000-00000F610000}"/>
    <cellStyle name="표준 265" xfId="24852" xr:uid="{00000000-0005-0000-0000-000010610000}"/>
    <cellStyle name="표준 265 2" xfId="24853" xr:uid="{00000000-0005-0000-0000-000011610000}"/>
    <cellStyle name="표준 266" xfId="24854" xr:uid="{00000000-0005-0000-0000-000012610000}"/>
    <cellStyle name="표준 266 2" xfId="24855" xr:uid="{00000000-0005-0000-0000-000013610000}"/>
    <cellStyle name="표준 267" xfId="24856" xr:uid="{00000000-0005-0000-0000-000014610000}"/>
    <cellStyle name="표준 267 2" xfId="24857" xr:uid="{00000000-0005-0000-0000-000015610000}"/>
    <cellStyle name="표준 268" xfId="24858" xr:uid="{00000000-0005-0000-0000-000016610000}"/>
    <cellStyle name="표준 268 2" xfId="24859" xr:uid="{00000000-0005-0000-0000-000017610000}"/>
    <cellStyle name="표준 268 2 2" xfId="24860" xr:uid="{00000000-0005-0000-0000-000018610000}"/>
    <cellStyle name="표준 268 3" xfId="24861" xr:uid="{00000000-0005-0000-0000-000019610000}"/>
    <cellStyle name="표준 268 3 2" xfId="24862" xr:uid="{00000000-0005-0000-0000-00001A610000}"/>
    <cellStyle name="표준 269" xfId="24863" xr:uid="{00000000-0005-0000-0000-00001B610000}"/>
    <cellStyle name="표준 269 2" xfId="24864" xr:uid="{00000000-0005-0000-0000-00001C610000}"/>
    <cellStyle name="표준 269 2 2" xfId="24865" xr:uid="{00000000-0005-0000-0000-00001D610000}"/>
    <cellStyle name="표준 269 3" xfId="24866" xr:uid="{00000000-0005-0000-0000-00001E610000}"/>
    <cellStyle name="표준 269 3 2" xfId="24867" xr:uid="{00000000-0005-0000-0000-00001F610000}"/>
    <cellStyle name="표준 27" xfId="24868" xr:uid="{00000000-0005-0000-0000-000020610000}"/>
    <cellStyle name="표준 27 10" xfId="24869" xr:uid="{00000000-0005-0000-0000-000021610000}"/>
    <cellStyle name="표준 27 11" xfId="24870" xr:uid="{00000000-0005-0000-0000-000022610000}"/>
    <cellStyle name="표준 27 12" xfId="24871" xr:uid="{00000000-0005-0000-0000-000023610000}"/>
    <cellStyle name="표준 27 2" xfId="24872" xr:uid="{00000000-0005-0000-0000-000024610000}"/>
    <cellStyle name="표준 27 2 2" xfId="24873" xr:uid="{00000000-0005-0000-0000-000025610000}"/>
    <cellStyle name="표준 27 2 2 2" xfId="24874" xr:uid="{00000000-0005-0000-0000-000026610000}"/>
    <cellStyle name="표준 27 2 2 2 2" xfId="24875" xr:uid="{00000000-0005-0000-0000-000027610000}"/>
    <cellStyle name="표준 27 2 2 2 2 2" xfId="24876" xr:uid="{00000000-0005-0000-0000-000028610000}"/>
    <cellStyle name="표준 27 2 2 2 2 2 2" xfId="24877" xr:uid="{00000000-0005-0000-0000-000029610000}"/>
    <cellStyle name="표준 27 2 2 2 2 2 2 2" xfId="24878" xr:uid="{00000000-0005-0000-0000-00002A610000}"/>
    <cellStyle name="표준 27 2 2 2 2 2 2 2 2" xfId="24879" xr:uid="{00000000-0005-0000-0000-00002B610000}"/>
    <cellStyle name="표준 27 2 2 2 2 2 2 3" xfId="24880" xr:uid="{00000000-0005-0000-0000-00002C610000}"/>
    <cellStyle name="표준 27 2 2 2 2 2 3" xfId="24881" xr:uid="{00000000-0005-0000-0000-00002D610000}"/>
    <cellStyle name="표준 27 2 2 2 2 2 3 2" xfId="24882" xr:uid="{00000000-0005-0000-0000-00002E610000}"/>
    <cellStyle name="표준 27 2 2 2 2 2 4" xfId="24883" xr:uid="{00000000-0005-0000-0000-00002F610000}"/>
    <cellStyle name="표준 27 2 2 2 2 3" xfId="24884" xr:uid="{00000000-0005-0000-0000-000030610000}"/>
    <cellStyle name="표준 27 2 2 2 2 3 2" xfId="24885" xr:uid="{00000000-0005-0000-0000-000031610000}"/>
    <cellStyle name="표준 27 2 2 2 2 3 2 2" xfId="24886" xr:uid="{00000000-0005-0000-0000-000032610000}"/>
    <cellStyle name="표준 27 2 2 2 2 3 3" xfId="24887" xr:uid="{00000000-0005-0000-0000-000033610000}"/>
    <cellStyle name="표준 27 2 2 2 2 4" xfId="24888" xr:uid="{00000000-0005-0000-0000-000034610000}"/>
    <cellStyle name="표준 27 2 2 2 2 4 2" xfId="24889" xr:uid="{00000000-0005-0000-0000-000035610000}"/>
    <cellStyle name="표준 27 2 2 2 2 5" xfId="24890" xr:uid="{00000000-0005-0000-0000-000036610000}"/>
    <cellStyle name="표준 27 2 2 2 3" xfId="24891" xr:uid="{00000000-0005-0000-0000-000037610000}"/>
    <cellStyle name="표준 27 2 2 2 3 2" xfId="24892" xr:uid="{00000000-0005-0000-0000-000038610000}"/>
    <cellStyle name="표준 27 2 2 2 3 2 2" xfId="24893" xr:uid="{00000000-0005-0000-0000-000039610000}"/>
    <cellStyle name="표준 27 2 2 2 3 2 2 2" xfId="24894" xr:uid="{00000000-0005-0000-0000-00003A610000}"/>
    <cellStyle name="표준 27 2 2 2 3 2 3" xfId="24895" xr:uid="{00000000-0005-0000-0000-00003B610000}"/>
    <cellStyle name="표준 27 2 2 2 3 3" xfId="24896" xr:uid="{00000000-0005-0000-0000-00003C610000}"/>
    <cellStyle name="표준 27 2 2 2 3 3 2" xfId="24897" xr:uid="{00000000-0005-0000-0000-00003D610000}"/>
    <cellStyle name="표준 27 2 2 2 3 4" xfId="24898" xr:uid="{00000000-0005-0000-0000-00003E610000}"/>
    <cellStyle name="표준 27 2 2 2 4" xfId="24899" xr:uid="{00000000-0005-0000-0000-00003F610000}"/>
    <cellStyle name="표준 27 2 2 2 4 2" xfId="24900" xr:uid="{00000000-0005-0000-0000-000040610000}"/>
    <cellStyle name="표준 27 2 2 2 4 2 2" xfId="24901" xr:uid="{00000000-0005-0000-0000-000041610000}"/>
    <cellStyle name="표준 27 2 2 2 4 3" xfId="24902" xr:uid="{00000000-0005-0000-0000-000042610000}"/>
    <cellStyle name="표준 27 2 2 2 5" xfId="24903" xr:uid="{00000000-0005-0000-0000-000043610000}"/>
    <cellStyle name="표준 27 2 2 2 5 2" xfId="24904" xr:uid="{00000000-0005-0000-0000-000044610000}"/>
    <cellStyle name="표준 27 2 2 2 6" xfId="24905" xr:uid="{00000000-0005-0000-0000-000045610000}"/>
    <cellStyle name="표준 27 2 2 3" xfId="24906" xr:uid="{00000000-0005-0000-0000-000046610000}"/>
    <cellStyle name="표준 27 2 2 3 2" xfId="24907" xr:uid="{00000000-0005-0000-0000-000047610000}"/>
    <cellStyle name="표준 27 2 2 3 2 2" xfId="24908" xr:uid="{00000000-0005-0000-0000-000048610000}"/>
    <cellStyle name="표준 27 2 2 3 2 2 2" xfId="24909" xr:uid="{00000000-0005-0000-0000-000049610000}"/>
    <cellStyle name="표준 27 2 2 3 2 2 2 2" xfId="24910" xr:uid="{00000000-0005-0000-0000-00004A610000}"/>
    <cellStyle name="표준 27 2 2 3 2 2 3" xfId="24911" xr:uid="{00000000-0005-0000-0000-00004B610000}"/>
    <cellStyle name="표준 27 2 2 3 2 3" xfId="24912" xr:uid="{00000000-0005-0000-0000-00004C610000}"/>
    <cellStyle name="표준 27 2 2 3 2 3 2" xfId="24913" xr:uid="{00000000-0005-0000-0000-00004D610000}"/>
    <cellStyle name="표준 27 2 2 3 2 4" xfId="24914" xr:uid="{00000000-0005-0000-0000-00004E610000}"/>
    <cellStyle name="표준 27 2 2 3 3" xfId="24915" xr:uid="{00000000-0005-0000-0000-00004F610000}"/>
    <cellStyle name="표준 27 2 2 3 3 2" xfId="24916" xr:uid="{00000000-0005-0000-0000-000050610000}"/>
    <cellStyle name="표준 27 2 2 3 3 2 2" xfId="24917" xr:uid="{00000000-0005-0000-0000-000051610000}"/>
    <cellStyle name="표준 27 2 2 3 3 3" xfId="24918" xr:uid="{00000000-0005-0000-0000-000052610000}"/>
    <cellStyle name="표준 27 2 2 3 4" xfId="24919" xr:uid="{00000000-0005-0000-0000-000053610000}"/>
    <cellStyle name="표준 27 2 2 3 4 2" xfId="24920" xr:uid="{00000000-0005-0000-0000-000054610000}"/>
    <cellStyle name="표준 27 2 2 3 5" xfId="24921" xr:uid="{00000000-0005-0000-0000-000055610000}"/>
    <cellStyle name="표준 27 2 2 4" xfId="24922" xr:uid="{00000000-0005-0000-0000-000056610000}"/>
    <cellStyle name="표준 27 2 2 4 2" xfId="24923" xr:uid="{00000000-0005-0000-0000-000057610000}"/>
    <cellStyle name="표준 27 2 2 4 2 2" xfId="24924" xr:uid="{00000000-0005-0000-0000-000058610000}"/>
    <cellStyle name="표준 27 2 2 4 2 2 2" xfId="24925" xr:uid="{00000000-0005-0000-0000-000059610000}"/>
    <cellStyle name="표준 27 2 2 4 2 3" xfId="24926" xr:uid="{00000000-0005-0000-0000-00005A610000}"/>
    <cellStyle name="표준 27 2 2 4 3" xfId="24927" xr:uid="{00000000-0005-0000-0000-00005B610000}"/>
    <cellStyle name="표준 27 2 2 4 3 2" xfId="24928" xr:uid="{00000000-0005-0000-0000-00005C610000}"/>
    <cellStyle name="표준 27 2 2 4 4" xfId="24929" xr:uid="{00000000-0005-0000-0000-00005D610000}"/>
    <cellStyle name="표준 27 2 2 5" xfId="24930" xr:uid="{00000000-0005-0000-0000-00005E610000}"/>
    <cellStyle name="표준 27 2 2 5 2" xfId="24931" xr:uid="{00000000-0005-0000-0000-00005F610000}"/>
    <cellStyle name="표준 27 2 2 5 2 2" xfId="24932" xr:uid="{00000000-0005-0000-0000-000060610000}"/>
    <cellStyle name="표준 27 2 2 5 3" xfId="24933" xr:uid="{00000000-0005-0000-0000-000061610000}"/>
    <cellStyle name="표준 27 2 2 6" xfId="24934" xr:uid="{00000000-0005-0000-0000-000062610000}"/>
    <cellStyle name="표준 27 2 2 6 2" xfId="24935" xr:uid="{00000000-0005-0000-0000-000063610000}"/>
    <cellStyle name="표준 27 2 2 7" xfId="24936" xr:uid="{00000000-0005-0000-0000-000064610000}"/>
    <cellStyle name="표준 27 2 3" xfId="24937" xr:uid="{00000000-0005-0000-0000-000065610000}"/>
    <cellStyle name="표준 27 2 3 2" xfId="24938" xr:uid="{00000000-0005-0000-0000-000066610000}"/>
    <cellStyle name="표준 27 2 3 2 2" xfId="24939" xr:uid="{00000000-0005-0000-0000-000067610000}"/>
    <cellStyle name="표준 27 2 3 2 2 2" xfId="24940" xr:uid="{00000000-0005-0000-0000-000068610000}"/>
    <cellStyle name="표준 27 2 3 2 2 2 2" xfId="24941" xr:uid="{00000000-0005-0000-0000-000069610000}"/>
    <cellStyle name="표준 27 2 3 2 2 2 2 2" xfId="24942" xr:uid="{00000000-0005-0000-0000-00006A610000}"/>
    <cellStyle name="표준 27 2 3 2 2 2 3" xfId="24943" xr:uid="{00000000-0005-0000-0000-00006B610000}"/>
    <cellStyle name="표준 27 2 3 2 2 3" xfId="24944" xr:uid="{00000000-0005-0000-0000-00006C610000}"/>
    <cellStyle name="표준 27 2 3 2 2 3 2" xfId="24945" xr:uid="{00000000-0005-0000-0000-00006D610000}"/>
    <cellStyle name="표준 27 2 3 2 2 4" xfId="24946" xr:uid="{00000000-0005-0000-0000-00006E610000}"/>
    <cellStyle name="표준 27 2 3 2 3" xfId="24947" xr:uid="{00000000-0005-0000-0000-00006F610000}"/>
    <cellStyle name="표준 27 2 3 2 3 2" xfId="24948" xr:uid="{00000000-0005-0000-0000-000070610000}"/>
    <cellStyle name="표준 27 2 3 2 3 2 2" xfId="24949" xr:uid="{00000000-0005-0000-0000-000071610000}"/>
    <cellStyle name="표준 27 2 3 2 3 3" xfId="24950" xr:uid="{00000000-0005-0000-0000-000072610000}"/>
    <cellStyle name="표준 27 2 3 2 4" xfId="24951" xr:uid="{00000000-0005-0000-0000-000073610000}"/>
    <cellStyle name="표준 27 2 3 2 4 2" xfId="24952" xr:uid="{00000000-0005-0000-0000-000074610000}"/>
    <cellStyle name="표준 27 2 3 2 5" xfId="24953" xr:uid="{00000000-0005-0000-0000-000075610000}"/>
    <cellStyle name="표준 27 2 3 3" xfId="24954" xr:uid="{00000000-0005-0000-0000-000076610000}"/>
    <cellStyle name="표준 27 2 3 3 2" xfId="24955" xr:uid="{00000000-0005-0000-0000-000077610000}"/>
    <cellStyle name="표준 27 2 3 3 2 2" xfId="24956" xr:uid="{00000000-0005-0000-0000-000078610000}"/>
    <cellStyle name="표준 27 2 3 3 2 2 2" xfId="24957" xr:uid="{00000000-0005-0000-0000-000079610000}"/>
    <cellStyle name="표준 27 2 3 3 2 3" xfId="24958" xr:uid="{00000000-0005-0000-0000-00007A610000}"/>
    <cellStyle name="표준 27 2 3 3 3" xfId="24959" xr:uid="{00000000-0005-0000-0000-00007B610000}"/>
    <cellStyle name="표준 27 2 3 3 3 2" xfId="24960" xr:uid="{00000000-0005-0000-0000-00007C610000}"/>
    <cellStyle name="표준 27 2 3 3 4" xfId="24961" xr:uid="{00000000-0005-0000-0000-00007D610000}"/>
    <cellStyle name="표준 27 2 3 4" xfId="24962" xr:uid="{00000000-0005-0000-0000-00007E610000}"/>
    <cellStyle name="표준 27 2 3 4 2" xfId="24963" xr:uid="{00000000-0005-0000-0000-00007F610000}"/>
    <cellStyle name="표준 27 2 3 4 2 2" xfId="24964" xr:uid="{00000000-0005-0000-0000-000080610000}"/>
    <cellStyle name="표준 27 2 3 4 3" xfId="24965" xr:uid="{00000000-0005-0000-0000-000081610000}"/>
    <cellStyle name="표준 27 2 3 5" xfId="24966" xr:uid="{00000000-0005-0000-0000-000082610000}"/>
    <cellStyle name="표준 27 2 3 5 2" xfId="24967" xr:uid="{00000000-0005-0000-0000-000083610000}"/>
    <cellStyle name="표준 27 2 3 6" xfId="24968" xr:uid="{00000000-0005-0000-0000-000084610000}"/>
    <cellStyle name="표준 27 2 4" xfId="24969" xr:uid="{00000000-0005-0000-0000-000085610000}"/>
    <cellStyle name="표준 27 2 4 2" xfId="24970" xr:uid="{00000000-0005-0000-0000-000086610000}"/>
    <cellStyle name="표준 27 2 4 2 2" xfId="24971" xr:uid="{00000000-0005-0000-0000-000087610000}"/>
    <cellStyle name="표준 27 2 4 2 2 2" xfId="24972" xr:uid="{00000000-0005-0000-0000-000088610000}"/>
    <cellStyle name="표준 27 2 4 2 2 2 2" xfId="24973" xr:uid="{00000000-0005-0000-0000-000089610000}"/>
    <cellStyle name="표준 27 2 4 2 2 3" xfId="24974" xr:uid="{00000000-0005-0000-0000-00008A610000}"/>
    <cellStyle name="표준 27 2 4 2 3" xfId="24975" xr:uid="{00000000-0005-0000-0000-00008B610000}"/>
    <cellStyle name="표준 27 2 4 2 3 2" xfId="24976" xr:uid="{00000000-0005-0000-0000-00008C610000}"/>
    <cellStyle name="표준 27 2 4 2 4" xfId="24977" xr:uid="{00000000-0005-0000-0000-00008D610000}"/>
    <cellStyle name="표준 27 2 4 3" xfId="24978" xr:uid="{00000000-0005-0000-0000-00008E610000}"/>
    <cellStyle name="표준 27 2 4 3 2" xfId="24979" xr:uid="{00000000-0005-0000-0000-00008F610000}"/>
    <cellStyle name="표준 27 2 4 3 2 2" xfId="24980" xr:uid="{00000000-0005-0000-0000-000090610000}"/>
    <cellStyle name="표준 27 2 4 3 3" xfId="24981" xr:uid="{00000000-0005-0000-0000-000091610000}"/>
    <cellStyle name="표준 27 2 4 4" xfId="24982" xr:uid="{00000000-0005-0000-0000-000092610000}"/>
    <cellStyle name="표준 27 2 4 4 2" xfId="24983" xr:uid="{00000000-0005-0000-0000-000093610000}"/>
    <cellStyle name="표준 27 2 4 5" xfId="24984" xr:uid="{00000000-0005-0000-0000-000094610000}"/>
    <cellStyle name="표준 27 2 5" xfId="24985" xr:uid="{00000000-0005-0000-0000-000095610000}"/>
    <cellStyle name="표준 27 2 5 2" xfId="24986" xr:uid="{00000000-0005-0000-0000-000096610000}"/>
    <cellStyle name="표준 27 2 5 2 2" xfId="24987" xr:uid="{00000000-0005-0000-0000-000097610000}"/>
    <cellStyle name="표준 27 2 5 2 2 2" xfId="24988" xr:uid="{00000000-0005-0000-0000-000098610000}"/>
    <cellStyle name="표준 27 2 5 2 3" xfId="24989" xr:uid="{00000000-0005-0000-0000-000099610000}"/>
    <cellStyle name="표준 27 2 5 3" xfId="24990" xr:uid="{00000000-0005-0000-0000-00009A610000}"/>
    <cellStyle name="표준 27 2 5 3 2" xfId="24991" xr:uid="{00000000-0005-0000-0000-00009B610000}"/>
    <cellStyle name="표준 27 2 5 4" xfId="24992" xr:uid="{00000000-0005-0000-0000-00009C610000}"/>
    <cellStyle name="표준 27 2 6" xfId="24993" xr:uid="{00000000-0005-0000-0000-00009D610000}"/>
    <cellStyle name="표준 27 2 6 2" xfId="24994" xr:uid="{00000000-0005-0000-0000-00009E610000}"/>
    <cellStyle name="표준 27 2 6 2 2" xfId="24995" xr:uid="{00000000-0005-0000-0000-00009F610000}"/>
    <cellStyle name="표준 27 2 6 3" xfId="24996" xr:uid="{00000000-0005-0000-0000-0000A0610000}"/>
    <cellStyle name="표준 27 2 7" xfId="24997" xr:uid="{00000000-0005-0000-0000-0000A1610000}"/>
    <cellStyle name="표준 27 2 7 2" xfId="24998" xr:uid="{00000000-0005-0000-0000-0000A2610000}"/>
    <cellStyle name="표준 27 2 8" xfId="24999" xr:uid="{00000000-0005-0000-0000-0000A3610000}"/>
    <cellStyle name="표준 27 3" xfId="25000" xr:uid="{00000000-0005-0000-0000-0000A4610000}"/>
    <cellStyle name="표준 27 3 2" xfId="25001" xr:uid="{00000000-0005-0000-0000-0000A5610000}"/>
    <cellStyle name="표준 27 3 2 2" xfId="25002" xr:uid="{00000000-0005-0000-0000-0000A6610000}"/>
    <cellStyle name="표준 27 3 2 2 2" xfId="25003" xr:uid="{00000000-0005-0000-0000-0000A7610000}"/>
    <cellStyle name="표준 27 3 2 2 2 2" xfId="25004" xr:uid="{00000000-0005-0000-0000-0000A8610000}"/>
    <cellStyle name="표준 27 3 2 2 2 2 2" xfId="25005" xr:uid="{00000000-0005-0000-0000-0000A9610000}"/>
    <cellStyle name="표준 27 3 2 2 2 2 2 2" xfId="25006" xr:uid="{00000000-0005-0000-0000-0000AA610000}"/>
    <cellStyle name="표준 27 3 2 2 2 2 3" xfId="25007" xr:uid="{00000000-0005-0000-0000-0000AB610000}"/>
    <cellStyle name="표준 27 3 2 2 2 3" xfId="25008" xr:uid="{00000000-0005-0000-0000-0000AC610000}"/>
    <cellStyle name="표준 27 3 2 2 2 3 2" xfId="25009" xr:uid="{00000000-0005-0000-0000-0000AD610000}"/>
    <cellStyle name="표준 27 3 2 2 2 4" xfId="25010" xr:uid="{00000000-0005-0000-0000-0000AE610000}"/>
    <cellStyle name="표준 27 3 2 2 3" xfId="25011" xr:uid="{00000000-0005-0000-0000-0000AF610000}"/>
    <cellStyle name="표준 27 3 2 2 3 2" xfId="25012" xr:uid="{00000000-0005-0000-0000-0000B0610000}"/>
    <cellStyle name="표준 27 3 2 2 3 2 2" xfId="25013" xr:uid="{00000000-0005-0000-0000-0000B1610000}"/>
    <cellStyle name="표준 27 3 2 2 3 3" xfId="25014" xr:uid="{00000000-0005-0000-0000-0000B2610000}"/>
    <cellStyle name="표준 27 3 2 2 4" xfId="25015" xr:uid="{00000000-0005-0000-0000-0000B3610000}"/>
    <cellStyle name="표준 27 3 2 2 4 2" xfId="25016" xr:uid="{00000000-0005-0000-0000-0000B4610000}"/>
    <cellStyle name="표준 27 3 2 2 5" xfId="25017" xr:uid="{00000000-0005-0000-0000-0000B5610000}"/>
    <cellStyle name="표준 27 3 2 3" xfId="25018" xr:uid="{00000000-0005-0000-0000-0000B6610000}"/>
    <cellStyle name="표준 27 3 2 3 2" xfId="25019" xr:uid="{00000000-0005-0000-0000-0000B7610000}"/>
    <cellStyle name="표준 27 3 2 3 2 2" xfId="25020" xr:uid="{00000000-0005-0000-0000-0000B8610000}"/>
    <cellStyle name="표준 27 3 2 3 2 2 2" xfId="25021" xr:uid="{00000000-0005-0000-0000-0000B9610000}"/>
    <cellStyle name="표준 27 3 2 3 2 3" xfId="25022" xr:uid="{00000000-0005-0000-0000-0000BA610000}"/>
    <cellStyle name="표준 27 3 2 3 3" xfId="25023" xr:uid="{00000000-0005-0000-0000-0000BB610000}"/>
    <cellStyle name="표준 27 3 2 3 3 2" xfId="25024" xr:uid="{00000000-0005-0000-0000-0000BC610000}"/>
    <cellStyle name="표준 27 3 2 3 4" xfId="25025" xr:uid="{00000000-0005-0000-0000-0000BD610000}"/>
    <cellStyle name="표준 27 3 2 4" xfId="25026" xr:uid="{00000000-0005-0000-0000-0000BE610000}"/>
    <cellStyle name="표준 27 3 2 4 2" xfId="25027" xr:uid="{00000000-0005-0000-0000-0000BF610000}"/>
    <cellStyle name="표준 27 3 2 4 2 2" xfId="25028" xr:uid="{00000000-0005-0000-0000-0000C0610000}"/>
    <cellStyle name="표준 27 3 2 4 3" xfId="25029" xr:uid="{00000000-0005-0000-0000-0000C1610000}"/>
    <cellStyle name="표준 27 3 2 5" xfId="25030" xr:uid="{00000000-0005-0000-0000-0000C2610000}"/>
    <cellStyle name="표준 27 3 2 5 2" xfId="25031" xr:uid="{00000000-0005-0000-0000-0000C3610000}"/>
    <cellStyle name="표준 27 3 2 6" xfId="25032" xr:uid="{00000000-0005-0000-0000-0000C4610000}"/>
    <cellStyle name="표준 27 3 3" xfId="25033" xr:uid="{00000000-0005-0000-0000-0000C5610000}"/>
    <cellStyle name="표준 27 3 3 2" xfId="25034" xr:uid="{00000000-0005-0000-0000-0000C6610000}"/>
    <cellStyle name="표준 27 3 3 2 2" xfId="25035" xr:uid="{00000000-0005-0000-0000-0000C7610000}"/>
    <cellStyle name="표준 27 3 3 2 2 2" xfId="25036" xr:uid="{00000000-0005-0000-0000-0000C8610000}"/>
    <cellStyle name="표준 27 3 3 2 2 2 2" xfId="25037" xr:uid="{00000000-0005-0000-0000-0000C9610000}"/>
    <cellStyle name="표준 27 3 3 2 2 3" xfId="25038" xr:uid="{00000000-0005-0000-0000-0000CA610000}"/>
    <cellStyle name="표준 27 3 3 2 3" xfId="25039" xr:uid="{00000000-0005-0000-0000-0000CB610000}"/>
    <cellStyle name="표준 27 3 3 2 3 2" xfId="25040" xr:uid="{00000000-0005-0000-0000-0000CC610000}"/>
    <cellStyle name="표준 27 3 3 2 4" xfId="25041" xr:uid="{00000000-0005-0000-0000-0000CD610000}"/>
    <cellStyle name="표준 27 3 3 3" xfId="25042" xr:uid="{00000000-0005-0000-0000-0000CE610000}"/>
    <cellStyle name="표준 27 3 3 3 2" xfId="25043" xr:uid="{00000000-0005-0000-0000-0000CF610000}"/>
    <cellStyle name="표준 27 3 3 3 2 2" xfId="25044" xr:uid="{00000000-0005-0000-0000-0000D0610000}"/>
    <cellStyle name="표준 27 3 3 3 3" xfId="25045" xr:uid="{00000000-0005-0000-0000-0000D1610000}"/>
    <cellStyle name="표준 27 3 3 4" xfId="25046" xr:uid="{00000000-0005-0000-0000-0000D2610000}"/>
    <cellStyle name="표준 27 3 3 4 2" xfId="25047" xr:uid="{00000000-0005-0000-0000-0000D3610000}"/>
    <cellStyle name="표준 27 3 3 5" xfId="25048" xr:uid="{00000000-0005-0000-0000-0000D4610000}"/>
    <cellStyle name="표준 27 3 4" xfId="25049" xr:uid="{00000000-0005-0000-0000-0000D5610000}"/>
    <cellStyle name="표준 27 3 4 2" xfId="25050" xr:uid="{00000000-0005-0000-0000-0000D6610000}"/>
    <cellStyle name="표준 27 3 4 2 2" xfId="25051" xr:uid="{00000000-0005-0000-0000-0000D7610000}"/>
    <cellStyle name="표준 27 3 4 2 2 2" xfId="25052" xr:uid="{00000000-0005-0000-0000-0000D8610000}"/>
    <cellStyle name="표준 27 3 4 2 3" xfId="25053" xr:uid="{00000000-0005-0000-0000-0000D9610000}"/>
    <cellStyle name="표준 27 3 4 3" xfId="25054" xr:uid="{00000000-0005-0000-0000-0000DA610000}"/>
    <cellStyle name="표준 27 3 4 3 2" xfId="25055" xr:uid="{00000000-0005-0000-0000-0000DB610000}"/>
    <cellStyle name="표준 27 3 4 4" xfId="25056" xr:uid="{00000000-0005-0000-0000-0000DC610000}"/>
    <cellStyle name="표준 27 3 5" xfId="25057" xr:uid="{00000000-0005-0000-0000-0000DD610000}"/>
    <cellStyle name="표준 27 3 5 2" xfId="25058" xr:uid="{00000000-0005-0000-0000-0000DE610000}"/>
    <cellStyle name="표준 27 3 5 2 2" xfId="25059" xr:uid="{00000000-0005-0000-0000-0000DF610000}"/>
    <cellStyle name="표준 27 3 5 3" xfId="25060" xr:uid="{00000000-0005-0000-0000-0000E0610000}"/>
    <cellStyle name="표준 27 3 6" xfId="25061" xr:uid="{00000000-0005-0000-0000-0000E1610000}"/>
    <cellStyle name="표준 27 3 6 2" xfId="25062" xr:uid="{00000000-0005-0000-0000-0000E2610000}"/>
    <cellStyle name="표준 27 3 7" xfId="25063" xr:uid="{00000000-0005-0000-0000-0000E3610000}"/>
    <cellStyle name="표준 27 4" xfId="25064" xr:uid="{00000000-0005-0000-0000-0000E4610000}"/>
    <cellStyle name="표준 27 4 2" xfId="25065" xr:uid="{00000000-0005-0000-0000-0000E5610000}"/>
    <cellStyle name="표준 27 4 2 2" xfId="25066" xr:uid="{00000000-0005-0000-0000-0000E6610000}"/>
    <cellStyle name="표준 27 4 2 2 2" xfId="25067" xr:uid="{00000000-0005-0000-0000-0000E7610000}"/>
    <cellStyle name="표준 27 4 2 2 2 2" xfId="25068" xr:uid="{00000000-0005-0000-0000-0000E8610000}"/>
    <cellStyle name="표준 27 4 2 2 2 2 2" xfId="25069" xr:uid="{00000000-0005-0000-0000-0000E9610000}"/>
    <cellStyle name="표준 27 4 2 2 2 3" xfId="25070" xr:uid="{00000000-0005-0000-0000-0000EA610000}"/>
    <cellStyle name="표준 27 4 2 2 3" xfId="25071" xr:uid="{00000000-0005-0000-0000-0000EB610000}"/>
    <cellStyle name="표준 27 4 2 2 3 2" xfId="25072" xr:uid="{00000000-0005-0000-0000-0000EC610000}"/>
    <cellStyle name="표준 27 4 2 2 4" xfId="25073" xr:uid="{00000000-0005-0000-0000-0000ED610000}"/>
    <cellStyle name="표준 27 4 2 3" xfId="25074" xr:uid="{00000000-0005-0000-0000-0000EE610000}"/>
    <cellStyle name="표준 27 4 2 3 2" xfId="25075" xr:uid="{00000000-0005-0000-0000-0000EF610000}"/>
    <cellStyle name="표준 27 4 2 3 2 2" xfId="25076" xr:uid="{00000000-0005-0000-0000-0000F0610000}"/>
    <cellStyle name="표준 27 4 2 3 3" xfId="25077" xr:uid="{00000000-0005-0000-0000-0000F1610000}"/>
    <cellStyle name="표준 27 4 2 4" xfId="25078" xr:uid="{00000000-0005-0000-0000-0000F2610000}"/>
    <cellStyle name="표준 27 4 2 4 2" xfId="25079" xr:uid="{00000000-0005-0000-0000-0000F3610000}"/>
    <cellStyle name="표준 27 4 2 5" xfId="25080" xr:uid="{00000000-0005-0000-0000-0000F4610000}"/>
    <cellStyle name="표준 27 4 3" xfId="25081" xr:uid="{00000000-0005-0000-0000-0000F5610000}"/>
    <cellStyle name="표준 27 4 3 2" xfId="25082" xr:uid="{00000000-0005-0000-0000-0000F6610000}"/>
    <cellStyle name="표준 27 4 3 2 2" xfId="25083" xr:uid="{00000000-0005-0000-0000-0000F7610000}"/>
    <cellStyle name="표준 27 4 3 2 2 2" xfId="25084" xr:uid="{00000000-0005-0000-0000-0000F8610000}"/>
    <cellStyle name="표준 27 4 3 2 3" xfId="25085" xr:uid="{00000000-0005-0000-0000-0000F9610000}"/>
    <cellStyle name="표준 27 4 3 3" xfId="25086" xr:uid="{00000000-0005-0000-0000-0000FA610000}"/>
    <cellStyle name="표준 27 4 3 3 2" xfId="25087" xr:uid="{00000000-0005-0000-0000-0000FB610000}"/>
    <cellStyle name="표준 27 4 3 4" xfId="25088" xr:uid="{00000000-0005-0000-0000-0000FC610000}"/>
    <cellStyle name="표준 27 4 4" xfId="25089" xr:uid="{00000000-0005-0000-0000-0000FD610000}"/>
    <cellStyle name="표준 27 4 4 2" xfId="25090" xr:uid="{00000000-0005-0000-0000-0000FE610000}"/>
    <cellStyle name="표준 27 4 4 2 2" xfId="25091" xr:uid="{00000000-0005-0000-0000-0000FF610000}"/>
    <cellStyle name="표준 27 4 4 3" xfId="25092" xr:uid="{00000000-0005-0000-0000-000000620000}"/>
    <cellStyle name="표준 27 4 5" xfId="25093" xr:uid="{00000000-0005-0000-0000-000001620000}"/>
    <cellStyle name="표준 27 4 5 2" xfId="25094" xr:uid="{00000000-0005-0000-0000-000002620000}"/>
    <cellStyle name="표준 27 4 6" xfId="25095" xr:uid="{00000000-0005-0000-0000-000003620000}"/>
    <cellStyle name="표준 27 5" xfId="25096" xr:uid="{00000000-0005-0000-0000-000004620000}"/>
    <cellStyle name="표준 27 5 2" xfId="25097" xr:uid="{00000000-0005-0000-0000-000005620000}"/>
    <cellStyle name="표준 27 5 2 2" xfId="25098" xr:uid="{00000000-0005-0000-0000-000006620000}"/>
    <cellStyle name="표준 27 5 2 2 2" xfId="25099" xr:uid="{00000000-0005-0000-0000-000007620000}"/>
    <cellStyle name="표준 27 5 2 2 2 2" xfId="25100" xr:uid="{00000000-0005-0000-0000-000008620000}"/>
    <cellStyle name="표준 27 5 2 2 3" xfId="25101" xr:uid="{00000000-0005-0000-0000-000009620000}"/>
    <cellStyle name="표준 27 5 2 3" xfId="25102" xr:uid="{00000000-0005-0000-0000-00000A620000}"/>
    <cellStyle name="표준 27 5 2 3 2" xfId="25103" xr:uid="{00000000-0005-0000-0000-00000B620000}"/>
    <cellStyle name="표준 27 5 2 4" xfId="25104" xr:uid="{00000000-0005-0000-0000-00000C620000}"/>
    <cellStyle name="표준 27 5 3" xfId="25105" xr:uid="{00000000-0005-0000-0000-00000D620000}"/>
    <cellStyle name="표준 27 5 3 2" xfId="25106" xr:uid="{00000000-0005-0000-0000-00000E620000}"/>
    <cellStyle name="표준 27 5 3 2 2" xfId="25107" xr:uid="{00000000-0005-0000-0000-00000F620000}"/>
    <cellStyle name="표준 27 5 3 3" xfId="25108" xr:uid="{00000000-0005-0000-0000-000010620000}"/>
    <cellStyle name="표준 27 5 4" xfId="25109" xr:uid="{00000000-0005-0000-0000-000011620000}"/>
    <cellStyle name="표준 27 5 4 2" xfId="25110" xr:uid="{00000000-0005-0000-0000-000012620000}"/>
    <cellStyle name="표준 27 5 5" xfId="25111" xr:uid="{00000000-0005-0000-0000-000013620000}"/>
    <cellStyle name="표준 27 6" xfId="25112" xr:uid="{00000000-0005-0000-0000-000014620000}"/>
    <cellStyle name="표준 27 6 2" xfId="25113" xr:uid="{00000000-0005-0000-0000-000015620000}"/>
    <cellStyle name="표준 27 6 2 2" xfId="25114" xr:uid="{00000000-0005-0000-0000-000016620000}"/>
    <cellStyle name="표준 27 6 2 2 2" xfId="25115" xr:uid="{00000000-0005-0000-0000-000017620000}"/>
    <cellStyle name="표준 27 6 2 3" xfId="25116" xr:uid="{00000000-0005-0000-0000-000018620000}"/>
    <cellStyle name="표준 27 6 3" xfId="25117" xr:uid="{00000000-0005-0000-0000-000019620000}"/>
    <cellStyle name="표준 27 6 3 2" xfId="25118" xr:uid="{00000000-0005-0000-0000-00001A620000}"/>
    <cellStyle name="표준 27 6 4" xfId="25119" xr:uid="{00000000-0005-0000-0000-00001B620000}"/>
    <cellStyle name="표준 27 7" xfId="25120" xr:uid="{00000000-0005-0000-0000-00001C620000}"/>
    <cellStyle name="표준 27 7 2" xfId="25121" xr:uid="{00000000-0005-0000-0000-00001D620000}"/>
    <cellStyle name="표준 27 7 2 2" xfId="25122" xr:uid="{00000000-0005-0000-0000-00001E620000}"/>
    <cellStyle name="표준 27 7 3" xfId="25123" xr:uid="{00000000-0005-0000-0000-00001F620000}"/>
    <cellStyle name="표준 27 7 4" xfId="25124" xr:uid="{00000000-0005-0000-0000-000020620000}"/>
    <cellStyle name="표준 27 8" xfId="25125" xr:uid="{00000000-0005-0000-0000-000021620000}"/>
    <cellStyle name="표준 27 8 2" xfId="25126" xr:uid="{00000000-0005-0000-0000-000022620000}"/>
    <cellStyle name="표준 27 9" xfId="25127" xr:uid="{00000000-0005-0000-0000-000023620000}"/>
    <cellStyle name="표준 27 9 2" xfId="25128" xr:uid="{00000000-0005-0000-0000-000024620000}"/>
    <cellStyle name="표준 270" xfId="25129" xr:uid="{00000000-0005-0000-0000-000025620000}"/>
    <cellStyle name="표준 270 2" xfId="25130" xr:uid="{00000000-0005-0000-0000-000026620000}"/>
    <cellStyle name="표준 270 2 2" xfId="25131" xr:uid="{00000000-0005-0000-0000-000027620000}"/>
    <cellStyle name="표준 270 3" xfId="25132" xr:uid="{00000000-0005-0000-0000-000028620000}"/>
    <cellStyle name="표준 270 3 2" xfId="25133" xr:uid="{00000000-0005-0000-0000-000029620000}"/>
    <cellStyle name="표준 271" xfId="25134" xr:uid="{00000000-0005-0000-0000-00002A620000}"/>
    <cellStyle name="표준 271 2" xfId="25135" xr:uid="{00000000-0005-0000-0000-00002B620000}"/>
    <cellStyle name="표준 272" xfId="25136" xr:uid="{00000000-0005-0000-0000-00002C620000}"/>
    <cellStyle name="표준 272 2" xfId="25137" xr:uid="{00000000-0005-0000-0000-00002D620000}"/>
    <cellStyle name="표준 273" xfId="25138" xr:uid="{00000000-0005-0000-0000-00002E620000}"/>
    <cellStyle name="표준 273 2" xfId="25139" xr:uid="{00000000-0005-0000-0000-00002F620000}"/>
    <cellStyle name="표준 274" xfId="25140" xr:uid="{00000000-0005-0000-0000-000030620000}"/>
    <cellStyle name="표준 274 2" xfId="25141" xr:uid="{00000000-0005-0000-0000-000031620000}"/>
    <cellStyle name="표준 275" xfId="25142" xr:uid="{00000000-0005-0000-0000-000032620000}"/>
    <cellStyle name="표준 275 2" xfId="25143" xr:uid="{00000000-0005-0000-0000-000033620000}"/>
    <cellStyle name="표준 276" xfId="25144" xr:uid="{00000000-0005-0000-0000-000034620000}"/>
    <cellStyle name="표준 276 2" xfId="25145" xr:uid="{00000000-0005-0000-0000-000035620000}"/>
    <cellStyle name="표준 277" xfId="25146" xr:uid="{00000000-0005-0000-0000-000036620000}"/>
    <cellStyle name="표준 277 2" xfId="25147" xr:uid="{00000000-0005-0000-0000-000037620000}"/>
    <cellStyle name="표준 278" xfId="25148" xr:uid="{00000000-0005-0000-0000-000038620000}"/>
    <cellStyle name="표준 278 2" xfId="25149" xr:uid="{00000000-0005-0000-0000-000039620000}"/>
    <cellStyle name="표준 279" xfId="25150" xr:uid="{00000000-0005-0000-0000-00003A620000}"/>
    <cellStyle name="표준 279 2" xfId="25151" xr:uid="{00000000-0005-0000-0000-00003B620000}"/>
    <cellStyle name="표준 28" xfId="25152" xr:uid="{00000000-0005-0000-0000-00003C620000}"/>
    <cellStyle name="표준 28 10" xfId="25153" xr:uid="{00000000-0005-0000-0000-00003D620000}"/>
    <cellStyle name="표준 28 11" xfId="25154" xr:uid="{00000000-0005-0000-0000-00003E620000}"/>
    <cellStyle name="표준 28 2" xfId="25155" xr:uid="{00000000-0005-0000-0000-00003F620000}"/>
    <cellStyle name="표준 28 2 2" xfId="25156" xr:uid="{00000000-0005-0000-0000-000040620000}"/>
    <cellStyle name="표준 28 2 2 2" xfId="25157" xr:uid="{00000000-0005-0000-0000-000041620000}"/>
    <cellStyle name="표준 28 2 2 2 2" xfId="25158" xr:uid="{00000000-0005-0000-0000-000042620000}"/>
    <cellStyle name="표준 28 2 2 2 2 2" xfId="25159" xr:uid="{00000000-0005-0000-0000-000043620000}"/>
    <cellStyle name="표준 28 2 2 2 2 2 2" xfId="25160" xr:uid="{00000000-0005-0000-0000-000044620000}"/>
    <cellStyle name="표준 28 2 2 2 2 2 2 2" xfId="25161" xr:uid="{00000000-0005-0000-0000-000045620000}"/>
    <cellStyle name="표준 28 2 2 2 2 2 2 2 2" xfId="25162" xr:uid="{00000000-0005-0000-0000-000046620000}"/>
    <cellStyle name="표준 28 2 2 2 2 2 2 3" xfId="25163" xr:uid="{00000000-0005-0000-0000-000047620000}"/>
    <cellStyle name="표준 28 2 2 2 2 2 3" xfId="25164" xr:uid="{00000000-0005-0000-0000-000048620000}"/>
    <cellStyle name="표준 28 2 2 2 2 2 3 2" xfId="25165" xr:uid="{00000000-0005-0000-0000-000049620000}"/>
    <cellStyle name="표준 28 2 2 2 2 2 4" xfId="25166" xr:uid="{00000000-0005-0000-0000-00004A620000}"/>
    <cellStyle name="표준 28 2 2 2 2 3" xfId="25167" xr:uid="{00000000-0005-0000-0000-00004B620000}"/>
    <cellStyle name="표준 28 2 2 2 2 3 2" xfId="25168" xr:uid="{00000000-0005-0000-0000-00004C620000}"/>
    <cellStyle name="표준 28 2 2 2 2 3 2 2" xfId="25169" xr:uid="{00000000-0005-0000-0000-00004D620000}"/>
    <cellStyle name="표준 28 2 2 2 2 3 3" xfId="25170" xr:uid="{00000000-0005-0000-0000-00004E620000}"/>
    <cellStyle name="표준 28 2 2 2 2 4" xfId="25171" xr:uid="{00000000-0005-0000-0000-00004F620000}"/>
    <cellStyle name="표준 28 2 2 2 2 4 2" xfId="25172" xr:uid="{00000000-0005-0000-0000-000050620000}"/>
    <cellStyle name="표준 28 2 2 2 2 5" xfId="25173" xr:uid="{00000000-0005-0000-0000-000051620000}"/>
    <cellStyle name="표준 28 2 2 2 3" xfId="25174" xr:uid="{00000000-0005-0000-0000-000052620000}"/>
    <cellStyle name="표준 28 2 2 2 3 2" xfId="25175" xr:uid="{00000000-0005-0000-0000-000053620000}"/>
    <cellStyle name="표준 28 2 2 2 3 2 2" xfId="25176" xr:uid="{00000000-0005-0000-0000-000054620000}"/>
    <cellStyle name="표준 28 2 2 2 3 2 2 2" xfId="25177" xr:uid="{00000000-0005-0000-0000-000055620000}"/>
    <cellStyle name="표준 28 2 2 2 3 2 3" xfId="25178" xr:uid="{00000000-0005-0000-0000-000056620000}"/>
    <cellStyle name="표준 28 2 2 2 3 3" xfId="25179" xr:uid="{00000000-0005-0000-0000-000057620000}"/>
    <cellStyle name="표준 28 2 2 2 3 3 2" xfId="25180" xr:uid="{00000000-0005-0000-0000-000058620000}"/>
    <cellStyle name="표준 28 2 2 2 3 4" xfId="25181" xr:uid="{00000000-0005-0000-0000-000059620000}"/>
    <cellStyle name="표준 28 2 2 2 4" xfId="25182" xr:uid="{00000000-0005-0000-0000-00005A620000}"/>
    <cellStyle name="표준 28 2 2 2 4 2" xfId="25183" xr:uid="{00000000-0005-0000-0000-00005B620000}"/>
    <cellStyle name="표준 28 2 2 2 4 2 2" xfId="25184" xr:uid="{00000000-0005-0000-0000-00005C620000}"/>
    <cellStyle name="표준 28 2 2 2 4 3" xfId="25185" xr:uid="{00000000-0005-0000-0000-00005D620000}"/>
    <cellStyle name="표준 28 2 2 2 5" xfId="25186" xr:uid="{00000000-0005-0000-0000-00005E620000}"/>
    <cellStyle name="표준 28 2 2 2 5 2" xfId="25187" xr:uid="{00000000-0005-0000-0000-00005F620000}"/>
    <cellStyle name="표준 28 2 2 2 6" xfId="25188" xr:uid="{00000000-0005-0000-0000-000060620000}"/>
    <cellStyle name="표준 28 2 2 3" xfId="25189" xr:uid="{00000000-0005-0000-0000-000061620000}"/>
    <cellStyle name="표준 28 2 2 3 2" xfId="25190" xr:uid="{00000000-0005-0000-0000-000062620000}"/>
    <cellStyle name="표준 28 2 2 3 2 2" xfId="25191" xr:uid="{00000000-0005-0000-0000-000063620000}"/>
    <cellStyle name="표준 28 2 2 3 2 2 2" xfId="25192" xr:uid="{00000000-0005-0000-0000-000064620000}"/>
    <cellStyle name="표준 28 2 2 3 2 2 2 2" xfId="25193" xr:uid="{00000000-0005-0000-0000-000065620000}"/>
    <cellStyle name="표준 28 2 2 3 2 2 3" xfId="25194" xr:uid="{00000000-0005-0000-0000-000066620000}"/>
    <cellStyle name="표준 28 2 2 3 2 3" xfId="25195" xr:uid="{00000000-0005-0000-0000-000067620000}"/>
    <cellStyle name="표준 28 2 2 3 2 3 2" xfId="25196" xr:uid="{00000000-0005-0000-0000-000068620000}"/>
    <cellStyle name="표준 28 2 2 3 2 4" xfId="25197" xr:uid="{00000000-0005-0000-0000-000069620000}"/>
    <cellStyle name="표준 28 2 2 3 3" xfId="25198" xr:uid="{00000000-0005-0000-0000-00006A620000}"/>
    <cellStyle name="표준 28 2 2 3 3 2" xfId="25199" xr:uid="{00000000-0005-0000-0000-00006B620000}"/>
    <cellStyle name="표준 28 2 2 3 3 2 2" xfId="25200" xr:uid="{00000000-0005-0000-0000-00006C620000}"/>
    <cellStyle name="표준 28 2 2 3 3 3" xfId="25201" xr:uid="{00000000-0005-0000-0000-00006D620000}"/>
    <cellStyle name="표준 28 2 2 3 4" xfId="25202" xr:uid="{00000000-0005-0000-0000-00006E620000}"/>
    <cellStyle name="표준 28 2 2 3 4 2" xfId="25203" xr:uid="{00000000-0005-0000-0000-00006F620000}"/>
    <cellStyle name="표준 28 2 2 3 5" xfId="25204" xr:uid="{00000000-0005-0000-0000-000070620000}"/>
    <cellStyle name="표준 28 2 2 4" xfId="25205" xr:uid="{00000000-0005-0000-0000-000071620000}"/>
    <cellStyle name="표준 28 2 2 4 2" xfId="25206" xr:uid="{00000000-0005-0000-0000-000072620000}"/>
    <cellStyle name="표준 28 2 2 4 2 2" xfId="25207" xr:uid="{00000000-0005-0000-0000-000073620000}"/>
    <cellStyle name="표준 28 2 2 4 2 2 2" xfId="25208" xr:uid="{00000000-0005-0000-0000-000074620000}"/>
    <cellStyle name="표준 28 2 2 4 2 3" xfId="25209" xr:uid="{00000000-0005-0000-0000-000075620000}"/>
    <cellStyle name="표준 28 2 2 4 3" xfId="25210" xr:uid="{00000000-0005-0000-0000-000076620000}"/>
    <cellStyle name="표준 28 2 2 4 3 2" xfId="25211" xr:uid="{00000000-0005-0000-0000-000077620000}"/>
    <cellStyle name="표준 28 2 2 4 4" xfId="25212" xr:uid="{00000000-0005-0000-0000-000078620000}"/>
    <cellStyle name="표준 28 2 2 5" xfId="25213" xr:uid="{00000000-0005-0000-0000-000079620000}"/>
    <cellStyle name="표준 28 2 2 5 2" xfId="25214" xr:uid="{00000000-0005-0000-0000-00007A620000}"/>
    <cellStyle name="표준 28 2 2 5 2 2" xfId="25215" xr:uid="{00000000-0005-0000-0000-00007B620000}"/>
    <cellStyle name="표준 28 2 2 5 3" xfId="25216" xr:uid="{00000000-0005-0000-0000-00007C620000}"/>
    <cellStyle name="표준 28 2 2 6" xfId="25217" xr:uid="{00000000-0005-0000-0000-00007D620000}"/>
    <cellStyle name="표준 28 2 2 6 2" xfId="25218" xr:uid="{00000000-0005-0000-0000-00007E620000}"/>
    <cellStyle name="표준 28 2 2 7" xfId="25219" xr:uid="{00000000-0005-0000-0000-00007F620000}"/>
    <cellStyle name="표준 28 2 3" xfId="25220" xr:uid="{00000000-0005-0000-0000-000080620000}"/>
    <cellStyle name="표준 28 2 3 2" xfId="25221" xr:uid="{00000000-0005-0000-0000-000081620000}"/>
    <cellStyle name="표준 28 2 3 2 2" xfId="25222" xr:uid="{00000000-0005-0000-0000-000082620000}"/>
    <cellStyle name="표준 28 2 3 2 2 2" xfId="25223" xr:uid="{00000000-0005-0000-0000-000083620000}"/>
    <cellStyle name="표준 28 2 3 2 2 2 2" xfId="25224" xr:uid="{00000000-0005-0000-0000-000084620000}"/>
    <cellStyle name="표준 28 2 3 2 2 2 2 2" xfId="25225" xr:uid="{00000000-0005-0000-0000-000085620000}"/>
    <cellStyle name="표준 28 2 3 2 2 2 3" xfId="25226" xr:uid="{00000000-0005-0000-0000-000086620000}"/>
    <cellStyle name="표준 28 2 3 2 2 3" xfId="25227" xr:uid="{00000000-0005-0000-0000-000087620000}"/>
    <cellStyle name="표준 28 2 3 2 2 3 2" xfId="25228" xr:uid="{00000000-0005-0000-0000-000088620000}"/>
    <cellStyle name="표준 28 2 3 2 2 4" xfId="25229" xr:uid="{00000000-0005-0000-0000-000089620000}"/>
    <cellStyle name="표준 28 2 3 2 3" xfId="25230" xr:uid="{00000000-0005-0000-0000-00008A620000}"/>
    <cellStyle name="표준 28 2 3 2 3 2" xfId="25231" xr:uid="{00000000-0005-0000-0000-00008B620000}"/>
    <cellStyle name="표준 28 2 3 2 3 2 2" xfId="25232" xr:uid="{00000000-0005-0000-0000-00008C620000}"/>
    <cellStyle name="표준 28 2 3 2 3 3" xfId="25233" xr:uid="{00000000-0005-0000-0000-00008D620000}"/>
    <cellStyle name="표준 28 2 3 2 4" xfId="25234" xr:uid="{00000000-0005-0000-0000-00008E620000}"/>
    <cellStyle name="표준 28 2 3 2 4 2" xfId="25235" xr:uid="{00000000-0005-0000-0000-00008F620000}"/>
    <cellStyle name="표준 28 2 3 2 5" xfId="25236" xr:uid="{00000000-0005-0000-0000-000090620000}"/>
    <cellStyle name="표준 28 2 3 3" xfId="25237" xr:uid="{00000000-0005-0000-0000-000091620000}"/>
    <cellStyle name="표준 28 2 3 3 2" xfId="25238" xr:uid="{00000000-0005-0000-0000-000092620000}"/>
    <cellStyle name="표준 28 2 3 3 2 2" xfId="25239" xr:uid="{00000000-0005-0000-0000-000093620000}"/>
    <cellStyle name="표준 28 2 3 3 2 2 2" xfId="25240" xr:uid="{00000000-0005-0000-0000-000094620000}"/>
    <cellStyle name="표준 28 2 3 3 2 3" xfId="25241" xr:uid="{00000000-0005-0000-0000-000095620000}"/>
    <cellStyle name="표준 28 2 3 3 3" xfId="25242" xr:uid="{00000000-0005-0000-0000-000096620000}"/>
    <cellStyle name="표준 28 2 3 3 3 2" xfId="25243" xr:uid="{00000000-0005-0000-0000-000097620000}"/>
    <cellStyle name="표준 28 2 3 3 4" xfId="25244" xr:uid="{00000000-0005-0000-0000-000098620000}"/>
    <cellStyle name="표준 28 2 3 4" xfId="25245" xr:uid="{00000000-0005-0000-0000-000099620000}"/>
    <cellStyle name="표준 28 2 3 4 2" xfId="25246" xr:uid="{00000000-0005-0000-0000-00009A620000}"/>
    <cellStyle name="표준 28 2 3 4 2 2" xfId="25247" xr:uid="{00000000-0005-0000-0000-00009B620000}"/>
    <cellStyle name="표준 28 2 3 4 3" xfId="25248" xr:uid="{00000000-0005-0000-0000-00009C620000}"/>
    <cellStyle name="표준 28 2 3 5" xfId="25249" xr:uid="{00000000-0005-0000-0000-00009D620000}"/>
    <cellStyle name="표준 28 2 3 5 2" xfId="25250" xr:uid="{00000000-0005-0000-0000-00009E620000}"/>
    <cellStyle name="표준 28 2 3 6" xfId="25251" xr:uid="{00000000-0005-0000-0000-00009F620000}"/>
    <cellStyle name="표준 28 2 4" xfId="25252" xr:uid="{00000000-0005-0000-0000-0000A0620000}"/>
    <cellStyle name="표준 28 2 4 2" xfId="25253" xr:uid="{00000000-0005-0000-0000-0000A1620000}"/>
    <cellStyle name="표준 28 2 4 2 2" xfId="25254" xr:uid="{00000000-0005-0000-0000-0000A2620000}"/>
    <cellStyle name="표준 28 2 4 2 2 2" xfId="25255" xr:uid="{00000000-0005-0000-0000-0000A3620000}"/>
    <cellStyle name="표준 28 2 4 2 2 2 2" xfId="25256" xr:uid="{00000000-0005-0000-0000-0000A4620000}"/>
    <cellStyle name="표준 28 2 4 2 2 3" xfId="25257" xr:uid="{00000000-0005-0000-0000-0000A5620000}"/>
    <cellStyle name="표준 28 2 4 2 3" xfId="25258" xr:uid="{00000000-0005-0000-0000-0000A6620000}"/>
    <cellStyle name="표준 28 2 4 2 3 2" xfId="25259" xr:uid="{00000000-0005-0000-0000-0000A7620000}"/>
    <cellStyle name="표준 28 2 4 2 4" xfId="25260" xr:uid="{00000000-0005-0000-0000-0000A8620000}"/>
    <cellStyle name="표준 28 2 4 3" xfId="25261" xr:uid="{00000000-0005-0000-0000-0000A9620000}"/>
    <cellStyle name="표준 28 2 4 3 2" xfId="25262" xr:uid="{00000000-0005-0000-0000-0000AA620000}"/>
    <cellStyle name="표준 28 2 4 3 2 2" xfId="25263" xr:uid="{00000000-0005-0000-0000-0000AB620000}"/>
    <cellStyle name="표준 28 2 4 3 3" xfId="25264" xr:uid="{00000000-0005-0000-0000-0000AC620000}"/>
    <cellStyle name="표준 28 2 4 4" xfId="25265" xr:uid="{00000000-0005-0000-0000-0000AD620000}"/>
    <cellStyle name="표준 28 2 4 4 2" xfId="25266" xr:uid="{00000000-0005-0000-0000-0000AE620000}"/>
    <cellStyle name="표준 28 2 4 5" xfId="25267" xr:uid="{00000000-0005-0000-0000-0000AF620000}"/>
    <cellStyle name="표준 28 2 5" xfId="25268" xr:uid="{00000000-0005-0000-0000-0000B0620000}"/>
    <cellStyle name="표준 28 2 5 2" xfId="25269" xr:uid="{00000000-0005-0000-0000-0000B1620000}"/>
    <cellStyle name="표준 28 2 5 2 2" xfId="25270" xr:uid="{00000000-0005-0000-0000-0000B2620000}"/>
    <cellStyle name="표준 28 2 5 2 2 2" xfId="25271" xr:uid="{00000000-0005-0000-0000-0000B3620000}"/>
    <cellStyle name="표준 28 2 5 2 3" xfId="25272" xr:uid="{00000000-0005-0000-0000-0000B4620000}"/>
    <cellStyle name="표준 28 2 5 3" xfId="25273" xr:uid="{00000000-0005-0000-0000-0000B5620000}"/>
    <cellStyle name="표준 28 2 5 3 2" xfId="25274" xr:uid="{00000000-0005-0000-0000-0000B6620000}"/>
    <cellStyle name="표준 28 2 5 4" xfId="25275" xr:uid="{00000000-0005-0000-0000-0000B7620000}"/>
    <cellStyle name="표준 28 2 6" xfId="25276" xr:uid="{00000000-0005-0000-0000-0000B8620000}"/>
    <cellStyle name="표준 28 2 6 2" xfId="25277" xr:uid="{00000000-0005-0000-0000-0000B9620000}"/>
    <cellStyle name="표준 28 2 6 2 2" xfId="25278" xr:uid="{00000000-0005-0000-0000-0000BA620000}"/>
    <cellStyle name="표준 28 2 6 3" xfId="25279" xr:uid="{00000000-0005-0000-0000-0000BB620000}"/>
    <cellStyle name="표준 28 2 7" xfId="25280" xr:uid="{00000000-0005-0000-0000-0000BC620000}"/>
    <cellStyle name="표준 28 2 7 2" xfId="25281" xr:uid="{00000000-0005-0000-0000-0000BD620000}"/>
    <cellStyle name="표준 28 2 8" xfId="25282" xr:uid="{00000000-0005-0000-0000-0000BE620000}"/>
    <cellStyle name="표준 28 3" xfId="25283" xr:uid="{00000000-0005-0000-0000-0000BF620000}"/>
    <cellStyle name="표준 28 3 2" xfId="25284" xr:uid="{00000000-0005-0000-0000-0000C0620000}"/>
    <cellStyle name="표준 28 3 2 2" xfId="25285" xr:uid="{00000000-0005-0000-0000-0000C1620000}"/>
    <cellStyle name="표준 28 3 2 2 2" xfId="25286" xr:uid="{00000000-0005-0000-0000-0000C2620000}"/>
    <cellStyle name="표준 28 3 2 2 2 2" xfId="25287" xr:uid="{00000000-0005-0000-0000-0000C3620000}"/>
    <cellStyle name="표준 28 3 2 2 2 2 2" xfId="25288" xr:uid="{00000000-0005-0000-0000-0000C4620000}"/>
    <cellStyle name="표준 28 3 2 2 2 2 2 2" xfId="25289" xr:uid="{00000000-0005-0000-0000-0000C5620000}"/>
    <cellStyle name="표준 28 3 2 2 2 2 3" xfId="25290" xr:uid="{00000000-0005-0000-0000-0000C6620000}"/>
    <cellStyle name="표준 28 3 2 2 2 3" xfId="25291" xr:uid="{00000000-0005-0000-0000-0000C7620000}"/>
    <cellStyle name="표준 28 3 2 2 2 3 2" xfId="25292" xr:uid="{00000000-0005-0000-0000-0000C8620000}"/>
    <cellStyle name="표준 28 3 2 2 2 4" xfId="25293" xr:uid="{00000000-0005-0000-0000-0000C9620000}"/>
    <cellStyle name="표준 28 3 2 2 3" xfId="25294" xr:uid="{00000000-0005-0000-0000-0000CA620000}"/>
    <cellStyle name="표준 28 3 2 2 3 2" xfId="25295" xr:uid="{00000000-0005-0000-0000-0000CB620000}"/>
    <cellStyle name="표준 28 3 2 2 3 2 2" xfId="25296" xr:uid="{00000000-0005-0000-0000-0000CC620000}"/>
    <cellStyle name="표준 28 3 2 2 3 3" xfId="25297" xr:uid="{00000000-0005-0000-0000-0000CD620000}"/>
    <cellStyle name="표준 28 3 2 2 4" xfId="25298" xr:uid="{00000000-0005-0000-0000-0000CE620000}"/>
    <cellStyle name="표준 28 3 2 2 4 2" xfId="25299" xr:uid="{00000000-0005-0000-0000-0000CF620000}"/>
    <cellStyle name="표준 28 3 2 2 5" xfId="25300" xr:uid="{00000000-0005-0000-0000-0000D0620000}"/>
    <cellStyle name="표준 28 3 2 3" xfId="25301" xr:uid="{00000000-0005-0000-0000-0000D1620000}"/>
    <cellStyle name="표준 28 3 2 3 2" xfId="25302" xr:uid="{00000000-0005-0000-0000-0000D2620000}"/>
    <cellStyle name="표준 28 3 2 3 2 2" xfId="25303" xr:uid="{00000000-0005-0000-0000-0000D3620000}"/>
    <cellStyle name="표준 28 3 2 3 2 2 2" xfId="25304" xr:uid="{00000000-0005-0000-0000-0000D4620000}"/>
    <cellStyle name="표준 28 3 2 3 2 3" xfId="25305" xr:uid="{00000000-0005-0000-0000-0000D5620000}"/>
    <cellStyle name="표준 28 3 2 3 3" xfId="25306" xr:uid="{00000000-0005-0000-0000-0000D6620000}"/>
    <cellStyle name="표준 28 3 2 3 3 2" xfId="25307" xr:uid="{00000000-0005-0000-0000-0000D7620000}"/>
    <cellStyle name="표준 28 3 2 3 4" xfId="25308" xr:uid="{00000000-0005-0000-0000-0000D8620000}"/>
    <cellStyle name="표준 28 3 2 4" xfId="25309" xr:uid="{00000000-0005-0000-0000-0000D9620000}"/>
    <cellStyle name="표준 28 3 2 4 2" xfId="25310" xr:uid="{00000000-0005-0000-0000-0000DA620000}"/>
    <cellStyle name="표준 28 3 2 4 2 2" xfId="25311" xr:uid="{00000000-0005-0000-0000-0000DB620000}"/>
    <cellStyle name="표준 28 3 2 4 3" xfId="25312" xr:uid="{00000000-0005-0000-0000-0000DC620000}"/>
    <cellStyle name="표준 28 3 2 5" xfId="25313" xr:uid="{00000000-0005-0000-0000-0000DD620000}"/>
    <cellStyle name="표준 28 3 2 5 2" xfId="25314" xr:uid="{00000000-0005-0000-0000-0000DE620000}"/>
    <cellStyle name="표준 28 3 2 6" xfId="25315" xr:uid="{00000000-0005-0000-0000-0000DF620000}"/>
    <cellStyle name="표준 28 3 3" xfId="25316" xr:uid="{00000000-0005-0000-0000-0000E0620000}"/>
    <cellStyle name="표준 28 3 3 2" xfId="25317" xr:uid="{00000000-0005-0000-0000-0000E1620000}"/>
    <cellStyle name="표준 28 3 3 2 2" xfId="25318" xr:uid="{00000000-0005-0000-0000-0000E2620000}"/>
    <cellStyle name="표준 28 3 3 2 2 2" xfId="25319" xr:uid="{00000000-0005-0000-0000-0000E3620000}"/>
    <cellStyle name="표준 28 3 3 2 2 2 2" xfId="25320" xr:uid="{00000000-0005-0000-0000-0000E4620000}"/>
    <cellStyle name="표준 28 3 3 2 2 3" xfId="25321" xr:uid="{00000000-0005-0000-0000-0000E5620000}"/>
    <cellStyle name="표준 28 3 3 2 3" xfId="25322" xr:uid="{00000000-0005-0000-0000-0000E6620000}"/>
    <cellStyle name="표준 28 3 3 2 3 2" xfId="25323" xr:uid="{00000000-0005-0000-0000-0000E7620000}"/>
    <cellStyle name="표준 28 3 3 2 4" xfId="25324" xr:uid="{00000000-0005-0000-0000-0000E8620000}"/>
    <cellStyle name="표준 28 3 3 3" xfId="25325" xr:uid="{00000000-0005-0000-0000-0000E9620000}"/>
    <cellStyle name="표준 28 3 3 3 2" xfId="25326" xr:uid="{00000000-0005-0000-0000-0000EA620000}"/>
    <cellStyle name="표준 28 3 3 3 2 2" xfId="25327" xr:uid="{00000000-0005-0000-0000-0000EB620000}"/>
    <cellStyle name="표준 28 3 3 3 3" xfId="25328" xr:uid="{00000000-0005-0000-0000-0000EC620000}"/>
    <cellStyle name="표준 28 3 3 4" xfId="25329" xr:uid="{00000000-0005-0000-0000-0000ED620000}"/>
    <cellStyle name="표준 28 3 3 4 2" xfId="25330" xr:uid="{00000000-0005-0000-0000-0000EE620000}"/>
    <cellStyle name="표준 28 3 3 5" xfId="25331" xr:uid="{00000000-0005-0000-0000-0000EF620000}"/>
    <cellStyle name="표준 28 3 4" xfId="25332" xr:uid="{00000000-0005-0000-0000-0000F0620000}"/>
    <cellStyle name="표준 28 3 4 2" xfId="25333" xr:uid="{00000000-0005-0000-0000-0000F1620000}"/>
    <cellStyle name="표준 28 3 4 2 2" xfId="25334" xr:uid="{00000000-0005-0000-0000-0000F2620000}"/>
    <cellStyle name="표준 28 3 4 2 2 2" xfId="25335" xr:uid="{00000000-0005-0000-0000-0000F3620000}"/>
    <cellStyle name="표준 28 3 4 2 3" xfId="25336" xr:uid="{00000000-0005-0000-0000-0000F4620000}"/>
    <cellStyle name="표준 28 3 4 3" xfId="25337" xr:uid="{00000000-0005-0000-0000-0000F5620000}"/>
    <cellStyle name="표준 28 3 4 3 2" xfId="25338" xr:uid="{00000000-0005-0000-0000-0000F6620000}"/>
    <cellStyle name="표준 28 3 4 4" xfId="25339" xr:uid="{00000000-0005-0000-0000-0000F7620000}"/>
    <cellStyle name="표준 28 3 5" xfId="25340" xr:uid="{00000000-0005-0000-0000-0000F8620000}"/>
    <cellStyle name="표준 28 3 5 2" xfId="25341" xr:uid="{00000000-0005-0000-0000-0000F9620000}"/>
    <cellStyle name="표준 28 3 5 2 2" xfId="25342" xr:uid="{00000000-0005-0000-0000-0000FA620000}"/>
    <cellStyle name="표준 28 3 5 3" xfId="25343" xr:uid="{00000000-0005-0000-0000-0000FB620000}"/>
    <cellStyle name="표준 28 3 6" xfId="25344" xr:uid="{00000000-0005-0000-0000-0000FC620000}"/>
    <cellStyle name="표준 28 3 6 2" xfId="25345" xr:uid="{00000000-0005-0000-0000-0000FD620000}"/>
    <cellStyle name="표준 28 3 7" xfId="25346" xr:uid="{00000000-0005-0000-0000-0000FE620000}"/>
    <cellStyle name="표준 28 4" xfId="25347" xr:uid="{00000000-0005-0000-0000-0000FF620000}"/>
    <cellStyle name="표준 28 4 2" xfId="25348" xr:uid="{00000000-0005-0000-0000-000000630000}"/>
    <cellStyle name="표준 28 4 2 2" xfId="25349" xr:uid="{00000000-0005-0000-0000-000001630000}"/>
    <cellStyle name="표준 28 4 2 2 2" xfId="25350" xr:uid="{00000000-0005-0000-0000-000002630000}"/>
    <cellStyle name="표준 28 4 2 2 2 2" xfId="25351" xr:uid="{00000000-0005-0000-0000-000003630000}"/>
    <cellStyle name="표준 28 4 2 2 2 2 2" xfId="25352" xr:uid="{00000000-0005-0000-0000-000004630000}"/>
    <cellStyle name="표준 28 4 2 2 2 3" xfId="25353" xr:uid="{00000000-0005-0000-0000-000005630000}"/>
    <cellStyle name="표준 28 4 2 2 3" xfId="25354" xr:uid="{00000000-0005-0000-0000-000006630000}"/>
    <cellStyle name="표준 28 4 2 2 3 2" xfId="25355" xr:uid="{00000000-0005-0000-0000-000007630000}"/>
    <cellStyle name="표준 28 4 2 2 4" xfId="25356" xr:uid="{00000000-0005-0000-0000-000008630000}"/>
    <cellStyle name="표준 28 4 2 3" xfId="25357" xr:uid="{00000000-0005-0000-0000-000009630000}"/>
    <cellStyle name="표준 28 4 2 3 2" xfId="25358" xr:uid="{00000000-0005-0000-0000-00000A630000}"/>
    <cellStyle name="표준 28 4 2 3 2 2" xfId="25359" xr:uid="{00000000-0005-0000-0000-00000B630000}"/>
    <cellStyle name="표준 28 4 2 3 3" xfId="25360" xr:uid="{00000000-0005-0000-0000-00000C630000}"/>
    <cellStyle name="표준 28 4 2 4" xfId="25361" xr:uid="{00000000-0005-0000-0000-00000D630000}"/>
    <cellStyle name="표준 28 4 2 4 2" xfId="25362" xr:uid="{00000000-0005-0000-0000-00000E630000}"/>
    <cellStyle name="표준 28 4 2 5" xfId="25363" xr:uid="{00000000-0005-0000-0000-00000F630000}"/>
    <cellStyle name="표준 28 4 3" xfId="25364" xr:uid="{00000000-0005-0000-0000-000010630000}"/>
    <cellStyle name="표준 28 4 3 2" xfId="25365" xr:uid="{00000000-0005-0000-0000-000011630000}"/>
    <cellStyle name="표준 28 4 3 2 2" xfId="25366" xr:uid="{00000000-0005-0000-0000-000012630000}"/>
    <cellStyle name="표준 28 4 3 2 2 2" xfId="25367" xr:uid="{00000000-0005-0000-0000-000013630000}"/>
    <cellStyle name="표준 28 4 3 2 3" xfId="25368" xr:uid="{00000000-0005-0000-0000-000014630000}"/>
    <cellStyle name="표준 28 4 3 3" xfId="25369" xr:uid="{00000000-0005-0000-0000-000015630000}"/>
    <cellStyle name="표준 28 4 3 3 2" xfId="25370" xr:uid="{00000000-0005-0000-0000-000016630000}"/>
    <cellStyle name="표준 28 4 3 4" xfId="25371" xr:uid="{00000000-0005-0000-0000-000017630000}"/>
    <cellStyle name="표준 28 4 4" xfId="25372" xr:uid="{00000000-0005-0000-0000-000018630000}"/>
    <cellStyle name="표준 28 4 4 2" xfId="25373" xr:uid="{00000000-0005-0000-0000-000019630000}"/>
    <cellStyle name="표준 28 4 4 2 2" xfId="25374" xr:uid="{00000000-0005-0000-0000-00001A630000}"/>
    <cellStyle name="표준 28 4 4 3" xfId="25375" xr:uid="{00000000-0005-0000-0000-00001B630000}"/>
    <cellStyle name="표준 28 4 5" xfId="25376" xr:uid="{00000000-0005-0000-0000-00001C630000}"/>
    <cellStyle name="표준 28 4 5 2" xfId="25377" xr:uid="{00000000-0005-0000-0000-00001D630000}"/>
    <cellStyle name="표준 28 4 6" xfId="25378" xr:uid="{00000000-0005-0000-0000-00001E630000}"/>
    <cellStyle name="표준 28 5" xfId="25379" xr:uid="{00000000-0005-0000-0000-00001F630000}"/>
    <cellStyle name="표준 28 5 2" xfId="25380" xr:uid="{00000000-0005-0000-0000-000020630000}"/>
    <cellStyle name="표준 28 5 2 2" xfId="25381" xr:uid="{00000000-0005-0000-0000-000021630000}"/>
    <cellStyle name="표준 28 5 2 2 2" xfId="25382" xr:uid="{00000000-0005-0000-0000-000022630000}"/>
    <cellStyle name="표준 28 5 2 2 2 2" xfId="25383" xr:uid="{00000000-0005-0000-0000-000023630000}"/>
    <cellStyle name="표준 28 5 2 2 3" xfId="25384" xr:uid="{00000000-0005-0000-0000-000024630000}"/>
    <cellStyle name="표준 28 5 2 3" xfId="25385" xr:uid="{00000000-0005-0000-0000-000025630000}"/>
    <cellStyle name="표준 28 5 2 3 2" xfId="25386" xr:uid="{00000000-0005-0000-0000-000026630000}"/>
    <cellStyle name="표준 28 5 2 4" xfId="25387" xr:uid="{00000000-0005-0000-0000-000027630000}"/>
    <cellStyle name="표준 28 5 3" xfId="25388" xr:uid="{00000000-0005-0000-0000-000028630000}"/>
    <cellStyle name="표준 28 5 3 2" xfId="25389" xr:uid="{00000000-0005-0000-0000-000029630000}"/>
    <cellStyle name="표준 28 5 3 2 2" xfId="25390" xr:uid="{00000000-0005-0000-0000-00002A630000}"/>
    <cellStyle name="표준 28 5 3 3" xfId="25391" xr:uid="{00000000-0005-0000-0000-00002B630000}"/>
    <cellStyle name="표준 28 5 4" xfId="25392" xr:uid="{00000000-0005-0000-0000-00002C630000}"/>
    <cellStyle name="표준 28 5 4 2" xfId="25393" xr:uid="{00000000-0005-0000-0000-00002D630000}"/>
    <cellStyle name="표준 28 5 5" xfId="25394" xr:uid="{00000000-0005-0000-0000-00002E630000}"/>
    <cellStyle name="표준 28 6" xfId="25395" xr:uid="{00000000-0005-0000-0000-00002F630000}"/>
    <cellStyle name="표준 28 6 2" xfId="25396" xr:uid="{00000000-0005-0000-0000-000030630000}"/>
    <cellStyle name="표준 28 6 2 2" xfId="25397" xr:uid="{00000000-0005-0000-0000-000031630000}"/>
    <cellStyle name="표준 28 6 2 2 2" xfId="25398" xr:uid="{00000000-0005-0000-0000-000032630000}"/>
    <cellStyle name="표준 28 6 2 3" xfId="25399" xr:uid="{00000000-0005-0000-0000-000033630000}"/>
    <cellStyle name="표준 28 6 3" xfId="25400" xr:uid="{00000000-0005-0000-0000-000034630000}"/>
    <cellStyle name="표준 28 6 3 2" xfId="25401" xr:uid="{00000000-0005-0000-0000-000035630000}"/>
    <cellStyle name="표준 28 6 4" xfId="25402" xr:uid="{00000000-0005-0000-0000-000036630000}"/>
    <cellStyle name="표준 28 7" xfId="25403" xr:uid="{00000000-0005-0000-0000-000037630000}"/>
    <cellStyle name="표준 28 7 2" xfId="25404" xr:uid="{00000000-0005-0000-0000-000038630000}"/>
    <cellStyle name="표준 28 7 2 2" xfId="25405" xr:uid="{00000000-0005-0000-0000-000039630000}"/>
    <cellStyle name="표준 28 7 3" xfId="25406" xr:uid="{00000000-0005-0000-0000-00003A630000}"/>
    <cellStyle name="표준 28 7 4" xfId="25407" xr:uid="{00000000-0005-0000-0000-00003B630000}"/>
    <cellStyle name="표준 28 8" xfId="25408" xr:uid="{00000000-0005-0000-0000-00003C630000}"/>
    <cellStyle name="표준 28 8 2" xfId="25409" xr:uid="{00000000-0005-0000-0000-00003D630000}"/>
    <cellStyle name="표준 28 9" xfId="25410" xr:uid="{00000000-0005-0000-0000-00003E630000}"/>
    <cellStyle name="표준 28 9 2" xfId="25411" xr:uid="{00000000-0005-0000-0000-00003F630000}"/>
    <cellStyle name="표준 280" xfId="25412" xr:uid="{00000000-0005-0000-0000-000040630000}"/>
    <cellStyle name="표준 280 2" xfId="25413" xr:uid="{00000000-0005-0000-0000-000041630000}"/>
    <cellStyle name="표준 281" xfId="25414" xr:uid="{00000000-0005-0000-0000-000042630000}"/>
    <cellStyle name="표준 281 2" xfId="25415" xr:uid="{00000000-0005-0000-0000-000043630000}"/>
    <cellStyle name="표준 282" xfId="25416" xr:uid="{00000000-0005-0000-0000-000044630000}"/>
    <cellStyle name="표준 282 2" xfId="25417" xr:uid="{00000000-0005-0000-0000-000045630000}"/>
    <cellStyle name="표준 283" xfId="25418" xr:uid="{00000000-0005-0000-0000-000046630000}"/>
    <cellStyle name="표준 283 2" xfId="25419" xr:uid="{00000000-0005-0000-0000-000047630000}"/>
    <cellStyle name="표준 284" xfId="25420" xr:uid="{00000000-0005-0000-0000-000048630000}"/>
    <cellStyle name="표준 284 2" xfId="25421" xr:uid="{00000000-0005-0000-0000-000049630000}"/>
    <cellStyle name="표준 285" xfId="25422" xr:uid="{00000000-0005-0000-0000-00004A630000}"/>
    <cellStyle name="표준 285 2" xfId="25423" xr:uid="{00000000-0005-0000-0000-00004B630000}"/>
    <cellStyle name="표준 285 2 2" xfId="25424" xr:uid="{00000000-0005-0000-0000-00004C630000}"/>
    <cellStyle name="표준 285 2 2 2 2 2 2 3 2 2 2" xfId="25425" xr:uid="{00000000-0005-0000-0000-00004D630000}"/>
    <cellStyle name="표준 285 2 2 2 2 2 2 3 2 2 2 2" xfId="25426" xr:uid="{00000000-0005-0000-0000-00004E630000}"/>
    <cellStyle name="표준 285 2 2 2 2 2 2 3 2 2 2 2 2" xfId="25427" xr:uid="{00000000-0005-0000-0000-00004F630000}"/>
    <cellStyle name="표준 286" xfId="25428" xr:uid="{00000000-0005-0000-0000-000050630000}"/>
    <cellStyle name="표준 286 2" xfId="25429" xr:uid="{00000000-0005-0000-0000-000051630000}"/>
    <cellStyle name="표준 287" xfId="25430" xr:uid="{00000000-0005-0000-0000-000052630000}"/>
    <cellStyle name="표준 287 2" xfId="25431" xr:uid="{00000000-0005-0000-0000-000053630000}"/>
    <cellStyle name="표준 288" xfId="25432" xr:uid="{00000000-0005-0000-0000-000054630000}"/>
    <cellStyle name="표준 288 2" xfId="25433" xr:uid="{00000000-0005-0000-0000-000055630000}"/>
    <cellStyle name="표준 289" xfId="25434" xr:uid="{00000000-0005-0000-0000-000056630000}"/>
    <cellStyle name="표준 289 2" xfId="25435" xr:uid="{00000000-0005-0000-0000-000057630000}"/>
    <cellStyle name="표준 29" xfId="25436" xr:uid="{00000000-0005-0000-0000-000058630000}"/>
    <cellStyle name="표준 29 10" xfId="25437" xr:uid="{00000000-0005-0000-0000-000059630000}"/>
    <cellStyle name="표준 29 10 2" xfId="25438" xr:uid="{00000000-0005-0000-0000-00005A630000}"/>
    <cellStyle name="표준 29 11" xfId="25439" xr:uid="{00000000-0005-0000-0000-00005B630000}"/>
    <cellStyle name="표준 29 12" xfId="25440" xr:uid="{00000000-0005-0000-0000-00005C630000}"/>
    <cellStyle name="표준 29 2" xfId="25441" xr:uid="{00000000-0005-0000-0000-00005D630000}"/>
    <cellStyle name="표준 29 2 2" xfId="25442" xr:uid="{00000000-0005-0000-0000-00005E630000}"/>
    <cellStyle name="표준 29 2 2 2" xfId="25443" xr:uid="{00000000-0005-0000-0000-00005F630000}"/>
    <cellStyle name="표준 29 2 2 2 2" xfId="25444" xr:uid="{00000000-0005-0000-0000-000060630000}"/>
    <cellStyle name="표준 29 2 2 2 2 2" xfId="25445" xr:uid="{00000000-0005-0000-0000-000061630000}"/>
    <cellStyle name="표준 29 2 2 2 2 2 2" xfId="25446" xr:uid="{00000000-0005-0000-0000-000062630000}"/>
    <cellStyle name="표준 29 2 2 2 2 2 2 2" xfId="25447" xr:uid="{00000000-0005-0000-0000-000063630000}"/>
    <cellStyle name="표준 29 2 2 2 2 2 2 2 2" xfId="25448" xr:uid="{00000000-0005-0000-0000-000064630000}"/>
    <cellStyle name="표준 29 2 2 2 2 2 2 3" xfId="25449" xr:uid="{00000000-0005-0000-0000-000065630000}"/>
    <cellStyle name="표준 29 2 2 2 2 2 3" xfId="25450" xr:uid="{00000000-0005-0000-0000-000066630000}"/>
    <cellStyle name="표준 29 2 2 2 2 2 3 2" xfId="25451" xr:uid="{00000000-0005-0000-0000-000067630000}"/>
    <cellStyle name="표준 29 2 2 2 2 2 4" xfId="25452" xr:uid="{00000000-0005-0000-0000-000068630000}"/>
    <cellStyle name="표준 29 2 2 2 2 3" xfId="25453" xr:uid="{00000000-0005-0000-0000-000069630000}"/>
    <cellStyle name="표준 29 2 2 2 2 3 2" xfId="25454" xr:uid="{00000000-0005-0000-0000-00006A630000}"/>
    <cellStyle name="표준 29 2 2 2 2 3 2 2" xfId="25455" xr:uid="{00000000-0005-0000-0000-00006B630000}"/>
    <cellStyle name="표준 29 2 2 2 2 3 3" xfId="25456" xr:uid="{00000000-0005-0000-0000-00006C630000}"/>
    <cellStyle name="표준 29 2 2 2 2 4" xfId="25457" xr:uid="{00000000-0005-0000-0000-00006D630000}"/>
    <cellStyle name="표준 29 2 2 2 2 4 2" xfId="25458" xr:uid="{00000000-0005-0000-0000-00006E630000}"/>
    <cellStyle name="표준 29 2 2 2 2 5" xfId="25459" xr:uid="{00000000-0005-0000-0000-00006F630000}"/>
    <cellStyle name="표준 29 2 2 2 3" xfId="25460" xr:uid="{00000000-0005-0000-0000-000070630000}"/>
    <cellStyle name="표준 29 2 2 2 3 2" xfId="25461" xr:uid="{00000000-0005-0000-0000-000071630000}"/>
    <cellStyle name="표준 29 2 2 2 3 2 2" xfId="25462" xr:uid="{00000000-0005-0000-0000-000072630000}"/>
    <cellStyle name="표준 29 2 2 2 3 2 2 2" xfId="25463" xr:uid="{00000000-0005-0000-0000-000073630000}"/>
    <cellStyle name="표준 29 2 2 2 3 2 3" xfId="25464" xr:uid="{00000000-0005-0000-0000-000074630000}"/>
    <cellStyle name="표준 29 2 2 2 3 3" xfId="25465" xr:uid="{00000000-0005-0000-0000-000075630000}"/>
    <cellStyle name="표준 29 2 2 2 3 3 2" xfId="25466" xr:uid="{00000000-0005-0000-0000-000076630000}"/>
    <cellStyle name="표준 29 2 2 2 3 4" xfId="25467" xr:uid="{00000000-0005-0000-0000-000077630000}"/>
    <cellStyle name="표준 29 2 2 2 4" xfId="25468" xr:uid="{00000000-0005-0000-0000-000078630000}"/>
    <cellStyle name="표준 29 2 2 2 4 2" xfId="25469" xr:uid="{00000000-0005-0000-0000-000079630000}"/>
    <cellStyle name="표준 29 2 2 2 4 2 2" xfId="25470" xr:uid="{00000000-0005-0000-0000-00007A630000}"/>
    <cellStyle name="표준 29 2 2 2 4 3" xfId="25471" xr:uid="{00000000-0005-0000-0000-00007B630000}"/>
    <cellStyle name="표준 29 2 2 2 5" xfId="25472" xr:uid="{00000000-0005-0000-0000-00007C630000}"/>
    <cellStyle name="표준 29 2 2 2 5 2" xfId="25473" xr:uid="{00000000-0005-0000-0000-00007D630000}"/>
    <cellStyle name="표준 29 2 2 2 6" xfId="25474" xr:uid="{00000000-0005-0000-0000-00007E630000}"/>
    <cellStyle name="표준 29 2 2 3" xfId="25475" xr:uid="{00000000-0005-0000-0000-00007F630000}"/>
    <cellStyle name="표준 29 2 2 3 2" xfId="25476" xr:uid="{00000000-0005-0000-0000-000080630000}"/>
    <cellStyle name="표준 29 2 2 3 2 2" xfId="25477" xr:uid="{00000000-0005-0000-0000-000081630000}"/>
    <cellStyle name="표준 29 2 2 3 2 2 2" xfId="25478" xr:uid="{00000000-0005-0000-0000-000082630000}"/>
    <cellStyle name="표준 29 2 2 3 2 2 2 2" xfId="25479" xr:uid="{00000000-0005-0000-0000-000083630000}"/>
    <cellStyle name="표준 29 2 2 3 2 2 3" xfId="25480" xr:uid="{00000000-0005-0000-0000-000084630000}"/>
    <cellStyle name="표준 29 2 2 3 2 3" xfId="25481" xr:uid="{00000000-0005-0000-0000-000085630000}"/>
    <cellStyle name="표준 29 2 2 3 2 3 2" xfId="25482" xr:uid="{00000000-0005-0000-0000-000086630000}"/>
    <cellStyle name="표준 29 2 2 3 2 4" xfId="25483" xr:uid="{00000000-0005-0000-0000-000087630000}"/>
    <cellStyle name="표준 29 2 2 3 3" xfId="25484" xr:uid="{00000000-0005-0000-0000-000088630000}"/>
    <cellStyle name="표준 29 2 2 3 3 2" xfId="25485" xr:uid="{00000000-0005-0000-0000-000089630000}"/>
    <cellStyle name="표준 29 2 2 3 3 2 2" xfId="25486" xr:uid="{00000000-0005-0000-0000-00008A630000}"/>
    <cellStyle name="표준 29 2 2 3 3 3" xfId="25487" xr:uid="{00000000-0005-0000-0000-00008B630000}"/>
    <cellStyle name="표준 29 2 2 3 4" xfId="25488" xr:uid="{00000000-0005-0000-0000-00008C630000}"/>
    <cellStyle name="표준 29 2 2 3 4 2" xfId="25489" xr:uid="{00000000-0005-0000-0000-00008D630000}"/>
    <cellStyle name="표준 29 2 2 3 5" xfId="25490" xr:uid="{00000000-0005-0000-0000-00008E630000}"/>
    <cellStyle name="표준 29 2 2 4" xfId="25491" xr:uid="{00000000-0005-0000-0000-00008F630000}"/>
    <cellStyle name="표준 29 2 2 4 2" xfId="25492" xr:uid="{00000000-0005-0000-0000-000090630000}"/>
    <cellStyle name="표준 29 2 2 4 2 2" xfId="25493" xr:uid="{00000000-0005-0000-0000-000091630000}"/>
    <cellStyle name="표준 29 2 2 4 2 2 2" xfId="25494" xr:uid="{00000000-0005-0000-0000-000092630000}"/>
    <cellStyle name="표준 29 2 2 4 2 3" xfId="25495" xr:uid="{00000000-0005-0000-0000-000093630000}"/>
    <cellStyle name="표준 29 2 2 4 3" xfId="25496" xr:uid="{00000000-0005-0000-0000-000094630000}"/>
    <cellStyle name="표준 29 2 2 4 3 2" xfId="25497" xr:uid="{00000000-0005-0000-0000-000095630000}"/>
    <cellStyle name="표준 29 2 2 4 4" xfId="25498" xr:uid="{00000000-0005-0000-0000-000096630000}"/>
    <cellStyle name="표준 29 2 2 5" xfId="25499" xr:uid="{00000000-0005-0000-0000-000097630000}"/>
    <cellStyle name="표준 29 2 2 5 2" xfId="25500" xr:uid="{00000000-0005-0000-0000-000098630000}"/>
    <cellStyle name="표준 29 2 2 5 2 2" xfId="25501" xr:uid="{00000000-0005-0000-0000-000099630000}"/>
    <cellStyle name="표준 29 2 2 5 3" xfId="25502" xr:uid="{00000000-0005-0000-0000-00009A630000}"/>
    <cellStyle name="표준 29 2 2 6" xfId="25503" xr:uid="{00000000-0005-0000-0000-00009B630000}"/>
    <cellStyle name="표준 29 2 2 6 2" xfId="25504" xr:uid="{00000000-0005-0000-0000-00009C630000}"/>
    <cellStyle name="표준 29 2 2 7" xfId="25505" xr:uid="{00000000-0005-0000-0000-00009D630000}"/>
    <cellStyle name="표준 29 2 3" xfId="25506" xr:uid="{00000000-0005-0000-0000-00009E630000}"/>
    <cellStyle name="표준 29 2 3 2" xfId="25507" xr:uid="{00000000-0005-0000-0000-00009F630000}"/>
    <cellStyle name="표준 29 2 3 2 2" xfId="25508" xr:uid="{00000000-0005-0000-0000-0000A0630000}"/>
    <cellStyle name="표준 29 2 3 2 2 2" xfId="25509" xr:uid="{00000000-0005-0000-0000-0000A1630000}"/>
    <cellStyle name="표준 29 2 3 2 2 2 2" xfId="25510" xr:uid="{00000000-0005-0000-0000-0000A2630000}"/>
    <cellStyle name="표준 29 2 3 2 2 2 2 2" xfId="25511" xr:uid="{00000000-0005-0000-0000-0000A3630000}"/>
    <cellStyle name="표준 29 2 3 2 2 2 3" xfId="25512" xr:uid="{00000000-0005-0000-0000-0000A4630000}"/>
    <cellStyle name="표준 29 2 3 2 2 3" xfId="25513" xr:uid="{00000000-0005-0000-0000-0000A5630000}"/>
    <cellStyle name="표준 29 2 3 2 2 3 2" xfId="25514" xr:uid="{00000000-0005-0000-0000-0000A6630000}"/>
    <cellStyle name="표준 29 2 3 2 2 4" xfId="25515" xr:uid="{00000000-0005-0000-0000-0000A7630000}"/>
    <cellStyle name="표준 29 2 3 2 3" xfId="25516" xr:uid="{00000000-0005-0000-0000-0000A8630000}"/>
    <cellStyle name="표준 29 2 3 2 3 2" xfId="25517" xr:uid="{00000000-0005-0000-0000-0000A9630000}"/>
    <cellStyle name="표준 29 2 3 2 3 2 2" xfId="25518" xr:uid="{00000000-0005-0000-0000-0000AA630000}"/>
    <cellStyle name="표준 29 2 3 2 3 3" xfId="25519" xr:uid="{00000000-0005-0000-0000-0000AB630000}"/>
    <cellStyle name="표준 29 2 3 2 4" xfId="25520" xr:uid="{00000000-0005-0000-0000-0000AC630000}"/>
    <cellStyle name="표준 29 2 3 2 4 2" xfId="25521" xr:uid="{00000000-0005-0000-0000-0000AD630000}"/>
    <cellStyle name="표준 29 2 3 2 5" xfId="25522" xr:uid="{00000000-0005-0000-0000-0000AE630000}"/>
    <cellStyle name="표준 29 2 3 3" xfId="25523" xr:uid="{00000000-0005-0000-0000-0000AF630000}"/>
    <cellStyle name="표준 29 2 3 3 2" xfId="25524" xr:uid="{00000000-0005-0000-0000-0000B0630000}"/>
    <cellStyle name="표준 29 2 3 3 2 2" xfId="25525" xr:uid="{00000000-0005-0000-0000-0000B1630000}"/>
    <cellStyle name="표준 29 2 3 3 2 2 2" xfId="25526" xr:uid="{00000000-0005-0000-0000-0000B2630000}"/>
    <cellStyle name="표준 29 2 3 3 2 3" xfId="25527" xr:uid="{00000000-0005-0000-0000-0000B3630000}"/>
    <cellStyle name="표준 29 2 3 3 3" xfId="25528" xr:uid="{00000000-0005-0000-0000-0000B4630000}"/>
    <cellStyle name="표준 29 2 3 3 3 2" xfId="25529" xr:uid="{00000000-0005-0000-0000-0000B5630000}"/>
    <cellStyle name="표준 29 2 3 3 4" xfId="25530" xr:uid="{00000000-0005-0000-0000-0000B6630000}"/>
    <cellStyle name="표준 29 2 3 4" xfId="25531" xr:uid="{00000000-0005-0000-0000-0000B7630000}"/>
    <cellStyle name="표준 29 2 3 4 2" xfId="25532" xr:uid="{00000000-0005-0000-0000-0000B8630000}"/>
    <cellStyle name="표준 29 2 3 4 2 2" xfId="25533" xr:uid="{00000000-0005-0000-0000-0000B9630000}"/>
    <cellStyle name="표준 29 2 3 4 3" xfId="25534" xr:uid="{00000000-0005-0000-0000-0000BA630000}"/>
    <cellStyle name="표준 29 2 3 5" xfId="25535" xr:uid="{00000000-0005-0000-0000-0000BB630000}"/>
    <cellStyle name="표준 29 2 3 5 2" xfId="25536" xr:uid="{00000000-0005-0000-0000-0000BC630000}"/>
    <cellStyle name="표준 29 2 3 6" xfId="25537" xr:uid="{00000000-0005-0000-0000-0000BD630000}"/>
    <cellStyle name="표준 29 2 4" xfId="25538" xr:uid="{00000000-0005-0000-0000-0000BE630000}"/>
    <cellStyle name="표준 29 2 4 2" xfId="25539" xr:uid="{00000000-0005-0000-0000-0000BF630000}"/>
    <cellStyle name="표준 29 2 4 2 2" xfId="25540" xr:uid="{00000000-0005-0000-0000-0000C0630000}"/>
    <cellStyle name="표준 29 2 4 2 2 2" xfId="25541" xr:uid="{00000000-0005-0000-0000-0000C1630000}"/>
    <cellStyle name="표준 29 2 4 2 2 2 2" xfId="25542" xr:uid="{00000000-0005-0000-0000-0000C2630000}"/>
    <cellStyle name="표준 29 2 4 2 2 3" xfId="25543" xr:uid="{00000000-0005-0000-0000-0000C3630000}"/>
    <cellStyle name="표준 29 2 4 2 3" xfId="25544" xr:uid="{00000000-0005-0000-0000-0000C4630000}"/>
    <cellStyle name="표준 29 2 4 2 3 2" xfId="25545" xr:uid="{00000000-0005-0000-0000-0000C5630000}"/>
    <cellStyle name="표준 29 2 4 2 4" xfId="25546" xr:uid="{00000000-0005-0000-0000-0000C6630000}"/>
    <cellStyle name="표준 29 2 4 3" xfId="25547" xr:uid="{00000000-0005-0000-0000-0000C7630000}"/>
    <cellStyle name="표준 29 2 4 3 2" xfId="25548" xr:uid="{00000000-0005-0000-0000-0000C8630000}"/>
    <cellStyle name="표준 29 2 4 3 2 2" xfId="25549" xr:uid="{00000000-0005-0000-0000-0000C9630000}"/>
    <cellStyle name="표준 29 2 4 3 3" xfId="25550" xr:uid="{00000000-0005-0000-0000-0000CA630000}"/>
    <cellStyle name="표준 29 2 4 4" xfId="25551" xr:uid="{00000000-0005-0000-0000-0000CB630000}"/>
    <cellStyle name="표준 29 2 4 4 2" xfId="25552" xr:uid="{00000000-0005-0000-0000-0000CC630000}"/>
    <cellStyle name="표준 29 2 4 5" xfId="25553" xr:uid="{00000000-0005-0000-0000-0000CD630000}"/>
    <cellStyle name="표준 29 2 5" xfId="25554" xr:uid="{00000000-0005-0000-0000-0000CE630000}"/>
    <cellStyle name="표준 29 2 5 2" xfId="25555" xr:uid="{00000000-0005-0000-0000-0000CF630000}"/>
    <cellStyle name="표준 29 2 5 2 2" xfId="25556" xr:uid="{00000000-0005-0000-0000-0000D0630000}"/>
    <cellStyle name="표준 29 2 5 2 2 2" xfId="25557" xr:uid="{00000000-0005-0000-0000-0000D1630000}"/>
    <cellStyle name="표준 29 2 5 2 3" xfId="25558" xr:uid="{00000000-0005-0000-0000-0000D2630000}"/>
    <cellStyle name="표준 29 2 5 3" xfId="25559" xr:uid="{00000000-0005-0000-0000-0000D3630000}"/>
    <cellStyle name="표준 29 2 5 3 2" xfId="25560" xr:uid="{00000000-0005-0000-0000-0000D4630000}"/>
    <cellStyle name="표준 29 2 5 4" xfId="25561" xr:uid="{00000000-0005-0000-0000-0000D5630000}"/>
    <cellStyle name="표준 29 2 6" xfId="25562" xr:uid="{00000000-0005-0000-0000-0000D6630000}"/>
    <cellStyle name="표준 29 2 6 2" xfId="25563" xr:uid="{00000000-0005-0000-0000-0000D7630000}"/>
    <cellStyle name="표준 29 2 6 2 2" xfId="25564" xr:uid="{00000000-0005-0000-0000-0000D8630000}"/>
    <cellStyle name="표준 29 2 6 3" xfId="25565" xr:uid="{00000000-0005-0000-0000-0000D9630000}"/>
    <cellStyle name="표준 29 2 7" xfId="25566" xr:uid="{00000000-0005-0000-0000-0000DA630000}"/>
    <cellStyle name="표준 29 2 7 2" xfId="25567" xr:uid="{00000000-0005-0000-0000-0000DB630000}"/>
    <cellStyle name="표준 29 2 8" xfId="25568" xr:uid="{00000000-0005-0000-0000-0000DC630000}"/>
    <cellStyle name="표준 29 3" xfId="25569" xr:uid="{00000000-0005-0000-0000-0000DD630000}"/>
    <cellStyle name="표준 29 3 2" xfId="25570" xr:uid="{00000000-0005-0000-0000-0000DE630000}"/>
    <cellStyle name="표준 29 3 2 2" xfId="25571" xr:uid="{00000000-0005-0000-0000-0000DF630000}"/>
    <cellStyle name="표준 29 3 2 2 2" xfId="25572" xr:uid="{00000000-0005-0000-0000-0000E0630000}"/>
    <cellStyle name="표준 29 3 2 2 2 2" xfId="25573" xr:uid="{00000000-0005-0000-0000-0000E1630000}"/>
    <cellStyle name="표준 29 3 2 2 2 2 2" xfId="25574" xr:uid="{00000000-0005-0000-0000-0000E2630000}"/>
    <cellStyle name="표준 29 3 2 2 2 2 2 2" xfId="25575" xr:uid="{00000000-0005-0000-0000-0000E3630000}"/>
    <cellStyle name="표준 29 3 2 2 2 2 3" xfId="25576" xr:uid="{00000000-0005-0000-0000-0000E4630000}"/>
    <cellStyle name="표준 29 3 2 2 2 3" xfId="25577" xr:uid="{00000000-0005-0000-0000-0000E5630000}"/>
    <cellStyle name="표준 29 3 2 2 2 3 2" xfId="25578" xr:uid="{00000000-0005-0000-0000-0000E6630000}"/>
    <cellStyle name="표준 29 3 2 2 2 4" xfId="25579" xr:uid="{00000000-0005-0000-0000-0000E7630000}"/>
    <cellStyle name="표준 29 3 2 2 3" xfId="25580" xr:uid="{00000000-0005-0000-0000-0000E8630000}"/>
    <cellStyle name="표준 29 3 2 2 3 2" xfId="25581" xr:uid="{00000000-0005-0000-0000-0000E9630000}"/>
    <cellStyle name="표준 29 3 2 2 3 2 2" xfId="25582" xr:uid="{00000000-0005-0000-0000-0000EA630000}"/>
    <cellStyle name="표준 29 3 2 2 3 3" xfId="25583" xr:uid="{00000000-0005-0000-0000-0000EB630000}"/>
    <cellStyle name="표준 29 3 2 2 4" xfId="25584" xr:uid="{00000000-0005-0000-0000-0000EC630000}"/>
    <cellStyle name="표준 29 3 2 2 4 2" xfId="25585" xr:uid="{00000000-0005-0000-0000-0000ED630000}"/>
    <cellStyle name="표준 29 3 2 2 5" xfId="25586" xr:uid="{00000000-0005-0000-0000-0000EE630000}"/>
    <cellStyle name="표준 29 3 2 3" xfId="25587" xr:uid="{00000000-0005-0000-0000-0000EF630000}"/>
    <cellStyle name="표준 29 3 2 3 2" xfId="25588" xr:uid="{00000000-0005-0000-0000-0000F0630000}"/>
    <cellStyle name="표준 29 3 2 3 2 2" xfId="25589" xr:uid="{00000000-0005-0000-0000-0000F1630000}"/>
    <cellStyle name="표준 29 3 2 3 2 2 2" xfId="25590" xr:uid="{00000000-0005-0000-0000-0000F2630000}"/>
    <cellStyle name="표준 29 3 2 3 2 3" xfId="25591" xr:uid="{00000000-0005-0000-0000-0000F3630000}"/>
    <cellStyle name="표준 29 3 2 3 3" xfId="25592" xr:uid="{00000000-0005-0000-0000-0000F4630000}"/>
    <cellStyle name="표준 29 3 2 3 3 2" xfId="25593" xr:uid="{00000000-0005-0000-0000-0000F5630000}"/>
    <cellStyle name="표준 29 3 2 3 4" xfId="25594" xr:uid="{00000000-0005-0000-0000-0000F6630000}"/>
    <cellStyle name="표준 29 3 2 4" xfId="25595" xr:uid="{00000000-0005-0000-0000-0000F7630000}"/>
    <cellStyle name="표준 29 3 2 4 2" xfId="25596" xr:uid="{00000000-0005-0000-0000-0000F8630000}"/>
    <cellStyle name="표준 29 3 2 4 2 2" xfId="25597" xr:uid="{00000000-0005-0000-0000-0000F9630000}"/>
    <cellStyle name="표준 29 3 2 4 3" xfId="25598" xr:uid="{00000000-0005-0000-0000-0000FA630000}"/>
    <cellStyle name="표준 29 3 2 5" xfId="25599" xr:uid="{00000000-0005-0000-0000-0000FB630000}"/>
    <cellStyle name="표준 29 3 2 5 2" xfId="25600" xr:uid="{00000000-0005-0000-0000-0000FC630000}"/>
    <cellStyle name="표준 29 3 2 6" xfId="25601" xr:uid="{00000000-0005-0000-0000-0000FD630000}"/>
    <cellStyle name="표준 29 3 3" xfId="25602" xr:uid="{00000000-0005-0000-0000-0000FE630000}"/>
    <cellStyle name="표준 29 3 3 2" xfId="25603" xr:uid="{00000000-0005-0000-0000-0000FF630000}"/>
    <cellStyle name="표준 29 3 3 2 2" xfId="25604" xr:uid="{00000000-0005-0000-0000-000000640000}"/>
    <cellStyle name="표준 29 3 3 2 2 2" xfId="25605" xr:uid="{00000000-0005-0000-0000-000001640000}"/>
    <cellStyle name="표준 29 3 3 2 2 2 2" xfId="25606" xr:uid="{00000000-0005-0000-0000-000002640000}"/>
    <cellStyle name="표준 29 3 3 2 2 3" xfId="25607" xr:uid="{00000000-0005-0000-0000-000003640000}"/>
    <cellStyle name="표준 29 3 3 2 3" xfId="25608" xr:uid="{00000000-0005-0000-0000-000004640000}"/>
    <cellStyle name="표준 29 3 3 2 3 2" xfId="25609" xr:uid="{00000000-0005-0000-0000-000005640000}"/>
    <cellStyle name="표준 29 3 3 2 4" xfId="25610" xr:uid="{00000000-0005-0000-0000-000006640000}"/>
    <cellStyle name="표준 29 3 3 3" xfId="25611" xr:uid="{00000000-0005-0000-0000-000007640000}"/>
    <cellStyle name="표준 29 3 3 3 2" xfId="25612" xr:uid="{00000000-0005-0000-0000-000008640000}"/>
    <cellStyle name="표준 29 3 3 3 2 2" xfId="25613" xr:uid="{00000000-0005-0000-0000-000009640000}"/>
    <cellStyle name="표준 29 3 3 3 3" xfId="25614" xr:uid="{00000000-0005-0000-0000-00000A640000}"/>
    <cellStyle name="표준 29 3 3 4" xfId="25615" xr:uid="{00000000-0005-0000-0000-00000B640000}"/>
    <cellStyle name="표준 29 3 3 4 2" xfId="25616" xr:uid="{00000000-0005-0000-0000-00000C640000}"/>
    <cellStyle name="표준 29 3 3 5" xfId="25617" xr:uid="{00000000-0005-0000-0000-00000D640000}"/>
    <cellStyle name="표준 29 3 4" xfId="25618" xr:uid="{00000000-0005-0000-0000-00000E640000}"/>
    <cellStyle name="표준 29 3 4 2" xfId="25619" xr:uid="{00000000-0005-0000-0000-00000F640000}"/>
    <cellStyle name="표준 29 3 4 2 2" xfId="25620" xr:uid="{00000000-0005-0000-0000-000010640000}"/>
    <cellStyle name="표준 29 3 4 2 2 2" xfId="25621" xr:uid="{00000000-0005-0000-0000-000011640000}"/>
    <cellStyle name="표준 29 3 4 2 3" xfId="25622" xr:uid="{00000000-0005-0000-0000-000012640000}"/>
    <cellStyle name="표준 29 3 4 3" xfId="25623" xr:uid="{00000000-0005-0000-0000-000013640000}"/>
    <cellStyle name="표준 29 3 4 3 2" xfId="25624" xr:uid="{00000000-0005-0000-0000-000014640000}"/>
    <cellStyle name="표준 29 3 4 4" xfId="25625" xr:uid="{00000000-0005-0000-0000-000015640000}"/>
    <cellStyle name="표준 29 3 5" xfId="25626" xr:uid="{00000000-0005-0000-0000-000016640000}"/>
    <cellStyle name="표준 29 3 5 2" xfId="25627" xr:uid="{00000000-0005-0000-0000-000017640000}"/>
    <cellStyle name="표준 29 3 5 2 2" xfId="25628" xr:uid="{00000000-0005-0000-0000-000018640000}"/>
    <cellStyle name="표준 29 3 5 3" xfId="25629" xr:uid="{00000000-0005-0000-0000-000019640000}"/>
    <cellStyle name="표준 29 3 6" xfId="25630" xr:uid="{00000000-0005-0000-0000-00001A640000}"/>
    <cellStyle name="표준 29 3 6 2" xfId="25631" xr:uid="{00000000-0005-0000-0000-00001B640000}"/>
    <cellStyle name="표준 29 3 7" xfId="25632" xr:uid="{00000000-0005-0000-0000-00001C640000}"/>
    <cellStyle name="표준 29 4" xfId="25633" xr:uid="{00000000-0005-0000-0000-00001D640000}"/>
    <cellStyle name="표준 29 4 2" xfId="25634" xr:uid="{00000000-0005-0000-0000-00001E640000}"/>
    <cellStyle name="표준 29 4 2 2" xfId="25635" xr:uid="{00000000-0005-0000-0000-00001F640000}"/>
    <cellStyle name="표준 29 4 2 2 2" xfId="25636" xr:uid="{00000000-0005-0000-0000-000020640000}"/>
    <cellStyle name="표준 29 4 2 2 2 2" xfId="25637" xr:uid="{00000000-0005-0000-0000-000021640000}"/>
    <cellStyle name="표준 29 4 2 2 2 2 2" xfId="25638" xr:uid="{00000000-0005-0000-0000-000022640000}"/>
    <cellStyle name="표준 29 4 2 2 2 3" xfId="25639" xr:uid="{00000000-0005-0000-0000-000023640000}"/>
    <cellStyle name="표준 29 4 2 2 3" xfId="25640" xr:uid="{00000000-0005-0000-0000-000024640000}"/>
    <cellStyle name="표준 29 4 2 2 3 2" xfId="25641" xr:uid="{00000000-0005-0000-0000-000025640000}"/>
    <cellStyle name="표준 29 4 2 2 4" xfId="25642" xr:uid="{00000000-0005-0000-0000-000026640000}"/>
    <cellStyle name="표준 29 4 2 3" xfId="25643" xr:uid="{00000000-0005-0000-0000-000027640000}"/>
    <cellStyle name="표준 29 4 2 3 2" xfId="25644" xr:uid="{00000000-0005-0000-0000-000028640000}"/>
    <cellStyle name="표준 29 4 2 3 2 2" xfId="25645" xr:uid="{00000000-0005-0000-0000-000029640000}"/>
    <cellStyle name="표준 29 4 2 3 3" xfId="25646" xr:uid="{00000000-0005-0000-0000-00002A640000}"/>
    <cellStyle name="표준 29 4 2 4" xfId="25647" xr:uid="{00000000-0005-0000-0000-00002B640000}"/>
    <cellStyle name="표준 29 4 2 4 2" xfId="25648" xr:uid="{00000000-0005-0000-0000-00002C640000}"/>
    <cellStyle name="표준 29 4 2 5" xfId="25649" xr:uid="{00000000-0005-0000-0000-00002D640000}"/>
    <cellStyle name="표준 29 4 3" xfId="25650" xr:uid="{00000000-0005-0000-0000-00002E640000}"/>
    <cellStyle name="표준 29 4 3 2" xfId="25651" xr:uid="{00000000-0005-0000-0000-00002F640000}"/>
    <cellStyle name="표준 29 4 3 2 2" xfId="25652" xr:uid="{00000000-0005-0000-0000-000030640000}"/>
    <cellStyle name="표준 29 4 3 2 2 2" xfId="25653" xr:uid="{00000000-0005-0000-0000-000031640000}"/>
    <cellStyle name="표준 29 4 3 2 3" xfId="25654" xr:uid="{00000000-0005-0000-0000-000032640000}"/>
    <cellStyle name="표준 29 4 3 3" xfId="25655" xr:uid="{00000000-0005-0000-0000-000033640000}"/>
    <cellStyle name="표준 29 4 3 3 2" xfId="25656" xr:uid="{00000000-0005-0000-0000-000034640000}"/>
    <cellStyle name="표준 29 4 3 4" xfId="25657" xr:uid="{00000000-0005-0000-0000-000035640000}"/>
    <cellStyle name="표준 29 4 4" xfId="25658" xr:uid="{00000000-0005-0000-0000-000036640000}"/>
    <cellStyle name="표준 29 4 4 2" xfId="25659" xr:uid="{00000000-0005-0000-0000-000037640000}"/>
    <cellStyle name="표준 29 4 4 2 2" xfId="25660" xr:uid="{00000000-0005-0000-0000-000038640000}"/>
    <cellStyle name="표준 29 4 4 3" xfId="25661" xr:uid="{00000000-0005-0000-0000-000039640000}"/>
    <cellStyle name="표준 29 4 5" xfId="25662" xr:uid="{00000000-0005-0000-0000-00003A640000}"/>
    <cellStyle name="표준 29 4 5 2" xfId="25663" xr:uid="{00000000-0005-0000-0000-00003B640000}"/>
    <cellStyle name="표준 29 4 6" xfId="25664" xr:uid="{00000000-0005-0000-0000-00003C640000}"/>
    <cellStyle name="표준 29 5" xfId="25665" xr:uid="{00000000-0005-0000-0000-00003D640000}"/>
    <cellStyle name="표준 29 5 2" xfId="25666" xr:uid="{00000000-0005-0000-0000-00003E640000}"/>
    <cellStyle name="표준 29 5 2 2" xfId="25667" xr:uid="{00000000-0005-0000-0000-00003F640000}"/>
    <cellStyle name="표준 29 5 2 2 2" xfId="25668" xr:uid="{00000000-0005-0000-0000-000040640000}"/>
    <cellStyle name="표준 29 5 2 2 2 2" xfId="25669" xr:uid="{00000000-0005-0000-0000-000041640000}"/>
    <cellStyle name="표준 29 5 2 2 3" xfId="25670" xr:uid="{00000000-0005-0000-0000-000042640000}"/>
    <cellStyle name="표준 29 5 2 3" xfId="25671" xr:uid="{00000000-0005-0000-0000-000043640000}"/>
    <cellStyle name="표준 29 5 2 3 2" xfId="25672" xr:uid="{00000000-0005-0000-0000-000044640000}"/>
    <cellStyle name="표준 29 5 2 4" xfId="25673" xr:uid="{00000000-0005-0000-0000-000045640000}"/>
    <cellStyle name="표준 29 5 3" xfId="25674" xr:uid="{00000000-0005-0000-0000-000046640000}"/>
    <cellStyle name="표준 29 5 3 2" xfId="25675" xr:uid="{00000000-0005-0000-0000-000047640000}"/>
    <cellStyle name="표준 29 5 3 2 2" xfId="25676" xr:uid="{00000000-0005-0000-0000-000048640000}"/>
    <cellStyle name="표준 29 5 3 3" xfId="25677" xr:uid="{00000000-0005-0000-0000-000049640000}"/>
    <cellStyle name="표준 29 5 4" xfId="25678" xr:uid="{00000000-0005-0000-0000-00004A640000}"/>
    <cellStyle name="표준 29 5 4 2" xfId="25679" xr:uid="{00000000-0005-0000-0000-00004B640000}"/>
    <cellStyle name="표준 29 5 5" xfId="25680" xr:uid="{00000000-0005-0000-0000-00004C640000}"/>
    <cellStyle name="표준 29 6" xfId="25681" xr:uid="{00000000-0005-0000-0000-00004D640000}"/>
    <cellStyle name="표준 29 6 2" xfId="25682" xr:uid="{00000000-0005-0000-0000-00004E640000}"/>
    <cellStyle name="표준 29 6 2 2" xfId="25683" xr:uid="{00000000-0005-0000-0000-00004F640000}"/>
    <cellStyle name="표준 29 6 2 2 2" xfId="25684" xr:uid="{00000000-0005-0000-0000-000050640000}"/>
    <cellStyle name="표준 29 6 2 3" xfId="25685" xr:uid="{00000000-0005-0000-0000-000051640000}"/>
    <cellStyle name="표준 29 6 3" xfId="25686" xr:uid="{00000000-0005-0000-0000-000052640000}"/>
    <cellStyle name="표준 29 6 3 2" xfId="25687" xr:uid="{00000000-0005-0000-0000-000053640000}"/>
    <cellStyle name="표준 29 6 4" xfId="25688" xr:uid="{00000000-0005-0000-0000-000054640000}"/>
    <cellStyle name="표준 29 7" xfId="25689" xr:uid="{00000000-0005-0000-0000-000055640000}"/>
    <cellStyle name="표준 29 7 2" xfId="25690" xr:uid="{00000000-0005-0000-0000-000056640000}"/>
    <cellStyle name="표준 29 7 2 2" xfId="25691" xr:uid="{00000000-0005-0000-0000-000057640000}"/>
    <cellStyle name="표준 29 7 3" xfId="25692" xr:uid="{00000000-0005-0000-0000-000058640000}"/>
    <cellStyle name="표준 29 7 4" xfId="25693" xr:uid="{00000000-0005-0000-0000-000059640000}"/>
    <cellStyle name="표준 29 8" xfId="25694" xr:uid="{00000000-0005-0000-0000-00005A640000}"/>
    <cellStyle name="표준 29 8 2" xfId="25695" xr:uid="{00000000-0005-0000-0000-00005B640000}"/>
    <cellStyle name="표준 29 9" xfId="25696" xr:uid="{00000000-0005-0000-0000-00005C640000}"/>
    <cellStyle name="표준 29 9 2" xfId="25697" xr:uid="{00000000-0005-0000-0000-00005D640000}"/>
    <cellStyle name="표준 290" xfId="25698" xr:uid="{00000000-0005-0000-0000-00005E640000}"/>
    <cellStyle name="표준 290 2" xfId="25699" xr:uid="{00000000-0005-0000-0000-00005F640000}"/>
    <cellStyle name="표준 291" xfId="25700" xr:uid="{00000000-0005-0000-0000-000060640000}"/>
    <cellStyle name="표준 291 2" xfId="25701" xr:uid="{00000000-0005-0000-0000-000061640000}"/>
    <cellStyle name="표준 292" xfId="25702" xr:uid="{00000000-0005-0000-0000-000062640000}"/>
    <cellStyle name="표준 292 2" xfId="25703" xr:uid="{00000000-0005-0000-0000-000063640000}"/>
    <cellStyle name="표준 293" xfId="25704" xr:uid="{00000000-0005-0000-0000-000064640000}"/>
    <cellStyle name="표준 293 2" xfId="25705" xr:uid="{00000000-0005-0000-0000-000065640000}"/>
    <cellStyle name="표준 294" xfId="25706" xr:uid="{00000000-0005-0000-0000-000066640000}"/>
    <cellStyle name="표준 294 2" xfId="25707" xr:uid="{00000000-0005-0000-0000-000067640000}"/>
    <cellStyle name="표준 295" xfId="25708" xr:uid="{00000000-0005-0000-0000-000068640000}"/>
    <cellStyle name="표준 295 2" xfId="25709" xr:uid="{00000000-0005-0000-0000-000069640000}"/>
    <cellStyle name="표준 296" xfId="25710" xr:uid="{00000000-0005-0000-0000-00006A640000}"/>
    <cellStyle name="표준 296 2" xfId="25711" xr:uid="{00000000-0005-0000-0000-00006B640000}"/>
    <cellStyle name="표준 297" xfId="25712" xr:uid="{00000000-0005-0000-0000-00006C640000}"/>
    <cellStyle name="표준 297 2" xfId="25713" xr:uid="{00000000-0005-0000-0000-00006D640000}"/>
    <cellStyle name="표준 298" xfId="25714" xr:uid="{00000000-0005-0000-0000-00006E640000}"/>
    <cellStyle name="표준 298 2" xfId="25715" xr:uid="{00000000-0005-0000-0000-00006F640000}"/>
    <cellStyle name="표준 299" xfId="25716" xr:uid="{00000000-0005-0000-0000-000070640000}"/>
    <cellStyle name="표준 299 2" xfId="25717" xr:uid="{00000000-0005-0000-0000-000071640000}"/>
    <cellStyle name="표준 3" xfId="6" xr:uid="{00000000-0005-0000-0000-000072640000}"/>
    <cellStyle name="표준 3 10" xfId="25718" xr:uid="{00000000-0005-0000-0000-000073640000}"/>
    <cellStyle name="표준 3 10 2" xfId="25719" xr:uid="{00000000-0005-0000-0000-000074640000}"/>
    <cellStyle name="표준 3 11" xfId="25720" xr:uid="{00000000-0005-0000-0000-000075640000}"/>
    <cellStyle name="표준 3 11 2" xfId="25721" xr:uid="{00000000-0005-0000-0000-000076640000}"/>
    <cellStyle name="표준 3 11 2 2" xfId="25722" xr:uid="{00000000-0005-0000-0000-000077640000}"/>
    <cellStyle name="표준 3 11 2 2 2" xfId="25723" xr:uid="{00000000-0005-0000-0000-000078640000}"/>
    <cellStyle name="표준 3 11 2 2 2 2" xfId="25724" xr:uid="{00000000-0005-0000-0000-000079640000}"/>
    <cellStyle name="표준 3 11 2 3" xfId="25725" xr:uid="{00000000-0005-0000-0000-00007A640000}"/>
    <cellStyle name="표준 3 11 3" xfId="25726" xr:uid="{00000000-0005-0000-0000-00007B640000}"/>
    <cellStyle name="표준 3 11 3 2" xfId="25727" xr:uid="{00000000-0005-0000-0000-00007C640000}"/>
    <cellStyle name="표준 3 11 3 2 2" xfId="25728" xr:uid="{00000000-0005-0000-0000-00007D640000}"/>
    <cellStyle name="표준 3 11 3 2 2 2" xfId="25729" xr:uid="{00000000-0005-0000-0000-00007E640000}"/>
    <cellStyle name="표준 3 11 3 3" xfId="25730" xr:uid="{00000000-0005-0000-0000-00007F640000}"/>
    <cellStyle name="표준 3 11 4" xfId="25731" xr:uid="{00000000-0005-0000-0000-000080640000}"/>
    <cellStyle name="표준 3 11 5" xfId="25732" xr:uid="{00000000-0005-0000-0000-000081640000}"/>
    <cellStyle name="표준 3 11 6" xfId="25733" xr:uid="{00000000-0005-0000-0000-000082640000}"/>
    <cellStyle name="표준 3 12" xfId="25734" xr:uid="{00000000-0005-0000-0000-000083640000}"/>
    <cellStyle name="표준 3 13" xfId="25735" xr:uid="{00000000-0005-0000-0000-000084640000}"/>
    <cellStyle name="표준 3 14" xfId="25736" xr:uid="{00000000-0005-0000-0000-000085640000}"/>
    <cellStyle name="표준 3 15" xfId="25737" xr:uid="{00000000-0005-0000-0000-000086640000}"/>
    <cellStyle name="표준 3 16" xfId="25738" xr:uid="{00000000-0005-0000-0000-000087640000}"/>
    <cellStyle name="표준 3 2" xfId="25739" xr:uid="{00000000-0005-0000-0000-000088640000}"/>
    <cellStyle name="표준 3 2 2" xfId="25740" xr:uid="{00000000-0005-0000-0000-000089640000}"/>
    <cellStyle name="표준 3 2 2 2" xfId="25741" xr:uid="{00000000-0005-0000-0000-00008A640000}"/>
    <cellStyle name="표준 3 2 2 2 2" xfId="25742" xr:uid="{00000000-0005-0000-0000-00008B640000}"/>
    <cellStyle name="표준 3 2 2 3" xfId="25743" xr:uid="{00000000-0005-0000-0000-00008C640000}"/>
    <cellStyle name="표준 3 2 3" xfId="25744" xr:uid="{00000000-0005-0000-0000-00008D640000}"/>
    <cellStyle name="표준 3 2 3 2" xfId="25745" xr:uid="{00000000-0005-0000-0000-00008E640000}"/>
    <cellStyle name="표준 3 2 3 2 2" xfId="25746" xr:uid="{00000000-0005-0000-0000-00008F640000}"/>
    <cellStyle name="표준 3 2 3 2 3" xfId="25747" xr:uid="{00000000-0005-0000-0000-000090640000}"/>
    <cellStyle name="표준 3 2 3 3" xfId="25748" xr:uid="{00000000-0005-0000-0000-000091640000}"/>
    <cellStyle name="표준 3 2 4" xfId="25749" xr:uid="{00000000-0005-0000-0000-000092640000}"/>
    <cellStyle name="표준 3 2 5" xfId="25750" xr:uid="{00000000-0005-0000-0000-000093640000}"/>
    <cellStyle name="표준 3 25" xfId="25751" xr:uid="{00000000-0005-0000-0000-000094640000}"/>
    <cellStyle name="표준 3 26" xfId="25752" xr:uid="{00000000-0005-0000-0000-000095640000}"/>
    <cellStyle name="표준 3 27" xfId="25753" xr:uid="{00000000-0005-0000-0000-000096640000}"/>
    <cellStyle name="표준 3 28" xfId="25754" xr:uid="{00000000-0005-0000-0000-000097640000}"/>
    <cellStyle name="표준 3 29" xfId="25755" xr:uid="{00000000-0005-0000-0000-000098640000}"/>
    <cellStyle name="표준 3 3" xfId="25756" xr:uid="{00000000-0005-0000-0000-000099640000}"/>
    <cellStyle name="표준 3 3 2" xfId="25757" xr:uid="{00000000-0005-0000-0000-00009A640000}"/>
    <cellStyle name="표준 3 3 2 2" xfId="25758" xr:uid="{00000000-0005-0000-0000-00009B640000}"/>
    <cellStyle name="표준 3 3 2 2 2" xfId="25759" xr:uid="{00000000-0005-0000-0000-00009C640000}"/>
    <cellStyle name="표준 3 3 2 2 3" xfId="25760" xr:uid="{00000000-0005-0000-0000-00009D640000}"/>
    <cellStyle name="표준 3 3 2 3" xfId="25761" xr:uid="{00000000-0005-0000-0000-00009E640000}"/>
    <cellStyle name="표준 3 3 2 4" xfId="25762" xr:uid="{00000000-0005-0000-0000-00009F640000}"/>
    <cellStyle name="표준 3 3 2 7" xfId="25763" xr:uid="{00000000-0005-0000-0000-0000A0640000}"/>
    <cellStyle name="표준 3 3 3" xfId="25764" xr:uid="{00000000-0005-0000-0000-0000A1640000}"/>
    <cellStyle name="표준 3 3 3 2" xfId="25765" xr:uid="{00000000-0005-0000-0000-0000A2640000}"/>
    <cellStyle name="표준 3 3 4" xfId="25766" xr:uid="{00000000-0005-0000-0000-0000A3640000}"/>
    <cellStyle name="표준 3 3 5" xfId="25767" xr:uid="{00000000-0005-0000-0000-0000A4640000}"/>
    <cellStyle name="표준 3 31" xfId="25768" xr:uid="{00000000-0005-0000-0000-0000A5640000}"/>
    <cellStyle name="표준 3 32" xfId="25769" xr:uid="{00000000-0005-0000-0000-0000A6640000}"/>
    <cellStyle name="표준 3 33" xfId="25770" xr:uid="{00000000-0005-0000-0000-0000A7640000}"/>
    <cellStyle name="표준 3 34" xfId="25771" xr:uid="{00000000-0005-0000-0000-0000A8640000}"/>
    <cellStyle name="표준 3 35" xfId="25772" xr:uid="{00000000-0005-0000-0000-0000A9640000}"/>
    <cellStyle name="표준 3 36" xfId="25773" xr:uid="{00000000-0005-0000-0000-0000AA640000}"/>
    <cellStyle name="표준 3 37" xfId="25774" xr:uid="{00000000-0005-0000-0000-0000AB640000}"/>
    <cellStyle name="표준 3 38" xfId="25775" xr:uid="{00000000-0005-0000-0000-0000AC640000}"/>
    <cellStyle name="표준 3 4" xfId="25776" xr:uid="{00000000-0005-0000-0000-0000AD640000}"/>
    <cellStyle name="표준 3 4 2" xfId="25777" xr:uid="{00000000-0005-0000-0000-0000AE640000}"/>
    <cellStyle name="표준 3 4 2 2" xfId="25778" xr:uid="{00000000-0005-0000-0000-0000AF640000}"/>
    <cellStyle name="표준 3 4 2 2 2" xfId="25779" xr:uid="{00000000-0005-0000-0000-0000B0640000}"/>
    <cellStyle name="표준 3 4 2 3" xfId="25780" xr:uid="{00000000-0005-0000-0000-0000B1640000}"/>
    <cellStyle name="표준 3 4 2 4" xfId="25781" xr:uid="{00000000-0005-0000-0000-0000B2640000}"/>
    <cellStyle name="표준 3 4 3" xfId="25782" xr:uid="{00000000-0005-0000-0000-0000B3640000}"/>
    <cellStyle name="표준 3 4 3 2" xfId="25783" xr:uid="{00000000-0005-0000-0000-0000B4640000}"/>
    <cellStyle name="표준 3 4 4" xfId="25784" xr:uid="{00000000-0005-0000-0000-0000B5640000}"/>
    <cellStyle name="표준 3 41" xfId="25785" xr:uid="{00000000-0005-0000-0000-0000B6640000}"/>
    <cellStyle name="표준 3 42" xfId="25786" xr:uid="{00000000-0005-0000-0000-0000B7640000}"/>
    <cellStyle name="표준 3 43" xfId="25787" xr:uid="{00000000-0005-0000-0000-0000B8640000}"/>
    <cellStyle name="표준 3 44" xfId="25788" xr:uid="{00000000-0005-0000-0000-0000B9640000}"/>
    <cellStyle name="표준 3 45" xfId="25789" xr:uid="{00000000-0005-0000-0000-0000BA640000}"/>
    <cellStyle name="표준 3 5" xfId="25790" xr:uid="{00000000-0005-0000-0000-0000BB640000}"/>
    <cellStyle name="표준 3 5 2" xfId="25791" xr:uid="{00000000-0005-0000-0000-0000BC640000}"/>
    <cellStyle name="표준 3 5 2 2" xfId="25792" xr:uid="{00000000-0005-0000-0000-0000BD640000}"/>
    <cellStyle name="표준 3 5 3" xfId="25793" xr:uid="{00000000-0005-0000-0000-0000BE640000}"/>
    <cellStyle name="표준 3 5 4" xfId="25794" xr:uid="{00000000-0005-0000-0000-0000BF640000}"/>
    <cellStyle name="표준 3 6" xfId="25795" xr:uid="{00000000-0005-0000-0000-0000C0640000}"/>
    <cellStyle name="표준 3 6 2" xfId="25796" xr:uid="{00000000-0005-0000-0000-0000C1640000}"/>
    <cellStyle name="표준 3 6 3" xfId="25797" xr:uid="{00000000-0005-0000-0000-0000C2640000}"/>
    <cellStyle name="표준 3 7" xfId="25798" xr:uid="{00000000-0005-0000-0000-0000C3640000}"/>
    <cellStyle name="표준 3 7 2" xfId="25799" xr:uid="{00000000-0005-0000-0000-0000C4640000}"/>
    <cellStyle name="표준 3 7 3" xfId="25800" xr:uid="{00000000-0005-0000-0000-0000C5640000}"/>
    <cellStyle name="표준 3 8" xfId="25801" xr:uid="{00000000-0005-0000-0000-0000C6640000}"/>
    <cellStyle name="표준 3 8 2" xfId="25802" xr:uid="{00000000-0005-0000-0000-0000C7640000}"/>
    <cellStyle name="표준 3 8 3" xfId="25803" xr:uid="{00000000-0005-0000-0000-0000C8640000}"/>
    <cellStyle name="표준 3 9" xfId="25804" xr:uid="{00000000-0005-0000-0000-0000C9640000}"/>
    <cellStyle name="표준 3 9 2" xfId="25805" xr:uid="{00000000-0005-0000-0000-0000CA640000}"/>
    <cellStyle name="표준 3 9 3" xfId="25806" xr:uid="{00000000-0005-0000-0000-0000CB640000}"/>
    <cellStyle name="표준 3_10.06월회사별장기수수료" xfId="25807" xr:uid="{00000000-0005-0000-0000-0000CC640000}"/>
    <cellStyle name="표준 30" xfId="25808" xr:uid="{00000000-0005-0000-0000-0000CD640000}"/>
    <cellStyle name="표준 30 10" xfId="25809" xr:uid="{00000000-0005-0000-0000-0000CE640000}"/>
    <cellStyle name="표준 30 10 2" xfId="25810" xr:uid="{00000000-0005-0000-0000-0000CF640000}"/>
    <cellStyle name="표준 30 10 3" xfId="25811" xr:uid="{00000000-0005-0000-0000-0000D0640000}"/>
    <cellStyle name="표준 30 11" xfId="25812" xr:uid="{00000000-0005-0000-0000-0000D1640000}"/>
    <cellStyle name="표준 30 12" xfId="25813" xr:uid="{00000000-0005-0000-0000-0000D2640000}"/>
    <cellStyle name="표준 30 13" xfId="25814" xr:uid="{00000000-0005-0000-0000-0000D3640000}"/>
    <cellStyle name="표준 30 14" xfId="25815" xr:uid="{00000000-0005-0000-0000-0000D4640000}"/>
    <cellStyle name="표준 30 15" xfId="25816" xr:uid="{00000000-0005-0000-0000-0000D5640000}"/>
    <cellStyle name="표준 30 16" xfId="25817" xr:uid="{00000000-0005-0000-0000-0000D6640000}"/>
    <cellStyle name="표준 30 17" xfId="25818" xr:uid="{00000000-0005-0000-0000-0000D7640000}"/>
    <cellStyle name="표준 30 18" xfId="25819" xr:uid="{00000000-0005-0000-0000-0000D8640000}"/>
    <cellStyle name="표준 30 19" xfId="25820" xr:uid="{00000000-0005-0000-0000-0000D9640000}"/>
    <cellStyle name="표준 30 2" xfId="25821" xr:uid="{00000000-0005-0000-0000-0000DA640000}"/>
    <cellStyle name="표준 30 2 2" xfId="25822" xr:uid="{00000000-0005-0000-0000-0000DB640000}"/>
    <cellStyle name="표준 30 2 2 2" xfId="25823" xr:uid="{00000000-0005-0000-0000-0000DC640000}"/>
    <cellStyle name="표준 30 2 2 2 2" xfId="25824" xr:uid="{00000000-0005-0000-0000-0000DD640000}"/>
    <cellStyle name="표준 30 2 2 2 2 2" xfId="25825" xr:uid="{00000000-0005-0000-0000-0000DE640000}"/>
    <cellStyle name="표준 30 2 2 2 2 2 2" xfId="25826" xr:uid="{00000000-0005-0000-0000-0000DF640000}"/>
    <cellStyle name="표준 30 2 2 2 2 2 2 2" xfId="25827" xr:uid="{00000000-0005-0000-0000-0000E0640000}"/>
    <cellStyle name="표준 30 2 2 2 2 2 2 2 2" xfId="25828" xr:uid="{00000000-0005-0000-0000-0000E1640000}"/>
    <cellStyle name="표준 30 2 2 2 2 2 2 3" xfId="25829" xr:uid="{00000000-0005-0000-0000-0000E2640000}"/>
    <cellStyle name="표준 30 2 2 2 2 2 3" xfId="25830" xr:uid="{00000000-0005-0000-0000-0000E3640000}"/>
    <cellStyle name="표준 30 2 2 2 2 2 3 2" xfId="25831" xr:uid="{00000000-0005-0000-0000-0000E4640000}"/>
    <cellStyle name="표준 30 2 2 2 2 2 4" xfId="25832" xr:uid="{00000000-0005-0000-0000-0000E5640000}"/>
    <cellStyle name="표준 30 2 2 2 2 3" xfId="25833" xr:uid="{00000000-0005-0000-0000-0000E6640000}"/>
    <cellStyle name="표준 30 2 2 2 2 3 2" xfId="25834" xr:uid="{00000000-0005-0000-0000-0000E7640000}"/>
    <cellStyle name="표준 30 2 2 2 2 3 2 2" xfId="25835" xr:uid="{00000000-0005-0000-0000-0000E8640000}"/>
    <cellStyle name="표준 30 2 2 2 2 3 3" xfId="25836" xr:uid="{00000000-0005-0000-0000-0000E9640000}"/>
    <cellStyle name="표준 30 2 2 2 2 4" xfId="25837" xr:uid="{00000000-0005-0000-0000-0000EA640000}"/>
    <cellStyle name="표준 30 2 2 2 2 4 2" xfId="25838" xr:uid="{00000000-0005-0000-0000-0000EB640000}"/>
    <cellStyle name="표준 30 2 2 2 2 5" xfId="25839" xr:uid="{00000000-0005-0000-0000-0000EC640000}"/>
    <cellStyle name="표준 30 2 2 2 3" xfId="25840" xr:uid="{00000000-0005-0000-0000-0000ED640000}"/>
    <cellStyle name="표준 30 2 2 2 3 2" xfId="25841" xr:uid="{00000000-0005-0000-0000-0000EE640000}"/>
    <cellStyle name="표준 30 2 2 2 3 2 2" xfId="25842" xr:uid="{00000000-0005-0000-0000-0000EF640000}"/>
    <cellStyle name="표준 30 2 2 2 3 2 2 2" xfId="25843" xr:uid="{00000000-0005-0000-0000-0000F0640000}"/>
    <cellStyle name="표준 30 2 2 2 3 2 3" xfId="25844" xr:uid="{00000000-0005-0000-0000-0000F1640000}"/>
    <cellStyle name="표준 30 2 2 2 3 3" xfId="25845" xr:uid="{00000000-0005-0000-0000-0000F2640000}"/>
    <cellStyle name="표준 30 2 2 2 3 3 2" xfId="25846" xr:uid="{00000000-0005-0000-0000-0000F3640000}"/>
    <cellStyle name="표준 30 2 2 2 3 4" xfId="25847" xr:uid="{00000000-0005-0000-0000-0000F4640000}"/>
    <cellStyle name="표준 30 2 2 2 4" xfId="25848" xr:uid="{00000000-0005-0000-0000-0000F5640000}"/>
    <cellStyle name="표준 30 2 2 2 4 2" xfId="25849" xr:uid="{00000000-0005-0000-0000-0000F6640000}"/>
    <cellStyle name="표준 30 2 2 2 4 2 2" xfId="25850" xr:uid="{00000000-0005-0000-0000-0000F7640000}"/>
    <cellStyle name="표준 30 2 2 2 4 3" xfId="25851" xr:uid="{00000000-0005-0000-0000-0000F8640000}"/>
    <cellStyle name="표준 30 2 2 2 5" xfId="25852" xr:uid="{00000000-0005-0000-0000-0000F9640000}"/>
    <cellStyle name="표준 30 2 2 2 5 2" xfId="25853" xr:uid="{00000000-0005-0000-0000-0000FA640000}"/>
    <cellStyle name="표준 30 2 2 2 6" xfId="25854" xr:uid="{00000000-0005-0000-0000-0000FB640000}"/>
    <cellStyle name="표준 30 2 2 3" xfId="25855" xr:uid="{00000000-0005-0000-0000-0000FC640000}"/>
    <cellStyle name="표준 30 2 2 3 2" xfId="25856" xr:uid="{00000000-0005-0000-0000-0000FD640000}"/>
    <cellStyle name="표준 30 2 2 3 2 2" xfId="25857" xr:uid="{00000000-0005-0000-0000-0000FE640000}"/>
    <cellStyle name="표준 30 2 2 3 2 2 2" xfId="25858" xr:uid="{00000000-0005-0000-0000-0000FF640000}"/>
    <cellStyle name="표준 30 2 2 3 2 2 2 2" xfId="25859" xr:uid="{00000000-0005-0000-0000-000000650000}"/>
    <cellStyle name="표준 30 2 2 3 2 2 3" xfId="25860" xr:uid="{00000000-0005-0000-0000-000001650000}"/>
    <cellStyle name="표준 30 2 2 3 2 3" xfId="25861" xr:uid="{00000000-0005-0000-0000-000002650000}"/>
    <cellStyle name="표준 30 2 2 3 2 3 2" xfId="25862" xr:uid="{00000000-0005-0000-0000-000003650000}"/>
    <cellStyle name="표준 30 2 2 3 2 4" xfId="25863" xr:uid="{00000000-0005-0000-0000-000004650000}"/>
    <cellStyle name="표준 30 2 2 3 3" xfId="25864" xr:uid="{00000000-0005-0000-0000-000005650000}"/>
    <cellStyle name="표준 30 2 2 3 3 2" xfId="25865" xr:uid="{00000000-0005-0000-0000-000006650000}"/>
    <cellStyle name="표준 30 2 2 3 3 2 2" xfId="25866" xr:uid="{00000000-0005-0000-0000-000007650000}"/>
    <cellStyle name="표준 30 2 2 3 3 3" xfId="25867" xr:uid="{00000000-0005-0000-0000-000008650000}"/>
    <cellStyle name="표준 30 2 2 3 4" xfId="25868" xr:uid="{00000000-0005-0000-0000-000009650000}"/>
    <cellStyle name="표준 30 2 2 3 4 2" xfId="25869" xr:uid="{00000000-0005-0000-0000-00000A650000}"/>
    <cellStyle name="표준 30 2 2 3 5" xfId="25870" xr:uid="{00000000-0005-0000-0000-00000B650000}"/>
    <cellStyle name="표준 30 2 2 4" xfId="25871" xr:uid="{00000000-0005-0000-0000-00000C650000}"/>
    <cellStyle name="표준 30 2 2 4 2" xfId="25872" xr:uid="{00000000-0005-0000-0000-00000D650000}"/>
    <cellStyle name="표준 30 2 2 4 2 2" xfId="25873" xr:uid="{00000000-0005-0000-0000-00000E650000}"/>
    <cellStyle name="표준 30 2 2 4 2 2 2" xfId="25874" xr:uid="{00000000-0005-0000-0000-00000F650000}"/>
    <cellStyle name="표준 30 2 2 4 2 3" xfId="25875" xr:uid="{00000000-0005-0000-0000-000010650000}"/>
    <cellStyle name="표준 30 2 2 4 3" xfId="25876" xr:uid="{00000000-0005-0000-0000-000011650000}"/>
    <cellStyle name="표준 30 2 2 4 3 2" xfId="25877" xr:uid="{00000000-0005-0000-0000-000012650000}"/>
    <cellStyle name="표준 30 2 2 4 4" xfId="25878" xr:uid="{00000000-0005-0000-0000-000013650000}"/>
    <cellStyle name="표준 30 2 2 5" xfId="25879" xr:uid="{00000000-0005-0000-0000-000014650000}"/>
    <cellStyle name="표준 30 2 2 5 2" xfId="25880" xr:uid="{00000000-0005-0000-0000-000015650000}"/>
    <cellStyle name="표준 30 2 2 5 2 2" xfId="25881" xr:uid="{00000000-0005-0000-0000-000016650000}"/>
    <cellStyle name="표준 30 2 2 5 3" xfId="25882" xr:uid="{00000000-0005-0000-0000-000017650000}"/>
    <cellStyle name="표준 30 2 2 6" xfId="25883" xr:uid="{00000000-0005-0000-0000-000018650000}"/>
    <cellStyle name="표준 30 2 2 6 2" xfId="25884" xr:uid="{00000000-0005-0000-0000-000019650000}"/>
    <cellStyle name="표준 30 2 2 7" xfId="25885" xr:uid="{00000000-0005-0000-0000-00001A650000}"/>
    <cellStyle name="표준 30 2 3" xfId="25886" xr:uid="{00000000-0005-0000-0000-00001B650000}"/>
    <cellStyle name="표준 30 2 3 2" xfId="25887" xr:uid="{00000000-0005-0000-0000-00001C650000}"/>
    <cellStyle name="표준 30 2 3 2 2" xfId="25888" xr:uid="{00000000-0005-0000-0000-00001D650000}"/>
    <cellStyle name="표준 30 2 3 2 2 2" xfId="25889" xr:uid="{00000000-0005-0000-0000-00001E650000}"/>
    <cellStyle name="표준 30 2 3 2 2 2 2" xfId="25890" xr:uid="{00000000-0005-0000-0000-00001F650000}"/>
    <cellStyle name="표준 30 2 3 2 2 2 2 2" xfId="25891" xr:uid="{00000000-0005-0000-0000-000020650000}"/>
    <cellStyle name="표준 30 2 3 2 2 2 3" xfId="25892" xr:uid="{00000000-0005-0000-0000-000021650000}"/>
    <cellStyle name="표준 30 2 3 2 2 3" xfId="25893" xr:uid="{00000000-0005-0000-0000-000022650000}"/>
    <cellStyle name="표준 30 2 3 2 2 3 2" xfId="25894" xr:uid="{00000000-0005-0000-0000-000023650000}"/>
    <cellStyle name="표준 30 2 3 2 2 4" xfId="25895" xr:uid="{00000000-0005-0000-0000-000024650000}"/>
    <cellStyle name="표준 30 2 3 2 3" xfId="25896" xr:uid="{00000000-0005-0000-0000-000025650000}"/>
    <cellStyle name="표준 30 2 3 2 3 2" xfId="25897" xr:uid="{00000000-0005-0000-0000-000026650000}"/>
    <cellStyle name="표준 30 2 3 2 3 2 2" xfId="25898" xr:uid="{00000000-0005-0000-0000-000027650000}"/>
    <cellStyle name="표준 30 2 3 2 3 3" xfId="25899" xr:uid="{00000000-0005-0000-0000-000028650000}"/>
    <cellStyle name="표준 30 2 3 2 4" xfId="25900" xr:uid="{00000000-0005-0000-0000-000029650000}"/>
    <cellStyle name="표준 30 2 3 2 4 2" xfId="25901" xr:uid="{00000000-0005-0000-0000-00002A650000}"/>
    <cellStyle name="표준 30 2 3 2 5" xfId="25902" xr:uid="{00000000-0005-0000-0000-00002B650000}"/>
    <cellStyle name="표준 30 2 3 3" xfId="25903" xr:uid="{00000000-0005-0000-0000-00002C650000}"/>
    <cellStyle name="표준 30 2 3 3 2" xfId="25904" xr:uid="{00000000-0005-0000-0000-00002D650000}"/>
    <cellStyle name="표준 30 2 3 3 2 2" xfId="25905" xr:uid="{00000000-0005-0000-0000-00002E650000}"/>
    <cellStyle name="표준 30 2 3 3 2 2 2" xfId="25906" xr:uid="{00000000-0005-0000-0000-00002F650000}"/>
    <cellStyle name="표준 30 2 3 3 2 3" xfId="25907" xr:uid="{00000000-0005-0000-0000-000030650000}"/>
    <cellStyle name="표준 30 2 3 3 3" xfId="25908" xr:uid="{00000000-0005-0000-0000-000031650000}"/>
    <cellStyle name="표준 30 2 3 3 3 2" xfId="25909" xr:uid="{00000000-0005-0000-0000-000032650000}"/>
    <cellStyle name="표준 30 2 3 3 4" xfId="25910" xr:uid="{00000000-0005-0000-0000-000033650000}"/>
    <cellStyle name="표준 30 2 3 4" xfId="25911" xr:uid="{00000000-0005-0000-0000-000034650000}"/>
    <cellStyle name="표준 30 2 3 4 2" xfId="25912" xr:uid="{00000000-0005-0000-0000-000035650000}"/>
    <cellStyle name="표준 30 2 3 4 2 2" xfId="25913" xr:uid="{00000000-0005-0000-0000-000036650000}"/>
    <cellStyle name="표준 30 2 3 4 3" xfId="25914" xr:uid="{00000000-0005-0000-0000-000037650000}"/>
    <cellStyle name="표준 30 2 3 5" xfId="25915" xr:uid="{00000000-0005-0000-0000-000038650000}"/>
    <cellStyle name="표준 30 2 3 5 2" xfId="25916" xr:uid="{00000000-0005-0000-0000-000039650000}"/>
    <cellStyle name="표준 30 2 3 6" xfId="25917" xr:uid="{00000000-0005-0000-0000-00003A650000}"/>
    <cellStyle name="표준 30 2 4" xfId="25918" xr:uid="{00000000-0005-0000-0000-00003B650000}"/>
    <cellStyle name="표준 30 2 4 2" xfId="25919" xr:uid="{00000000-0005-0000-0000-00003C650000}"/>
    <cellStyle name="표준 30 2 4 2 2" xfId="25920" xr:uid="{00000000-0005-0000-0000-00003D650000}"/>
    <cellStyle name="표준 30 2 4 2 2 2" xfId="25921" xr:uid="{00000000-0005-0000-0000-00003E650000}"/>
    <cellStyle name="표준 30 2 4 2 2 2 2" xfId="25922" xr:uid="{00000000-0005-0000-0000-00003F650000}"/>
    <cellStyle name="표준 30 2 4 2 2 3" xfId="25923" xr:uid="{00000000-0005-0000-0000-000040650000}"/>
    <cellStyle name="표준 30 2 4 2 3" xfId="25924" xr:uid="{00000000-0005-0000-0000-000041650000}"/>
    <cellStyle name="표준 30 2 4 2 3 2" xfId="25925" xr:uid="{00000000-0005-0000-0000-000042650000}"/>
    <cellStyle name="표준 30 2 4 2 4" xfId="25926" xr:uid="{00000000-0005-0000-0000-000043650000}"/>
    <cellStyle name="표준 30 2 4 3" xfId="25927" xr:uid="{00000000-0005-0000-0000-000044650000}"/>
    <cellStyle name="표준 30 2 4 3 2" xfId="25928" xr:uid="{00000000-0005-0000-0000-000045650000}"/>
    <cellStyle name="표준 30 2 4 3 2 2" xfId="25929" xr:uid="{00000000-0005-0000-0000-000046650000}"/>
    <cellStyle name="표준 30 2 4 3 3" xfId="25930" xr:uid="{00000000-0005-0000-0000-000047650000}"/>
    <cellStyle name="표준 30 2 4 4" xfId="25931" xr:uid="{00000000-0005-0000-0000-000048650000}"/>
    <cellStyle name="표준 30 2 4 4 2" xfId="25932" xr:uid="{00000000-0005-0000-0000-000049650000}"/>
    <cellStyle name="표준 30 2 4 5" xfId="25933" xr:uid="{00000000-0005-0000-0000-00004A650000}"/>
    <cellStyle name="표준 30 2 5" xfId="25934" xr:uid="{00000000-0005-0000-0000-00004B650000}"/>
    <cellStyle name="표준 30 2 5 2" xfId="25935" xr:uid="{00000000-0005-0000-0000-00004C650000}"/>
    <cellStyle name="표준 30 2 5 2 2" xfId="25936" xr:uid="{00000000-0005-0000-0000-00004D650000}"/>
    <cellStyle name="표준 30 2 5 2 2 2" xfId="25937" xr:uid="{00000000-0005-0000-0000-00004E650000}"/>
    <cellStyle name="표준 30 2 5 2 3" xfId="25938" xr:uid="{00000000-0005-0000-0000-00004F650000}"/>
    <cellStyle name="표준 30 2 5 3" xfId="25939" xr:uid="{00000000-0005-0000-0000-000050650000}"/>
    <cellStyle name="표준 30 2 5 3 2" xfId="25940" xr:uid="{00000000-0005-0000-0000-000051650000}"/>
    <cellStyle name="표준 30 2 5 4" xfId="25941" xr:uid="{00000000-0005-0000-0000-000052650000}"/>
    <cellStyle name="표준 30 2 6" xfId="25942" xr:uid="{00000000-0005-0000-0000-000053650000}"/>
    <cellStyle name="표준 30 2 6 2" xfId="25943" xr:uid="{00000000-0005-0000-0000-000054650000}"/>
    <cellStyle name="표준 30 2 6 2 2" xfId="25944" xr:uid="{00000000-0005-0000-0000-000055650000}"/>
    <cellStyle name="표준 30 2 6 3" xfId="25945" xr:uid="{00000000-0005-0000-0000-000056650000}"/>
    <cellStyle name="표준 30 2 7" xfId="25946" xr:uid="{00000000-0005-0000-0000-000057650000}"/>
    <cellStyle name="표준 30 2 7 2" xfId="25947" xr:uid="{00000000-0005-0000-0000-000058650000}"/>
    <cellStyle name="표준 30 2 8" xfId="25948" xr:uid="{00000000-0005-0000-0000-000059650000}"/>
    <cellStyle name="표준 30 2_이관신청서명단(말소)" xfId="25949" xr:uid="{00000000-0005-0000-0000-00005A650000}"/>
    <cellStyle name="표준 30 20" xfId="25950" xr:uid="{00000000-0005-0000-0000-00005B650000}"/>
    <cellStyle name="표준 30 21" xfId="25951" xr:uid="{00000000-0005-0000-0000-00005C650000}"/>
    <cellStyle name="표준 30 3" xfId="25952" xr:uid="{00000000-0005-0000-0000-00005D650000}"/>
    <cellStyle name="표준 30 3 2" xfId="25953" xr:uid="{00000000-0005-0000-0000-00005E650000}"/>
    <cellStyle name="표준 30 3 2 2" xfId="25954" xr:uid="{00000000-0005-0000-0000-00005F650000}"/>
    <cellStyle name="표준 30 3 2 2 2" xfId="25955" xr:uid="{00000000-0005-0000-0000-000060650000}"/>
    <cellStyle name="표준 30 3 2 2 2 2" xfId="25956" xr:uid="{00000000-0005-0000-0000-000061650000}"/>
    <cellStyle name="표준 30 3 2 2 2 2 2" xfId="25957" xr:uid="{00000000-0005-0000-0000-000062650000}"/>
    <cellStyle name="표준 30 3 2 2 2 2 2 2" xfId="25958" xr:uid="{00000000-0005-0000-0000-000063650000}"/>
    <cellStyle name="표준 30 3 2 2 2 2 3" xfId="25959" xr:uid="{00000000-0005-0000-0000-000064650000}"/>
    <cellStyle name="표준 30 3 2 2 2 3" xfId="25960" xr:uid="{00000000-0005-0000-0000-000065650000}"/>
    <cellStyle name="표준 30 3 2 2 2 3 2" xfId="25961" xr:uid="{00000000-0005-0000-0000-000066650000}"/>
    <cellStyle name="표준 30 3 2 2 2 4" xfId="25962" xr:uid="{00000000-0005-0000-0000-000067650000}"/>
    <cellStyle name="표준 30 3 2 2 3" xfId="25963" xr:uid="{00000000-0005-0000-0000-000068650000}"/>
    <cellStyle name="표준 30 3 2 2 3 2" xfId="25964" xr:uid="{00000000-0005-0000-0000-000069650000}"/>
    <cellStyle name="표준 30 3 2 2 3 2 2" xfId="25965" xr:uid="{00000000-0005-0000-0000-00006A650000}"/>
    <cellStyle name="표준 30 3 2 2 3 3" xfId="25966" xr:uid="{00000000-0005-0000-0000-00006B650000}"/>
    <cellStyle name="표준 30 3 2 2 4" xfId="25967" xr:uid="{00000000-0005-0000-0000-00006C650000}"/>
    <cellStyle name="표준 30 3 2 2 4 2" xfId="25968" xr:uid="{00000000-0005-0000-0000-00006D650000}"/>
    <cellStyle name="표준 30 3 2 2 5" xfId="25969" xr:uid="{00000000-0005-0000-0000-00006E650000}"/>
    <cellStyle name="표준 30 3 2 3" xfId="25970" xr:uid="{00000000-0005-0000-0000-00006F650000}"/>
    <cellStyle name="표준 30 3 2 3 2" xfId="25971" xr:uid="{00000000-0005-0000-0000-000070650000}"/>
    <cellStyle name="표준 30 3 2 3 2 2" xfId="25972" xr:uid="{00000000-0005-0000-0000-000071650000}"/>
    <cellStyle name="표준 30 3 2 3 2 2 2" xfId="25973" xr:uid="{00000000-0005-0000-0000-000072650000}"/>
    <cellStyle name="표준 30 3 2 3 2 3" xfId="25974" xr:uid="{00000000-0005-0000-0000-000073650000}"/>
    <cellStyle name="표준 30 3 2 3 3" xfId="25975" xr:uid="{00000000-0005-0000-0000-000074650000}"/>
    <cellStyle name="표준 30 3 2 3 3 2" xfId="25976" xr:uid="{00000000-0005-0000-0000-000075650000}"/>
    <cellStyle name="표준 30 3 2 3 4" xfId="25977" xr:uid="{00000000-0005-0000-0000-000076650000}"/>
    <cellStyle name="표준 30 3 2 4" xfId="25978" xr:uid="{00000000-0005-0000-0000-000077650000}"/>
    <cellStyle name="표준 30 3 2 4 2" xfId="25979" xr:uid="{00000000-0005-0000-0000-000078650000}"/>
    <cellStyle name="표준 30 3 2 4 2 2" xfId="25980" xr:uid="{00000000-0005-0000-0000-000079650000}"/>
    <cellStyle name="표준 30 3 2 4 3" xfId="25981" xr:uid="{00000000-0005-0000-0000-00007A650000}"/>
    <cellStyle name="표준 30 3 2 5" xfId="25982" xr:uid="{00000000-0005-0000-0000-00007B650000}"/>
    <cellStyle name="표준 30 3 2 5 2" xfId="25983" xr:uid="{00000000-0005-0000-0000-00007C650000}"/>
    <cellStyle name="표준 30 3 2 6" xfId="25984" xr:uid="{00000000-0005-0000-0000-00007D650000}"/>
    <cellStyle name="표준 30 3 3" xfId="25985" xr:uid="{00000000-0005-0000-0000-00007E650000}"/>
    <cellStyle name="표준 30 3 3 2" xfId="25986" xr:uid="{00000000-0005-0000-0000-00007F650000}"/>
    <cellStyle name="표준 30 3 3 2 2" xfId="25987" xr:uid="{00000000-0005-0000-0000-000080650000}"/>
    <cellStyle name="표준 30 3 3 2 2 2" xfId="25988" xr:uid="{00000000-0005-0000-0000-000081650000}"/>
    <cellStyle name="표준 30 3 3 2 2 2 2" xfId="25989" xr:uid="{00000000-0005-0000-0000-000082650000}"/>
    <cellStyle name="표준 30 3 3 2 2 3" xfId="25990" xr:uid="{00000000-0005-0000-0000-000083650000}"/>
    <cellStyle name="표준 30 3 3 2 3" xfId="25991" xr:uid="{00000000-0005-0000-0000-000084650000}"/>
    <cellStyle name="표준 30 3 3 2 3 2" xfId="25992" xr:uid="{00000000-0005-0000-0000-000085650000}"/>
    <cellStyle name="표준 30 3 3 2 4" xfId="25993" xr:uid="{00000000-0005-0000-0000-000086650000}"/>
    <cellStyle name="표준 30 3 3 3" xfId="25994" xr:uid="{00000000-0005-0000-0000-000087650000}"/>
    <cellStyle name="표준 30 3 3 3 2" xfId="25995" xr:uid="{00000000-0005-0000-0000-000088650000}"/>
    <cellStyle name="표준 30 3 3 3 2 2" xfId="25996" xr:uid="{00000000-0005-0000-0000-000089650000}"/>
    <cellStyle name="표준 30 3 3 3 3" xfId="25997" xr:uid="{00000000-0005-0000-0000-00008A650000}"/>
    <cellStyle name="표준 30 3 3 4" xfId="25998" xr:uid="{00000000-0005-0000-0000-00008B650000}"/>
    <cellStyle name="표준 30 3 3 4 2" xfId="25999" xr:uid="{00000000-0005-0000-0000-00008C650000}"/>
    <cellStyle name="표준 30 3 3 5" xfId="26000" xr:uid="{00000000-0005-0000-0000-00008D650000}"/>
    <cellStyle name="표준 30 3 4" xfId="26001" xr:uid="{00000000-0005-0000-0000-00008E650000}"/>
    <cellStyle name="표준 30 3 4 2" xfId="26002" xr:uid="{00000000-0005-0000-0000-00008F650000}"/>
    <cellStyle name="표준 30 3 4 2 2" xfId="26003" xr:uid="{00000000-0005-0000-0000-000090650000}"/>
    <cellStyle name="표준 30 3 4 2 2 2" xfId="26004" xr:uid="{00000000-0005-0000-0000-000091650000}"/>
    <cellStyle name="표준 30 3 4 2 3" xfId="26005" xr:uid="{00000000-0005-0000-0000-000092650000}"/>
    <cellStyle name="표준 30 3 4 3" xfId="26006" xr:uid="{00000000-0005-0000-0000-000093650000}"/>
    <cellStyle name="표준 30 3 4 3 2" xfId="26007" xr:uid="{00000000-0005-0000-0000-000094650000}"/>
    <cellStyle name="표준 30 3 4 4" xfId="26008" xr:uid="{00000000-0005-0000-0000-000095650000}"/>
    <cellStyle name="표준 30 3 5" xfId="26009" xr:uid="{00000000-0005-0000-0000-000096650000}"/>
    <cellStyle name="표준 30 3 5 2" xfId="26010" xr:uid="{00000000-0005-0000-0000-000097650000}"/>
    <cellStyle name="표준 30 3 5 2 2" xfId="26011" xr:uid="{00000000-0005-0000-0000-000098650000}"/>
    <cellStyle name="표준 30 3 5 3" xfId="26012" xr:uid="{00000000-0005-0000-0000-000099650000}"/>
    <cellStyle name="표준 30 3 6" xfId="26013" xr:uid="{00000000-0005-0000-0000-00009A650000}"/>
    <cellStyle name="표준 30 3 6 2" xfId="26014" xr:uid="{00000000-0005-0000-0000-00009B650000}"/>
    <cellStyle name="표준 30 3 7" xfId="26015" xr:uid="{00000000-0005-0000-0000-00009C650000}"/>
    <cellStyle name="표준 30 4" xfId="26016" xr:uid="{00000000-0005-0000-0000-00009D650000}"/>
    <cellStyle name="표준 30 4 2" xfId="26017" xr:uid="{00000000-0005-0000-0000-00009E650000}"/>
    <cellStyle name="표준 30 4 2 2" xfId="26018" xr:uid="{00000000-0005-0000-0000-00009F650000}"/>
    <cellStyle name="표준 30 4 2 2 2" xfId="26019" xr:uid="{00000000-0005-0000-0000-0000A0650000}"/>
    <cellStyle name="표준 30 4 2 2 2 2" xfId="26020" xr:uid="{00000000-0005-0000-0000-0000A1650000}"/>
    <cellStyle name="표준 30 4 2 2 2 2 2" xfId="26021" xr:uid="{00000000-0005-0000-0000-0000A2650000}"/>
    <cellStyle name="표준 30 4 2 2 2 3" xfId="26022" xr:uid="{00000000-0005-0000-0000-0000A3650000}"/>
    <cellStyle name="표준 30 4 2 2 3" xfId="26023" xr:uid="{00000000-0005-0000-0000-0000A4650000}"/>
    <cellStyle name="표준 30 4 2 2 3 2" xfId="26024" xr:uid="{00000000-0005-0000-0000-0000A5650000}"/>
    <cellStyle name="표준 30 4 2 2 4" xfId="26025" xr:uid="{00000000-0005-0000-0000-0000A6650000}"/>
    <cellStyle name="표준 30 4 2 3" xfId="26026" xr:uid="{00000000-0005-0000-0000-0000A7650000}"/>
    <cellStyle name="표준 30 4 2 3 2" xfId="26027" xr:uid="{00000000-0005-0000-0000-0000A8650000}"/>
    <cellStyle name="표준 30 4 2 3 2 2" xfId="26028" xr:uid="{00000000-0005-0000-0000-0000A9650000}"/>
    <cellStyle name="표준 30 4 2 3 3" xfId="26029" xr:uid="{00000000-0005-0000-0000-0000AA650000}"/>
    <cellStyle name="표준 30 4 2 4" xfId="26030" xr:uid="{00000000-0005-0000-0000-0000AB650000}"/>
    <cellStyle name="표준 30 4 2 4 2" xfId="26031" xr:uid="{00000000-0005-0000-0000-0000AC650000}"/>
    <cellStyle name="표준 30 4 2 5" xfId="26032" xr:uid="{00000000-0005-0000-0000-0000AD650000}"/>
    <cellStyle name="표준 30 4 3" xfId="26033" xr:uid="{00000000-0005-0000-0000-0000AE650000}"/>
    <cellStyle name="표준 30 4 3 2" xfId="26034" xr:uid="{00000000-0005-0000-0000-0000AF650000}"/>
    <cellStyle name="표준 30 4 3 2 2" xfId="26035" xr:uid="{00000000-0005-0000-0000-0000B0650000}"/>
    <cellStyle name="표준 30 4 3 2 2 2" xfId="26036" xr:uid="{00000000-0005-0000-0000-0000B1650000}"/>
    <cellStyle name="표준 30 4 3 2 3" xfId="26037" xr:uid="{00000000-0005-0000-0000-0000B2650000}"/>
    <cellStyle name="표준 30 4 3 3" xfId="26038" xr:uid="{00000000-0005-0000-0000-0000B3650000}"/>
    <cellStyle name="표준 30 4 3 3 2" xfId="26039" xr:uid="{00000000-0005-0000-0000-0000B4650000}"/>
    <cellStyle name="표준 30 4 3 4" xfId="26040" xr:uid="{00000000-0005-0000-0000-0000B5650000}"/>
    <cellStyle name="표준 30 4 4" xfId="26041" xr:uid="{00000000-0005-0000-0000-0000B6650000}"/>
    <cellStyle name="표준 30 4 4 2" xfId="26042" xr:uid="{00000000-0005-0000-0000-0000B7650000}"/>
    <cellStyle name="표준 30 4 4 2 2" xfId="26043" xr:uid="{00000000-0005-0000-0000-0000B8650000}"/>
    <cellStyle name="표준 30 4 4 3" xfId="26044" xr:uid="{00000000-0005-0000-0000-0000B9650000}"/>
    <cellStyle name="표준 30 4 5" xfId="26045" xr:uid="{00000000-0005-0000-0000-0000BA650000}"/>
    <cellStyle name="표준 30 4 5 2" xfId="26046" xr:uid="{00000000-0005-0000-0000-0000BB650000}"/>
    <cellStyle name="표준 30 4 6" xfId="26047" xr:uid="{00000000-0005-0000-0000-0000BC650000}"/>
    <cellStyle name="표준 30 5" xfId="26048" xr:uid="{00000000-0005-0000-0000-0000BD650000}"/>
    <cellStyle name="표준 30 5 2" xfId="26049" xr:uid="{00000000-0005-0000-0000-0000BE650000}"/>
    <cellStyle name="표준 30 5 2 2" xfId="26050" xr:uid="{00000000-0005-0000-0000-0000BF650000}"/>
    <cellStyle name="표준 30 5 2 2 2" xfId="26051" xr:uid="{00000000-0005-0000-0000-0000C0650000}"/>
    <cellStyle name="표준 30 5 2 2 2 2" xfId="26052" xr:uid="{00000000-0005-0000-0000-0000C1650000}"/>
    <cellStyle name="표준 30 5 2 2 3" xfId="26053" xr:uid="{00000000-0005-0000-0000-0000C2650000}"/>
    <cellStyle name="표준 30 5 2 3" xfId="26054" xr:uid="{00000000-0005-0000-0000-0000C3650000}"/>
    <cellStyle name="표준 30 5 2 3 2" xfId="26055" xr:uid="{00000000-0005-0000-0000-0000C4650000}"/>
    <cellStyle name="표준 30 5 2 4" xfId="26056" xr:uid="{00000000-0005-0000-0000-0000C5650000}"/>
    <cellStyle name="표준 30 5 3" xfId="26057" xr:uid="{00000000-0005-0000-0000-0000C6650000}"/>
    <cellStyle name="표준 30 5 3 2" xfId="26058" xr:uid="{00000000-0005-0000-0000-0000C7650000}"/>
    <cellStyle name="표준 30 5 3 2 2" xfId="26059" xr:uid="{00000000-0005-0000-0000-0000C8650000}"/>
    <cellStyle name="표준 30 5 3 3" xfId="26060" xr:uid="{00000000-0005-0000-0000-0000C9650000}"/>
    <cellStyle name="표준 30 5 4" xfId="26061" xr:uid="{00000000-0005-0000-0000-0000CA650000}"/>
    <cellStyle name="표준 30 5 4 2" xfId="26062" xr:uid="{00000000-0005-0000-0000-0000CB650000}"/>
    <cellStyle name="표준 30 5 5" xfId="26063" xr:uid="{00000000-0005-0000-0000-0000CC650000}"/>
    <cellStyle name="표준 30 6" xfId="26064" xr:uid="{00000000-0005-0000-0000-0000CD650000}"/>
    <cellStyle name="표준 30 6 2" xfId="26065" xr:uid="{00000000-0005-0000-0000-0000CE650000}"/>
    <cellStyle name="표준 30 6 2 2" xfId="26066" xr:uid="{00000000-0005-0000-0000-0000CF650000}"/>
    <cellStyle name="표준 30 6 2 2 2" xfId="26067" xr:uid="{00000000-0005-0000-0000-0000D0650000}"/>
    <cellStyle name="표준 30 6 2 3" xfId="26068" xr:uid="{00000000-0005-0000-0000-0000D1650000}"/>
    <cellStyle name="표준 30 6 3" xfId="26069" xr:uid="{00000000-0005-0000-0000-0000D2650000}"/>
    <cellStyle name="표준 30 6 3 2" xfId="26070" xr:uid="{00000000-0005-0000-0000-0000D3650000}"/>
    <cellStyle name="표준 30 6 4" xfId="26071" xr:uid="{00000000-0005-0000-0000-0000D4650000}"/>
    <cellStyle name="표준 30 7" xfId="26072" xr:uid="{00000000-0005-0000-0000-0000D5650000}"/>
    <cellStyle name="표준 30 7 2" xfId="26073" xr:uid="{00000000-0005-0000-0000-0000D6650000}"/>
    <cellStyle name="표준 30 7 2 2" xfId="26074" xr:uid="{00000000-0005-0000-0000-0000D7650000}"/>
    <cellStyle name="표준 30 7 3" xfId="26075" xr:uid="{00000000-0005-0000-0000-0000D8650000}"/>
    <cellStyle name="표준 30 8" xfId="26076" xr:uid="{00000000-0005-0000-0000-0000D9650000}"/>
    <cellStyle name="표준 30 8 2" xfId="26077" xr:uid="{00000000-0005-0000-0000-0000DA650000}"/>
    <cellStyle name="표준 30 9" xfId="26078" xr:uid="{00000000-0005-0000-0000-0000DB650000}"/>
    <cellStyle name="표준 30 9 2" xfId="26079" xr:uid="{00000000-0005-0000-0000-0000DC650000}"/>
    <cellStyle name="표준 300" xfId="26080" xr:uid="{00000000-0005-0000-0000-0000DD650000}"/>
    <cellStyle name="표준 300 2" xfId="26081" xr:uid="{00000000-0005-0000-0000-0000DE650000}"/>
    <cellStyle name="표준 301" xfId="26082" xr:uid="{00000000-0005-0000-0000-0000DF650000}"/>
    <cellStyle name="표준 301 2" xfId="26083" xr:uid="{00000000-0005-0000-0000-0000E0650000}"/>
    <cellStyle name="표준 302" xfId="26084" xr:uid="{00000000-0005-0000-0000-0000E1650000}"/>
    <cellStyle name="표준 302 2" xfId="26085" xr:uid="{00000000-0005-0000-0000-0000E2650000}"/>
    <cellStyle name="표준 303" xfId="26086" xr:uid="{00000000-0005-0000-0000-0000E3650000}"/>
    <cellStyle name="표준 303 2" xfId="26087" xr:uid="{00000000-0005-0000-0000-0000E4650000}"/>
    <cellStyle name="표준 304" xfId="26088" xr:uid="{00000000-0005-0000-0000-0000E5650000}"/>
    <cellStyle name="표준 304 2" xfId="26089" xr:uid="{00000000-0005-0000-0000-0000E6650000}"/>
    <cellStyle name="표준 305" xfId="26090" xr:uid="{00000000-0005-0000-0000-0000E7650000}"/>
    <cellStyle name="표준 305 2" xfId="26091" xr:uid="{00000000-0005-0000-0000-0000E8650000}"/>
    <cellStyle name="표준 306" xfId="26092" xr:uid="{00000000-0005-0000-0000-0000E9650000}"/>
    <cellStyle name="표준 306 2" xfId="26093" xr:uid="{00000000-0005-0000-0000-0000EA650000}"/>
    <cellStyle name="표준 307" xfId="26094" xr:uid="{00000000-0005-0000-0000-0000EB650000}"/>
    <cellStyle name="표준 307 2" xfId="26095" xr:uid="{00000000-0005-0000-0000-0000EC650000}"/>
    <cellStyle name="표준 308" xfId="26096" xr:uid="{00000000-0005-0000-0000-0000ED650000}"/>
    <cellStyle name="표준 308 2" xfId="26097" xr:uid="{00000000-0005-0000-0000-0000EE650000}"/>
    <cellStyle name="표준 309" xfId="26098" xr:uid="{00000000-0005-0000-0000-0000EF650000}"/>
    <cellStyle name="표준 309 2" xfId="26099" xr:uid="{00000000-0005-0000-0000-0000F0650000}"/>
    <cellStyle name="표준 31" xfId="26100" xr:uid="{00000000-0005-0000-0000-0000F1650000}"/>
    <cellStyle name="표준 31 10" xfId="26101" xr:uid="{00000000-0005-0000-0000-0000F2650000}"/>
    <cellStyle name="표준 31 11" xfId="26102" xr:uid="{00000000-0005-0000-0000-0000F3650000}"/>
    <cellStyle name="표준 31 2" xfId="26103" xr:uid="{00000000-0005-0000-0000-0000F4650000}"/>
    <cellStyle name="표준 31 2 2" xfId="26104" xr:uid="{00000000-0005-0000-0000-0000F5650000}"/>
    <cellStyle name="표준 31 2 2 2" xfId="26105" xr:uid="{00000000-0005-0000-0000-0000F6650000}"/>
    <cellStyle name="표준 31 2 2 2 2" xfId="26106" xr:uid="{00000000-0005-0000-0000-0000F7650000}"/>
    <cellStyle name="표준 31 2 2 2 2 2" xfId="26107" xr:uid="{00000000-0005-0000-0000-0000F8650000}"/>
    <cellStyle name="표준 31 2 2 2 2 2 2" xfId="26108" xr:uid="{00000000-0005-0000-0000-0000F9650000}"/>
    <cellStyle name="표준 31 2 2 2 2 2 2 2" xfId="26109" xr:uid="{00000000-0005-0000-0000-0000FA650000}"/>
    <cellStyle name="표준 31 2 2 2 2 2 2 2 2" xfId="26110" xr:uid="{00000000-0005-0000-0000-0000FB650000}"/>
    <cellStyle name="표준 31 2 2 2 2 2 2 3" xfId="26111" xr:uid="{00000000-0005-0000-0000-0000FC650000}"/>
    <cellStyle name="표준 31 2 2 2 2 2 3" xfId="26112" xr:uid="{00000000-0005-0000-0000-0000FD650000}"/>
    <cellStyle name="표준 31 2 2 2 2 2 3 2" xfId="26113" xr:uid="{00000000-0005-0000-0000-0000FE650000}"/>
    <cellStyle name="표준 31 2 2 2 2 2 4" xfId="26114" xr:uid="{00000000-0005-0000-0000-0000FF650000}"/>
    <cellStyle name="표준 31 2 2 2 2 3" xfId="26115" xr:uid="{00000000-0005-0000-0000-000000660000}"/>
    <cellStyle name="표준 31 2 2 2 2 3 2" xfId="26116" xr:uid="{00000000-0005-0000-0000-000001660000}"/>
    <cellStyle name="표준 31 2 2 2 2 3 2 2" xfId="26117" xr:uid="{00000000-0005-0000-0000-000002660000}"/>
    <cellStyle name="표준 31 2 2 2 2 3 3" xfId="26118" xr:uid="{00000000-0005-0000-0000-000003660000}"/>
    <cellStyle name="표준 31 2 2 2 2 4" xfId="26119" xr:uid="{00000000-0005-0000-0000-000004660000}"/>
    <cellStyle name="표준 31 2 2 2 2 4 2" xfId="26120" xr:uid="{00000000-0005-0000-0000-000005660000}"/>
    <cellStyle name="표준 31 2 2 2 2 5" xfId="26121" xr:uid="{00000000-0005-0000-0000-000006660000}"/>
    <cellStyle name="표준 31 2 2 2 3" xfId="26122" xr:uid="{00000000-0005-0000-0000-000007660000}"/>
    <cellStyle name="표준 31 2 2 2 3 2" xfId="26123" xr:uid="{00000000-0005-0000-0000-000008660000}"/>
    <cellStyle name="표준 31 2 2 2 3 2 2" xfId="26124" xr:uid="{00000000-0005-0000-0000-000009660000}"/>
    <cellStyle name="표준 31 2 2 2 3 2 2 2" xfId="26125" xr:uid="{00000000-0005-0000-0000-00000A660000}"/>
    <cellStyle name="표준 31 2 2 2 3 2 3" xfId="26126" xr:uid="{00000000-0005-0000-0000-00000B660000}"/>
    <cellStyle name="표준 31 2 2 2 3 3" xfId="26127" xr:uid="{00000000-0005-0000-0000-00000C660000}"/>
    <cellStyle name="표준 31 2 2 2 3 3 2" xfId="26128" xr:uid="{00000000-0005-0000-0000-00000D660000}"/>
    <cellStyle name="표준 31 2 2 2 3 4" xfId="26129" xr:uid="{00000000-0005-0000-0000-00000E660000}"/>
    <cellStyle name="표준 31 2 2 2 4" xfId="26130" xr:uid="{00000000-0005-0000-0000-00000F660000}"/>
    <cellStyle name="표준 31 2 2 2 4 2" xfId="26131" xr:uid="{00000000-0005-0000-0000-000010660000}"/>
    <cellStyle name="표준 31 2 2 2 4 2 2" xfId="26132" xr:uid="{00000000-0005-0000-0000-000011660000}"/>
    <cellStyle name="표준 31 2 2 2 4 3" xfId="26133" xr:uid="{00000000-0005-0000-0000-000012660000}"/>
    <cellStyle name="표준 31 2 2 2 5" xfId="26134" xr:uid="{00000000-0005-0000-0000-000013660000}"/>
    <cellStyle name="표준 31 2 2 2 5 2" xfId="26135" xr:uid="{00000000-0005-0000-0000-000014660000}"/>
    <cellStyle name="표준 31 2 2 2 6" xfId="26136" xr:uid="{00000000-0005-0000-0000-000015660000}"/>
    <cellStyle name="표준 31 2 2 3" xfId="26137" xr:uid="{00000000-0005-0000-0000-000016660000}"/>
    <cellStyle name="표준 31 2 2 3 2" xfId="26138" xr:uid="{00000000-0005-0000-0000-000017660000}"/>
    <cellStyle name="표준 31 2 2 3 2 2" xfId="26139" xr:uid="{00000000-0005-0000-0000-000018660000}"/>
    <cellStyle name="표준 31 2 2 3 2 2 2" xfId="26140" xr:uid="{00000000-0005-0000-0000-000019660000}"/>
    <cellStyle name="표준 31 2 2 3 2 2 2 2" xfId="26141" xr:uid="{00000000-0005-0000-0000-00001A660000}"/>
    <cellStyle name="표준 31 2 2 3 2 2 3" xfId="26142" xr:uid="{00000000-0005-0000-0000-00001B660000}"/>
    <cellStyle name="표준 31 2 2 3 2 3" xfId="26143" xr:uid="{00000000-0005-0000-0000-00001C660000}"/>
    <cellStyle name="표준 31 2 2 3 2 3 2" xfId="26144" xr:uid="{00000000-0005-0000-0000-00001D660000}"/>
    <cellStyle name="표준 31 2 2 3 2 4" xfId="26145" xr:uid="{00000000-0005-0000-0000-00001E660000}"/>
    <cellStyle name="표준 31 2 2 3 3" xfId="26146" xr:uid="{00000000-0005-0000-0000-00001F660000}"/>
    <cellStyle name="표준 31 2 2 3 3 2" xfId="26147" xr:uid="{00000000-0005-0000-0000-000020660000}"/>
    <cellStyle name="표준 31 2 2 3 3 2 2" xfId="26148" xr:uid="{00000000-0005-0000-0000-000021660000}"/>
    <cellStyle name="표준 31 2 2 3 3 3" xfId="26149" xr:uid="{00000000-0005-0000-0000-000022660000}"/>
    <cellStyle name="표준 31 2 2 3 4" xfId="26150" xr:uid="{00000000-0005-0000-0000-000023660000}"/>
    <cellStyle name="표준 31 2 2 3 4 2" xfId="26151" xr:uid="{00000000-0005-0000-0000-000024660000}"/>
    <cellStyle name="표준 31 2 2 3 5" xfId="26152" xr:uid="{00000000-0005-0000-0000-000025660000}"/>
    <cellStyle name="표준 31 2 2 4" xfId="26153" xr:uid="{00000000-0005-0000-0000-000026660000}"/>
    <cellStyle name="표준 31 2 2 4 2" xfId="26154" xr:uid="{00000000-0005-0000-0000-000027660000}"/>
    <cellStyle name="표준 31 2 2 4 2 2" xfId="26155" xr:uid="{00000000-0005-0000-0000-000028660000}"/>
    <cellStyle name="표준 31 2 2 4 2 2 2" xfId="26156" xr:uid="{00000000-0005-0000-0000-000029660000}"/>
    <cellStyle name="표준 31 2 2 4 2 3" xfId="26157" xr:uid="{00000000-0005-0000-0000-00002A660000}"/>
    <cellStyle name="표준 31 2 2 4 3" xfId="26158" xr:uid="{00000000-0005-0000-0000-00002B660000}"/>
    <cellStyle name="표준 31 2 2 4 3 2" xfId="26159" xr:uid="{00000000-0005-0000-0000-00002C660000}"/>
    <cellStyle name="표준 31 2 2 4 4" xfId="26160" xr:uid="{00000000-0005-0000-0000-00002D660000}"/>
    <cellStyle name="표준 31 2 2 5" xfId="26161" xr:uid="{00000000-0005-0000-0000-00002E660000}"/>
    <cellStyle name="표준 31 2 2 5 2" xfId="26162" xr:uid="{00000000-0005-0000-0000-00002F660000}"/>
    <cellStyle name="표준 31 2 2 5 2 2" xfId="26163" xr:uid="{00000000-0005-0000-0000-000030660000}"/>
    <cellStyle name="표준 31 2 2 5 3" xfId="26164" xr:uid="{00000000-0005-0000-0000-000031660000}"/>
    <cellStyle name="표준 31 2 2 6" xfId="26165" xr:uid="{00000000-0005-0000-0000-000032660000}"/>
    <cellStyle name="표준 31 2 2 6 2" xfId="26166" xr:uid="{00000000-0005-0000-0000-000033660000}"/>
    <cellStyle name="표준 31 2 2 7" xfId="26167" xr:uid="{00000000-0005-0000-0000-000034660000}"/>
    <cellStyle name="표준 31 2 3" xfId="26168" xr:uid="{00000000-0005-0000-0000-000035660000}"/>
    <cellStyle name="표준 31 2 3 2" xfId="26169" xr:uid="{00000000-0005-0000-0000-000036660000}"/>
    <cellStyle name="표준 31 2 3 2 2" xfId="26170" xr:uid="{00000000-0005-0000-0000-000037660000}"/>
    <cellStyle name="표준 31 2 3 2 2 2" xfId="26171" xr:uid="{00000000-0005-0000-0000-000038660000}"/>
    <cellStyle name="표준 31 2 3 2 2 2 2" xfId="26172" xr:uid="{00000000-0005-0000-0000-000039660000}"/>
    <cellStyle name="표준 31 2 3 2 2 2 2 2" xfId="26173" xr:uid="{00000000-0005-0000-0000-00003A660000}"/>
    <cellStyle name="표준 31 2 3 2 2 2 3" xfId="26174" xr:uid="{00000000-0005-0000-0000-00003B660000}"/>
    <cellStyle name="표준 31 2 3 2 2 3" xfId="26175" xr:uid="{00000000-0005-0000-0000-00003C660000}"/>
    <cellStyle name="표준 31 2 3 2 2 3 2" xfId="26176" xr:uid="{00000000-0005-0000-0000-00003D660000}"/>
    <cellStyle name="표준 31 2 3 2 2 4" xfId="26177" xr:uid="{00000000-0005-0000-0000-00003E660000}"/>
    <cellStyle name="표준 31 2 3 2 3" xfId="26178" xr:uid="{00000000-0005-0000-0000-00003F660000}"/>
    <cellStyle name="표준 31 2 3 2 3 2" xfId="26179" xr:uid="{00000000-0005-0000-0000-000040660000}"/>
    <cellStyle name="표준 31 2 3 2 3 2 2" xfId="26180" xr:uid="{00000000-0005-0000-0000-000041660000}"/>
    <cellStyle name="표준 31 2 3 2 3 3" xfId="26181" xr:uid="{00000000-0005-0000-0000-000042660000}"/>
    <cellStyle name="표준 31 2 3 2 4" xfId="26182" xr:uid="{00000000-0005-0000-0000-000043660000}"/>
    <cellStyle name="표준 31 2 3 2 4 2" xfId="26183" xr:uid="{00000000-0005-0000-0000-000044660000}"/>
    <cellStyle name="표준 31 2 3 2 5" xfId="26184" xr:uid="{00000000-0005-0000-0000-000045660000}"/>
    <cellStyle name="표준 31 2 3 3" xfId="26185" xr:uid="{00000000-0005-0000-0000-000046660000}"/>
    <cellStyle name="표준 31 2 3 3 2" xfId="26186" xr:uid="{00000000-0005-0000-0000-000047660000}"/>
    <cellStyle name="표준 31 2 3 3 2 2" xfId="26187" xr:uid="{00000000-0005-0000-0000-000048660000}"/>
    <cellStyle name="표준 31 2 3 3 2 2 2" xfId="26188" xr:uid="{00000000-0005-0000-0000-000049660000}"/>
    <cellStyle name="표준 31 2 3 3 2 3" xfId="26189" xr:uid="{00000000-0005-0000-0000-00004A660000}"/>
    <cellStyle name="표준 31 2 3 3 3" xfId="26190" xr:uid="{00000000-0005-0000-0000-00004B660000}"/>
    <cellStyle name="표준 31 2 3 3 3 2" xfId="26191" xr:uid="{00000000-0005-0000-0000-00004C660000}"/>
    <cellStyle name="표준 31 2 3 3 4" xfId="26192" xr:uid="{00000000-0005-0000-0000-00004D660000}"/>
    <cellStyle name="표준 31 2 3 4" xfId="26193" xr:uid="{00000000-0005-0000-0000-00004E660000}"/>
    <cellStyle name="표준 31 2 3 4 2" xfId="26194" xr:uid="{00000000-0005-0000-0000-00004F660000}"/>
    <cellStyle name="표준 31 2 3 4 2 2" xfId="26195" xr:uid="{00000000-0005-0000-0000-000050660000}"/>
    <cellStyle name="표준 31 2 3 4 3" xfId="26196" xr:uid="{00000000-0005-0000-0000-000051660000}"/>
    <cellStyle name="표준 31 2 3 5" xfId="26197" xr:uid="{00000000-0005-0000-0000-000052660000}"/>
    <cellStyle name="표준 31 2 3 5 2" xfId="26198" xr:uid="{00000000-0005-0000-0000-000053660000}"/>
    <cellStyle name="표준 31 2 3 6" xfId="26199" xr:uid="{00000000-0005-0000-0000-000054660000}"/>
    <cellStyle name="표준 31 2 4" xfId="26200" xr:uid="{00000000-0005-0000-0000-000055660000}"/>
    <cellStyle name="표준 31 2 4 2" xfId="26201" xr:uid="{00000000-0005-0000-0000-000056660000}"/>
    <cellStyle name="표준 31 2 4 2 2" xfId="26202" xr:uid="{00000000-0005-0000-0000-000057660000}"/>
    <cellStyle name="표준 31 2 4 2 2 2" xfId="26203" xr:uid="{00000000-0005-0000-0000-000058660000}"/>
    <cellStyle name="표준 31 2 4 2 2 2 2" xfId="26204" xr:uid="{00000000-0005-0000-0000-000059660000}"/>
    <cellStyle name="표준 31 2 4 2 2 3" xfId="26205" xr:uid="{00000000-0005-0000-0000-00005A660000}"/>
    <cellStyle name="표준 31 2 4 2 3" xfId="26206" xr:uid="{00000000-0005-0000-0000-00005B660000}"/>
    <cellStyle name="표준 31 2 4 2 3 2" xfId="26207" xr:uid="{00000000-0005-0000-0000-00005C660000}"/>
    <cellStyle name="표준 31 2 4 2 4" xfId="26208" xr:uid="{00000000-0005-0000-0000-00005D660000}"/>
    <cellStyle name="표준 31 2 4 3" xfId="26209" xr:uid="{00000000-0005-0000-0000-00005E660000}"/>
    <cellStyle name="표준 31 2 4 3 2" xfId="26210" xr:uid="{00000000-0005-0000-0000-00005F660000}"/>
    <cellStyle name="표준 31 2 4 3 2 2" xfId="26211" xr:uid="{00000000-0005-0000-0000-000060660000}"/>
    <cellStyle name="표준 31 2 4 3 3" xfId="26212" xr:uid="{00000000-0005-0000-0000-000061660000}"/>
    <cellStyle name="표준 31 2 4 4" xfId="26213" xr:uid="{00000000-0005-0000-0000-000062660000}"/>
    <cellStyle name="표준 31 2 4 4 2" xfId="26214" xr:uid="{00000000-0005-0000-0000-000063660000}"/>
    <cellStyle name="표준 31 2 4 5" xfId="26215" xr:uid="{00000000-0005-0000-0000-000064660000}"/>
    <cellStyle name="표준 31 2 5" xfId="26216" xr:uid="{00000000-0005-0000-0000-000065660000}"/>
    <cellStyle name="표준 31 2 5 2" xfId="26217" xr:uid="{00000000-0005-0000-0000-000066660000}"/>
    <cellStyle name="표준 31 2 5 2 2" xfId="26218" xr:uid="{00000000-0005-0000-0000-000067660000}"/>
    <cellStyle name="표준 31 2 5 2 2 2" xfId="26219" xr:uid="{00000000-0005-0000-0000-000068660000}"/>
    <cellStyle name="표준 31 2 5 2 3" xfId="26220" xr:uid="{00000000-0005-0000-0000-000069660000}"/>
    <cellStyle name="표준 31 2 5 3" xfId="26221" xr:uid="{00000000-0005-0000-0000-00006A660000}"/>
    <cellStyle name="표준 31 2 5 3 2" xfId="26222" xr:uid="{00000000-0005-0000-0000-00006B660000}"/>
    <cellStyle name="표준 31 2 5 4" xfId="26223" xr:uid="{00000000-0005-0000-0000-00006C660000}"/>
    <cellStyle name="표준 31 2 6" xfId="26224" xr:uid="{00000000-0005-0000-0000-00006D660000}"/>
    <cellStyle name="표준 31 2 6 2" xfId="26225" xr:uid="{00000000-0005-0000-0000-00006E660000}"/>
    <cellStyle name="표준 31 2 6 2 2" xfId="26226" xr:uid="{00000000-0005-0000-0000-00006F660000}"/>
    <cellStyle name="표준 31 2 6 3" xfId="26227" xr:uid="{00000000-0005-0000-0000-000070660000}"/>
    <cellStyle name="표준 31 2 7" xfId="26228" xr:uid="{00000000-0005-0000-0000-000071660000}"/>
    <cellStyle name="표준 31 2 7 2" xfId="26229" xr:uid="{00000000-0005-0000-0000-000072660000}"/>
    <cellStyle name="표준 31 2 8" xfId="26230" xr:uid="{00000000-0005-0000-0000-000073660000}"/>
    <cellStyle name="표준 31 3" xfId="26231" xr:uid="{00000000-0005-0000-0000-000074660000}"/>
    <cellStyle name="표준 31 3 2" xfId="26232" xr:uid="{00000000-0005-0000-0000-000075660000}"/>
    <cellStyle name="표준 31 3 2 2" xfId="26233" xr:uid="{00000000-0005-0000-0000-000076660000}"/>
    <cellStyle name="표준 31 3 2 2 2" xfId="26234" xr:uid="{00000000-0005-0000-0000-000077660000}"/>
    <cellStyle name="표준 31 3 2 2 2 2" xfId="26235" xr:uid="{00000000-0005-0000-0000-000078660000}"/>
    <cellStyle name="표준 31 3 2 2 2 2 2" xfId="26236" xr:uid="{00000000-0005-0000-0000-000079660000}"/>
    <cellStyle name="표준 31 3 2 2 2 2 2 2" xfId="26237" xr:uid="{00000000-0005-0000-0000-00007A660000}"/>
    <cellStyle name="표준 31 3 2 2 2 2 3" xfId="26238" xr:uid="{00000000-0005-0000-0000-00007B660000}"/>
    <cellStyle name="표준 31 3 2 2 2 3" xfId="26239" xr:uid="{00000000-0005-0000-0000-00007C660000}"/>
    <cellStyle name="표준 31 3 2 2 2 3 2" xfId="26240" xr:uid="{00000000-0005-0000-0000-00007D660000}"/>
    <cellStyle name="표준 31 3 2 2 2 4" xfId="26241" xr:uid="{00000000-0005-0000-0000-00007E660000}"/>
    <cellStyle name="표준 31 3 2 2 3" xfId="26242" xr:uid="{00000000-0005-0000-0000-00007F660000}"/>
    <cellStyle name="표준 31 3 2 2 3 2" xfId="26243" xr:uid="{00000000-0005-0000-0000-000080660000}"/>
    <cellStyle name="표준 31 3 2 2 3 2 2" xfId="26244" xr:uid="{00000000-0005-0000-0000-000081660000}"/>
    <cellStyle name="표준 31 3 2 2 3 3" xfId="26245" xr:uid="{00000000-0005-0000-0000-000082660000}"/>
    <cellStyle name="표준 31 3 2 2 4" xfId="26246" xr:uid="{00000000-0005-0000-0000-000083660000}"/>
    <cellStyle name="표준 31 3 2 2 4 2" xfId="26247" xr:uid="{00000000-0005-0000-0000-000084660000}"/>
    <cellStyle name="표준 31 3 2 2 5" xfId="26248" xr:uid="{00000000-0005-0000-0000-000085660000}"/>
    <cellStyle name="표준 31 3 2 3" xfId="26249" xr:uid="{00000000-0005-0000-0000-000086660000}"/>
    <cellStyle name="표준 31 3 2 3 2" xfId="26250" xr:uid="{00000000-0005-0000-0000-000087660000}"/>
    <cellStyle name="표준 31 3 2 3 2 2" xfId="26251" xr:uid="{00000000-0005-0000-0000-000088660000}"/>
    <cellStyle name="표준 31 3 2 3 2 2 2" xfId="26252" xr:uid="{00000000-0005-0000-0000-000089660000}"/>
    <cellStyle name="표준 31 3 2 3 2 3" xfId="26253" xr:uid="{00000000-0005-0000-0000-00008A660000}"/>
    <cellStyle name="표준 31 3 2 3 3" xfId="26254" xr:uid="{00000000-0005-0000-0000-00008B660000}"/>
    <cellStyle name="표준 31 3 2 3 3 2" xfId="26255" xr:uid="{00000000-0005-0000-0000-00008C660000}"/>
    <cellStyle name="표준 31 3 2 3 4" xfId="26256" xr:uid="{00000000-0005-0000-0000-00008D660000}"/>
    <cellStyle name="표준 31 3 2 4" xfId="26257" xr:uid="{00000000-0005-0000-0000-00008E660000}"/>
    <cellStyle name="표준 31 3 2 4 2" xfId="26258" xr:uid="{00000000-0005-0000-0000-00008F660000}"/>
    <cellStyle name="표준 31 3 2 4 2 2" xfId="26259" xr:uid="{00000000-0005-0000-0000-000090660000}"/>
    <cellStyle name="표준 31 3 2 4 3" xfId="26260" xr:uid="{00000000-0005-0000-0000-000091660000}"/>
    <cellStyle name="표준 31 3 2 5" xfId="26261" xr:uid="{00000000-0005-0000-0000-000092660000}"/>
    <cellStyle name="표준 31 3 2 5 2" xfId="26262" xr:uid="{00000000-0005-0000-0000-000093660000}"/>
    <cellStyle name="표준 31 3 2 6" xfId="26263" xr:uid="{00000000-0005-0000-0000-000094660000}"/>
    <cellStyle name="표준 31 3 3" xfId="26264" xr:uid="{00000000-0005-0000-0000-000095660000}"/>
    <cellStyle name="표준 31 3 3 2" xfId="26265" xr:uid="{00000000-0005-0000-0000-000096660000}"/>
    <cellStyle name="표준 31 3 3 2 2" xfId="26266" xr:uid="{00000000-0005-0000-0000-000097660000}"/>
    <cellStyle name="표준 31 3 3 2 2 2" xfId="26267" xr:uid="{00000000-0005-0000-0000-000098660000}"/>
    <cellStyle name="표준 31 3 3 2 2 2 2" xfId="26268" xr:uid="{00000000-0005-0000-0000-000099660000}"/>
    <cellStyle name="표준 31 3 3 2 2 3" xfId="26269" xr:uid="{00000000-0005-0000-0000-00009A660000}"/>
    <cellStyle name="표준 31 3 3 2 3" xfId="26270" xr:uid="{00000000-0005-0000-0000-00009B660000}"/>
    <cellStyle name="표준 31 3 3 2 3 2" xfId="26271" xr:uid="{00000000-0005-0000-0000-00009C660000}"/>
    <cellStyle name="표준 31 3 3 2 4" xfId="26272" xr:uid="{00000000-0005-0000-0000-00009D660000}"/>
    <cellStyle name="표준 31 3 3 3" xfId="26273" xr:uid="{00000000-0005-0000-0000-00009E660000}"/>
    <cellStyle name="표준 31 3 3 3 2" xfId="26274" xr:uid="{00000000-0005-0000-0000-00009F660000}"/>
    <cellStyle name="표준 31 3 3 3 2 2" xfId="26275" xr:uid="{00000000-0005-0000-0000-0000A0660000}"/>
    <cellStyle name="표준 31 3 3 3 3" xfId="26276" xr:uid="{00000000-0005-0000-0000-0000A1660000}"/>
    <cellStyle name="표준 31 3 3 4" xfId="26277" xr:uid="{00000000-0005-0000-0000-0000A2660000}"/>
    <cellStyle name="표준 31 3 3 4 2" xfId="26278" xr:uid="{00000000-0005-0000-0000-0000A3660000}"/>
    <cellStyle name="표준 31 3 3 5" xfId="26279" xr:uid="{00000000-0005-0000-0000-0000A4660000}"/>
    <cellStyle name="표준 31 3 4" xfId="26280" xr:uid="{00000000-0005-0000-0000-0000A5660000}"/>
    <cellStyle name="표준 31 3 4 2" xfId="26281" xr:uid="{00000000-0005-0000-0000-0000A6660000}"/>
    <cellStyle name="표준 31 3 4 2 2" xfId="26282" xr:uid="{00000000-0005-0000-0000-0000A7660000}"/>
    <cellStyle name="표준 31 3 4 2 2 2" xfId="26283" xr:uid="{00000000-0005-0000-0000-0000A8660000}"/>
    <cellStyle name="표준 31 3 4 2 3" xfId="26284" xr:uid="{00000000-0005-0000-0000-0000A9660000}"/>
    <cellStyle name="표준 31 3 4 3" xfId="26285" xr:uid="{00000000-0005-0000-0000-0000AA660000}"/>
    <cellStyle name="표준 31 3 4 3 2" xfId="26286" xr:uid="{00000000-0005-0000-0000-0000AB660000}"/>
    <cellStyle name="표준 31 3 4 4" xfId="26287" xr:uid="{00000000-0005-0000-0000-0000AC660000}"/>
    <cellStyle name="표준 31 3 5" xfId="26288" xr:uid="{00000000-0005-0000-0000-0000AD660000}"/>
    <cellStyle name="표준 31 3 5 2" xfId="26289" xr:uid="{00000000-0005-0000-0000-0000AE660000}"/>
    <cellStyle name="표준 31 3 5 2 2" xfId="26290" xr:uid="{00000000-0005-0000-0000-0000AF660000}"/>
    <cellStyle name="표준 31 3 5 3" xfId="26291" xr:uid="{00000000-0005-0000-0000-0000B0660000}"/>
    <cellStyle name="표준 31 3 6" xfId="26292" xr:uid="{00000000-0005-0000-0000-0000B1660000}"/>
    <cellStyle name="표준 31 3 6 2" xfId="26293" xr:uid="{00000000-0005-0000-0000-0000B2660000}"/>
    <cellStyle name="표준 31 3 7" xfId="26294" xr:uid="{00000000-0005-0000-0000-0000B3660000}"/>
    <cellStyle name="표준 31 4" xfId="26295" xr:uid="{00000000-0005-0000-0000-0000B4660000}"/>
    <cellStyle name="표준 31 4 2" xfId="26296" xr:uid="{00000000-0005-0000-0000-0000B5660000}"/>
    <cellStyle name="표준 31 4 2 2" xfId="26297" xr:uid="{00000000-0005-0000-0000-0000B6660000}"/>
    <cellStyle name="표준 31 4 2 2 2" xfId="26298" xr:uid="{00000000-0005-0000-0000-0000B7660000}"/>
    <cellStyle name="표준 31 4 2 2 2 2" xfId="26299" xr:uid="{00000000-0005-0000-0000-0000B8660000}"/>
    <cellStyle name="표준 31 4 2 2 2 2 2" xfId="26300" xr:uid="{00000000-0005-0000-0000-0000B9660000}"/>
    <cellStyle name="표준 31 4 2 2 2 3" xfId="26301" xr:uid="{00000000-0005-0000-0000-0000BA660000}"/>
    <cellStyle name="표준 31 4 2 2 3" xfId="26302" xr:uid="{00000000-0005-0000-0000-0000BB660000}"/>
    <cellStyle name="표준 31 4 2 2 3 2" xfId="26303" xr:uid="{00000000-0005-0000-0000-0000BC660000}"/>
    <cellStyle name="표준 31 4 2 2 4" xfId="26304" xr:uid="{00000000-0005-0000-0000-0000BD660000}"/>
    <cellStyle name="표준 31 4 2 3" xfId="26305" xr:uid="{00000000-0005-0000-0000-0000BE660000}"/>
    <cellStyle name="표준 31 4 2 3 2" xfId="26306" xr:uid="{00000000-0005-0000-0000-0000BF660000}"/>
    <cellStyle name="표준 31 4 2 3 2 2" xfId="26307" xr:uid="{00000000-0005-0000-0000-0000C0660000}"/>
    <cellStyle name="표준 31 4 2 3 3" xfId="26308" xr:uid="{00000000-0005-0000-0000-0000C1660000}"/>
    <cellStyle name="표준 31 4 2 4" xfId="26309" xr:uid="{00000000-0005-0000-0000-0000C2660000}"/>
    <cellStyle name="표준 31 4 2 4 2" xfId="26310" xr:uid="{00000000-0005-0000-0000-0000C3660000}"/>
    <cellStyle name="표준 31 4 2 5" xfId="26311" xr:uid="{00000000-0005-0000-0000-0000C4660000}"/>
    <cellStyle name="표준 31 4 3" xfId="26312" xr:uid="{00000000-0005-0000-0000-0000C5660000}"/>
    <cellStyle name="표준 31 4 3 2" xfId="26313" xr:uid="{00000000-0005-0000-0000-0000C6660000}"/>
    <cellStyle name="표준 31 4 3 2 2" xfId="26314" xr:uid="{00000000-0005-0000-0000-0000C7660000}"/>
    <cellStyle name="표준 31 4 3 2 2 2" xfId="26315" xr:uid="{00000000-0005-0000-0000-0000C8660000}"/>
    <cellStyle name="표준 31 4 3 2 3" xfId="26316" xr:uid="{00000000-0005-0000-0000-0000C9660000}"/>
    <cellStyle name="표준 31 4 3 3" xfId="26317" xr:uid="{00000000-0005-0000-0000-0000CA660000}"/>
    <cellStyle name="표준 31 4 3 3 2" xfId="26318" xr:uid="{00000000-0005-0000-0000-0000CB660000}"/>
    <cellStyle name="표준 31 4 3 4" xfId="26319" xr:uid="{00000000-0005-0000-0000-0000CC660000}"/>
    <cellStyle name="표준 31 4 4" xfId="26320" xr:uid="{00000000-0005-0000-0000-0000CD660000}"/>
    <cellStyle name="표준 31 4 4 2" xfId="26321" xr:uid="{00000000-0005-0000-0000-0000CE660000}"/>
    <cellStyle name="표준 31 4 4 2 2" xfId="26322" xr:uid="{00000000-0005-0000-0000-0000CF660000}"/>
    <cellStyle name="표준 31 4 4 3" xfId="26323" xr:uid="{00000000-0005-0000-0000-0000D0660000}"/>
    <cellStyle name="표준 31 4 5" xfId="26324" xr:uid="{00000000-0005-0000-0000-0000D1660000}"/>
    <cellStyle name="표준 31 4 5 2" xfId="26325" xr:uid="{00000000-0005-0000-0000-0000D2660000}"/>
    <cellStyle name="표준 31 4 6" xfId="26326" xr:uid="{00000000-0005-0000-0000-0000D3660000}"/>
    <cellStyle name="표준 31 5" xfId="26327" xr:uid="{00000000-0005-0000-0000-0000D4660000}"/>
    <cellStyle name="표준 31 5 2" xfId="26328" xr:uid="{00000000-0005-0000-0000-0000D5660000}"/>
    <cellStyle name="표준 31 5 2 2" xfId="26329" xr:uid="{00000000-0005-0000-0000-0000D6660000}"/>
    <cellStyle name="표준 31 5 2 2 2" xfId="26330" xr:uid="{00000000-0005-0000-0000-0000D7660000}"/>
    <cellStyle name="표준 31 5 2 2 2 2" xfId="26331" xr:uid="{00000000-0005-0000-0000-0000D8660000}"/>
    <cellStyle name="표준 31 5 2 2 3" xfId="26332" xr:uid="{00000000-0005-0000-0000-0000D9660000}"/>
    <cellStyle name="표준 31 5 2 3" xfId="26333" xr:uid="{00000000-0005-0000-0000-0000DA660000}"/>
    <cellStyle name="표준 31 5 2 3 2" xfId="26334" xr:uid="{00000000-0005-0000-0000-0000DB660000}"/>
    <cellStyle name="표준 31 5 2 4" xfId="26335" xr:uid="{00000000-0005-0000-0000-0000DC660000}"/>
    <cellStyle name="표준 31 5 3" xfId="26336" xr:uid="{00000000-0005-0000-0000-0000DD660000}"/>
    <cellStyle name="표준 31 5 3 2" xfId="26337" xr:uid="{00000000-0005-0000-0000-0000DE660000}"/>
    <cellStyle name="표준 31 5 3 2 2" xfId="26338" xr:uid="{00000000-0005-0000-0000-0000DF660000}"/>
    <cellStyle name="표준 31 5 3 3" xfId="26339" xr:uid="{00000000-0005-0000-0000-0000E0660000}"/>
    <cellStyle name="표준 31 5 4" xfId="26340" xr:uid="{00000000-0005-0000-0000-0000E1660000}"/>
    <cellStyle name="표준 31 5 4 2" xfId="26341" xr:uid="{00000000-0005-0000-0000-0000E2660000}"/>
    <cellStyle name="표준 31 5 5" xfId="26342" xr:uid="{00000000-0005-0000-0000-0000E3660000}"/>
    <cellStyle name="표준 31 6" xfId="26343" xr:uid="{00000000-0005-0000-0000-0000E4660000}"/>
    <cellStyle name="표준 31 6 2" xfId="26344" xr:uid="{00000000-0005-0000-0000-0000E5660000}"/>
    <cellStyle name="표준 31 6 2 2" xfId="26345" xr:uid="{00000000-0005-0000-0000-0000E6660000}"/>
    <cellStyle name="표준 31 6 2 2 2" xfId="26346" xr:uid="{00000000-0005-0000-0000-0000E7660000}"/>
    <cellStyle name="표준 31 6 2 3" xfId="26347" xr:uid="{00000000-0005-0000-0000-0000E8660000}"/>
    <cellStyle name="표준 31 6 3" xfId="26348" xr:uid="{00000000-0005-0000-0000-0000E9660000}"/>
    <cellStyle name="표준 31 6 3 2" xfId="26349" xr:uid="{00000000-0005-0000-0000-0000EA660000}"/>
    <cellStyle name="표준 31 6 4" xfId="26350" xr:uid="{00000000-0005-0000-0000-0000EB660000}"/>
    <cellStyle name="표준 31 7" xfId="26351" xr:uid="{00000000-0005-0000-0000-0000EC660000}"/>
    <cellStyle name="표준 31 7 2" xfId="26352" xr:uid="{00000000-0005-0000-0000-0000ED660000}"/>
    <cellStyle name="표준 31 7 2 2" xfId="26353" xr:uid="{00000000-0005-0000-0000-0000EE660000}"/>
    <cellStyle name="표준 31 7 3" xfId="26354" xr:uid="{00000000-0005-0000-0000-0000EF660000}"/>
    <cellStyle name="표준 31 8" xfId="26355" xr:uid="{00000000-0005-0000-0000-0000F0660000}"/>
    <cellStyle name="표준 31 8 2" xfId="26356" xr:uid="{00000000-0005-0000-0000-0000F1660000}"/>
    <cellStyle name="표준 31 9" xfId="26357" xr:uid="{00000000-0005-0000-0000-0000F2660000}"/>
    <cellStyle name="표준 31 9 2" xfId="26358" xr:uid="{00000000-0005-0000-0000-0000F3660000}"/>
    <cellStyle name="표준 310" xfId="26359" xr:uid="{00000000-0005-0000-0000-0000F4660000}"/>
    <cellStyle name="표준 310 2" xfId="26360" xr:uid="{00000000-0005-0000-0000-0000F5660000}"/>
    <cellStyle name="표준 311" xfId="26361" xr:uid="{00000000-0005-0000-0000-0000F6660000}"/>
    <cellStyle name="표준 311 2" xfId="26362" xr:uid="{00000000-0005-0000-0000-0000F7660000}"/>
    <cellStyle name="표준 312" xfId="26363" xr:uid="{00000000-0005-0000-0000-0000F8660000}"/>
    <cellStyle name="표준 312 2" xfId="26364" xr:uid="{00000000-0005-0000-0000-0000F9660000}"/>
    <cellStyle name="표준 313" xfId="26365" xr:uid="{00000000-0005-0000-0000-0000FA660000}"/>
    <cellStyle name="표준 313 2" xfId="26366" xr:uid="{00000000-0005-0000-0000-0000FB660000}"/>
    <cellStyle name="표준 314" xfId="26367" xr:uid="{00000000-0005-0000-0000-0000FC660000}"/>
    <cellStyle name="표준 314 2" xfId="26368" xr:uid="{00000000-0005-0000-0000-0000FD660000}"/>
    <cellStyle name="표준 315" xfId="26369" xr:uid="{00000000-0005-0000-0000-0000FE660000}"/>
    <cellStyle name="표준 315 2" xfId="26370" xr:uid="{00000000-0005-0000-0000-0000FF660000}"/>
    <cellStyle name="표준 316" xfId="26371" xr:uid="{00000000-0005-0000-0000-000000670000}"/>
    <cellStyle name="표준 316 2" xfId="26372" xr:uid="{00000000-0005-0000-0000-000001670000}"/>
    <cellStyle name="표준 317" xfId="26373" xr:uid="{00000000-0005-0000-0000-000002670000}"/>
    <cellStyle name="표준 317 2" xfId="26374" xr:uid="{00000000-0005-0000-0000-000003670000}"/>
    <cellStyle name="표준 318" xfId="26375" xr:uid="{00000000-0005-0000-0000-000004670000}"/>
    <cellStyle name="표준 318 2" xfId="26376" xr:uid="{00000000-0005-0000-0000-000005670000}"/>
    <cellStyle name="표준 319" xfId="26377" xr:uid="{00000000-0005-0000-0000-000006670000}"/>
    <cellStyle name="표준 319 2" xfId="26378" xr:uid="{00000000-0005-0000-0000-000007670000}"/>
    <cellStyle name="표준 32" xfId="26379" xr:uid="{00000000-0005-0000-0000-000008670000}"/>
    <cellStyle name="표준 32 10" xfId="26380" xr:uid="{00000000-0005-0000-0000-000009670000}"/>
    <cellStyle name="표준 32 11" xfId="26381" xr:uid="{00000000-0005-0000-0000-00000A670000}"/>
    <cellStyle name="표준 32 2" xfId="26382" xr:uid="{00000000-0005-0000-0000-00000B670000}"/>
    <cellStyle name="표준 32 2 2" xfId="26383" xr:uid="{00000000-0005-0000-0000-00000C670000}"/>
    <cellStyle name="표준 32 2 2 2" xfId="26384" xr:uid="{00000000-0005-0000-0000-00000D670000}"/>
    <cellStyle name="표준 32 2 2 2 2" xfId="26385" xr:uid="{00000000-0005-0000-0000-00000E670000}"/>
    <cellStyle name="표준 32 2 2 2 2 2" xfId="26386" xr:uid="{00000000-0005-0000-0000-00000F670000}"/>
    <cellStyle name="표준 32 2 2 2 2 2 2" xfId="26387" xr:uid="{00000000-0005-0000-0000-000010670000}"/>
    <cellStyle name="표준 32 2 2 2 2 2 2 2" xfId="26388" xr:uid="{00000000-0005-0000-0000-000011670000}"/>
    <cellStyle name="표준 32 2 2 2 2 2 2 2 2" xfId="26389" xr:uid="{00000000-0005-0000-0000-000012670000}"/>
    <cellStyle name="표준 32 2 2 2 2 2 2 3" xfId="26390" xr:uid="{00000000-0005-0000-0000-000013670000}"/>
    <cellStyle name="표준 32 2 2 2 2 2 3" xfId="26391" xr:uid="{00000000-0005-0000-0000-000014670000}"/>
    <cellStyle name="표준 32 2 2 2 2 2 3 2" xfId="26392" xr:uid="{00000000-0005-0000-0000-000015670000}"/>
    <cellStyle name="표준 32 2 2 2 2 2 4" xfId="26393" xr:uid="{00000000-0005-0000-0000-000016670000}"/>
    <cellStyle name="표준 32 2 2 2 2 3" xfId="26394" xr:uid="{00000000-0005-0000-0000-000017670000}"/>
    <cellStyle name="표준 32 2 2 2 2 3 2" xfId="26395" xr:uid="{00000000-0005-0000-0000-000018670000}"/>
    <cellStyle name="표준 32 2 2 2 2 3 2 2" xfId="26396" xr:uid="{00000000-0005-0000-0000-000019670000}"/>
    <cellStyle name="표준 32 2 2 2 2 3 3" xfId="26397" xr:uid="{00000000-0005-0000-0000-00001A670000}"/>
    <cellStyle name="표준 32 2 2 2 2 4" xfId="26398" xr:uid="{00000000-0005-0000-0000-00001B670000}"/>
    <cellStyle name="표준 32 2 2 2 2 4 2" xfId="26399" xr:uid="{00000000-0005-0000-0000-00001C670000}"/>
    <cellStyle name="표준 32 2 2 2 2 5" xfId="26400" xr:uid="{00000000-0005-0000-0000-00001D670000}"/>
    <cellStyle name="표준 32 2 2 2 3" xfId="26401" xr:uid="{00000000-0005-0000-0000-00001E670000}"/>
    <cellStyle name="표준 32 2 2 2 3 2" xfId="26402" xr:uid="{00000000-0005-0000-0000-00001F670000}"/>
    <cellStyle name="표준 32 2 2 2 3 2 2" xfId="26403" xr:uid="{00000000-0005-0000-0000-000020670000}"/>
    <cellStyle name="표준 32 2 2 2 3 2 2 2" xfId="26404" xr:uid="{00000000-0005-0000-0000-000021670000}"/>
    <cellStyle name="표준 32 2 2 2 3 2 3" xfId="26405" xr:uid="{00000000-0005-0000-0000-000022670000}"/>
    <cellStyle name="표준 32 2 2 2 3 3" xfId="26406" xr:uid="{00000000-0005-0000-0000-000023670000}"/>
    <cellStyle name="표준 32 2 2 2 3 3 2" xfId="26407" xr:uid="{00000000-0005-0000-0000-000024670000}"/>
    <cellStyle name="표준 32 2 2 2 3 4" xfId="26408" xr:uid="{00000000-0005-0000-0000-000025670000}"/>
    <cellStyle name="표준 32 2 2 2 4" xfId="26409" xr:uid="{00000000-0005-0000-0000-000026670000}"/>
    <cellStyle name="표준 32 2 2 2 4 2" xfId="26410" xr:uid="{00000000-0005-0000-0000-000027670000}"/>
    <cellStyle name="표준 32 2 2 2 4 2 2" xfId="26411" xr:uid="{00000000-0005-0000-0000-000028670000}"/>
    <cellStyle name="표준 32 2 2 2 4 3" xfId="26412" xr:uid="{00000000-0005-0000-0000-000029670000}"/>
    <cellStyle name="표준 32 2 2 2 5" xfId="26413" xr:uid="{00000000-0005-0000-0000-00002A670000}"/>
    <cellStyle name="표준 32 2 2 2 5 2" xfId="26414" xr:uid="{00000000-0005-0000-0000-00002B670000}"/>
    <cellStyle name="표준 32 2 2 2 6" xfId="26415" xr:uid="{00000000-0005-0000-0000-00002C670000}"/>
    <cellStyle name="표준 32 2 2 3" xfId="26416" xr:uid="{00000000-0005-0000-0000-00002D670000}"/>
    <cellStyle name="표준 32 2 2 3 2" xfId="26417" xr:uid="{00000000-0005-0000-0000-00002E670000}"/>
    <cellStyle name="표준 32 2 2 3 2 2" xfId="26418" xr:uid="{00000000-0005-0000-0000-00002F670000}"/>
    <cellStyle name="표준 32 2 2 3 2 2 2" xfId="26419" xr:uid="{00000000-0005-0000-0000-000030670000}"/>
    <cellStyle name="표준 32 2 2 3 2 2 2 2" xfId="26420" xr:uid="{00000000-0005-0000-0000-000031670000}"/>
    <cellStyle name="표준 32 2 2 3 2 2 3" xfId="26421" xr:uid="{00000000-0005-0000-0000-000032670000}"/>
    <cellStyle name="표준 32 2 2 3 2 3" xfId="26422" xr:uid="{00000000-0005-0000-0000-000033670000}"/>
    <cellStyle name="표준 32 2 2 3 2 3 2" xfId="26423" xr:uid="{00000000-0005-0000-0000-000034670000}"/>
    <cellStyle name="표준 32 2 2 3 2 4" xfId="26424" xr:uid="{00000000-0005-0000-0000-000035670000}"/>
    <cellStyle name="표준 32 2 2 3 3" xfId="26425" xr:uid="{00000000-0005-0000-0000-000036670000}"/>
    <cellStyle name="표준 32 2 2 3 3 2" xfId="26426" xr:uid="{00000000-0005-0000-0000-000037670000}"/>
    <cellStyle name="표준 32 2 2 3 3 2 2" xfId="26427" xr:uid="{00000000-0005-0000-0000-000038670000}"/>
    <cellStyle name="표준 32 2 2 3 3 3" xfId="26428" xr:uid="{00000000-0005-0000-0000-000039670000}"/>
    <cellStyle name="표준 32 2 2 3 4" xfId="26429" xr:uid="{00000000-0005-0000-0000-00003A670000}"/>
    <cellStyle name="표준 32 2 2 3 4 2" xfId="26430" xr:uid="{00000000-0005-0000-0000-00003B670000}"/>
    <cellStyle name="표준 32 2 2 3 5" xfId="26431" xr:uid="{00000000-0005-0000-0000-00003C670000}"/>
    <cellStyle name="표준 32 2 2 4" xfId="26432" xr:uid="{00000000-0005-0000-0000-00003D670000}"/>
    <cellStyle name="표준 32 2 2 4 2" xfId="26433" xr:uid="{00000000-0005-0000-0000-00003E670000}"/>
    <cellStyle name="표준 32 2 2 4 2 2" xfId="26434" xr:uid="{00000000-0005-0000-0000-00003F670000}"/>
    <cellStyle name="표준 32 2 2 4 2 2 2" xfId="26435" xr:uid="{00000000-0005-0000-0000-000040670000}"/>
    <cellStyle name="표준 32 2 2 4 2 3" xfId="26436" xr:uid="{00000000-0005-0000-0000-000041670000}"/>
    <cellStyle name="표준 32 2 2 4 3" xfId="26437" xr:uid="{00000000-0005-0000-0000-000042670000}"/>
    <cellStyle name="표준 32 2 2 4 3 2" xfId="26438" xr:uid="{00000000-0005-0000-0000-000043670000}"/>
    <cellStyle name="표준 32 2 2 4 4" xfId="26439" xr:uid="{00000000-0005-0000-0000-000044670000}"/>
    <cellStyle name="표준 32 2 2 5" xfId="26440" xr:uid="{00000000-0005-0000-0000-000045670000}"/>
    <cellStyle name="표준 32 2 2 5 2" xfId="26441" xr:uid="{00000000-0005-0000-0000-000046670000}"/>
    <cellStyle name="표준 32 2 2 5 2 2" xfId="26442" xr:uid="{00000000-0005-0000-0000-000047670000}"/>
    <cellStyle name="표준 32 2 2 5 3" xfId="26443" xr:uid="{00000000-0005-0000-0000-000048670000}"/>
    <cellStyle name="표준 32 2 2 6" xfId="26444" xr:uid="{00000000-0005-0000-0000-000049670000}"/>
    <cellStyle name="표준 32 2 2 6 2" xfId="26445" xr:uid="{00000000-0005-0000-0000-00004A670000}"/>
    <cellStyle name="표준 32 2 2 7" xfId="26446" xr:uid="{00000000-0005-0000-0000-00004B670000}"/>
    <cellStyle name="표준 32 2 3" xfId="26447" xr:uid="{00000000-0005-0000-0000-00004C670000}"/>
    <cellStyle name="표준 32 2 3 2" xfId="26448" xr:uid="{00000000-0005-0000-0000-00004D670000}"/>
    <cellStyle name="표준 32 2 3 2 2" xfId="26449" xr:uid="{00000000-0005-0000-0000-00004E670000}"/>
    <cellStyle name="표준 32 2 3 2 2 2" xfId="26450" xr:uid="{00000000-0005-0000-0000-00004F670000}"/>
    <cellStyle name="표준 32 2 3 2 2 2 2" xfId="26451" xr:uid="{00000000-0005-0000-0000-000050670000}"/>
    <cellStyle name="표준 32 2 3 2 2 2 2 2" xfId="26452" xr:uid="{00000000-0005-0000-0000-000051670000}"/>
    <cellStyle name="표준 32 2 3 2 2 2 3" xfId="26453" xr:uid="{00000000-0005-0000-0000-000052670000}"/>
    <cellStyle name="표준 32 2 3 2 2 3" xfId="26454" xr:uid="{00000000-0005-0000-0000-000053670000}"/>
    <cellStyle name="표준 32 2 3 2 2 3 2" xfId="26455" xr:uid="{00000000-0005-0000-0000-000054670000}"/>
    <cellStyle name="표준 32 2 3 2 2 4" xfId="26456" xr:uid="{00000000-0005-0000-0000-000055670000}"/>
    <cellStyle name="표준 32 2 3 2 3" xfId="26457" xr:uid="{00000000-0005-0000-0000-000056670000}"/>
    <cellStyle name="표준 32 2 3 2 3 2" xfId="26458" xr:uid="{00000000-0005-0000-0000-000057670000}"/>
    <cellStyle name="표준 32 2 3 2 3 2 2" xfId="26459" xr:uid="{00000000-0005-0000-0000-000058670000}"/>
    <cellStyle name="표준 32 2 3 2 3 3" xfId="26460" xr:uid="{00000000-0005-0000-0000-000059670000}"/>
    <cellStyle name="표준 32 2 3 2 4" xfId="26461" xr:uid="{00000000-0005-0000-0000-00005A670000}"/>
    <cellStyle name="표준 32 2 3 2 4 2" xfId="26462" xr:uid="{00000000-0005-0000-0000-00005B670000}"/>
    <cellStyle name="표준 32 2 3 2 5" xfId="26463" xr:uid="{00000000-0005-0000-0000-00005C670000}"/>
    <cellStyle name="표준 32 2 3 3" xfId="26464" xr:uid="{00000000-0005-0000-0000-00005D670000}"/>
    <cellStyle name="표준 32 2 3 3 2" xfId="26465" xr:uid="{00000000-0005-0000-0000-00005E670000}"/>
    <cellStyle name="표준 32 2 3 3 2 2" xfId="26466" xr:uid="{00000000-0005-0000-0000-00005F670000}"/>
    <cellStyle name="표준 32 2 3 3 2 2 2" xfId="26467" xr:uid="{00000000-0005-0000-0000-000060670000}"/>
    <cellStyle name="표준 32 2 3 3 2 3" xfId="26468" xr:uid="{00000000-0005-0000-0000-000061670000}"/>
    <cellStyle name="표준 32 2 3 3 3" xfId="26469" xr:uid="{00000000-0005-0000-0000-000062670000}"/>
    <cellStyle name="표준 32 2 3 3 3 2" xfId="26470" xr:uid="{00000000-0005-0000-0000-000063670000}"/>
    <cellStyle name="표준 32 2 3 3 4" xfId="26471" xr:uid="{00000000-0005-0000-0000-000064670000}"/>
    <cellStyle name="표준 32 2 3 4" xfId="26472" xr:uid="{00000000-0005-0000-0000-000065670000}"/>
    <cellStyle name="표준 32 2 3 4 2" xfId="26473" xr:uid="{00000000-0005-0000-0000-000066670000}"/>
    <cellStyle name="표준 32 2 3 4 2 2" xfId="26474" xr:uid="{00000000-0005-0000-0000-000067670000}"/>
    <cellStyle name="표준 32 2 3 4 3" xfId="26475" xr:uid="{00000000-0005-0000-0000-000068670000}"/>
    <cellStyle name="표준 32 2 3 5" xfId="26476" xr:uid="{00000000-0005-0000-0000-000069670000}"/>
    <cellStyle name="표준 32 2 3 5 2" xfId="26477" xr:uid="{00000000-0005-0000-0000-00006A670000}"/>
    <cellStyle name="표준 32 2 3 6" xfId="26478" xr:uid="{00000000-0005-0000-0000-00006B670000}"/>
    <cellStyle name="표준 32 2 4" xfId="26479" xr:uid="{00000000-0005-0000-0000-00006C670000}"/>
    <cellStyle name="표준 32 2 4 2" xfId="26480" xr:uid="{00000000-0005-0000-0000-00006D670000}"/>
    <cellStyle name="표준 32 2 4 2 2" xfId="26481" xr:uid="{00000000-0005-0000-0000-00006E670000}"/>
    <cellStyle name="표준 32 2 4 2 2 2" xfId="26482" xr:uid="{00000000-0005-0000-0000-00006F670000}"/>
    <cellStyle name="표준 32 2 4 2 2 2 2" xfId="26483" xr:uid="{00000000-0005-0000-0000-000070670000}"/>
    <cellStyle name="표준 32 2 4 2 2 3" xfId="26484" xr:uid="{00000000-0005-0000-0000-000071670000}"/>
    <cellStyle name="표준 32 2 4 2 3" xfId="26485" xr:uid="{00000000-0005-0000-0000-000072670000}"/>
    <cellStyle name="표준 32 2 4 2 3 2" xfId="26486" xr:uid="{00000000-0005-0000-0000-000073670000}"/>
    <cellStyle name="표준 32 2 4 2 4" xfId="26487" xr:uid="{00000000-0005-0000-0000-000074670000}"/>
    <cellStyle name="표준 32 2 4 3" xfId="26488" xr:uid="{00000000-0005-0000-0000-000075670000}"/>
    <cellStyle name="표준 32 2 4 3 2" xfId="26489" xr:uid="{00000000-0005-0000-0000-000076670000}"/>
    <cellStyle name="표준 32 2 4 3 2 2" xfId="26490" xr:uid="{00000000-0005-0000-0000-000077670000}"/>
    <cellStyle name="표준 32 2 4 3 3" xfId="26491" xr:uid="{00000000-0005-0000-0000-000078670000}"/>
    <cellStyle name="표준 32 2 4 4" xfId="26492" xr:uid="{00000000-0005-0000-0000-000079670000}"/>
    <cellStyle name="표준 32 2 4 4 2" xfId="26493" xr:uid="{00000000-0005-0000-0000-00007A670000}"/>
    <cellStyle name="표준 32 2 4 5" xfId="26494" xr:uid="{00000000-0005-0000-0000-00007B670000}"/>
    <cellStyle name="표준 32 2 5" xfId="26495" xr:uid="{00000000-0005-0000-0000-00007C670000}"/>
    <cellStyle name="표준 32 2 5 2" xfId="26496" xr:uid="{00000000-0005-0000-0000-00007D670000}"/>
    <cellStyle name="표준 32 2 5 2 2" xfId="26497" xr:uid="{00000000-0005-0000-0000-00007E670000}"/>
    <cellStyle name="표준 32 2 5 2 2 2" xfId="26498" xr:uid="{00000000-0005-0000-0000-00007F670000}"/>
    <cellStyle name="표준 32 2 5 2 3" xfId="26499" xr:uid="{00000000-0005-0000-0000-000080670000}"/>
    <cellStyle name="표준 32 2 5 3" xfId="26500" xr:uid="{00000000-0005-0000-0000-000081670000}"/>
    <cellStyle name="표준 32 2 5 3 2" xfId="26501" xr:uid="{00000000-0005-0000-0000-000082670000}"/>
    <cellStyle name="표준 32 2 5 4" xfId="26502" xr:uid="{00000000-0005-0000-0000-000083670000}"/>
    <cellStyle name="표준 32 2 6" xfId="26503" xr:uid="{00000000-0005-0000-0000-000084670000}"/>
    <cellStyle name="표준 32 2 6 2" xfId="26504" xr:uid="{00000000-0005-0000-0000-000085670000}"/>
    <cellStyle name="표준 32 2 6 2 2" xfId="26505" xr:uid="{00000000-0005-0000-0000-000086670000}"/>
    <cellStyle name="표준 32 2 6 3" xfId="26506" xr:uid="{00000000-0005-0000-0000-000087670000}"/>
    <cellStyle name="표준 32 2 7" xfId="26507" xr:uid="{00000000-0005-0000-0000-000088670000}"/>
    <cellStyle name="표준 32 2 7 2" xfId="26508" xr:uid="{00000000-0005-0000-0000-000089670000}"/>
    <cellStyle name="표준 32 2 8" xfId="26509" xr:uid="{00000000-0005-0000-0000-00008A670000}"/>
    <cellStyle name="표준 32 3" xfId="26510" xr:uid="{00000000-0005-0000-0000-00008B670000}"/>
    <cellStyle name="표준 32 3 2" xfId="26511" xr:uid="{00000000-0005-0000-0000-00008C670000}"/>
    <cellStyle name="표준 32 3 2 2" xfId="26512" xr:uid="{00000000-0005-0000-0000-00008D670000}"/>
    <cellStyle name="표준 32 3 2 2 2" xfId="26513" xr:uid="{00000000-0005-0000-0000-00008E670000}"/>
    <cellStyle name="표준 32 3 2 2 2 2" xfId="26514" xr:uid="{00000000-0005-0000-0000-00008F670000}"/>
    <cellStyle name="표준 32 3 2 2 2 2 2" xfId="26515" xr:uid="{00000000-0005-0000-0000-000090670000}"/>
    <cellStyle name="표준 32 3 2 2 2 2 2 2" xfId="26516" xr:uid="{00000000-0005-0000-0000-000091670000}"/>
    <cellStyle name="표준 32 3 2 2 2 2 3" xfId="26517" xr:uid="{00000000-0005-0000-0000-000092670000}"/>
    <cellStyle name="표준 32 3 2 2 2 3" xfId="26518" xr:uid="{00000000-0005-0000-0000-000093670000}"/>
    <cellStyle name="표준 32 3 2 2 2 3 2" xfId="26519" xr:uid="{00000000-0005-0000-0000-000094670000}"/>
    <cellStyle name="표준 32 3 2 2 2 4" xfId="26520" xr:uid="{00000000-0005-0000-0000-000095670000}"/>
    <cellStyle name="표준 32 3 2 2 3" xfId="26521" xr:uid="{00000000-0005-0000-0000-000096670000}"/>
    <cellStyle name="표준 32 3 2 2 3 2" xfId="26522" xr:uid="{00000000-0005-0000-0000-000097670000}"/>
    <cellStyle name="표준 32 3 2 2 3 2 2" xfId="26523" xr:uid="{00000000-0005-0000-0000-000098670000}"/>
    <cellStyle name="표준 32 3 2 2 3 3" xfId="26524" xr:uid="{00000000-0005-0000-0000-000099670000}"/>
    <cellStyle name="표준 32 3 2 2 4" xfId="26525" xr:uid="{00000000-0005-0000-0000-00009A670000}"/>
    <cellStyle name="표준 32 3 2 2 4 2" xfId="26526" xr:uid="{00000000-0005-0000-0000-00009B670000}"/>
    <cellStyle name="표준 32 3 2 2 5" xfId="26527" xr:uid="{00000000-0005-0000-0000-00009C670000}"/>
    <cellStyle name="표준 32 3 2 3" xfId="26528" xr:uid="{00000000-0005-0000-0000-00009D670000}"/>
    <cellStyle name="표준 32 3 2 3 2" xfId="26529" xr:uid="{00000000-0005-0000-0000-00009E670000}"/>
    <cellStyle name="표준 32 3 2 3 2 2" xfId="26530" xr:uid="{00000000-0005-0000-0000-00009F670000}"/>
    <cellStyle name="표준 32 3 2 3 2 2 2" xfId="26531" xr:uid="{00000000-0005-0000-0000-0000A0670000}"/>
    <cellStyle name="표준 32 3 2 3 2 3" xfId="26532" xr:uid="{00000000-0005-0000-0000-0000A1670000}"/>
    <cellStyle name="표준 32 3 2 3 3" xfId="26533" xr:uid="{00000000-0005-0000-0000-0000A2670000}"/>
    <cellStyle name="표준 32 3 2 3 3 2" xfId="26534" xr:uid="{00000000-0005-0000-0000-0000A3670000}"/>
    <cellStyle name="표준 32 3 2 3 4" xfId="26535" xr:uid="{00000000-0005-0000-0000-0000A4670000}"/>
    <cellStyle name="표준 32 3 2 4" xfId="26536" xr:uid="{00000000-0005-0000-0000-0000A5670000}"/>
    <cellStyle name="표준 32 3 2 4 2" xfId="26537" xr:uid="{00000000-0005-0000-0000-0000A6670000}"/>
    <cellStyle name="표준 32 3 2 4 2 2" xfId="26538" xr:uid="{00000000-0005-0000-0000-0000A7670000}"/>
    <cellStyle name="표준 32 3 2 4 3" xfId="26539" xr:uid="{00000000-0005-0000-0000-0000A8670000}"/>
    <cellStyle name="표준 32 3 2 5" xfId="26540" xr:uid="{00000000-0005-0000-0000-0000A9670000}"/>
    <cellStyle name="표준 32 3 2 5 2" xfId="26541" xr:uid="{00000000-0005-0000-0000-0000AA670000}"/>
    <cellStyle name="표준 32 3 2 6" xfId="26542" xr:uid="{00000000-0005-0000-0000-0000AB670000}"/>
    <cellStyle name="표준 32 3 3" xfId="26543" xr:uid="{00000000-0005-0000-0000-0000AC670000}"/>
    <cellStyle name="표준 32 3 3 2" xfId="26544" xr:uid="{00000000-0005-0000-0000-0000AD670000}"/>
    <cellStyle name="표준 32 3 3 2 2" xfId="26545" xr:uid="{00000000-0005-0000-0000-0000AE670000}"/>
    <cellStyle name="표준 32 3 3 2 2 2" xfId="26546" xr:uid="{00000000-0005-0000-0000-0000AF670000}"/>
    <cellStyle name="표준 32 3 3 2 2 2 2" xfId="26547" xr:uid="{00000000-0005-0000-0000-0000B0670000}"/>
    <cellStyle name="표준 32 3 3 2 2 3" xfId="26548" xr:uid="{00000000-0005-0000-0000-0000B1670000}"/>
    <cellStyle name="표준 32 3 3 2 3" xfId="26549" xr:uid="{00000000-0005-0000-0000-0000B2670000}"/>
    <cellStyle name="표준 32 3 3 2 3 2" xfId="26550" xr:uid="{00000000-0005-0000-0000-0000B3670000}"/>
    <cellStyle name="표준 32 3 3 2 4" xfId="26551" xr:uid="{00000000-0005-0000-0000-0000B4670000}"/>
    <cellStyle name="표준 32 3 3 3" xfId="26552" xr:uid="{00000000-0005-0000-0000-0000B5670000}"/>
    <cellStyle name="표준 32 3 3 3 2" xfId="26553" xr:uid="{00000000-0005-0000-0000-0000B6670000}"/>
    <cellStyle name="표준 32 3 3 3 2 2" xfId="26554" xr:uid="{00000000-0005-0000-0000-0000B7670000}"/>
    <cellStyle name="표준 32 3 3 3 3" xfId="26555" xr:uid="{00000000-0005-0000-0000-0000B8670000}"/>
    <cellStyle name="표준 32 3 3 4" xfId="26556" xr:uid="{00000000-0005-0000-0000-0000B9670000}"/>
    <cellStyle name="표준 32 3 3 4 2" xfId="26557" xr:uid="{00000000-0005-0000-0000-0000BA670000}"/>
    <cellStyle name="표준 32 3 3 5" xfId="26558" xr:uid="{00000000-0005-0000-0000-0000BB670000}"/>
    <cellStyle name="표준 32 3 4" xfId="26559" xr:uid="{00000000-0005-0000-0000-0000BC670000}"/>
    <cellStyle name="표준 32 3 4 2" xfId="26560" xr:uid="{00000000-0005-0000-0000-0000BD670000}"/>
    <cellStyle name="표준 32 3 4 2 2" xfId="26561" xr:uid="{00000000-0005-0000-0000-0000BE670000}"/>
    <cellStyle name="표준 32 3 4 2 2 2" xfId="26562" xr:uid="{00000000-0005-0000-0000-0000BF670000}"/>
    <cellStyle name="표준 32 3 4 2 3" xfId="26563" xr:uid="{00000000-0005-0000-0000-0000C0670000}"/>
    <cellStyle name="표준 32 3 4 3" xfId="26564" xr:uid="{00000000-0005-0000-0000-0000C1670000}"/>
    <cellStyle name="표준 32 3 4 3 2" xfId="26565" xr:uid="{00000000-0005-0000-0000-0000C2670000}"/>
    <cellStyle name="표준 32 3 4 4" xfId="26566" xr:uid="{00000000-0005-0000-0000-0000C3670000}"/>
    <cellStyle name="표준 32 3 5" xfId="26567" xr:uid="{00000000-0005-0000-0000-0000C4670000}"/>
    <cellStyle name="표준 32 3 5 2" xfId="26568" xr:uid="{00000000-0005-0000-0000-0000C5670000}"/>
    <cellStyle name="표준 32 3 5 2 2" xfId="26569" xr:uid="{00000000-0005-0000-0000-0000C6670000}"/>
    <cellStyle name="표준 32 3 5 3" xfId="26570" xr:uid="{00000000-0005-0000-0000-0000C7670000}"/>
    <cellStyle name="표준 32 3 6" xfId="26571" xr:uid="{00000000-0005-0000-0000-0000C8670000}"/>
    <cellStyle name="표준 32 3 6 2" xfId="26572" xr:uid="{00000000-0005-0000-0000-0000C9670000}"/>
    <cellStyle name="표준 32 3 7" xfId="26573" xr:uid="{00000000-0005-0000-0000-0000CA670000}"/>
    <cellStyle name="표준 32 4" xfId="26574" xr:uid="{00000000-0005-0000-0000-0000CB670000}"/>
    <cellStyle name="표준 32 4 2" xfId="26575" xr:uid="{00000000-0005-0000-0000-0000CC670000}"/>
    <cellStyle name="표준 32 4 2 2" xfId="26576" xr:uid="{00000000-0005-0000-0000-0000CD670000}"/>
    <cellStyle name="표준 32 4 2 2 2" xfId="26577" xr:uid="{00000000-0005-0000-0000-0000CE670000}"/>
    <cellStyle name="표준 32 4 2 2 2 2" xfId="26578" xr:uid="{00000000-0005-0000-0000-0000CF670000}"/>
    <cellStyle name="표준 32 4 2 2 2 2 2" xfId="26579" xr:uid="{00000000-0005-0000-0000-0000D0670000}"/>
    <cellStyle name="표준 32 4 2 2 2 3" xfId="26580" xr:uid="{00000000-0005-0000-0000-0000D1670000}"/>
    <cellStyle name="표준 32 4 2 2 3" xfId="26581" xr:uid="{00000000-0005-0000-0000-0000D2670000}"/>
    <cellStyle name="표준 32 4 2 2 3 2" xfId="26582" xr:uid="{00000000-0005-0000-0000-0000D3670000}"/>
    <cellStyle name="표준 32 4 2 2 4" xfId="26583" xr:uid="{00000000-0005-0000-0000-0000D4670000}"/>
    <cellStyle name="표준 32 4 2 3" xfId="26584" xr:uid="{00000000-0005-0000-0000-0000D5670000}"/>
    <cellStyle name="표준 32 4 2 3 2" xfId="26585" xr:uid="{00000000-0005-0000-0000-0000D6670000}"/>
    <cellStyle name="표준 32 4 2 3 2 2" xfId="26586" xr:uid="{00000000-0005-0000-0000-0000D7670000}"/>
    <cellStyle name="표준 32 4 2 3 3" xfId="26587" xr:uid="{00000000-0005-0000-0000-0000D8670000}"/>
    <cellStyle name="표준 32 4 2 4" xfId="26588" xr:uid="{00000000-0005-0000-0000-0000D9670000}"/>
    <cellStyle name="표준 32 4 2 4 2" xfId="26589" xr:uid="{00000000-0005-0000-0000-0000DA670000}"/>
    <cellStyle name="표준 32 4 2 5" xfId="26590" xr:uid="{00000000-0005-0000-0000-0000DB670000}"/>
    <cellStyle name="표준 32 4 3" xfId="26591" xr:uid="{00000000-0005-0000-0000-0000DC670000}"/>
    <cellStyle name="표준 32 4 3 2" xfId="26592" xr:uid="{00000000-0005-0000-0000-0000DD670000}"/>
    <cellStyle name="표준 32 4 3 2 2" xfId="26593" xr:uid="{00000000-0005-0000-0000-0000DE670000}"/>
    <cellStyle name="표준 32 4 3 2 2 2" xfId="26594" xr:uid="{00000000-0005-0000-0000-0000DF670000}"/>
    <cellStyle name="표준 32 4 3 2 3" xfId="26595" xr:uid="{00000000-0005-0000-0000-0000E0670000}"/>
    <cellStyle name="표준 32 4 3 3" xfId="26596" xr:uid="{00000000-0005-0000-0000-0000E1670000}"/>
    <cellStyle name="표준 32 4 3 3 2" xfId="26597" xr:uid="{00000000-0005-0000-0000-0000E2670000}"/>
    <cellStyle name="표준 32 4 3 4" xfId="26598" xr:uid="{00000000-0005-0000-0000-0000E3670000}"/>
    <cellStyle name="표준 32 4 4" xfId="26599" xr:uid="{00000000-0005-0000-0000-0000E4670000}"/>
    <cellStyle name="표준 32 4 4 2" xfId="26600" xr:uid="{00000000-0005-0000-0000-0000E5670000}"/>
    <cellStyle name="표준 32 4 4 2 2" xfId="26601" xr:uid="{00000000-0005-0000-0000-0000E6670000}"/>
    <cellStyle name="표준 32 4 4 3" xfId="26602" xr:uid="{00000000-0005-0000-0000-0000E7670000}"/>
    <cellStyle name="표준 32 4 5" xfId="26603" xr:uid="{00000000-0005-0000-0000-0000E8670000}"/>
    <cellStyle name="표준 32 4 5 2" xfId="26604" xr:uid="{00000000-0005-0000-0000-0000E9670000}"/>
    <cellStyle name="표준 32 4 6" xfId="26605" xr:uid="{00000000-0005-0000-0000-0000EA670000}"/>
    <cellStyle name="표준 32 5" xfId="26606" xr:uid="{00000000-0005-0000-0000-0000EB670000}"/>
    <cellStyle name="표준 32 5 2" xfId="26607" xr:uid="{00000000-0005-0000-0000-0000EC670000}"/>
    <cellStyle name="표준 32 5 2 2" xfId="26608" xr:uid="{00000000-0005-0000-0000-0000ED670000}"/>
    <cellStyle name="표준 32 5 2 2 2" xfId="26609" xr:uid="{00000000-0005-0000-0000-0000EE670000}"/>
    <cellStyle name="표준 32 5 2 2 2 2" xfId="26610" xr:uid="{00000000-0005-0000-0000-0000EF670000}"/>
    <cellStyle name="표준 32 5 2 2 3" xfId="26611" xr:uid="{00000000-0005-0000-0000-0000F0670000}"/>
    <cellStyle name="표준 32 5 2 3" xfId="26612" xr:uid="{00000000-0005-0000-0000-0000F1670000}"/>
    <cellStyle name="표준 32 5 2 3 2" xfId="26613" xr:uid="{00000000-0005-0000-0000-0000F2670000}"/>
    <cellStyle name="표준 32 5 2 4" xfId="26614" xr:uid="{00000000-0005-0000-0000-0000F3670000}"/>
    <cellStyle name="표준 32 5 3" xfId="26615" xr:uid="{00000000-0005-0000-0000-0000F4670000}"/>
    <cellStyle name="표준 32 5 3 2" xfId="26616" xr:uid="{00000000-0005-0000-0000-0000F5670000}"/>
    <cellStyle name="표준 32 5 3 2 2" xfId="26617" xr:uid="{00000000-0005-0000-0000-0000F6670000}"/>
    <cellStyle name="표준 32 5 3 3" xfId="26618" xr:uid="{00000000-0005-0000-0000-0000F7670000}"/>
    <cellStyle name="표준 32 5 4" xfId="26619" xr:uid="{00000000-0005-0000-0000-0000F8670000}"/>
    <cellStyle name="표준 32 5 4 2" xfId="26620" xr:uid="{00000000-0005-0000-0000-0000F9670000}"/>
    <cellStyle name="표준 32 5 5" xfId="26621" xr:uid="{00000000-0005-0000-0000-0000FA670000}"/>
    <cellStyle name="표준 32 6" xfId="26622" xr:uid="{00000000-0005-0000-0000-0000FB670000}"/>
    <cellStyle name="표준 32 6 2" xfId="26623" xr:uid="{00000000-0005-0000-0000-0000FC670000}"/>
    <cellStyle name="표준 32 6 2 2" xfId="26624" xr:uid="{00000000-0005-0000-0000-0000FD670000}"/>
    <cellStyle name="표준 32 6 2 2 2" xfId="26625" xr:uid="{00000000-0005-0000-0000-0000FE670000}"/>
    <cellStyle name="표준 32 6 2 3" xfId="26626" xr:uid="{00000000-0005-0000-0000-0000FF670000}"/>
    <cellStyle name="표준 32 6 3" xfId="26627" xr:uid="{00000000-0005-0000-0000-000000680000}"/>
    <cellStyle name="표준 32 6 3 2" xfId="26628" xr:uid="{00000000-0005-0000-0000-000001680000}"/>
    <cellStyle name="표준 32 6 4" xfId="26629" xr:uid="{00000000-0005-0000-0000-000002680000}"/>
    <cellStyle name="표준 32 7" xfId="26630" xr:uid="{00000000-0005-0000-0000-000003680000}"/>
    <cellStyle name="표준 32 7 2" xfId="26631" xr:uid="{00000000-0005-0000-0000-000004680000}"/>
    <cellStyle name="표준 32 7 2 2" xfId="26632" xr:uid="{00000000-0005-0000-0000-000005680000}"/>
    <cellStyle name="표준 32 7 3" xfId="26633" xr:uid="{00000000-0005-0000-0000-000006680000}"/>
    <cellStyle name="표준 32 7 4" xfId="26634" xr:uid="{00000000-0005-0000-0000-000007680000}"/>
    <cellStyle name="표준 32 8" xfId="26635" xr:uid="{00000000-0005-0000-0000-000008680000}"/>
    <cellStyle name="표준 32 8 2" xfId="26636" xr:uid="{00000000-0005-0000-0000-000009680000}"/>
    <cellStyle name="표준 32 9" xfId="26637" xr:uid="{00000000-0005-0000-0000-00000A680000}"/>
    <cellStyle name="표준 32 9 2" xfId="26638" xr:uid="{00000000-0005-0000-0000-00000B680000}"/>
    <cellStyle name="표준 32_이관신청서명단(말소)" xfId="26639" xr:uid="{00000000-0005-0000-0000-00000C680000}"/>
    <cellStyle name="표준 320" xfId="26640" xr:uid="{00000000-0005-0000-0000-00000D680000}"/>
    <cellStyle name="표준 320 2" xfId="26641" xr:uid="{00000000-0005-0000-0000-00000E680000}"/>
    <cellStyle name="표준 321" xfId="26642" xr:uid="{00000000-0005-0000-0000-00000F680000}"/>
    <cellStyle name="표준 321 2" xfId="26643" xr:uid="{00000000-0005-0000-0000-000010680000}"/>
    <cellStyle name="표준 322" xfId="26644" xr:uid="{00000000-0005-0000-0000-000011680000}"/>
    <cellStyle name="표준 322 2" xfId="26645" xr:uid="{00000000-0005-0000-0000-000012680000}"/>
    <cellStyle name="표준 323" xfId="26646" xr:uid="{00000000-0005-0000-0000-000013680000}"/>
    <cellStyle name="표준 323 2" xfId="26647" xr:uid="{00000000-0005-0000-0000-000014680000}"/>
    <cellStyle name="표준 324" xfId="26648" xr:uid="{00000000-0005-0000-0000-000015680000}"/>
    <cellStyle name="표준 324 2" xfId="26649" xr:uid="{00000000-0005-0000-0000-000016680000}"/>
    <cellStyle name="표준 325" xfId="26650" xr:uid="{00000000-0005-0000-0000-000017680000}"/>
    <cellStyle name="표준 325 2" xfId="26651" xr:uid="{00000000-0005-0000-0000-000018680000}"/>
    <cellStyle name="표준 326" xfId="26652" xr:uid="{00000000-0005-0000-0000-000019680000}"/>
    <cellStyle name="표준 326 2" xfId="26653" xr:uid="{00000000-0005-0000-0000-00001A680000}"/>
    <cellStyle name="표준 327" xfId="26654" xr:uid="{00000000-0005-0000-0000-00001B680000}"/>
    <cellStyle name="표준 327 2" xfId="26655" xr:uid="{00000000-0005-0000-0000-00001C680000}"/>
    <cellStyle name="표준 328" xfId="26656" xr:uid="{00000000-0005-0000-0000-00001D680000}"/>
    <cellStyle name="표준 328 2" xfId="26657" xr:uid="{00000000-0005-0000-0000-00001E680000}"/>
    <cellStyle name="표준 329" xfId="26658" xr:uid="{00000000-0005-0000-0000-00001F680000}"/>
    <cellStyle name="표준 329 2" xfId="26659" xr:uid="{00000000-0005-0000-0000-000020680000}"/>
    <cellStyle name="표준 33" xfId="26660" xr:uid="{00000000-0005-0000-0000-000021680000}"/>
    <cellStyle name="표준 33 10" xfId="26661" xr:uid="{00000000-0005-0000-0000-000022680000}"/>
    <cellStyle name="표준 33 11" xfId="26662" xr:uid="{00000000-0005-0000-0000-000023680000}"/>
    <cellStyle name="표준 33 2" xfId="26663" xr:uid="{00000000-0005-0000-0000-000024680000}"/>
    <cellStyle name="표준 33 2 2" xfId="26664" xr:uid="{00000000-0005-0000-0000-000025680000}"/>
    <cellStyle name="표준 33 2 2 2" xfId="26665" xr:uid="{00000000-0005-0000-0000-000026680000}"/>
    <cellStyle name="표준 33 2 2 2 2" xfId="26666" xr:uid="{00000000-0005-0000-0000-000027680000}"/>
    <cellStyle name="표준 33 2 2 2 2 2" xfId="26667" xr:uid="{00000000-0005-0000-0000-000028680000}"/>
    <cellStyle name="표준 33 2 2 2 2 2 2" xfId="26668" xr:uid="{00000000-0005-0000-0000-000029680000}"/>
    <cellStyle name="표준 33 2 2 2 2 2 2 2" xfId="26669" xr:uid="{00000000-0005-0000-0000-00002A680000}"/>
    <cellStyle name="표준 33 2 2 2 2 2 2 2 2" xfId="26670" xr:uid="{00000000-0005-0000-0000-00002B680000}"/>
    <cellStyle name="표준 33 2 2 2 2 2 2 3" xfId="26671" xr:uid="{00000000-0005-0000-0000-00002C680000}"/>
    <cellStyle name="표준 33 2 2 2 2 2 3" xfId="26672" xr:uid="{00000000-0005-0000-0000-00002D680000}"/>
    <cellStyle name="표준 33 2 2 2 2 2 3 2" xfId="26673" xr:uid="{00000000-0005-0000-0000-00002E680000}"/>
    <cellStyle name="표준 33 2 2 2 2 2 4" xfId="26674" xr:uid="{00000000-0005-0000-0000-00002F680000}"/>
    <cellStyle name="표준 33 2 2 2 2 3" xfId="26675" xr:uid="{00000000-0005-0000-0000-000030680000}"/>
    <cellStyle name="표준 33 2 2 2 2 3 2" xfId="26676" xr:uid="{00000000-0005-0000-0000-000031680000}"/>
    <cellStyle name="표준 33 2 2 2 2 3 2 2" xfId="26677" xr:uid="{00000000-0005-0000-0000-000032680000}"/>
    <cellStyle name="표준 33 2 2 2 2 3 3" xfId="26678" xr:uid="{00000000-0005-0000-0000-000033680000}"/>
    <cellStyle name="표준 33 2 2 2 2 4" xfId="26679" xr:uid="{00000000-0005-0000-0000-000034680000}"/>
    <cellStyle name="표준 33 2 2 2 2 4 2" xfId="26680" xr:uid="{00000000-0005-0000-0000-000035680000}"/>
    <cellStyle name="표준 33 2 2 2 2 5" xfId="26681" xr:uid="{00000000-0005-0000-0000-000036680000}"/>
    <cellStyle name="표준 33 2 2 2 3" xfId="26682" xr:uid="{00000000-0005-0000-0000-000037680000}"/>
    <cellStyle name="표준 33 2 2 2 3 2" xfId="26683" xr:uid="{00000000-0005-0000-0000-000038680000}"/>
    <cellStyle name="표준 33 2 2 2 3 2 2" xfId="26684" xr:uid="{00000000-0005-0000-0000-000039680000}"/>
    <cellStyle name="표준 33 2 2 2 3 2 2 2" xfId="26685" xr:uid="{00000000-0005-0000-0000-00003A680000}"/>
    <cellStyle name="표준 33 2 2 2 3 2 3" xfId="26686" xr:uid="{00000000-0005-0000-0000-00003B680000}"/>
    <cellStyle name="표준 33 2 2 2 3 3" xfId="26687" xr:uid="{00000000-0005-0000-0000-00003C680000}"/>
    <cellStyle name="표준 33 2 2 2 3 3 2" xfId="26688" xr:uid="{00000000-0005-0000-0000-00003D680000}"/>
    <cellStyle name="표준 33 2 2 2 3 4" xfId="26689" xr:uid="{00000000-0005-0000-0000-00003E680000}"/>
    <cellStyle name="표준 33 2 2 2 4" xfId="26690" xr:uid="{00000000-0005-0000-0000-00003F680000}"/>
    <cellStyle name="표준 33 2 2 2 4 2" xfId="26691" xr:uid="{00000000-0005-0000-0000-000040680000}"/>
    <cellStyle name="표준 33 2 2 2 4 2 2" xfId="26692" xr:uid="{00000000-0005-0000-0000-000041680000}"/>
    <cellStyle name="표준 33 2 2 2 4 3" xfId="26693" xr:uid="{00000000-0005-0000-0000-000042680000}"/>
    <cellStyle name="표준 33 2 2 2 5" xfId="26694" xr:uid="{00000000-0005-0000-0000-000043680000}"/>
    <cellStyle name="표준 33 2 2 2 5 2" xfId="26695" xr:uid="{00000000-0005-0000-0000-000044680000}"/>
    <cellStyle name="표준 33 2 2 2 6" xfId="26696" xr:uid="{00000000-0005-0000-0000-000045680000}"/>
    <cellStyle name="표준 33 2 2 3" xfId="26697" xr:uid="{00000000-0005-0000-0000-000046680000}"/>
    <cellStyle name="표준 33 2 2 3 2" xfId="26698" xr:uid="{00000000-0005-0000-0000-000047680000}"/>
    <cellStyle name="표준 33 2 2 3 2 2" xfId="26699" xr:uid="{00000000-0005-0000-0000-000048680000}"/>
    <cellStyle name="표준 33 2 2 3 2 2 2" xfId="26700" xr:uid="{00000000-0005-0000-0000-000049680000}"/>
    <cellStyle name="표준 33 2 2 3 2 2 2 2" xfId="26701" xr:uid="{00000000-0005-0000-0000-00004A680000}"/>
    <cellStyle name="표준 33 2 2 3 2 2 3" xfId="26702" xr:uid="{00000000-0005-0000-0000-00004B680000}"/>
    <cellStyle name="표준 33 2 2 3 2 3" xfId="26703" xr:uid="{00000000-0005-0000-0000-00004C680000}"/>
    <cellStyle name="표준 33 2 2 3 2 3 2" xfId="26704" xr:uid="{00000000-0005-0000-0000-00004D680000}"/>
    <cellStyle name="표준 33 2 2 3 2 4" xfId="26705" xr:uid="{00000000-0005-0000-0000-00004E680000}"/>
    <cellStyle name="표준 33 2 2 3 3" xfId="26706" xr:uid="{00000000-0005-0000-0000-00004F680000}"/>
    <cellStyle name="표준 33 2 2 3 3 2" xfId="26707" xr:uid="{00000000-0005-0000-0000-000050680000}"/>
    <cellStyle name="표준 33 2 2 3 3 2 2" xfId="26708" xr:uid="{00000000-0005-0000-0000-000051680000}"/>
    <cellStyle name="표준 33 2 2 3 3 3" xfId="26709" xr:uid="{00000000-0005-0000-0000-000052680000}"/>
    <cellStyle name="표준 33 2 2 3 4" xfId="26710" xr:uid="{00000000-0005-0000-0000-000053680000}"/>
    <cellStyle name="표준 33 2 2 3 4 2" xfId="26711" xr:uid="{00000000-0005-0000-0000-000054680000}"/>
    <cellStyle name="표준 33 2 2 3 5" xfId="26712" xr:uid="{00000000-0005-0000-0000-000055680000}"/>
    <cellStyle name="표준 33 2 2 4" xfId="26713" xr:uid="{00000000-0005-0000-0000-000056680000}"/>
    <cellStyle name="표준 33 2 2 4 2" xfId="26714" xr:uid="{00000000-0005-0000-0000-000057680000}"/>
    <cellStyle name="표준 33 2 2 4 2 2" xfId="26715" xr:uid="{00000000-0005-0000-0000-000058680000}"/>
    <cellStyle name="표준 33 2 2 4 2 2 2" xfId="26716" xr:uid="{00000000-0005-0000-0000-000059680000}"/>
    <cellStyle name="표준 33 2 2 4 2 3" xfId="26717" xr:uid="{00000000-0005-0000-0000-00005A680000}"/>
    <cellStyle name="표준 33 2 2 4 3" xfId="26718" xr:uid="{00000000-0005-0000-0000-00005B680000}"/>
    <cellStyle name="표준 33 2 2 4 3 2" xfId="26719" xr:uid="{00000000-0005-0000-0000-00005C680000}"/>
    <cellStyle name="표준 33 2 2 4 4" xfId="26720" xr:uid="{00000000-0005-0000-0000-00005D680000}"/>
    <cellStyle name="표준 33 2 2 5" xfId="26721" xr:uid="{00000000-0005-0000-0000-00005E680000}"/>
    <cellStyle name="표준 33 2 2 5 2" xfId="26722" xr:uid="{00000000-0005-0000-0000-00005F680000}"/>
    <cellStyle name="표준 33 2 2 5 2 2" xfId="26723" xr:uid="{00000000-0005-0000-0000-000060680000}"/>
    <cellStyle name="표준 33 2 2 5 3" xfId="26724" xr:uid="{00000000-0005-0000-0000-000061680000}"/>
    <cellStyle name="표준 33 2 2 6" xfId="26725" xr:uid="{00000000-0005-0000-0000-000062680000}"/>
    <cellStyle name="표준 33 2 2 6 2" xfId="26726" xr:uid="{00000000-0005-0000-0000-000063680000}"/>
    <cellStyle name="표준 33 2 2 7" xfId="26727" xr:uid="{00000000-0005-0000-0000-000064680000}"/>
    <cellStyle name="표준 33 2 3" xfId="26728" xr:uid="{00000000-0005-0000-0000-000065680000}"/>
    <cellStyle name="표준 33 2 3 2" xfId="26729" xr:uid="{00000000-0005-0000-0000-000066680000}"/>
    <cellStyle name="표준 33 2 3 2 2" xfId="26730" xr:uid="{00000000-0005-0000-0000-000067680000}"/>
    <cellStyle name="표준 33 2 3 2 2 2" xfId="26731" xr:uid="{00000000-0005-0000-0000-000068680000}"/>
    <cellStyle name="표준 33 2 3 2 2 2 2" xfId="26732" xr:uid="{00000000-0005-0000-0000-000069680000}"/>
    <cellStyle name="표준 33 2 3 2 2 2 2 2" xfId="26733" xr:uid="{00000000-0005-0000-0000-00006A680000}"/>
    <cellStyle name="표준 33 2 3 2 2 2 3" xfId="26734" xr:uid="{00000000-0005-0000-0000-00006B680000}"/>
    <cellStyle name="표준 33 2 3 2 2 3" xfId="26735" xr:uid="{00000000-0005-0000-0000-00006C680000}"/>
    <cellStyle name="표준 33 2 3 2 2 3 2" xfId="26736" xr:uid="{00000000-0005-0000-0000-00006D680000}"/>
    <cellStyle name="표준 33 2 3 2 2 4" xfId="26737" xr:uid="{00000000-0005-0000-0000-00006E680000}"/>
    <cellStyle name="표준 33 2 3 2 3" xfId="26738" xr:uid="{00000000-0005-0000-0000-00006F680000}"/>
    <cellStyle name="표준 33 2 3 2 3 2" xfId="26739" xr:uid="{00000000-0005-0000-0000-000070680000}"/>
    <cellStyle name="표준 33 2 3 2 3 2 2" xfId="26740" xr:uid="{00000000-0005-0000-0000-000071680000}"/>
    <cellStyle name="표준 33 2 3 2 3 3" xfId="26741" xr:uid="{00000000-0005-0000-0000-000072680000}"/>
    <cellStyle name="표준 33 2 3 2 4" xfId="26742" xr:uid="{00000000-0005-0000-0000-000073680000}"/>
    <cellStyle name="표준 33 2 3 2 4 2" xfId="26743" xr:uid="{00000000-0005-0000-0000-000074680000}"/>
    <cellStyle name="표준 33 2 3 2 5" xfId="26744" xr:uid="{00000000-0005-0000-0000-000075680000}"/>
    <cellStyle name="표준 33 2 3 3" xfId="26745" xr:uid="{00000000-0005-0000-0000-000076680000}"/>
    <cellStyle name="표준 33 2 3 3 2" xfId="26746" xr:uid="{00000000-0005-0000-0000-000077680000}"/>
    <cellStyle name="표준 33 2 3 3 2 2" xfId="26747" xr:uid="{00000000-0005-0000-0000-000078680000}"/>
    <cellStyle name="표준 33 2 3 3 2 2 2" xfId="26748" xr:uid="{00000000-0005-0000-0000-000079680000}"/>
    <cellStyle name="표준 33 2 3 3 2 3" xfId="26749" xr:uid="{00000000-0005-0000-0000-00007A680000}"/>
    <cellStyle name="표준 33 2 3 3 3" xfId="26750" xr:uid="{00000000-0005-0000-0000-00007B680000}"/>
    <cellStyle name="표준 33 2 3 3 3 2" xfId="26751" xr:uid="{00000000-0005-0000-0000-00007C680000}"/>
    <cellStyle name="표준 33 2 3 3 4" xfId="26752" xr:uid="{00000000-0005-0000-0000-00007D680000}"/>
    <cellStyle name="표준 33 2 3 4" xfId="26753" xr:uid="{00000000-0005-0000-0000-00007E680000}"/>
    <cellStyle name="표준 33 2 3 4 2" xfId="26754" xr:uid="{00000000-0005-0000-0000-00007F680000}"/>
    <cellStyle name="표준 33 2 3 4 2 2" xfId="26755" xr:uid="{00000000-0005-0000-0000-000080680000}"/>
    <cellStyle name="표준 33 2 3 4 3" xfId="26756" xr:uid="{00000000-0005-0000-0000-000081680000}"/>
    <cellStyle name="표준 33 2 3 5" xfId="26757" xr:uid="{00000000-0005-0000-0000-000082680000}"/>
    <cellStyle name="표준 33 2 3 5 2" xfId="26758" xr:uid="{00000000-0005-0000-0000-000083680000}"/>
    <cellStyle name="표준 33 2 3 6" xfId="26759" xr:uid="{00000000-0005-0000-0000-000084680000}"/>
    <cellStyle name="표준 33 2 4" xfId="26760" xr:uid="{00000000-0005-0000-0000-000085680000}"/>
    <cellStyle name="표준 33 2 4 2" xfId="26761" xr:uid="{00000000-0005-0000-0000-000086680000}"/>
    <cellStyle name="표준 33 2 4 2 2" xfId="26762" xr:uid="{00000000-0005-0000-0000-000087680000}"/>
    <cellStyle name="표준 33 2 4 2 2 2" xfId="26763" xr:uid="{00000000-0005-0000-0000-000088680000}"/>
    <cellStyle name="표준 33 2 4 2 2 2 2" xfId="26764" xr:uid="{00000000-0005-0000-0000-000089680000}"/>
    <cellStyle name="표준 33 2 4 2 2 3" xfId="26765" xr:uid="{00000000-0005-0000-0000-00008A680000}"/>
    <cellStyle name="표준 33 2 4 2 3" xfId="26766" xr:uid="{00000000-0005-0000-0000-00008B680000}"/>
    <cellStyle name="표준 33 2 4 2 3 2" xfId="26767" xr:uid="{00000000-0005-0000-0000-00008C680000}"/>
    <cellStyle name="표준 33 2 4 2 4" xfId="26768" xr:uid="{00000000-0005-0000-0000-00008D680000}"/>
    <cellStyle name="표준 33 2 4 3" xfId="26769" xr:uid="{00000000-0005-0000-0000-00008E680000}"/>
    <cellStyle name="표준 33 2 4 3 2" xfId="26770" xr:uid="{00000000-0005-0000-0000-00008F680000}"/>
    <cellStyle name="표준 33 2 4 3 2 2" xfId="26771" xr:uid="{00000000-0005-0000-0000-000090680000}"/>
    <cellStyle name="표준 33 2 4 3 3" xfId="26772" xr:uid="{00000000-0005-0000-0000-000091680000}"/>
    <cellStyle name="표준 33 2 4 4" xfId="26773" xr:uid="{00000000-0005-0000-0000-000092680000}"/>
    <cellStyle name="표준 33 2 4 4 2" xfId="26774" xr:uid="{00000000-0005-0000-0000-000093680000}"/>
    <cellStyle name="표준 33 2 4 5" xfId="26775" xr:uid="{00000000-0005-0000-0000-000094680000}"/>
    <cellStyle name="표준 33 2 5" xfId="26776" xr:uid="{00000000-0005-0000-0000-000095680000}"/>
    <cellStyle name="표준 33 2 5 2" xfId="26777" xr:uid="{00000000-0005-0000-0000-000096680000}"/>
    <cellStyle name="표준 33 2 5 2 2" xfId="26778" xr:uid="{00000000-0005-0000-0000-000097680000}"/>
    <cellStyle name="표준 33 2 5 2 2 2" xfId="26779" xr:uid="{00000000-0005-0000-0000-000098680000}"/>
    <cellStyle name="표준 33 2 5 2 3" xfId="26780" xr:uid="{00000000-0005-0000-0000-000099680000}"/>
    <cellStyle name="표준 33 2 5 3" xfId="26781" xr:uid="{00000000-0005-0000-0000-00009A680000}"/>
    <cellStyle name="표준 33 2 5 3 2" xfId="26782" xr:uid="{00000000-0005-0000-0000-00009B680000}"/>
    <cellStyle name="표준 33 2 5 4" xfId="26783" xr:uid="{00000000-0005-0000-0000-00009C680000}"/>
    <cellStyle name="표준 33 2 6" xfId="26784" xr:uid="{00000000-0005-0000-0000-00009D680000}"/>
    <cellStyle name="표준 33 2 6 2" xfId="26785" xr:uid="{00000000-0005-0000-0000-00009E680000}"/>
    <cellStyle name="표준 33 2 6 2 2" xfId="26786" xr:uid="{00000000-0005-0000-0000-00009F680000}"/>
    <cellStyle name="표준 33 2 6 3" xfId="26787" xr:uid="{00000000-0005-0000-0000-0000A0680000}"/>
    <cellStyle name="표준 33 2 7" xfId="26788" xr:uid="{00000000-0005-0000-0000-0000A1680000}"/>
    <cellStyle name="표준 33 2 7 2" xfId="26789" xr:uid="{00000000-0005-0000-0000-0000A2680000}"/>
    <cellStyle name="표준 33 2 8" xfId="26790" xr:uid="{00000000-0005-0000-0000-0000A3680000}"/>
    <cellStyle name="표준 33 3" xfId="26791" xr:uid="{00000000-0005-0000-0000-0000A4680000}"/>
    <cellStyle name="표준 33 3 2" xfId="26792" xr:uid="{00000000-0005-0000-0000-0000A5680000}"/>
    <cellStyle name="표준 33 3 2 2" xfId="26793" xr:uid="{00000000-0005-0000-0000-0000A6680000}"/>
    <cellStyle name="표준 33 3 2 2 2" xfId="26794" xr:uid="{00000000-0005-0000-0000-0000A7680000}"/>
    <cellStyle name="표준 33 3 2 2 2 2" xfId="26795" xr:uid="{00000000-0005-0000-0000-0000A8680000}"/>
    <cellStyle name="표준 33 3 2 2 2 2 2" xfId="26796" xr:uid="{00000000-0005-0000-0000-0000A9680000}"/>
    <cellStyle name="표준 33 3 2 2 2 2 2 2" xfId="26797" xr:uid="{00000000-0005-0000-0000-0000AA680000}"/>
    <cellStyle name="표준 33 3 2 2 2 2 3" xfId="26798" xr:uid="{00000000-0005-0000-0000-0000AB680000}"/>
    <cellStyle name="표준 33 3 2 2 2 3" xfId="26799" xr:uid="{00000000-0005-0000-0000-0000AC680000}"/>
    <cellStyle name="표준 33 3 2 2 2 3 2" xfId="26800" xr:uid="{00000000-0005-0000-0000-0000AD680000}"/>
    <cellStyle name="표준 33 3 2 2 2 4" xfId="26801" xr:uid="{00000000-0005-0000-0000-0000AE680000}"/>
    <cellStyle name="표준 33 3 2 2 3" xfId="26802" xr:uid="{00000000-0005-0000-0000-0000AF680000}"/>
    <cellStyle name="표준 33 3 2 2 3 2" xfId="26803" xr:uid="{00000000-0005-0000-0000-0000B0680000}"/>
    <cellStyle name="표준 33 3 2 2 3 2 2" xfId="26804" xr:uid="{00000000-0005-0000-0000-0000B1680000}"/>
    <cellStyle name="표준 33 3 2 2 3 3" xfId="26805" xr:uid="{00000000-0005-0000-0000-0000B2680000}"/>
    <cellStyle name="표준 33 3 2 2 4" xfId="26806" xr:uid="{00000000-0005-0000-0000-0000B3680000}"/>
    <cellStyle name="표준 33 3 2 2 4 2" xfId="26807" xr:uid="{00000000-0005-0000-0000-0000B4680000}"/>
    <cellStyle name="표준 33 3 2 2 5" xfId="26808" xr:uid="{00000000-0005-0000-0000-0000B5680000}"/>
    <cellStyle name="표준 33 3 2 3" xfId="26809" xr:uid="{00000000-0005-0000-0000-0000B6680000}"/>
    <cellStyle name="표준 33 3 2 3 2" xfId="26810" xr:uid="{00000000-0005-0000-0000-0000B7680000}"/>
    <cellStyle name="표준 33 3 2 3 2 2" xfId="26811" xr:uid="{00000000-0005-0000-0000-0000B8680000}"/>
    <cellStyle name="표준 33 3 2 3 2 2 2" xfId="26812" xr:uid="{00000000-0005-0000-0000-0000B9680000}"/>
    <cellStyle name="표준 33 3 2 3 2 3" xfId="26813" xr:uid="{00000000-0005-0000-0000-0000BA680000}"/>
    <cellStyle name="표준 33 3 2 3 3" xfId="26814" xr:uid="{00000000-0005-0000-0000-0000BB680000}"/>
    <cellStyle name="표준 33 3 2 3 3 2" xfId="26815" xr:uid="{00000000-0005-0000-0000-0000BC680000}"/>
    <cellStyle name="표준 33 3 2 3 4" xfId="26816" xr:uid="{00000000-0005-0000-0000-0000BD680000}"/>
    <cellStyle name="표준 33 3 2 4" xfId="26817" xr:uid="{00000000-0005-0000-0000-0000BE680000}"/>
    <cellStyle name="표준 33 3 2 4 2" xfId="26818" xr:uid="{00000000-0005-0000-0000-0000BF680000}"/>
    <cellStyle name="표준 33 3 2 4 2 2" xfId="26819" xr:uid="{00000000-0005-0000-0000-0000C0680000}"/>
    <cellStyle name="표준 33 3 2 4 3" xfId="26820" xr:uid="{00000000-0005-0000-0000-0000C1680000}"/>
    <cellStyle name="표준 33 3 2 5" xfId="26821" xr:uid="{00000000-0005-0000-0000-0000C2680000}"/>
    <cellStyle name="표준 33 3 2 5 2" xfId="26822" xr:uid="{00000000-0005-0000-0000-0000C3680000}"/>
    <cellStyle name="표준 33 3 2 6" xfId="26823" xr:uid="{00000000-0005-0000-0000-0000C4680000}"/>
    <cellStyle name="표준 33 3 3" xfId="26824" xr:uid="{00000000-0005-0000-0000-0000C5680000}"/>
    <cellStyle name="표준 33 3 3 2" xfId="26825" xr:uid="{00000000-0005-0000-0000-0000C6680000}"/>
    <cellStyle name="표준 33 3 3 2 2" xfId="26826" xr:uid="{00000000-0005-0000-0000-0000C7680000}"/>
    <cellStyle name="표준 33 3 3 2 2 2" xfId="26827" xr:uid="{00000000-0005-0000-0000-0000C8680000}"/>
    <cellStyle name="표준 33 3 3 2 2 2 2" xfId="26828" xr:uid="{00000000-0005-0000-0000-0000C9680000}"/>
    <cellStyle name="표준 33 3 3 2 2 3" xfId="26829" xr:uid="{00000000-0005-0000-0000-0000CA680000}"/>
    <cellStyle name="표준 33 3 3 2 3" xfId="26830" xr:uid="{00000000-0005-0000-0000-0000CB680000}"/>
    <cellStyle name="표준 33 3 3 2 3 2" xfId="26831" xr:uid="{00000000-0005-0000-0000-0000CC680000}"/>
    <cellStyle name="표준 33 3 3 2 4" xfId="26832" xr:uid="{00000000-0005-0000-0000-0000CD680000}"/>
    <cellStyle name="표준 33 3 3 3" xfId="26833" xr:uid="{00000000-0005-0000-0000-0000CE680000}"/>
    <cellStyle name="표준 33 3 3 3 2" xfId="26834" xr:uid="{00000000-0005-0000-0000-0000CF680000}"/>
    <cellStyle name="표준 33 3 3 3 2 2" xfId="26835" xr:uid="{00000000-0005-0000-0000-0000D0680000}"/>
    <cellStyle name="표준 33 3 3 3 3" xfId="26836" xr:uid="{00000000-0005-0000-0000-0000D1680000}"/>
    <cellStyle name="표준 33 3 3 4" xfId="26837" xr:uid="{00000000-0005-0000-0000-0000D2680000}"/>
    <cellStyle name="표준 33 3 3 4 2" xfId="26838" xr:uid="{00000000-0005-0000-0000-0000D3680000}"/>
    <cellStyle name="표준 33 3 3 5" xfId="26839" xr:uid="{00000000-0005-0000-0000-0000D4680000}"/>
    <cellStyle name="표준 33 3 4" xfId="26840" xr:uid="{00000000-0005-0000-0000-0000D5680000}"/>
    <cellStyle name="표준 33 3 4 2" xfId="26841" xr:uid="{00000000-0005-0000-0000-0000D6680000}"/>
    <cellStyle name="표준 33 3 4 2 2" xfId="26842" xr:uid="{00000000-0005-0000-0000-0000D7680000}"/>
    <cellStyle name="표준 33 3 4 2 2 2" xfId="26843" xr:uid="{00000000-0005-0000-0000-0000D8680000}"/>
    <cellStyle name="표준 33 3 4 2 3" xfId="26844" xr:uid="{00000000-0005-0000-0000-0000D9680000}"/>
    <cellStyle name="표준 33 3 4 3" xfId="26845" xr:uid="{00000000-0005-0000-0000-0000DA680000}"/>
    <cellStyle name="표준 33 3 4 3 2" xfId="26846" xr:uid="{00000000-0005-0000-0000-0000DB680000}"/>
    <cellStyle name="표준 33 3 4 4" xfId="26847" xr:uid="{00000000-0005-0000-0000-0000DC680000}"/>
    <cellStyle name="표준 33 3 5" xfId="26848" xr:uid="{00000000-0005-0000-0000-0000DD680000}"/>
    <cellStyle name="표준 33 3 5 2" xfId="26849" xr:uid="{00000000-0005-0000-0000-0000DE680000}"/>
    <cellStyle name="표준 33 3 5 2 2" xfId="26850" xr:uid="{00000000-0005-0000-0000-0000DF680000}"/>
    <cellStyle name="표준 33 3 5 3" xfId="26851" xr:uid="{00000000-0005-0000-0000-0000E0680000}"/>
    <cellStyle name="표준 33 3 6" xfId="26852" xr:uid="{00000000-0005-0000-0000-0000E1680000}"/>
    <cellStyle name="표준 33 3 6 2" xfId="26853" xr:uid="{00000000-0005-0000-0000-0000E2680000}"/>
    <cellStyle name="표준 33 3 7" xfId="26854" xr:uid="{00000000-0005-0000-0000-0000E3680000}"/>
    <cellStyle name="표준 33 4" xfId="26855" xr:uid="{00000000-0005-0000-0000-0000E4680000}"/>
    <cellStyle name="표준 33 4 2" xfId="26856" xr:uid="{00000000-0005-0000-0000-0000E5680000}"/>
    <cellStyle name="표준 33 4 2 2" xfId="26857" xr:uid="{00000000-0005-0000-0000-0000E6680000}"/>
    <cellStyle name="표준 33 4 2 2 2" xfId="26858" xr:uid="{00000000-0005-0000-0000-0000E7680000}"/>
    <cellStyle name="표준 33 4 2 2 2 2" xfId="26859" xr:uid="{00000000-0005-0000-0000-0000E8680000}"/>
    <cellStyle name="표준 33 4 2 2 2 2 2" xfId="26860" xr:uid="{00000000-0005-0000-0000-0000E9680000}"/>
    <cellStyle name="표준 33 4 2 2 2 3" xfId="26861" xr:uid="{00000000-0005-0000-0000-0000EA680000}"/>
    <cellStyle name="표준 33 4 2 2 3" xfId="26862" xr:uid="{00000000-0005-0000-0000-0000EB680000}"/>
    <cellStyle name="표준 33 4 2 2 3 2" xfId="26863" xr:uid="{00000000-0005-0000-0000-0000EC680000}"/>
    <cellStyle name="표준 33 4 2 2 4" xfId="26864" xr:uid="{00000000-0005-0000-0000-0000ED680000}"/>
    <cellStyle name="표준 33 4 2 3" xfId="26865" xr:uid="{00000000-0005-0000-0000-0000EE680000}"/>
    <cellStyle name="표준 33 4 2 3 2" xfId="26866" xr:uid="{00000000-0005-0000-0000-0000EF680000}"/>
    <cellStyle name="표준 33 4 2 3 2 2" xfId="26867" xr:uid="{00000000-0005-0000-0000-0000F0680000}"/>
    <cellStyle name="표준 33 4 2 3 3" xfId="26868" xr:uid="{00000000-0005-0000-0000-0000F1680000}"/>
    <cellStyle name="표준 33 4 2 4" xfId="26869" xr:uid="{00000000-0005-0000-0000-0000F2680000}"/>
    <cellStyle name="표준 33 4 2 4 2" xfId="26870" xr:uid="{00000000-0005-0000-0000-0000F3680000}"/>
    <cellStyle name="표준 33 4 2 5" xfId="26871" xr:uid="{00000000-0005-0000-0000-0000F4680000}"/>
    <cellStyle name="표준 33 4 3" xfId="26872" xr:uid="{00000000-0005-0000-0000-0000F5680000}"/>
    <cellStyle name="표준 33 4 3 2" xfId="26873" xr:uid="{00000000-0005-0000-0000-0000F6680000}"/>
    <cellStyle name="표준 33 4 3 2 2" xfId="26874" xr:uid="{00000000-0005-0000-0000-0000F7680000}"/>
    <cellStyle name="표준 33 4 3 2 2 2" xfId="26875" xr:uid="{00000000-0005-0000-0000-0000F8680000}"/>
    <cellStyle name="표준 33 4 3 2 3" xfId="26876" xr:uid="{00000000-0005-0000-0000-0000F9680000}"/>
    <cellStyle name="표준 33 4 3 3" xfId="26877" xr:uid="{00000000-0005-0000-0000-0000FA680000}"/>
    <cellStyle name="표준 33 4 3 3 2" xfId="26878" xr:uid="{00000000-0005-0000-0000-0000FB680000}"/>
    <cellStyle name="표준 33 4 3 4" xfId="26879" xr:uid="{00000000-0005-0000-0000-0000FC680000}"/>
    <cellStyle name="표준 33 4 4" xfId="26880" xr:uid="{00000000-0005-0000-0000-0000FD680000}"/>
    <cellStyle name="표준 33 4 4 2" xfId="26881" xr:uid="{00000000-0005-0000-0000-0000FE680000}"/>
    <cellStyle name="표준 33 4 4 2 2" xfId="26882" xr:uid="{00000000-0005-0000-0000-0000FF680000}"/>
    <cellStyle name="표준 33 4 4 3" xfId="26883" xr:uid="{00000000-0005-0000-0000-000000690000}"/>
    <cellStyle name="표준 33 4 5" xfId="26884" xr:uid="{00000000-0005-0000-0000-000001690000}"/>
    <cellStyle name="표준 33 4 5 2" xfId="26885" xr:uid="{00000000-0005-0000-0000-000002690000}"/>
    <cellStyle name="표준 33 4 6" xfId="26886" xr:uid="{00000000-0005-0000-0000-000003690000}"/>
    <cellStyle name="표준 33 5" xfId="26887" xr:uid="{00000000-0005-0000-0000-000004690000}"/>
    <cellStyle name="표준 33 5 2" xfId="26888" xr:uid="{00000000-0005-0000-0000-000005690000}"/>
    <cellStyle name="표준 33 5 2 2" xfId="26889" xr:uid="{00000000-0005-0000-0000-000006690000}"/>
    <cellStyle name="표준 33 5 2 2 2" xfId="26890" xr:uid="{00000000-0005-0000-0000-000007690000}"/>
    <cellStyle name="표준 33 5 2 2 2 2" xfId="26891" xr:uid="{00000000-0005-0000-0000-000008690000}"/>
    <cellStyle name="표준 33 5 2 2 3" xfId="26892" xr:uid="{00000000-0005-0000-0000-000009690000}"/>
    <cellStyle name="표준 33 5 2 3" xfId="26893" xr:uid="{00000000-0005-0000-0000-00000A690000}"/>
    <cellStyle name="표준 33 5 2 3 2" xfId="26894" xr:uid="{00000000-0005-0000-0000-00000B690000}"/>
    <cellStyle name="표준 33 5 2 4" xfId="26895" xr:uid="{00000000-0005-0000-0000-00000C690000}"/>
    <cellStyle name="표준 33 5 3" xfId="26896" xr:uid="{00000000-0005-0000-0000-00000D690000}"/>
    <cellStyle name="표준 33 5 3 2" xfId="26897" xr:uid="{00000000-0005-0000-0000-00000E690000}"/>
    <cellStyle name="표준 33 5 3 2 2" xfId="26898" xr:uid="{00000000-0005-0000-0000-00000F690000}"/>
    <cellStyle name="표준 33 5 3 3" xfId="26899" xr:uid="{00000000-0005-0000-0000-000010690000}"/>
    <cellStyle name="표준 33 5 4" xfId="26900" xr:uid="{00000000-0005-0000-0000-000011690000}"/>
    <cellStyle name="표준 33 5 4 2" xfId="26901" xr:uid="{00000000-0005-0000-0000-000012690000}"/>
    <cellStyle name="표준 33 5 5" xfId="26902" xr:uid="{00000000-0005-0000-0000-000013690000}"/>
    <cellStyle name="표준 33 6" xfId="26903" xr:uid="{00000000-0005-0000-0000-000014690000}"/>
    <cellStyle name="표준 33 6 2" xfId="26904" xr:uid="{00000000-0005-0000-0000-000015690000}"/>
    <cellStyle name="표준 33 6 2 2" xfId="26905" xr:uid="{00000000-0005-0000-0000-000016690000}"/>
    <cellStyle name="표준 33 6 2 2 2" xfId="26906" xr:uid="{00000000-0005-0000-0000-000017690000}"/>
    <cellStyle name="표준 33 6 2 3" xfId="26907" xr:uid="{00000000-0005-0000-0000-000018690000}"/>
    <cellStyle name="표준 33 6 3" xfId="26908" xr:uid="{00000000-0005-0000-0000-000019690000}"/>
    <cellStyle name="표준 33 6 3 2" xfId="26909" xr:uid="{00000000-0005-0000-0000-00001A690000}"/>
    <cellStyle name="표준 33 6 4" xfId="26910" xr:uid="{00000000-0005-0000-0000-00001B690000}"/>
    <cellStyle name="표준 33 7" xfId="26911" xr:uid="{00000000-0005-0000-0000-00001C690000}"/>
    <cellStyle name="표준 33 7 2" xfId="26912" xr:uid="{00000000-0005-0000-0000-00001D690000}"/>
    <cellStyle name="표준 33 7 2 2" xfId="26913" xr:uid="{00000000-0005-0000-0000-00001E690000}"/>
    <cellStyle name="표준 33 7 3" xfId="26914" xr:uid="{00000000-0005-0000-0000-00001F690000}"/>
    <cellStyle name="표준 33 7 4" xfId="26915" xr:uid="{00000000-0005-0000-0000-000020690000}"/>
    <cellStyle name="표준 33 8" xfId="26916" xr:uid="{00000000-0005-0000-0000-000021690000}"/>
    <cellStyle name="표준 33 8 2" xfId="26917" xr:uid="{00000000-0005-0000-0000-000022690000}"/>
    <cellStyle name="표준 33 9" xfId="26918" xr:uid="{00000000-0005-0000-0000-000023690000}"/>
    <cellStyle name="표준 33 9 2" xfId="26919" xr:uid="{00000000-0005-0000-0000-000024690000}"/>
    <cellStyle name="표준 33_이관신청서명단(말소)" xfId="26920" xr:uid="{00000000-0005-0000-0000-000025690000}"/>
    <cellStyle name="표준 330" xfId="26921" xr:uid="{00000000-0005-0000-0000-000026690000}"/>
    <cellStyle name="표준 330 2" xfId="26922" xr:uid="{00000000-0005-0000-0000-000027690000}"/>
    <cellStyle name="표준 331" xfId="26923" xr:uid="{00000000-0005-0000-0000-000028690000}"/>
    <cellStyle name="표준 331 2" xfId="26924" xr:uid="{00000000-0005-0000-0000-000029690000}"/>
    <cellStyle name="표준 332" xfId="26925" xr:uid="{00000000-0005-0000-0000-00002A690000}"/>
    <cellStyle name="표준 332 2" xfId="26926" xr:uid="{00000000-0005-0000-0000-00002B690000}"/>
    <cellStyle name="표준 333" xfId="26927" xr:uid="{00000000-0005-0000-0000-00002C690000}"/>
    <cellStyle name="표준 333 2" xfId="26928" xr:uid="{00000000-0005-0000-0000-00002D690000}"/>
    <cellStyle name="표준 334" xfId="26929" xr:uid="{00000000-0005-0000-0000-00002E690000}"/>
    <cellStyle name="표준 334 2" xfId="26930" xr:uid="{00000000-0005-0000-0000-00002F690000}"/>
    <cellStyle name="표준 335" xfId="26931" xr:uid="{00000000-0005-0000-0000-000030690000}"/>
    <cellStyle name="표준 335 2" xfId="26932" xr:uid="{00000000-0005-0000-0000-000031690000}"/>
    <cellStyle name="표준 336" xfId="26933" xr:uid="{00000000-0005-0000-0000-000032690000}"/>
    <cellStyle name="표준 336 2" xfId="26934" xr:uid="{00000000-0005-0000-0000-000033690000}"/>
    <cellStyle name="표준 337" xfId="26935" xr:uid="{00000000-0005-0000-0000-000034690000}"/>
    <cellStyle name="표준 337 2" xfId="26936" xr:uid="{00000000-0005-0000-0000-000035690000}"/>
    <cellStyle name="표준 338" xfId="26937" xr:uid="{00000000-0005-0000-0000-000036690000}"/>
    <cellStyle name="표준 338 2" xfId="26938" xr:uid="{00000000-0005-0000-0000-000037690000}"/>
    <cellStyle name="표준 339" xfId="26939" xr:uid="{00000000-0005-0000-0000-000038690000}"/>
    <cellStyle name="표준 339 2" xfId="26940" xr:uid="{00000000-0005-0000-0000-000039690000}"/>
    <cellStyle name="표준 34" xfId="26941" xr:uid="{00000000-0005-0000-0000-00003A690000}"/>
    <cellStyle name="표준 34 10" xfId="26942" xr:uid="{00000000-0005-0000-0000-00003B690000}"/>
    <cellStyle name="표준 34 11" xfId="26943" xr:uid="{00000000-0005-0000-0000-00003C690000}"/>
    <cellStyle name="표준 34 2" xfId="26944" xr:uid="{00000000-0005-0000-0000-00003D690000}"/>
    <cellStyle name="표준 34 2 2" xfId="26945" xr:uid="{00000000-0005-0000-0000-00003E690000}"/>
    <cellStyle name="표준 34 2 2 2" xfId="26946" xr:uid="{00000000-0005-0000-0000-00003F690000}"/>
    <cellStyle name="표준 34 2 2 2 2" xfId="26947" xr:uid="{00000000-0005-0000-0000-000040690000}"/>
    <cellStyle name="표준 34 2 2 2 2 2" xfId="26948" xr:uid="{00000000-0005-0000-0000-000041690000}"/>
    <cellStyle name="표준 34 2 2 2 2 2 2" xfId="26949" xr:uid="{00000000-0005-0000-0000-000042690000}"/>
    <cellStyle name="표준 34 2 2 2 2 2 2 2" xfId="26950" xr:uid="{00000000-0005-0000-0000-000043690000}"/>
    <cellStyle name="표준 34 2 2 2 2 2 2 2 2" xfId="26951" xr:uid="{00000000-0005-0000-0000-000044690000}"/>
    <cellStyle name="표준 34 2 2 2 2 2 2 3" xfId="26952" xr:uid="{00000000-0005-0000-0000-000045690000}"/>
    <cellStyle name="표준 34 2 2 2 2 2 3" xfId="26953" xr:uid="{00000000-0005-0000-0000-000046690000}"/>
    <cellStyle name="표준 34 2 2 2 2 2 3 2" xfId="26954" xr:uid="{00000000-0005-0000-0000-000047690000}"/>
    <cellStyle name="표준 34 2 2 2 2 2 4" xfId="26955" xr:uid="{00000000-0005-0000-0000-000048690000}"/>
    <cellStyle name="표준 34 2 2 2 2 3" xfId="26956" xr:uid="{00000000-0005-0000-0000-000049690000}"/>
    <cellStyle name="표준 34 2 2 2 2 3 2" xfId="26957" xr:uid="{00000000-0005-0000-0000-00004A690000}"/>
    <cellStyle name="표준 34 2 2 2 2 3 2 2" xfId="26958" xr:uid="{00000000-0005-0000-0000-00004B690000}"/>
    <cellStyle name="표준 34 2 2 2 2 3 3" xfId="26959" xr:uid="{00000000-0005-0000-0000-00004C690000}"/>
    <cellStyle name="표준 34 2 2 2 2 4" xfId="26960" xr:uid="{00000000-0005-0000-0000-00004D690000}"/>
    <cellStyle name="표준 34 2 2 2 2 4 2" xfId="26961" xr:uid="{00000000-0005-0000-0000-00004E690000}"/>
    <cellStyle name="표준 34 2 2 2 2 5" xfId="26962" xr:uid="{00000000-0005-0000-0000-00004F690000}"/>
    <cellStyle name="표준 34 2 2 2 3" xfId="26963" xr:uid="{00000000-0005-0000-0000-000050690000}"/>
    <cellStyle name="표준 34 2 2 2 3 2" xfId="26964" xr:uid="{00000000-0005-0000-0000-000051690000}"/>
    <cellStyle name="표준 34 2 2 2 3 2 2" xfId="26965" xr:uid="{00000000-0005-0000-0000-000052690000}"/>
    <cellStyle name="표준 34 2 2 2 3 2 2 2" xfId="26966" xr:uid="{00000000-0005-0000-0000-000053690000}"/>
    <cellStyle name="표준 34 2 2 2 3 2 3" xfId="26967" xr:uid="{00000000-0005-0000-0000-000054690000}"/>
    <cellStyle name="표준 34 2 2 2 3 3" xfId="26968" xr:uid="{00000000-0005-0000-0000-000055690000}"/>
    <cellStyle name="표준 34 2 2 2 3 3 2" xfId="26969" xr:uid="{00000000-0005-0000-0000-000056690000}"/>
    <cellStyle name="표준 34 2 2 2 3 4" xfId="26970" xr:uid="{00000000-0005-0000-0000-000057690000}"/>
    <cellStyle name="표준 34 2 2 2 4" xfId="26971" xr:uid="{00000000-0005-0000-0000-000058690000}"/>
    <cellStyle name="표준 34 2 2 2 4 2" xfId="26972" xr:uid="{00000000-0005-0000-0000-000059690000}"/>
    <cellStyle name="표준 34 2 2 2 4 2 2" xfId="26973" xr:uid="{00000000-0005-0000-0000-00005A690000}"/>
    <cellStyle name="표준 34 2 2 2 4 3" xfId="26974" xr:uid="{00000000-0005-0000-0000-00005B690000}"/>
    <cellStyle name="표준 34 2 2 2 5" xfId="26975" xr:uid="{00000000-0005-0000-0000-00005C690000}"/>
    <cellStyle name="표준 34 2 2 2 5 2" xfId="26976" xr:uid="{00000000-0005-0000-0000-00005D690000}"/>
    <cellStyle name="표준 34 2 2 2 6" xfId="26977" xr:uid="{00000000-0005-0000-0000-00005E690000}"/>
    <cellStyle name="표준 34 2 2 3" xfId="26978" xr:uid="{00000000-0005-0000-0000-00005F690000}"/>
    <cellStyle name="표준 34 2 2 3 2" xfId="26979" xr:uid="{00000000-0005-0000-0000-000060690000}"/>
    <cellStyle name="표준 34 2 2 3 2 2" xfId="26980" xr:uid="{00000000-0005-0000-0000-000061690000}"/>
    <cellStyle name="표준 34 2 2 3 2 2 2" xfId="26981" xr:uid="{00000000-0005-0000-0000-000062690000}"/>
    <cellStyle name="표준 34 2 2 3 2 2 2 2" xfId="26982" xr:uid="{00000000-0005-0000-0000-000063690000}"/>
    <cellStyle name="표준 34 2 2 3 2 2 3" xfId="26983" xr:uid="{00000000-0005-0000-0000-000064690000}"/>
    <cellStyle name="표준 34 2 2 3 2 3" xfId="26984" xr:uid="{00000000-0005-0000-0000-000065690000}"/>
    <cellStyle name="표준 34 2 2 3 2 3 2" xfId="26985" xr:uid="{00000000-0005-0000-0000-000066690000}"/>
    <cellStyle name="표준 34 2 2 3 2 4" xfId="26986" xr:uid="{00000000-0005-0000-0000-000067690000}"/>
    <cellStyle name="표준 34 2 2 3 3" xfId="26987" xr:uid="{00000000-0005-0000-0000-000068690000}"/>
    <cellStyle name="표준 34 2 2 3 3 2" xfId="26988" xr:uid="{00000000-0005-0000-0000-000069690000}"/>
    <cellStyle name="표준 34 2 2 3 3 2 2" xfId="26989" xr:uid="{00000000-0005-0000-0000-00006A690000}"/>
    <cellStyle name="표준 34 2 2 3 3 3" xfId="26990" xr:uid="{00000000-0005-0000-0000-00006B690000}"/>
    <cellStyle name="표준 34 2 2 3 4" xfId="26991" xr:uid="{00000000-0005-0000-0000-00006C690000}"/>
    <cellStyle name="표준 34 2 2 3 4 2" xfId="26992" xr:uid="{00000000-0005-0000-0000-00006D690000}"/>
    <cellStyle name="표준 34 2 2 3 5" xfId="26993" xr:uid="{00000000-0005-0000-0000-00006E690000}"/>
    <cellStyle name="표준 34 2 2 4" xfId="26994" xr:uid="{00000000-0005-0000-0000-00006F690000}"/>
    <cellStyle name="표준 34 2 2 4 2" xfId="26995" xr:uid="{00000000-0005-0000-0000-000070690000}"/>
    <cellStyle name="표준 34 2 2 4 2 2" xfId="26996" xr:uid="{00000000-0005-0000-0000-000071690000}"/>
    <cellStyle name="표준 34 2 2 4 2 2 2" xfId="26997" xr:uid="{00000000-0005-0000-0000-000072690000}"/>
    <cellStyle name="표준 34 2 2 4 2 3" xfId="26998" xr:uid="{00000000-0005-0000-0000-000073690000}"/>
    <cellStyle name="표준 34 2 2 4 3" xfId="26999" xr:uid="{00000000-0005-0000-0000-000074690000}"/>
    <cellStyle name="표준 34 2 2 4 3 2" xfId="27000" xr:uid="{00000000-0005-0000-0000-000075690000}"/>
    <cellStyle name="표준 34 2 2 4 4" xfId="27001" xr:uid="{00000000-0005-0000-0000-000076690000}"/>
    <cellStyle name="표준 34 2 2 5" xfId="27002" xr:uid="{00000000-0005-0000-0000-000077690000}"/>
    <cellStyle name="표준 34 2 2 5 2" xfId="27003" xr:uid="{00000000-0005-0000-0000-000078690000}"/>
    <cellStyle name="표준 34 2 2 5 2 2" xfId="27004" xr:uid="{00000000-0005-0000-0000-000079690000}"/>
    <cellStyle name="표준 34 2 2 5 3" xfId="27005" xr:uid="{00000000-0005-0000-0000-00007A690000}"/>
    <cellStyle name="표준 34 2 2 6" xfId="27006" xr:uid="{00000000-0005-0000-0000-00007B690000}"/>
    <cellStyle name="표준 34 2 2 6 2" xfId="27007" xr:uid="{00000000-0005-0000-0000-00007C690000}"/>
    <cellStyle name="표준 34 2 2 7" xfId="27008" xr:uid="{00000000-0005-0000-0000-00007D690000}"/>
    <cellStyle name="표준 34 2 3" xfId="27009" xr:uid="{00000000-0005-0000-0000-00007E690000}"/>
    <cellStyle name="표준 34 2 3 2" xfId="27010" xr:uid="{00000000-0005-0000-0000-00007F690000}"/>
    <cellStyle name="표준 34 2 3 2 2" xfId="27011" xr:uid="{00000000-0005-0000-0000-000080690000}"/>
    <cellStyle name="표준 34 2 3 2 2 2" xfId="27012" xr:uid="{00000000-0005-0000-0000-000081690000}"/>
    <cellStyle name="표준 34 2 3 2 2 2 2" xfId="27013" xr:uid="{00000000-0005-0000-0000-000082690000}"/>
    <cellStyle name="표준 34 2 3 2 2 2 2 2" xfId="27014" xr:uid="{00000000-0005-0000-0000-000083690000}"/>
    <cellStyle name="표준 34 2 3 2 2 2 3" xfId="27015" xr:uid="{00000000-0005-0000-0000-000084690000}"/>
    <cellStyle name="표준 34 2 3 2 2 3" xfId="27016" xr:uid="{00000000-0005-0000-0000-000085690000}"/>
    <cellStyle name="표준 34 2 3 2 2 3 2" xfId="27017" xr:uid="{00000000-0005-0000-0000-000086690000}"/>
    <cellStyle name="표준 34 2 3 2 2 4" xfId="27018" xr:uid="{00000000-0005-0000-0000-000087690000}"/>
    <cellStyle name="표준 34 2 3 2 3" xfId="27019" xr:uid="{00000000-0005-0000-0000-000088690000}"/>
    <cellStyle name="표준 34 2 3 2 3 2" xfId="27020" xr:uid="{00000000-0005-0000-0000-000089690000}"/>
    <cellStyle name="표준 34 2 3 2 3 2 2" xfId="27021" xr:uid="{00000000-0005-0000-0000-00008A690000}"/>
    <cellStyle name="표준 34 2 3 2 3 3" xfId="27022" xr:uid="{00000000-0005-0000-0000-00008B690000}"/>
    <cellStyle name="표준 34 2 3 2 4" xfId="27023" xr:uid="{00000000-0005-0000-0000-00008C690000}"/>
    <cellStyle name="표준 34 2 3 2 4 2" xfId="27024" xr:uid="{00000000-0005-0000-0000-00008D690000}"/>
    <cellStyle name="표준 34 2 3 2 5" xfId="27025" xr:uid="{00000000-0005-0000-0000-00008E690000}"/>
    <cellStyle name="표준 34 2 3 3" xfId="27026" xr:uid="{00000000-0005-0000-0000-00008F690000}"/>
    <cellStyle name="표준 34 2 3 3 2" xfId="27027" xr:uid="{00000000-0005-0000-0000-000090690000}"/>
    <cellStyle name="표준 34 2 3 3 2 2" xfId="27028" xr:uid="{00000000-0005-0000-0000-000091690000}"/>
    <cellStyle name="표준 34 2 3 3 2 2 2" xfId="27029" xr:uid="{00000000-0005-0000-0000-000092690000}"/>
    <cellStyle name="표준 34 2 3 3 2 3" xfId="27030" xr:uid="{00000000-0005-0000-0000-000093690000}"/>
    <cellStyle name="표준 34 2 3 3 3" xfId="27031" xr:uid="{00000000-0005-0000-0000-000094690000}"/>
    <cellStyle name="표준 34 2 3 3 3 2" xfId="27032" xr:uid="{00000000-0005-0000-0000-000095690000}"/>
    <cellStyle name="표준 34 2 3 3 4" xfId="27033" xr:uid="{00000000-0005-0000-0000-000096690000}"/>
    <cellStyle name="표준 34 2 3 4" xfId="27034" xr:uid="{00000000-0005-0000-0000-000097690000}"/>
    <cellStyle name="표준 34 2 3 4 2" xfId="27035" xr:uid="{00000000-0005-0000-0000-000098690000}"/>
    <cellStyle name="표준 34 2 3 4 2 2" xfId="27036" xr:uid="{00000000-0005-0000-0000-000099690000}"/>
    <cellStyle name="표준 34 2 3 4 3" xfId="27037" xr:uid="{00000000-0005-0000-0000-00009A690000}"/>
    <cellStyle name="표준 34 2 3 5" xfId="27038" xr:uid="{00000000-0005-0000-0000-00009B690000}"/>
    <cellStyle name="표준 34 2 3 5 2" xfId="27039" xr:uid="{00000000-0005-0000-0000-00009C690000}"/>
    <cellStyle name="표준 34 2 3 6" xfId="27040" xr:uid="{00000000-0005-0000-0000-00009D690000}"/>
    <cellStyle name="표준 34 2 4" xfId="27041" xr:uid="{00000000-0005-0000-0000-00009E690000}"/>
    <cellStyle name="표준 34 2 4 2" xfId="27042" xr:uid="{00000000-0005-0000-0000-00009F690000}"/>
    <cellStyle name="표준 34 2 4 2 2" xfId="27043" xr:uid="{00000000-0005-0000-0000-0000A0690000}"/>
    <cellStyle name="표준 34 2 4 2 2 2" xfId="27044" xr:uid="{00000000-0005-0000-0000-0000A1690000}"/>
    <cellStyle name="표준 34 2 4 2 2 2 2" xfId="27045" xr:uid="{00000000-0005-0000-0000-0000A2690000}"/>
    <cellStyle name="표준 34 2 4 2 2 3" xfId="27046" xr:uid="{00000000-0005-0000-0000-0000A3690000}"/>
    <cellStyle name="표준 34 2 4 2 3" xfId="27047" xr:uid="{00000000-0005-0000-0000-0000A4690000}"/>
    <cellStyle name="표준 34 2 4 2 3 2" xfId="27048" xr:uid="{00000000-0005-0000-0000-0000A5690000}"/>
    <cellStyle name="표준 34 2 4 2 4" xfId="27049" xr:uid="{00000000-0005-0000-0000-0000A6690000}"/>
    <cellStyle name="표준 34 2 4 3" xfId="27050" xr:uid="{00000000-0005-0000-0000-0000A7690000}"/>
    <cellStyle name="표준 34 2 4 3 2" xfId="27051" xr:uid="{00000000-0005-0000-0000-0000A8690000}"/>
    <cellStyle name="표준 34 2 4 3 2 2" xfId="27052" xr:uid="{00000000-0005-0000-0000-0000A9690000}"/>
    <cellStyle name="표준 34 2 4 3 3" xfId="27053" xr:uid="{00000000-0005-0000-0000-0000AA690000}"/>
    <cellStyle name="표준 34 2 4 4" xfId="27054" xr:uid="{00000000-0005-0000-0000-0000AB690000}"/>
    <cellStyle name="표준 34 2 4 4 2" xfId="27055" xr:uid="{00000000-0005-0000-0000-0000AC690000}"/>
    <cellStyle name="표준 34 2 4 5" xfId="27056" xr:uid="{00000000-0005-0000-0000-0000AD690000}"/>
    <cellStyle name="표준 34 2 5" xfId="27057" xr:uid="{00000000-0005-0000-0000-0000AE690000}"/>
    <cellStyle name="표준 34 2 5 2" xfId="27058" xr:uid="{00000000-0005-0000-0000-0000AF690000}"/>
    <cellStyle name="표준 34 2 5 2 2" xfId="27059" xr:uid="{00000000-0005-0000-0000-0000B0690000}"/>
    <cellStyle name="표준 34 2 5 2 2 2" xfId="27060" xr:uid="{00000000-0005-0000-0000-0000B1690000}"/>
    <cellStyle name="표준 34 2 5 2 3" xfId="27061" xr:uid="{00000000-0005-0000-0000-0000B2690000}"/>
    <cellStyle name="표준 34 2 5 3" xfId="27062" xr:uid="{00000000-0005-0000-0000-0000B3690000}"/>
    <cellStyle name="표준 34 2 5 3 2" xfId="27063" xr:uid="{00000000-0005-0000-0000-0000B4690000}"/>
    <cellStyle name="표준 34 2 5 4" xfId="27064" xr:uid="{00000000-0005-0000-0000-0000B5690000}"/>
    <cellStyle name="표준 34 2 6" xfId="27065" xr:uid="{00000000-0005-0000-0000-0000B6690000}"/>
    <cellStyle name="표준 34 2 6 2" xfId="27066" xr:uid="{00000000-0005-0000-0000-0000B7690000}"/>
    <cellStyle name="표준 34 2 6 2 2" xfId="27067" xr:uid="{00000000-0005-0000-0000-0000B8690000}"/>
    <cellStyle name="표준 34 2 6 3" xfId="27068" xr:uid="{00000000-0005-0000-0000-0000B9690000}"/>
    <cellStyle name="표준 34 2 7" xfId="27069" xr:uid="{00000000-0005-0000-0000-0000BA690000}"/>
    <cellStyle name="표준 34 2 7 2" xfId="27070" xr:uid="{00000000-0005-0000-0000-0000BB690000}"/>
    <cellStyle name="표준 34 2 8" xfId="27071" xr:uid="{00000000-0005-0000-0000-0000BC690000}"/>
    <cellStyle name="표준 34 3" xfId="27072" xr:uid="{00000000-0005-0000-0000-0000BD690000}"/>
    <cellStyle name="표준 34 3 2" xfId="27073" xr:uid="{00000000-0005-0000-0000-0000BE690000}"/>
    <cellStyle name="표준 34 3 2 2" xfId="27074" xr:uid="{00000000-0005-0000-0000-0000BF690000}"/>
    <cellStyle name="표준 34 3 2 2 2" xfId="27075" xr:uid="{00000000-0005-0000-0000-0000C0690000}"/>
    <cellStyle name="표준 34 3 2 2 2 2" xfId="27076" xr:uid="{00000000-0005-0000-0000-0000C1690000}"/>
    <cellStyle name="표준 34 3 2 2 2 2 2" xfId="27077" xr:uid="{00000000-0005-0000-0000-0000C2690000}"/>
    <cellStyle name="표준 34 3 2 2 2 2 2 2" xfId="27078" xr:uid="{00000000-0005-0000-0000-0000C3690000}"/>
    <cellStyle name="표준 34 3 2 2 2 2 3" xfId="27079" xr:uid="{00000000-0005-0000-0000-0000C4690000}"/>
    <cellStyle name="표준 34 3 2 2 2 3" xfId="27080" xr:uid="{00000000-0005-0000-0000-0000C5690000}"/>
    <cellStyle name="표준 34 3 2 2 2 3 2" xfId="27081" xr:uid="{00000000-0005-0000-0000-0000C6690000}"/>
    <cellStyle name="표준 34 3 2 2 2 4" xfId="27082" xr:uid="{00000000-0005-0000-0000-0000C7690000}"/>
    <cellStyle name="표준 34 3 2 2 3" xfId="27083" xr:uid="{00000000-0005-0000-0000-0000C8690000}"/>
    <cellStyle name="표준 34 3 2 2 3 2" xfId="27084" xr:uid="{00000000-0005-0000-0000-0000C9690000}"/>
    <cellStyle name="표준 34 3 2 2 3 2 2" xfId="27085" xr:uid="{00000000-0005-0000-0000-0000CA690000}"/>
    <cellStyle name="표준 34 3 2 2 3 3" xfId="27086" xr:uid="{00000000-0005-0000-0000-0000CB690000}"/>
    <cellStyle name="표준 34 3 2 2 4" xfId="27087" xr:uid="{00000000-0005-0000-0000-0000CC690000}"/>
    <cellStyle name="표준 34 3 2 2 4 2" xfId="27088" xr:uid="{00000000-0005-0000-0000-0000CD690000}"/>
    <cellStyle name="표준 34 3 2 2 5" xfId="27089" xr:uid="{00000000-0005-0000-0000-0000CE690000}"/>
    <cellStyle name="표준 34 3 2 3" xfId="27090" xr:uid="{00000000-0005-0000-0000-0000CF690000}"/>
    <cellStyle name="표준 34 3 2 3 2" xfId="27091" xr:uid="{00000000-0005-0000-0000-0000D0690000}"/>
    <cellStyle name="표준 34 3 2 3 2 2" xfId="27092" xr:uid="{00000000-0005-0000-0000-0000D1690000}"/>
    <cellStyle name="표준 34 3 2 3 2 2 2" xfId="27093" xr:uid="{00000000-0005-0000-0000-0000D2690000}"/>
    <cellStyle name="표준 34 3 2 3 2 3" xfId="27094" xr:uid="{00000000-0005-0000-0000-0000D3690000}"/>
    <cellStyle name="표준 34 3 2 3 3" xfId="27095" xr:uid="{00000000-0005-0000-0000-0000D4690000}"/>
    <cellStyle name="표준 34 3 2 3 3 2" xfId="27096" xr:uid="{00000000-0005-0000-0000-0000D5690000}"/>
    <cellStyle name="표준 34 3 2 3 4" xfId="27097" xr:uid="{00000000-0005-0000-0000-0000D6690000}"/>
    <cellStyle name="표준 34 3 2 4" xfId="27098" xr:uid="{00000000-0005-0000-0000-0000D7690000}"/>
    <cellStyle name="표준 34 3 2 4 2" xfId="27099" xr:uid="{00000000-0005-0000-0000-0000D8690000}"/>
    <cellStyle name="표준 34 3 2 4 2 2" xfId="27100" xr:uid="{00000000-0005-0000-0000-0000D9690000}"/>
    <cellStyle name="표준 34 3 2 4 3" xfId="27101" xr:uid="{00000000-0005-0000-0000-0000DA690000}"/>
    <cellStyle name="표준 34 3 2 5" xfId="27102" xr:uid="{00000000-0005-0000-0000-0000DB690000}"/>
    <cellStyle name="표준 34 3 2 5 2" xfId="27103" xr:uid="{00000000-0005-0000-0000-0000DC690000}"/>
    <cellStyle name="표준 34 3 2 6" xfId="27104" xr:uid="{00000000-0005-0000-0000-0000DD690000}"/>
    <cellStyle name="표준 34 3 3" xfId="27105" xr:uid="{00000000-0005-0000-0000-0000DE690000}"/>
    <cellStyle name="표준 34 3 3 2" xfId="27106" xr:uid="{00000000-0005-0000-0000-0000DF690000}"/>
    <cellStyle name="표준 34 3 3 2 2" xfId="27107" xr:uid="{00000000-0005-0000-0000-0000E0690000}"/>
    <cellStyle name="표준 34 3 3 2 2 2" xfId="27108" xr:uid="{00000000-0005-0000-0000-0000E1690000}"/>
    <cellStyle name="표준 34 3 3 2 2 2 2" xfId="27109" xr:uid="{00000000-0005-0000-0000-0000E2690000}"/>
    <cellStyle name="표준 34 3 3 2 2 3" xfId="27110" xr:uid="{00000000-0005-0000-0000-0000E3690000}"/>
    <cellStyle name="표준 34 3 3 2 3" xfId="27111" xr:uid="{00000000-0005-0000-0000-0000E4690000}"/>
    <cellStyle name="표준 34 3 3 2 3 2" xfId="27112" xr:uid="{00000000-0005-0000-0000-0000E5690000}"/>
    <cellStyle name="표준 34 3 3 2 4" xfId="27113" xr:uid="{00000000-0005-0000-0000-0000E6690000}"/>
    <cellStyle name="표준 34 3 3 3" xfId="27114" xr:uid="{00000000-0005-0000-0000-0000E7690000}"/>
    <cellStyle name="표준 34 3 3 3 2" xfId="27115" xr:uid="{00000000-0005-0000-0000-0000E8690000}"/>
    <cellStyle name="표준 34 3 3 3 2 2" xfId="27116" xr:uid="{00000000-0005-0000-0000-0000E9690000}"/>
    <cellStyle name="표준 34 3 3 3 3" xfId="27117" xr:uid="{00000000-0005-0000-0000-0000EA690000}"/>
    <cellStyle name="표준 34 3 3 4" xfId="27118" xr:uid="{00000000-0005-0000-0000-0000EB690000}"/>
    <cellStyle name="표준 34 3 3 4 2" xfId="27119" xr:uid="{00000000-0005-0000-0000-0000EC690000}"/>
    <cellStyle name="표준 34 3 3 5" xfId="27120" xr:uid="{00000000-0005-0000-0000-0000ED690000}"/>
    <cellStyle name="표준 34 3 4" xfId="27121" xr:uid="{00000000-0005-0000-0000-0000EE690000}"/>
    <cellStyle name="표준 34 3 4 2" xfId="27122" xr:uid="{00000000-0005-0000-0000-0000EF690000}"/>
    <cellStyle name="표준 34 3 4 2 2" xfId="27123" xr:uid="{00000000-0005-0000-0000-0000F0690000}"/>
    <cellStyle name="표준 34 3 4 2 2 2" xfId="27124" xr:uid="{00000000-0005-0000-0000-0000F1690000}"/>
    <cellStyle name="표준 34 3 4 2 3" xfId="27125" xr:uid="{00000000-0005-0000-0000-0000F2690000}"/>
    <cellStyle name="표준 34 3 4 3" xfId="27126" xr:uid="{00000000-0005-0000-0000-0000F3690000}"/>
    <cellStyle name="표준 34 3 4 3 2" xfId="27127" xr:uid="{00000000-0005-0000-0000-0000F4690000}"/>
    <cellStyle name="표준 34 3 4 4" xfId="27128" xr:uid="{00000000-0005-0000-0000-0000F5690000}"/>
    <cellStyle name="표준 34 3 5" xfId="27129" xr:uid="{00000000-0005-0000-0000-0000F6690000}"/>
    <cellStyle name="표준 34 3 5 2" xfId="27130" xr:uid="{00000000-0005-0000-0000-0000F7690000}"/>
    <cellStyle name="표준 34 3 5 2 2" xfId="27131" xr:uid="{00000000-0005-0000-0000-0000F8690000}"/>
    <cellStyle name="표준 34 3 5 3" xfId="27132" xr:uid="{00000000-0005-0000-0000-0000F9690000}"/>
    <cellStyle name="표준 34 3 6" xfId="27133" xr:uid="{00000000-0005-0000-0000-0000FA690000}"/>
    <cellStyle name="표준 34 3 6 2" xfId="27134" xr:uid="{00000000-0005-0000-0000-0000FB690000}"/>
    <cellStyle name="표준 34 3 7" xfId="27135" xr:uid="{00000000-0005-0000-0000-0000FC690000}"/>
    <cellStyle name="표준 34 4" xfId="27136" xr:uid="{00000000-0005-0000-0000-0000FD690000}"/>
    <cellStyle name="표준 34 4 2" xfId="27137" xr:uid="{00000000-0005-0000-0000-0000FE690000}"/>
    <cellStyle name="표준 34 4 2 2" xfId="27138" xr:uid="{00000000-0005-0000-0000-0000FF690000}"/>
    <cellStyle name="표준 34 4 2 2 2" xfId="27139" xr:uid="{00000000-0005-0000-0000-0000006A0000}"/>
    <cellStyle name="표준 34 4 2 2 2 2" xfId="27140" xr:uid="{00000000-0005-0000-0000-0000016A0000}"/>
    <cellStyle name="표준 34 4 2 2 2 2 2" xfId="27141" xr:uid="{00000000-0005-0000-0000-0000026A0000}"/>
    <cellStyle name="표준 34 4 2 2 2 3" xfId="27142" xr:uid="{00000000-0005-0000-0000-0000036A0000}"/>
    <cellStyle name="표준 34 4 2 2 3" xfId="27143" xr:uid="{00000000-0005-0000-0000-0000046A0000}"/>
    <cellStyle name="표준 34 4 2 2 3 2" xfId="27144" xr:uid="{00000000-0005-0000-0000-0000056A0000}"/>
    <cellStyle name="표준 34 4 2 2 4" xfId="27145" xr:uid="{00000000-0005-0000-0000-0000066A0000}"/>
    <cellStyle name="표준 34 4 2 3" xfId="27146" xr:uid="{00000000-0005-0000-0000-0000076A0000}"/>
    <cellStyle name="표준 34 4 2 3 2" xfId="27147" xr:uid="{00000000-0005-0000-0000-0000086A0000}"/>
    <cellStyle name="표준 34 4 2 3 2 2" xfId="27148" xr:uid="{00000000-0005-0000-0000-0000096A0000}"/>
    <cellStyle name="표준 34 4 2 3 3" xfId="27149" xr:uid="{00000000-0005-0000-0000-00000A6A0000}"/>
    <cellStyle name="표준 34 4 2 4" xfId="27150" xr:uid="{00000000-0005-0000-0000-00000B6A0000}"/>
    <cellStyle name="표준 34 4 2 4 2" xfId="27151" xr:uid="{00000000-0005-0000-0000-00000C6A0000}"/>
    <cellStyle name="표준 34 4 2 5" xfId="27152" xr:uid="{00000000-0005-0000-0000-00000D6A0000}"/>
    <cellStyle name="표준 34 4 3" xfId="27153" xr:uid="{00000000-0005-0000-0000-00000E6A0000}"/>
    <cellStyle name="표준 34 4 3 2" xfId="27154" xr:uid="{00000000-0005-0000-0000-00000F6A0000}"/>
    <cellStyle name="표준 34 4 3 2 2" xfId="27155" xr:uid="{00000000-0005-0000-0000-0000106A0000}"/>
    <cellStyle name="표준 34 4 3 2 2 2" xfId="27156" xr:uid="{00000000-0005-0000-0000-0000116A0000}"/>
    <cellStyle name="표준 34 4 3 2 3" xfId="27157" xr:uid="{00000000-0005-0000-0000-0000126A0000}"/>
    <cellStyle name="표준 34 4 3 3" xfId="27158" xr:uid="{00000000-0005-0000-0000-0000136A0000}"/>
    <cellStyle name="표준 34 4 3 3 2" xfId="27159" xr:uid="{00000000-0005-0000-0000-0000146A0000}"/>
    <cellStyle name="표준 34 4 3 4" xfId="27160" xr:uid="{00000000-0005-0000-0000-0000156A0000}"/>
    <cellStyle name="표준 34 4 4" xfId="27161" xr:uid="{00000000-0005-0000-0000-0000166A0000}"/>
    <cellStyle name="표준 34 4 4 2" xfId="27162" xr:uid="{00000000-0005-0000-0000-0000176A0000}"/>
    <cellStyle name="표준 34 4 4 2 2" xfId="27163" xr:uid="{00000000-0005-0000-0000-0000186A0000}"/>
    <cellStyle name="표준 34 4 4 3" xfId="27164" xr:uid="{00000000-0005-0000-0000-0000196A0000}"/>
    <cellStyle name="표준 34 4 5" xfId="27165" xr:uid="{00000000-0005-0000-0000-00001A6A0000}"/>
    <cellStyle name="표준 34 4 5 2" xfId="27166" xr:uid="{00000000-0005-0000-0000-00001B6A0000}"/>
    <cellStyle name="표준 34 4 6" xfId="27167" xr:uid="{00000000-0005-0000-0000-00001C6A0000}"/>
    <cellStyle name="표준 34 5" xfId="27168" xr:uid="{00000000-0005-0000-0000-00001D6A0000}"/>
    <cellStyle name="표준 34 5 2" xfId="27169" xr:uid="{00000000-0005-0000-0000-00001E6A0000}"/>
    <cellStyle name="표준 34 5 2 2" xfId="27170" xr:uid="{00000000-0005-0000-0000-00001F6A0000}"/>
    <cellStyle name="표준 34 5 2 2 2" xfId="27171" xr:uid="{00000000-0005-0000-0000-0000206A0000}"/>
    <cellStyle name="표준 34 5 2 2 2 2" xfId="27172" xr:uid="{00000000-0005-0000-0000-0000216A0000}"/>
    <cellStyle name="표준 34 5 2 2 3" xfId="27173" xr:uid="{00000000-0005-0000-0000-0000226A0000}"/>
    <cellStyle name="표준 34 5 2 3" xfId="27174" xr:uid="{00000000-0005-0000-0000-0000236A0000}"/>
    <cellStyle name="표준 34 5 2 3 2" xfId="27175" xr:uid="{00000000-0005-0000-0000-0000246A0000}"/>
    <cellStyle name="표준 34 5 2 4" xfId="27176" xr:uid="{00000000-0005-0000-0000-0000256A0000}"/>
    <cellStyle name="표준 34 5 3" xfId="27177" xr:uid="{00000000-0005-0000-0000-0000266A0000}"/>
    <cellStyle name="표준 34 5 3 2" xfId="27178" xr:uid="{00000000-0005-0000-0000-0000276A0000}"/>
    <cellStyle name="표준 34 5 3 2 2" xfId="27179" xr:uid="{00000000-0005-0000-0000-0000286A0000}"/>
    <cellStyle name="표준 34 5 3 3" xfId="27180" xr:uid="{00000000-0005-0000-0000-0000296A0000}"/>
    <cellStyle name="표준 34 5 4" xfId="27181" xr:uid="{00000000-0005-0000-0000-00002A6A0000}"/>
    <cellStyle name="표준 34 5 4 2" xfId="27182" xr:uid="{00000000-0005-0000-0000-00002B6A0000}"/>
    <cellStyle name="표준 34 5 5" xfId="27183" xr:uid="{00000000-0005-0000-0000-00002C6A0000}"/>
    <cellStyle name="표준 34 6" xfId="27184" xr:uid="{00000000-0005-0000-0000-00002D6A0000}"/>
    <cellStyle name="표준 34 6 2" xfId="27185" xr:uid="{00000000-0005-0000-0000-00002E6A0000}"/>
    <cellStyle name="표준 34 6 2 2" xfId="27186" xr:uid="{00000000-0005-0000-0000-00002F6A0000}"/>
    <cellStyle name="표준 34 6 2 2 2" xfId="27187" xr:uid="{00000000-0005-0000-0000-0000306A0000}"/>
    <cellStyle name="표준 34 6 2 3" xfId="27188" xr:uid="{00000000-0005-0000-0000-0000316A0000}"/>
    <cellStyle name="표준 34 6 3" xfId="27189" xr:uid="{00000000-0005-0000-0000-0000326A0000}"/>
    <cellStyle name="표준 34 6 3 2" xfId="27190" xr:uid="{00000000-0005-0000-0000-0000336A0000}"/>
    <cellStyle name="표준 34 6 4" xfId="27191" xr:uid="{00000000-0005-0000-0000-0000346A0000}"/>
    <cellStyle name="표준 34 7" xfId="27192" xr:uid="{00000000-0005-0000-0000-0000356A0000}"/>
    <cellStyle name="표준 34 7 2" xfId="27193" xr:uid="{00000000-0005-0000-0000-0000366A0000}"/>
    <cellStyle name="표준 34 7 2 2" xfId="27194" xr:uid="{00000000-0005-0000-0000-0000376A0000}"/>
    <cellStyle name="표준 34 7 3" xfId="27195" xr:uid="{00000000-0005-0000-0000-0000386A0000}"/>
    <cellStyle name="표준 34 7 4" xfId="27196" xr:uid="{00000000-0005-0000-0000-0000396A0000}"/>
    <cellStyle name="표준 34 8" xfId="27197" xr:uid="{00000000-0005-0000-0000-00003A6A0000}"/>
    <cellStyle name="표준 34 8 2" xfId="27198" xr:uid="{00000000-0005-0000-0000-00003B6A0000}"/>
    <cellStyle name="표준 34 9" xfId="27199" xr:uid="{00000000-0005-0000-0000-00003C6A0000}"/>
    <cellStyle name="표준 34 9 2" xfId="27200" xr:uid="{00000000-0005-0000-0000-00003D6A0000}"/>
    <cellStyle name="표준 340" xfId="27201" xr:uid="{00000000-0005-0000-0000-00003E6A0000}"/>
    <cellStyle name="표준 340 2" xfId="27202" xr:uid="{00000000-0005-0000-0000-00003F6A0000}"/>
    <cellStyle name="표준 341" xfId="27203" xr:uid="{00000000-0005-0000-0000-0000406A0000}"/>
    <cellStyle name="표준 341 2" xfId="27204" xr:uid="{00000000-0005-0000-0000-0000416A0000}"/>
    <cellStyle name="표준 342" xfId="27205" xr:uid="{00000000-0005-0000-0000-0000426A0000}"/>
    <cellStyle name="표준 342 2" xfId="27206" xr:uid="{00000000-0005-0000-0000-0000436A0000}"/>
    <cellStyle name="표준 343" xfId="27207" xr:uid="{00000000-0005-0000-0000-0000446A0000}"/>
    <cellStyle name="표준 343 2" xfId="27208" xr:uid="{00000000-0005-0000-0000-0000456A0000}"/>
    <cellStyle name="표준 344" xfId="27209" xr:uid="{00000000-0005-0000-0000-0000466A0000}"/>
    <cellStyle name="표준 344 2" xfId="27210" xr:uid="{00000000-0005-0000-0000-0000476A0000}"/>
    <cellStyle name="표준 345" xfId="27211" xr:uid="{00000000-0005-0000-0000-0000486A0000}"/>
    <cellStyle name="표준 345 2" xfId="27212" xr:uid="{00000000-0005-0000-0000-0000496A0000}"/>
    <cellStyle name="표준 346" xfId="27213" xr:uid="{00000000-0005-0000-0000-00004A6A0000}"/>
    <cellStyle name="표준 346 2" xfId="27214" xr:uid="{00000000-0005-0000-0000-00004B6A0000}"/>
    <cellStyle name="표준 347" xfId="27215" xr:uid="{00000000-0005-0000-0000-00004C6A0000}"/>
    <cellStyle name="표준 347 2" xfId="27216" xr:uid="{00000000-0005-0000-0000-00004D6A0000}"/>
    <cellStyle name="표준 348" xfId="27217" xr:uid="{00000000-0005-0000-0000-00004E6A0000}"/>
    <cellStyle name="표준 348 2" xfId="27218" xr:uid="{00000000-0005-0000-0000-00004F6A0000}"/>
    <cellStyle name="표준 349" xfId="27219" xr:uid="{00000000-0005-0000-0000-0000506A0000}"/>
    <cellStyle name="표준 349 2" xfId="27220" xr:uid="{00000000-0005-0000-0000-0000516A0000}"/>
    <cellStyle name="표준 35" xfId="27221" xr:uid="{00000000-0005-0000-0000-0000526A0000}"/>
    <cellStyle name="표준 35 2" xfId="27222" xr:uid="{00000000-0005-0000-0000-0000536A0000}"/>
    <cellStyle name="표준 35 2 2" xfId="27223" xr:uid="{00000000-0005-0000-0000-0000546A0000}"/>
    <cellStyle name="표준 35 2 2 2" xfId="27224" xr:uid="{00000000-0005-0000-0000-0000556A0000}"/>
    <cellStyle name="표준 35 2 2 2 2" xfId="27225" xr:uid="{00000000-0005-0000-0000-0000566A0000}"/>
    <cellStyle name="표준 35 2 2 2 2 2" xfId="27226" xr:uid="{00000000-0005-0000-0000-0000576A0000}"/>
    <cellStyle name="표준 35 2 2 2 2 2 2" xfId="27227" xr:uid="{00000000-0005-0000-0000-0000586A0000}"/>
    <cellStyle name="표준 35 2 2 2 2 2 2 2" xfId="27228" xr:uid="{00000000-0005-0000-0000-0000596A0000}"/>
    <cellStyle name="표준 35 2 2 2 2 2 2 2 2" xfId="27229" xr:uid="{00000000-0005-0000-0000-00005A6A0000}"/>
    <cellStyle name="표준 35 2 2 2 2 2 2 3" xfId="27230" xr:uid="{00000000-0005-0000-0000-00005B6A0000}"/>
    <cellStyle name="표준 35 2 2 2 2 2 3" xfId="27231" xr:uid="{00000000-0005-0000-0000-00005C6A0000}"/>
    <cellStyle name="표준 35 2 2 2 2 2 3 2" xfId="27232" xr:uid="{00000000-0005-0000-0000-00005D6A0000}"/>
    <cellStyle name="표준 35 2 2 2 2 2 4" xfId="27233" xr:uid="{00000000-0005-0000-0000-00005E6A0000}"/>
    <cellStyle name="표준 35 2 2 2 2 3" xfId="27234" xr:uid="{00000000-0005-0000-0000-00005F6A0000}"/>
    <cellStyle name="표준 35 2 2 2 2 3 2" xfId="27235" xr:uid="{00000000-0005-0000-0000-0000606A0000}"/>
    <cellStyle name="표준 35 2 2 2 2 3 2 2" xfId="27236" xr:uid="{00000000-0005-0000-0000-0000616A0000}"/>
    <cellStyle name="표준 35 2 2 2 2 3 3" xfId="27237" xr:uid="{00000000-0005-0000-0000-0000626A0000}"/>
    <cellStyle name="표준 35 2 2 2 2 4" xfId="27238" xr:uid="{00000000-0005-0000-0000-0000636A0000}"/>
    <cellStyle name="표준 35 2 2 2 2 4 2" xfId="27239" xr:uid="{00000000-0005-0000-0000-0000646A0000}"/>
    <cellStyle name="표준 35 2 2 2 2 5" xfId="27240" xr:uid="{00000000-0005-0000-0000-0000656A0000}"/>
    <cellStyle name="표준 35 2 2 2 3" xfId="27241" xr:uid="{00000000-0005-0000-0000-0000666A0000}"/>
    <cellStyle name="표준 35 2 2 2 3 2" xfId="27242" xr:uid="{00000000-0005-0000-0000-0000676A0000}"/>
    <cellStyle name="표준 35 2 2 2 3 2 2" xfId="27243" xr:uid="{00000000-0005-0000-0000-0000686A0000}"/>
    <cellStyle name="표준 35 2 2 2 3 2 2 2" xfId="27244" xr:uid="{00000000-0005-0000-0000-0000696A0000}"/>
    <cellStyle name="표준 35 2 2 2 3 2 3" xfId="27245" xr:uid="{00000000-0005-0000-0000-00006A6A0000}"/>
    <cellStyle name="표준 35 2 2 2 3 3" xfId="27246" xr:uid="{00000000-0005-0000-0000-00006B6A0000}"/>
    <cellStyle name="표준 35 2 2 2 3 3 2" xfId="27247" xr:uid="{00000000-0005-0000-0000-00006C6A0000}"/>
    <cellStyle name="표준 35 2 2 2 3 4" xfId="27248" xr:uid="{00000000-0005-0000-0000-00006D6A0000}"/>
    <cellStyle name="표준 35 2 2 2 4" xfId="27249" xr:uid="{00000000-0005-0000-0000-00006E6A0000}"/>
    <cellStyle name="표준 35 2 2 2 4 2" xfId="27250" xr:uid="{00000000-0005-0000-0000-00006F6A0000}"/>
    <cellStyle name="표준 35 2 2 2 4 2 2" xfId="27251" xr:uid="{00000000-0005-0000-0000-0000706A0000}"/>
    <cellStyle name="표준 35 2 2 2 4 3" xfId="27252" xr:uid="{00000000-0005-0000-0000-0000716A0000}"/>
    <cellStyle name="표준 35 2 2 2 5" xfId="27253" xr:uid="{00000000-0005-0000-0000-0000726A0000}"/>
    <cellStyle name="표준 35 2 2 2 5 2" xfId="27254" xr:uid="{00000000-0005-0000-0000-0000736A0000}"/>
    <cellStyle name="표준 35 2 2 2 6" xfId="27255" xr:uid="{00000000-0005-0000-0000-0000746A0000}"/>
    <cellStyle name="표준 35 2 2 3" xfId="27256" xr:uid="{00000000-0005-0000-0000-0000756A0000}"/>
    <cellStyle name="표준 35 2 2 3 2" xfId="27257" xr:uid="{00000000-0005-0000-0000-0000766A0000}"/>
    <cellStyle name="표준 35 2 2 3 2 2" xfId="27258" xr:uid="{00000000-0005-0000-0000-0000776A0000}"/>
    <cellStyle name="표준 35 2 2 3 2 2 2" xfId="27259" xr:uid="{00000000-0005-0000-0000-0000786A0000}"/>
    <cellStyle name="표준 35 2 2 3 2 2 2 2" xfId="27260" xr:uid="{00000000-0005-0000-0000-0000796A0000}"/>
    <cellStyle name="표준 35 2 2 3 2 2 3" xfId="27261" xr:uid="{00000000-0005-0000-0000-00007A6A0000}"/>
    <cellStyle name="표준 35 2 2 3 2 3" xfId="27262" xr:uid="{00000000-0005-0000-0000-00007B6A0000}"/>
    <cellStyle name="표준 35 2 2 3 2 3 2" xfId="27263" xr:uid="{00000000-0005-0000-0000-00007C6A0000}"/>
    <cellStyle name="표준 35 2 2 3 2 4" xfId="27264" xr:uid="{00000000-0005-0000-0000-00007D6A0000}"/>
    <cellStyle name="표준 35 2 2 3 3" xfId="27265" xr:uid="{00000000-0005-0000-0000-00007E6A0000}"/>
    <cellStyle name="표준 35 2 2 3 3 2" xfId="27266" xr:uid="{00000000-0005-0000-0000-00007F6A0000}"/>
    <cellStyle name="표준 35 2 2 3 3 2 2" xfId="27267" xr:uid="{00000000-0005-0000-0000-0000806A0000}"/>
    <cellStyle name="표준 35 2 2 3 3 3" xfId="27268" xr:uid="{00000000-0005-0000-0000-0000816A0000}"/>
    <cellStyle name="표준 35 2 2 3 4" xfId="27269" xr:uid="{00000000-0005-0000-0000-0000826A0000}"/>
    <cellStyle name="표준 35 2 2 3 4 2" xfId="27270" xr:uid="{00000000-0005-0000-0000-0000836A0000}"/>
    <cellStyle name="표준 35 2 2 3 5" xfId="27271" xr:uid="{00000000-0005-0000-0000-0000846A0000}"/>
    <cellStyle name="표준 35 2 2 4" xfId="27272" xr:uid="{00000000-0005-0000-0000-0000856A0000}"/>
    <cellStyle name="표준 35 2 2 4 2" xfId="27273" xr:uid="{00000000-0005-0000-0000-0000866A0000}"/>
    <cellStyle name="표준 35 2 2 4 2 2" xfId="27274" xr:uid="{00000000-0005-0000-0000-0000876A0000}"/>
    <cellStyle name="표준 35 2 2 4 2 2 2" xfId="27275" xr:uid="{00000000-0005-0000-0000-0000886A0000}"/>
    <cellStyle name="표준 35 2 2 4 2 3" xfId="27276" xr:uid="{00000000-0005-0000-0000-0000896A0000}"/>
    <cellStyle name="표준 35 2 2 4 3" xfId="27277" xr:uid="{00000000-0005-0000-0000-00008A6A0000}"/>
    <cellStyle name="표준 35 2 2 4 3 2" xfId="27278" xr:uid="{00000000-0005-0000-0000-00008B6A0000}"/>
    <cellStyle name="표준 35 2 2 4 4" xfId="27279" xr:uid="{00000000-0005-0000-0000-00008C6A0000}"/>
    <cellStyle name="표준 35 2 2 5" xfId="27280" xr:uid="{00000000-0005-0000-0000-00008D6A0000}"/>
    <cellStyle name="표준 35 2 2 5 2" xfId="27281" xr:uid="{00000000-0005-0000-0000-00008E6A0000}"/>
    <cellStyle name="표준 35 2 2 5 2 2" xfId="27282" xr:uid="{00000000-0005-0000-0000-00008F6A0000}"/>
    <cellStyle name="표준 35 2 2 5 3" xfId="27283" xr:uid="{00000000-0005-0000-0000-0000906A0000}"/>
    <cellStyle name="표준 35 2 2 6" xfId="27284" xr:uid="{00000000-0005-0000-0000-0000916A0000}"/>
    <cellStyle name="표준 35 2 2 6 2" xfId="27285" xr:uid="{00000000-0005-0000-0000-0000926A0000}"/>
    <cellStyle name="표준 35 2 2 7" xfId="27286" xr:uid="{00000000-0005-0000-0000-0000936A0000}"/>
    <cellStyle name="표준 35 2 3" xfId="27287" xr:uid="{00000000-0005-0000-0000-0000946A0000}"/>
    <cellStyle name="표준 35 2 3 2" xfId="27288" xr:uid="{00000000-0005-0000-0000-0000956A0000}"/>
    <cellStyle name="표준 35 2 3 2 2" xfId="27289" xr:uid="{00000000-0005-0000-0000-0000966A0000}"/>
    <cellStyle name="표준 35 2 3 2 2 2" xfId="27290" xr:uid="{00000000-0005-0000-0000-0000976A0000}"/>
    <cellStyle name="표준 35 2 3 2 2 2 2" xfId="27291" xr:uid="{00000000-0005-0000-0000-0000986A0000}"/>
    <cellStyle name="표준 35 2 3 2 2 2 2 2" xfId="27292" xr:uid="{00000000-0005-0000-0000-0000996A0000}"/>
    <cellStyle name="표준 35 2 3 2 2 2 3" xfId="27293" xr:uid="{00000000-0005-0000-0000-00009A6A0000}"/>
    <cellStyle name="표준 35 2 3 2 2 3" xfId="27294" xr:uid="{00000000-0005-0000-0000-00009B6A0000}"/>
    <cellStyle name="표준 35 2 3 2 2 3 2" xfId="27295" xr:uid="{00000000-0005-0000-0000-00009C6A0000}"/>
    <cellStyle name="표준 35 2 3 2 2 4" xfId="27296" xr:uid="{00000000-0005-0000-0000-00009D6A0000}"/>
    <cellStyle name="표준 35 2 3 2 3" xfId="27297" xr:uid="{00000000-0005-0000-0000-00009E6A0000}"/>
    <cellStyle name="표준 35 2 3 2 3 2" xfId="27298" xr:uid="{00000000-0005-0000-0000-00009F6A0000}"/>
    <cellStyle name="표준 35 2 3 2 3 2 2" xfId="27299" xr:uid="{00000000-0005-0000-0000-0000A06A0000}"/>
    <cellStyle name="표준 35 2 3 2 3 3" xfId="27300" xr:uid="{00000000-0005-0000-0000-0000A16A0000}"/>
    <cellStyle name="표준 35 2 3 2 4" xfId="27301" xr:uid="{00000000-0005-0000-0000-0000A26A0000}"/>
    <cellStyle name="표준 35 2 3 2 4 2" xfId="27302" xr:uid="{00000000-0005-0000-0000-0000A36A0000}"/>
    <cellStyle name="표준 35 2 3 2 5" xfId="27303" xr:uid="{00000000-0005-0000-0000-0000A46A0000}"/>
    <cellStyle name="표준 35 2 3 3" xfId="27304" xr:uid="{00000000-0005-0000-0000-0000A56A0000}"/>
    <cellStyle name="표준 35 2 3 3 2" xfId="27305" xr:uid="{00000000-0005-0000-0000-0000A66A0000}"/>
    <cellStyle name="표준 35 2 3 3 2 2" xfId="27306" xr:uid="{00000000-0005-0000-0000-0000A76A0000}"/>
    <cellStyle name="표준 35 2 3 3 2 2 2" xfId="27307" xr:uid="{00000000-0005-0000-0000-0000A86A0000}"/>
    <cellStyle name="표준 35 2 3 3 2 3" xfId="27308" xr:uid="{00000000-0005-0000-0000-0000A96A0000}"/>
    <cellStyle name="표준 35 2 3 3 3" xfId="27309" xr:uid="{00000000-0005-0000-0000-0000AA6A0000}"/>
    <cellStyle name="표준 35 2 3 3 3 2" xfId="27310" xr:uid="{00000000-0005-0000-0000-0000AB6A0000}"/>
    <cellStyle name="표준 35 2 3 3 4" xfId="27311" xr:uid="{00000000-0005-0000-0000-0000AC6A0000}"/>
    <cellStyle name="표준 35 2 3 4" xfId="27312" xr:uid="{00000000-0005-0000-0000-0000AD6A0000}"/>
    <cellStyle name="표준 35 2 3 4 2" xfId="27313" xr:uid="{00000000-0005-0000-0000-0000AE6A0000}"/>
    <cellStyle name="표준 35 2 3 4 2 2" xfId="27314" xr:uid="{00000000-0005-0000-0000-0000AF6A0000}"/>
    <cellStyle name="표준 35 2 3 4 3" xfId="27315" xr:uid="{00000000-0005-0000-0000-0000B06A0000}"/>
    <cellStyle name="표준 35 2 3 5" xfId="27316" xr:uid="{00000000-0005-0000-0000-0000B16A0000}"/>
    <cellStyle name="표준 35 2 3 5 2" xfId="27317" xr:uid="{00000000-0005-0000-0000-0000B26A0000}"/>
    <cellStyle name="표준 35 2 3 6" xfId="27318" xr:uid="{00000000-0005-0000-0000-0000B36A0000}"/>
    <cellStyle name="표준 35 2 4" xfId="27319" xr:uid="{00000000-0005-0000-0000-0000B46A0000}"/>
    <cellStyle name="표준 35 2 4 2" xfId="27320" xr:uid="{00000000-0005-0000-0000-0000B56A0000}"/>
    <cellStyle name="표준 35 2 4 2 2" xfId="27321" xr:uid="{00000000-0005-0000-0000-0000B66A0000}"/>
    <cellStyle name="표준 35 2 4 2 2 2" xfId="27322" xr:uid="{00000000-0005-0000-0000-0000B76A0000}"/>
    <cellStyle name="표준 35 2 4 2 2 2 2" xfId="27323" xr:uid="{00000000-0005-0000-0000-0000B86A0000}"/>
    <cellStyle name="표준 35 2 4 2 2 3" xfId="27324" xr:uid="{00000000-0005-0000-0000-0000B96A0000}"/>
    <cellStyle name="표준 35 2 4 2 3" xfId="27325" xr:uid="{00000000-0005-0000-0000-0000BA6A0000}"/>
    <cellStyle name="표준 35 2 4 2 3 2" xfId="27326" xr:uid="{00000000-0005-0000-0000-0000BB6A0000}"/>
    <cellStyle name="표준 35 2 4 2 4" xfId="27327" xr:uid="{00000000-0005-0000-0000-0000BC6A0000}"/>
    <cellStyle name="표준 35 2 4 3" xfId="27328" xr:uid="{00000000-0005-0000-0000-0000BD6A0000}"/>
    <cellStyle name="표준 35 2 4 3 2" xfId="27329" xr:uid="{00000000-0005-0000-0000-0000BE6A0000}"/>
    <cellStyle name="표준 35 2 4 3 2 2" xfId="27330" xr:uid="{00000000-0005-0000-0000-0000BF6A0000}"/>
    <cellStyle name="표준 35 2 4 3 3" xfId="27331" xr:uid="{00000000-0005-0000-0000-0000C06A0000}"/>
    <cellStyle name="표준 35 2 4 4" xfId="27332" xr:uid="{00000000-0005-0000-0000-0000C16A0000}"/>
    <cellStyle name="표준 35 2 4 4 2" xfId="27333" xr:uid="{00000000-0005-0000-0000-0000C26A0000}"/>
    <cellStyle name="표준 35 2 4 5" xfId="27334" xr:uid="{00000000-0005-0000-0000-0000C36A0000}"/>
    <cellStyle name="표준 35 2 5" xfId="27335" xr:uid="{00000000-0005-0000-0000-0000C46A0000}"/>
    <cellStyle name="표준 35 2 5 2" xfId="27336" xr:uid="{00000000-0005-0000-0000-0000C56A0000}"/>
    <cellStyle name="표준 35 2 5 2 2" xfId="27337" xr:uid="{00000000-0005-0000-0000-0000C66A0000}"/>
    <cellStyle name="표준 35 2 5 2 2 2" xfId="27338" xr:uid="{00000000-0005-0000-0000-0000C76A0000}"/>
    <cellStyle name="표준 35 2 5 2 3" xfId="27339" xr:uid="{00000000-0005-0000-0000-0000C86A0000}"/>
    <cellStyle name="표준 35 2 5 3" xfId="27340" xr:uid="{00000000-0005-0000-0000-0000C96A0000}"/>
    <cellStyle name="표준 35 2 5 3 2" xfId="27341" xr:uid="{00000000-0005-0000-0000-0000CA6A0000}"/>
    <cellStyle name="표준 35 2 5 4" xfId="27342" xr:uid="{00000000-0005-0000-0000-0000CB6A0000}"/>
    <cellStyle name="표준 35 2 6" xfId="27343" xr:uid="{00000000-0005-0000-0000-0000CC6A0000}"/>
    <cellStyle name="표준 35 2 6 2" xfId="27344" xr:uid="{00000000-0005-0000-0000-0000CD6A0000}"/>
    <cellStyle name="표준 35 2 6 2 2" xfId="27345" xr:uid="{00000000-0005-0000-0000-0000CE6A0000}"/>
    <cellStyle name="표준 35 2 6 3" xfId="27346" xr:uid="{00000000-0005-0000-0000-0000CF6A0000}"/>
    <cellStyle name="표준 35 2 7" xfId="27347" xr:uid="{00000000-0005-0000-0000-0000D06A0000}"/>
    <cellStyle name="표준 35 2 7 2" xfId="27348" xr:uid="{00000000-0005-0000-0000-0000D16A0000}"/>
    <cellStyle name="표준 35 2 8" xfId="27349" xr:uid="{00000000-0005-0000-0000-0000D26A0000}"/>
    <cellStyle name="표준 35 3" xfId="27350" xr:uid="{00000000-0005-0000-0000-0000D36A0000}"/>
    <cellStyle name="표준 35 3 2" xfId="27351" xr:uid="{00000000-0005-0000-0000-0000D46A0000}"/>
    <cellStyle name="표준 35 3 2 2" xfId="27352" xr:uid="{00000000-0005-0000-0000-0000D56A0000}"/>
    <cellStyle name="표준 35 3 2 2 2" xfId="27353" xr:uid="{00000000-0005-0000-0000-0000D66A0000}"/>
    <cellStyle name="표준 35 3 2 2 2 2" xfId="27354" xr:uid="{00000000-0005-0000-0000-0000D76A0000}"/>
    <cellStyle name="표준 35 3 2 2 2 2 2" xfId="27355" xr:uid="{00000000-0005-0000-0000-0000D86A0000}"/>
    <cellStyle name="표준 35 3 2 2 2 2 2 2" xfId="27356" xr:uid="{00000000-0005-0000-0000-0000D96A0000}"/>
    <cellStyle name="표준 35 3 2 2 2 2 3" xfId="27357" xr:uid="{00000000-0005-0000-0000-0000DA6A0000}"/>
    <cellStyle name="표준 35 3 2 2 2 3" xfId="27358" xr:uid="{00000000-0005-0000-0000-0000DB6A0000}"/>
    <cellStyle name="표준 35 3 2 2 2 3 2" xfId="27359" xr:uid="{00000000-0005-0000-0000-0000DC6A0000}"/>
    <cellStyle name="표준 35 3 2 2 2 4" xfId="27360" xr:uid="{00000000-0005-0000-0000-0000DD6A0000}"/>
    <cellStyle name="표준 35 3 2 2 3" xfId="27361" xr:uid="{00000000-0005-0000-0000-0000DE6A0000}"/>
    <cellStyle name="표준 35 3 2 2 3 2" xfId="27362" xr:uid="{00000000-0005-0000-0000-0000DF6A0000}"/>
    <cellStyle name="표준 35 3 2 2 3 2 2" xfId="27363" xr:uid="{00000000-0005-0000-0000-0000E06A0000}"/>
    <cellStyle name="표준 35 3 2 2 3 3" xfId="27364" xr:uid="{00000000-0005-0000-0000-0000E16A0000}"/>
    <cellStyle name="표준 35 3 2 2 4" xfId="27365" xr:uid="{00000000-0005-0000-0000-0000E26A0000}"/>
    <cellStyle name="표준 35 3 2 2 4 2" xfId="27366" xr:uid="{00000000-0005-0000-0000-0000E36A0000}"/>
    <cellStyle name="표준 35 3 2 2 5" xfId="27367" xr:uid="{00000000-0005-0000-0000-0000E46A0000}"/>
    <cellStyle name="표준 35 3 2 3" xfId="27368" xr:uid="{00000000-0005-0000-0000-0000E56A0000}"/>
    <cellStyle name="표준 35 3 2 3 2" xfId="27369" xr:uid="{00000000-0005-0000-0000-0000E66A0000}"/>
    <cellStyle name="표준 35 3 2 3 2 2" xfId="27370" xr:uid="{00000000-0005-0000-0000-0000E76A0000}"/>
    <cellStyle name="표준 35 3 2 3 2 2 2" xfId="27371" xr:uid="{00000000-0005-0000-0000-0000E86A0000}"/>
    <cellStyle name="표준 35 3 2 3 2 3" xfId="27372" xr:uid="{00000000-0005-0000-0000-0000E96A0000}"/>
    <cellStyle name="표준 35 3 2 3 3" xfId="27373" xr:uid="{00000000-0005-0000-0000-0000EA6A0000}"/>
    <cellStyle name="표준 35 3 2 3 3 2" xfId="27374" xr:uid="{00000000-0005-0000-0000-0000EB6A0000}"/>
    <cellStyle name="표준 35 3 2 3 4" xfId="27375" xr:uid="{00000000-0005-0000-0000-0000EC6A0000}"/>
    <cellStyle name="표준 35 3 2 4" xfId="27376" xr:uid="{00000000-0005-0000-0000-0000ED6A0000}"/>
    <cellStyle name="표준 35 3 2 4 2" xfId="27377" xr:uid="{00000000-0005-0000-0000-0000EE6A0000}"/>
    <cellStyle name="표준 35 3 2 4 2 2" xfId="27378" xr:uid="{00000000-0005-0000-0000-0000EF6A0000}"/>
    <cellStyle name="표준 35 3 2 4 3" xfId="27379" xr:uid="{00000000-0005-0000-0000-0000F06A0000}"/>
    <cellStyle name="표준 35 3 2 5" xfId="27380" xr:uid="{00000000-0005-0000-0000-0000F16A0000}"/>
    <cellStyle name="표준 35 3 2 5 2" xfId="27381" xr:uid="{00000000-0005-0000-0000-0000F26A0000}"/>
    <cellStyle name="표준 35 3 2 6" xfId="27382" xr:uid="{00000000-0005-0000-0000-0000F36A0000}"/>
    <cellStyle name="표준 35 3 3" xfId="27383" xr:uid="{00000000-0005-0000-0000-0000F46A0000}"/>
    <cellStyle name="표준 35 3 3 2" xfId="27384" xr:uid="{00000000-0005-0000-0000-0000F56A0000}"/>
    <cellStyle name="표준 35 3 3 2 2" xfId="27385" xr:uid="{00000000-0005-0000-0000-0000F66A0000}"/>
    <cellStyle name="표준 35 3 3 2 2 2" xfId="27386" xr:uid="{00000000-0005-0000-0000-0000F76A0000}"/>
    <cellStyle name="표준 35 3 3 2 2 2 2" xfId="27387" xr:uid="{00000000-0005-0000-0000-0000F86A0000}"/>
    <cellStyle name="표준 35 3 3 2 2 3" xfId="27388" xr:uid="{00000000-0005-0000-0000-0000F96A0000}"/>
    <cellStyle name="표준 35 3 3 2 3" xfId="27389" xr:uid="{00000000-0005-0000-0000-0000FA6A0000}"/>
    <cellStyle name="표준 35 3 3 2 3 2" xfId="27390" xr:uid="{00000000-0005-0000-0000-0000FB6A0000}"/>
    <cellStyle name="표준 35 3 3 2 4" xfId="27391" xr:uid="{00000000-0005-0000-0000-0000FC6A0000}"/>
    <cellStyle name="표준 35 3 3 3" xfId="27392" xr:uid="{00000000-0005-0000-0000-0000FD6A0000}"/>
    <cellStyle name="표준 35 3 3 3 2" xfId="27393" xr:uid="{00000000-0005-0000-0000-0000FE6A0000}"/>
    <cellStyle name="표준 35 3 3 3 2 2" xfId="27394" xr:uid="{00000000-0005-0000-0000-0000FF6A0000}"/>
    <cellStyle name="표준 35 3 3 3 3" xfId="27395" xr:uid="{00000000-0005-0000-0000-0000006B0000}"/>
    <cellStyle name="표준 35 3 3 4" xfId="27396" xr:uid="{00000000-0005-0000-0000-0000016B0000}"/>
    <cellStyle name="표준 35 3 3 4 2" xfId="27397" xr:uid="{00000000-0005-0000-0000-0000026B0000}"/>
    <cellStyle name="표준 35 3 3 5" xfId="27398" xr:uid="{00000000-0005-0000-0000-0000036B0000}"/>
    <cellStyle name="표준 35 3 4" xfId="27399" xr:uid="{00000000-0005-0000-0000-0000046B0000}"/>
    <cellStyle name="표준 35 3 4 2" xfId="27400" xr:uid="{00000000-0005-0000-0000-0000056B0000}"/>
    <cellStyle name="표준 35 3 4 2 2" xfId="27401" xr:uid="{00000000-0005-0000-0000-0000066B0000}"/>
    <cellStyle name="표준 35 3 4 2 2 2" xfId="27402" xr:uid="{00000000-0005-0000-0000-0000076B0000}"/>
    <cellStyle name="표준 35 3 4 2 3" xfId="27403" xr:uid="{00000000-0005-0000-0000-0000086B0000}"/>
    <cellStyle name="표준 35 3 4 3" xfId="27404" xr:uid="{00000000-0005-0000-0000-0000096B0000}"/>
    <cellStyle name="표준 35 3 4 3 2" xfId="27405" xr:uid="{00000000-0005-0000-0000-00000A6B0000}"/>
    <cellStyle name="표준 35 3 4 4" xfId="27406" xr:uid="{00000000-0005-0000-0000-00000B6B0000}"/>
    <cellStyle name="표준 35 3 5" xfId="27407" xr:uid="{00000000-0005-0000-0000-00000C6B0000}"/>
    <cellStyle name="표준 35 3 5 2" xfId="27408" xr:uid="{00000000-0005-0000-0000-00000D6B0000}"/>
    <cellStyle name="표준 35 3 5 2 2" xfId="27409" xr:uid="{00000000-0005-0000-0000-00000E6B0000}"/>
    <cellStyle name="표준 35 3 5 3" xfId="27410" xr:uid="{00000000-0005-0000-0000-00000F6B0000}"/>
    <cellStyle name="표준 35 3 6" xfId="27411" xr:uid="{00000000-0005-0000-0000-0000106B0000}"/>
    <cellStyle name="표준 35 3 6 2" xfId="27412" xr:uid="{00000000-0005-0000-0000-0000116B0000}"/>
    <cellStyle name="표준 35 3 7" xfId="27413" xr:uid="{00000000-0005-0000-0000-0000126B0000}"/>
    <cellStyle name="표준 35 4" xfId="27414" xr:uid="{00000000-0005-0000-0000-0000136B0000}"/>
    <cellStyle name="표준 35 4 2" xfId="27415" xr:uid="{00000000-0005-0000-0000-0000146B0000}"/>
    <cellStyle name="표준 35 4 2 2" xfId="27416" xr:uid="{00000000-0005-0000-0000-0000156B0000}"/>
    <cellStyle name="표준 35 4 2 2 2" xfId="27417" xr:uid="{00000000-0005-0000-0000-0000166B0000}"/>
    <cellStyle name="표준 35 4 2 2 2 2" xfId="27418" xr:uid="{00000000-0005-0000-0000-0000176B0000}"/>
    <cellStyle name="표준 35 4 2 2 2 2 2" xfId="27419" xr:uid="{00000000-0005-0000-0000-0000186B0000}"/>
    <cellStyle name="표준 35 4 2 2 2 3" xfId="27420" xr:uid="{00000000-0005-0000-0000-0000196B0000}"/>
    <cellStyle name="표준 35 4 2 2 3" xfId="27421" xr:uid="{00000000-0005-0000-0000-00001A6B0000}"/>
    <cellStyle name="표준 35 4 2 2 3 2" xfId="27422" xr:uid="{00000000-0005-0000-0000-00001B6B0000}"/>
    <cellStyle name="표준 35 4 2 2 4" xfId="27423" xr:uid="{00000000-0005-0000-0000-00001C6B0000}"/>
    <cellStyle name="표준 35 4 2 3" xfId="27424" xr:uid="{00000000-0005-0000-0000-00001D6B0000}"/>
    <cellStyle name="표준 35 4 2 3 2" xfId="27425" xr:uid="{00000000-0005-0000-0000-00001E6B0000}"/>
    <cellStyle name="표준 35 4 2 3 2 2" xfId="27426" xr:uid="{00000000-0005-0000-0000-00001F6B0000}"/>
    <cellStyle name="표준 35 4 2 3 3" xfId="27427" xr:uid="{00000000-0005-0000-0000-0000206B0000}"/>
    <cellStyle name="표준 35 4 2 4" xfId="27428" xr:uid="{00000000-0005-0000-0000-0000216B0000}"/>
    <cellStyle name="표준 35 4 2 4 2" xfId="27429" xr:uid="{00000000-0005-0000-0000-0000226B0000}"/>
    <cellStyle name="표준 35 4 2 5" xfId="27430" xr:uid="{00000000-0005-0000-0000-0000236B0000}"/>
    <cellStyle name="표준 35 4 3" xfId="27431" xr:uid="{00000000-0005-0000-0000-0000246B0000}"/>
    <cellStyle name="표준 35 4 3 2" xfId="27432" xr:uid="{00000000-0005-0000-0000-0000256B0000}"/>
    <cellStyle name="표준 35 4 3 2 2" xfId="27433" xr:uid="{00000000-0005-0000-0000-0000266B0000}"/>
    <cellStyle name="표준 35 4 3 2 2 2" xfId="27434" xr:uid="{00000000-0005-0000-0000-0000276B0000}"/>
    <cellStyle name="표준 35 4 3 2 3" xfId="27435" xr:uid="{00000000-0005-0000-0000-0000286B0000}"/>
    <cellStyle name="표준 35 4 3 3" xfId="27436" xr:uid="{00000000-0005-0000-0000-0000296B0000}"/>
    <cellStyle name="표준 35 4 3 3 2" xfId="27437" xr:uid="{00000000-0005-0000-0000-00002A6B0000}"/>
    <cellStyle name="표준 35 4 3 4" xfId="27438" xr:uid="{00000000-0005-0000-0000-00002B6B0000}"/>
    <cellStyle name="표준 35 4 4" xfId="27439" xr:uid="{00000000-0005-0000-0000-00002C6B0000}"/>
    <cellStyle name="표준 35 4 4 2" xfId="27440" xr:uid="{00000000-0005-0000-0000-00002D6B0000}"/>
    <cellStyle name="표준 35 4 4 2 2" xfId="27441" xr:uid="{00000000-0005-0000-0000-00002E6B0000}"/>
    <cellStyle name="표준 35 4 4 3" xfId="27442" xr:uid="{00000000-0005-0000-0000-00002F6B0000}"/>
    <cellStyle name="표준 35 4 5" xfId="27443" xr:uid="{00000000-0005-0000-0000-0000306B0000}"/>
    <cellStyle name="표준 35 4 5 2" xfId="27444" xr:uid="{00000000-0005-0000-0000-0000316B0000}"/>
    <cellStyle name="표준 35 4 6" xfId="27445" xr:uid="{00000000-0005-0000-0000-0000326B0000}"/>
    <cellStyle name="표준 35 5" xfId="27446" xr:uid="{00000000-0005-0000-0000-0000336B0000}"/>
    <cellStyle name="표준 35 5 2" xfId="27447" xr:uid="{00000000-0005-0000-0000-0000346B0000}"/>
    <cellStyle name="표준 35 5 2 2" xfId="27448" xr:uid="{00000000-0005-0000-0000-0000356B0000}"/>
    <cellStyle name="표준 35 5 2 2 2" xfId="27449" xr:uid="{00000000-0005-0000-0000-0000366B0000}"/>
    <cellStyle name="표준 35 5 2 2 2 2" xfId="27450" xr:uid="{00000000-0005-0000-0000-0000376B0000}"/>
    <cellStyle name="표준 35 5 2 2 3" xfId="27451" xr:uid="{00000000-0005-0000-0000-0000386B0000}"/>
    <cellStyle name="표준 35 5 2 3" xfId="27452" xr:uid="{00000000-0005-0000-0000-0000396B0000}"/>
    <cellStyle name="표준 35 5 2 3 2" xfId="27453" xr:uid="{00000000-0005-0000-0000-00003A6B0000}"/>
    <cellStyle name="표준 35 5 2 4" xfId="27454" xr:uid="{00000000-0005-0000-0000-00003B6B0000}"/>
    <cellStyle name="표준 35 5 3" xfId="27455" xr:uid="{00000000-0005-0000-0000-00003C6B0000}"/>
    <cellStyle name="표준 35 5 3 2" xfId="27456" xr:uid="{00000000-0005-0000-0000-00003D6B0000}"/>
    <cellStyle name="표준 35 5 3 2 2" xfId="27457" xr:uid="{00000000-0005-0000-0000-00003E6B0000}"/>
    <cellStyle name="표준 35 5 3 3" xfId="27458" xr:uid="{00000000-0005-0000-0000-00003F6B0000}"/>
    <cellStyle name="표준 35 5 4" xfId="27459" xr:uid="{00000000-0005-0000-0000-0000406B0000}"/>
    <cellStyle name="표준 35 5 4 2" xfId="27460" xr:uid="{00000000-0005-0000-0000-0000416B0000}"/>
    <cellStyle name="표준 35 5 5" xfId="27461" xr:uid="{00000000-0005-0000-0000-0000426B0000}"/>
    <cellStyle name="표준 35 6" xfId="27462" xr:uid="{00000000-0005-0000-0000-0000436B0000}"/>
    <cellStyle name="표준 35 6 2" xfId="27463" xr:uid="{00000000-0005-0000-0000-0000446B0000}"/>
    <cellStyle name="표준 35 6 2 2" xfId="27464" xr:uid="{00000000-0005-0000-0000-0000456B0000}"/>
    <cellStyle name="표준 35 6 2 2 2" xfId="27465" xr:uid="{00000000-0005-0000-0000-0000466B0000}"/>
    <cellStyle name="표준 35 6 2 3" xfId="27466" xr:uid="{00000000-0005-0000-0000-0000476B0000}"/>
    <cellStyle name="표준 35 6 3" xfId="27467" xr:uid="{00000000-0005-0000-0000-0000486B0000}"/>
    <cellStyle name="표준 35 6 3 2" xfId="27468" xr:uid="{00000000-0005-0000-0000-0000496B0000}"/>
    <cellStyle name="표준 35 6 4" xfId="27469" xr:uid="{00000000-0005-0000-0000-00004A6B0000}"/>
    <cellStyle name="표준 35 7" xfId="27470" xr:uid="{00000000-0005-0000-0000-00004B6B0000}"/>
    <cellStyle name="표준 35 7 2" xfId="27471" xr:uid="{00000000-0005-0000-0000-00004C6B0000}"/>
    <cellStyle name="표준 35 7 2 2" xfId="27472" xr:uid="{00000000-0005-0000-0000-00004D6B0000}"/>
    <cellStyle name="표준 35 7 3" xfId="27473" xr:uid="{00000000-0005-0000-0000-00004E6B0000}"/>
    <cellStyle name="표준 35 8" xfId="27474" xr:uid="{00000000-0005-0000-0000-00004F6B0000}"/>
    <cellStyle name="표준 35 8 2" xfId="27475" xr:uid="{00000000-0005-0000-0000-0000506B0000}"/>
    <cellStyle name="표준 35 9" xfId="27476" xr:uid="{00000000-0005-0000-0000-0000516B0000}"/>
    <cellStyle name="표준 350" xfId="27477" xr:uid="{00000000-0005-0000-0000-0000526B0000}"/>
    <cellStyle name="표준 350 2" xfId="27478" xr:uid="{00000000-0005-0000-0000-0000536B0000}"/>
    <cellStyle name="표준 350 2 2" xfId="27479" xr:uid="{00000000-0005-0000-0000-0000546B0000}"/>
    <cellStyle name="표준 351" xfId="27480" xr:uid="{00000000-0005-0000-0000-0000556B0000}"/>
    <cellStyle name="표준 351 2" xfId="27481" xr:uid="{00000000-0005-0000-0000-0000566B0000}"/>
    <cellStyle name="표준 351 2 2" xfId="27482" xr:uid="{00000000-0005-0000-0000-0000576B0000}"/>
    <cellStyle name="표준 352" xfId="27483" xr:uid="{00000000-0005-0000-0000-0000586B0000}"/>
    <cellStyle name="표준 352 2" xfId="27484" xr:uid="{00000000-0005-0000-0000-0000596B0000}"/>
    <cellStyle name="표준 352 2 2" xfId="27485" xr:uid="{00000000-0005-0000-0000-00005A6B0000}"/>
    <cellStyle name="표준 353" xfId="27486" xr:uid="{00000000-0005-0000-0000-00005B6B0000}"/>
    <cellStyle name="표준 353 2" xfId="27487" xr:uid="{00000000-0005-0000-0000-00005C6B0000}"/>
    <cellStyle name="표준 353 2 2" xfId="27488" xr:uid="{00000000-0005-0000-0000-00005D6B0000}"/>
    <cellStyle name="표준 354" xfId="27489" xr:uid="{00000000-0005-0000-0000-00005E6B0000}"/>
    <cellStyle name="표준 354 2" xfId="27490" xr:uid="{00000000-0005-0000-0000-00005F6B0000}"/>
    <cellStyle name="표준 354 2 2" xfId="27491" xr:uid="{00000000-0005-0000-0000-0000606B0000}"/>
    <cellStyle name="표준 355" xfId="27492" xr:uid="{00000000-0005-0000-0000-0000616B0000}"/>
    <cellStyle name="표준 355 2" xfId="27493" xr:uid="{00000000-0005-0000-0000-0000626B0000}"/>
    <cellStyle name="표준 355 2 2" xfId="27494" xr:uid="{00000000-0005-0000-0000-0000636B0000}"/>
    <cellStyle name="표준 356" xfId="27495" xr:uid="{00000000-0005-0000-0000-0000646B0000}"/>
    <cellStyle name="표준 356 2" xfId="27496" xr:uid="{00000000-0005-0000-0000-0000656B0000}"/>
    <cellStyle name="표준 356 2 2" xfId="27497" xr:uid="{00000000-0005-0000-0000-0000666B0000}"/>
    <cellStyle name="표준 357" xfId="27498" xr:uid="{00000000-0005-0000-0000-0000676B0000}"/>
    <cellStyle name="표준 357 2" xfId="27499" xr:uid="{00000000-0005-0000-0000-0000686B0000}"/>
    <cellStyle name="표준 357 2 2" xfId="27500" xr:uid="{00000000-0005-0000-0000-0000696B0000}"/>
    <cellStyle name="표준 358" xfId="27501" xr:uid="{00000000-0005-0000-0000-00006A6B0000}"/>
    <cellStyle name="표준 358 2" xfId="27502" xr:uid="{00000000-0005-0000-0000-00006B6B0000}"/>
    <cellStyle name="표준 359" xfId="27503" xr:uid="{00000000-0005-0000-0000-00006C6B0000}"/>
    <cellStyle name="표준 359 2" xfId="27504" xr:uid="{00000000-0005-0000-0000-00006D6B0000}"/>
    <cellStyle name="표준 359 2 2" xfId="27505" xr:uid="{00000000-0005-0000-0000-00006E6B0000}"/>
    <cellStyle name="표준 36" xfId="27506" xr:uid="{00000000-0005-0000-0000-00006F6B0000}"/>
    <cellStyle name="표준 36 10" xfId="27507" xr:uid="{00000000-0005-0000-0000-0000706B0000}"/>
    <cellStyle name="표준 36 11" xfId="27508" xr:uid="{00000000-0005-0000-0000-0000716B0000}"/>
    <cellStyle name="표준 36 2" xfId="27509" xr:uid="{00000000-0005-0000-0000-0000726B0000}"/>
    <cellStyle name="표준 36 2 2" xfId="27510" xr:uid="{00000000-0005-0000-0000-0000736B0000}"/>
    <cellStyle name="표준 36 2 2 2" xfId="27511" xr:uid="{00000000-0005-0000-0000-0000746B0000}"/>
    <cellStyle name="표준 36 2 2 2 2" xfId="27512" xr:uid="{00000000-0005-0000-0000-0000756B0000}"/>
    <cellStyle name="표준 36 2 2 2 2 2" xfId="27513" xr:uid="{00000000-0005-0000-0000-0000766B0000}"/>
    <cellStyle name="표준 36 2 2 2 2 2 2" xfId="27514" xr:uid="{00000000-0005-0000-0000-0000776B0000}"/>
    <cellStyle name="표준 36 2 2 2 2 2 2 2" xfId="27515" xr:uid="{00000000-0005-0000-0000-0000786B0000}"/>
    <cellStyle name="표준 36 2 2 2 2 2 2 2 2" xfId="27516" xr:uid="{00000000-0005-0000-0000-0000796B0000}"/>
    <cellStyle name="표준 36 2 2 2 2 2 2 3" xfId="27517" xr:uid="{00000000-0005-0000-0000-00007A6B0000}"/>
    <cellStyle name="표준 36 2 2 2 2 2 3" xfId="27518" xr:uid="{00000000-0005-0000-0000-00007B6B0000}"/>
    <cellStyle name="표준 36 2 2 2 2 2 3 2" xfId="27519" xr:uid="{00000000-0005-0000-0000-00007C6B0000}"/>
    <cellStyle name="표준 36 2 2 2 2 2 4" xfId="27520" xr:uid="{00000000-0005-0000-0000-00007D6B0000}"/>
    <cellStyle name="표준 36 2 2 2 2 3" xfId="27521" xr:uid="{00000000-0005-0000-0000-00007E6B0000}"/>
    <cellStyle name="표준 36 2 2 2 2 3 2" xfId="27522" xr:uid="{00000000-0005-0000-0000-00007F6B0000}"/>
    <cellStyle name="표준 36 2 2 2 2 3 2 2" xfId="27523" xr:uid="{00000000-0005-0000-0000-0000806B0000}"/>
    <cellStyle name="표준 36 2 2 2 2 3 3" xfId="27524" xr:uid="{00000000-0005-0000-0000-0000816B0000}"/>
    <cellStyle name="표준 36 2 2 2 2 4" xfId="27525" xr:uid="{00000000-0005-0000-0000-0000826B0000}"/>
    <cellStyle name="표준 36 2 2 2 2 4 2" xfId="27526" xr:uid="{00000000-0005-0000-0000-0000836B0000}"/>
    <cellStyle name="표준 36 2 2 2 2 5" xfId="27527" xr:uid="{00000000-0005-0000-0000-0000846B0000}"/>
    <cellStyle name="표준 36 2 2 2 3" xfId="27528" xr:uid="{00000000-0005-0000-0000-0000856B0000}"/>
    <cellStyle name="표준 36 2 2 2 3 2" xfId="27529" xr:uid="{00000000-0005-0000-0000-0000866B0000}"/>
    <cellStyle name="표준 36 2 2 2 3 2 2" xfId="27530" xr:uid="{00000000-0005-0000-0000-0000876B0000}"/>
    <cellStyle name="표준 36 2 2 2 3 2 2 2" xfId="27531" xr:uid="{00000000-0005-0000-0000-0000886B0000}"/>
    <cellStyle name="표준 36 2 2 2 3 2 3" xfId="27532" xr:uid="{00000000-0005-0000-0000-0000896B0000}"/>
    <cellStyle name="표준 36 2 2 2 3 3" xfId="27533" xr:uid="{00000000-0005-0000-0000-00008A6B0000}"/>
    <cellStyle name="표준 36 2 2 2 3 3 2" xfId="27534" xr:uid="{00000000-0005-0000-0000-00008B6B0000}"/>
    <cellStyle name="표준 36 2 2 2 3 4" xfId="27535" xr:uid="{00000000-0005-0000-0000-00008C6B0000}"/>
    <cellStyle name="표준 36 2 2 2 4" xfId="27536" xr:uid="{00000000-0005-0000-0000-00008D6B0000}"/>
    <cellStyle name="표준 36 2 2 2 4 2" xfId="27537" xr:uid="{00000000-0005-0000-0000-00008E6B0000}"/>
    <cellStyle name="표준 36 2 2 2 4 2 2" xfId="27538" xr:uid="{00000000-0005-0000-0000-00008F6B0000}"/>
    <cellStyle name="표준 36 2 2 2 4 3" xfId="27539" xr:uid="{00000000-0005-0000-0000-0000906B0000}"/>
    <cellStyle name="표준 36 2 2 2 5" xfId="27540" xr:uid="{00000000-0005-0000-0000-0000916B0000}"/>
    <cellStyle name="표준 36 2 2 2 5 2" xfId="27541" xr:uid="{00000000-0005-0000-0000-0000926B0000}"/>
    <cellStyle name="표준 36 2 2 2 6" xfId="27542" xr:uid="{00000000-0005-0000-0000-0000936B0000}"/>
    <cellStyle name="표준 36 2 2 3" xfId="27543" xr:uid="{00000000-0005-0000-0000-0000946B0000}"/>
    <cellStyle name="표준 36 2 2 3 2" xfId="27544" xr:uid="{00000000-0005-0000-0000-0000956B0000}"/>
    <cellStyle name="표준 36 2 2 3 2 2" xfId="27545" xr:uid="{00000000-0005-0000-0000-0000966B0000}"/>
    <cellStyle name="표준 36 2 2 3 2 2 2" xfId="27546" xr:uid="{00000000-0005-0000-0000-0000976B0000}"/>
    <cellStyle name="표준 36 2 2 3 2 2 2 2" xfId="27547" xr:uid="{00000000-0005-0000-0000-0000986B0000}"/>
    <cellStyle name="표준 36 2 2 3 2 2 3" xfId="27548" xr:uid="{00000000-0005-0000-0000-0000996B0000}"/>
    <cellStyle name="표준 36 2 2 3 2 3" xfId="27549" xr:uid="{00000000-0005-0000-0000-00009A6B0000}"/>
    <cellStyle name="표준 36 2 2 3 2 3 2" xfId="27550" xr:uid="{00000000-0005-0000-0000-00009B6B0000}"/>
    <cellStyle name="표준 36 2 2 3 2 4" xfId="27551" xr:uid="{00000000-0005-0000-0000-00009C6B0000}"/>
    <cellStyle name="표준 36 2 2 3 3" xfId="27552" xr:uid="{00000000-0005-0000-0000-00009D6B0000}"/>
    <cellStyle name="표준 36 2 2 3 3 2" xfId="27553" xr:uid="{00000000-0005-0000-0000-00009E6B0000}"/>
    <cellStyle name="표준 36 2 2 3 3 2 2" xfId="27554" xr:uid="{00000000-0005-0000-0000-00009F6B0000}"/>
    <cellStyle name="표준 36 2 2 3 3 3" xfId="27555" xr:uid="{00000000-0005-0000-0000-0000A06B0000}"/>
    <cellStyle name="표준 36 2 2 3 4" xfId="27556" xr:uid="{00000000-0005-0000-0000-0000A16B0000}"/>
    <cellStyle name="표준 36 2 2 3 4 2" xfId="27557" xr:uid="{00000000-0005-0000-0000-0000A26B0000}"/>
    <cellStyle name="표준 36 2 2 3 5" xfId="27558" xr:uid="{00000000-0005-0000-0000-0000A36B0000}"/>
    <cellStyle name="표준 36 2 2 4" xfId="27559" xr:uid="{00000000-0005-0000-0000-0000A46B0000}"/>
    <cellStyle name="표준 36 2 2 4 2" xfId="27560" xr:uid="{00000000-0005-0000-0000-0000A56B0000}"/>
    <cellStyle name="표준 36 2 2 4 2 2" xfId="27561" xr:uid="{00000000-0005-0000-0000-0000A66B0000}"/>
    <cellStyle name="표준 36 2 2 4 2 2 2" xfId="27562" xr:uid="{00000000-0005-0000-0000-0000A76B0000}"/>
    <cellStyle name="표준 36 2 2 4 2 3" xfId="27563" xr:uid="{00000000-0005-0000-0000-0000A86B0000}"/>
    <cellStyle name="표준 36 2 2 4 3" xfId="27564" xr:uid="{00000000-0005-0000-0000-0000A96B0000}"/>
    <cellStyle name="표준 36 2 2 4 3 2" xfId="27565" xr:uid="{00000000-0005-0000-0000-0000AA6B0000}"/>
    <cellStyle name="표준 36 2 2 4 4" xfId="27566" xr:uid="{00000000-0005-0000-0000-0000AB6B0000}"/>
    <cellStyle name="표준 36 2 2 5" xfId="27567" xr:uid="{00000000-0005-0000-0000-0000AC6B0000}"/>
    <cellStyle name="표준 36 2 2 5 2" xfId="27568" xr:uid="{00000000-0005-0000-0000-0000AD6B0000}"/>
    <cellStyle name="표준 36 2 2 5 2 2" xfId="27569" xr:uid="{00000000-0005-0000-0000-0000AE6B0000}"/>
    <cellStyle name="표준 36 2 2 5 3" xfId="27570" xr:uid="{00000000-0005-0000-0000-0000AF6B0000}"/>
    <cellStyle name="표준 36 2 2 6" xfId="27571" xr:uid="{00000000-0005-0000-0000-0000B06B0000}"/>
    <cellStyle name="표준 36 2 2 6 2" xfId="27572" xr:uid="{00000000-0005-0000-0000-0000B16B0000}"/>
    <cellStyle name="표준 36 2 2 7" xfId="27573" xr:uid="{00000000-0005-0000-0000-0000B26B0000}"/>
    <cellStyle name="표준 36 2 3" xfId="27574" xr:uid="{00000000-0005-0000-0000-0000B36B0000}"/>
    <cellStyle name="표준 36 2 3 2" xfId="27575" xr:uid="{00000000-0005-0000-0000-0000B46B0000}"/>
    <cellStyle name="표준 36 2 3 2 2" xfId="27576" xr:uid="{00000000-0005-0000-0000-0000B56B0000}"/>
    <cellStyle name="표준 36 2 3 2 2 2" xfId="27577" xr:uid="{00000000-0005-0000-0000-0000B66B0000}"/>
    <cellStyle name="표준 36 2 3 2 2 2 2" xfId="27578" xr:uid="{00000000-0005-0000-0000-0000B76B0000}"/>
    <cellStyle name="표준 36 2 3 2 2 2 2 2" xfId="27579" xr:uid="{00000000-0005-0000-0000-0000B86B0000}"/>
    <cellStyle name="표준 36 2 3 2 2 2 3" xfId="27580" xr:uid="{00000000-0005-0000-0000-0000B96B0000}"/>
    <cellStyle name="표준 36 2 3 2 2 3" xfId="27581" xr:uid="{00000000-0005-0000-0000-0000BA6B0000}"/>
    <cellStyle name="표준 36 2 3 2 2 3 2" xfId="27582" xr:uid="{00000000-0005-0000-0000-0000BB6B0000}"/>
    <cellStyle name="표준 36 2 3 2 2 4" xfId="27583" xr:uid="{00000000-0005-0000-0000-0000BC6B0000}"/>
    <cellStyle name="표준 36 2 3 2 3" xfId="27584" xr:uid="{00000000-0005-0000-0000-0000BD6B0000}"/>
    <cellStyle name="표준 36 2 3 2 3 2" xfId="27585" xr:uid="{00000000-0005-0000-0000-0000BE6B0000}"/>
    <cellStyle name="표준 36 2 3 2 3 2 2" xfId="27586" xr:uid="{00000000-0005-0000-0000-0000BF6B0000}"/>
    <cellStyle name="표준 36 2 3 2 3 3" xfId="27587" xr:uid="{00000000-0005-0000-0000-0000C06B0000}"/>
    <cellStyle name="표준 36 2 3 2 4" xfId="27588" xr:uid="{00000000-0005-0000-0000-0000C16B0000}"/>
    <cellStyle name="표준 36 2 3 2 4 2" xfId="27589" xr:uid="{00000000-0005-0000-0000-0000C26B0000}"/>
    <cellStyle name="표준 36 2 3 2 5" xfId="27590" xr:uid="{00000000-0005-0000-0000-0000C36B0000}"/>
    <cellStyle name="표준 36 2 3 3" xfId="27591" xr:uid="{00000000-0005-0000-0000-0000C46B0000}"/>
    <cellStyle name="표준 36 2 3 3 2" xfId="27592" xr:uid="{00000000-0005-0000-0000-0000C56B0000}"/>
    <cellStyle name="표준 36 2 3 3 2 2" xfId="27593" xr:uid="{00000000-0005-0000-0000-0000C66B0000}"/>
    <cellStyle name="표준 36 2 3 3 2 2 2" xfId="27594" xr:uid="{00000000-0005-0000-0000-0000C76B0000}"/>
    <cellStyle name="표준 36 2 3 3 2 3" xfId="27595" xr:uid="{00000000-0005-0000-0000-0000C86B0000}"/>
    <cellStyle name="표준 36 2 3 3 3" xfId="27596" xr:uid="{00000000-0005-0000-0000-0000C96B0000}"/>
    <cellStyle name="표준 36 2 3 3 3 2" xfId="27597" xr:uid="{00000000-0005-0000-0000-0000CA6B0000}"/>
    <cellStyle name="표준 36 2 3 3 4" xfId="27598" xr:uid="{00000000-0005-0000-0000-0000CB6B0000}"/>
    <cellStyle name="표준 36 2 3 4" xfId="27599" xr:uid="{00000000-0005-0000-0000-0000CC6B0000}"/>
    <cellStyle name="표준 36 2 3 4 2" xfId="27600" xr:uid="{00000000-0005-0000-0000-0000CD6B0000}"/>
    <cellStyle name="표준 36 2 3 4 2 2" xfId="27601" xr:uid="{00000000-0005-0000-0000-0000CE6B0000}"/>
    <cellStyle name="표준 36 2 3 4 3" xfId="27602" xr:uid="{00000000-0005-0000-0000-0000CF6B0000}"/>
    <cellStyle name="표준 36 2 3 5" xfId="27603" xr:uid="{00000000-0005-0000-0000-0000D06B0000}"/>
    <cellStyle name="표준 36 2 3 5 2" xfId="27604" xr:uid="{00000000-0005-0000-0000-0000D16B0000}"/>
    <cellStyle name="표준 36 2 3 6" xfId="27605" xr:uid="{00000000-0005-0000-0000-0000D26B0000}"/>
    <cellStyle name="표준 36 2 4" xfId="27606" xr:uid="{00000000-0005-0000-0000-0000D36B0000}"/>
    <cellStyle name="표준 36 2 4 2" xfId="27607" xr:uid="{00000000-0005-0000-0000-0000D46B0000}"/>
    <cellStyle name="표준 36 2 4 2 2" xfId="27608" xr:uid="{00000000-0005-0000-0000-0000D56B0000}"/>
    <cellStyle name="표준 36 2 4 2 2 2" xfId="27609" xr:uid="{00000000-0005-0000-0000-0000D66B0000}"/>
    <cellStyle name="표준 36 2 4 2 2 2 2" xfId="27610" xr:uid="{00000000-0005-0000-0000-0000D76B0000}"/>
    <cellStyle name="표준 36 2 4 2 2 3" xfId="27611" xr:uid="{00000000-0005-0000-0000-0000D86B0000}"/>
    <cellStyle name="표준 36 2 4 2 3" xfId="27612" xr:uid="{00000000-0005-0000-0000-0000D96B0000}"/>
    <cellStyle name="표준 36 2 4 2 3 2" xfId="27613" xr:uid="{00000000-0005-0000-0000-0000DA6B0000}"/>
    <cellStyle name="표준 36 2 4 2 4" xfId="27614" xr:uid="{00000000-0005-0000-0000-0000DB6B0000}"/>
    <cellStyle name="표준 36 2 4 3" xfId="27615" xr:uid="{00000000-0005-0000-0000-0000DC6B0000}"/>
    <cellStyle name="표준 36 2 4 3 2" xfId="27616" xr:uid="{00000000-0005-0000-0000-0000DD6B0000}"/>
    <cellStyle name="표준 36 2 4 3 2 2" xfId="27617" xr:uid="{00000000-0005-0000-0000-0000DE6B0000}"/>
    <cellStyle name="표준 36 2 4 3 3" xfId="27618" xr:uid="{00000000-0005-0000-0000-0000DF6B0000}"/>
    <cellStyle name="표준 36 2 4 4" xfId="27619" xr:uid="{00000000-0005-0000-0000-0000E06B0000}"/>
    <cellStyle name="표준 36 2 4 4 2" xfId="27620" xr:uid="{00000000-0005-0000-0000-0000E16B0000}"/>
    <cellStyle name="표준 36 2 4 5" xfId="27621" xr:uid="{00000000-0005-0000-0000-0000E26B0000}"/>
    <cellStyle name="표준 36 2 5" xfId="27622" xr:uid="{00000000-0005-0000-0000-0000E36B0000}"/>
    <cellStyle name="표준 36 2 5 2" xfId="27623" xr:uid="{00000000-0005-0000-0000-0000E46B0000}"/>
    <cellStyle name="표준 36 2 5 2 2" xfId="27624" xr:uid="{00000000-0005-0000-0000-0000E56B0000}"/>
    <cellStyle name="표준 36 2 5 2 2 2" xfId="27625" xr:uid="{00000000-0005-0000-0000-0000E66B0000}"/>
    <cellStyle name="표준 36 2 5 2 3" xfId="27626" xr:uid="{00000000-0005-0000-0000-0000E76B0000}"/>
    <cellStyle name="표준 36 2 5 3" xfId="27627" xr:uid="{00000000-0005-0000-0000-0000E86B0000}"/>
    <cellStyle name="표준 36 2 5 3 2" xfId="27628" xr:uid="{00000000-0005-0000-0000-0000E96B0000}"/>
    <cellStyle name="표준 36 2 5 4" xfId="27629" xr:uid="{00000000-0005-0000-0000-0000EA6B0000}"/>
    <cellStyle name="표준 36 2 6" xfId="27630" xr:uid="{00000000-0005-0000-0000-0000EB6B0000}"/>
    <cellStyle name="표준 36 2 6 2" xfId="27631" xr:uid="{00000000-0005-0000-0000-0000EC6B0000}"/>
    <cellStyle name="표준 36 2 6 2 2" xfId="27632" xr:uid="{00000000-0005-0000-0000-0000ED6B0000}"/>
    <cellStyle name="표준 36 2 6 3" xfId="27633" xr:uid="{00000000-0005-0000-0000-0000EE6B0000}"/>
    <cellStyle name="표준 36 2 7" xfId="27634" xr:uid="{00000000-0005-0000-0000-0000EF6B0000}"/>
    <cellStyle name="표준 36 2 7 2" xfId="27635" xr:uid="{00000000-0005-0000-0000-0000F06B0000}"/>
    <cellStyle name="표준 36 2 8" xfId="27636" xr:uid="{00000000-0005-0000-0000-0000F16B0000}"/>
    <cellStyle name="표준 36 3" xfId="27637" xr:uid="{00000000-0005-0000-0000-0000F26B0000}"/>
    <cellStyle name="표준 36 3 2" xfId="27638" xr:uid="{00000000-0005-0000-0000-0000F36B0000}"/>
    <cellStyle name="표준 36 3 2 2" xfId="27639" xr:uid="{00000000-0005-0000-0000-0000F46B0000}"/>
    <cellStyle name="표준 36 3 2 2 2" xfId="27640" xr:uid="{00000000-0005-0000-0000-0000F56B0000}"/>
    <cellStyle name="표준 36 3 2 2 2 2" xfId="27641" xr:uid="{00000000-0005-0000-0000-0000F66B0000}"/>
    <cellStyle name="표준 36 3 2 2 2 2 2" xfId="27642" xr:uid="{00000000-0005-0000-0000-0000F76B0000}"/>
    <cellStyle name="표준 36 3 2 2 2 2 2 2" xfId="27643" xr:uid="{00000000-0005-0000-0000-0000F86B0000}"/>
    <cellStyle name="표준 36 3 2 2 2 2 3" xfId="27644" xr:uid="{00000000-0005-0000-0000-0000F96B0000}"/>
    <cellStyle name="표준 36 3 2 2 2 3" xfId="27645" xr:uid="{00000000-0005-0000-0000-0000FA6B0000}"/>
    <cellStyle name="표준 36 3 2 2 2 3 2" xfId="27646" xr:uid="{00000000-0005-0000-0000-0000FB6B0000}"/>
    <cellStyle name="표준 36 3 2 2 2 4" xfId="27647" xr:uid="{00000000-0005-0000-0000-0000FC6B0000}"/>
    <cellStyle name="표준 36 3 2 2 3" xfId="27648" xr:uid="{00000000-0005-0000-0000-0000FD6B0000}"/>
    <cellStyle name="표준 36 3 2 2 3 2" xfId="27649" xr:uid="{00000000-0005-0000-0000-0000FE6B0000}"/>
    <cellStyle name="표준 36 3 2 2 3 2 2" xfId="27650" xr:uid="{00000000-0005-0000-0000-0000FF6B0000}"/>
    <cellStyle name="표준 36 3 2 2 3 3" xfId="27651" xr:uid="{00000000-0005-0000-0000-0000006C0000}"/>
    <cellStyle name="표준 36 3 2 2 4" xfId="27652" xr:uid="{00000000-0005-0000-0000-0000016C0000}"/>
    <cellStyle name="표준 36 3 2 2 4 2" xfId="27653" xr:uid="{00000000-0005-0000-0000-0000026C0000}"/>
    <cellStyle name="표준 36 3 2 2 5" xfId="27654" xr:uid="{00000000-0005-0000-0000-0000036C0000}"/>
    <cellStyle name="표준 36 3 2 3" xfId="27655" xr:uid="{00000000-0005-0000-0000-0000046C0000}"/>
    <cellStyle name="표준 36 3 2 3 2" xfId="27656" xr:uid="{00000000-0005-0000-0000-0000056C0000}"/>
    <cellStyle name="표준 36 3 2 3 2 2" xfId="27657" xr:uid="{00000000-0005-0000-0000-0000066C0000}"/>
    <cellStyle name="표준 36 3 2 3 2 2 2" xfId="27658" xr:uid="{00000000-0005-0000-0000-0000076C0000}"/>
    <cellStyle name="표준 36 3 2 3 2 3" xfId="27659" xr:uid="{00000000-0005-0000-0000-0000086C0000}"/>
    <cellStyle name="표준 36 3 2 3 3" xfId="27660" xr:uid="{00000000-0005-0000-0000-0000096C0000}"/>
    <cellStyle name="표준 36 3 2 3 3 2" xfId="27661" xr:uid="{00000000-0005-0000-0000-00000A6C0000}"/>
    <cellStyle name="표준 36 3 2 3 4" xfId="27662" xr:uid="{00000000-0005-0000-0000-00000B6C0000}"/>
    <cellStyle name="표준 36 3 2 4" xfId="27663" xr:uid="{00000000-0005-0000-0000-00000C6C0000}"/>
    <cellStyle name="표준 36 3 2 4 2" xfId="27664" xr:uid="{00000000-0005-0000-0000-00000D6C0000}"/>
    <cellStyle name="표준 36 3 2 4 2 2" xfId="27665" xr:uid="{00000000-0005-0000-0000-00000E6C0000}"/>
    <cellStyle name="표준 36 3 2 4 3" xfId="27666" xr:uid="{00000000-0005-0000-0000-00000F6C0000}"/>
    <cellStyle name="표준 36 3 2 5" xfId="27667" xr:uid="{00000000-0005-0000-0000-0000106C0000}"/>
    <cellStyle name="표준 36 3 2 5 2" xfId="27668" xr:uid="{00000000-0005-0000-0000-0000116C0000}"/>
    <cellStyle name="표준 36 3 2 6" xfId="27669" xr:uid="{00000000-0005-0000-0000-0000126C0000}"/>
    <cellStyle name="표준 36 3 3" xfId="27670" xr:uid="{00000000-0005-0000-0000-0000136C0000}"/>
    <cellStyle name="표준 36 3 3 2" xfId="27671" xr:uid="{00000000-0005-0000-0000-0000146C0000}"/>
    <cellStyle name="표준 36 3 3 2 2" xfId="27672" xr:uid="{00000000-0005-0000-0000-0000156C0000}"/>
    <cellStyle name="표준 36 3 3 2 2 2" xfId="27673" xr:uid="{00000000-0005-0000-0000-0000166C0000}"/>
    <cellStyle name="표준 36 3 3 2 2 2 2" xfId="27674" xr:uid="{00000000-0005-0000-0000-0000176C0000}"/>
    <cellStyle name="표준 36 3 3 2 2 3" xfId="27675" xr:uid="{00000000-0005-0000-0000-0000186C0000}"/>
    <cellStyle name="표준 36 3 3 2 3" xfId="27676" xr:uid="{00000000-0005-0000-0000-0000196C0000}"/>
    <cellStyle name="표준 36 3 3 2 3 2" xfId="27677" xr:uid="{00000000-0005-0000-0000-00001A6C0000}"/>
    <cellStyle name="표준 36 3 3 2 4" xfId="27678" xr:uid="{00000000-0005-0000-0000-00001B6C0000}"/>
    <cellStyle name="표준 36 3 3 3" xfId="27679" xr:uid="{00000000-0005-0000-0000-00001C6C0000}"/>
    <cellStyle name="표준 36 3 3 3 2" xfId="27680" xr:uid="{00000000-0005-0000-0000-00001D6C0000}"/>
    <cellStyle name="표준 36 3 3 3 2 2" xfId="27681" xr:uid="{00000000-0005-0000-0000-00001E6C0000}"/>
    <cellStyle name="표준 36 3 3 3 3" xfId="27682" xr:uid="{00000000-0005-0000-0000-00001F6C0000}"/>
    <cellStyle name="표준 36 3 3 4" xfId="27683" xr:uid="{00000000-0005-0000-0000-0000206C0000}"/>
    <cellStyle name="표준 36 3 3 4 2" xfId="27684" xr:uid="{00000000-0005-0000-0000-0000216C0000}"/>
    <cellStyle name="표준 36 3 3 5" xfId="27685" xr:uid="{00000000-0005-0000-0000-0000226C0000}"/>
    <cellStyle name="표준 36 3 4" xfId="27686" xr:uid="{00000000-0005-0000-0000-0000236C0000}"/>
    <cellStyle name="표준 36 3 4 2" xfId="27687" xr:uid="{00000000-0005-0000-0000-0000246C0000}"/>
    <cellStyle name="표준 36 3 4 2 2" xfId="27688" xr:uid="{00000000-0005-0000-0000-0000256C0000}"/>
    <cellStyle name="표준 36 3 4 2 2 2" xfId="27689" xr:uid="{00000000-0005-0000-0000-0000266C0000}"/>
    <cellStyle name="표준 36 3 4 2 3" xfId="27690" xr:uid="{00000000-0005-0000-0000-0000276C0000}"/>
    <cellStyle name="표준 36 3 4 3" xfId="27691" xr:uid="{00000000-0005-0000-0000-0000286C0000}"/>
    <cellStyle name="표준 36 3 4 3 2" xfId="27692" xr:uid="{00000000-0005-0000-0000-0000296C0000}"/>
    <cellStyle name="표준 36 3 4 4" xfId="27693" xr:uid="{00000000-0005-0000-0000-00002A6C0000}"/>
    <cellStyle name="표준 36 3 5" xfId="27694" xr:uid="{00000000-0005-0000-0000-00002B6C0000}"/>
    <cellStyle name="표준 36 3 5 2" xfId="27695" xr:uid="{00000000-0005-0000-0000-00002C6C0000}"/>
    <cellStyle name="표준 36 3 5 2 2" xfId="27696" xr:uid="{00000000-0005-0000-0000-00002D6C0000}"/>
    <cellStyle name="표준 36 3 5 3" xfId="27697" xr:uid="{00000000-0005-0000-0000-00002E6C0000}"/>
    <cellStyle name="표준 36 3 6" xfId="27698" xr:uid="{00000000-0005-0000-0000-00002F6C0000}"/>
    <cellStyle name="표준 36 3 6 2" xfId="27699" xr:uid="{00000000-0005-0000-0000-0000306C0000}"/>
    <cellStyle name="표준 36 3 7" xfId="27700" xr:uid="{00000000-0005-0000-0000-0000316C0000}"/>
    <cellStyle name="표준 36 4" xfId="27701" xr:uid="{00000000-0005-0000-0000-0000326C0000}"/>
    <cellStyle name="표준 36 4 2" xfId="27702" xr:uid="{00000000-0005-0000-0000-0000336C0000}"/>
    <cellStyle name="표준 36 4 2 2" xfId="27703" xr:uid="{00000000-0005-0000-0000-0000346C0000}"/>
    <cellStyle name="표준 36 4 2 2 2" xfId="27704" xr:uid="{00000000-0005-0000-0000-0000356C0000}"/>
    <cellStyle name="표준 36 4 2 2 2 2" xfId="27705" xr:uid="{00000000-0005-0000-0000-0000366C0000}"/>
    <cellStyle name="표준 36 4 2 2 2 2 2" xfId="27706" xr:uid="{00000000-0005-0000-0000-0000376C0000}"/>
    <cellStyle name="표준 36 4 2 2 2 3" xfId="27707" xr:uid="{00000000-0005-0000-0000-0000386C0000}"/>
    <cellStyle name="표준 36 4 2 2 3" xfId="27708" xr:uid="{00000000-0005-0000-0000-0000396C0000}"/>
    <cellStyle name="표준 36 4 2 2 3 2" xfId="27709" xr:uid="{00000000-0005-0000-0000-00003A6C0000}"/>
    <cellStyle name="표준 36 4 2 2 4" xfId="27710" xr:uid="{00000000-0005-0000-0000-00003B6C0000}"/>
    <cellStyle name="표준 36 4 2 3" xfId="27711" xr:uid="{00000000-0005-0000-0000-00003C6C0000}"/>
    <cellStyle name="표준 36 4 2 3 2" xfId="27712" xr:uid="{00000000-0005-0000-0000-00003D6C0000}"/>
    <cellStyle name="표준 36 4 2 3 2 2" xfId="27713" xr:uid="{00000000-0005-0000-0000-00003E6C0000}"/>
    <cellStyle name="표준 36 4 2 3 3" xfId="27714" xr:uid="{00000000-0005-0000-0000-00003F6C0000}"/>
    <cellStyle name="표준 36 4 2 4" xfId="27715" xr:uid="{00000000-0005-0000-0000-0000406C0000}"/>
    <cellStyle name="표준 36 4 2 4 2" xfId="27716" xr:uid="{00000000-0005-0000-0000-0000416C0000}"/>
    <cellStyle name="표준 36 4 2 5" xfId="27717" xr:uid="{00000000-0005-0000-0000-0000426C0000}"/>
    <cellStyle name="표준 36 4 3" xfId="27718" xr:uid="{00000000-0005-0000-0000-0000436C0000}"/>
    <cellStyle name="표준 36 4 3 2" xfId="27719" xr:uid="{00000000-0005-0000-0000-0000446C0000}"/>
    <cellStyle name="표준 36 4 3 2 2" xfId="27720" xr:uid="{00000000-0005-0000-0000-0000456C0000}"/>
    <cellStyle name="표준 36 4 3 2 2 2" xfId="27721" xr:uid="{00000000-0005-0000-0000-0000466C0000}"/>
    <cellStyle name="표준 36 4 3 2 3" xfId="27722" xr:uid="{00000000-0005-0000-0000-0000476C0000}"/>
    <cellStyle name="표준 36 4 3 3" xfId="27723" xr:uid="{00000000-0005-0000-0000-0000486C0000}"/>
    <cellStyle name="표준 36 4 3 3 2" xfId="27724" xr:uid="{00000000-0005-0000-0000-0000496C0000}"/>
    <cellStyle name="표준 36 4 3 4" xfId="27725" xr:uid="{00000000-0005-0000-0000-00004A6C0000}"/>
    <cellStyle name="표준 36 4 4" xfId="27726" xr:uid="{00000000-0005-0000-0000-00004B6C0000}"/>
    <cellStyle name="표준 36 4 4 2" xfId="27727" xr:uid="{00000000-0005-0000-0000-00004C6C0000}"/>
    <cellStyle name="표준 36 4 4 2 2" xfId="27728" xr:uid="{00000000-0005-0000-0000-00004D6C0000}"/>
    <cellStyle name="표준 36 4 4 3" xfId="27729" xr:uid="{00000000-0005-0000-0000-00004E6C0000}"/>
    <cellStyle name="표준 36 4 5" xfId="27730" xr:uid="{00000000-0005-0000-0000-00004F6C0000}"/>
    <cellStyle name="표준 36 4 5 2" xfId="27731" xr:uid="{00000000-0005-0000-0000-0000506C0000}"/>
    <cellStyle name="표준 36 4 6" xfId="27732" xr:uid="{00000000-0005-0000-0000-0000516C0000}"/>
    <cellStyle name="표준 36 5" xfId="27733" xr:uid="{00000000-0005-0000-0000-0000526C0000}"/>
    <cellStyle name="표준 36 5 2" xfId="27734" xr:uid="{00000000-0005-0000-0000-0000536C0000}"/>
    <cellStyle name="표준 36 5 2 2" xfId="27735" xr:uid="{00000000-0005-0000-0000-0000546C0000}"/>
    <cellStyle name="표준 36 5 2 2 2" xfId="27736" xr:uid="{00000000-0005-0000-0000-0000556C0000}"/>
    <cellStyle name="표준 36 5 2 2 2 2" xfId="27737" xr:uid="{00000000-0005-0000-0000-0000566C0000}"/>
    <cellStyle name="표준 36 5 2 2 3" xfId="27738" xr:uid="{00000000-0005-0000-0000-0000576C0000}"/>
    <cellStyle name="표준 36 5 2 3" xfId="27739" xr:uid="{00000000-0005-0000-0000-0000586C0000}"/>
    <cellStyle name="표준 36 5 2 3 2" xfId="27740" xr:uid="{00000000-0005-0000-0000-0000596C0000}"/>
    <cellStyle name="표준 36 5 2 4" xfId="27741" xr:uid="{00000000-0005-0000-0000-00005A6C0000}"/>
    <cellStyle name="표준 36 5 3" xfId="27742" xr:uid="{00000000-0005-0000-0000-00005B6C0000}"/>
    <cellStyle name="표준 36 5 3 2" xfId="27743" xr:uid="{00000000-0005-0000-0000-00005C6C0000}"/>
    <cellStyle name="표준 36 5 3 2 2" xfId="27744" xr:uid="{00000000-0005-0000-0000-00005D6C0000}"/>
    <cellStyle name="표준 36 5 3 3" xfId="27745" xr:uid="{00000000-0005-0000-0000-00005E6C0000}"/>
    <cellStyle name="표준 36 5 4" xfId="27746" xr:uid="{00000000-0005-0000-0000-00005F6C0000}"/>
    <cellStyle name="표준 36 5 4 2" xfId="27747" xr:uid="{00000000-0005-0000-0000-0000606C0000}"/>
    <cellStyle name="표준 36 5 5" xfId="27748" xr:uid="{00000000-0005-0000-0000-0000616C0000}"/>
    <cellStyle name="표준 36 6" xfId="27749" xr:uid="{00000000-0005-0000-0000-0000626C0000}"/>
    <cellStyle name="표준 36 6 2" xfId="27750" xr:uid="{00000000-0005-0000-0000-0000636C0000}"/>
    <cellStyle name="표준 36 6 2 2" xfId="27751" xr:uid="{00000000-0005-0000-0000-0000646C0000}"/>
    <cellStyle name="표준 36 6 2 2 2" xfId="27752" xr:uid="{00000000-0005-0000-0000-0000656C0000}"/>
    <cellStyle name="표준 36 6 2 3" xfId="27753" xr:uid="{00000000-0005-0000-0000-0000666C0000}"/>
    <cellStyle name="표준 36 6 3" xfId="27754" xr:uid="{00000000-0005-0000-0000-0000676C0000}"/>
    <cellStyle name="표준 36 6 3 2" xfId="27755" xr:uid="{00000000-0005-0000-0000-0000686C0000}"/>
    <cellStyle name="표준 36 6 4" xfId="27756" xr:uid="{00000000-0005-0000-0000-0000696C0000}"/>
    <cellStyle name="표준 36 7" xfId="27757" xr:uid="{00000000-0005-0000-0000-00006A6C0000}"/>
    <cellStyle name="표준 36 7 2" xfId="27758" xr:uid="{00000000-0005-0000-0000-00006B6C0000}"/>
    <cellStyle name="표준 36 7 2 2" xfId="27759" xr:uid="{00000000-0005-0000-0000-00006C6C0000}"/>
    <cellStyle name="표준 36 7 3" xfId="27760" xr:uid="{00000000-0005-0000-0000-00006D6C0000}"/>
    <cellStyle name="표준 36 8" xfId="27761" xr:uid="{00000000-0005-0000-0000-00006E6C0000}"/>
    <cellStyle name="표준 36 8 2" xfId="27762" xr:uid="{00000000-0005-0000-0000-00006F6C0000}"/>
    <cellStyle name="표준 36 9" xfId="27763" xr:uid="{00000000-0005-0000-0000-0000706C0000}"/>
    <cellStyle name="표준 36 9 2" xfId="27764" xr:uid="{00000000-0005-0000-0000-0000716C0000}"/>
    <cellStyle name="표준 36_이관신청서명단(말소)" xfId="27765" xr:uid="{00000000-0005-0000-0000-0000726C0000}"/>
    <cellStyle name="표준 360" xfId="27766" xr:uid="{00000000-0005-0000-0000-0000736C0000}"/>
    <cellStyle name="표준 360 2" xfId="27767" xr:uid="{00000000-0005-0000-0000-0000746C0000}"/>
    <cellStyle name="표준 361" xfId="27768" xr:uid="{00000000-0005-0000-0000-0000756C0000}"/>
    <cellStyle name="표준 361 2" xfId="27769" xr:uid="{00000000-0005-0000-0000-0000766C0000}"/>
    <cellStyle name="표준 362" xfId="27770" xr:uid="{00000000-0005-0000-0000-0000776C0000}"/>
    <cellStyle name="표준 362 2" xfId="27771" xr:uid="{00000000-0005-0000-0000-0000786C0000}"/>
    <cellStyle name="표준 363" xfId="27772" xr:uid="{00000000-0005-0000-0000-0000796C0000}"/>
    <cellStyle name="표준 363 2" xfId="27773" xr:uid="{00000000-0005-0000-0000-00007A6C0000}"/>
    <cellStyle name="표준 364" xfId="27774" xr:uid="{00000000-0005-0000-0000-00007B6C0000}"/>
    <cellStyle name="표준 364 2" xfId="27775" xr:uid="{00000000-0005-0000-0000-00007C6C0000}"/>
    <cellStyle name="표준 365" xfId="27776" xr:uid="{00000000-0005-0000-0000-00007D6C0000}"/>
    <cellStyle name="표준 365 2" xfId="27777" xr:uid="{00000000-0005-0000-0000-00007E6C0000}"/>
    <cellStyle name="표준 366" xfId="27778" xr:uid="{00000000-0005-0000-0000-00007F6C0000}"/>
    <cellStyle name="표준 366 2" xfId="27779" xr:uid="{00000000-0005-0000-0000-0000806C0000}"/>
    <cellStyle name="표준 367" xfId="27780" xr:uid="{00000000-0005-0000-0000-0000816C0000}"/>
    <cellStyle name="표준 367 2" xfId="27781" xr:uid="{00000000-0005-0000-0000-0000826C0000}"/>
    <cellStyle name="표준 368" xfId="27782" xr:uid="{00000000-0005-0000-0000-0000836C0000}"/>
    <cellStyle name="표준 368 2" xfId="27783" xr:uid="{00000000-0005-0000-0000-0000846C0000}"/>
    <cellStyle name="표준 369" xfId="27784" xr:uid="{00000000-0005-0000-0000-0000856C0000}"/>
    <cellStyle name="표준 369 2" xfId="27785" xr:uid="{00000000-0005-0000-0000-0000866C0000}"/>
    <cellStyle name="표준 37" xfId="27786" xr:uid="{00000000-0005-0000-0000-0000876C0000}"/>
    <cellStyle name="표준 37 10" xfId="27787" xr:uid="{00000000-0005-0000-0000-0000886C0000}"/>
    <cellStyle name="표준 37 11" xfId="27788" xr:uid="{00000000-0005-0000-0000-0000896C0000}"/>
    <cellStyle name="표준 37 2" xfId="27789" xr:uid="{00000000-0005-0000-0000-00008A6C0000}"/>
    <cellStyle name="표준 37 2 2" xfId="27790" xr:uid="{00000000-0005-0000-0000-00008B6C0000}"/>
    <cellStyle name="표준 37 2 2 2" xfId="27791" xr:uid="{00000000-0005-0000-0000-00008C6C0000}"/>
    <cellStyle name="표준 37 2 2 2 2" xfId="27792" xr:uid="{00000000-0005-0000-0000-00008D6C0000}"/>
    <cellStyle name="표준 37 2 2 2 2 2" xfId="27793" xr:uid="{00000000-0005-0000-0000-00008E6C0000}"/>
    <cellStyle name="표준 37 2 2 2 2 2 2" xfId="27794" xr:uid="{00000000-0005-0000-0000-00008F6C0000}"/>
    <cellStyle name="표준 37 2 2 2 2 2 2 2" xfId="27795" xr:uid="{00000000-0005-0000-0000-0000906C0000}"/>
    <cellStyle name="표준 37 2 2 2 2 2 2 2 2" xfId="27796" xr:uid="{00000000-0005-0000-0000-0000916C0000}"/>
    <cellStyle name="표준 37 2 2 2 2 2 2 3" xfId="27797" xr:uid="{00000000-0005-0000-0000-0000926C0000}"/>
    <cellStyle name="표준 37 2 2 2 2 2 3" xfId="27798" xr:uid="{00000000-0005-0000-0000-0000936C0000}"/>
    <cellStyle name="표준 37 2 2 2 2 2 3 2" xfId="27799" xr:uid="{00000000-0005-0000-0000-0000946C0000}"/>
    <cellStyle name="표준 37 2 2 2 2 2 4" xfId="27800" xr:uid="{00000000-0005-0000-0000-0000956C0000}"/>
    <cellStyle name="표준 37 2 2 2 2 3" xfId="27801" xr:uid="{00000000-0005-0000-0000-0000966C0000}"/>
    <cellStyle name="표준 37 2 2 2 2 3 2" xfId="27802" xr:uid="{00000000-0005-0000-0000-0000976C0000}"/>
    <cellStyle name="표준 37 2 2 2 2 3 2 2" xfId="27803" xr:uid="{00000000-0005-0000-0000-0000986C0000}"/>
    <cellStyle name="표준 37 2 2 2 2 3 3" xfId="27804" xr:uid="{00000000-0005-0000-0000-0000996C0000}"/>
    <cellStyle name="표준 37 2 2 2 2 4" xfId="27805" xr:uid="{00000000-0005-0000-0000-00009A6C0000}"/>
    <cellStyle name="표준 37 2 2 2 2 4 2" xfId="27806" xr:uid="{00000000-0005-0000-0000-00009B6C0000}"/>
    <cellStyle name="표준 37 2 2 2 2 5" xfId="27807" xr:uid="{00000000-0005-0000-0000-00009C6C0000}"/>
    <cellStyle name="표준 37 2 2 2 3" xfId="27808" xr:uid="{00000000-0005-0000-0000-00009D6C0000}"/>
    <cellStyle name="표준 37 2 2 2 3 2" xfId="27809" xr:uid="{00000000-0005-0000-0000-00009E6C0000}"/>
    <cellStyle name="표준 37 2 2 2 3 2 2" xfId="27810" xr:uid="{00000000-0005-0000-0000-00009F6C0000}"/>
    <cellStyle name="표준 37 2 2 2 3 2 2 2" xfId="27811" xr:uid="{00000000-0005-0000-0000-0000A06C0000}"/>
    <cellStyle name="표준 37 2 2 2 3 2 3" xfId="27812" xr:uid="{00000000-0005-0000-0000-0000A16C0000}"/>
    <cellStyle name="표준 37 2 2 2 3 3" xfId="27813" xr:uid="{00000000-0005-0000-0000-0000A26C0000}"/>
    <cellStyle name="표준 37 2 2 2 3 3 2" xfId="27814" xr:uid="{00000000-0005-0000-0000-0000A36C0000}"/>
    <cellStyle name="표준 37 2 2 2 3 4" xfId="27815" xr:uid="{00000000-0005-0000-0000-0000A46C0000}"/>
    <cellStyle name="표준 37 2 2 2 4" xfId="27816" xr:uid="{00000000-0005-0000-0000-0000A56C0000}"/>
    <cellStyle name="표준 37 2 2 2 4 2" xfId="27817" xr:uid="{00000000-0005-0000-0000-0000A66C0000}"/>
    <cellStyle name="표준 37 2 2 2 4 2 2" xfId="27818" xr:uid="{00000000-0005-0000-0000-0000A76C0000}"/>
    <cellStyle name="표준 37 2 2 2 4 3" xfId="27819" xr:uid="{00000000-0005-0000-0000-0000A86C0000}"/>
    <cellStyle name="표준 37 2 2 2 5" xfId="27820" xr:uid="{00000000-0005-0000-0000-0000A96C0000}"/>
    <cellStyle name="표준 37 2 2 2 5 2" xfId="27821" xr:uid="{00000000-0005-0000-0000-0000AA6C0000}"/>
    <cellStyle name="표준 37 2 2 2 6" xfId="27822" xr:uid="{00000000-0005-0000-0000-0000AB6C0000}"/>
    <cellStyle name="표준 37 2 2 3" xfId="27823" xr:uid="{00000000-0005-0000-0000-0000AC6C0000}"/>
    <cellStyle name="표준 37 2 2 3 2" xfId="27824" xr:uid="{00000000-0005-0000-0000-0000AD6C0000}"/>
    <cellStyle name="표준 37 2 2 3 2 2" xfId="27825" xr:uid="{00000000-0005-0000-0000-0000AE6C0000}"/>
    <cellStyle name="표준 37 2 2 3 2 2 2" xfId="27826" xr:uid="{00000000-0005-0000-0000-0000AF6C0000}"/>
    <cellStyle name="표준 37 2 2 3 2 2 2 2" xfId="27827" xr:uid="{00000000-0005-0000-0000-0000B06C0000}"/>
    <cellStyle name="표준 37 2 2 3 2 2 3" xfId="27828" xr:uid="{00000000-0005-0000-0000-0000B16C0000}"/>
    <cellStyle name="표준 37 2 2 3 2 3" xfId="27829" xr:uid="{00000000-0005-0000-0000-0000B26C0000}"/>
    <cellStyle name="표준 37 2 2 3 2 3 2" xfId="27830" xr:uid="{00000000-0005-0000-0000-0000B36C0000}"/>
    <cellStyle name="표준 37 2 2 3 2 4" xfId="27831" xr:uid="{00000000-0005-0000-0000-0000B46C0000}"/>
    <cellStyle name="표준 37 2 2 3 3" xfId="27832" xr:uid="{00000000-0005-0000-0000-0000B56C0000}"/>
    <cellStyle name="표준 37 2 2 3 3 2" xfId="27833" xr:uid="{00000000-0005-0000-0000-0000B66C0000}"/>
    <cellStyle name="표준 37 2 2 3 3 2 2" xfId="27834" xr:uid="{00000000-0005-0000-0000-0000B76C0000}"/>
    <cellStyle name="표준 37 2 2 3 3 3" xfId="27835" xr:uid="{00000000-0005-0000-0000-0000B86C0000}"/>
    <cellStyle name="표준 37 2 2 3 4" xfId="27836" xr:uid="{00000000-0005-0000-0000-0000B96C0000}"/>
    <cellStyle name="표준 37 2 2 3 4 2" xfId="27837" xr:uid="{00000000-0005-0000-0000-0000BA6C0000}"/>
    <cellStyle name="표준 37 2 2 3 5" xfId="27838" xr:uid="{00000000-0005-0000-0000-0000BB6C0000}"/>
    <cellStyle name="표준 37 2 2 4" xfId="27839" xr:uid="{00000000-0005-0000-0000-0000BC6C0000}"/>
    <cellStyle name="표준 37 2 2 4 2" xfId="27840" xr:uid="{00000000-0005-0000-0000-0000BD6C0000}"/>
    <cellStyle name="표준 37 2 2 4 2 2" xfId="27841" xr:uid="{00000000-0005-0000-0000-0000BE6C0000}"/>
    <cellStyle name="표준 37 2 2 4 2 2 2" xfId="27842" xr:uid="{00000000-0005-0000-0000-0000BF6C0000}"/>
    <cellStyle name="표준 37 2 2 4 2 3" xfId="27843" xr:uid="{00000000-0005-0000-0000-0000C06C0000}"/>
    <cellStyle name="표준 37 2 2 4 3" xfId="27844" xr:uid="{00000000-0005-0000-0000-0000C16C0000}"/>
    <cellStyle name="표준 37 2 2 4 3 2" xfId="27845" xr:uid="{00000000-0005-0000-0000-0000C26C0000}"/>
    <cellStyle name="표준 37 2 2 4 4" xfId="27846" xr:uid="{00000000-0005-0000-0000-0000C36C0000}"/>
    <cellStyle name="표준 37 2 2 5" xfId="27847" xr:uid="{00000000-0005-0000-0000-0000C46C0000}"/>
    <cellStyle name="표준 37 2 2 5 2" xfId="27848" xr:uid="{00000000-0005-0000-0000-0000C56C0000}"/>
    <cellStyle name="표준 37 2 2 5 2 2" xfId="27849" xr:uid="{00000000-0005-0000-0000-0000C66C0000}"/>
    <cellStyle name="표준 37 2 2 5 3" xfId="27850" xr:uid="{00000000-0005-0000-0000-0000C76C0000}"/>
    <cellStyle name="표준 37 2 2 6" xfId="27851" xr:uid="{00000000-0005-0000-0000-0000C86C0000}"/>
    <cellStyle name="표준 37 2 2 6 2" xfId="27852" xr:uid="{00000000-0005-0000-0000-0000C96C0000}"/>
    <cellStyle name="표준 37 2 2 7" xfId="27853" xr:uid="{00000000-0005-0000-0000-0000CA6C0000}"/>
    <cellStyle name="표준 37 2 3" xfId="27854" xr:uid="{00000000-0005-0000-0000-0000CB6C0000}"/>
    <cellStyle name="표준 37 2 3 2" xfId="27855" xr:uid="{00000000-0005-0000-0000-0000CC6C0000}"/>
    <cellStyle name="표준 37 2 3 2 2" xfId="27856" xr:uid="{00000000-0005-0000-0000-0000CD6C0000}"/>
    <cellStyle name="표준 37 2 3 2 2 2" xfId="27857" xr:uid="{00000000-0005-0000-0000-0000CE6C0000}"/>
    <cellStyle name="표준 37 2 3 2 2 2 2" xfId="27858" xr:uid="{00000000-0005-0000-0000-0000CF6C0000}"/>
    <cellStyle name="표준 37 2 3 2 2 2 2 2" xfId="27859" xr:uid="{00000000-0005-0000-0000-0000D06C0000}"/>
    <cellStyle name="표준 37 2 3 2 2 2 3" xfId="27860" xr:uid="{00000000-0005-0000-0000-0000D16C0000}"/>
    <cellStyle name="표준 37 2 3 2 2 3" xfId="27861" xr:uid="{00000000-0005-0000-0000-0000D26C0000}"/>
    <cellStyle name="표준 37 2 3 2 2 3 2" xfId="27862" xr:uid="{00000000-0005-0000-0000-0000D36C0000}"/>
    <cellStyle name="표준 37 2 3 2 2 4" xfId="27863" xr:uid="{00000000-0005-0000-0000-0000D46C0000}"/>
    <cellStyle name="표준 37 2 3 2 3" xfId="27864" xr:uid="{00000000-0005-0000-0000-0000D56C0000}"/>
    <cellStyle name="표준 37 2 3 2 3 2" xfId="27865" xr:uid="{00000000-0005-0000-0000-0000D66C0000}"/>
    <cellStyle name="표준 37 2 3 2 3 2 2" xfId="27866" xr:uid="{00000000-0005-0000-0000-0000D76C0000}"/>
    <cellStyle name="표준 37 2 3 2 3 3" xfId="27867" xr:uid="{00000000-0005-0000-0000-0000D86C0000}"/>
    <cellStyle name="표준 37 2 3 2 4" xfId="27868" xr:uid="{00000000-0005-0000-0000-0000D96C0000}"/>
    <cellStyle name="표준 37 2 3 2 4 2" xfId="27869" xr:uid="{00000000-0005-0000-0000-0000DA6C0000}"/>
    <cellStyle name="표준 37 2 3 2 5" xfId="27870" xr:uid="{00000000-0005-0000-0000-0000DB6C0000}"/>
    <cellStyle name="표준 37 2 3 3" xfId="27871" xr:uid="{00000000-0005-0000-0000-0000DC6C0000}"/>
    <cellStyle name="표준 37 2 3 3 2" xfId="27872" xr:uid="{00000000-0005-0000-0000-0000DD6C0000}"/>
    <cellStyle name="표준 37 2 3 3 2 2" xfId="27873" xr:uid="{00000000-0005-0000-0000-0000DE6C0000}"/>
    <cellStyle name="표준 37 2 3 3 2 2 2" xfId="27874" xr:uid="{00000000-0005-0000-0000-0000DF6C0000}"/>
    <cellStyle name="표준 37 2 3 3 2 3" xfId="27875" xr:uid="{00000000-0005-0000-0000-0000E06C0000}"/>
    <cellStyle name="표준 37 2 3 3 3" xfId="27876" xr:uid="{00000000-0005-0000-0000-0000E16C0000}"/>
    <cellStyle name="표준 37 2 3 3 3 2" xfId="27877" xr:uid="{00000000-0005-0000-0000-0000E26C0000}"/>
    <cellStyle name="표준 37 2 3 3 4" xfId="27878" xr:uid="{00000000-0005-0000-0000-0000E36C0000}"/>
    <cellStyle name="표준 37 2 3 4" xfId="27879" xr:uid="{00000000-0005-0000-0000-0000E46C0000}"/>
    <cellStyle name="표준 37 2 3 4 2" xfId="27880" xr:uid="{00000000-0005-0000-0000-0000E56C0000}"/>
    <cellStyle name="표준 37 2 3 4 2 2" xfId="27881" xr:uid="{00000000-0005-0000-0000-0000E66C0000}"/>
    <cellStyle name="표준 37 2 3 4 3" xfId="27882" xr:uid="{00000000-0005-0000-0000-0000E76C0000}"/>
    <cellStyle name="표준 37 2 3 5" xfId="27883" xr:uid="{00000000-0005-0000-0000-0000E86C0000}"/>
    <cellStyle name="표준 37 2 3 5 2" xfId="27884" xr:uid="{00000000-0005-0000-0000-0000E96C0000}"/>
    <cellStyle name="표준 37 2 3 6" xfId="27885" xr:uid="{00000000-0005-0000-0000-0000EA6C0000}"/>
    <cellStyle name="표준 37 2 4" xfId="27886" xr:uid="{00000000-0005-0000-0000-0000EB6C0000}"/>
    <cellStyle name="표준 37 2 4 2" xfId="27887" xr:uid="{00000000-0005-0000-0000-0000EC6C0000}"/>
    <cellStyle name="표준 37 2 4 2 2" xfId="27888" xr:uid="{00000000-0005-0000-0000-0000ED6C0000}"/>
    <cellStyle name="표준 37 2 4 2 2 2" xfId="27889" xr:uid="{00000000-0005-0000-0000-0000EE6C0000}"/>
    <cellStyle name="표준 37 2 4 2 2 2 2" xfId="27890" xr:uid="{00000000-0005-0000-0000-0000EF6C0000}"/>
    <cellStyle name="표준 37 2 4 2 2 3" xfId="27891" xr:uid="{00000000-0005-0000-0000-0000F06C0000}"/>
    <cellStyle name="표준 37 2 4 2 3" xfId="27892" xr:uid="{00000000-0005-0000-0000-0000F16C0000}"/>
    <cellStyle name="표준 37 2 4 2 3 2" xfId="27893" xr:uid="{00000000-0005-0000-0000-0000F26C0000}"/>
    <cellStyle name="표준 37 2 4 2 4" xfId="27894" xr:uid="{00000000-0005-0000-0000-0000F36C0000}"/>
    <cellStyle name="표준 37 2 4 3" xfId="27895" xr:uid="{00000000-0005-0000-0000-0000F46C0000}"/>
    <cellStyle name="표준 37 2 4 3 2" xfId="27896" xr:uid="{00000000-0005-0000-0000-0000F56C0000}"/>
    <cellStyle name="표준 37 2 4 3 2 2" xfId="27897" xr:uid="{00000000-0005-0000-0000-0000F66C0000}"/>
    <cellStyle name="표준 37 2 4 3 3" xfId="27898" xr:uid="{00000000-0005-0000-0000-0000F76C0000}"/>
    <cellStyle name="표준 37 2 4 4" xfId="27899" xr:uid="{00000000-0005-0000-0000-0000F86C0000}"/>
    <cellStyle name="표준 37 2 4 4 2" xfId="27900" xr:uid="{00000000-0005-0000-0000-0000F96C0000}"/>
    <cellStyle name="표준 37 2 4 5" xfId="27901" xr:uid="{00000000-0005-0000-0000-0000FA6C0000}"/>
    <cellStyle name="표준 37 2 5" xfId="27902" xr:uid="{00000000-0005-0000-0000-0000FB6C0000}"/>
    <cellStyle name="표준 37 2 5 2" xfId="27903" xr:uid="{00000000-0005-0000-0000-0000FC6C0000}"/>
    <cellStyle name="표준 37 2 5 2 2" xfId="27904" xr:uid="{00000000-0005-0000-0000-0000FD6C0000}"/>
    <cellStyle name="표준 37 2 5 2 2 2" xfId="27905" xr:uid="{00000000-0005-0000-0000-0000FE6C0000}"/>
    <cellStyle name="표준 37 2 5 2 3" xfId="27906" xr:uid="{00000000-0005-0000-0000-0000FF6C0000}"/>
    <cellStyle name="표준 37 2 5 3" xfId="27907" xr:uid="{00000000-0005-0000-0000-0000006D0000}"/>
    <cellStyle name="표준 37 2 5 3 2" xfId="27908" xr:uid="{00000000-0005-0000-0000-0000016D0000}"/>
    <cellStyle name="표준 37 2 5 4" xfId="27909" xr:uid="{00000000-0005-0000-0000-0000026D0000}"/>
    <cellStyle name="표준 37 2 6" xfId="27910" xr:uid="{00000000-0005-0000-0000-0000036D0000}"/>
    <cellStyle name="표준 37 2 6 2" xfId="27911" xr:uid="{00000000-0005-0000-0000-0000046D0000}"/>
    <cellStyle name="표준 37 2 6 2 2" xfId="27912" xr:uid="{00000000-0005-0000-0000-0000056D0000}"/>
    <cellStyle name="표준 37 2 6 3" xfId="27913" xr:uid="{00000000-0005-0000-0000-0000066D0000}"/>
    <cellStyle name="표준 37 2 7" xfId="27914" xr:uid="{00000000-0005-0000-0000-0000076D0000}"/>
    <cellStyle name="표준 37 2 7 2" xfId="27915" xr:uid="{00000000-0005-0000-0000-0000086D0000}"/>
    <cellStyle name="표준 37 2 8" xfId="27916" xr:uid="{00000000-0005-0000-0000-0000096D0000}"/>
    <cellStyle name="표준 37 3" xfId="27917" xr:uid="{00000000-0005-0000-0000-00000A6D0000}"/>
    <cellStyle name="표준 37 3 2" xfId="27918" xr:uid="{00000000-0005-0000-0000-00000B6D0000}"/>
    <cellStyle name="표준 37 3 2 2" xfId="27919" xr:uid="{00000000-0005-0000-0000-00000C6D0000}"/>
    <cellStyle name="표준 37 3 2 2 2" xfId="27920" xr:uid="{00000000-0005-0000-0000-00000D6D0000}"/>
    <cellStyle name="표준 37 3 2 2 2 2" xfId="27921" xr:uid="{00000000-0005-0000-0000-00000E6D0000}"/>
    <cellStyle name="표준 37 3 2 2 2 2 2" xfId="27922" xr:uid="{00000000-0005-0000-0000-00000F6D0000}"/>
    <cellStyle name="표준 37 3 2 2 2 2 2 2" xfId="27923" xr:uid="{00000000-0005-0000-0000-0000106D0000}"/>
    <cellStyle name="표준 37 3 2 2 2 2 3" xfId="27924" xr:uid="{00000000-0005-0000-0000-0000116D0000}"/>
    <cellStyle name="표준 37 3 2 2 2 3" xfId="27925" xr:uid="{00000000-0005-0000-0000-0000126D0000}"/>
    <cellStyle name="표준 37 3 2 2 2 3 2" xfId="27926" xr:uid="{00000000-0005-0000-0000-0000136D0000}"/>
    <cellStyle name="표준 37 3 2 2 2 4" xfId="27927" xr:uid="{00000000-0005-0000-0000-0000146D0000}"/>
    <cellStyle name="표준 37 3 2 2 3" xfId="27928" xr:uid="{00000000-0005-0000-0000-0000156D0000}"/>
    <cellStyle name="표준 37 3 2 2 3 2" xfId="27929" xr:uid="{00000000-0005-0000-0000-0000166D0000}"/>
    <cellStyle name="표준 37 3 2 2 3 2 2" xfId="27930" xr:uid="{00000000-0005-0000-0000-0000176D0000}"/>
    <cellStyle name="표준 37 3 2 2 3 3" xfId="27931" xr:uid="{00000000-0005-0000-0000-0000186D0000}"/>
    <cellStyle name="표준 37 3 2 2 4" xfId="27932" xr:uid="{00000000-0005-0000-0000-0000196D0000}"/>
    <cellStyle name="표준 37 3 2 2 4 2" xfId="27933" xr:uid="{00000000-0005-0000-0000-00001A6D0000}"/>
    <cellStyle name="표준 37 3 2 2 5" xfId="27934" xr:uid="{00000000-0005-0000-0000-00001B6D0000}"/>
    <cellStyle name="표준 37 3 2 3" xfId="27935" xr:uid="{00000000-0005-0000-0000-00001C6D0000}"/>
    <cellStyle name="표준 37 3 2 3 2" xfId="27936" xr:uid="{00000000-0005-0000-0000-00001D6D0000}"/>
    <cellStyle name="표준 37 3 2 3 2 2" xfId="27937" xr:uid="{00000000-0005-0000-0000-00001E6D0000}"/>
    <cellStyle name="표준 37 3 2 3 2 2 2" xfId="27938" xr:uid="{00000000-0005-0000-0000-00001F6D0000}"/>
    <cellStyle name="표준 37 3 2 3 2 3" xfId="27939" xr:uid="{00000000-0005-0000-0000-0000206D0000}"/>
    <cellStyle name="표준 37 3 2 3 3" xfId="27940" xr:uid="{00000000-0005-0000-0000-0000216D0000}"/>
    <cellStyle name="표준 37 3 2 3 3 2" xfId="27941" xr:uid="{00000000-0005-0000-0000-0000226D0000}"/>
    <cellStyle name="표준 37 3 2 3 4" xfId="27942" xr:uid="{00000000-0005-0000-0000-0000236D0000}"/>
    <cellStyle name="표준 37 3 2 4" xfId="27943" xr:uid="{00000000-0005-0000-0000-0000246D0000}"/>
    <cellStyle name="표준 37 3 2 4 2" xfId="27944" xr:uid="{00000000-0005-0000-0000-0000256D0000}"/>
    <cellStyle name="표준 37 3 2 4 2 2" xfId="27945" xr:uid="{00000000-0005-0000-0000-0000266D0000}"/>
    <cellStyle name="표준 37 3 2 4 3" xfId="27946" xr:uid="{00000000-0005-0000-0000-0000276D0000}"/>
    <cellStyle name="표준 37 3 2 5" xfId="27947" xr:uid="{00000000-0005-0000-0000-0000286D0000}"/>
    <cellStyle name="표준 37 3 2 5 2" xfId="27948" xr:uid="{00000000-0005-0000-0000-0000296D0000}"/>
    <cellStyle name="표준 37 3 2 6" xfId="27949" xr:uid="{00000000-0005-0000-0000-00002A6D0000}"/>
    <cellStyle name="표준 37 3 3" xfId="27950" xr:uid="{00000000-0005-0000-0000-00002B6D0000}"/>
    <cellStyle name="표준 37 3 3 2" xfId="27951" xr:uid="{00000000-0005-0000-0000-00002C6D0000}"/>
    <cellStyle name="표준 37 3 3 2 2" xfId="27952" xr:uid="{00000000-0005-0000-0000-00002D6D0000}"/>
    <cellStyle name="표준 37 3 3 2 2 2" xfId="27953" xr:uid="{00000000-0005-0000-0000-00002E6D0000}"/>
    <cellStyle name="표준 37 3 3 2 2 2 2" xfId="27954" xr:uid="{00000000-0005-0000-0000-00002F6D0000}"/>
    <cellStyle name="표준 37 3 3 2 2 3" xfId="27955" xr:uid="{00000000-0005-0000-0000-0000306D0000}"/>
    <cellStyle name="표준 37 3 3 2 3" xfId="27956" xr:uid="{00000000-0005-0000-0000-0000316D0000}"/>
    <cellStyle name="표준 37 3 3 2 3 2" xfId="27957" xr:uid="{00000000-0005-0000-0000-0000326D0000}"/>
    <cellStyle name="표준 37 3 3 2 4" xfId="27958" xr:uid="{00000000-0005-0000-0000-0000336D0000}"/>
    <cellStyle name="표준 37 3 3 3" xfId="27959" xr:uid="{00000000-0005-0000-0000-0000346D0000}"/>
    <cellStyle name="표준 37 3 3 3 2" xfId="27960" xr:uid="{00000000-0005-0000-0000-0000356D0000}"/>
    <cellStyle name="표준 37 3 3 3 2 2" xfId="27961" xr:uid="{00000000-0005-0000-0000-0000366D0000}"/>
    <cellStyle name="표준 37 3 3 3 3" xfId="27962" xr:uid="{00000000-0005-0000-0000-0000376D0000}"/>
    <cellStyle name="표준 37 3 3 4" xfId="27963" xr:uid="{00000000-0005-0000-0000-0000386D0000}"/>
    <cellStyle name="표준 37 3 3 4 2" xfId="27964" xr:uid="{00000000-0005-0000-0000-0000396D0000}"/>
    <cellStyle name="표준 37 3 3 5" xfId="27965" xr:uid="{00000000-0005-0000-0000-00003A6D0000}"/>
    <cellStyle name="표준 37 3 4" xfId="27966" xr:uid="{00000000-0005-0000-0000-00003B6D0000}"/>
    <cellStyle name="표준 37 3 4 2" xfId="27967" xr:uid="{00000000-0005-0000-0000-00003C6D0000}"/>
    <cellStyle name="표준 37 3 4 2 2" xfId="27968" xr:uid="{00000000-0005-0000-0000-00003D6D0000}"/>
    <cellStyle name="표준 37 3 4 2 2 2" xfId="27969" xr:uid="{00000000-0005-0000-0000-00003E6D0000}"/>
    <cellStyle name="표준 37 3 4 2 3" xfId="27970" xr:uid="{00000000-0005-0000-0000-00003F6D0000}"/>
    <cellStyle name="표준 37 3 4 3" xfId="27971" xr:uid="{00000000-0005-0000-0000-0000406D0000}"/>
    <cellStyle name="표준 37 3 4 3 2" xfId="27972" xr:uid="{00000000-0005-0000-0000-0000416D0000}"/>
    <cellStyle name="표준 37 3 4 4" xfId="27973" xr:uid="{00000000-0005-0000-0000-0000426D0000}"/>
    <cellStyle name="표준 37 3 5" xfId="27974" xr:uid="{00000000-0005-0000-0000-0000436D0000}"/>
    <cellStyle name="표준 37 3 5 2" xfId="27975" xr:uid="{00000000-0005-0000-0000-0000446D0000}"/>
    <cellStyle name="표준 37 3 5 2 2" xfId="27976" xr:uid="{00000000-0005-0000-0000-0000456D0000}"/>
    <cellStyle name="표준 37 3 5 3" xfId="27977" xr:uid="{00000000-0005-0000-0000-0000466D0000}"/>
    <cellStyle name="표준 37 3 6" xfId="27978" xr:uid="{00000000-0005-0000-0000-0000476D0000}"/>
    <cellStyle name="표준 37 3 6 2" xfId="27979" xr:uid="{00000000-0005-0000-0000-0000486D0000}"/>
    <cellStyle name="표준 37 3 7" xfId="27980" xr:uid="{00000000-0005-0000-0000-0000496D0000}"/>
    <cellStyle name="표준 37 4" xfId="27981" xr:uid="{00000000-0005-0000-0000-00004A6D0000}"/>
    <cellStyle name="표준 37 4 2" xfId="27982" xr:uid="{00000000-0005-0000-0000-00004B6D0000}"/>
    <cellStyle name="표준 37 4 2 2" xfId="27983" xr:uid="{00000000-0005-0000-0000-00004C6D0000}"/>
    <cellStyle name="표준 37 4 2 2 2" xfId="27984" xr:uid="{00000000-0005-0000-0000-00004D6D0000}"/>
    <cellStyle name="표준 37 4 2 2 2 2" xfId="27985" xr:uid="{00000000-0005-0000-0000-00004E6D0000}"/>
    <cellStyle name="표준 37 4 2 2 2 2 2" xfId="27986" xr:uid="{00000000-0005-0000-0000-00004F6D0000}"/>
    <cellStyle name="표준 37 4 2 2 2 3" xfId="27987" xr:uid="{00000000-0005-0000-0000-0000506D0000}"/>
    <cellStyle name="표준 37 4 2 2 3" xfId="27988" xr:uid="{00000000-0005-0000-0000-0000516D0000}"/>
    <cellStyle name="표준 37 4 2 2 3 2" xfId="27989" xr:uid="{00000000-0005-0000-0000-0000526D0000}"/>
    <cellStyle name="표준 37 4 2 2 4" xfId="27990" xr:uid="{00000000-0005-0000-0000-0000536D0000}"/>
    <cellStyle name="표준 37 4 2 3" xfId="27991" xr:uid="{00000000-0005-0000-0000-0000546D0000}"/>
    <cellStyle name="표준 37 4 2 3 2" xfId="27992" xr:uid="{00000000-0005-0000-0000-0000556D0000}"/>
    <cellStyle name="표준 37 4 2 3 2 2" xfId="27993" xr:uid="{00000000-0005-0000-0000-0000566D0000}"/>
    <cellStyle name="표준 37 4 2 3 3" xfId="27994" xr:uid="{00000000-0005-0000-0000-0000576D0000}"/>
    <cellStyle name="표준 37 4 2 4" xfId="27995" xr:uid="{00000000-0005-0000-0000-0000586D0000}"/>
    <cellStyle name="표준 37 4 2 4 2" xfId="27996" xr:uid="{00000000-0005-0000-0000-0000596D0000}"/>
    <cellStyle name="표준 37 4 2 5" xfId="27997" xr:uid="{00000000-0005-0000-0000-00005A6D0000}"/>
    <cellStyle name="표준 37 4 3" xfId="27998" xr:uid="{00000000-0005-0000-0000-00005B6D0000}"/>
    <cellStyle name="표준 37 4 3 2" xfId="27999" xr:uid="{00000000-0005-0000-0000-00005C6D0000}"/>
    <cellStyle name="표준 37 4 3 2 2" xfId="28000" xr:uid="{00000000-0005-0000-0000-00005D6D0000}"/>
    <cellStyle name="표준 37 4 3 2 2 2" xfId="28001" xr:uid="{00000000-0005-0000-0000-00005E6D0000}"/>
    <cellStyle name="표준 37 4 3 2 3" xfId="28002" xr:uid="{00000000-0005-0000-0000-00005F6D0000}"/>
    <cellStyle name="표준 37 4 3 3" xfId="28003" xr:uid="{00000000-0005-0000-0000-0000606D0000}"/>
    <cellStyle name="표준 37 4 3 3 2" xfId="28004" xr:uid="{00000000-0005-0000-0000-0000616D0000}"/>
    <cellStyle name="표준 37 4 3 4" xfId="28005" xr:uid="{00000000-0005-0000-0000-0000626D0000}"/>
    <cellStyle name="표준 37 4 4" xfId="28006" xr:uid="{00000000-0005-0000-0000-0000636D0000}"/>
    <cellStyle name="표준 37 4 4 2" xfId="28007" xr:uid="{00000000-0005-0000-0000-0000646D0000}"/>
    <cellStyle name="표준 37 4 4 2 2" xfId="28008" xr:uid="{00000000-0005-0000-0000-0000656D0000}"/>
    <cellStyle name="표준 37 4 4 3" xfId="28009" xr:uid="{00000000-0005-0000-0000-0000666D0000}"/>
    <cellStyle name="표준 37 4 5" xfId="28010" xr:uid="{00000000-0005-0000-0000-0000676D0000}"/>
    <cellStyle name="표준 37 4 5 2" xfId="28011" xr:uid="{00000000-0005-0000-0000-0000686D0000}"/>
    <cellStyle name="표준 37 4 6" xfId="28012" xr:uid="{00000000-0005-0000-0000-0000696D0000}"/>
    <cellStyle name="표준 37 5" xfId="28013" xr:uid="{00000000-0005-0000-0000-00006A6D0000}"/>
    <cellStyle name="표준 37 5 2" xfId="28014" xr:uid="{00000000-0005-0000-0000-00006B6D0000}"/>
    <cellStyle name="표준 37 5 2 2" xfId="28015" xr:uid="{00000000-0005-0000-0000-00006C6D0000}"/>
    <cellStyle name="표준 37 5 2 2 2" xfId="28016" xr:uid="{00000000-0005-0000-0000-00006D6D0000}"/>
    <cellStyle name="표준 37 5 2 2 2 2" xfId="28017" xr:uid="{00000000-0005-0000-0000-00006E6D0000}"/>
    <cellStyle name="표준 37 5 2 2 3" xfId="28018" xr:uid="{00000000-0005-0000-0000-00006F6D0000}"/>
    <cellStyle name="표준 37 5 2 3" xfId="28019" xr:uid="{00000000-0005-0000-0000-0000706D0000}"/>
    <cellStyle name="표준 37 5 2 3 2" xfId="28020" xr:uid="{00000000-0005-0000-0000-0000716D0000}"/>
    <cellStyle name="표준 37 5 2 4" xfId="28021" xr:uid="{00000000-0005-0000-0000-0000726D0000}"/>
    <cellStyle name="표준 37 5 3" xfId="28022" xr:uid="{00000000-0005-0000-0000-0000736D0000}"/>
    <cellStyle name="표준 37 5 3 2" xfId="28023" xr:uid="{00000000-0005-0000-0000-0000746D0000}"/>
    <cellStyle name="표준 37 5 3 2 2" xfId="28024" xr:uid="{00000000-0005-0000-0000-0000756D0000}"/>
    <cellStyle name="표준 37 5 3 3" xfId="28025" xr:uid="{00000000-0005-0000-0000-0000766D0000}"/>
    <cellStyle name="표준 37 5 4" xfId="28026" xr:uid="{00000000-0005-0000-0000-0000776D0000}"/>
    <cellStyle name="표준 37 5 4 2" xfId="28027" xr:uid="{00000000-0005-0000-0000-0000786D0000}"/>
    <cellStyle name="표준 37 5 5" xfId="28028" xr:uid="{00000000-0005-0000-0000-0000796D0000}"/>
    <cellStyle name="표준 37 6" xfId="28029" xr:uid="{00000000-0005-0000-0000-00007A6D0000}"/>
    <cellStyle name="표준 37 6 2" xfId="28030" xr:uid="{00000000-0005-0000-0000-00007B6D0000}"/>
    <cellStyle name="표준 37 6 2 2" xfId="28031" xr:uid="{00000000-0005-0000-0000-00007C6D0000}"/>
    <cellStyle name="표준 37 6 2 2 2" xfId="28032" xr:uid="{00000000-0005-0000-0000-00007D6D0000}"/>
    <cellStyle name="표준 37 6 2 3" xfId="28033" xr:uid="{00000000-0005-0000-0000-00007E6D0000}"/>
    <cellStyle name="표준 37 6 3" xfId="28034" xr:uid="{00000000-0005-0000-0000-00007F6D0000}"/>
    <cellStyle name="표준 37 6 3 2" xfId="28035" xr:uid="{00000000-0005-0000-0000-0000806D0000}"/>
    <cellStyle name="표준 37 6 4" xfId="28036" xr:uid="{00000000-0005-0000-0000-0000816D0000}"/>
    <cellStyle name="표준 37 7" xfId="28037" xr:uid="{00000000-0005-0000-0000-0000826D0000}"/>
    <cellStyle name="표준 37 7 2" xfId="28038" xr:uid="{00000000-0005-0000-0000-0000836D0000}"/>
    <cellStyle name="표준 37 7 2 2" xfId="28039" xr:uid="{00000000-0005-0000-0000-0000846D0000}"/>
    <cellStyle name="표준 37 7 3" xfId="28040" xr:uid="{00000000-0005-0000-0000-0000856D0000}"/>
    <cellStyle name="표준 37 8" xfId="28041" xr:uid="{00000000-0005-0000-0000-0000866D0000}"/>
    <cellStyle name="표준 37 8 2" xfId="28042" xr:uid="{00000000-0005-0000-0000-0000876D0000}"/>
    <cellStyle name="표준 37 9" xfId="28043" xr:uid="{00000000-0005-0000-0000-0000886D0000}"/>
    <cellStyle name="표준 37 9 2" xfId="28044" xr:uid="{00000000-0005-0000-0000-0000896D0000}"/>
    <cellStyle name="표준 37_이관신청서명단(말소)" xfId="28045" xr:uid="{00000000-0005-0000-0000-00008A6D0000}"/>
    <cellStyle name="표준 370" xfId="28046" xr:uid="{00000000-0005-0000-0000-00008B6D0000}"/>
    <cellStyle name="표준 370 2" xfId="28047" xr:uid="{00000000-0005-0000-0000-00008C6D0000}"/>
    <cellStyle name="표준 371" xfId="28048" xr:uid="{00000000-0005-0000-0000-00008D6D0000}"/>
    <cellStyle name="표준 371 2" xfId="28049" xr:uid="{00000000-0005-0000-0000-00008E6D0000}"/>
    <cellStyle name="표준 372" xfId="28050" xr:uid="{00000000-0005-0000-0000-00008F6D0000}"/>
    <cellStyle name="표준 372 2" xfId="28051" xr:uid="{00000000-0005-0000-0000-0000906D0000}"/>
    <cellStyle name="표준 373" xfId="28052" xr:uid="{00000000-0005-0000-0000-0000916D0000}"/>
    <cellStyle name="표준 373 2" xfId="28053" xr:uid="{00000000-0005-0000-0000-0000926D0000}"/>
    <cellStyle name="표준 374" xfId="28054" xr:uid="{00000000-0005-0000-0000-0000936D0000}"/>
    <cellStyle name="표준 374 2" xfId="28055" xr:uid="{00000000-0005-0000-0000-0000946D0000}"/>
    <cellStyle name="표준 375" xfId="28056" xr:uid="{00000000-0005-0000-0000-0000956D0000}"/>
    <cellStyle name="표준 375 2" xfId="28057" xr:uid="{00000000-0005-0000-0000-0000966D0000}"/>
    <cellStyle name="표준 376" xfId="28058" xr:uid="{00000000-0005-0000-0000-0000976D0000}"/>
    <cellStyle name="표준 376 2" xfId="28059" xr:uid="{00000000-0005-0000-0000-0000986D0000}"/>
    <cellStyle name="표준 377" xfId="28060" xr:uid="{00000000-0005-0000-0000-0000996D0000}"/>
    <cellStyle name="표준 377 2" xfId="28061" xr:uid="{00000000-0005-0000-0000-00009A6D0000}"/>
    <cellStyle name="표준 378" xfId="28062" xr:uid="{00000000-0005-0000-0000-00009B6D0000}"/>
    <cellStyle name="표준 378 2" xfId="28063" xr:uid="{00000000-0005-0000-0000-00009C6D0000}"/>
    <cellStyle name="표준 379" xfId="28064" xr:uid="{00000000-0005-0000-0000-00009D6D0000}"/>
    <cellStyle name="표준 379 2" xfId="28065" xr:uid="{00000000-0005-0000-0000-00009E6D0000}"/>
    <cellStyle name="표준 38" xfId="28066" xr:uid="{00000000-0005-0000-0000-00009F6D0000}"/>
    <cellStyle name="표준 38 10" xfId="28067" xr:uid="{00000000-0005-0000-0000-0000A06D0000}"/>
    <cellStyle name="표준 38 11" xfId="28068" xr:uid="{00000000-0005-0000-0000-0000A16D0000}"/>
    <cellStyle name="표준 38 2" xfId="28069" xr:uid="{00000000-0005-0000-0000-0000A26D0000}"/>
    <cellStyle name="표준 38 2 2" xfId="28070" xr:uid="{00000000-0005-0000-0000-0000A36D0000}"/>
    <cellStyle name="표준 38 2 2 2" xfId="28071" xr:uid="{00000000-0005-0000-0000-0000A46D0000}"/>
    <cellStyle name="표준 38 2 2 2 2" xfId="28072" xr:uid="{00000000-0005-0000-0000-0000A56D0000}"/>
    <cellStyle name="표준 38 2 2 2 2 2" xfId="28073" xr:uid="{00000000-0005-0000-0000-0000A66D0000}"/>
    <cellStyle name="표준 38 2 2 2 2 2 2" xfId="28074" xr:uid="{00000000-0005-0000-0000-0000A76D0000}"/>
    <cellStyle name="표준 38 2 2 2 2 2 2 2" xfId="28075" xr:uid="{00000000-0005-0000-0000-0000A86D0000}"/>
    <cellStyle name="표준 38 2 2 2 2 2 2 2 2" xfId="28076" xr:uid="{00000000-0005-0000-0000-0000A96D0000}"/>
    <cellStyle name="표준 38 2 2 2 2 2 2 3" xfId="28077" xr:uid="{00000000-0005-0000-0000-0000AA6D0000}"/>
    <cellStyle name="표준 38 2 2 2 2 2 3" xfId="28078" xr:uid="{00000000-0005-0000-0000-0000AB6D0000}"/>
    <cellStyle name="표준 38 2 2 2 2 2 3 2" xfId="28079" xr:uid="{00000000-0005-0000-0000-0000AC6D0000}"/>
    <cellStyle name="표준 38 2 2 2 2 2 4" xfId="28080" xr:uid="{00000000-0005-0000-0000-0000AD6D0000}"/>
    <cellStyle name="표준 38 2 2 2 2 3" xfId="28081" xr:uid="{00000000-0005-0000-0000-0000AE6D0000}"/>
    <cellStyle name="표준 38 2 2 2 2 3 2" xfId="28082" xr:uid="{00000000-0005-0000-0000-0000AF6D0000}"/>
    <cellStyle name="표준 38 2 2 2 2 3 2 2" xfId="28083" xr:uid="{00000000-0005-0000-0000-0000B06D0000}"/>
    <cellStyle name="표준 38 2 2 2 2 3 3" xfId="28084" xr:uid="{00000000-0005-0000-0000-0000B16D0000}"/>
    <cellStyle name="표준 38 2 2 2 2 4" xfId="28085" xr:uid="{00000000-0005-0000-0000-0000B26D0000}"/>
    <cellStyle name="표준 38 2 2 2 2 4 2" xfId="28086" xr:uid="{00000000-0005-0000-0000-0000B36D0000}"/>
    <cellStyle name="표준 38 2 2 2 2 5" xfId="28087" xr:uid="{00000000-0005-0000-0000-0000B46D0000}"/>
    <cellStyle name="표준 38 2 2 2 3" xfId="28088" xr:uid="{00000000-0005-0000-0000-0000B56D0000}"/>
    <cellStyle name="표준 38 2 2 2 3 2" xfId="28089" xr:uid="{00000000-0005-0000-0000-0000B66D0000}"/>
    <cellStyle name="표준 38 2 2 2 3 2 2" xfId="28090" xr:uid="{00000000-0005-0000-0000-0000B76D0000}"/>
    <cellStyle name="표준 38 2 2 2 3 2 2 2" xfId="28091" xr:uid="{00000000-0005-0000-0000-0000B86D0000}"/>
    <cellStyle name="표준 38 2 2 2 3 2 3" xfId="28092" xr:uid="{00000000-0005-0000-0000-0000B96D0000}"/>
    <cellStyle name="표준 38 2 2 2 3 3" xfId="28093" xr:uid="{00000000-0005-0000-0000-0000BA6D0000}"/>
    <cellStyle name="표준 38 2 2 2 3 3 2" xfId="28094" xr:uid="{00000000-0005-0000-0000-0000BB6D0000}"/>
    <cellStyle name="표준 38 2 2 2 3 4" xfId="28095" xr:uid="{00000000-0005-0000-0000-0000BC6D0000}"/>
    <cellStyle name="표준 38 2 2 2 4" xfId="28096" xr:uid="{00000000-0005-0000-0000-0000BD6D0000}"/>
    <cellStyle name="표준 38 2 2 2 4 2" xfId="28097" xr:uid="{00000000-0005-0000-0000-0000BE6D0000}"/>
    <cellStyle name="표준 38 2 2 2 4 2 2" xfId="28098" xr:uid="{00000000-0005-0000-0000-0000BF6D0000}"/>
    <cellStyle name="표준 38 2 2 2 4 3" xfId="28099" xr:uid="{00000000-0005-0000-0000-0000C06D0000}"/>
    <cellStyle name="표준 38 2 2 2 5" xfId="28100" xr:uid="{00000000-0005-0000-0000-0000C16D0000}"/>
    <cellStyle name="표준 38 2 2 2 5 2" xfId="28101" xr:uid="{00000000-0005-0000-0000-0000C26D0000}"/>
    <cellStyle name="표준 38 2 2 2 6" xfId="28102" xr:uid="{00000000-0005-0000-0000-0000C36D0000}"/>
    <cellStyle name="표준 38 2 2 3" xfId="28103" xr:uid="{00000000-0005-0000-0000-0000C46D0000}"/>
    <cellStyle name="표준 38 2 2 3 2" xfId="28104" xr:uid="{00000000-0005-0000-0000-0000C56D0000}"/>
    <cellStyle name="표준 38 2 2 3 2 2" xfId="28105" xr:uid="{00000000-0005-0000-0000-0000C66D0000}"/>
    <cellStyle name="표준 38 2 2 3 2 2 2" xfId="28106" xr:uid="{00000000-0005-0000-0000-0000C76D0000}"/>
    <cellStyle name="표준 38 2 2 3 2 2 2 2" xfId="28107" xr:uid="{00000000-0005-0000-0000-0000C86D0000}"/>
    <cellStyle name="표준 38 2 2 3 2 2 3" xfId="28108" xr:uid="{00000000-0005-0000-0000-0000C96D0000}"/>
    <cellStyle name="표준 38 2 2 3 2 3" xfId="28109" xr:uid="{00000000-0005-0000-0000-0000CA6D0000}"/>
    <cellStyle name="표준 38 2 2 3 2 3 2" xfId="28110" xr:uid="{00000000-0005-0000-0000-0000CB6D0000}"/>
    <cellStyle name="표준 38 2 2 3 2 4" xfId="28111" xr:uid="{00000000-0005-0000-0000-0000CC6D0000}"/>
    <cellStyle name="표준 38 2 2 3 3" xfId="28112" xr:uid="{00000000-0005-0000-0000-0000CD6D0000}"/>
    <cellStyle name="표준 38 2 2 3 3 2" xfId="28113" xr:uid="{00000000-0005-0000-0000-0000CE6D0000}"/>
    <cellStyle name="표준 38 2 2 3 3 2 2" xfId="28114" xr:uid="{00000000-0005-0000-0000-0000CF6D0000}"/>
    <cellStyle name="표준 38 2 2 3 3 3" xfId="28115" xr:uid="{00000000-0005-0000-0000-0000D06D0000}"/>
    <cellStyle name="표준 38 2 2 3 4" xfId="28116" xr:uid="{00000000-0005-0000-0000-0000D16D0000}"/>
    <cellStyle name="표준 38 2 2 3 4 2" xfId="28117" xr:uid="{00000000-0005-0000-0000-0000D26D0000}"/>
    <cellStyle name="표준 38 2 2 3 5" xfId="28118" xr:uid="{00000000-0005-0000-0000-0000D36D0000}"/>
    <cellStyle name="표준 38 2 2 4" xfId="28119" xr:uid="{00000000-0005-0000-0000-0000D46D0000}"/>
    <cellStyle name="표준 38 2 2 4 2" xfId="28120" xr:uid="{00000000-0005-0000-0000-0000D56D0000}"/>
    <cellStyle name="표준 38 2 2 4 2 2" xfId="28121" xr:uid="{00000000-0005-0000-0000-0000D66D0000}"/>
    <cellStyle name="표준 38 2 2 4 2 2 2" xfId="28122" xr:uid="{00000000-0005-0000-0000-0000D76D0000}"/>
    <cellStyle name="표준 38 2 2 4 2 3" xfId="28123" xr:uid="{00000000-0005-0000-0000-0000D86D0000}"/>
    <cellStyle name="표준 38 2 2 4 3" xfId="28124" xr:uid="{00000000-0005-0000-0000-0000D96D0000}"/>
    <cellStyle name="표준 38 2 2 4 3 2" xfId="28125" xr:uid="{00000000-0005-0000-0000-0000DA6D0000}"/>
    <cellStyle name="표준 38 2 2 4 4" xfId="28126" xr:uid="{00000000-0005-0000-0000-0000DB6D0000}"/>
    <cellStyle name="표준 38 2 2 5" xfId="28127" xr:uid="{00000000-0005-0000-0000-0000DC6D0000}"/>
    <cellStyle name="표준 38 2 2 5 2" xfId="28128" xr:uid="{00000000-0005-0000-0000-0000DD6D0000}"/>
    <cellStyle name="표준 38 2 2 5 2 2" xfId="28129" xr:uid="{00000000-0005-0000-0000-0000DE6D0000}"/>
    <cellStyle name="표준 38 2 2 5 3" xfId="28130" xr:uid="{00000000-0005-0000-0000-0000DF6D0000}"/>
    <cellStyle name="표준 38 2 2 6" xfId="28131" xr:uid="{00000000-0005-0000-0000-0000E06D0000}"/>
    <cellStyle name="표준 38 2 2 6 2" xfId="28132" xr:uid="{00000000-0005-0000-0000-0000E16D0000}"/>
    <cellStyle name="표준 38 2 2 7" xfId="28133" xr:uid="{00000000-0005-0000-0000-0000E26D0000}"/>
    <cellStyle name="표준 38 2 3" xfId="28134" xr:uid="{00000000-0005-0000-0000-0000E36D0000}"/>
    <cellStyle name="표준 38 2 3 2" xfId="28135" xr:uid="{00000000-0005-0000-0000-0000E46D0000}"/>
    <cellStyle name="표준 38 2 3 2 2" xfId="28136" xr:uid="{00000000-0005-0000-0000-0000E56D0000}"/>
    <cellStyle name="표준 38 2 3 2 2 2" xfId="28137" xr:uid="{00000000-0005-0000-0000-0000E66D0000}"/>
    <cellStyle name="표준 38 2 3 2 2 2 2" xfId="28138" xr:uid="{00000000-0005-0000-0000-0000E76D0000}"/>
    <cellStyle name="표준 38 2 3 2 2 2 2 2" xfId="28139" xr:uid="{00000000-0005-0000-0000-0000E86D0000}"/>
    <cellStyle name="표준 38 2 3 2 2 2 3" xfId="28140" xr:uid="{00000000-0005-0000-0000-0000E96D0000}"/>
    <cellStyle name="표준 38 2 3 2 2 3" xfId="28141" xr:uid="{00000000-0005-0000-0000-0000EA6D0000}"/>
    <cellStyle name="표준 38 2 3 2 2 3 2" xfId="28142" xr:uid="{00000000-0005-0000-0000-0000EB6D0000}"/>
    <cellStyle name="표준 38 2 3 2 2 4" xfId="28143" xr:uid="{00000000-0005-0000-0000-0000EC6D0000}"/>
    <cellStyle name="표준 38 2 3 2 3" xfId="28144" xr:uid="{00000000-0005-0000-0000-0000ED6D0000}"/>
    <cellStyle name="표준 38 2 3 2 3 2" xfId="28145" xr:uid="{00000000-0005-0000-0000-0000EE6D0000}"/>
    <cellStyle name="표준 38 2 3 2 3 2 2" xfId="28146" xr:uid="{00000000-0005-0000-0000-0000EF6D0000}"/>
    <cellStyle name="표준 38 2 3 2 3 3" xfId="28147" xr:uid="{00000000-0005-0000-0000-0000F06D0000}"/>
    <cellStyle name="표준 38 2 3 2 4" xfId="28148" xr:uid="{00000000-0005-0000-0000-0000F16D0000}"/>
    <cellStyle name="표준 38 2 3 2 4 2" xfId="28149" xr:uid="{00000000-0005-0000-0000-0000F26D0000}"/>
    <cellStyle name="표준 38 2 3 2 5" xfId="28150" xr:uid="{00000000-0005-0000-0000-0000F36D0000}"/>
    <cellStyle name="표준 38 2 3 3" xfId="28151" xr:uid="{00000000-0005-0000-0000-0000F46D0000}"/>
    <cellStyle name="표준 38 2 3 3 2" xfId="28152" xr:uid="{00000000-0005-0000-0000-0000F56D0000}"/>
    <cellStyle name="표준 38 2 3 3 2 2" xfId="28153" xr:uid="{00000000-0005-0000-0000-0000F66D0000}"/>
    <cellStyle name="표준 38 2 3 3 2 2 2" xfId="28154" xr:uid="{00000000-0005-0000-0000-0000F76D0000}"/>
    <cellStyle name="표준 38 2 3 3 2 3" xfId="28155" xr:uid="{00000000-0005-0000-0000-0000F86D0000}"/>
    <cellStyle name="표준 38 2 3 3 3" xfId="28156" xr:uid="{00000000-0005-0000-0000-0000F96D0000}"/>
    <cellStyle name="표준 38 2 3 3 3 2" xfId="28157" xr:uid="{00000000-0005-0000-0000-0000FA6D0000}"/>
    <cellStyle name="표준 38 2 3 3 4" xfId="28158" xr:uid="{00000000-0005-0000-0000-0000FB6D0000}"/>
    <cellStyle name="표준 38 2 3 4" xfId="28159" xr:uid="{00000000-0005-0000-0000-0000FC6D0000}"/>
    <cellStyle name="표준 38 2 3 4 2" xfId="28160" xr:uid="{00000000-0005-0000-0000-0000FD6D0000}"/>
    <cellStyle name="표준 38 2 3 4 2 2" xfId="28161" xr:uid="{00000000-0005-0000-0000-0000FE6D0000}"/>
    <cellStyle name="표준 38 2 3 4 3" xfId="28162" xr:uid="{00000000-0005-0000-0000-0000FF6D0000}"/>
    <cellStyle name="표준 38 2 3 5" xfId="28163" xr:uid="{00000000-0005-0000-0000-0000006E0000}"/>
    <cellStyle name="표준 38 2 3 5 2" xfId="28164" xr:uid="{00000000-0005-0000-0000-0000016E0000}"/>
    <cellStyle name="표준 38 2 3 6" xfId="28165" xr:uid="{00000000-0005-0000-0000-0000026E0000}"/>
    <cellStyle name="표준 38 2 4" xfId="28166" xr:uid="{00000000-0005-0000-0000-0000036E0000}"/>
    <cellStyle name="표준 38 2 4 2" xfId="28167" xr:uid="{00000000-0005-0000-0000-0000046E0000}"/>
    <cellStyle name="표준 38 2 4 2 2" xfId="28168" xr:uid="{00000000-0005-0000-0000-0000056E0000}"/>
    <cellStyle name="표준 38 2 4 2 2 2" xfId="28169" xr:uid="{00000000-0005-0000-0000-0000066E0000}"/>
    <cellStyle name="표준 38 2 4 2 2 2 2" xfId="28170" xr:uid="{00000000-0005-0000-0000-0000076E0000}"/>
    <cellStyle name="표준 38 2 4 2 2 3" xfId="28171" xr:uid="{00000000-0005-0000-0000-0000086E0000}"/>
    <cellStyle name="표준 38 2 4 2 3" xfId="28172" xr:uid="{00000000-0005-0000-0000-0000096E0000}"/>
    <cellStyle name="표준 38 2 4 2 3 2" xfId="28173" xr:uid="{00000000-0005-0000-0000-00000A6E0000}"/>
    <cellStyle name="표준 38 2 4 2 4" xfId="28174" xr:uid="{00000000-0005-0000-0000-00000B6E0000}"/>
    <cellStyle name="표준 38 2 4 3" xfId="28175" xr:uid="{00000000-0005-0000-0000-00000C6E0000}"/>
    <cellStyle name="표준 38 2 4 3 2" xfId="28176" xr:uid="{00000000-0005-0000-0000-00000D6E0000}"/>
    <cellStyle name="표준 38 2 4 3 2 2" xfId="28177" xr:uid="{00000000-0005-0000-0000-00000E6E0000}"/>
    <cellStyle name="표준 38 2 4 3 3" xfId="28178" xr:uid="{00000000-0005-0000-0000-00000F6E0000}"/>
    <cellStyle name="표준 38 2 4 4" xfId="28179" xr:uid="{00000000-0005-0000-0000-0000106E0000}"/>
    <cellStyle name="표준 38 2 4 4 2" xfId="28180" xr:uid="{00000000-0005-0000-0000-0000116E0000}"/>
    <cellStyle name="표준 38 2 4 5" xfId="28181" xr:uid="{00000000-0005-0000-0000-0000126E0000}"/>
    <cellStyle name="표준 38 2 5" xfId="28182" xr:uid="{00000000-0005-0000-0000-0000136E0000}"/>
    <cellStyle name="표준 38 2 5 2" xfId="28183" xr:uid="{00000000-0005-0000-0000-0000146E0000}"/>
    <cellStyle name="표준 38 2 5 2 2" xfId="28184" xr:uid="{00000000-0005-0000-0000-0000156E0000}"/>
    <cellStyle name="표준 38 2 5 2 2 2" xfId="28185" xr:uid="{00000000-0005-0000-0000-0000166E0000}"/>
    <cellStyle name="표준 38 2 5 2 3" xfId="28186" xr:uid="{00000000-0005-0000-0000-0000176E0000}"/>
    <cellStyle name="표준 38 2 5 3" xfId="28187" xr:uid="{00000000-0005-0000-0000-0000186E0000}"/>
    <cellStyle name="표준 38 2 5 3 2" xfId="28188" xr:uid="{00000000-0005-0000-0000-0000196E0000}"/>
    <cellStyle name="표준 38 2 5 4" xfId="28189" xr:uid="{00000000-0005-0000-0000-00001A6E0000}"/>
    <cellStyle name="표준 38 2 6" xfId="28190" xr:uid="{00000000-0005-0000-0000-00001B6E0000}"/>
    <cellStyle name="표준 38 2 6 2" xfId="28191" xr:uid="{00000000-0005-0000-0000-00001C6E0000}"/>
    <cellStyle name="표준 38 2 6 2 2" xfId="28192" xr:uid="{00000000-0005-0000-0000-00001D6E0000}"/>
    <cellStyle name="표준 38 2 6 3" xfId="28193" xr:uid="{00000000-0005-0000-0000-00001E6E0000}"/>
    <cellStyle name="표준 38 2 7" xfId="28194" xr:uid="{00000000-0005-0000-0000-00001F6E0000}"/>
    <cellStyle name="표준 38 2 7 2" xfId="28195" xr:uid="{00000000-0005-0000-0000-0000206E0000}"/>
    <cellStyle name="표준 38 2 8" xfId="28196" xr:uid="{00000000-0005-0000-0000-0000216E0000}"/>
    <cellStyle name="표준 38 3" xfId="28197" xr:uid="{00000000-0005-0000-0000-0000226E0000}"/>
    <cellStyle name="표준 38 3 2" xfId="28198" xr:uid="{00000000-0005-0000-0000-0000236E0000}"/>
    <cellStyle name="표준 38 3 2 2" xfId="28199" xr:uid="{00000000-0005-0000-0000-0000246E0000}"/>
    <cellStyle name="표준 38 3 2 2 2" xfId="28200" xr:uid="{00000000-0005-0000-0000-0000256E0000}"/>
    <cellStyle name="표준 38 3 2 2 2 2" xfId="28201" xr:uid="{00000000-0005-0000-0000-0000266E0000}"/>
    <cellStyle name="표준 38 3 2 2 2 2 2" xfId="28202" xr:uid="{00000000-0005-0000-0000-0000276E0000}"/>
    <cellStyle name="표준 38 3 2 2 2 2 2 2" xfId="28203" xr:uid="{00000000-0005-0000-0000-0000286E0000}"/>
    <cellStyle name="표준 38 3 2 2 2 2 3" xfId="28204" xr:uid="{00000000-0005-0000-0000-0000296E0000}"/>
    <cellStyle name="표준 38 3 2 2 2 3" xfId="28205" xr:uid="{00000000-0005-0000-0000-00002A6E0000}"/>
    <cellStyle name="표준 38 3 2 2 2 3 2" xfId="28206" xr:uid="{00000000-0005-0000-0000-00002B6E0000}"/>
    <cellStyle name="표준 38 3 2 2 2 4" xfId="28207" xr:uid="{00000000-0005-0000-0000-00002C6E0000}"/>
    <cellStyle name="표준 38 3 2 2 3" xfId="28208" xr:uid="{00000000-0005-0000-0000-00002D6E0000}"/>
    <cellStyle name="표준 38 3 2 2 3 2" xfId="28209" xr:uid="{00000000-0005-0000-0000-00002E6E0000}"/>
    <cellStyle name="표준 38 3 2 2 3 2 2" xfId="28210" xr:uid="{00000000-0005-0000-0000-00002F6E0000}"/>
    <cellStyle name="표준 38 3 2 2 3 3" xfId="28211" xr:uid="{00000000-0005-0000-0000-0000306E0000}"/>
    <cellStyle name="표준 38 3 2 2 4" xfId="28212" xr:uid="{00000000-0005-0000-0000-0000316E0000}"/>
    <cellStyle name="표준 38 3 2 2 4 2" xfId="28213" xr:uid="{00000000-0005-0000-0000-0000326E0000}"/>
    <cellStyle name="표준 38 3 2 2 5" xfId="28214" xr:uid="{00000000-0005-0000-0000-0000336E0000}"/>
    <cellStyle name="표준 38 3 2 3" xfId="28215" xr:uid="{00000000-0005-0000-0000-0000346E0000}"/>
    <cellStyle name="표준 38 3 2 3 2" xfId="28216" xr:uid="{00000000-0005-0000-0000-0000356E0000}"/>
    <cellStyle name="표준 38 3 2 3 2 2" xfId="28217" xr:uid="{00000000-0005-0000-0000-0000366E0000}"/>
    <cellStyle name="표준 38 3 2 3 2 2 2" xfId="28218" xr:uid="{00000000-0005-0000-0000-0000376E0000}"/>
    <cellStyle name="표준 38 3 2 3 2 3" xfId="28219" xr:uid="{00000000-0005-0000-0000-0000386E0000}"/>
    <cellStyle name="표준 38 3 2 3 3" xfId="28220" xr:uid="{00000000-0005-0000-0000-0000396E0000}"/>
    <cellStyle name="표준 38 3 2 3 3 2" xfId="28221" xr:uid="{00000000-0005-0000-0000-00003A6E0000}"/>
    <cellStyle name="표준 38 3 2 3 4" xfId="28222" xr:uid="{00000000-0005-0000-0000-00003B6E0000}"/>
    <cellStyle name="표준 38 3 2 4" xfId="28223" xr:uid="{00000000-0005-0000-0000-00003C6E0000}"/>
    <cellStyle name="표준 38 3 2 4 2" xfId="28224" xr:uid="{00000000-0005-0000-0000-00003D6E0000}"/>
    <cellStyle name="표준 38 3 2 4 2 2" xfId="28225" xr:uid="{00000000-0005-0000-0000-00003E6E0000}"/>
    <cellStyle name="표준 38 3 2 4 3" xfId="28226" xr:uid="{00000000-0005-0000-0000-00003F6E0000}"/>
    <cellStyle name="표준 38 3 2 5" xfId="28227" xr:uid="{00000000-0005-0000-0000-0000406E0000}"/>
    <cellStyle name="표준 38 3 2 5 2" xfId="28228" xr:uid="{00000000-0005-0000-0000-0000416E0000}"/>
    <cellStyle name="표준 38 3 2 6" xfId="28229" xr:uid="{00000000-0005-0000-0000-0000426E0000}"/>
    <cellStyle name="표준 38 3 3" xfId="28230" xr:uid="{00000000-0005-0000-0000-0000436E0000}"/>
    <cellStyle name="표준 38 3 3 2" xfId="28231" xr:uid="{00000000-0005-0000-0000-0000446E0000}"/>
    <cellStyle name="표준 38 3 3 2 2" xfId="28232" xr:uid="{00000000-0005-0000-0000-0000456E0000}"/>
    <cellStyle name="표준 38 3 3 2 2 2" xfId="28233" xr:uid="{00000000-0005-0000-0000-0000466E0000}"/>
    <cellStyle name="표준 38 3 3 2 2 2 2" xfId="28234" xr:uid="{00000000-0005-0000-0000-0000476E0000}"/>
    <cellStyle name="표준 38 3 3 2 2 3" xfId="28235" xr:uid="{00000000-0005-0000-0000-0000486E0000}"/>
    <cellStyle name="표준 38 3 3 2 3" xfId="28236" xr:uid="{00000000-0005-0000-0000-0000496E0000}"/>
    <cellStyle name="표준 38 3 3 2 3 2" xfId="28237" xr:uid="{00000000-0005-0000-0000-00004A6E0000}"/>
    <cellStyle name="표준 38 3 3 2 4" xfId="28238" xr:uid="{00000000-0005-0000-0000-00004B6E0000}"/>
    <cellStyle name="표준 38 3 3 3" xfId="28239" xr:uid="{00000000-0005-0000-0000-00004C6E0000}"/>
    <cellStyle name="표준 38 3 3 3 2" xfId="28240" xr:uid="{00000000-0005-0000-0000-00004D6E0000}"/>
    <cellStyle name="표준 38 3 3 3 2 2" xfId="28241" xr:uid="{00000000-0005-0000-0000-00004E6E0000}"/>
    <cellStyle name="표준 38 3 3 3 3" xfId="28242" xr:uid="{00000000-0005-0000-0000-00004F6E0000}"/>
    <cellStyle name="표준 38 3 3 4" xfId="28243" xr:uid="{00000000-0005-0000-0000-0000506E0000}"/>
    <cellStyle name="표준 38 3 3 4 2" xfId="28244" xr:uid="{00000000-0005-0000-0000-0000516E0000}"/>
    <cellStyle name="표준 38 3 3 5" xfId="28245" xr:uid="{00000000-0005-0000-0000-0000526E0000}"/>
    <cellStyle name="표준 38 3 4" xfId="28246" xr:uid="{00000000-0005-0000-0000-0000536E0000}"/>
    <cellStyle name="표준 38 3 4 2" xfId="28247" xr:uid="{00000000-0005-0000-0000-0000546E0000}"/>
    <cellStyle name="표준 38 3 4 2 2" xfId="28248" xr:uid="{00000000-0005-0000-0000-0000556E0000}"/>
    <cellStyle name="표준 38 3 4 2 2 2" xfId="28249" xr:uid="{00000000-0005-0000-0000-0000566E0000}"/>
    <cellStyle name="표준 38 3 4 2 3" xfId="28250" xr:uid="{00000000-0005-0000-0000-0000576E0000}"/>
    <cellStyle name="표준 38 3 4 3" xfId="28251" xr:uid="{00000000-0005-0000-0000-0000586E0000}"/>
    <cellStyle name="표준 38 3 4 3 2" xfId="28252" xr:uid="{00000000-0005-0000-0000-0000596E0000}"/>
    <cellStyle name="표준 38 3 4 4" xfId="28253" xr:uid="{00000000-0005-0000-0000-00005A6E0000}"/>
    <cellStyle name="표준 38 3 5" xfId="28254" xr:uid="{00000000-0005-0000-0000-00005B6E0000}"/>
    <cellStyle name="표준 38 3 5 2" xfId="28255" xr:uid="{00000000-0005-0000-0000-00005C6E0000}"/>
    <cellStyle name="표준 38 3 5 2 2" xfId="28256" xr:uid="{00000000-0005-0000-0000-00005D6E0000}"/>
    <cellStyle name="표준 38 3 5 3" xfId="28257" xr:uid="{00000000-0005-0000-0000-00005E6E0000}"/>
    <cellStyle name="표준 38 3 6" xfId="28258" xr:uid="{00000000-0005-0000-0000-00005F6E0000}"/>
    <cellStyle name="표준 38 3 6 2" xfId="28259" xr:uid="{00000000-0005-0000-0000-0000606E0000}"/>
    <cellStyle name="표준 38 3 7" xfId="28260" xr:uid="{00000000-0005-0000-0000-0000616E0000}"/>
    <cellStyle name="표준 38 4" xfId="28261" xr:uid="{00000000-0005-0000-0000-0000626E0000}"/>
    <cellStyle name="표준 38 4 2" xfId="28262" xr:uid="{00000000-0005-0000-0000-0000636E0000}"/>
    <cellStyle name="표준 38 4 2 2" xfId="28263" xr:uid="{00000000-0005-0000-0000-0000646E0000}"/>
    <cellStyle name="표준 38 4 2 2 2" xfId="28264" xr:uid="{00000000-0005-0000-0000-0000656E0000}"/>
    <cellStyle name="표준 38 4 2 2 2 2" xfId="28265" xr:uid="{00000000-0005-0000-0000-0000666E0000}"/>
    <cellStyle name="표준 38 4 2 2 2 2 2" xfId="28266" xr:uid="{00000000-0005-0000-0000-0000676E0000}"/>
    <cellStyle name="표준 38 4 2 2 2 3" xfId="28267" xr:uid="{00000000-0005-0000-0000-0000686E0000}"/>
    <cellStyle name="표준 38 4 2 2 3" xfId="28268" xr:uid="{00000000-0005-0000-0000-0000696E0000}"/>
    <cellStyle name="표준 38 4 2 2 3 2" xfId="28269" xr:uid="{00000000-0005-0000-0000-00006A6E0000}"/>
    <cellStyle name="표준 38 4 2 2 4" xfId="28270" xr:uid="{00000000-0005-0000-0000-00006B6E0000}"/>
    <cellStyle name="표준 38 4 2 3" xfId="28271" xr:uid="{00000000-0005-0000-0000-00006C6E0000}"/>
    <cellStyle name="표준 38 4 2 3 2" xfId="28272" xr:uid="{00000000-0005-0000-0000-00006D6E0000}"/>
    <cellStyle name="표준 38 4 2 3 2 2" xfId="28273" xr:uid="{00000000-0005-0000-0000-00006E6E0000}"/>
    <cellStyle name="표준 38 4 2 3 3" xfId="28274" xr:uid="{00000000-0005-0000-0000-00006F6E0000}"/>
    <cellStyle name="표준 38 4 2 4" xfId="28275" xr:uid="{00000000-0005-0000-0000-0000706E0000}"/>
    <cellStyle name="표준 38 4 2 4 2" xfId="28276" xr:uid="{00000000-0005-0000-0000-0000716E0000}"/>
    <cellStyle name="표준 38 4 2 5" xfId="28277" xr:uid="{00000000-0005-0000-0000-0000726E0000}"/>
    <cellStyle name="표준 38 4 3" xfId="28278" xr:uid="{00000000-0005-0000-0000-0000736E0000}"/>
    <cellStyle name="표준 38 4 3 2" xfId="28279" xr:uid="{00000000-0005-0000-0000-0000746E0000}"/>
    <cellStyle name="표준 38 4 3 2 2" xfId="28280" xr:uid="{00000000-0005-0000-0000-0000756E0000}"/>
    <cellStyle name="표준 38 4 3 2 2 2" xfId="28281" xr:uid="{00000000-0005-0000-0000-0000766E0000}"/>
    <cellStyle name="표준 38 4 3 2 3" xfId="28282" xr:uid="{00000000-0005-0000-0000-0000776E0000}"/>
    <cellStyle name="표준 38 4 3 3" xfId="28283" xr:uid="{00000000-0005-0000-0000-0000786E0000}"/>
    <cellStyle name="표준 38 4 3 3 2" xfId="28284" xr:uid="{00000000-0005-0000-0000-0000796E0000}"/>
    <cellStyle name="표준 38 4 3 4" xfId="28285" xr:uid="{00000000-0005-0000-0000-00007A6E0000}"/>
    <cellStyle name="표준 38 4 4" xfId="28286" xr:uid="{00000000-0005-0000-0000-00007B6E0000}"/>
    <cellStyle name="표준 38 4 4 2" xfId="28287" xr:uid="{00000000-0005-0000-0000-00007C6E0000}"/>
    <cellStyle name="표준 38 4 4 2 2" xfId="28288" xr:uid="{00000000-0005-0000-0000-00007D6E0000}"/>
    <cellStyle name="표준 38 4 4 3" xfId="28289" xr:uid="{00000000-0005-0000-0000-00007E6E0000}"/>
    <cellStyle name="표준 38 4 5" xfId="28290" xr:uid="{00000000-0005-0000-0000-00007F6E0000}"/>
    <cellStyle name="표준 38 4 5 2" xfId="28291" xr:uid="{00000000-0005-0000-0000-0000806E0000}"/>
    <cellStyle name="표준 38 4 6" xfId="28292" xr:uid="{00000000-0005-0000-0000-0000816E0000}"/>
    <cellStyle name="표준 38 5" xfId="28293" xr:uid="{00000000-0005-0000-0000-0000826E0000}"/>
    <cellStyle name="표준 38 5 2" xfId="28294" xr:uid="{00000000-0005-0000-0000-0000836E0000}"/>
    <cellStyle name="표준 38 5 2 2" xfId="28295" xr:uid="{00000000-0005-0000-0000-0000846E0000}"/>
    <cellStyle name="표준 38 5 2 2 2" xfId="28296" xr:uid="{00000000-0005-0000-0000-0000856E0000}"/>
    <cellStyle name="표준 38 5 2 2 2 2" xfId="28297" xr:uid="{00000000-0005-0000-0000-0000866E0000}"/>
    <cellStyle name="표준 38 5 2 2 3" xfId="28298" xr:uid="{00000000-0005-0000-0000-0000876E0000}"/>
    <cellStyle name="표준 38 5 2 3" xfId="28299" xr:uid="{00000000-0005-0000-0000-0000886E0000}"/>
    <cellStyle name="표준 38 5 2 3 2" xfId="28300" xr:uid="{00000000-0005-0000-0000-0000896E0000}"/>
    <cellStyle name="표준 38 5 2 4" xfId="28301" xr:uid="{00000000-0005-0000-0000-00008A6E0000}"/>
    <cellStyle name="표준 38 5 3" xfId="28302" xr:uid="{00000000-0005-0000-0000-00008B6E0000}"/>
    <cellStyle name="표준 38 5 3 2" xfId="28303" xr:uid="{00000000-0005-0000-0000-00008C6E0000}"/>
    <cellStyle name="표준 38 5 3 2 2" xfId="28304" xr:uid="{00000000-0005-0000-0000-00008D6E0000}"/>
    <cellStyle name="표준 38 5 3 3" xfId="28305" xr:uid="{00000000-0005-0000-0000-00008E6E0000}"/>
    <cellStyle name="표준 38 5 4" xfId="28306" xr:uid="{00000000-0005-0000-0000-00008F6E0000}"/>
    <cellStyle name="표준 38 5 4 2" xfId="28307" xr:uid="{00000000-0005-0000-0000-0000906E0000}"/>
    <cellStyle name="표준 38 5 5" xfId="28308" xr:uid="{00000000-0005-0000-0000-0000916E0000}"/>
    <cellStyle name="표준 38 6" xfId="28309" xr:uid="{00000000-0005-0000-0000-0000926E0000}"/>
    <cellStyle name="표준 38 6 2" xfId="28310" xr:uid="{00000000-0005-0000-0000-0000936E0000}"/>
    <cellStyle name="표준 38 6 2 2" xfId="28311" xr:uid="{00000000-0005-0000-0000-0000946E0000}"/>
    <cellStyle name="표준 38 6 2 2 2" xfId="28312" xr:uid="{00000000-0005-0000-0000-0000956E0000}"/>
    <cellStyle name="표준 38 6 2 3" xfId="28313" xr:uid="{00000000-0005-0000-0000-0000966E0000}"/>
    <cellStyle name="표준 38 6 3" xfId="28314" xr:uid="{00000000-0005-0000-0000-0000976E0000}"/>
    <cellStyle name="표준 38 6 3 2" xfId="28315" xr:uid="{00000000-0005-0000-0000-0000986E0000}"/>
    <cellStyle name="표준 38 6 4" xfId="28316" xr:uid="{00000000-0005-0000-0000-0000996E0000}"/>
    <cellStyle name="표준 38 7" xfId="28317" xr:uid="{00000000-0005-0000-0000-00009A6E0000}"/>
    <cellStyle name="표준 38 7 2" xfId="28318" xr:uid="{00000000-0005-0000-0000-00009B6E0000}"/>
    <cellStyle name="표준 38 7 2 2" xfId="28319" xr:uid="{00000000-0005-0000-0000-00009C6E0000}"/>
    <cellStyle name="표준 38 7 3" xfId="28320" xr:uid="{00000000-0005-0000-0000-00009D6E0000}"/>
    <cellStyle name="표준 38 8" xfId="28321" xr:uid="{00000000-0005-0000-0000-00009E6E0000}"/>
    <cellStyle name="표준 38 8 2" xfId="28322" xr:uid="{00000000-0005-0000-0000-00009F6E0000}"/>
    <cellStyle name="표준 38 9" xfId="28323" xr:uid="{00000000-0005-0000-0000-0000A06E0000}"/>
    <cellStyle name="표준 38 9 2" xfId="28324" xr:uid="{00000000-0005-0000-0000-0000A16E0000}"/>
    <cellStyle name="표준 38_이관신청서명단(말소)" xfId="28325" xr:uid="{00000000-0005-0000-0000-0000A26E0000}"/>
    <cellStyle name="표준 380" xfId="28326" xr:uid="{00000000-0005-0000-0000-0000A36E0000}"/>
    <cellStyle name="표준 380 2" xfId="28327" xr:uid="{00000000-0005-0000-0000-0000A46E0000}"/>
    <cellStyle name="표준 381" xfId="28328" xr:uid="{00000000-0005-0000-0000-0000A56E0000}"/>
    <cellStyle name="표준 381 2" xfId="28329" xr:uid="{00000000-0005-0000-0000-0000A66E0000}"/>
    <cellStyle name="표준 382" xfId="28330" xr:uid="{00000000-0005-0000-0000-0000A76E0000}"/>
    <cellStyle name="표준 382 2" xfId="28331" xr:uid="{00000000-0005-0000-0000-0000A86E0000}"/>
    <cellStyle name="표준 383" xfId="28332" xr:uid="{00000000-0005-0000-0000-0000A96E0000}"/>
    <cellStyle name="표준 383 2" xfId="28333" xr:uid="{00000000-0005-0000-0000-0000AA6E0000}"/>
    <cellStyle name="표준 384" xfId="28334" xr:uid="{00000000-0005-0000-0000-0000AB6E0000}"/>
    <cellStyle name="표준 384 2" xfId="28335" xr:uid="{00000000-0005-0000-0000-0000AC6E0000}"/>
    <cellStyle name="표준 385" xfId="28336" xr:uid="{00000000-0005-0000-0000-0000AD6E0000}"/>
    <cellStyle name="표준 385 2" xfId="28337" xr:uid="{00000000-0005-0000-0000-0000AE6E0000}"/>
    <cellStyle name="표준 386" xfId="28338" xr:uid="{00000000-0005-0000-0000-0000AF6E0000}"/>
    <cellStyle name="표준 386 2" xfId="28339" xr:uid="{00000000-0005-0000-0000-0000B06E0000}"/>
    <cellStyle name="표준 387" xfId="28340" xr:uid="{00000000-0005-0000-0000-0000B16E0000}"/>
    <cellStyle name="표준 387 2" xfId="28341" xr:uid="{00000000-0005-0000-0000-0000B26E0000}"/>
    <cellStyle name="표준 388" xfId="28342" xr:uid="{00000000-0005-0000-0000-0000B36E0000}"/>
    <cellStyle name="표준 388 2" xfId="28343" xr:uid="{00000000-0005-0000-0000-0000B46E0000}"/>
    <cellStyle name="표준 389" xfId="28344" xr:uid="{00000000-0005-0000-0000-0000B56E0000}"/>
    <cellStyle name="표준 389 2" xfId="28345" xr:uid="{00000000-0005-0000-0000-0000B66E0000}"/>
    <cellStyle name="표준 39" xfId="28346" xr:uid="{00000000-0005-0000-0000-0000B76E0000}"/>
    <cellStyle name="표준 39 10" xfId="28347" xr:uid="{00000000-0005-0000-0000-0000B86E0000}"/>
    <cellStyle name="표준 39 11" xfId="28348" xr:uid="{00000000-0005-0000-0000-0000B96E0000}"/>
    <cellStyle name="표준 39 2" xfId="28349" xr:uid="{00000000-0005-0000-0000-0000BA6E0000}"/>
    <cellStyle name="표준 39 2 2" xfId="28350" xr:uid="{00000000-0005-0000-0000-0000BB6E0000}"/>
    <cellStyle name="표준 39 2 2 2" xfId="28351" xr:uid="{00000000-0005-0000-0000-0000BC6E0000}"/>
    <cellStyle name="표준 39 2 2 2 2" xfId="28352" xr:uid="{00000000-0005-0000-0000-0000BD6E0000}"/>
    <cellStyle name="표준 39 2 2 2 2 2" xfId="28353" xr:uid="{00000000-0005-0000-0000-0000BE6E0000}"/>
    <cellStyle name="표준 39 2 2 2 2 2 2" xfId="28354" xr:uid="{00000000-0005-0000-0000-0000BF6E0000}"/>
    <cellStyle name="표준 39 2 2 2 2 2 2 2" xfId="28355" xr:uid="{00000000-0005-0000-0000-0000C06E0000}"/>
    <cellStyle name="표준 39 2 2 2 2 2 2 2 2" xfId="28356" xr:uid="{00000000-0005-0000-0000-0000C16E0000}"/>
    <cellStyle name="표준 39 2 2 2 2 2 2 3" xfId="28357" xr:uid="{00000000-0005-0000-0000-0000C26E0000}"/>
    <cellStyle name="표준 39 2 2 2 2 2 3" xfId="28358" xr:uid="{00000000-0005-0000-0000-0000C36E0000}"/>
    <cellStyle name="표준 39 2 2 2 2 2 3 2" xfId="28359" xr:uid="{00000000-0005-0000-0000-0000C46E0000}"/>
    <cellStyle name="표준 39 2 2 2 2 2 4" xfId="28360" xr:uid="{00000000-0005-0000-0000-0000C56E0000}"/>
    <cellStyle name="표준 39 2 2 2 2 3" xfId="28361" xr:uid="{00000000-0005-0000-0000-0000C66E0000}"/>
    <cellStyle name="표준 39 2 2 2 2 3 2" xfId="28362" xr:uid="{00000000-0005-0000-0000-0000C76E0000}"/>
    <cellStyle name="표준 39 2 2 2 2 3 2 2" xfId="28363" xr:uid="{00000000-0005-0000-0000-0000C86E0000}"/>
    <cellStyle name="표준 39 2 2 2 2 3 3" xfId="28364" xr:uid="{00000000-0005-0000-0000-0000C96E0000}"/>
    <cellStyle name="표준 39 2 2 2 2 4" xfId="28365" xr:uid="{00000000-0005-0000-0000-0000CA6E0000}"/>
    <cellStyle name="표준 39 2 2 2 2 4 2" xfId="28366" xr:uid="{00000000-0005-0000-0000-0000CB6E0000}"/>
    <cellStyle name="표준 39 2 2 2 2 5" xfId="28367" xr:uid="{00000000-0005-0000-0000-0000CC6E0000}"/>
    <cellStyle name="표준 39 2 2 2 3" xfId="28368" xr:uid="{00000000-0005-0000-0000-0000CD6E0000}"/>
    <cellStyle name="표준 39 2 2 2 3 2" xfId="28369" xr:uid="{00000000-0005-0000-0000-0000CE6E0000}"/>
    <cellStyle name="표준 39 2 2 2 3 2 2" xfId="28370" xr:uid="{00000000-0005-0000-0000-0000CF6E0000}"/>
    <cellStyle name="표준 39 2 2 2 3 2 2 2" xfId="28371" xr:uid="{00000000-0005-0000-0000-0000D06E0000}"/>
    <cellStyle name="표준 39 2 2 2 3 2 3" xfId="28372" xr:uid="{00000000-0005-0000-0000-0000D16E0000}"/>
    <cellStyle name="표준 39 2 2 2 3 3" xfId="28373" xr:uid="{00000000-0005-0000-0000-0000D26E0000}"/>
    <cellStyle name="표준 39 2 2 2 3 3 2" xfId="28374" xr:uid="{00000000-0005-0000-0000-0000D36E0000}"/>
    <cellStyle name="표준 39 2 2 2 3 4" xfId="28375" xr:uid="{00000000-0005-0000-0000-0000D46E0000}"/>
    <cellStyle name="표준 39 2 2 2 4" xfId="28376" xr:uid="{00000000-0005-0000-0000-0000D56E0000}"/>
    <cellStyle name="표준 39 2 2 2 4 2" xfId="28377" xr:uid="{00000000-0005-0000-0000-0000D66E0000}"/>
    <cellStyle name="표준 39 2 2 2 4 2 2" xfId="28378" xr:uid="{00000000-0005-0000-0000-0000D76E0000}"/>
    <cellStyle name="표준 39 2 2 2 4 3" xfId="28379" xr:uid="{00000000-0005-0000-0000-0000D86E0000}"/>
    <cellStyle name="표준 39 2 2 2 5" xfId="28380" xr:uid="{00000000-0005-0000-0000-0000D96E0000}"/>
    <cellStyle name="표준 39 2 2 2 5 2" xfId="28381" xr:uid="{00000000-0005-0000-0000-0000DA6E0000}"/>
    <cellStyle name="표준 39 2 2 2 6" xfId="28382" xr:uid="{00000000-0005-0000-0000-0000DB6E0000}"/>
    <cellStyle name="표준 39 2 2 3" xfId="28383" xr:uid="{00000000-0005-0000-0000-0000DC6E0000}"/>
    <cellStyle name="표준 39 2 2 3 2" xfId="28384" xr:uid="{00000000-0005-0000-0000-0000DD6E0000}"/>
    <cellStyle name="표준 39 2 2 3 2 2" xfId="28385" xr:uid="{00000000-0005-0000-0000-0000DE6E0000}"/>
    <cellStyle name="표준 39 2 2 3 2 2 2" xfId="28386" xr:uid="{00000000-0005-0000-0000-0000DF6E0000}"/>
    <cellStyle name="표준 39 2 2 3 2 2 2 2" xfId="28387" xr:uid="{00000000-0005-0000-0000-0000E06E0000}"/>
    <cellStyle name="표준 39 2 2 3 2 2 3" xfId="28388" xr:uid="{00000000-0005-0000-0000-0000E16E0000}"/>
    <cellStyle name="표준 39 2 2 3 2 3" xfId="28389" xr:uid="{00000000-0005-0000-0000-0000E26E0000}"/>
    <cellStyle name="표준 39 2 2 3 2 3 2" xfId="28390" xr:uid="{00000000-0005-0000-0000-0000E36E0000}"/>
    <cellStyle name="표준 39 2 2 3 2 4" xfId="28391" xr:uid="{00000000-0005-0000-0000-0000E46E0000}"/>
    <cellStyle name="표준 39 2 2 3 3" xfId="28392" xr:uid="{00000000-0005-0000-0000-0000E56E0000}"/>
    <cellStyle name="표준 39 2 2 3 3 2" xfId="28393" xr:uid="{00000000-0005-0000-0000-0000E66E0000}"/>
    <cellStyle name="표준 39 2 2 3 3 2 2" xfId="28394" xr:uid="{00000000-0005-0000-0000-0000E76E0000}"/>
    <cellStyle name="표준 39 2 2 3 3 3" xfId="28395" xr:uid="{00000000-0005-0000-0000-0000E86E0000}"/>
    <cellStyle name="표준 39 2 2 3 4" xfId="28396" xr:uid="{00000000-0005-0000-0000-0000E96E0000}"/>
    <cellStyle name="표준 39 2 2 3 4 2" xfId="28397" xr:uid="{00000000-0005-0000-0000-0000EA6E0000}"/>
    <cellStyle name="표준 39 2 2 3 5" xfId="28398" xr:uid="{00000000-0005-0000-0000-0000EB6E0000}"/>
    <cellStyle name="표준 39 2 2 4" xfId="28399" xr:uid="{00000000-0005-0000-0000-0000EC6E0000}"/>
    <cellStyle name="표준 39 2 2 4 2" xfId="28400" xr:uid="{00000000-0005-0000-0000-0000ED6E0000}"/>
    <cellStyle name="표준 39 2 2 4 2 2" xfId="28401" xr:uid="{00000000-0005-0000-0000-0000EE6E0000}"/>
    <cellStyle name="표준 39 2 2 4 2 2 2" xfId="28402" xr:uid="{00000000-0005-0000-0000-0000EF6E0000}"/>
    <cellStyle name="표준 39 2 2 4 2 3" xfId="28403" xr:uid="{00000000-0005-0000-0000-0000F06E0000}"/>
    <cellStyle name="표준 39 2 2 4 3" xfId="28404" xr:uid="{00000000-0005-0000-0000-0000F16E0000}"/>
    <cellStyle name="표준 39 2 2 4 3 2" xfId="28405" xr:uid="{00000000-0005-0000-0000-0000F26E0000}"/>
    <cellStyle name="표준 39 2 2 4 4" xfId="28406" xr:uid="{00000000-0005-0000-0000-0000F36E0000}"/>
    <cellStyle name="표준 39 2 2 5" xfId="28407" xr:uid="{00000000-0005-0000-0000-0000F46E0000}"/>
    <cellStyle name="표준 39 2 2 5 2" xfId="28408" xr:uid="{00000000-0005-0000-0000-0000F56E0000}"/>
    <cellStyle name="표준 39 2 2 5 2 2" xfId="28409" xr:uid="{00000000-0005-0000-0000-0000F66E0000}"/>
    <cellStyle name="표준 39 2 2 5 3" xfId="28410" xr:uid="{00000000-0005-0000-0000-0000F76E0000}"/>
    <cellStyle name="표준 39 2 2 6" xfId="28411" xr:uid="{00000000-0005-0000-0000-0000F86E0000}"/>
    <cellStyle name="표준 39 2 2 6 2" xfId="28412" xr:uid="{00000000-0005-0000-0000-0000F96E0000}"/>
    <cellStyle name="표준 39 2 2 7" xfId="28413" xr:uid="{00000000-0005-0000-0000-0000FA6E0000}"/>
    <cellStyle name="표준 39 2 3" xfId="28414" xr:uid="{00000000-0005-0000-0000-0000FB6E0000}"/>
    <cellStyle name="표준 39 2 3 2" xfId="28415" xr:uid="{00000000-0005-0000-0000-0000FC6E0000}"/>
    <cellStyle name="표준 39 2 3 2 2" xfId="28416" xr:uid="{00000000-0005-0000-0000-0000FD6E0000}"/>
    <cellStyle name="표준 39 2 3 2 2 2" xfId="28417" xr:uid="{00000000-0005-0000-0000-0000FE6E0000}"/>
    <cellStyle name="표준 39 2 3 2 2 2 2" xfId="28418" xr:uid="{00000000-0005-0000-0000-0000FF6E0000}"/>
    <cellStyle name="표준 39 2 3 2 2 2 2 2" xfId="28419" xr:uid="{00000000-0005-0000-0000-0000006F0000}"/>
    <cellStyle name="표준 39 2 3 2 2 2 3" xfId="28420" xr:uid="{00000000-0005-0000-0000-0000016F0000}"/>
    <cellStyle name="표준 39 2 3 2 2 3" xfId="28421" xr:uid="{00000000-0005-0000-0000-0000026F0000}"/>
    <cellStyle name="표준 39 2 3 2 2 3 2" xfId="28422" xr:uid="{00000000-0005-0000-0000-0000036F0000}"/>
    <cellStyle name="표준 39 2 3 2 2 4" xfId="28423" xr:uid="{00000000-0005-0000-0000-0000046F0000}"/>
    <cellStyle name="표준 39 2 3 2 3" xfId="28424" xr:uid="{00000000-0005-0000-0000-0000056F0000}"/>
    <cellStyle name="표준 39 2 3 2 3 2" xfId="28425" xr:uid="{00000000-0005-0000-0000-0000066F0000}"/>
    <cellStyle name="표준 39 2 3 2 3 2 2" xfId="28426" xr:uid="{00000000-0005-0000-0000-0000076F0000}"/>
    <cellStyle name="표준 39 2 3 2 3 3" xfId="28427" xr:uid="{00000000-0005-0000-0000-0000086F0000}"/>
    <cellStyle name="표준 39 2 3 2 4" xfId="28428" xr:uid="{00000000-0005-0000-0000-0000096F0000}"/>
    <cellStyle name="표준 39 2 3 2 4 2" xfId="28429" xr:uid="{00000000-0005-0000-0000-00000A6F0000}"/>
    <cellStyle name="표준 39 2 3 2 5" xfId="28430" xr:uid="{00000000-0005-0000-0000-00000B6F0000}"/>
    <cellStyle name="표준 39 2 3 3" xfId="28431" xr:uid="{00000000-0005-0000-0000-00000C6F0000}"/>
    <cellStyle name="표준 39 2 3 3 2" xfId="28432" xr:uid="{00000000-0005-0000-0000-00000D6F0000}"/>
    <cellStyle name="표준 39 2 3 3 2 2" xfId="28433" xr:uid="{00000000-0005-0000-0000-00000E6F0000}"/>
    <cellStyle name="표준 39 2 3 3 2 2 2" xfId="28434" xr:uid="{00000000-0005-0000-0000-00000F6F0000}"/>
    <cellStyle name="표준 39 2 3 3 2 3" xfId="28435" xr:uid="{00000000-0005-0000-0000-0000106F0000}"/>
    <cellStyle name="표준 39 2 3 3 3" xfId="28436" xr:uid="{00000000-0005-0000-0000-0000116F0000}"/>
    <cellStyle name="표준 39 2 3 3 3 2" xfId="28437" xr:uid="{00000000-0005-0000-0000-0000126F0000}"/>
    <cellStyle name="표준 39 2 3 3 4" xfId="28438" xr:uid="{00000000-0005-0000-0000-0000136F0000}"/>
    <cellStyle name="표준 39 2 3 4" xfId="28439" xr:uid="{00000000-0005-0000-0000-0000146F0000}"/>
    <cellStyle name="표준 39 2 3 4 2" xfId="28440" xr:uid="{00000000-0005-0000-0000-0000156F0000}"/>
    <cellStyle name="표준 39 2 3 4 2 2" xfId="28441" xr:uid="{00000000-0005-0000-0000-0000166F0000}"/>
    <cellStyle name="표준 39 2 3 4 3" xfId="28442" xr:uid="{00000000-0005-0000-0000-0000176F0000}"/>
    <cellStyle name="표준 39 2 3 5" xfId="28443" xr:uid="{00000000-0005-0000-0000-0000186F0000}"/>
    <cellStyle name="표준 39 2 3 5 2" xfId="28444" xr:uid="{00000000-0005-0000-0000-0000196F0000}"/>
    <cellStyle name="표준 39 2 3 6" xfId="28445" xr:uid="{00000000-0005-0000-0000-00001A6F0000}"/>
    <cellStyle name="표준 39 2 4" xfId="28446" xr:uid="{00000000-0005-0000-0000-00001B6F0000}"/>
    <cellStyle name="표준 39 2 4 2" xfId="28447" xr:uid="{00000000-0005-0000-0000-00001C6F0000}"/>
    <cellStyle name="표준 39 2 4 2 2" xfId="28448" xr:uid="{00000000-0005-0000-0000-00001D6F0000}"/>
    <cellStyle name="표준 39 2 4 2 2 2" xfId="28449" xr:uid="{00000000-0005-0000-0000-00001E6F0000}"/>
    <cellStyle name="표준 39 2 4 2 2 2 2" xfId="28450" xr:uid="{00000000-0005-0000-0000-00001F6F0000}"/>
    <cellStyle name="표준 39 2 4 2 2 3" xfId="28451" xr:uid="{00000000-0005-0000-0000-0000206F0000}"/>
    <cellStyle name="표준 39 2 4 2 3" xfId="28452" xr:uid="{00000000-0005-0000-0000-0000216F0000}"/>
    <cellStyle name="표준 39 2 4 2 3 2" xfId="28453" xr:uid="{00000000-0005-0000-0000-0000226F0000}"/>
    <cellStyle name="표준 39 2 4 2 4" xfId="28454" xr:uid="{00000000-0005-0000-0000-0000236F0000}"/>
    <cellStyle name="표준 39 2 4 3" xfId="28455" xr:uid="{00000000-0005-0000-0000-0000246F0000}"/>
    <cellStyle name="표준 39 2 4 3 2" xfId="28456" xr:uid="{00000000-0005-0000-0000-0000256F0000}"/>
    <cellStyle name="표준 39 2 4 3 2 2" xfId="28457" xr:uid="{00000000-0005-0000-0000-0000266F0000}"/>
    <cellStyle name="표준 39 2 4 3 3" xfId="28458" xr:uid="{00000000-0005-0000-0000-0000276F0000}"/>
    <cellStyle name="표준 39 2 4 4" xfId="28459" xr:uid="{00000000-0005-0000-0000-0000286F0000}"/>
    <cellStyle name="표준 39 2 4 4 2" xfId="28460" xr:uid="{00000000-0005-0000-0000-0000296F0000}"/>
    <cellStyle name="표준 39 2 4 5" xfId="28461" xr:uid="{00000000-0005-0000-0000-00002A6F0000}"/>
    <cellStyle name="표준 39 2 5" xfId="28462" xr:uid="{00000000-0005-0000-0000-00002B6F0000}"/>
    <cellStyle name="표준 39 2 5 2" xfId="28463" xr:uid="{00000000-0005-0000-0000-00002C6F0000}"/>
    <cellStyle name="표준 39 2 5 2 2" xfId="28464" xr:uid="{00000000-0005-0000-0000-00002D6F0000}"/>
    <cellStyle name="표준 39 2 5 2 2 2" xfId="28465" xr:uid="{00000000-0005-0000-0000-00002E6F0000}"/>
    <cellStyle name="표준 39 2 5 2 3" xfId="28466" xr:uid="{00000000-0005-0000-0000-00002F6F0000}"/>
    <cellStyle name="표준 39 2 5 3" xfId="28467" xr:uid="{00000000-0005-0000-0000-0000306F0000}"/>
    <cellStyle name="표준 39 2 5 3 2" xfId="28468" xr:uid="{00000000-0005-0000-0000-0000316F0000}"/>
    <cellStyle name="표준 39 2 5 4" xfId="28469" xr:uid="{00000000-0005-0000-0000-0000326F0000}"/>
    <cellStyle name="표준 39 2 6" xfId="28470" xr:uid="{00000000-0005-0000-0000-0000336F0000}"/>
    <cellStyle name="표준 39 2 6 2" xfId="28471" xr:uid="{00000000-0005-0000-0000-0000346F0000}"/>
    <cellStyle name="표준 39 2 6 2 2" xfId="28472" xr:uid="{00000000-0005-0000-0000-0000356F0000}"/>
    <cellStyle name="표준 39 2 6 3" xfId="28473" xr:uid="{00000000-0005-0000-0000-0000366F0000}"/>
    <cellStyle name="표준 39 2 7" xfId="28474" xr:uid="{00000000-0005-0000-0000-0000376F0000}"/>
    <cellStyle name="표준 39 2 7 2" xfId="28475" xr:uid="{00000000-0005-0000-0000-0000386F0000}"/>
    <cellStyle name="표준 39 2 8" xfId="28476" xr:uid="{00000000-0005-0000-0000-0000396F0000}"/>
    <cellStyle name="표준 39 3" xfId="28477" xr:uid="{00000000-0005-0000-0000-00003A6F0000}"/>
    <cellStyle name="표준 39 3 2" xfId="28478" xr:uid="{00000000-0005-0000-0000-00003B6F0000}"/>
    <cellStyle name="표준 39 3 2 2" xfId="28479" xr:uid="{00000000-0005-0000-0000-00003C6F0000}"/>
    <cellStyle name="표준 39 3 2 2 2" xfId="28480" xr:uid="{00000000-0005-0000-0000-00003D6F0000}"/>
    <cellStyle name="표준 39 3 2 2 2 2" xfId="28481" xr:uid="{00000000-0005-0000-0000-00003E6F0000}"/>
    <cellStyle name="표준 39 3 2 2 2 2 2" xfId="28482" xr:uid="{00000000-0005-0000-0000-00003F6F0000}"/>
    <cellStyle name="표준 39 3 2 2 2 2 2 2" xfId="28483" xr:uid="{00000000-0005-0000-0000-0000406F0000}"/>
    <cellStyle name="표준 39 3 2 2 2 2 3" xfId="28484" xr:uid="{00000000-0005-0000-0000-0000416F0000}"/>
    <cellStyle name="표준 39 3 2 2 2 3" xfId="28485" xr:uid="{00000000-0005-0000-0000-0000426F0000}"/>
    <cellStyle name="표준 39 3 2 2 2 3 2" xfId="28486" xr:uid="{00000000-0005-0000-0000-0000436F0000}"/>
    <cellStyle name="표준 39 3 2 2 2 4" xfId="28487" xr:uid="{00000000-0005-0000-0000-0000446F0000}"/>
    <cellStyle name="표준 39 3 2 2 3" xfId="28488" xr:uid="{00000000-0005-0000-0000-0000456F0000}"/>
    <cellStyle name="표준 39 3 2 2 3 2" xfId="28489" xr:uid="{00000000-0005-0000-0000-0000466F0000}"/>
    <cellStyle name="표준 39 3 2 2 3 2 2" xfId="28490" xr:uid="{00000000-0005-0000-0000-0000476F0000}"/>
    <cellStyle name="표준 39 3 2 2 3 3" xfId="28491" xr:uid="{00000000-0005-0000-0000-0000486F0000}"/>
    <cellStyle name="표준 39 3 2 2 4" xfId="28492" xr:uid="{00000000-0005-0000-0000-0000496F0000}"/>
    <cellStyle name="표준 39 3 2 2 4 2" xfId="28493" xr:uid="{00000000-0005-0000-0000-00004A6F0000}"/>
    <cellStyle name="표준 39 3 2 2 5" xfId="28494" xr:uid="{00000000-0005-0000-0000-00004B6F0000}"/>
    <cellStyle name="표준 39 3 2 3" xfId="28495" xr:uid="{00000000-0005-0000-0000-00004C6F0000}"/>
    <cellStyle name="표준 39 3 2 3 2" xfId="28496" xr:uid="{00000000-0005-0000-0000-00004D6F0000}"/>
    <cellStyle name="표준 39 3 2 3 2 2" xfId="28497" xr:uid="{00000000-0005-0000-0000-00004E6F0000}"/>
    <cellStyle name="표준 39 3 2 3 2 2 2" xfId="28498" xr:uid="{00000000-0005-0000-0000-00004F6F0000}"/>
    <cellStyle name="표준 39 3 2 3 2 3" xfId="28499" xr:uid="{00000000-0005-0000-0000-0000506F0000}"/>
    <cellStyle name="표준 39 3 2 3 3" xfId="28500" xr:uid="{00000000-0005-0000-0000-0000516F0000}"/>
    <cellStyle name="표준 39 3 2 3 3 2" xfId="28501" xr:uid="{00000000-0005-0000-0000-0000526F0000}"/>
    <cellStyle name="표준 39 3 2 3 4" xfId="28502" xr:uid="{00000000-0005-0000-0000-0000536F0000}"/>
    <cellStyle name="표준 39 3 2 4" xfId="28503" xr:uid="{00000000-0005-0000-0000-0000546F0000}"/>
    <cellStyle name="표준 39 3 2 4 2" xfId="28504" xr:uid="{00000000-0005-0000-0000-0000556F0000}"/>
    <cellStyle name="표준 39 3 2 4 2 2" xfId="28505" xr:uid="{00000000-0005-0000-0000-0000566F0000}"/>
    <cellStyle name="표준 39 3 2 4 3" xfId="28506" xr:uid="{00000000-0005-0000-0000-0000576F0000}"/>
    <cellStyle name="표준 39 3 2 5" xfId="28507" xr:uid="{00000000-0005-0000-0000-0000586F0000}"/>
    <cellStyle name="표준 39 3 2 5 2" xfId="28508" xr:uid="{00000000-0005-0000-0000-0000596F0000}"/>
    <cellStyle name="표준 39 3 2 6" xfId="28509" xr:uid="{00000000-0005-0000-0000-00005A6F0000}"/>
    <cellStyle name="표준 39 3 3" xfId="28510" xr:uid="{00000000-0005-0000-0000-00005B6F0000}"/>
    <cellStyle name="표준 39 3 3 2" xfId="28511" xr:uid="{00000000-0005-0000-0000-00005C6F0000}"/>
    <cellStyle name="표준 39 3 3 2 2" xfId="28512" xr:uid="{00000000-0005-0000-0000-00005D6F0000}"/>
    <cellStyle name="표준 39 3 3 2 2 2" xfId="28513" xr:uid="{00000000-0005-0000-0000-00005E6F0000}"/>
    <cellStyle name="표준 39 3 3 2 2 2 2" xfId="28514" xr:uid="{00000000-0005-0000-0000-00005F6F0000}"/>
    <cellStyle name="표준 39 3 3 2 2 3" xfId="28515" xr:uid="{00000000-0005-0000-0000-0000606F0000}"/>
    <cellStyle name="표준 39 3 3 2 3" xfId="28516" xr:uid="{00000000-0005-0000-0000-0000616F0000}"/>
    <cellStyle name="표준 39 3 3 2 3 2" xfId="28517" xr:uid="{00000000-0005-0000-0000-0000626F0000}"/>
    <cellStyle name="표준 39 3 3 2 4" xfId="28518" xr:uid="{00000000-0005-0000-0000-0000636F0000}"/>
    <cellStyle name="표준 39 3 3 3" xfId="28519" xr:uid="{00000000-0005-0000-0000-0000646F0000}"/>
    <cellStyle name="표준 39 3 3 3 2" xfId="28520" xr:uid="{00000000-0005-0000-0000-0000656F0000}"/>
    <cellStyle name="표준 39 3 3 3 2 2" xfId="28521" xr:uid="{00000000-0005-0000-0000-0000666F0000}"/>
    <cellStyle name="표준 39 3 3 3 3" xfId="28522" xr:uid="{00000000-0005-0000-0000-0000676F0000}"/>
    <cellStyle name="표준 39 3 3 4" xfId="28523" xr:uid="{00000000-0005-0000-0000-0000686F0000}"/>
    <cellStyle name="표준 39 3 3 4 2" xfId="28524" xr:uid="{00000000-0005-0000-0000-0000696F0000}"/>
    <cellStyle name="표준 39 3 3 5" xfId="28525" xr:uid="{00000000-0005-0000-0000-00006A6F0000}"/>
    <cellStyle name="표준 39 3 4" xfId="28526" xr:uid="{00000000-0005-0000-0000-00006B6F0000}"/>
    <cellStyle name="표준 39 3 4 2" xfId="28527" xr:uid="{00000000-0005-0000-0000-00006C6F0000}"/>
    <cellStyle name="표준 39 3 4 2 2" xfId="28528" xr:uid="{00000000-0005-0000-0000-00006D6F0000}"/>
    <cellStyle name="표준 39 3 4 2 2 2" xfId="28529" xr:uid="{00000000-0005-0000-0000-00006E6F0000}"/>
    <cellStyle name="표준 39 3 4 2 3" xfId="28530" xr:uid="{00000000-0005-0000-0000-00006F6F0000}"/>
    <cellStyle name="표준 39 3 4 3" xfId="28531" xr:uid="{00000000-0005-0000-0000-0000706F0000}"/>
    <cellStyle name="표준 39 3 4 3 2" xfId="28532" xr:uid="{00000000-0005-0000-0000-0000716F0000}"/>
    <cellStyle name="표준 39 3 4 4" xfId="28533" xr:uid="{00000000-0005-0000-0000-0000726F0000}"/>
    <cellStyle name="표준 39 3 5" xfId="28534" xr:uid="{00000000-0005-0000-0000-0000736F0000}"/>
    <cellStyle name="표준 39 3 5 2" xfId="28535" xr:uid="{00000000-0005-0000-0000-0000746F0000}"/>
    <cellStyle name="표준 39 3 5 2 2" xfId="28536" xr:uid="{00000000-0005-0000-0000-0000756F0000}"/>
    <cellStyle name="표준 39 3 5 3" xfId="28537" xr:uid="{00000000-0005-0000-0000-0000766F0000}"/>
    <cellStyle name="표준 39 3 6" xfId="28538" xr:uid="{00000000-0005-0000-0000-0000776F0000}"/>
    <cellStyle name="표준 39 3 6 2" xfId="28539" xr:uid="{00000000-0005-0000-0000-0000786F0000}"/>
    <cellStyle name="표준 39 3 7" xfId="28540" xr:uid="{00000000-0005-0000-0000-0000796F0000}"/>
    <cellStyle name="표준 39 4" xfId="28541" xr:uid="{00000000-0005-0000-0000-00007A6F0000}"/>
    <cellStyle name="표준 39 4 2" xfId="28542" xr:uid="{00000000-0005-0000-0000-00007B6F0000}"/>
    <cellStyle name="표준 39 4 2 2" xfId="28543" xr:uid="{00000000-0005-0000-0000-00007C6F0000}"/>
    <cellStyle name="표준 39 4 2 2 2" xfId="28544" xr:uid="{00000000-0005-0000-0000-00007D6F0000}"/>
    <cellStyle name="표준 39 4 2 2 2 2" xfId="28545" xr:uid="{00000000-0005-0000-0000-00007E6F0000}"/>
    <cellStyle name="표준 39 4 2 2 2 2 2" xfId="28546" xr:uid="{00000000-0005-0000-0000-00007F6F0000}"/>
    <cellStyle name="표준 39 4 2 2 2 3" xfId="28547" xr:uid="{00000000-0005-0000-0000-0000806F0000}"/>
    <cellStyle name="표준 39 4 2 2 3" xfId="28548" xr:uid="{00000000-0005-0000-0000-0000816F0000}"/>
    <cellStyle name="표준 39 4 2 2 3 2" xfId="28549" xr:uid="{00000000-0005-0000-0000-0000826F0000}"/>
    <cellStyle name="표준 39 4 2 2 4" xfId="28550" xr:uid="{00000000-0005-0000-0000-0000836F0000}"/>
    <cellStyle name="표준 39 4 2 3" xfId="28551" xr:uid="{00000000-0005-0000-0000-0000846F0000}"/>
    <cellStyle name="표준 39 4 2 3 2" xfId="28552" xr:uid="{00000000-0005-0000-0000-0000856F0000}"/>
    <cellStyle name="표준 39 4 2 3 2 2" xfId="28553" xr:uid="{00000000-0005-0000-0000-0000866F0000}"/>
    <cellStyle name="표준 39 4 2 3 3" xfId="28554" xr:uid="{00000000-0005-0000-0000-0000876F0000}"/>
    <cellStyle name="표준 39 4 2 4" xfId="28555" xr:uid="{00000000-0005-0000-0000-0000886F0000}"/>
    <cellStyle name="표준 39 4 2 4 2" xfId="28556" xr:uid="{00000000-0005-0000-0000-0000896F0000}"/>
    <cellStyle name="표준 39 4 2 5" xfId="28557" xr:uid="{00000000-0005-0000-0000-00008A6F0000}"/>
    <cellStyle name="표준 39 4 3" xfId="28558" xr:uid="{00000000-0005-0000-0000-00008B6F0000}"/>
    <cellStyle name="표준 39 4 3 2" xfId="28559" xr:uid="{00000000-0005-0000-0000-00008C6F0000}"/>
    <cellStyle name="표준 39 4 3 2 2" xfId="28560" xr:uid="{00000000-0005-0000-0000-00008D6F0000}"/>
    <cellStyle name="표준 39 4 3 2 2 2" xfId="28561" xr:uid="{00000000-0005-0000-0000-00008E6F0000}"/>
    <cellStyle name="표준 39 4 3 2 3" xfId="28562" xr:uid="{00000000-0005-0000-0000-00008F6F0000}"/>
    <cellStyle name="표준 39 4 3 3" xfId="28563" xr:uid="{00000000-0005-0000-0000-0000906F0000}"/>
    <cellStyle name="표준 39 4 3 3 2" xfId="28564" xr:uid="{00000000-0005-0000-0000-0000916F0000}"/>
    <cellStyle name="표준 39 4 3 4" xfId="28565" xr:uid="{00000000-0005-0000-0000-0000926F0000}"/>
    <cellStyle name="표준 39 4 4" xfId="28566" xr:uid="{00000000-0005-0000-0000-0000936F0000}"/>
    <cellStyle name="표준 39 4 4 2" xfId="28567" xr:uid="{00000000-0005-0000-0000-0000946F0000}"/>
    <cellStyle name="표준 39 4 4 2 2" xfId="28568" xr:uid="{00000000-0005-0000-0000-0000956F0000}"/>
    <cellStyle name="표준 39 4 4 3" xfId="28569" xr:uid="{00000000-0005-0000-0000-0000966F0000}"/>
    <cellStyle name="표준 39 4 5" xfId="28570" xr:uid="{00000000-0005-0000-0000-0000976F0000}"/>
    <cellStyle name="표준 39 4 5 2" xfId="28571" xr:uid="{00000000-0005-0000-0000-0000986F0000}"/>
    <cellStyle name="표준 39 4 6" xfId="28572" xr:uid="{00000000-0005-0000-0000-0000996F0000}"/>
    <cellStyle name="표준 39 5" xfId="28573" xr:uid="{00000000-0005-0000-0000-00009A6F0000}"/>
    <cellStyle name="표준 39 5 2" xfId="28574" xr:uid="{00000000-0005-0000-0000-00009B6F0000}"/>
    <cellStyle name="표준 39 5 2 2" xfId="28575" xr:uid="{00000000-0005-0000-0000-00009C6F0000}"/>
    <cellStyle name="표준 39 5 2 2 2" xfId="28576" xr:uid="{00000000-0005-0000-0000-00009D6F0000}"/>
    <cellStyle name="표준 39 5 2 2 2 2" xfId="28577" xr:uid="{00000000-0005-0000-0000-00009E6F0000}"/>
    <cellStyle name="표준 39 5 2 2 3" xfId="28578" xr:uid="{00000000-0005-0000-0000-00009F6F0000}"/>
    <cellStyle name="표준 39 5 2 3" xfId="28579" xr:uid="{00000000-0005-0000-0000-0000A06F0000}"/>
    <cellStyle name="표준 39 5 2 3 2" xfId="28580" xr:uid="{00000000-0005-0000-0000-0000A16F0000}"/>
    <cellStyle name="표준 39 5 2 4" xfId="28581" xr:uid="{00000000-0005-0000-0000-0000A26F0000}"/>
    <cellStyle name="표준 39 5 3" xfId="28582" xr:uid="{00000000-0005-0000-0000-0000A36F0000}"/>
    <cellStyle name="표준 39 5 3 2" xfId="28583" xr:uid="{00000000-0005-0000-0000-0000A46F0000}"/>
    <cellStyle name="표준 39 5 3 2 2" xfId="28584" xr:uid="{00000000-0005-0000-0000-0000A56F0000}"/>
    <cellStyle name="표준 39 5 3 3" xfId="28585" xr:uid="{00000000-0005-0000-0000-0000A66F0000}"/>
    <cellStyle name="표준 39 5 4" xfId="28586" xr:uid="{00000000-0005-0000-0000-0000A76F0000}"/>
    <cellStyle name="표준 39 5 4 2" xfId="28587" xr:uid="{00000000-0005-0000-0000-0000A86F0000}"/>
    <cellStyle name="표준 39 5 5" xfId="28588" xr:uid="{00000000-0005-0000-0000-0000A96F0000}"/>
    <cellStyle name="표준 39 6" xfId="28589" xr:uid="{00000000-0005-0000-0000-0000AA6F0000}"/>
    <cellStyle name="표준 39 6 2" xfId="28590" xr:uid="{00000000-0005-0000-0000-0000AB6F0000}"/>
    <cellStyle name="표준 39 6 2 2" xfId="28591" xr:uid="{00000000-0005-0000-0000-0000AC6F0000}"/>
    <cellStyle name="표준 39 6 2 2 2" xfId="28592" xr:uid="{00000000-0005-0000-0000-0000AD6F0000}"/>
    <cellStyle name="표준 39 6 2 3" xfId="28593" xr:uid="{00000000-0005-0000-0000-0000AE6F0000}"/>
    <cellStyle name="표준 39 6 3" xfId="28594" xr:uid="{00000000-0005-0000-0000-0000AF6F0000}"/>
    <cellStyle name="표준 39 6 3 2" xfId="28595" xr:uid="{00000000-0005-0000-0000-0000B06F0000}"/>
    <cellStyle name="표준 39 6 4" xfId="28596" xr:uid="{00000000-0005-0000-0000-0000B16F0000}"/>
    <cellStyle name="표준 39 7" xfId="28597" xr:uid="{00000000-0005-0000-0000-0000B26F0000}"/>
    <cellStyle name="표준 39 7 2" xfId="28598" xr:uid="{00000000-0005-0000-0000-0000B36F0000}"/>
    <cellStyle name="표준 39 7 2 2" xfId="28599" xr:uid="{00000000-0005-0000-0000-0000B46F0000}"/>
    <cellStyle name="표준 39 7 3" xfId="28600" xr:uid="{00000000-0005-0000-0000-0000B56F0000}"/>
    <cellStyle name="표준 39 8" xfId="28601" xr:uid="{00000000-0005-0000-0000-0000B66F0000}"/>
    <cellStyle name="표준 39 8 2" xfId="28602" xr:uid="{00000000-0005-0000-0000-0000B76F0000}"/>
    <cellStyle name="표준 39 9" xfId="28603" xr:uid="{00000000-0005-0000-0000-0000B86F0000}"/>
    <cellStyle name="표준 39 9 2" xfId="28604" xr:uid="{00000000-0005-0000-0000-0000B96F0000}"/>
    <cellStyle name="표준 390" xfId="28605" xr:uid="{00000000-0005-0000-0000-0000BA6F0000}"/>
    <cellStyle name="표준 390 2" xfId="28606" xr:uid="{00000000-0005-0000-0000-0000BB6F0000}"/>
    <cellStyle name="표준 391" xfId="28607" xr:uid="{00000000-0005-0000-0000-0000BC6F0000}"/>
    <cellStyle name="표준 391 2" xfId="28608" xr:uid="{00000000-0005-0000-0000-0000BD6F0000}"/>
    <cellStyle name="표준 392" xfId="28609" xr:uid="{00000000-0005-0000-0000-0000BE6F0000}"/>
    <cellStyle name="표준 392 2" xfId="28610" xr:uid="{00000000-0005-0000-0000-0000BF6F0000}"/>
    <cellStyle name="표준 393" xfId="28611" xr:uid="{00000000-0005-0000-0000-0000C06F0000}"/>
    <cellStyle name="표준 393 2" xfId="28612" xr:uid="{00000000-0005-0000-0000-0000C16F0000}"/>
    <cellStyle name="표준 394" xfId="28613" xr:uid="{00000000-0005-0000-0000-0000C26F0000}"/>
    <cellStyle name="표준 394 2" xfId="28614" xr:uid="{00000000-0005-0000-0000-0000C36F0000}"/>
    <cellStyle name="표준 395" xfId="28615" xr:uid="{00000000-0005-0000-0000-0000C46F0000}"/>
    <cellStyle name="표준 395 2" xfId="28616" xr:uid="{00000000-0005-0000-0000-0000C56F0000}"/>
    <cellStyle name="표준 396" xfId="28617" xr:uid="{00000000-0005-0000-0000-0000C66F0000}"/>
    <cellStyle name="표준 396 2" xfId="28618" xr:uid="{00000000-0005-0000-0000-0000C76F0000}"/>
    <cellStyle name="표준 397" xfId="28619" xr:uid="{00000000-0005-0000-0000-0000C86F0000}"/>
    <cellStyle name="표준 397 2" xfId="28620" xr:uid="{00000000-0005-0000-0000-0000C96F0000}"/>
    <cellStyle name="표준 398" xfId="28621" xr:uid="{00000000-0005-0000-0000-0000CA6F0000}"/>
    <cellStyle name="표준 398 2" xfId="28622" xr:uid="{00000000-0005-0000-0000-0000CB6F0000}"/>
    <cellStyle name="표준 399" xfId="28623" xr:uid="{00000000-0005-0000-0000-0000CC6F0000}"/>
    <cellStyle name="표준 399 2" xfId="28624" xr:uid="{00000000-0005-0000-0000-0000CD6F0000}"/>
    <cellStyle name="표준 4" xfId="7" xr:uid="{00000000-0005-0000-0000-0000CE6F0000}"/>
    <cellStyle name="표준 4 10" xfId="28625" xr:uid="{00000000-0005-0000-0000-0000CF6F0000}"/>
    <cellStyle name="표준 4 10 2" xfId="28626" xr:uid="{00000000-0005-0000-0000-0000D06F0000}"/>
    <cellStyle name="표준 4 10 3" xfId="28627" xr:uid="{00000000-0005-0000-0000-0000D16F0000}"/>
    <cellStyle name="표준 4 11" xfId="28628" xr:uid="{00000000-0005-0000-0000-0000D26F0000}"/>
    <cellStyle name="표준 4 12" xfId="28629" xr:uid="{00000000-0005-0000-0000-0000D36F0000}"/>
    <cellStyle name="표준 4 12 2" xfId="28630" xr:uid="{00000000-0005-0000-0000-0000D46F0000}"/>
    <cellStyle name="표준 4 12 2 2" xfId="28631" xr:uid="{00000000-0005-0000-0000-0000D56F0000}"/>
    <cellStyle name="표준 4 13" xfId="28632" xr:uid="{00000000-0005-0000-0000-0000D66F0000}"/>
    <cellStyle name="표준 4 2" xfId="28633" xr:uid="{00000000-0005-0000-0000-0000D76F0000}"/>
    <cellStyle name="표준 4 2 10" xfId="28634" xr:uid="{00000000-0005-0000-0000-0000D86F0000}"/>
    <cellStyle name="표준 4 2 12" xfId="28635" xr:uid="{00000000-0005-0000-0000-0000D96F0000}"/>
    <cellStyle name="표준 4 2 16" xfId="28636" xr:uid="{00000000-0005-0000-0000-0000DA6F0000}"/>
    <cellStyle name="표준 4 2 16 2" xfId="28637" xr:uid="{00000000-0005-0000-0000-0000DB6F0000}"/>
    <cellStyle name="표준 4 2 2" xfId="28638" xr:uid="{00000000-0005-0000-0000-0000DC6F0000}"/>
    <cellStyle name="표준 4 2 2 2" xfId="28639" xr:uid="{00000000-0005-0000-0000-0000DD6F0000}"/>
    <cellStyle name="표준 4 2 2 2 2" xfId="28640" xr:uid="{00000000-0005-0000-0000-0000DE6F0000}"/>
    <cellStyle name="표준 4 2 2 2 2 2" xfId="28641" xr:uid="{00000000-0005-0000-0000-0000DF6F0000}"/>
    <cellStyle name="표준 4 2 2 2 2 2 2" xfId="28642" xr:uid="{00000000-0005-0000-0000-0000E06F0000}"/>
    <cellStyle name="표준 4 2 2 2 3" xfId="28643" xr:uid="{00000000-0005-0000-0000-0000E16F0000}"/>
    <cellStyle name="표준 4 2 2 2 3 2" xfId="28644" xr:uid="{00000000-0005-0000-0000-0000E26F0000}"/>
    <cellStyle name="표준 4 2 2 2 3 3" xfId="28645" xr:uid="{00000000-0005-0000-0000-0000E36F0000}"/>
    <cellStyle name="표준 4 2 2 2 4" xfId="28646" xr:uid="{00000000-0005-0000-0000-0000E46F0000}"/>
    <cellStyle name="표준 4 2 2 2 5" xfId="28647" xr:uid="{00000000-0005-0000-0000-0000E56F0000}"/>
    <cellStyle name="표준 4 2 2 3" xfId="28648" xr:uid="{00000000-0005-0000-0000-0000E66F0000}"/>
    <cellStyle name="표준 4 2 2 3 2" xfId="28649" xr:uid="{00000000-0005-0000-0000-0000E76F0000}"/>
    <cellStyle name="표준 4 2 2 3 3" xfId="28650" xr:uid="{00000000-0005-0000-0000-0000E86F0000}"/>
    <cellStyle name="표준 4 2 2 3 3 2" xfId="28651" xr:uid="{00000000-0005-0000-0000-0000E96F0000}"/>
    <cellStyle name="표준 4 2 2 3 3 3" xfId="28652" xr:uid="{00000000-0005-0000-0000-0000EA6F0000}"/>
    <cellStyle name="표준 4 2 2 3 4" xfId="28653" xr:uid="{00000000-0005-0000-0000-0000EB6F0000}"/>
    <cellStyle name="표준 4 2 2 4" xfId="28654" xr:uid="{00000000-0005-0000-0000-0000EC6F0000}"/>
    <cellStyle name="표준 4 2 2 4 2" xfId="28655" xr:uid="{00000000-0005-0000-0000-0000ED6F0000}"/>
    <cellStyle name="표준 4 2 2 4 3" xfId="28656" xr:uid="{00000000-0005-0000-0000-0000EE6F0000}"/>
    <cellStyle name="표준 4 2 2 4 3 2" xfId="28657" xr:uid="{00000000-0005-0000-0000-0000EF6F0000}"/>
    <cellStyle name="표준 4 2 2 4 3 3" xfId="28658" xr:uid="{00000000-0005-0000-0000-0000F06F0000}"/>
    <cellStyle name="표준 4 2 2 4 4" xfId="28659" xr:uid="{00000000-0005-0000-0000-0000F16F0000}"/>
    <cellStyle name="표준 4 2 2 5" xfId="28660" xr:uid="{00000000-0005-0000-0000-0000F26F0000}"/>
    <cellStyle name="표준 4 2 2 5 2" xfId="28661" xr:uid="{00000000-0005-0000-0000-0000F36F0000}"/>
    <cellStyle name="표준 4 2 2 5 3" xfId="28662" xr:uid="{00000000-0005-0000-0000-0000F46F0000}"/>
    <cellStyle name="표준 4 2 2 5 3 2" xfId="28663" xr:uid="{00000000-0005-0000-0000-0000F56F0000}"/>
    <cellStyle name="표준 4 2 2 5 3 3" xfId="28664" xr:uid="{00000000-0005-0000-0000-0000F66F0000}"/>
    <cellStyle name="표준 4 2 2 5 4" xfId="28665" xr:uid="{00000000-0005-0000-0000-0000F76F0000}"/>
    <cellStyle name="표준 4 2 2 6" xfId="28666" xr:uid="{00000000-0005-0000-0000-0000F86F0000}"/>
    <cellStyle name="표준 4 2 2 7" xfId="28667" xr:uid="{00000000-0005-0000-0000-0000F96F0000}"/>
    <cellStyle name="표준 4 2 2 7 2" xfId="28668" xr:uid="{00000000-0005-0000-0000-0000FA6F0000}"/>
    <cellStyle name="표준 4 2 2 7 3" xfId="28669" xr:uid="{00000000-0005-0000-0000-0000FB6F0000}"/>
    <cellStyle name="표준 4 2 2 8" xfId="28670" xr:uid="{00000000-0005-0000-0000-0000FC6F0000}"/>
    <cellStyle name="표준 4 2 2 9" xfId="28671" xr:uid="{00000000-0005-0000-0000-0000FD6F0000}"/>
    <cellStyle name="표준 4 2 3" xfId="28672" xr:uid="{00000000-0005-0000-0000-0000FE6F0000}"/>
    <cellStyle name="표준 4 2 3 2" xfId="28673" xr:uid="{00000000-0005-0000-0000-0000FF6F0000}"/>
    <cellStyle name="표준 4 2 3 2 2" xfId="28674" xr:uid="{00000000-0005-0000-0000-000000700000}"/>
    <cellStyle name="표준 4 2 3 3" xfId="28675" xr:uid="{00000000-0005-0000-0000-000001700000}"/>
    <cellStyle name="표준 4 2 3 3 2" xfId="28676" xr:uid="{00000000-0005-0000-0000-000002700000}"/>
    <cellStyle name="표준 4 2 3 3 3" xfId="28677" xr:uid="{00000000-0005-0000-0000-000003700000}"/>
    <cellStyle name="표준 4 2 3 4" xfId="28678" xr:uid="{00000000-0005-0000-0000-000004700000}"/>
    <cellStyle name="표준 4 2 3 5" xfId="28679" xr:uid="{00000000-0005-0000-0000-000005700000}"/>
    <cellStyle name="표준 4 2 4" xfId="28680" xr:uid="{00000000-0005-0000-0000-000006700000}"/>
    <cellStyle name="표준 4 2 4 2" xfId="28681" xr:uid="{00000000-0005-0000-0000-000007700000}"/>
    <cellStyle name="표준 4 2 4 3" xfId="28682" xr:uid="{00000000-0005-0000-0000-000008700000}"/>
    <cellStyle name="표준 4 2 4 3 2" xfId="28683" xr:uid="{00000000-0005-0000-0000-000009700000}"/>
    <cellStyle name="표준 4 2 4 3 3" xfId="28684" xr:uid="{00000000-0005-0000-0000-00000A700000}"/>
    <cellStyle name="표준 4 2 4 4" xfId="28685" xr:uid="{00000000-0005-0000-0000-00000B700000}"/>
    <cellStyle name="표준 4 2 5" xfId="28686" xr:uid="{00000000-0005-0000-0000-00000C700000}"/>
    <cellStyle name="표준 4 2 5 2" xfId="28687" xr:uid="{00000000-0005-0000-0000-00000D700000}"/>
    <cellStyle name="표준 4 2 5 3" xfId="28688" xr:uid="{00000000-0005-0000-0000-00000E700000}"/>
    <cellStyle name="표준 4 2 5 3 2" xfId="28689" xr:uid="{00000000-0005-0000-0000-00000F700000}"/>
    <cellStyle name="표준 4 2 5 3 3" xfId="28690" xr:uid="{00000000-0005-0000-0000-000010700000}"/>
    <cellStyle name="표준 4 2 5 4" xfId="28691" xr:uid="{00000000-0005-0000-0000-000011700000}"/>
    <cellStyle name="표준 4 2 6" xfId="28692" xr:uid="{00000000-0005-0000-0000-000012700000}"/>
    <cellStyle name="표준 4 2 6 2" xfId="28693" xr:uid="{00000000-0005-0000-0000-000013700000}"/>
    <cellStyle name="표준 4 2 6 3" xfId="28694" xr:uid="{00000000-0005-0000-0000-000014700000}"/>
    <cellStyle name="표준 4 2 6 3 2" xfId="28695" xr:uid="{00000000-0005-0000-0000-000015700000}"/>
    <cellStyle name="표준 4 2 6 3 3" xfId="28696" xr:uid="{00000000-0005-0000-0000-000016700000}"/>
    <cellStyle name="표준 4 2 6 4" xfId="28697" xr:uid="{00000000-0005-0000-0000-000017700000}"/>
    <cellStyle name="표준 4 2 6 5" xfId="28698" xr:uid="{00000000-0005-0000-0000-000018700000}"/>
    <cellStyle name="표준 4 2 7" xfId="28699" xr:uid="{00000000-0005-0000-0000-000019700000}"/>
    <cellStyle name="표준 4 2 7 2" xfId="28700" xr:uid="{00000000-0005-0000-0000-00001A700000}"/>
    <cellStyle name="표준 4 2 7 2 2" xfId="28701" xr:uid="{00000000-0005-0000-0000-00001B700000}"/>
    <cellStyle name="표준 4 2 7 2 2 2" xfId="28702" xr:uid="{00000000-0005-0000-0000-00001C700000}"/>
    <cellStyle name="표준 4 2 7 3" xfId="28703" xr:uid="{00000000-0005-0000-0000-00001D700000}"/>
    <cellStyle name="표준 4 2 7 4" xfId="28704" xr:uid="{00000000-0005-0000-0000-00001E700000}"/>
    <cellStyle name="표준 4 2 7 4 2" xfId="28705" xr:uid="{00000000-0005-0000-0000-00001F700000}"/>
    <cellStyle name="표준 4 2 7 4 2 2" xfId="28706" xr:uid="{00000000-0005-0000-0000-000020700000}"/>
    <cellStyle name="표준 4 2 7 4 2 2 2" xfId="28707" xr:uid="{00000000-0005-0000-0000-000021700000}"/>
    <cellStyle name="표준 4 2 7 4 2 3" xfId="28708" xr:uid="{00000000-0005-0000-0000-000022700000}"/>
    <cellStyle name="표준 4 2 7 4 2 3 2" xfId="28709" xr:uid="{00000000-0005-0000-0000-000023700000}"/>
    <cellStyle name="표준 4 2 7 4 2 4" xfId="28710" xr:uid="{00000000-0005-0000-0000-000024700000}"/>
    <cellStyle name="표준 4 2 7 4 3" xfId="28711" xr:uid="{00000000-0005-0000-0000-000025700000}"/>
    <cellStyle name="표준 4 2 7 4 3 2" xfId="28712" xr:uid="{00000000-0005-0000-0000-000026700000}"/>
    <cellStyle name="표준 4 2 8" xfId="28713" xr:uid="{00000000-0005-0000-0000-000027700000}"/>
    <cellStyle name="표준 4 2 8 2" xfId="28714" xr:uid="{00000000-0005-0000-0000-000028700000}"/>
    <cellStyle name="표준 4 2 8 3" xfId="28715" xr:uid="{00000000-0005-0000-0000-000029700000}"/>
    <cellStyle name="표준 4 2 9" xfId="28716" xr:uid="{00000000-0005-0000-0000-00002A700000}"/>
    <cellStyle name="표준 4 2_손보전체10년2월실효유예-에셋" xfId="28717" xr:uid="{00000000-0005-0000-0000-00002B700000}"/>
    <cellStyle name="표준 4 3" xfId="28718" xr:uid="{00000000-0005-0000-0000-00002C700000}"/>
    <cellStyle name="표준 4 3 2" xfId="28719" xr:uid="{00000000-0005-0000-0000-00002D700000}"/>
    <cellStyle name="표준 4 3 2 2" xfId="28720" xr:uid="{00000000-0005-0000-0000-00002E700000}"/>
    <cellStyle name="표준 4 3 3" xfId="28721" xr:uid="{00000000-0005-0000-0000-00002F700000}"/>
    <cellStyle name="표준 4 3 3 2" xfId="28722" xr:uid="{00000000-0005-0000-0000-000030700000}"/>
    <cellStyle name="표준 4 4" xfId="28723" xr:uid="{00000000-0005-0000-0000-000031700000}"/>
    <cellStyle name="표준 4 4 2" xfId="28724" xr:uid="{00000000-0005-0000-0000-000032700000}"/>
    <cellStyle name="표준 4 4 2 2" xfId="28725" xr:uid="{00000000-0005-0000-0000-000033700000}"/>
    <cellStyle name="표준 4 4 2 3" xfId="28726" xr:uid="{00000000-0005-0000-0000-000034700000}"/>
    <cellStyle name="표준 4 4 2 3 2" xfId="28727" xr:uid="{00000000-0005-0000-0000-000035700000}"/>
    <cellStyle name="표준 4 4 2 3 3" xfId="28728" xr:uid="{00000000-0005-0000-0000-000036700000}"/>
    <cellStyle name="표준 4 4 2 4" xfId="28729" xr:uid="{00000000-0005-0000-0000-000037700000}"/>
    <cellStyle name="표준 4 4 3" xfId="28730" xr:uid="{00000000-0005-0000-0000-000038700000}"/>
    <cellStyle name="표준 4 4 3 2" xfId="28731" xr:uid="{00000000-0005-0000-0000-000039700000}"/>
    <cellStyle name="표준 4 4 3 3" xfId="28732" xr:uid="{00000000-0005-0000-0000-00003A700000}"/>
    <cellStyle name="표준 4 4 3 3 2" xfId="28733" xr:uid="{00000000-0005-0000-0000-00003B700000}"/>
    <cellStyle name="표준 4 4 3 3 3" xfId="28734" xr:uid="{00000000-0005-0000-0000-00003C700000}"/>
    <cellStyle name="표준 4 4 3 4" xfId="28735" xr:uid="{00000000-0005-0000-0000-00003D700000}"/>
    <cellStyle name="표준 4 4 4" xfId="28736" xr:uid="{00000000-0005-0000-0000-00003E700000}"/>
    <cellStyle name="표준 4 4 4 2" xfId="28737" xr:uid="{00000000-0005-0000-0000-00003F700000}"/>
    <cellStyle name="표준 4 4 4 3" xfId="28738" xr:uid="{00000000-0005-0000-0000-000040700000}"/>
    <cellStyle name="표준 4 4 4 3 2" xfId="28739" xr:uid="{00000000-0005-0000-0000-000041700000}"/>
    <cellStyle name="표준 4 4 4 3 3" xfId="28740" xr:uid="{00000000-0005-0000-0000-000042700000}"/>
    <cellStyle name="표준 4 4 4 4" xfId="28741" xr:uid="{00000000-0005-0000-0000-000043700000}"/>
    <cellStyle name="표준 4 4 5" xfId="28742" xr:uid="{00000000-0005-0000-0000-000044700000}"/>
    <cellStyle name="표준 4 4 5 2" xfId="28743" xr:uid="{00000000-0005-0000-0000-000045700000}"/>
    <cellStyle name="표준 4 4 5 3" xfId="28744" xr:uid="{00000000-0005-0000-0000-000046700000}"/>
    <cellStyle name="표준 4 4 5 3 2" xfId="28745" xr:uid="{00000000-0005-0000-0000-000047700000}"/>
    <cellStyle name="표준 4 4 5 3 3" xfId="28746" xr:uid="{00000000-0005-0000-0000-000048700000}"/>
    <cellStyle name="표준 4 4 5 4" xfId="28747" xr:uid="{00000000-0005-0000-0000-000049700000}"/>
    <cellStyle name="표준 4 4 6" xfId="28748" xr:uid="{00000000-0005-0000-0000-00004A700000}"/>
    <cellStyle name="표준 4 4 7" xfId="28749" xr:uid="{00000000-0005-0000-0000-00004B700000}"/>
    <cellStyle name="표준 4 4 7 2" xfId="28750" xr:uid="{00000000-0005-0000-0000-00004C700000}"/>
    <cellStyle name="표준 4 4 7 3" xfId="28751" xr:uid="{00000000-0005-0000-0000-00004D700000}"/>
    <cellStyle name="표준 4 4 8" xfId="28752" xr:uid="{00000000-0005-0000-0000-00004E700000}"/>
    <cellStyle name="표준 4 4 9" xfId="28753" xr:uid="{00000000-0005-0000-0000-00004F700000}"/>
    <cellStyle name="표준 4 5" xfId="28754" xr:uid="{00000000-0005-0000-0000-000050700000}"/>
    <cellStyle name="표준 4 5 2" xfId="28755" xr:uid="{00000000-0005-0000-0000-000051700000}"/>
    <cellStyle name="표준 4 5 3" xfId="28756" xr:uid="{00000000-0005-0000-0000-000052700000}"/>
    <cellStyle name="표준 4 5 3 2" xfId="28757" xr:uid="{00000000-0005-0000-0000-000053700000}"/>
    <cellStyle name="표준 4 5 3 3" xfId="28758" xr:uid="{00000000-0005-0000-0000-000054700000}"/>
    <cellStyle name="표준 4 5 4" xfId="28759" xr:uid="{00000000-0005-0000-0000-000055700000}"/>
    <cellStyle name="표준 4 6" xfId="28760" xr:uid="{00000000-0005-0000-0000-000056700000}"/>
    <cellStyle name="표준 4 6 2" xfId="28761" xr:uid="{00000000-0005-0000-0000-000057700000}"/>
    <cellStyle name="표준 4 6 3" xfId="28762" xr:uid="{00000000-0005-0000-0000-000058700000}"/>
    <cellStyle name="표준 4 6 3 2" xfId="28763" xr:uid="{00000000-0005-0000-0000-000059700000}"/>
    <cellStyle name="표준 4 6 3 3" xfId="28764" xr:uid="{00000000-0005-0000-0000-00005A700000}"/>
    <cellStyle name="표준 4 6 4" xfId="28765" xr:uid="{00000000-0005-0000-0000-00005B700000}"/>
    <cellStyle name="표준 4 6 5" xfId="28766" xr:uid="{00000000-0005-0000-0000-00005C700000}"/>
    <cellStyle name="표준 4 7" xfId="28767" xr:uid="{00000000-0005-0000-0000-00005D700000}"/>
    <cellStyle name="표준 4 7 2" xfId="28768" xr:uid="{00000000-0005-0000-0000-00005E700000}"/>
    <cellStyle name="표준 4 7 2 2" xfId="28769" xr:uid="{00000000-0005-0000-0000-00005F700000}"/>
    <cellStyle name="표준 4 7 3" xfId="28770" xr:uid="{00000000-0005-0000-0000-000060700000}"/>
    <cellStyle name="표준 4 7 3 2" xfId="28771" xr:uid="{00000000-0005-0000-0000-000061700000}"/>
    <cellStyle name="표준 4 7 3 3" xfId="28772" xr:uid="{00000000-0005-0000-0000-000062700000}"/>
    <cellStyle name="표준 4 7 4" xfId="28773" xr:uid="{00000000-0005-0000-0000-000063700000}"/>
    <cellStyle name="표준 4 7 5" xfId="28774" xr:uid="{00000000-0005-0000-0000-000064700000}"/>
    <cellStyle name="표준 4 8" xfId="28775" xr:uid="{00000000-0005-0000-0000-000065700000}"/>
    <cellStyle name="표준 4 8 2" xfId="28776" xr:uid="{00000000-0005-0000-0000-000066700000}"/>
    <cellStyle name="표준 4 8 2 2" xfId="28777" xr:uid="{00000000-0005-0000-0000-000067700000}"/>
    <cellStyle name="표준 4 8 3" xfId="28778" xr:uid="{00000000-0005-0000-0000-000068700000}"/>
    <cellStyle name="표준 4 8 3 2" xfId="28779" xr:uid="{00000000-0005-0000-0000-000069700000}"/>
    <cellStyle name="표준 4 8 3 3" xfId="28780" xr:uid="{00000000-0005-0000-0000-00006A700000}"/>
    <cellStyle name="표준 4 8 4" xfId="28781" xr:uid="{00000000-0005-0000-0000-00006B700000}"/>
    <cellStyle name="표준 4 9" xfId="28782" xr:uid="{00000000-0005-0000-0000-00006C700000}"/>
    <cellStyle name="표준 4 9 2" xfId="28783" xr:uid="{00000000-0005-0000-0000-00006D700000}"/>
    <cellStyle name="표준 4_0117협회등록요청" xfId="28784" xr:uid="{00000000-0005-0000-0000-00006E700000}"/>
    <cellStyle name="표준 40" xfId="28785" xr:uid="{00000000-0005-0000-0000-00006F700000}"/>
    <cellStyle name="표준 40 10" xfId="28786" xr:uid="{00000000-0005-0000-0000-000070700000}"/>
    <cellStyle name="표준 40 11" xfId="28787" xr:uid="{00000000-0005-0000-0000-000071700000}"/>
    <cellStyle name="표준 40 2" xfId="28788" xr:uid="{00000000-0005-0000-0000-000072700000}"/>
    <cellStyle name="표준 40 2 2" xfId="28789" xr:uid="{00000000-0005-0000-0000-000073700000}"/>
    <cellStyle name="표준 40 2 2 2" xfId="28790" xr:uid="{00000000-0005-0000-0000-000074700000}"/>
    <cellStyle name="표준 40 2 2 2 2" xfId="28791" xr:uid="{00000000-0005-0000-0000-000075700000}"/>
    <cellStyle name="표준 40 2 2 2 2 2" xfId="28792" xr:uid="{00000000-0005-0000-0000-000076700000}"/>
    <cellStyle name="표준 40 2 2 2 2 2 2" xfId="28793" xr:uid="{00000000-0005-0000-0000-000077700000}"/>
    <cellStyle name="표준 40 2 2 2 2 2 2 2" xfId="28794" xr:uid="{00000000-0005-0000-0000-000078700000}"/>
    <cellStyle name="표준 40 2 2 2 2 2 2 2 2" xfId="28795" xr:uid="{00000000-0005-0000-0000-000079700000}"/>
    <cellStyle name="표준 40 2 2 2 2 2 2 3" xfId="28796" xr:uid="{00000000-0005-0000-0000-00007A700000}"/>
    <cellStyle name="표준 40 2 2 2 2 2 3" xfId="28797" xr:uid="{00000000-0005-0000-0000-00007B700000}"/>
    <cellStyle name="표준 40 2 2 2 2 2 3 2" xfId="28798" xr:uid="{00000000-0005-0000-0000-00007C700000}"/>
    <cellStyle name="표준 40 2 2 2 2 2 4" xfId="28799" xr:uid="{00000000-0005-0000-0000-00007D700000}"/>
    <cellStyle name="표준 40 2 2 2 2 3" xfId="28800" xr:uid="{00000000-0005-0000-0000-00007E700000}"/>
    <cellStyle name="표준 40 2 2 2 2 3 2" xfId="28801" xr:uid="{00000000-0005-0000-0000-00007F700000}"/>
    <cellStyle name="표준 40 2 2 2 2 3 2 2" xfId="28802" xr:uid="{00000000-0005-0000-0000-000080700000}"/>
    <cellStyle name="표준 40 2 2 2 2 3 3" xfId="28803" xr:uid="{00000000-0005-0000-0000-000081700000}"/>
    <cellStyle name="표준 40 2 2 2 2 4" xfId="28804" xr:uid="{00000000-0005-0000-0000-000082700000}"/>
    <cellStyle name="표준 40 2 2 2 2 4 2" xfId="28805" xr:uid="{00000000-0005-0000-0000-000083700000}"/>
    <cellStyle name="표준 40 2 2 2 2 5" xfId="28806" xr:uid="{00000000-0005-0000-0000-000084700000}"/>
    <cellStyle name="표준 40 2 2 2 3" xfId="28807" xr:uid="{00000000-0005-0000-0000-000085700000}"/>
    <cellStyle name="표준 40 2 2 2 3 2" xfId="28808" xr:uid="{00000000-0005-0000-0000-000086700000}"/>
    <cellStyle name="표준 40 2 2 2 3 2 2" xfId="28809" xr:uid="{00000000-0005-0000-0000-000087700000}"/>
    <cellStyle name="표준 40 2 2 2 3 2 2 2" xfId="28810" xr:uid="{00000000-0005-0000-0000-000088700000}"/>
    <cellStyle name="표준 40 2 2 2 3 2 3" xfId="28811" xr:uid="{00000000-0005-0000-0000-000089700000}"/>
    <cellStyle name="표준 40 2 2 2 3 3" xfId="28812" xr:uid="{00000000-0005-0000-0000-00008A700000}"/>
    <cellStyle name="표준 40 2 2 2 3 3 2" xfId="28813" xr:uid="{00000000-0005-0000-0000-00008B700000}"/>
    <cellStyle name="표준 40 2 2 2 3 4" xfId="28814" xr:uid="{00000000-0005-0000-0000-00008C700000}"/>
    <cellStyle name="표준 40 2 2 2 4" xfId="28815" xr:uid="{00000000-0005-0000-0000-00008D700000}"/>
    <cellStyle name="표준 40 2 2 2 4 2" xfId="28816" xr:uid="{00000000-0005-0000-0000-00008E700000}"/>
    <cellStyle name="표준 40 2 2 2 4 2 2" xfId="28817" xr:uid="{00000000-0005-0000-0000-00008F700000}"/>
    <cellStyle name="표준 40 2 2 2 4 3" xfId="28818" xr:uid="{00000000-0005-0000-0000-000090700000}"/>
    <cellStyle name="표준 40 2 2 2 5" xfId="28819" xr:uid="{00000000-0005-0000-0000-000091700000}"/>
    <cellStyle name="표준 40 2 2 2 5 2" xfId="28820" xr:uid="{00000000-0005-0000-0000-000092700000}"/>
    <cellStyle name="표준 40 2 2 2 6" xfId="28821" xr:uid="{00000000-0005-0000-0000-000093700000}"/>
    <cellStyle name="표준 40 2 2 3" xfId="28822" xr:uid="{00000000-0005-0000-0000-000094700000}"/>
    <cellStyle name="표준 40 2 2 3 2" xfId="28823" xr:uid="{00000000-0005-0000-0000-000095700000}"/>
    <cellStyle name="표준 40 2 2 3 2 2" xfId="28824" xr:uid="{00000000-0005-0000-0000-000096700000}"/>
    <cellStyle name="표준 40 2 2 3 2 2 2" xfId="28825" xr:uid="{00000000-0005-0000-0000-000097700000}"/>
    <cellStyle name="표준 40 2 2 3 2 2 2 2" xfId="28826" xr:uid="{00000000-0005-0000-0000-000098700000}"/>
    <cellStyle name="표준 40 2 2 3 2 2 3" xfId="28827" xr:uid="{00000000-0005-0000-0000-000099700000}"/>
    <cellStyle name="표준 40 2 2 3 2 3" xfId="28828" xr:uid="{00000000-0005-0000-0000-00009A700000}"/>
    <cellStyle name="표준 40 2 2 3 2 3 2" xfId="28829" xr:uid="{00000000-0005-0000-0000-00009B700000}"/>
    <cellStyle name="표준 40 2 2 3 2 4" xfId="28830" xr:uid="{00000000-0005-0000-0000-00009C700000}"/>
    <cellStyle name="표준 40 2 2 3 3" xfId="28831" xr:uid="{00000000-0005-0000-0000-00009D700000}"/>
    <cellStyle name="표준 40 2 2 3 3 2" xfId="28832" xr:uid="{00000000-0005-0000-0000-00009E700000}"/>
    <cellStyle name="표준 40 2 2 3 3 2 2" xfId="28833" xr:uid="{00000000-0005-0000-0000-00009F700000}"/>
    <cellStyle name="표준 40 2 2 3 3 3" xfId="28834" xr:uid="{00000000-0005-0000-0000-0000A0700000}"/>
    <cellStyle name="표준 40 2 2 3 4" xfId="28835" xr:uid="{00000000-0005-0000-0000-0000A1700000}"/>
    <cellStyle name="표준 40 2 2 3 4 2" xfId="28836" xr:uid="{00000000-0005-0000-0000-0000A2700000}"/>
    <cellStyle name="표준 40 2 2 3 5" xfId="28837" xr:uid="{00000000-0005-0000-0000-0000A3700000}"/>
    <cellStyle name="표준 40 2 2 4" xfId="28838" xr:uid="{00000000-0005-0000-0000-0000A4700000}"/>
    <cellStyle name="표준 40 2 2 4 2" xfId="28839" xr:uid="{00000000-0005-0000-0000-0000A5700000}"/>
    <cellStyle name="표준 40 2 2 4 2 2" xfId="28840" xr:uid="{00000000-0005-0000-0000-0000A6700000}"/>
    <cellStyle name="표준 40 2 2 4 2 2 2" xfId="28841" xr:uid="{00000000-0005-0000-0000-0000A7700000}"/>
    <cellStyle name="표준 40 2 2 4 2 3" xfId="28842" xr:uid="{00000000-0005-0000-0000-0000A8700000}"/>
    <cellStyle name="표준 40 2 2 4 3" xfId="28843" xr:uid="{00000000-0005-0000-0000-0000A9700000}"/>
    <cellStyle name="표준 40 2 2 4 3 2" xfId="28844" xr:uid="{00000000-0005-0000-0000-0000AA700000}"/>
    <cellStyle name="표준 40 2 2 4 4" xfId="28845" xr:uid="{00000000-0005-0000-0000-0000AB700000}"/>
    <cellStyle name="표준 40 2 2 5" xfId="28846" xr:uid="{00000000-0005-0000-0000-0000AC700000}"/>
    <cellStyle name="표준 40 2 2 5 2" xfId="28847" xr:uid="{00000000-0005-0000-0000-0000AD700000}"/>
    <cellStyle name="표준 40 2 2 5 2 2" xfId="28848" xr:uid="{00000000-0005-0000-0000-0000AE700000}"/>
    <cellStyle name="표준 40 2 2 5 3" xfId="28849" xr:uid="{00000000-0005-0000-0000-0000AF700000}"/>
    <cellStyle name="표준 40 2 2 6" xfId="28850" xr:uid="{00000000-0005-0000-0000-0000B0700000}"/>
    <cellStyle name="표준 40 2 2 6 2" xfId="28851" xr:uid="{00000000-0005-0000-0000-0000B1700000}"/>
    <cellStyle name="표준 40 2 2 7" xfId="28852" xr:uid="{00000000-0005-0000-0000-0000B2700000}"/>
    <cellStyle name="표준 40 2 3" xfId="28853" xr:uid="{00000000-0005-0000-0000-0000B3700000}"/>
    <cellStyle name="표준 40 2 3 2" xfId="28854" xr:uid="{00000000-0005-0000-0000-0000B4700000}"/>
    <cellStyle name="표준 40 2 3 2 2" xfId="28855" xr:uid="{00000000-0005-0000-0000-0000B5700000}"/>
    <cellStyle name="표준 40 2 3 2 2 2" xfId="28856" xr:uid="{00000000-0005-0000-0000-0000B6700000}"/>
    <cellStyle name="표준 40 2 3 2 2 2 2" xfId="28857" xr:uid="{00000000-0005-0000-0000-0000B7700000}"/>
    <cellStyle name="표준 40 2 3 2 2 2 2 2" xfId="28858" xr:uid="{00000000-0005-0000-0000-0000B8700000}"/>
    <cellStyle name="표준 40 2 3 2 2 2 3" xfId="28859" xr:uid="{00000000-0005-0000-0000-0000B9700000}"/>
    <cellStyle name="표준 40 2 3 2 2 3" xfId="28860" xr:uid="{00000000-0005-0000-0000-0000BA700000}"/>
    <cellStyle name="표준 40 2 3 2 2 3 2" xfId="28861" xr:uid="{00000000-0005-0000-0000-0000BB700000}"/>
    <cellStyle name="표준 40 2 3 2 2 4" xfId="28862" xr:uid="{00000000-0005-0000-0000-0000BC700000}"/>
    <cellStyle name="표준 40 2 3 2 3" xfId="28863" xr:uid="{00000000-0005-0000-0000-0000BD700000}"/>
    <cellStyle name="표준 40 2 3 2 3 2" xfId="28864" xr:uid="{00000000-0005-0000-0000-0000BE700000}"/>
    <cellStyle name="표준 40 2 3 2 3 2 2" xfId="28865" xr:uid="{00000000-0005-0000-0000-0000BF700000}"/>
    <cellStyle name="표준 40 2 3 2 3 3" xfId="28866" xr:uid="{00000000-0005-0000-0000-0000C0700000}"/>
    <cellStyle name="표준 40 2 3 2 4" xfId="28867" xr:uid="{00000000-0005-0000-0000-0000C1700000}"/>
    <cellStyle name="표준 40 2 3 2 4 2" xfId="28868" xr:uid="{00000000-0005-0000-0000-0000C2700000}"/>
    <cellStyle name="표준 40 2 3 2 5" xfId="28869" xr:uid="{00000000-0005-0000-0000-0000C3700000}"/>
    <cellStyle name="표준 40 2 3 3" xfId="28870" xr:uid="{00000000-0005-0000-0000-0000C4700000}"/>
    <cellStyle name="표준 40 2 3 3 2" xfId="28871" xr:uid="{00000000-0005-0000-0000-0000C5700000}"/>
    <cellStyle name="표준 40 2 3 3 2 2" xfId="28872" xr:uid="{00000000-0005-0000-0000-0000C6700000}"/>
    <cellStyle name="표준 40 2 3 3 2 2 2" xfId="28873" xr:uid="{00000000-0005-0000-0000-0000C7700000}"/>
    <cellStyle name="표준 40 2 3 3 2 3" xfId="28874" xr:uid="{00000000-0005-0000-0000-0000C8700000}"/>
    <cellStyle name="표준 40 2 3 3 3" xfId="28875" xr:uid="{00000000-0005-0000-0000-0000C9700000}"/>
    <cellStyle name="표준 40 2 3 3 3 2" xfId="28876" xr:uid="{00000000-0005-0000-0000-0000CA700000}"/>
    <cellStyle name="표준 40 2 3 3 4" xfId="28877" xr:uid="{00000000-0005-0000-0000-0000CB700000}"/>
    <cellStyle name="표준 40 2 3 4" xfId="28878" xr:uid="{00000000-0005-0000-0000-0000CC700000}"/>
    <cellStyle name="표준 40 2 3 4 2" xfId="28879" xr:uid="{00000000-0005-0000-0000-0000CD700000}"/>
    <cellStyle name="표준 40 2 3 4 2 2" xfId="28880" xr:uid="{00000000-0005-0000-0000-0000CE700000}"/>
    <cellStyle name="표준 40 2 3 4 3" xfId="28881" xr:uid="{00000000-0005-0000-0000-0000CF700000}"/>
    <cellStyle name="표준 40 2 3 5" xfId="28882" xr:uid="{00000000-0005-0000-0000-0000D0700000}"/>
    <cellStyle name="표준 40 2 3 5 2" xfId="28883" xr:uid="{00000000-0005-0000-0000-0000D1700000}"/>
    <cellStyle name="표준 40 2 3 6" xfId="28884" xr:uid="{00000000-0005-0000-0000-0000D2700000}"/>
    <cellStyle name="표준 40 2 4" xfId="28885" xr:uid="{00000000-0005-0000-0000-0000D3700000}"/>
    <cellStyle name="표준 40 2 4 2" xfId="28886" xr:uid="{00000000-0005-0000-0000-0000D4700000}"/>
    <cellStyle name="표준 40 2 4 2 2" xfId="28887" xr:uid="{00000000-0005-0000-0000-0000D5700000}"/>
    <cellStyle name="표준 40 2 4 2 2 2" xfId="28888" xr:uid="{00000000-0005-0000-0000-0000D6700000}"/>
    <cellStyle name="표준 40 2 4 2 2 2 2" xfId="28889" xr:uid="{00000000-0005-0000-0000-0000D7700000}"/>
    <cellStyle name="표준 40 2 4 2 2 3" xfId="28890" xr:uid="{00000000-0005-0000-0000-0000D8700000}"/>
    <cellStyle name="표준 40 2 4 2 3" xfId="28891" xr:uid="{00000000-0005-0000-0000-0000D9700000}"/>
    <cellStyle name="표준 40 2 4 2 3 2" xfId="28892" xr:uid="{00000000-0005-0000-0000-0000DA700000}"/>
    <cellStyle name="표준 40 2 4 2 4" xfId="28893" xr:uid="{00000000-0005-0000-0000-0000DB700000}"/>
    <cellStyle name="표준 40 2 4 3" xfId="28894" xr:uid="{00000000-0005-0000-0000-0000DC700000}"/>
    <cellStyle name="표준 40 2 4 3 2" xfId="28895" xr:uid="{00000000-0005-0000-0000-0000DD700000}"/>
    <cellStyle name="표준 40 2 4 3 2 2" xfId="28896" xr:uid="{00000000-0005-0000-0000-0000DE700000}"/>
    <cellStyle name="표준 40 2 4 3 3" xfId="28897" xr:uid="{00000000-0005-0000-0000-0000DF700000}"/>
    <cellStyle name="표준 40 2 4 4" xfId="28898" xr:uid="{00000000-0005-0000-0000-0000E0700000}"/>
    <cellStyle name="표준 40 2 4 4 2" xfId="28899" xr:uid="{00000000-0005-0000-0000-0000E1700000}"/>
    <cellStyle name="표준 40 2 4 5" xfId="28900" xr:uid="{00000000-0005-0000-0000-0000E2700000}"/>
    <cellStyle name="표준 40 2 5" xfId="28901" xr:uid="{00000000-0005-0000-0000-0000E3700000}"/>
    <cellStyle name="표준 40 2 5 2" xfId="28902" xr:uid="{00000000-0005-0000-0000-0000E4700000}"/>
    <cellStyle name="표준 40 2 5 2 2" xfId="28903" xr:uid="{00000000-0005-0000-0000-0000E5700000}"/>
    <cellStyle name="표준 40 2 5 2 2 2" xfId="28904" xr:uid="{00000000-0005-0000-0000-0000E6700000}"/>
    <cellStyle name="표준 40 2 5 2 3" xfId="28905" xr:uid="{00000000-0005-0000-0000-0000E7700000}"/>
    <cellStyle name="표준 40 2 5 3" xfId="28906" xr:uid="{00000000-0005-0000-0000-0000E8700000}"/>
    <cellStyle name="표준 40 2 5 3 2" xfId="28907" xr:uid="{00000000-0005-0000-0000-0000E9700000}"/>
    <cellStyle name="표준 40 2 5 4" xfId="28908" xr:uid="{00000000-0005-0000-0000-0000EA700000}"/>
    <cellStyle name="표준 40 2 6" xfId="28909" xr:uid="{00000000-0005-0000-0000-0000EB700000}"/>
    <cellStyle name="표준 40 2 6 2" xfId="28910" xr:uid="{00000000-0005-0000-0000-0000EC700000}"/>
    <cellStyle name="표준 40 2 6 2 2" xfId="28911" xr:uid="{00000000-0005-0000-0000-0000ED700000}"/>
    <cellStyle name="표준 40 2 6 3" xfId="28912" xr:uid="{00000000-0005-0000-0000-0000EE700000}"/>
    <cellStyle name="표준 40 2 7" xfId="28913" xr:uid="{00000000-0005-0000-0000-0000EF700000}"/>
    <cellStyle name="표준 40 2 7 2" xfId="28914" xr:uid="{00000000-0005-0000-0000-0000F0700000}"/>
    <cellStyle name="표준 40 2 8" xfId="28915" xr:uid="{00000000-0005-0000-0000-0000F1700000}"/>
    <cellStyle name="표준 40 3" xfId="28916" xr:uid="{00000000-0005-0000-0000-0000F2700000}"/>
    <cellStyle name="표준 40 3 2" xfId="28917" xr:uid="{00000000-0005-0000-0000-0000F3700000}"/>
    <cellStyle name="표준 40 3 2 2" xfId="28918" xr:uid="{00000000-0005-0000-0000-0000F4700000}"/>
    <cellStyle name="표준 40 3 2 2 2" xfId="28919" xr:uid="{00000000-0005-0000-0000-0000F5700000}"/>
    <cellStyle name="표준 40 3 2 2 2 2" xfId="28920" xr:uid="{00000000-0005-0000-0000-0000F6700000}"/>
    <cellStyle name="표준 40 3 2 2 2 2 2" xfId="28921" xr:uid="{00000000-0005-0000-0000-0000F7700000}"/>
    <cellStyle name="표준 40 3 2 2 2 2 2 2" xfId="28922" xr:uid="{00000000-0005-0000-0000-0000F8700000}"/>
    <cellStyle name="표준 40 3 2 2 2 2 3" xfId="28923" xr:uid="{00000000-0005-0000-0000-0000F9700000}"/>
    <cellStyle name="표준 40 3 2 2 2 3" xfId="28924" xr:uid="{00000000-0005-0000-0000-0000FA700000}"/>
    <cellStyle name="표준 40 3 2 2 2 3 2" xfId="28925" xr:uid="{00000000-0005-0000-0000-0000FB700000}"/>
    <cellStyle name="표준 40 3 2 2 2 4" xfId="28926" xr:uid="{00000000-0005-0000-0000-0000FC700000}"/>
    <cellStyle name="표준 40 3 2 2 3" xfId="28927" xr:uid="{00000000-0005-0000-0000-0000FD700000}"/>
    <cellStyle name="표준 40 3 2 2 3 2" xfId="28928" xr:uid="{00000000-0005-0000-0000-0000FE700000}"/>
    <cellStyle name="표준 40 3 2 2 3 2 2" xfId="28929" xr:uid="{00000000-0005-0000-0000-0000FF700000}"/>
    <cellStyle name="표준 40 3 2 2 3 3" xfId="28930" xr:uid="{00000000-0005-0000-0000-000000710000}"/>
    <cellStyle name="표준 40 3 2 2 4" xfId="28931" xr:uid="{00000000-0005-0000-0000-000001710000}"/>
    <cellStyle name="표준 40 3 2 2 4 2" xfId="28932" xr:uid="{00000000-0005-0000-0000-000002710000}"/>
    <cellStyle name="표준 40 3 2 2 5" xfId="28933" xr:uid="{00000000-0005-0000-0000-000003710000}"/>
    <cellStyle name="표준 40 3 2 3" xfId="28934" xr:uid="{00000000-0005-0000-0000-000004710000}"/>
    <cellStyle name="표준 40 3 2 3 2" xfId="28935" xr:uid="{00000000-0005-0000-0000-000005710000}"/>
    <cellStyle name="표준 40 3 2 3 2 2" xfId="28936" xr:uid="{00000000-0005-0000-0000-000006710000}"/>
    <cellStyle name="표준 40 3 2 3 2 2 2" xfId="28937" xr:uid="{00000000-0005-0000-0000-000007710000}"/>
    <cellStyle name="표준 40 3 2 3 2 3" xfId="28938" xr:uid="{00000000-0005-0000-0000-000008710000}"/>
    <cellStyle name="표준 40 3 2 3 3" xfId="28939" xr:uid="{00000000-0005-0000-0000-000009710000}"/>
    <cellStyle name="표준 40 3 2 3 3 2" xfId="28940" xr:uid="{00000000-0005-0000-0000-00000A710000}"/>
    <cellStyle name="표준 40 3 2 3 4" xfId="28941" xr:uid="{00000000-0005-0000-0000-00000B710000}"/>
    <cellStyle name="표준 40 3 2 4" xfId="28942" xr:uid="{00000000-0005-0000-0000-00000C710000}"/>
    <cellStyle name="표준 40 3 2 4 2" xfId="28943" xr:uid="{00000000-0005-0000-0000-00000D710000}"/>
    <cellStyle name="표준 40 3 2 4 2 2" xfId="28944" xr:uid="{00000000-0005-0000-0000-00000E710000}"/>
    <cellStyle name="표준 40 3 2 4 3" xfId="28945" xr:uid="{00000000-0005-0000-0000-00000F710000}"/>
    <cellStyle name="표준 40 3 2 5" xfId="28946" xr:uid="{00000000-0005-0000-0000-000010710000}"/>
    <cellStyle name="표준 40 3 2 5 2" xfId="28947" xr:uid="{00000000-0005-0000-0000-000011710000}"/>
    <cellStyle name="표준 40 3 2 6" xfId="28948" xr:uid="{00000000-0005-0000-0000-000012710000}"/>
    <cellStyle name="표준 40 3 3" xfId="28949" xr:uid="{00000000-0005-0000-0000-000013710000}"/>
    <cellStyle name="표준 40 3 3 2" xfId="28950" xr:uid="{00000000-0005-0000-0000-000014710000}"/>
    <cellStyle name="표준 40 3 3 2 2" xfId="28951" xr:uid="{00000000-0005-0000-0000-000015710000}"/>
    <cellStyle name="표준 40 3 3 2 2 2" xfId="28952" xr:uid="{00000000-0005-0000-0000-000016710000}"/>
    <cellStyle name="표준 40 3 3 2 2 2 2" xfId="28953" xr:uid="{00000000-0005-0000-0000-000017710000}"/>
    <cellStyle name="표준 40 3 3 2 2 3" xfId="28954" xr:uid="{00000000-0005-0000-0000-000018710000}"/>
    <cellStyle name="표준 40 3 3 2 3" xfId="28955" xr:uid="{00000000-0005-0000-0000-000019710000}"/>
    <cellStyle name="표준 40 3 3 2 3 2" xfId="28956" xr:uid="{00000000-0005-0000-0000-00001A710000}"/>
    <cellStyle name="표준 40 3 3 2 4" xfId="28957" xr:uid="{00000000-0005-0000-0000-00001B710000}"/>
    <cellStyle name="표준 40 3 3 3" xfId="28958" xr:uid="{00000000-0005-0000-0000-00001C710000}"/>
    <cellStyle name="표준 40 3 3 3 2" xfId="28959" xr:uid="{00000000-0005-0000-0000-00001D710000}"/>
    <cellStyle name="표준 40 3 3 3 2 2" xfId="28960" xr:uid="{00000000-0005-0000-0000-00001E710000}"/>
    <cellStyle name="표준 40 3 3 3 3" xfId="28961" xr:uid="{00000000-0005-0000-0000-00001F710000}"/>
    <cellStyle name="표준 40 3 3 4" xfId="28962" xr:uid="{00000000-0005-0000-0000-000020710000}"/>
    <cellStyle name="표준 40 3 3 4 2" xfId="28963" xr:uid="{00000000-0005-0000-0000-000021710000}"/>
    <cellStyle name="표준 40 3 3 5" xfId="28964" xr:uid="{00000000-0005-0000-0000-000022710000}"/>
    <cellStyle name="표준 40 3 4" xfId="28965" xr:uid="{00000000-0005-0000-0000-000023710000}"/>
    <cellStyle name="표준 40 3 4 2" xfId="28966" xr:uid="{00000000-0005-0000-0000-000024710000}"/>
    <cellStyle name="표준 40 3 4 2 2" xfId="28967" xr:uid="{00000000-0005-0000-0000-000025710000}"/>
    <cellStyle name="표준 40 3 4 2 2 2" xfId="28968" xr:uid="{00000000-0005-0000-0000-000026710000}"/>
    <cellStyle name="표준 40 3 4 2 3" xfId="28969" xr:uid="{00000000-0005-0000-0000-000027710000}"/>
    <cellStyle name="표준 40 3 4 3" xfId="28970" xr:uid="{00000000-0005-0000-0000-000028710000}"/>
    <cellStyle name="표준 40 3 4 3 2" xfId="28971" xr:uid="{00000000-0005-0000-0000-000029710000}"/>
    <cellStyle name="표준 40 3 4 4" xfId="28972" xr:uid="{00000000-0005-0000-0000-00002A710000}"/>
    <cellStyle name="표준 40 3 5" xfId="28973" xr:uid="{00000000-0005-0000-0000-00002B710000}"/>
    <cellStyle name="표준 40 3 5 2" xfId="28974" xr:uid="{00000000-0005-0000-0000-00002C710000}"/>
    <cellStyle name="표준 40 3 5 2 2" xfId="28975" xr:uid="{00000000-0005-0000-0000-00002D710000}"/>
    <cellStyle name="표준 40 3 5 3" xfId="28976" xr:uid="{00000000-0005-0000-0000-00002E710000}"/>
    <cellStyle name="표준 40 3 6" xfId="28977" xr:uid="{00000000-0005-0000-0000-00002F710000}"/>
    <cellStyle name="표준 40 3 6 2" xfId="28978" xr:uid="{00000000-0005-0000-0000-000030710000}"/>
    <cellStyle name="표준 40 3 7" xfId="28979" xr:uid="{00000000-0005-0000-0000-000031710000}"/>
    <cellStyle name="표준 40 4" xfId="28980" xr:uid="{00000000-0005-0000-0000-000032710000}"/>
    <cellStyle name="표준 40 4 2" xfId="28981" xr:uid="{00000000-0005-0000-0000-000033710000}"/>
    <cellStyle name="표준 40 4 2 2" xfId="28982" xr:uid="{00000000-0005-0000-0000-000034710000}"/>
    <cellStyle name="표준 40 4 2 2 2" xfId="28983" xr:uid="{00000000-0005-0000-0000-000035710000}"/>
    <cellStyle name="표준 40 4 2 2 2 2" xfId="28984" xr:uid="{00000000-0005-0000-0000-000036710000}"/>
    <cellStyle name="표준 40 4 2 2 2 2 2" xfId="28985" xr:uid="{00000000-0005-0000-0000-000037710000}"/>
    <cellStyle name="표준 40 4 2 2 2 3" xfId="28986" xr:uid="{00000000-0005-0000-0000-000038710000}"/>
    <cellStyle name="표준 40 4 2 2 3" xfId="28987" xr:uid="{00000000-0005-0000-0000-000039710000}"/>
    <cellStyle name="표준 40 4 2 2 3 2" xfId="28988" xr:uid="{00000000-0005-0000-0000-00003A710000}"/>
    <cellStyle name="표준 40 4 2 2 4" xfId="28989" xr:uid="{00000000-0005-0000-0000-00003B710000}"/>
    <cellStyle name="표준 40 4 2 3" xfId="28990" xr:uid="{00000000-0005-0000-0000-00003C710000}"/>
    <cellStyle name="표준 40 4 2 3 2" xfId="28991" xr:uid="{00000000-0005-0000-0000-00003D710000}"/>
    <cellStyle name="표준 40 4 2 3 2 2" xfId="28992" xr:uid="{00000000-0005-0000-0000-00003E710000}"/>
    <cellStyle name="표준 40 4 2 3 3" xfId="28993" xr:uid="{00000000-0005-0000-0000-00003F710000}"/>
    <cellStyle name="표준 40 4 2 4" xfId="28994" xr:uid="{00000000-0005-0000-0000-000040710000}"/>
    <cellStyle name="표준 40 4 2 4 2" xfId="28995" xr:uid="{00000000-0005-0000-0000-000041710000}"/>
    <cellStyle name="표준 40 4 2 5" xfId="28996" xr:uid="{00000000-0005-0000-0000-000042710000}"/>
    <cellStyle name="표준 40 4 3" xfId="28997" xr:uid="{00000000-0005-0000-0000-000043710000}"/>
    <cellStyle name="표준 40 4 3 2" xfId="28998" xr:uid="{00000000-0005-0000-0000-000044710000}"/>
    <cellStyle name="표준 40 4 3 2 2" xfId="28999" xr:uid="{00000000-0005-0000-0000-000045710000}"/>
    <cellStyle name="표준 40 4 3 2 2 2" xfId="29000" xr:uid="{00000000-0005-0000-0000-000046710000}"/>
    <cellStyle name="표준 40 4 3 2 3" xfId="29001" xr:uid="{00000000-0005-0000-0000-000047710000}"/>
    <cellStyle name="표준 40 4 3 3" xfId="29002" xr:uid="{00000000-0005-0000-0000-000048710000}"/>
    <cellStyle name="표준 40 4 3 3 2" xfId="29003" xr:uid="{00000000-0005-0000-0000-000049710000}"/>
    <cellStyle name="표준 40 4 3 4" xfId="29004" xr:uid="{00000000-0005-0000-0000-00004A710000}"/>
    <cellStyle name="표준 40 4 4" xfId="29005" xr:uid="{00000000-0005-0000-0000-00004B710000}"/>
    <cellStyle name="표준 40 4 4 2" xfId="29006" xr:uid="{00000000-0005-0000-0000-00004C710000}"/>
    <cellStyle name="표준 40 4 4 2 2" xfId="29007" xr:uid="{00000000-0005-0000-0000-00004D710000}"/>
    <cellStyle name="표준 40 4 4 3" xfId="29008" xr:uid="{00000000-0005-0000-0000-00004E710000}"/>
    <cellStyle name="표준 40 4 5" xfId="29009" xr:uid="{00000000-0005-0000-0000-00004F710000}"/>
    <cellStyle name="표준 40 4 5 2" xfId="29010" xr:uid="{00000000-0005-0000-0000-000050710000}"/>
    <cellStyle name="표준 40 4 6" xfId="29011" xr:uid="{00000000-0005-0000-0000-000051710000}"/>
    <cellStyle name="표준 40 5" xfId="29012" xr:uid="{00000000-0005-0000-0000-000052710000}"/>
    <cellStyle name="표준 40 5 2" xfId="29013" xr:uid="{00000000-0005-0000-0000-000053710000}"/>
    <cellStyle name="표준 40 5 2 2" xfId="29014" xr:uid="{00000000-0005-0000-0000-000054710000}"/>
    <cellStyle name="표준 40 5 2 2 2" xfId="29015" xr:uid="{00000000-0005-0000-0000-000055710000}"/>
    <cellStyle name="표준 40 5 2 2 2 2" xfId="29016" xr:uid="{00000000-0005-0000-0000-000056710000}"/>
    <cellStyle name="표준 40 5 2 2 3" xfId="29017" xr:uid="{00000000-0005-0000-0000-000057710000}"/>
    <cellStyle name="표준 40 5 2 3" xfId="29018" xr:uid="{00000000-0005-0000-0000-000058710000}"/>
    <cellStyle name="표준 40 5 2 3 2" xfId="29019" xr:uid="{00000000-0005-0000-0000-000059710000}"/>
    <cellStyle name="표준 40 5 2 4" xfId="29020" xr:uid="{00000000-0005-0000-0000-00005A710000}"/>
    <cellStyle name="표준 40 5 3" xfId="29021" xr:uid="{00000000-0005-0000-0000-00005B710000}"/>
    <cellStyle name="표준 40 5 3 2" xfId="29022" xr:uid="{00000000-0005-0000-0000-00005C710000}"/>
    <cellStyle name="표준 40 5 3 2 2" xfId="29023" xr:uid="{00000000-0005-0000-0000-00005D710000}"/>
    <cellStyle name="표준 40 5 3 3" xfId="29024" xr:uid="{00000000-0005-0000-0000-00005E710000}"/>
    <cellStyle name="표준 40 5 4" xfId="29025" xr:uid="{00000000-0005-0000-0000-00005F710000}"/>
    <cellStyle name="표준 40 5 4 2" xfId="29026" xr:uid="{00000000-0005-0000-0000-000060710000}"/>
    <cellStyle name="표준 40 5 5" xfId="29027" xr:uid="{00000000-0005-0000-0000-000061710000}"/>
    <cellStyle name="표준 40 6" xfId="29028" xr:uid="{00000000-0005-0000-0000-000062710000}"/>
    <cellStyle name="표준 40 6 2" xfId="29029" xr:uid="{00000000-0005-0000-0000-000063710000}"/>
    <cellStyle name="표준 40 6 2 2" xfId="29030" xr:uid="{00000000-0005-0000-0000-000064710000}"/>
    <cellStyle name="표준 40 6 2 2 2" xfId="29031" xr:uid="{00000000-0005-0000-0000-000065710000}"/>
    <cellStyle name="표준 40 6 2 3" xfId="29032" xr:uid="{00000000-0005-0000-0000-000066710000}"/>
    <cellStyle name="표준 40 6 3" xfId="29033" xr:uid="{00000000-0005-0000-0000-000067710000}"/>
    <cellStyle name="표준 40 6 3 2" xfId="29034" xr:uid="{00000000-0005-0000-0000-000068710000}"/>
    <cellStyle name="표준 40 6 4" xfId="29035" xr:uid="{00000000-0005-0000-0000-000069710000}"/>
    <cellStyle name="표준 40 7" xfId="29036" xr:uid="{00000000-0005-0000-0000-00006A710000}"/>
    <cellStyle name="표준 40 7 2" xfId="29037" xr:uid="{00000000-0005-0000-0000-00006B710000}"/>
    <cellStyle name="표준 40 7 2 2" xfId="29038" xr:uid="{00000000-0005-0000-0000-00006C710000}"/>
    <cellStyle name="표준 40 7 3" xfId="29039" xr:uid="{00000000-0005-0000-0000-00006D710000}"/>
    <cellStyle name="표준 40 8" xfId="29040" xr:uid="{00000000-0005-0000-0000-00006E710000}"/>
    <cellStyle name="표준 40 8 2" xfId="29041" xr:uid="{00000000-0005-0000-0000-00006F710000}"/>
    <cellStyle name="표준 40 9" xfId="29042" xr:uid="{00000000-0005-0000-0000-000070710000}"/>
    <cellStyle name="표준 40 9 2" xfId="29043" xr:uid="{00000000-0005-0000-0000-000071710000}"/>
    <cellStyle name="표준 40_이관신청서명단(말소)" xfId="29044" xr:uid="{00000000-0005-0000-0000-000072710000}"/>
    <cellStyle name="표준 400" xfId="29045" xr:uid="{00000000-0005-0000-0000-000073710000}"/>
    <cellStyle name="표준 400 2" xfId="29046" xr:uid="{00000000-0005-0000-0000-000074710000}"/>
    <cellStyle name="표준 401" xfId="29047" xr:uid="{00000000-0005-0000-0000-000075710000}"/>
    <cellStyle name="표준 401 2" xfId="29048" xr:uid="{00000000-0005-0000-0000-000076710000}"/>
    <cellStyle name="표준 402" xfId="29049" xr:uid="{00000000-0005-0000-0000-000077710000}"/>
    <cellStyle name="표준 402 2" xfId="29050" xr:uid="{00000000-0005-0000-0000-000078710000}"/>
    <cellStyle name="표준 403" xfId="29051" xr:uid="{00000000-0005-0000-0000-000079710000}"/>
    <cellStyle name="표준 404" xfId="29052" xr:uid="{00000000-0005-0000-0000-00007A710000}"/>
    <cellStyle name="표준 405" xfId="29053" xr:uid="{00000000-0005-0000-0000-00007B710000}"/>
    <cellStyle name="표준 406" xfId="29054" xr:uid="{00000000-0005-0000-0000-00007C710000}"/>
    <cellStyle name="표준 406 2" xfId="29055" xr:uid="{00000000-0005-0000-0000-00007D710000}"/>
    <cellStyle name="표준 407" xfId="29056" xr:uid="{00000000-0005-0000-0000-00007E710000}"/>
    <cellStyle name="표준 408" xfId="29057" xr:uid="{00000000-0005-0000-0000-00007F710000}"/>
    <cellStyle name="표준 408 2" xfId="29058" xr:uid="{00000000-0005-0000-0000-000080710000}"/>
    <cellStyle name="표준 409" xfId="29059" xr:uid="{00000000-0005-0000-0000-000081710000}"/>
    <cellStyle name="표준 41" xfId="29060" xr:uid="{00000000-0005-0000-0000-000082710000}"/>
    <cellStyle name="표준 41 10" xfId="29061" xr:uid="{00000000-0005-0000-0000-000083710000}"/>
    <cellStyle name="표준 41 11" xfId="29062" xr:uid="{00000000-0005-0000-0000-000084710000}"/>
    <cellStyle name="표준 41 2" xfId="29063" xr:uid="{00000000-0005-0000-0000-000085710000}"/>
    <cellStyle name="표준 41 2 2" xfId="29064" xr:uid="{00000000-0005-0000-0000-000086710000}"/>
    <cellStyle name="표준 41 2 2 2" xfId="29065" xr:uid="{00000000-0005-0000-0000-000087710000}"/>
    <cellStyle name="표준 41 2 2 2 2" xfId="29066" xr:uid="{00000000-0005-0000-0000-000088710000}"/>
    <cellStyle name="표준 41 2 2 2 2 2" xfId="29067" xr:uid="{00000000-0005-0000-0000-000089710000}"/>
    <cellStyle name="표준 41 2 2 2 2 2 2" xfId="29068" xr:uid="{00000000-0005-0000-0000-00008A710000}"/>
    <cellStyle name="표준 41 2 2 2 2 2 2 2" xfId="29069" xr:uid="{00000000-0005-0000-0000-00008B710000}"/>
    <cellStyle name="표준 41 2 2 2 2 2 2 2 2" xfId="29070" xr:uid="{00000000-0005-0000-0000-00008C710000}"/>
    <cellStyle name="표준 41 2 2 2 2 2 2 3" xfId="29071" xr:uid="{00000000-0005-0000-0000-00008D710000}"/>
    <cellStyle name="표준 41 2 2 2 2 2 3" xfId="29072" xr:uid="{00000000-0005-0000-0000-00008E710000}"/>
    <cellStyle name="표준 41 2 2 2 2 2 3 2" xfId="29073" xr:uid="{00000000-0005-0000-0000-00008F710000}"/>
    <cellStyle name="표준 41 2 2 2 2 2 4" xfId="29074" xr:uid="{00000000-0005-0000-0000-000090710000}"/>
    <cellStyle name="표준 41 2 2 2 2 3" xfId="29075" xr:uid="{00000000-0005-0000-0000-000091710000}"/>
    <cellStyle name="표준 41 2 2 2 2 3 2" xfId="29076" xr:uid="{00000000-0005-0000-0000-000092710000}"/>
    <cellStyle name="표준 41 2 2 2 2 3 2 2" xfId="29077" xr:uid="{00000000-0005-0000-0000-000093710000}"/>
    <cellStyle name="표준 41 2 2 2 2 3 3" xfId="29078" xr:uid="{00000000-0005-0000-0000-000094710000}"/>
    <cellStyle name="표준 41 2 2 2 2 4" xfId="29079" xr:uid="{00000000-0005-0000-0000-000095710000}"/>
    <cellStyle name="표준 41 2 2 2 2 4 2" xfId="29080" xr:uid="{00000000-0005-0000-0000-000096710000}"/>
    <cellStyle name="표준 41 2 2 2 2 5" xfId="29081" xr:uid="{00000000-0005-0000-0000-000097710000}"/>
    <cellStyle name="표준 41 2 2 2 3" xfId="29082" xr:uid="{00000000-0005-0000-0000-000098710000}"/>
    <cellStyle name="표준 41 2 2 2 3 2" xfId="29083" xr:uid="{00000000-0005-0000-0000-000099710000}"/>
    <cellStyle name="표준 41 2 2 2 3 2 2" xfId="29084" xr:uid="{00000000-0005-0000-0000-00009A710000}"/>
    <cellStyle name="표준 41 2 2 2 3 2 2 2" xfId="29085" xr:uid="{00000000-0005-0000-0000-00009B710000}"/>
    <cellStyle name="표준 41 2 2 2 3 2 3" xfId="29086" xr:uid="{00000000-0005-0000-0000-00009C710000}"/>
    <cellStyle name="표준 41 2 2 2 3 3" xfId="29087" xr:uid="{00000000-0005-0000-0000-00009D710000}"/>
    <cellStyle name="표준 41 2 2 2 3 3 2" xfId="29088" xr:uid="{00000000-0005-0000-0000-00009E710000}"/>
    <cellStyle name="표준 41 2 2 2 3 4" xfId="29089" xr:uid="{00000000-0005-0000-0000-00009F710000}"/>
    <cellStyle name="표준 41 2 2 2 4" xfId="29090" xr:uid="{00000000-0005-0000-0000-0000A0710000}"/>
    <cellStyle name="표준 41 2 2 2 4 2" xfId="29091" xr:uid="{00000000-0005-0000-0000-0000A1710000}"/>
    <cellStyle name="표준 41 2 2 2 4 2 2" xfId="29092" xr:uid="{00000000-0005-0000-0000-0000A2710000}"/>
    <cellStyle name="표준 41 2 2 2 4 3" xfId="29093" xr:uid="{00000000-0005-0000-0000-0000A3710000}"/>
    <cellStyle name="표준 41 2 2 2 5" xfId="29094" xr:uid="{00000000-0005-0000-0000-0000A4710000}"/>
    <cellStyle name="표준 41 2 2 2 5 2" xfId="29095" xr:uid="{00000000-0005-0000-0000-0000A5710000}"/>
    <cellStyle name="표준 41 2 2 2 6" xfId="29096" xr:uid="{00000000-0005-0000-0000-0000A6710000}"/>
    <cellStyle name="표준 41 2 2 3" xfId="29097" xr:uid="{00000000-0005-0000-0000-0000A7710000}"/>
    <cellStyle name="표준 41 2 2 3 2" xfId="29098" xr:uid="{00000000-0005-0000-0000-0000A8710000}"/>
    <cellStyle name="표준 41 2 2 3 2 2" xfId="29099" xr:uid="{00000000-0005-0000-0000-0000A9710000}"/>
    <cellStyle name="표준 41 2 2 3 2 2 2" xfId="29100" xr:uid="{00000000-0005-0000-0000-0000AA710000}"/>
    <cellStyle name="표준 41 2 2 3 2 2 2 2" xfId="29101" xr:uid="{00000000-0005-0000-0000-0000AB710000}"/>
    <cellStyle name="표준 41 2 2 3 2 2 3" xfId="29102" xr:uid="{00000000-0005-0000-0000-0000AC710000}"/>
    <cellStyle name="표준 41 2 2 3 2 3" xfId="29103" xr:uid="{00000000-0005-0000-0000-0000AD710000}"/>
    <cellStyle name="표준 41 2 2 3 2 3 2" xfId="29104" xr:uid="{00000000-0005-0000-0000-0000AE710000}"/>
    <cellStyle name="표준 41 2 2 3 2 4" xfId="29105" xr:uid="{00000000-0005-0000-0000-0000AF710000}"/>
    <cellStyle name="표준 41 2 2 3 3" xfId="29106" xr:uid="{00000000-0005-0000-0000-0000B0710000}"/>
    <cellStyle name="표준 41 2 2 3 3 2" xfId="29107" xr:uid="{00000000-0005-0000-0000-0000B1710000}"/>
    <cellStyle name="표준 41 2 2 3 3 2 2" xfId="29108" xr:uid="{00000000-0005-0000-0000-0000B2710000}"/>
    <cellStyle name="표준 41 2 2 3 3 3" xfId="29109" xr:uid="{00000000-0005-0000-0000-0000B3710000}"/>
    <cellStyle name="표준 41 2 2 3 4" xfId="29110" xr:uid="{00000000-0005-0000-0000-0000B4710000}"/>
    <cellStyle name="표준 41 2 2 3 4 2" xfId="29111" xr:uid="{00000000-0005-0000-0000-0000B5710000}"/>
    <cellStyle name="표준 41 2 2 3 5" xfId="29112" xr:uid="{00000000-0005-0000-0000-0000B6710000}"/>
    <cellStyle name="표준 41 2 2 4" xfId="29113" xr:uid="{00000000-0005-0000-0000-0000B7710000}"/>
    <cellStyle name="표준 41 2 2 4 2" xfId="29114" xr:uid="{00000000-0005-0000-0000-0000B8710000}"/>
    <cellStyle name="표준 41 2 2 4 2 2" xfId="29115" xr:uid="{00000000-0005-0000-0000-0000B9710000}"/>
    <cellStyle name="표준 41 2 2 4 2 2 2" xfId="29116" xr:uid="{00000000-0005-0000-0000-0000BA710000}"/>
    <cellStyle name="표준 41 2 2 4 2 3" xfId="29117" xr:uid="{00000000-0005-0000-0000-0000BB710000}"/>
    <cellStyle name="표준 41 2 2 4 3" xfId="29118" xr:uid="{00000000-0005-0000-0000-0000BC710000}"/>
    <cellStyle name="표준 41 2 2 4 3 2" xfId="29119" xr:uid="{00000000-0005-0000-0000-0000BD710000}"/>
    <cellStyle name="표준 41 2 2 4 4" xfId="29120" xr:uid="{00000000-0005-0000-0000-0000BE710000}"/>
    <cellStyle name="표준 41 2 2 5" xfId="29121" xr:uid="{00000000-0005-0000-0000-0000BF710000}"/>
    <cellStyle name="표준 41 2 2 5 2" xfId="29122" xr:uid="{00000000-0005-0000-0000-0000C0710000}"/>
    <cellStyle name="표준 41 2 2 5 2 2" xfId="29123" xr:uid="{00000000-0005-0000-0000-0000C1710000}"/>
    <cellStyle name="표준 41 2 2 5 3" xfId="29124" xr:uid="{00000000-0005-0000-0000-0000C2710000}"/>
    <cellStyle name="표준 41 2 2 6" xfId="29125" xr:uid="{00000000-0005-0000-0000-0000C3710000}"/>
    <cellStyle name="표준 41 2 2 6 2" xfId="29126" xr:uid="{00000000-0005-0000-0000-0000C4710000}"/>
    <cellStyle name="표준 41 2 2 7" xfId="29127" xr:uid="{00000000-0005-0000-0000-0000C5710000}"/>
    <cellStyle name="표준 41 2 3" xfId="29128" xr:uid="{00000000-0005-0000-0000-0000C6710000}"/>
    <cellStyle name="표준 41 2 3 2" xfId="29129" xr:uid="{00000000-0005-0000-0000-0000C7710000}"/>
    <cellStyle name="표준 41 2 3 2 2" xfId="29130" xr:uid="{00000000-0005-0000-0000-0000C8710000}"/>
    <cellStyle name="표준 41 2 3 2 2 2" xfId="29131" xr:uid="{00000000-0005-0000-0000-0000C9710000}"/>
    <cellStyle name="표준 41 2 3 2 2 2 2" xfId="29132" xr:uid="{00000000-0005-0000-0000-0000CA710000}"/>
    <cellStyle name="표준 41 2 3 2 2 2 2 2" xfId="29133" xr:uid="{00000000-0005-0000-0000-0000CB710000}"/>
    <cellStyle name="표준 41 2 3 2 2 2 3" xfId="29134" xr:uid="{00000000-0005-0000-0000-0000CC710000}"/>
    <cellStyle name="표준 41 2 3 2 2 3" xfId="29135" xr:uid="{00000000-0005-0000-0000-0000CD710000}"/>
    <cellStyle name="표준 41 2 3 2 2 3 2" xfId="29136" xr:uid="{00000000-0005-0000-0000-0000CE710000}"/>
    <cellStyle name="표준 41 2 3 2 2 4" xfId="29137" xr:uid="{00000000-0005-0000-0000-0000CF710000}"/>
    <cellStyle name="표준 41 2 3 2 3" xfId="29138" xr:uid="{00000000-0005-0000-0000-0000D0710000}"/>
    <cellStyle name="표준 41 2 3 2 3 2" xfId="29139" xr:uid="{00000000-0005-0000-0000-0000D1710000}"/>
    <cellStyle name="표준 41 2 3 2 3 2 2" xfId="29140" xr:uid="{00000000-0005-0000-0000-0000D2710000}"/>
    <cellStyle name="표준 41 2 3 2 3 3" xfId="29141" xr:uid="{00000000-0005-0000-0000-0000D3710000}"/>
    <cellStyle name="표준 41 2 3 2 4" xfId="29142" xr:uid="{00000000-0005-0000-0000-0000D4710000}"/>
    <cellStyle name="표준 41 2 3 2 4 2" xfId="29143" xr:uid="{00000000-0005-0000-0000-0000D5710000}"/>
    <cellStyle name="표준 41 2 3 2 5" xfId="29144" xr:uid="{00000000-0005-0000-0000-0000D6710000}"/>
    <cellStyle name="표준 41 2 3 3" xfId="29145" xr:uid="{00000000-0005-0000-0000-0000D7710000}"/>
    <cellStyle name="표준 41 2 3 3 2" xfId="29146" xr:uid="{00000000-0005-0000-0000-0000D8710000}"/>
    <cellStyle name="표준 41 2 3 3 2 2" xfId="29147" xr:uid="{00000000-0005-0000-0000-0000D9710000}"/>
    <cellStyle name="표준 41 2 3 3 2 2 2" xfId="29148" xr:uid="{00000000-0005-0000-0000-0000DA710000}"/>
    <cellStyle name="표준 41 2 3 3 2 3" xfId="29149" xr:uid="{00000000-0005-0000-0000-0000DB710000}"/>
    <cellStyle name="표준 41 2 3 3 3" xfId="29150" xr:uid="{00000000-0005-0000-0000-0000DC710000}"/>
    <cellStyle name="표준 41 2 3 3 3 2" xfId="29151" xr:uid="{00000000-0005-0000-0000-0000DD710000}"/>
    <cellStyle name="표준 41 2 3 3 4" xfId="29152" xr:uid="{00000000-0005-0000-0000-0000DE710000}"/>
    <cellStyle name="표준 41 2 3 4" xfId="29153" xr:uid="{00000000-0005-0000-0000-0000DF710000}"/>
    <cellStyle name="표준 41 2 3 4 2" xfId="29154" xr:uid="{00000000-0005-0000-0000-0000E0710000}"/>
    <cellStyle name="표준 41 2 3 4 2 2" xfId="29155" xr:uid="{00000000-0005-0000-0000-0000E1710000}"/>
    <cellStyle name="표준 41 2 3 4 3" xfId="29156" xr:uid="{00000000-0005-0000-0000-0000E2710000}"/>
    <cellStyle name="표준 41 2 3 5" xfId="29157" xr:uid="{00000000-0005-0000-0000-0000E3710000}"/>
    <cellStyle name="표준 41 2 3 5 2" xfId="29158" xr:uid="{00000000-0005-0000-0000-0000E4710000}"/>
    <cellStyle name="표준 41 2 3 6" xfId="29159" xr:uid="{00000000-0005-0000-0000-0000E5710000}"/>
    <cellStyle name="표준 41 2 4" xfId="29160" xr:uid="{00000000-0005-0000-0000-0000E6710000}"/>
    <cellStyle name="표준 41 2 4 2" xfId="29161" xr:uid="{00000000-0005-0000-0000-0000E7710000}"/>
    <cellStyle name="표준 41 2 4 2 2" xfId="29162" xr:uid="{00000000-0005-0000-0000-0000E8710000}"/>
    <cellStyle name="표준 41 2 4 2 2 2" xfId="29163" xr:uid="{00000000-0005-0000-0000-0000E9710000}"/>
    <cellStyle name="표준 41 2 4 2 2 2 2" xfId="29164" xr:uid="{00000000-0005-0000-0000-0000EA710000}"/>
    <cellStyle name="표준 41 2 4 2 2 3" xfId="29165" xr:uid="{00000000-0005-0000-0000-0000EB710000}"/>
    <cellStyle name="표준 41 2 4 2 3" xfId="29166" xr:uid="{00000000-0005-0000-0000-0000EC710000}"/>
    <cellStyle name="표준 41 2 4 2 3 2" xfId="29167" xr:uid="{00000000-0005-0000-0000-0000ED710000}"/>
    <cellStyle name="표준 41 2 4 2 4" xfId="29168" xr:uid="{00000000-0005-0000-0000-0000EE710000}"/>
    <cellStyle name="표준 41 2 4 3" xfId="29169" xr:uid="{00000000-0005-0000-0000-0000EF710000}"/>
    <cellStyle name="표준 41 2 4 3 2" xfId="29170" xr:uid="{00000000-0005-0000-0000-0000F0710000}"/>
    <cellStyle name="표준 41 2 4 3 2 2" xfId="29171" xr:uid="{00000000-0005-0000-0000-0000F1710000}"/>
    <cellStyle name="표준 41 2 4 3 3" xfId="29172" xr:uid="{00000000-0005-0000-0000-0000F2710000}"/>
    <cellStyle name="표준 41 2 4 4" xfId="29173" xr:uid="{00000000-0005-0000-0000-0000F3710000}"/>
    <cellStyle name="표준 41 2 4 4 2" xfId="29174" xr:uid="{00000000-0005-0000-0000-0000F4710000}"/>
    <cellStyle name="표준 41 2 4 5" xfId="29175" xr:uid="{00000000-0005-0000-0000-0000F5710000}"/>
    <cellStyle name="표준 41 2 5" xfId="29176" xr:uid="{00000000-0005-0000-0000-0000F6710000}"/>
    <cellStyle name="표준 41 2 5 2" xfId="29177" xr:uid="{00000000-0005-0000-0000-0000F7710000}"/>
    <cellStyle name="표준 41 2 5 2 2" xfId="29178" xr:uid="{00000000-0005-0000-0000-0000F8710000}"/>
    <cellStyle name="표준 41 2 5 2 2 2" xfId="29179" xr:uid="{00000000-0005-0000-0000-0000F9710000}"/>
    <cellStyle name="표준 41 2 5 2 3" xfId="29180" xr:uid="{00000000-0005-0000-0000-0000FA710000}"/>
    <cellStyle name="표준 41 2 5 3" xfId="29181" xr:uid="{00000000-0005-0000-0000-0000FB710000}"/>
    <cellStyle name="표준 41 2 5 3 2" xfId="29182" xr:uid="{00000000-0005-0000-0000-0000FC710000}"/>
    <cellStyle name="표준 41 2 5 4" xfId="29183" xr:uid="{00000000-0005-0000-0000-0000FD710000}"/>
    <cellStyle name="표준 41 2 6" xfId="29184" xr:uid="{00000000-0005-0000-0000-0000FE710000}"/>
    <cellStyle name="표준 41 2 6 2" xfId="29185" xr:uid="{00000000-0005-0000-0000-0000FF710000}"/>
    <cellStyle name="표준 41 2 6 2 2" xfId="29186" xr:uid="{00000000-0005-0000-0000-000000720000}"/>
    <cellStyle name="표준 41 2 6 3" xfId="29187" xr:uid="{00000000-0005-0000-0000-000001720000}"/>
    <cellStyle name="표준 41 2 7" xfId="29188" xr:uid="{00000000-0005-0000-0000-000002720000}"/>
    <cellStyle name="표준 41 2 7 2" xfId="29189" xr:uid="{00000000-0005-0000-0000-000003720000}"/>
    <cellStyle name="표준 41 2 8" xfId="29190" xr:uid="{00000000-0005-0000-0000-000004720000}"/>
    <cellStyle name="표준 41 3" xfId="29191" xr:uid="{00000000-0005-0000-0000-000005720000}"/>
    <cellStyle name="표준 41 3 2" xfId="29192" xr:uid="{00000000-0005-0000-0000-000006720000}"/>
    <cellStyle name="표준 41 3 2 2" xfId="29193" xr:uid="{00000000-0005-0000-0000-000007720000}"/>
    <cellStyle name="표준 41 3 2 2 2" xfId="29194" xr:uid="{00000000-0005-0000-0000-000008720000}"/>
    <cellStyle name="표준 41 3 2 2 2 2" xfId="29195" xr:uid="{00000000-0005-0000-0000-000009720000}"/>
    <cellStyle name="표준 41 3 2 2 2 2 2" xfId="29196" xr:uid="{00000000-0005-0000-0000-00000A720000}"/>
    <cellStyle name="표준 41 3 2 2 2 2 2 2" xfId="29197" xr:uid="{00000000-0005-0000-0000-00000B720000}"/>
    <cellStyle name="표준 41 3 2 2 2 2 3" xfId="29198" xr:uid="{00000000-0005-0000-0000-00000C720000}"/>
    <cellStyle name="표준 41 3 2 2 2 3" xfId="29199" xr:uid="{00000000-0005-0000-0000-00000D720000}"/>
    <cellStyle name="표준 41 3 2 2 2 3 2" xfId="29200" xr:uid="{00000000-0005-0000-0000-00000E720000}"/>
    <cellStyle name="표준 41 3 2 2 2 4" xfId="29201" xr:uid="{00000000-0005-0000-0000-00000F720000}"/>
    <cellStyle name="표준 41 3 2 2 3" xfId="29202" xr:uid="{00000000-0005-0000-0000-000010720000}"/>
    <cellStyle name="표준 41 3 2 2 3 2" xfId="29203" xr:uid="{00000000-0005-0000-0000-000011720000}"/>
    <cellStyle name="표준 41 3 2 2 3 2 2" xfId="29204" xr:uid="{00000000-0005-0000-0000-000012720000}"/>
    <cellStyle name="표준 41 3 2 2 3 3" xfId="29205" xr:uid="{00000000-0005-0000-0000-000013720000}"/>
    <cellStyle name="표준 41 3 2 2 4" xfId="29206" xr:uid="{00000000-0005-0000-0000-000014720000}"/>
    <cellStyle name="표준 41 3 2 2 4 2" xfId="29207" xr:uid="{00000000-0005-0000-0000-000015720000}"/>
    <cellStyle name="표준 41 3 2 2 5" xfId="29208" xr:uid="{00000000-0005-0000-0000-000016720000}"/>
    <cellStyle name="표준 41 3 2 3" xfId="29209" xr:uid="{00000000-0005-0000-0000-000017720000}"/>
    <cellStyle name="표준 41 3 2 3 2" xfId="29210" xr:uid="{00000000-0005-0000-0000-000018720000}"/>
    <cellStyle name="표준 41 3 2 3 2 2" xfId="29211" xr:uid="{00000000-0005-0000-0000-000019720000}"/>
    <cellStyle name="표준 41 3 2 3 2 2 2" xfId="29212" xr:uid="{00000000-0005-0000-0000-00001A720000}"/>
    <cellStyle name="표준 41 3 2 3 2 3" xfId="29213" xr:uid="{00000000-0005-0000-0000-00001B720000}"/>
    <cellStyle name="표준 41 3 2 3 3" xfId="29214" xr:uid="{00000000-0005-0000-0000-00001C720000}"/>
    <cellStyle name="표준 41 3 2 3 3 2" xfId="29215" xr:uid="{00000000-0005-0000-0000-00001D720000}"/>
    <cellStyle name="표준 41 3 2 3 4" xfId="29216" xr:uid="{00000000-0005-0000-0000-00001E720000}"/>
    <cellStyle name="표준 41 3 2 4" xfId="29217" xr:uid="{00000000-0005-0000-0000-00001F720000}"/>
    <cellStyle name="표준 41 3 2 4 2" xfId="29218" xr:uid="{00000000-0005-0000-0000-000020720000}"/>
    <cellStyle name="표준 41 3 2 4 2 2" xfId="29219" xr:uid="{00000000-0005-0000-0000-000021720000}"/>
    <cellStyle name="표준 41 3 2 4 3" xfId="29220" xr:uid="{00000000-0005-0000-0000-000022720000}"/>
    <cellStyle name="표준 41 3 2 5" xfId="29221" xr:uid="{00000000-0005-0000-0000-000023720000}"/>
    <cellStyle name="표준 41 3 2 5 2" xfId="29222" xr:uid="{00000000-0005-0000-0000-000024720000}"/>
    <cellStyle name="표준 41 3 2 6" xfId="29223" xr:uid="{00000000-0005-0000-0000-000025720000}"/>
    <cellStyle name="표준 41 3 3" xfId="29224" xr:uid="{00000000-0005-0000-0000-000026720000}"/>
    <cellStyle name="표준 41 3 3 2" xfId="29225" xr:uid="{00000000-0005-0000-0000-000027720000}"/>
    <cellStyle name="표준 41 3 3 2 2" xfId="29226" xr:uid="{00000000-0005-0000-0000-000028720000}"/>
    <cellStyle name="표준 41 3 3 2 2 2" xfId="29227" xr:uid="{00000000-0005-0000-0000-000029720000}"/>
    <cellStyle name="표준 41 3 3 2 2 2 2" xfId="29228" xr:uid="{00000000-0005-0000-0000-00002A720000}"/>
    <cellStyle name="표준 41 3 3 2 2 3" xfId="29229" xr:uid="{00000000-0005-0000-0000-00002B720000}"/>
    <cellStyle name="표준 41 3 3 2 3" xfId="29230" xr:uid="{00000000-0005-0000-0000-00002C720000}"/>
    <cellStyle name="표준 41 3 3 2 3 2" xfId="29231" xr:uid="{00000000-0005-0000-0000-00002D720000}"/>
    <cellStyle name="표준 41 3 3 2 4" xfId="29232" xr:uid="{00000000-0005-0000-0000-00002E720000}"/>
    <cellStyle name="표준 41 3 3 3" xfId="29233" xr:uid="{00000000-0005-0000-0000-00002F720000}"/>
    <cellStyle name="표준 41 3 3 3 2" xfId="29234" xr:uid="{00000000-0005-0000-0000-000030720000}"/>
    <cellStyle name="표준 41 3 3 3 2 2" xfId="29235" xr:uid="{00000000-0005-0000-0000-000031720000}"/>
    <cellStyle name="표준 41 3 3 3 3" xfId="29236" xr:uid="{00000000-0005-0000-0000-000032720000}"/>
    <cellStyle name="표준 41 3 3 4" xfId="29237" xr:uid="{00000000-0005-0000-0000-000033720000}"/>
    <cellStyle name="표준 41 3 3 4 2" xfId="29238" xr:uid="{00000000-0005-0000-0000-000034720000}"/>
    <cellStyle name="표준 41 3 3 5" xfId="29239" xr:uid="{00000000-0005-0000-0000-000035720000}"/>
    <cellStyle name="표준 41 3 4" xfId="29240" xr:uid="{00000000-0005-0000-0000-000036720000}"/>
    <cellStyle name="표준 41 3 4 2" xfId="29241" xr:uid="{00000000-0005-0000-0000-000037720000}"/>
    <cellStyle name="표준 41 3 4 2 2" xfId="29242" xr:uid="{00000000-0005-0000-0000-000038720000}"/>
    <cellStyle name="표준 41 3 4 2 2 2" xfId="29243" xr:uid="{00000000-0005-0000-0000-000039720000}"/>
    <cellStyle name="표준 41 3 4 2 3" xfId="29244" xr:uid="{00000000-0005-0000-0000-00003A720000}"/>
    <cellStyle name="표준 41 3 4 3" xfId="29245" xr:uid="{00000000-0005-0000-0000-00003B720000}"/>
    <cellStyle name="표준 41 3 4 3 2" xfId="29246" xr:uid="{00000000-0005-0000-0000-00003C720000}"/>
    <cellStyle name="표준 41 3 4 4" xfId="29247" xr:uid="{00000000-0005-0000-0000-00003D720000}"/>
    <cellStyle name="표준 41 3 5" xfId="29248" xr:uid="{00000000-0005-0000-0000-00003E720000}"/>
    <cellStyle name="표준 41 3 5 2" xfId="29249" xr:uid="{00000000-0005-0000-0000-00003F720000}"/>
    <cellStyle name="표준 41 3 5 2 2" xfId="29250" xr:uid="{00000000-0005-0000-0000-000040720000}"/>
    <cellStyle name="표준 41 3 5 3" xfId="29251" xr:uid="{00000000-0005-0000-0000-000041720000}"/>
    <cellStyle name="표준 41 3 6" xfId="29252" xr:uid="{00000000-0005-0000-0000-000042720000}"/>
    <cellStyle name="표준 41 3 6 2" xfId="29253" xr:uid="{00000000-0005-0000-0000-000043720000}"/>
    <cellStyle name="표준 41 3 7" xfId="29254" xr:uid="{00000000-0005-0000-0000-000044720000}"/>
    <cellStyle name="표준 41 4" xfId="29255" xr:uid="{00000000-0005-0000-0000-000045720000}"/>
    <cellStyle name="표준 41 4 2" xfId="29256" xr:uid="{00000000-0005-0000-0000-000046720000}"/>
    <cellStyle name="표준 41 4 2 2" xfId="29257" xr:uid="{00000000-0005-0000-0000-000047720000}"/>
    <cellStyle name="표준 41 4 2 2 2" xfId="29258" xr:uid="{00000000-0005-0000-0000-000048720000}"/>
    <cellStyle name="표준 41 4 2 2 2 2" xfId="29259" xr:uid="{00000000-0005-0000-0000-000049720000}"/>
    <cellStyle name="표준 41 4 2 2 2 2 2" xfId="29260" xr:uid="{00000000-0005-0000-0000-00004A720000}"/>
    <cellStyle name="표준 41 4 2 2 2 3" xfId="29261" xr:uid="{00000000-0005-0000-0000-00004B720000}"/>
    <cellStyle name="표준 41 4 2 2 3" xfId="29262" xr:uid="{00000000-0005-0000-0000-00004C720000}"/>
    <cellStyle name="표준 41 4 2 2 3 2" xfId="29263" xr:uid="{00000000-0005-0000-0000-00004D720000}"/>
    <cellStyle name="표준 41 4 2 2 4" xfId="29264" xr:uid="{00000000-0005-0000-0000-00004E720000}"/>
    <cellStyle name="표준 41 4 2 3" xfId="29265" xr:uid="{00000000-0005-0000-0000-00004F720000}"/>
    <cellStyle name="표준 41 4 2 3 2" xfId="29266" xr:uid="{00000000-0005-0000-0000-000050720000}"/>
    <cellStyle name="표준 41 4 2 3 2 2" xfId="29267" xr:uid="{00000000-0005-0000-0000-000051720000}"/>
    <cellStyle name="표준 41 4 2 3 3" xfId="29268" xr:uid="{00000000-0005-0000-0000-000052720000}"/>
    <cellStyle name="표준 41 4 2 4" xfId="29269" xr:uid="{00000000-0005-0000-0000-000053720000}"/>
    <cellStyle name="표준 41 4 2 4 2" xfId="29270" xr:uid="{00000000-0005-0000-0000-000054720000}"/>
    <cellStyle name="표준 41 4 2 5" xfId="29271" xr:uid="{00000000-0005-0000-0000-000055720000}"/>
    <cellStyle name="표준 41 4 3" xfId="29272" xr:uid="{00000000-0005-0000-0000-000056720000}"/>
    <cellStyle name="표준 41 4 3 2" xfId="29273" xr:uid="{00000000-0005-0000-0000-000057720000}"/>
    <cellStyle name="표준 41 4 3 2 2" xfId="29274" xr:uid="{00000000-0005-0000-0000-000058720000}"/>
    <cellStyle name="표준 41 4 3 2 2 2" xfId="29275" xr:uid="{00000000-0005-0000-0000-000059720000}"/>
    <cellStyle name="표준 41 4 3 2 3" xfId="29276" xr:uid="{00000000-0005-0000-0000-00005A720000}"/>
    <cellStyle name="표준 41 4 3 3" xfId="29277" xr:uid="{00000000-0005-0000-0000-00005B720000}"/>
    <cellStyle name="표준 41 4 3 3 2" xfId="29278" xr:uid="{00000000-0005-0000-0000-00005C720000}"/>
    <cellStyle name="표준 41 4 3 4" xfId="29279" xr:uid="{00000000-0005-0000-0000-00005D720000}"/>
    <cellStyle name="표준 41 4 4" xfId="29280" xr:uid="{00000000-0005-0000-0000-00005E720000}"/>
    <cellStyle name="표준 41 4 4 2" xfId="29281" xr:uid="{00000000-0005-0000-0000-00005F720000}"/>
    <cellStyle name="표준 41 4 4 2 2" xfId="29282" xr:uid="{00000000-0005-0000-0000-000060720000}"/>
    <cellStyle name="표준 41 4 4 3" xfId="29283" xr:uid="{00000000-0005-0000-0000-000061720000}"/>
    <cellStyle name="표준 41 4 5" xfId="29284" xr:uid="{00000000-0005-0000-0000-000062720000}"/>
    <cellStyle name="표준 41 4 5 2" xfId="29285" xr:uid="{00000000-0005-0000-0000-000063720000}"/>
    <cellStyle name="표준 41 4 6" xfId="29286" xr:uid="{00000000-0005-0000-0000-000064720000}"/>
    <cellStyle name="표준 41 5" xfId="29287" xr:uid="{00000000-0005-0000-0000-000065720000}"/>
    <cellStyle name="표준 41 5 2" xfId="29288" xr:uid="{00000000-0005-0000-0000-000066720000}"/>
    <cellStyle name="표준 41 5 2 2" xfId="29289" xr:uid="{00000000-0005-0000-0000-000067720000}"/>
    <cellStyle name="표준 41 5 2 2 2" xfId="29290" xr:uid="{00000000-0005-0000-0000-000068720000}"/>
    <cellStyle name="표준 41 5 2 2 2 2" xfId="29291" xr:uid="{00000000-0005-0000-0000-000069720000}"/>
    <cellStyle name="표준 41 5 2 2 3" xfId="29292" xr:uid="{00000000-0005-0000-0000-00006A720000}"/>
    <cellStyle name="표준 41 5 2 3" xfId="29293" xr:uid="{00000000-0005-0000-0000-00006B720000}"/>
    <cellStyle name="표준 41 5 2 3 2" xfId="29294" xr:uid="{00000000-0005-0000-0000-00006C720000}"/>
    <cellStyle name="표준 41 5 2 4" xfId="29295" xr:uid="{00000000-0005-0000-0000-00006D720000}"/>
    <cellStyle name="표준 41 5 3" xfId="29296" xr:uid="{00000000-0005-0000-0000-00006E720000}"/>
    <cellStyle name="표준 41 5 3 2" xfId="29297" xr:uid="{00000000-0005-0000-0000-00006F720000}"/>
    <cellStyle name="표준 41 5 3 2 2" xfId="29298" xr:uid="{00000000-0005-0000-0000-000070720000}"/>
    <cellStyle name="표준 41 5 3 3" xfId="29299" xr:uid="{00000000-0005-0000-0000-000071720000}"/>
    <cellStyle name="표준 41 5 4" xfId="29300" xr:uid="{00000000-0005-0000-0000-000072720000}"/>
    <cellStyle name="표준 41 5 4 2" xfId="29301" xr:uid="{00000000-0005-0000-0000-000073720000}"/>
    <cellStyle name="표준 41 5 5" xfId="29302" xr:uid="{00000000-0005-0000-0000-000074720000}"/>
    <cellStyle name="표준 41 6" xfId="29303" xr:uid="{00000000-0005-0000-0000-000075720000}"/>
    <cellStyle name="표준 41 6 2" xfId="29304" xr:uid="{00000000-0005-0000-0000-000076720000}"/>
    <cellStyle name="표준 41 6 2 2" xfId="29305" xr:uid="{00000000-0005-0000-0000-000077720000}"/>
    <cellStyle name="표준 41 6 2 2 2" xfId="29306" xr:uid="{00000000-0005-0000-0000-000078720000}"/>
    <cellStyle name="표준 41 6 2 3" xfId="29307" xr:uid="{00000000-0005-0000-0000-000079720000}"/>
    <cellStyle name="표준 41 6 3" xfId="29308" xr:uid="{00000000-0005-0000-0000-00007A720000}"/>
    <cellStyle name="표준 41 6 3 2" xfId="29309" xr:uid="{00000000-0005-0000-0000-00007B720000}"/>
    <cellStyle name="표준 41 6 4" xfId="29310" xr:uid="{00000000-0005-0000-0000-00007C720000}"/>
    <cellStyle name="표준 41 7" xfId="29311" xr:uid="{00000000-0005-0000-0000-00007D720000}"/>
    <cellStyle name="표준 41 7 2" xfId="29312" xr:uid="{00000000-0005-0000-0000-00007E720000}"/>
    <cellStyle name="표준 41 7 2 2" xfId="29313" xr:uid="{00000000-0005-0000-0000-00007F720000}"/>
    <cellStyle name="표준 41 7 3" xfId="29314" xr:uid="{00000000-0005-0000-0000-000080720000}"/>
    <cellStyle name="표준 41 8" xfId="29315" xr:uid="{00000000-0005-0000-0000-000081720000}"/>
    <cellStyle name="표준 41 8 2" xfId="29316" xr:uid="{00000000-0005-0000-0000-000082720000}"/>
    <cellStyle name="표준 41 9" xfId="29317" xr:uid="{00000000-0005-0000-0000-000083720000}"/>
    <cellStyle name="표준 41 9 2" xfId="29318" xr:uid="{00000000-0005-0000-0000-000084720000}"/>
    <cellStyle name="표준 41_이관신청서명단(말소)" xfId="29319" xr:uid="{00000000-0005-0000-0000-000085720000}"/>
    <cellStyle name="표준 410" xfId="29320" xr:uid="{00000000-0005-0000-0000-000086720000}"/>
    <cellStyle name="표준 411" xfId="29321" xr:uid="{00000000-0005-0000-0000-000087720000}"/>
    <cellStyle name="표준 412" xfId="29322" xr:uid="{00000000-0005-0000-0000-000088720000}"/>
    <cellStyle name="표준 413" xfId="29323" xr:uid="{00000000-0005-0000-0000-000089720000}"/>
    <cellStyle name="표준 414" xfId="29324" xr:uid="{00000000-0005-0000-0000-00008A720000}"/>
    <cellStyle name="표준 415" xfId="29325" xr:uid="{00000000-0005-0000-0000-00008B720000}"/>
    <cellStyle name="표준 415 2" xfId="29326" xr:uid="{00000000-0005-0000-0000-00008C720000}"/>
    <cellStyle name="표준 415 2 2" xfId="29327" xr:uid="{00000000-0005-0000-0000-00008D720000}"/>
    <cellStyle name="표준 416" xfId="29328" xr:uid="{00000000-0005-0000-0000-00008E720000}"/>
    <cellStyle name="표준 416 2" xfId="29329" xr:uid="{00000000-0005-0000-0000-00008F720000}"/>
    <cellStyle name="표준 417" xfId="29330" xr:uid="{00000000-0005-0000-0000-000090720000}"/>
    <cellStyle name="표준 418" xfId="29331" xr:uid="{00000000-0005-0000-0000-000091720000}"/>
    <cellStyle name="표준 419" xfId="29332" xr:uid="{00000000-0005-0000-0000-000092720000}"/>
    <cellStyle name="표준 42" xfId="29333" xr:uid="{00000000-0005-0000-0000-000093720000}"/>
    <cellStyle name="표준 42 10" xfId="29334" xr:uid="{00000000-0005-0000-0000-000094720000}"/>
    <cellStyle name="표준 42 11" xfId="29335" xr:uid="{00000000-0005-0000-0000-000095720000}"/>
    <cellStyle name="표준 42 2" xfId="29336" xr:uid="{00000000-0005-0000-0000-000096720000}"/>
    <cellStyle name="표준 42 2 2" xfId="29337" xr:uid="{00000000-0005-0000-0000-000097720000}"/>
    <cellStyle name="표준 42 2 2 2" xfId="29338" xr:uid="{00000000-0005-0000-0000-000098720000}"/>
    <cellStyle name="표준 42 2 2 2 2" xfId="29339" xr:uid="{00000000-0005-0000-0000-000099720000}"/>
    <cellStyle name="표준 42 2 2 2 2 2" xfId="29340" xr:uid="{00000000-0005-0000-0000-00009A720000}"/>
    <cellStyle name="표준 42 2 2 2 2 2 2" xfId="29341" xr:uid="{00000000-0005-0000-0000-00009B720000}"/>
    <cellStyle name="표준 42 2 2 2 2 2 2 2" xfId="29342" xr:uid="{00000000-0005-0000-0000-00009C720000}"/>
    <cellStyle name="표준 42 2 2 2 2 2 2 2 2" xfId="29343" xr:uid="{00000000-0005-0000-0000-00009D720000}"/>
    <cellStyle name="표준 42 2 2 2 2 2 2 3" xfId="29344" xr:uid="{00000000-0005-0000-0000-00009E720000}"/>
    <cellStyle name="표준 42 2 2 2 2 2 3" xfId="29345" xr:uid="{00000000-0005-0000-0000-00009F720000}"/>
    <cellStyle name="표준 42 2 2 2 2 2 3 2" xfId="29346" xr:uid="{00000000-0005-0000-0000-0000A0720000}"/>
    <cellStyle name="표준 42 2 2 2 2 2 4" xfId="29347" xr:uid="{00000000-0005-0000-0000-0000A1720000}"/>
    <cellStyle name="표준 42 2 2 2 2 3" xfId="29348" xr:uid="{00000000-0005-0000-0000-0000A2720000}"/>
    <cellStyle name="표준 42 2 2 2 2 3 2" xfId="29349" xr:uid="{00000000-0005-0000-0000-0000A3720000}"/>
    <cellStyle name="표준 42 2 2 2 2 3 2 2" xfId="29350" xr:uid="{00000000-0005-0000-0000-0000A4720000}"/>
    <cellStyle name="표준 42 2 2 2 2 3 3" xfId="29351" xr:uid="{00000000-0005-0000-0000-0000A5720000}"/>
    <cellStyle name="표준 42 2 2 2 2 4" xfId="29352" xr:uid="{00000000-0005-0000-0000-0000A6720000}"/>
    <cellStyle name="표준 42 2 2 2 2 4 2" xfId="29353" xr:uid="{00000000-0005-0000-0000-0000A7720000}"/>
    <cellStyle name="표준 42 2 2 2 2 5" xfId="29354" xr:uid="{00000000-0005-0000-0000-0000A8720000}"/>
    <cellStyle name="표준 42 2 2 2 3" xfId="29355" xr:uid="{00000000-0005-0000-0000-0000A9720000}"/>
    <cellStyle name="표준 42 2 2 2 3 2" xfId="29356" xr:uid="{00000000-0005-0000-0000-0000AA720000}"/>
    <cellStyle name="표준 42 2 2 2 3 2 2" xfId="29357" xr:uid="{00000000-0005-0000-0000-0000AB720000}"/>
    <cellStyle name="표준 42 2 2 2 3 2 2 2" xfId="29358" xr:uid="{00000000-0005-0000-0000-0000AC720000}"/>
    <cellStyle name="표준 42 2 2 2 3 2 3" xfId="29359" xr:uid="{00000000-0005-0000-0000-0000AD720000}"/>
    <cellStyle name="표준 42 2 2 2 3 3" xfId="29360" xr:uid="{00000000-0005-0000-0000-0000AE720000}"/>
    <cellStyle name="표준 42 2 2 2 3 3 2" xfId="29361" xr:uid="{00000000-0005-0000-0000-0000AF720000}"/>
    <cellStyle name="표준 42 2 2 2 3 4" xfId="29362" xr:uid="{00000000-0005-0000-0000-0000B0720000}"/>
    <cellStyle name="표준 42 2 2 2 4" xfId="29363" xr:uid="{00000000-0005-0000-0000-0000B1720000}"/>
    <cellStyle name="표준 42 2 2 2 4 2" xfId="29364" xr:uid="{00000000-0005-0000-0000-0000B2720000}"/>
    <cellStyle name="표준 42 2 2 2 4 2 2" xfId="29365" xr:uid="{00000000-0005-0000-0000-0000B3720000}"/>
    <cellStyle name="표준 42 2 2 2 4 3" xfId="29366" xr:uid="{00000000-0005-0000-0000-0000B4720000}"/>
    <cellStyle name="표준 42 2 2 2 5" xfId="29367" xr:uid="{00000000-0005-0000-0000-0000B5720000}"/>
    <cellStyle name="표준 42 2 2 2 5 2" xfId="29368" xr:uid="{00000000-0005-0000-0000-0000B6720000}"/>
    <cellStyle name="표준 42 2 2 2 6" xfId="29369" xr:uid="{00000000-0005-0000-0000-0000B7720000}"/>
    <cellStyle name="표준 42 2 2 3" xfId="29370" xr:uid="{00000000-0005-0000-0000-0000B8720000}"/>
    <cellStyle name="표준 42 2 2 3 2" xfId="29371" xr:uid="{00000000-0005-0000-0000-0000B9720000}"/>
    <cellStyle name="표준 42 2 2 3 2 2" xfId="29372" xr:uid="{00000000-0005-0000-0000-0000BA720000}"/>
    <cellStyle name="표준 42 2 2 3 2 2 2" xfId="29373" xr:uid="{00000000-0005-0000-0000-0000BB720000}"/>
    <cellStyle name="표준 42 2 2 3 2 2 2 2" xfId="29374" xr:uid="{00000000-0005-0000-0000-0000BC720000}"/>
    <cellStyle name="표준 42 2 2 3 2 2 3" xfId="29375" xr:uid="{00000000-0005-0000-0000-0000BD720000}"/>
    <cellStyle name="표준 42 2 2 3 2 3" xfId="29376" xr:uid="{00000000-0005-0000-0000-0000BE720000}"/>
    <cellStyle name="표준 42 2 2 3 2 3 2" xfId="29377" xr:uid="{00000000-0005-0000-0000-0000BF720000}"/>
    <cellStyle name="표준 42 2 2 3 2 4" xfId="29378" xr:uid="{00000000-0005-0000-0000-0000C0720000}"/>
    <cellStyle name="표준 42 2 2 3 3" xfId="29379" xr:uid="{00000000-0005-0000-0000-0000C1720000}"/>
    <cellStyle name="표준 42 2 2 3 3 2" xfId="29380" xr:uid="{00000000-0005-0000-0000-0000C2720000}"/>
    <cellStyle name="표준 42 2 2 3 3 2 2" xfId="29381" xr:uid="{00000000-0005-0000-0000-0000C3720000}"/>
    <cellStyle name="표준 42 2 2 3 3 3" xfId="29382" xr:uid="{00000000-0005-0000-0000-0000C4720000}"/>
    <cellStyle name="표준 42 2 2 3 4" xfId="29383" xr:uid="{00000000-0005-0000-0000-0000C5720000}"/>
    <cellStyle name="표준 42 2 2 3 4 2" xfId="29384" xr:uid="{00000000-0005-0000-0000-0000C6720000}"/>
    <cellStyle name="표준 42 2 2 3 5" xfId="29385" xr:uid="{00000000-0005-0000-0000-0000C7720000}"/>
    <cellStyle name="표준 42 2 2 4" xfId="29386" xr:uid="{00000000-0005-0000-0000-0000C8720000}"/>
    <cellStyle name="표준 42 2 2 4 2" xfId="29387" xr:uid="{00000000-0005-0000-0000-0000C9720000}"/>
    <cellStyle name="표준 42 2 2 4 2 2" xfId="29388" xr:uid="{00000000-0005-0000-0000-0000CA720000}"/>
    <cellStyle name="표준 42 2 2 4 2 2 2" xfId="29389" xr:uid="{00000000-0005-0000-0000-0000CB720000}"/>
    <cellStyle name="표준 42 2 2 4 2 3" xfId="29390" xr:uid="{00000000-0005-0000-0000-0000CC720000}"/>
    <cellStyle name="표준 42 2 2 4 3" xfId="29391" xr:uid="{00000000-0005-0000-0000-0000CD720000}"/>
    <cellStyle name="표준 42 2 2 4 3 2" xfId="29392" xr:uid="{00000000-0005-0000-0000-0000CE720000}"/>
    <cellStyle name="표준 42 2 2 4 4" xfId="29393" xr:uid="{00000000-0005-0000-0000-0000CF720000}"/>
    <cellStyle name="표준 42 2 2 5" xfId="29394" xr:uid="{00000000-0005-0000-0000-0000D0720000}"/>
    <cellStyle name="표준 42 2 2 5 2" xfId="29395" xr:uid="{00000000-0005-0000-0000-0000D1720000}"/>
    <cellStyle name="표준 42 2 2 5 2 2" xfId="29396" xr:uid="{00000000-0005-0000-0000-0000D2720000}"/>
    <cellStyle name="표준 42 2 2 5 3" xfId="29397" xr:uid="{00000000-0005-0000-0000-0000D3720000}"/>
    <cellStyle name="표준 42 2 2 6" xfId="29398" xr:uid="{00000000-0005-0000-0000-0000D4720000}"/>
    <cellStyle name="표준 42 2 2 6 2" xfId="29399" xr:uid="{00000000-0005-0000-0000-0000D5720000}"/>
    <cellStyle name="표준 42 2 2 7" xfId="29400" xr:uid="{00000000-0005-0000-0000-0000D6720000}"/>
    <cellStyle name="표준 42 2 3" xfId="29401" xr:uid="{00000000-0005-0000-0000-0000D7720000}"/>
    <cellStyle name="표준 42 2 3 2" xfId="29402" xr:uid="{00000000-0005-0000-0000-0000D8720000}"/>
    <cellStyle name="표준 42 2 3 2 2" xfId="29403" xr:uid="{00000000-0005-0000-0000-0000D9720000}"/>
    <cellStyle name="표준 42 2 3 2 2 2" xfId="29404" xr:uid="{00000000-0005-0000-0000-0000DA720000}"/>
    <cellStyle name="표준 42 2 3 2 2 2 2" xfId="29405" xr:uid="{00000000-0005-0000-0000-0000DB720000}"/>
    <cellStyle name="표준 42 2 3 2 2 2 2 2" xfId="29406" xr:uid="{00000000-0005-0000-0000-0000DC720000}"/>
    <cellStyle name="표준 42 2 3 2 2 2 3" xfId="29407" xr:uid="{00000000-0005-0000-0000-0000DD720000}"/>
    <cellStyle name="표준 42 2 3 2 2 3" xfId="29408" xr:uid="{00000000-0005-0000-0000-0000DE720000}"/>
    <cellStyle name="표준 42 2 3 2 2 3 2" xfId="29409" xr:uid="{00000000-0005-0000-0000-0000DF720000}"/>
    <cellStyle name="표준 42 2 3 2 2 4" xfId="29410" xr:uid="{00000000-0005-0000-0000-0000E0720000}"/>
    <cellStyle name="표준 42 2 3 2 3" xfId="29411" xr:uid="{00000000-0005-0000-0000-0000E1720000}"/>
    <cellStyle name="표준 42 2 3 2 3 2" xfId="29412" xr:uid="{00000000-0005-0000-0000-0000E2720000}"/>
    <cellStyle name="표준 42 2 3 2 3 2 2" xfId="29413" xr:uid="{00000000-0005-0000-0000-0000E3720000}"/>
    <cellStyle name="표준 42 2 3 2 3 3" xfId="29414" xr:uid="{00000000-0005-0000-0000-0000E4720000}"/>
    <cellStyle name="표준 42 2 3 2 4" xfId="29415" xr:uid="{00000000-0005-0000-0000-0000E5720000}"/>
    <cellStyle name="표준 42 2 3 2 4 2" xfId="29416" xr:uid="{00000000-0005-0000-0000-0000E6720000}"/>
    <cellStyle name="표준 42 2 3 2 5" xfId="29417" xr:uid="{00000000-0005-0000-0000-0000E7720000}"/>
    <cellStyle name="표준 42 2 3 3" xfId="29418" xr:uid="{00000000-0005-0000-0000-0000E8720000}"/>
    <cellStyle name="표준 42 2 3 3 2" xfId="29419" xr:uid="{00000000-0005-0000-0000-0000E9720000}"/>
    <cellStyle name="표준 42 2 3 3 2 2" xfId="29420" xr:uid="{00000000-0005-0000-0000-0000EA720000}"/>
    <cellStyle name="표준 42 2 3 3 2 2 2" xfId="29421" xr:uid="{00000000-0005-0000-0000-0000EB720000}"/>
    <cellStyle name="표준 42 2 3 3 2 3" xfId="29422" xr:uid="{00000000-0005-0000-0000-0000EC720000}"/>
    <cellStyle name="표준 42 2 3 3 3" xfId="29423" xr:uid="{00000000-0005-0000-0000-0000ED720000}"/>
    <cellStyle name="표준 42 2 3 3 3 2" xfId="29424" xr:uid="{00000000-0005-0000-0000-0000EE720000}"/>
    <cellStyle name="표준 42 2 3 3 4" xfId="29425" xr:uid="{00000000-0005-0000-0000-0000EF720000}"/>
    <cellStyle name="표준 42 2 3 4" xfId="29426" xr:uid="{00000000-0005-0000-0000-0000F0720000}"/>
    <cellStyle name="표준 42 2 3 4 2" xfId="29427" xr:uid="{00000000-0005-0000-0000-0000F1720000}"/>
    <cellStyle name="표준 42 2 3 4 2 2" xfId="29428" xr:uid="{00000000-0005-0000-0000-0000F2720000}"/>
    <cellStyle name="표준 42 2 3 4 3" xfId="29429" xr:uid="{00000000-0005-0000-0000-0000F3720000}"/>
    <cellStyle name="표준 42 2 3 5" xfId="29430" xr:uid="{00000000-0005-0000-0000-0000F4720000}"/>
    <cellStyle name="표준 42 2 3 5 2" xfId="29431" xr:uid="{00000000-0005-0000-0000-0000F5720000}"/>
    <cellStyle name="표준 42 2 3 6" xfId="29432" xr:uid="{00000000-0005-0000-0000-0000F6720000}"/>
    <cellStyle name="표준 42 2 4" xfId="29433" xr:uid="{00000000-0005-0000-0000-0000F7720000}"/>
    <cellStyle name="표준 42 2 4 2" xfId="29434" xr:uid="{00000000-0005-0000-0000-0000F8720000}"/>
    <cellStyle name="표준 42 2 4 2 2" xfId="29435" xr:uid="{00000000-0005-0000-0000-0000F9720000}"/>
    <cellStyle name="표준 42 2 4 2 2 2" xfId="29436" xr:uid="{00000000-0005-0000-0000-0000FA720000}"/>
    <cellStyle name="표준 42 2 4 2 2 2 2" xfId="29437" xr:uid="{00000000-0005-0000-0000-0000FB720000}"/>
    <cellStyle name="표준 42 2 4 2 2 3" xfId="29438" xr:uid="{00000000-0005-0000-0000-0000FC720000}"/>
    <cellStyle name="표준 42 2 4 2 3" xfId="29439" xr:uid="{00000000-0005-0000-0000-0000FD720000}"/>
    <cellStyle name="표준 42 2 4 2 3 2" xfId="29440" xr:uid="{00000000-0005-0000-0000-0000FE720000}"/>
    <cellStyle name="표준 42 2 4 2 4" xfId="29441" xr:uid="{00000000-0005-0000-0000-0000FF720000}"/>
    <cellStyle name="표준 42 2 4 3" xfId="29442" xr:uid="{00000000-0005-0000-0000-000000730000}"/>
    <cellStyle name="표준 42 2 4 3 2" xfId="29443" xr:uid="{00000000-0005-0000-0000-000001730000}"/>
    <cellStyle name="표준 42 2 4 3 2 2" xfId="29444" xr:uid="{00000000-0005-0000-0000-000002730000}"/>
    <cellStyle name="표준 42 2 4 3 3" xfId="29445" xr:uid="{00000000-0005-0000-0000-000003730000}"/>
    <cellStyle name="표준 42 2 4 4" xfId="29446" xr:uid="{00000000-0005-0000-0000-000004730000}"/>
    <cellStyle name="표준 42 2 4 4 2" xfId="29447" xr:uid="{00000000-0005-0000-0000-000005730000}"/>
    <cellStyle name="표준 42 2 4 5" xfId="29448" xr:uid="{00000000-0005-0000-0000-000006730000}"/>
    <cellStyle name="표준 42 2 5" xfId="29449" xr:uid="{00000000-0005-0000-0000-000007730000}"/>
    <cellStyle name="표준 42 2 5 2" xfId="29450" xr:uid="{00000000-0005-0000-0000-000008730000}"/>
    <cellStyle name="표준 42 2 5 2 2" xfId="29451" xr:uid="{00000000-0005-0000-0000-000009730000}"/>
    <cellStyle name="표준 42 2 5 2 2 2" xfId="29452" xr:uid="{00000000-0005-0000-0000-00000A730000}"/>
    <cellStyle name="표준 42 2 5 2 3" xfId="29453" xr:uid="{00000000-0005-0000-0000-00000B730000}"/>
    <cellStyle name="표준 42 2 5 3" xfId="29454" xr:uid="{00000000-0005-0000-0000-00000C730000}"/>
    <cellStyle name="표준 42 2 5 3 2" xfId="29455" xr:uid="{00000000-0005-0000-0000-00000D730000}"/>
    <cellStyle name="표준 42 2 5 4" xfId="29456" xr:uid="{00000000-0005-0000-0000-00000E730000}"/>
    <cellStyle name="표준 42 2 6" xfId="29457" xr:uid="{00000000-0005-0000-0000-00000F730000}"/>
    <cellStyle name="표준 42 2 6 2" xfId="29458" xr:uid="{00000000-0005-0000-0000-000010730000}"/>
    <cellStyle name="표준 42 2 6 2 2" xfId="29459" xr:uid="{00000000-0005-0000-0000-000011730000}"/>
    <cellStyle name="표준 42 2 6 3" xfId="29460" xr:uid="{00000000-0005-0000-0000-000012730000}"/>
    <cellStyle name="표준 42 2 7" xfId="29461" xr:uid="{00000000-0005-0000-0000-000013730000}"/>
    <cellStyle name="표준 42 2 7 2" xfId="29462" xr:uid="{00000000-0005-0000-0000-000014730000}"/>
    <cellStyle name="표준 42 2 8" xfId="29463" xr:uid="{00000000-0005-0000-0000-000015730000}"/>
    <cellStyle name="표준 42 3" xfId="29464" xr:uid="{00000000-0005-0000-0000-000016730000}"/>
    <cellStyle name="표준 42 3 2" xfId="29465" xr:uid="{00000000-0005-0000-0000-000017730000}"/>
    <cellStyle name="표준 42 3 2 2" xfId="29466" xr:uid="{00000000-0005-0000-0000-000018730000}"/>
    <cellStyle name="표준 42 3 2 2 2" xfId="29467" xr:uid="{00000000-0005-0000-0000-000019730000}"/>
    <cellStyle name="표준 42 3 2 2 2 2" xfId="29468" xr:uid="{00000000-0005-0000-0000-00001A730000}"/>
    <cellStyle name="표준 42 3 2 2 2 2 2" xfId="29469" xr:uid="{00000000-0005-0000-0000-00001B730000}"/>
    <cellStyle name="표준 42 3 2 2 2 2 2 2" xfId="29470" xr:uid="{00000000-0005-0000-0000-00001C730000}"/>
    <cellStyle name="표준 42 3 2 2 2 2 3" xfId="29471" xr:uid="{00000000-0005-0000-0000-00001D730000}"/>
    <cellStyle name="표준 42 3 2 2 2 3" xfId="29472" xr:uid="{00000000-0005-0000-0000-00001E730000}"/>
    <cellStyle name="표준 42 3 2 2 2 3 2" xfId="29473" xr:uid="{00000000-0005-0000-0000-00001F730000}"/>
    <cellStyle name="표준 42 3 2 2 2 4" xfId="29474" xr:uid="{00000000-0005-0000-0000-000020730000}"/>
    <cellStyle name="표준 42 3 2 2 3" xfId="29475" xr:uid="{00000000-0005-0000-0000-000021730000}"/>
    <cellStyle name="표준 42 3 2 2 3 2" xfId="29476" xr:uid="{00000000-0005-0000-0000-000022730000}"/>
    <cellStyle name="표준 42 3 2 2 3 2 2" xfId="29477" xr:uid="{00000000-0005-0000-0000-000023730000}"/>
    <cellStyle name="표준 42 3 2 2 3 3" xfId="29478" xr:uid="{00000000-0005-0000-0000-000024730000}"/>
    <cellStyle name="표준 42 3 2 2 4" xfId="29479" xr:uid="{00000000-0005-0000-0000-000025730000}"/>
    <cellStyle name="표준 42 3 2 2 4 2" xfId="29480" xr:uid="{00000000-0005-0000-0000-000026730000}"/>
    <cellStyle name="표준 42 3 2 2 5" xfId="29481" xr:uid="{00000000-0005-0000-0000-000027730000}"/>
    <cellStyle name="표준 42 3 2 3" xfId="29482" xr:uid="{00000000-0005-0000-0000-000028730000}"/>
    <cellStyle name="표준 42 3 2 3 2" xfId="29483" xr:uid="{00000000-0005-0000-0000-000029730000}"/>
    <cellStyle name="표준 42 3 2 3 2 2" xfId="29484" xr:uid="{00000000-0005-0000-0000-00002A730000}"/>
    <cellStyle name="표준 42 3 2 3 2 2 2" xfId="29485" xr:uid="{00000000-0005-0000-0000-00002B730000}"/>
    <cellStyle name="표준 42 3 2 3 2 3" xfId="29486" xr:uid="{00000000-0005-0000-0000-00002C730000}"/>
    <cellStyle name="표준 42 3 2 3 3" xfId="29487" xr:uid="{00000000-0005-0000-0000-00002D730000}"/>
    <cellStyle name="표준 42 3 2 3 3 2" xfId="29488" xr:uid="{00000000-0005-0000-0000-00002E730000}"/>
    <cellStyle name="표준 42 3 2 3 4" xfId="29489" xr:uid="{00000000-0005-0000-0000-00002F730000}"/>
    <cellStyle name="표준 42 3 2 4" xfId="29490" xr:uid="{00000000-0005-0000-0000-000030730000}"/>
    <cellStyle name="표준 42 3 2 4 2" xfId="29491" xr:uid="{00000000-0005-0000-0000-000031730000}"/>
    <cellStyle name="표준 42 3 2 4 2 2" xfId="29492" xr:uid="{00000000-0005-0000-0000-000032730000}"/>
    <cellStyle name="표준 42 3 2 4 3" xfId="29493" xr:uid="{00000000-0005-0000-0000-000033730000}"/>
    <cellStyle name="표준 42 3 2 5" xfId="29494" xr:uid="{00000000-0005-0000-0000-000034730000}"/>
    <cellStyle name="표준 42 3 2 5 2" xfId="29495" xr:uid="{00000000-0005-0000-0000-000035730000}"/>
    <cellStyle name="표준 42 3 2 6" xfId="29496" xr:uid="{00000000-0005-0000-0000-000036730000}"/>
    <cellStyle name="표준 42 3 3" xfId="29497" xr:uid="{00000000-0005-0000-0000-000037730000}"/>
    <cellStyle name="표준 42 3 3 2" xfId="29498" xr:uid="{00000000-0005-0000-0000-000038730000}"/>
    <cellStyle name="표준 42 3 3 2 2" xfId="29499" xr:uid="{00000000-0005-0000-0000-000039730000}"/>
    <cellStyle name="표준 42 3 3 2 2 2" xfId="29500" xr:uid="{00000000-0005-0000-0000-00003A730000}"/>
    <cellStyle name="표준 42 3 3 2 2 2 2" xfId="29501" xr:uid="{00000000-0005-0000-0000-00003B730000}"/>
    <cellStyle name="표준 42 3 3 2 2 3" xfId="29502" xr:uid="{00000000-0005-0000-0000-00003C730000}"/>
    <cellStyle name="표준 42 3 3 2 3" xfId="29503" xr:uid="{00000000-0005-0000-0000-00003D730000}"/>
    <cellStyle name="표준 42 3 3 2 3 2" xfId="29504" xr:uid="{00000000-0005-0000-0000-00003E730000}"/>
    <cellStyle name="표준 42 3 3 2 4" xfId="29505" xr:uid="{00000000-0005-0000-0000-00003F730000}"/>
    <cellStyle name="표준 42 3 3 3" xfId="29506" xr:uid="{00000000-0005-0000-0000-000040730000}"/>
    <cellStyle name="표준 42 3 3 3 2" xfId="29507" xr:uid="{00000000-0005-0000-0000-000041730000}"/>
    <cellStyle name="표준 42 3 3 3 2 2" xfId="29508" xr:uid="{00000000-0005-0000-0000-000042730000}"/>
    <cellStyle name="표준 42 3 3 3 3" xfId="29509" xr:uid="{00000000-0005-0000-0000-000043730000}"/>
    <cellStyle name="표준 42 3 3 4" xfId="29510" xr:uid="{00000000-0005-0000-0000-000044730000}"/>
    <cellStyle name="표준 42 3 3 4 2" xfId="29511" xr:uid="{00000000-0005-0000-0000-000045730000}"/>
    <cellStyle name="표준 42 3 3 5" xfId="29512" xr:uid="{00000000-0005-0000-0000-000046730000}"/>
    <cellStyle name="표준 42 3 4" xfId="29513" xr:uid="{00000000-0005-0000-0000-000047730000}"/>
    <cellStyle name="표준 42 3 4 2" xfId="29514" xr:uid="{00000000-0005-0000-0000-000048730000}"/>
    <cellStyle name="표준 42 3 4 2 2" xfId="29515" xr:uid="{00000000-0005-0000-0000-000049730000}"/>
    <cellStyle name="표준 42 3 4 2 2 2" xfId="29516" xr:uid="{00000000-0005-0000-0000-00004A730000}"/>
    <cellStyle name="표준 42 3 4 2 3" xfId="29517" xr:uid="{00000000-0005-0000-0000-00004B730000}"/>
    <cellStyle name="표준 42 3 4 3" xfId="29518" xr:uid="{00000000-0005-0000-0000-00004C730000}"/>
    <cellStyle name="표준 42 3 4 3 2" xfId="29519" xr:uid="{00000000-0005-0000-0000-00004D730000}"/>
    <cellStyle name="표준 42 3 4 4" xfId="29520" xr:uid="{00000000-0005-0000-0000-00004E730000}"/>
    <cellStyle name="표준 42 3 5" xfId="29521" xr:uid="{00000000-0005-0000-0000-00004F730000}"/>
    <cellStyle name="표준 42 3 5 2" xfId="29522" xr:uid="{00000000-0005-0000-0000-000050730000}"/>
    <cellStyle name="표준 42 3 5 2 2" xfId="29523" xr:uid="{00000000-0005-0000-0000-000051730000}"/>
    <cellStyle name="표준 42 3 5 3" xfId="29524" xr:uid="{00000000-0005-0000-0000-000052730000}"/>
    <cellStyle name="표준 42 3 6" xfId="29525" xr:uid="{00000000-0005-0000-0000-000053730000}"/>
    <cellStyle name="표준 42 3 6 2" xfId="29526" xr:uid="{00000000-0005-0000-0000-000054730000}"/>
    <cellStyle name="표준 42 3 7" xfId="29527" xr:uid="{00000000-0005-0000-0000-000055730000}"/>
    <cellStyle name="표준 42 4" xfId="29528" xr:uid="{00000000-0005-0000-0000-000056730000}"/>
    <cellStyle name="표준 42 4 2" xfId="29529" xr:uid="{00000000-0005-0000-0000-000057730000}"/>
    <cellStyle name="표준 42 4 2 2" xfId="29530" xr:uid="{00000000-0005-0000-0000-000058730000}"/>
    <cellStyle name="표준 42 4 2 2 2" xfId="29531" xr:uid="{00000000-0005-0000-0000-000059730000}"/>
    <cellStyle name="표준 42 4 2 2 2 2" xfId="29532" xr:uid="{00000000-0005-0000-0000-00005A730000}"/>
    <cellStyle name="표준 42 4 2 2 2 2 2" xfId="29533" xr:uid="{00000000-0005-0000-0000-00005B730000}"/>
    <cellStyle name="표준 42 4 2 2 2 3" xfId="29534" xr:uid="{00000000-0005-0000-0000-00005C730000}"/>
    <cellStyle name="표준 42 4 2 2 3" xfId="29535" xr:uid="{00000000-0005-0000-0000-00005D730000}"/>
    <cellStyle name="표준 42 4 2 2 3 2" xfId="29536" xr:uid="{00000000-0005-0000-0000-00005E730000}"/>
    <cellStyle name="표준 42 4 2 2 4" xfId="29537" xr:uid="{00000000-0005-0000-0000-00005F730000}"/>
    <cellStyle name="표준 42 4 2 3" xfId="29538" xr:uid="{00000000-0005-0000-0000-000060730000}"/>
    <cellStyle name="표준 42 4 2 3 2" xfId="29539" xr:uid="{00000000-0005-0000-0000-000061730000}"/>
    <cellStyle name="표준 42 4 2 3 2 2" xfId="29540" xr:uid="{00000000-0005-0000-0000-000062730000}"/>
    <cellStyle name="표준 42 4 2 3 3" xfId="29541" xr:uid="{00000000-0005-0000-0000-000063730000}"/>
    <cellStyle name="표준 42 4 2 4" xfId="29542" xr:uid="{00000000-0005-0000-0000-000064730000}"/>
    <cellStyle name="표준 42 4 2 4 2" xfId="29543" xr:uid="{00000000-0005-0000-0000-000065730000}"/>
    <cellStyle name="표준 42 4 2 5" xfId="29544" xr:uid="{00000000-0005-0000-0000-000066730000}"/>
    <cellStyle name="표준 42 4 3" xfId="29545" xr:uid="{00000000-0005-0000-0000-000067730000}"/>
    <cellStyle name="표준 42 4 3 2" xfId="29546" xr:uid="{00000000-0005-0000-0000-000068730000}"/>
    <cellStyle name="표준 42 4 3 2 2" xfId="29547" xr:uid="{00000000-0005-0000-0000-000069730000}"/>
    <cellStyle name="표준 42 4 3 2 2 2" xfId="29548" xr:uid="{00000000-0005-0000-0000-00006A730000}"/>
    <cellStyle name="표준 42 4 3 2 3" xfId="29549" xr:uid="{00000000-0005-0000-0000-00006B730000}"/>
    <cellStyle name="표준 42 4 3 3" xfId="29550" xr:uid="{00000000-0005-0000-0000-00006C730000}"/>
    <cellStyle name="표준 42 4 3 3 2" xfId="29551" xr:uid="{00000000-0005-0000-0000-00006D730000}"/>
    <cellStyle name="표준 42 4 3 4" xfId="29552" xr:uid="{00000000-0005-0000-0000-00006E730000}"/>
    <cellStyle name="표준 42 4 4" xfId="29553" xr:uid="{00000000-0005-0000-0000-00006F730000}"/>
    <cellStyle name="표준 42 4 4 2" xfId="29554" xr:uid="{00000000-0005-0000-0000-000070730000}"/>
    <cellStyle name="표준 42 4 4 2 2" xfId="29555" xr:uid="{00000000-0005-0000-0000-000071730000}"/>
    <cellStyle name="표준 42 4 4 3" xfId="29556" xr:uid="{00000000-0005-0000-0000-000072730000}"/>
    <cellStyle name="표준 42 4 5" xfId="29557" xr:uid="{00000000-0005-0000-0000-000073730000}"/>
    <cellStyle name="표준 42 4 5 2" xfId="29558" xr:uid="{00000000-0005-0000-0000-000074730000}"/>
    <cellStyle name="표준 42 4 6" xfId="29559" xr:uid="{00000000-0005-0000-0000-000075730000}"/>
    <cellStyle name="표준 42 5" xfId="29560" xr:uid="{00000000-0005-0000-0000-000076730000}"/>
    <cellStyle name="표준 42 5 2" xfId="29561" xr:uid="{00000000-0005-0000-0000-000077730000}"/>
    <cellStyle name="표준 42 5 2 2" xfId="29562" xr:uid="{00000000-0005-0000-0000-000078730000}"/>
    <cellStyle name="표준 42 5 2 2 2" xfId="29563" xr:uid="{00000000-0005-0000-0000-000079730000}"/>
    <cellStyle name="표준 42 5 2 2 2 2" xfId="29564" xr:uid="{00000000-0005-0000-0000-00007A730000}"/>
    <cellStyle name="표준 42 5 2 2 3" xfId="29565" xr:uid="{00000000-0005-0000-0000-00007B730000}"/>
    <cellStyle name="표준 42 5 2 3" xfId="29566" xr:uid="{00000000-0005-0000-0000-00007C730000}"/>
    <cellStyle name="표준 42 5 2 3 2" xfId="29567" xr:uid="{00000000-0005-0000-0000-00007D730000}"/>
    <cellStyle name="표준 42 5 2 4" xfId="29568" xr:uid="{00000000-0005-0000-0000-00007E730000}"/>
    <cellStyle name="표준 42 5 3" xfId="29569" xr:uid="{00000000-0005-0000-0000-00007F730000}"/>
    <cellStyle name="표준 42 5 3 2" xfId="29570" xr:uid="{00000000-0005-0000-0000-000080730000}"/>
    <cellStyle name="표준 42 5 3 2 2" xfId="29571" xr:uid="{00000000-0005-0000-0000-000081730000}"/>
    <cellStyle name="표준 42 5 3 3" xfId="29572" xr:uid="{00000000-0005-0000-0000-000082730000}"/>
    <cellStyle name="표준 42 5 4" xfId="29573" xr:uid="{00000000-0005-0000-0000-000083730000}"/>
    <cellStyle name="표준 42 5 4 2" xfId="29574" xr:uid="{00000000-0005-0000-0000-000084730000}"/>
    <cellStyle name="표준 42 5 5" xfId="29575" xr:uid="{00000000-0005-0000-0000-000085730000}"/>
    <cellStyle name="표준 42 6" xfId="29576" xr:uid="{00000000-0005-0000-0000-000086730000}"/>
    <cellStyle name="표준 42 6 2" xfId="29577" xr:uid="{00000000-0005-0000-0000-000087730000}"/>
    <cellStyle name="표준 42 6 2 2" xfId="29578" xr:uid="{00000000-0005-0000-0000-000088730000}"/>
    <cellStyle name="표준 42 6 2 2 2" xfId="29579" xr:uid="{00000000-0005-0000-0000-000089730000}"/>
    <cellStyle name="표준 42 6 2 3" xfId="29580" xr:uid="{00000000-0005-0000-0000-00008A730000}"/>
    <cellStyle name="표준 42 6 3" xfId="29581" xr:uid="{00000000-0005-0000-0000-00008B730000}"/>
    <cellStyle name="표준 42 6 3 2" xfId="29582" xr:uid="{00000000-0005-0000-0000-00008C730000}"/>
    <cellStyle name="표준 42 6 4" xfId="29583" xr:uid="{00000000-0005-0000-0000-00008D730000}"/>
    <cellStyle name="표준 42 7" xfId="29584" xr:uid="{00000000-0005-0000-0000-00008E730000}"/>
    <cellStyle name="표준 42 7 2" xfId="29585" xr:uid="{00000000-0005-0000-0000-00008F730000}"/>
    <cellStyle name="표준 42 7 2 2" xfId="29586" xr:uid="{00000000-0005-0000-0000-000090730000}"/>
    <cellStyle name="표준 42 7 3" xfId="29587" xr:uid="{00000000-0005-0000-0000-000091730000}"/>
    <cellStyle name="표준 42 8" xfId="29588" xr:uid="{00000000-0005-0000-0000-000092730000}"/>
    <cellStyle name="표준 42 8 2" xfId="29589" xr:uid="{00000000-0005-0000-0000-000093730000}"/>
    <cellStyle name="표준 42 9" xfId="29590" xr:uid="{00000000-0005-0000-0000-000094730000}"/>
    <cellStyle name="표준 42 9 2" xfId="29591" xr:uid="{00000000-0005-0000-0000-000095730000}"/>
    <cellStyle name="표준 42_이관신청서명단(말소)" xfId="29592" xr:uid="{00000000-0005-0000-0000-000096730000}"/>
    <cellStyle name="표준 420" xfId="29593" xr:uid="{00000000-0005-0000-0000-000097730000}"/>
    <cellStyle name="표준 421" xfId="29594" xr:uid="{00000000-0005-0000-0000-000098730000}"/>
    <cellStyle name="표준 421 2" xfId="29595" xr:uid="{00000000-0005-0000-0000-000099730000}"/>
    <cellStyle name="표준 422" xfId="29596" xr:uid="{00000000-0005-0000-0000-00009A730000}"/>
    <cellStyle name="표준 423" xfId="29597" xr:uid="{00000000-0005-0000-0000-00009B730000}"/>
    <cellStyle name="표준 423 2" xfId="29598" xr:uid="{00000000-0005-0000-0000-00009C730000}"/>
    <cellStyle name="표준 424" xfId="29599" xr:uid="{00000000-0005-0000-0000-00009D730000}"/>
    <cellStyle name="표준 424 2" xfId="29600" xr:uid="{00000000-0005-0000-0000-00009E730000}"/>
    <cellStyle name="표준 424 2 2" xfId="29601" xr:uid="{00000000-0005-0000-0000-00009F730000}"/>
    <cellStyle name="표준 424 2 2 2" xfId="29602" xr:uid="{00000000-0005-0000-0000-0000A0730000}"/>
    <cellStyle name="표준 424 2 2 2 2" xfId="29603" xr:uid="{00000000-0005-0000-0000-0000A1730000}"/>
    <cellStyle name="표준 424 3" xfId="29604" xr:uid="{00000000-0005-0000-0000-0000A2730000}"/>
    <cellStyle name="표준 425" xfId="29605" xr:uid="{00000000-0005-0000-0000-0000A3730000}"/>
    <cellStyle name="표준 425 2" xfId="29606" xr:uid="{00000000-0005-0000-0000-0000A4730000}"/>
    <cellStyle name="표준 425 3" xfId="29607" xr:uid="{00000000-0005-0000-0000-0000A5730000}"/>
    <cellStyle name="표준 426" xfId="29608" xr:uid="{00000000-0005-0000-0000-0000A6730000}"/>
    <cellStyle name="표준 427" xfId="29609" xr:uid="{00000000-0005-0000-0000-0000A7730000}"/>
    <cellStyle name="표준 427 2" xfId="29610" xr:uid="{00000000-0005-0000-0000-0000A8730000}"/>
    <cellStyle name="표준 428" xfId="29611" xr:uid="{00000000-0005-0000-0000-0000A9730000}"/>
    <cellStyle name="표준 429" xfId="29612" xr:uid="{00000000-0005-0000-0000-0000AA730000}"/>
    <cellStyle name="표준 43" xfId="29613" xr:uid="{00000000-0005-0000-0000-0000AB730000}"/>
    <cellStyle name="표준 43 10" xfId="29614" xr:uid="{00000000-0005-0000-0000-0000AC730000}"/>
    <cellStyle name="표준 43 11" xfId="29615" xr:uid="{00000000-0005-0000-0000-0000AD730000}"/>
    <cellStyle name="표준 43 2" xfId="29616" xr:uid="{00000000-0005-0000-0000-0000AE730000}"/>
    <cellStyle name="표준 43 2 2" xfId="29617" xr:uid="{00000000-0005-0000-0000-0000AF730000}"/>
    <cellStyle name="표준 43 2 2 2" xfId="29618" xr:uid="{00000000-0005-0000-0000-0000B0730000}"/>
    <cellStyle name="표준 43 2 2 2 2" xfId="29619" xr:uid="{00000000-0005-0000-0000-0000B1730000}"/>
    <cellStyle name="표준 43 2 2 2 2 2" xfId="29620" xr:uid="{00000000-0005-0000-0000-0000B2730000}"/>
    <cellStyle name="표준 43 2 2 2 2 2 2" xfId="29621" xr:uid="{00000000-0005-0000-0000-0000B3730000}"/>
    <cellStyle name="표준 43 2 2 2 2 2 2 2" xfId="29622" xr:uid="{00000000-0005-0000-0000-0000B4730000}"/>
    <cellStyle name="표준 43 2 2 2 2 2 2 2 2" xfId="29623" xr:uid="{00000000-0005-0000-0000-0000B5730000}"/>
    <cellStyle name="표준 43 2 2 2 2 2 2 3" xfId="29624" xr:uid="{00000000-0005-0000-0000-0000B6730000}"/>
    <cellStyle name="표준 43 2 2 2 2 2 3" xfId="29625" xr:uid="{00000000-0005-0000-0000-0000B7730000}"/>
    <cellStyle name="표준 43 2 2 2 2 2 3 2" xfId="29626" xr:uid="{00000000-0005-0000-0000-0000B8730000}"/>
    <cellStyle name="표준 43 2 2 2 2 2 4" xfId="29627" xr:uid="{00000000-0005-0000-0000-0000B9730000}"/>
    <cellStyle name="표준 43 2 2 2 2 3" xfId="29628" xr:uid="{00000000-0005-0000-0000-0000BA730000}"/>
    <cellStyle name="표준 43 2 2 2 2 3 2" xfId="29629" xr:uid="{00000000-0005-0000-0000-0000BB730000}"/>
    <cellStyle name="표준 43 2 2 2 2 3 2 2" xfId="29630" xr:uid="{00000000-0005-0000-0000-0000BC730000}"/>
    <cellStyle name="표준 43 2 2 2 2 3 3" xfId="29631" xr:uid="{00000000-0005-0000-0000-0000BD730000}"/>
    <cellStyle name="표준 43 2 2 2 2 4" xfId="29632" xr:uid="{00000000-0005-0000-0000-0000BE730000}"/>
    <cellStyle name="표준 43 2 2 2 2 4 2" xfId="29633" xr:uid="{00000000-0005-0000-0000-0000BF730000}"/>
    <cellStyle name="표준 43 2 2 2 2 5" xfId="29634" xr:uid="{00000000-0005-0000-0000-0000C0730000}"/>
    <cellStyle name="표준 43 2 2 2 3" xfId="29635" xr:uid="{00000000-0005-0000-0000-0000C1730000}"/>
    <cellStyle name="표준 43 2 2 2 3 2" xfId="29636" xr:uid="{00000000-0005-0000-0000-0000C2730000}"/>
    <cellStyle name="표준 43 2 2 2 3 2 2" xfId="29637" xr:uid="{00000000-0005-0000-0000-0000C3730000}"/>
    <cellStyle name="표준 43 2 2 2 3 2 2 2" xfId="29638" xr:uid="{00000000-0005-0000-0000-0000C4730000}"/>
    <cellStyle name="표준 43 2 2 2 3 2 3" xfId="29639" xr:uid="{00000000-0005-0000-0000-0000C5730000}"/>
    <cellStyle name="표준 43 2 2 2 3 3" xfId="29640" xr:uid="{00000000-0005-0000-0000-0000C6730000}"/>
    <cellStyle name="표준 43 2 2 2 3 3 2" xfId="29641" xr:uid="{00000000-0005-0000-0000-0000C7730000}"/>
    <cellStyle name="표준 43 2 2 2 3 4" xfId="29642" xr:uid="{00000000-0005-0000-0000-0000C8730000}"/>
    <cellStyle name="표준 43 2 2 2 4" xfId="29643" xr:uid="{00000000-0005-0000-0000-0000C9730000}"/>
    <cellStyle name="표준 43 2 2 2 4 2" xfId="29644" xr:uid="{00000000-0005-0000-0000-0000CA730000}"/>
    <cellStyle name="표준 43 2 2 2 4 2 2" xfId="29645" xr:uid="{00000000-0005-0000-0000-0000CB730000}"/>
    <cellStyle name="표준 43 2 2 2 4 3" xfId="29646" xr:uid="{00000000-0005-0000-0000-0000CC730000}"/>
    <cellStyle name="표준 43 2 2 2 5" xfId="29647" xr:uid="{00000000-0005-0000-0000-0000CD730000}"/>
    <cellStyle name="표준 43 2 2 2 5 2" xfId="29648" xr:uid="{00000000-0005-0000-0000-0000CE730000}"/>
    <cellStyle name="표준 43 2 2 2 6" xfId="29649" xr:uid="{00000000-0005-0000-0000-0000CF730000}"/>
    <cellStyle name="표준 43 2 2 3" xfId="29650" xr:uid="{00000000-0005-0000-0000-0000D0730000}"/>
    <cellStyle name="표준 43 2 2 3 2" xfId="29651" xr:uid="{00000000-0005-0000-0000-0000D1730000}"/>
    <cellStyle name="표준 43 2 2 3 2 2" xfId="29652" xr:uid="{00000000-0005-0000-0000-0000D2730000}"/>
    <cellStyle name="표준 43 2 2 3 2 2 2" xfId="29653" xr:uid="{00000000-0005-0000-0000-0000D3730000}"/>
    <cellStyle name="표준 43 2 2 3 2 2 2 2" xfId="29654" xr:uid="{00000000-0005-0000-0000-0000D4730000}"/>
    <cellStyle name="표준 43 2 2 3 2 2 3" xfId="29655" xr:uid="{00000000-0005-0000-0000-0000D5730000}"/>
    <cellStyle name="표준 43 2 2 3 2 3" xfId="29656" xr:uid="{00000000-0005-0000-0000-0000D6730000}"/>
    <cellStyle name="표준 43 2 2 3 2 3 2" xfId="29657" xr:uid="{00000000-0005-0000-0000-0000D7730000}"/>
    <cellStyle name="표준 43 2 2 3 2 4" xfId="29658" xr:uid="{00000000-0005-0000-0000-0000D8730000}"/>
    <cellStyle name="표준 43 2 2 3 3" xfId="29659" xr:uid="{00000000-0005-0000-0000-0000D9730000}"/>
    <cellStyle name="표준 43 2 2 3 3 2" xfId="29660" xr:uid="{00000000-0005-0000-0000-0000DA730000}"/>
    <cellStyle name="표준 43 2 2 3 3 2 2" xfId="29661" xr:uid="{00000000-0005-0000-0000-0000DB730000}"/>
    <cellStyle name="표준 43 2 2 3 3 3" xfId="29662" xr:uid="{00000000-0005-0000-0000-0000DC730000}"/>
    <cellStyle name="표준 43 2 2 3 4" xfId="29663" xr:uid="{00000000-0005-0000-0000-0000DD730000}"/>
    <cellStyle name="표준 43 2 2 3 4 2" xfId="29664" xr:uid="{00000000-0005-0000-0000-0000DE730000}"/>
    <cellStyle name="표준 43 2 2 3 5" xfId="29665" xr:uid="{00000000-0005-0000-0000-0000DF730000}"/>
    <cellStyle name="표준 43 2 2 4" xfId="29666" xr:uid="{00000000-0005-0000-0000-0000E0730000}"/>
    <cellStyle name="표준 43 2 2 4 2" xfId="29667" xr:uid="{00000000-0005-0000-0000-0000E1730000}"/>
    <cellStyle name="표준 43 2 2 4 2 2" xfId="29668" xr:uid="{00000000-0005-0000-0000-0000E2730000}"/>
    <cellStyle name="표준 43 2 2 4 2 2 2" xfId="29669" xr:uid="{00000000-0005-0000-0000-0000E3730000}"/>
    <cellStyle name="표준 43 2 2 4 2 3" xfId="29670" xr:uid="{00000000-0005-0000-0000-0000E4730000}"/>
    <cellStyle name="표준 43 2 2 4 3" xfId="29671" xr:uid="{00000000-0005-0000-0000-0000E5730000}"/>
    <cellStyle name="표준 43 2 2 4 3 2" xfId="29672" xr:uid="{00000000-0005-0000-0000-0000E6730000}"/>
    <cellStyle name="표준 43 2 2 4 4" xfId="29673" xr:uid="{00000000-0005-0000-0000-0000E7730000}"/>
    <cellStyle name="표준 43 2 2 5" xfId="29674" xr:uid="{00000000-0005-0000-0000-0000E8730000}"/>
    <cellStyle name="표준 43 2 2 5 2" xfId="29675" xr:uid="{00000000-0005-0000-0000-0000E9730000}"/>
    <cellStyle name="표준 43 2 2 5 2 2" xfId="29676" xr:uid="{00000000-0005-0000-0000-0000EA730000}"/>
    <cellStyle name="표준 43 2 2 5 3" xfId="29677" xr:uid="{00000000-0005-0000-0000-0000EB730000}"/>
    <cellStyle name="표준 43 2 2 6" xfId="29678" xr:uid="{00000000-0005-0000-0000-0000EC730000}"/>
    <cellStyle name="표준 43 2 2 6 2" xfId="29679" xr:uid="{00000000-0005-0000-0000-0000ED730000}"/>
    <cellStyle name="표준 43 2 2 7" xfId="29680" xr:uid="{00000000-0005-0000-0000-0000EE730000}"/>
    <cellStyle name="표준 43 2 3" xfId="29681" xr:uid="{00000000-0005-0000-0000-0000EF730000}"/>
    <cellStyle name="표준 43 2 3 2" xfId="29682" xr:uid="{00000000-0005-0000-0000-0000F0730000}"/>
    <cellStyle name="표준 43 2 3 2 2" xfId="29683" xr:uid="{00000000-0005-0000-0000-0000F1730000}"/>
    <cellStyle name="표준 43 2 3 2 2 2" xfId="29684" xr:uid="{00000000-0005-0000-0000-0000F2730000}"/>
    <cellStyle name="표준 43 2 3 2 2 2 2" xfId="29685" xr:uid="{00000000-0005-0000-0000-0000F3730000}"/>
    <cellStyle name="표준 43 2 3 2 2 2 2 2" xfId="29686" xr:uid="{00000000-0005-0000-0000-0000F4730000}"/>
    <cellStyle name="표준 43 2 3 2 2 2 3" xfId="29687" xr:uid="{00000000-0005-0000-0000-0000F5730000}"/>
    <cellStyle name="표준 43 2 3 2 2 3" xfId="29688" xr:uid="{00000000-0005-0000-0000-0000F6730000}"/>
    <cellStyle name="표준 43 2 3 2 2 3 2" xfId="29689" xr:uid="{00000000-0005-0000-0000-0000F7730000}"/>
    <cellStyle name="표준 43 2 3 2 2 4" xfId="29690" xr:uid="{00000000-0005-0000-0000-0000F8730000}"/>
    <cellStyle name="표준 43 2 3 2 3" xfId="29691" xr:uid="{00000000-0005-0000-0000-0000F9730000}"/>
    <cellStyle name="표준 43 2 3 2 3 2" xfId="29692" xr:uid="{00000000-0005-0000-0000-0000FA730000}"/>
    <cellStyle name="표준 43 2 3 2 3 2 2" xfId="29693" xr:uid="{00000000-0005-0000-0000-0000FB730000}"/>
    <cellStyle name="표준 43 2 3 2 3 3" xfId="29694" xr:uid="{00000000-0005-0000-0000-0000FC730000}"/>
    <cellStyle name="표준 43 2 3 2 4" xfId="29695" xr:uid="{00000000-0005-0000-0000-0000FD730000}"/>
    <cellStyle name="표준 43 2 3 2 4 2" xfId="29696" xr:uid="{00000000-0005-0000-0000-0000FE730000}"/>
    <cellStyle name="표준 43 2 3 2 5" xfId="29697" xr:uid="{00000000-0005-0000-0000-0000FF730000}"/>
    <cellStyle name="표준 43 2 3 3" xfId="29698" xr:uid="{00000000-0005-0000-0000-000000740000}"/>
    <cellStyle name="표준 43 2 3 3 2" xfId="29699" xr:uid="{00000000-0005-0000-0000-000001740000}"/>
    <cellStyle name="표준 43 2 3 3 2 2" xfId="29700" xr:uid="{00000000-0005-0000-0000-000002740000}"/>
    <cellStyle name="표준 43 2 3 3 2 2 2" xfId="29701" xr:uid="{00000000-0005-0000-0000-000003740000}"/>
    <cellStyle name="표준 43 2 3 3 2 3" xfId="29702" xr:uid="{00000000-0005-0000-0000-000004740000}"/>
    <cellStyle name="표준 43 2 3 3 3" xfId="29703" xr:uid="{00000000-0005-0000-0000-000005740000}"/>
    <cellStyle name="표준 43 2 3 3 3 2" xfId="29704" xr:uid="{00000000-0005-0000-0000-000006740000}"/>
    <cellStyle name="표준 43 2 3 3 4" xfId="29705" xr:uid="{00000000-0005-0000-0000-000007740000}"/>
    <cellStyle name="표준 43 2 3 4" xfId="29706" xr:uid="{00000000-0005-0000-0000-000008740000}"/>
    <cellStyle name="표준 43 2 3 4 2" xfId="29707" xr:uid="{00000000-0005-0000-0000-000009740000}"/>
    <cellStyle name="표준 43 2 3 4 2 2" xfId="29708" xr:uid="{00000000-0005-0000-0000-00000A740000}"/>
    <cellStyle name="표준 43 2 3 4 3" xfId="29709" xr:uid="{00000000-0005-0000-0000-00000B740000}"/>
    <cellStyle name="표준 43 2 3 5" xfId="29710" xr:uid="{00000000-0005-0000-0000-00000C740000}"/>
    <cellStyle name="표준 43 2 3 5 2" xfId="29711" xr:uid="{00000000-0005-0000-0000-00000D740000}"/>
    <cellStyle name="표준 43 2 3 6" xfId="29712" xr:uid="{00000000-0005-0000-0000-00000E740000}"/>
    <cellStyle name="표준 43 2 4" xfId="29713" xr:uid="{00000000-0005-0000-0000-00000F740000}"/>
    <cellStyle name="표준 43 2 4 2" xfId="29714" xr:uid="{00000000-0005-0000-0000-000010740000}"/>
    <cellStyle name="표준 43 2 4 2 2" xfId="29715" xr:uid="{00000000-0005-0000-0000-000011740000}"/>
    <cellStyle name="표준 43 2 4 2 2 2" xfId="29716" xr:uid="{00000000-0005-0000-0000-000012740000}"/>
    <cellStyle name="표준 43 2 4 2 2 2 2" xfId="29717" xr:uid="{00000000-0005-0000-0000-000013740000}"/>
    <cellStyle name="표준 43 2 4 2 2 3" xfId="29718" xr:uid="{00000000-0005-0000-0000-000014740000}"/>
    <cellStyle name="표준 43 2 4 2 3" xfId="29719" xr:uid="{00000000-0005-0000-0000-000015740000}"/>
    <cellStyle name="표준 43 2 4 2 3 2" xfId="29720" xr:uid="{00000000-0005-0000-0000-000016740000}"/>
    <cellStyle name="표준 43 2 4 2 4" xfId="29721" xr:uid="{00000000-0005-0000-0000-000017740000}"/>
    <cellStyle name="표준 43 2 4 3" xfId="29722" xr:uid="{00000000-0005-0000-0000-000018740000}"/>
    <cellStyle name="표준 43 2 4 3 2" xfId="29723" xr:uid="{00000000-0005-0000-0000-000019740000}"/>
    <cellStyle name="표준 43 2 4 3 2 2" xfId="29724" xr:uid="{00000000-0005-0000-0000-00001A740000}"/>
    <cellStyle name="표준 43 2 4 3 3" xfId="29725" xr:uid="{00000000-0005-0000-0000-00001B740000}"/>
    <cellStyle name="표준 43 2 4 4" xfId="29726" xr:uid="{00000000-0005-0000-0000-00001C740000}"/>
    <cellStyle name="표준 43 2 4 4 2" xfId="29727" xr:uid="{00000000-0005-0000-0000-00001D740000}"/>
    <cellStyle name="표준 43 2 4 5" xfId="29728" xr:uid="{00000000-0005-0000-0000-00001E740000}"/>
    <cellStyle name="표준 43 2 5" xfId="29729" xr:uid="{00000000-0005-0000-0000-00001F740000}"/>
    <cellStyle name="표준 43 2 5 2" xfId="29730" xr:uid="{00000000-0005-0000-0000-000020740000}"/>
    <cellStyle name="표준 43 2 5 2 2" xfId="29731" xr:uid="{00000000-0005-0000-0000-000021740000}"/>
    <cellStyle name="표준 43 2 5 2 2 2" xfId="29732" xr:uid="{00000000-0005-0000-0000-000022740000}"/>
    <cellStyle name="표준 43 2 5 2 3" xfId="29733" xr:uid="{00000000-0005-0000-0000-000023740000}"/>
    <cellStyle name="표준 43 2 5 3" xfId="29734" xr:uid="{00000000-0005-0000-0000-000024740000}"/>
    <cellStyle name="표준 43 2 5 3 2" xfId="29735" xr:uid="{00000000-0005-0000-0000-000025740000}"/>
    <cellStyle name="표준 43 2 5 4" xfId="29736" xr:uid="{00000000-0005-0000-0000-000026740000}"/>
    <cellStyle name="표준 43 2 6" xfId="29737" xr:uid="{00000000-0005-0000-0000-000027740000}"/>
    <cellStyle name="표준 43 2 6 2" xfId="29738" xr:uid="{00000000-0005-0000-0000-000028740000}"/>
    <cellStyle name="표준 43 2 6 2 2" xfId="29739" xr:uid="{00000000-0005-0000-0000-000029740000}"/>
    <cellStyle name="표준 43 2 6 3" xfId="29740" xr:uid="{00000000-0005-0000-0000-00002A740000}"/>
    <cellStyle name="표준 43 2 7" xfId="29741" xr:uid="{00000000-0005-0000-0000-00002B740000}"/>
    <cellStyle name="표준 43 2 7 2" xfId="29742" xr:uid="{00000000-0005-0000-0000-00002C740000}"/>
    <cellStyle name="표준 43 2 8" xfId="29743" xr:uid="{00000000-0005-0000-0000-00002D740000}"/>
    <cellStyle name="표준 43 3" xfId="29744" xr:uid="{00000000-0005-0000-0000-00002E740000}"/>
    <cellStyle name="표준 43 3 2" xfId="29745" xr:uid="{00000000-0005-0000-0000-00002F740000}"/>
    <cellStyle name="표준 43 3 2 2" xfId="29746" xr:uid="{00000000-0005-0000-0000-000030740000}"/>
    <cellStyle name="표준 43 3 2 2 2" xfId="29747" xr:uid="{00000000-0005-0000-0000-000031740000}"/>
    <cellStyle name="표준 43 3 2 2 2 2" xfId="29748" xr:uid="{00000000-0005-0000-0000-000032740000}"/>
    <cellStyle name="표준 43 3 2 2 2 2 2" xfId="29749" xr:uid="{00000000-0005-0000-0000-000033740000}"/>
    <cellStyle name="표준 43 3 2 2 2 2 2 2" xfId="29750" xr:uid="{00000000-0005-0000-0000-000034740000}"/>
    <cellStyle name="표준 43 3 2 2 2 2 3" xfId="29751" xr:uid="{00000000-0005-0000-0000-000035740000}"/>
    <cellStyle name="표준 43 3 2 2 2 3" xfId="29752" xr:uid="{00000000-0005-0000-0000-000036740000}"/>
    <cellStyle name="표준 43 3 2 2 2 3 2" xfId="29753" xr:uid="{00000000-0005-0000-0000-000037740000}"/>
    <cellStyle name="표준 43 3 2 2 2 4" xfId="29754" xr:uid="{00000000-0005-0000-0000-000038740000}"/>
    <cellStyle name="표준 43 3 2 2 3" xfId="29755" xr:uid="{00000000-0005-0000-0000-000039740000}"/>
    <cellStyle name="표준 43 3 2 2 3 2" xfId="29756" xr:uid="{00000000-0005-0000-0000-00003A740000}"/>
    <cellStyle name="표준 43 3 2 2 3 2 2" xfId="29757" xr:uid="{00000000-0005-0000-0000-00003B740000}"/>
    <cellStyle name="표준 43 3 2 2 3 3" xfId="29758" xr:uid="{00000000-0005-0000-0000-00003C740000}"/>
    <cellStyle name="표준 43 3 2 2 4" xfId="29759" xr:uid="{00000000-0005-0000-0000-00003D740000}"/>
    <cellStyle name="표준 43 3 2 2 4 2" xfId="29760" xr:uid="{00000000-0005-0000-0000-00003E740000}"/>
    <cellStyle name="표준 43 3 2 2 5" xfId="29761" xr:uid="{00000000-0005-0000-0000-00003F740000}"/>
    <cellStyle name="표준 43 3 2 3" xfId="29762" xr:uid="{00000000-0005-0000-0000-000040740000}"/>
    <cellStyle name="표준 43 3 2 3 2" xfId="29763" xr:uid="{00000000-0005-0000-0000-000041740000}"/>
    <cellStyle name="표준 43 3 2 3 2 2" xfId="29764" xr:uid="{00000000-0005-0000-0000-000042740000}"/>
    <cellStyle name="표준 43 3 2 3 2 2 2" xfId="29765" xr:uid="{00000000-0005-0000-0000-000043740000}"/>
    <cellStyle name="표준 43 3 2 3 2 3" xfId="29766" xr:uid="{00000000-0005-0000-0000-000044740000}"/>
    <cellStyle name="표준 43 3 2 3 3" xfId="29767" xr:uid="{00000000-0005-0000-0000-000045740000}"/>
    <cellStyle name="표준 43 3 2 3 3 2" xfId="29768" xr:uid="{00000000-0005-0000-0000-000046740000}"/>
    <cellStyle name="표준 43 3 2 3 4" xfId="29769" xr:uid="{00000000-0005-0000-0000-000047740000}"/>
    <cellStyle name="표준 43 3 2 4" xfId="29770" xr:uid="{00000000-0005-0000-0000-000048740000}"/>
    <cellStyle name="표준 43 3 2 4 2" xfId="29771" xr:uid="{00000000-0005-0000-0000-000049740000}"/>
    <cellStyle name="표준 43 3 2 4 2 2" xfId="29772" xr:uid="{00000000-0005-0000-0000-00004A740000}"/>
    <cellStyle name="표준 43 3 2 4 3" xfId="29773" xr:uid="{00000000-0005-0000-0000-00004B740000}"/>
    <cellStyle name="표준 43 3 2 5" xfId="29774" xr:uid="{00000000-0005-0000-0000-00004C740000}"/>
    <cellStyle name="표준 43 3 2 5 2" xfId="29775" xr:uid="{00000000-0005-0000-0000-00004D740000}"/>
    <cellStyle name="표준 43 3 2 6" xfId="29776" xr:uid="{00000000-0005-0000-0000-00004E740000}"/>
    <cellStyle name="표준 43 3 3" xfId="29777" xr:uid="{00000000-0005-0000-0000-00004F740000}"/>
    <cellStyle name="표준 43 3 3 2" xfId="29778" xr:uid="{00000000-0005-0000-0000-000050740000}"/>
    <cellStyle name="표준 43 3 3 2 2" xfId="29779" xr:uid="{00000000-0005-0000-0000-000051740000}"/>
    <cellStyle name="표준 43 3 3 2 2 2" xfId="29780" xr:uid="{00000000-0005-0000-0000-000052740000}"/>
    <cellStyle name="표준 43 3 3 2 2 2 2" xfId="29781" xr:uid="{00000000-0005-0000-0000-000053740000}"/>
    <cellStyle name="표준 43 3 3 2 2 3" xfId="29782" xr:uid="{00000000-0005-0000-0000-000054740000}"/>
    <cellStyle name="표준 43 3 3 2 3" xfId="29783" xr:uid="{00000000-0005-0000-0000-000055740000}"/>
    <cellStyle name="표준 43 3 3 2 3 2" xfId="29784" xr:uid="{00000000-0005-0000-0000-000056740000}"/>
    <cellStyle name="표준 43 3 3 2 4" xfId="29785" xr:uid="{00000000-0005-0000-0000-000057740000}"/>
    <cellStyle name="표준 43 3 3 3" xfId="29786" xr:uid="{00000000-0005-0000-0000-000058740000}"/>
    <cellStyle name="표준 43 3 3 3 2" xfId="29787" xr:uid="{00000000-0005-0000-0000-000059740000}"/>
    <cellStyle name="표준 43 3 3 3 2 2" xfId="29788" xr:uid="{00000000-0005-0000-0000-00005A740000}"/>
    <cellStyle name="표준 43 3 3 3 3" xfId="29789" xr:uid="{00000000-0005-0000-0000-00005B740000}"/>
    <cellStyle name="표준 43 3 3 4" xfId="29790" xr:uid="{00000000-0005-0000-0000-00005C740000}"/>
    <cellStyle name="표준 43 3 3 4 2" xfId="29791" xr:uid="{00000000-0005-0000-0000-00005D740000}"/>
    <cellStyle name="표준 43 3 3 5" xfId="29792" xr:uid="{00000000-0005-0000-0000-00005E740000}"/>
    <cellStyle name="표준 43 3 4" xfId="29793" xr:uid="{00000000-0005-0000-0000-00005F740000}"/>
    <cellStyle name="표준 43 3 4 2" xfId="29794" xr:uid="{00000000-0005-0000-0000-000060740000}"/>
    <cellStyle name="표준 43 3 4 2 2" xfId="29795" xr:uid="{00000000-0005-0000-0000-000061740000}"/>
    <cellStyle name="표준 43 3 4 2 2 2" xfId="29796" xr:uid="{00000000-0005-0000-0000-000062740000}"/>
    <cellStyle name="표준 43 3 4 2 3" xfId="29797" xr:uid="{00000000-0005-0000-0000-000063740000}"/>
    <cellStyle name="표준 43 3 4 3" xfId="29798" xr:uid="{00000000-0005-0000-0000-000064740000}"/>
    <cellStyle name="표준 43 3 4 3 2" xfId="29799" xr:uid="{00000000-0005-0000-0000-000065740000}"/>
    <cellStyle name="표준 43 3 4 4" xfId="29800" xr:uid="{00000000-0005-0000-0000-000066740000}"/>
    <cellStyle name="표준 43 3 5" xfId="29801" xr:uid="{00000000-0005-0000-0000-000067740000}"/>
    <cellStyle name="표준 43 3 5 2" xfId="29802" xr:uid="{00000000-0005-0000-0000-000068740000}"/>
    <cellStyle name="표준 43 3 5 2 2" xfId="29803" xr:uid="{00000000-0005-0000-0000-000069740000}"/>
    <cellStyle name="표준 43 3 5 3" xfId="29804" xr:uid="{00000000-0005-0000-0000-00006A740000}"/>
    <cellStyle name="표준 43 3 6" xfId="29805" xr:uid="{00000000-0005-0000-0000-00006B740000}"/>
    <cellStyle name="표준 43 3 6 2" xfId="29806" xr:uid="{00000000-0005-0000-0000-00006C740000}"/>
    <cellStyle name="표준 43 3 7" xfId="29807" xr:uid="{00000000-0005-0000-0000-00006D740000}"/>
    <cellStyle name="표준 43 4" xfId="29808" xr:uid="{00000000-0005-0000-0000-00006E740000}"/>
    <cellStyle name="표준 43 4 2" xfId="29809" xr:uid="{00000000-0005-0000-0000-00006F740000}"/>
    <cellStyle name="표준 43 4 2 2" xfId="29810" xr:uid="{00000000-0005-0000-0000-000070740000}"/>
    <cellStyle name="표준 43 4 2 2 2" xfId="29811" xr:uid="{00000000-0005-0000-0000-000071740000}"/>
    <cellStyle name="표준 43 4 2 2 2 2" xfId="29812" xr:uid="{00000000-0005-0000-0000-000072740000}"/>
    <cellStyle name="표준 43 4 2 2 2 2 2" xfId="29813" xr:uid="{00000000-0005-0000-0000-000073740000}"/>
    <cellStyle name="표준 43 4 2 2 2 3" xfId="29814" xr:uid="{00000000-0005-0000-0000-000074740000}"/>
    <cellStyle name="표준 43 4 2 2 3" xfId="29815" xr:uid="{00000000-0005-0000-0000-000075740000}"/>
    <cellStyle name="표준 43 4 2 2 3 2" xfId="29816" xr:uid="{00000000-0005-0000-0000-000076740000}"/>
    <cellStyle name="표준 43 4 2 2 4" xfId="29817" xr:uid="{00000000-0005-0000-0000-000077740000}"/>
    <cellStyle name="표준 43 4 2 3" xfId="29818" xr:uid="{00000000-0005-0000-0000-000078740000}"/>
    <cellStyle name="표준 43 4 2 3 2" xfId="29819" xr:uid="{00000000-0005-0000-0000-000079740000}"/>
    <cellStyle name="표준 43 4 2 3 2 2" xfId="29820" xr:uid="{00000000-0005-0000-0000-00007A740000}"/>
    <cellStyle name="표준 43 4 2 3 3" xfId="29821" xr:uid="{00000000-0005-0000-0000-00007B740000}"/>
    <cellStyle name="표준 43 4 2 4" xfId="29822" xr:uid="{00000000-0005-0000-0000-00007C740000}"/>
    <cellStyle name="표준 43 4 2 4 2" xfId="29823" xr:uid="{00000000-0005-0000-0000-00007D740000}"/>
    <cellStyle name="표준 43 4 2 5" xfId="29824" xr:uid="{00000000-0005-0000-0000-00007E740000}"/>
    <cellStyle name="표준 43 4 3" xfId="29825" xr:uid="{00000000-0005-0000-0000-00007F740000}"/>
    <cellStyle name="표준 43 4 3 2" xfId="29826" xr:uid="{00000000-0005-0000-0000-000080740000}"/>
    <cellStyle name="표준 43 4 3 2 2" xfId="29827" xr:uid="{00000000-0005-0000-0000-000081740000}"/>
    <cellStyle name="표준 43 4 3 2 2 2" xfId="29828" xr:uid="{00000000-0005-0000-0000-000082740000}"/>
    <cellStyle name="표준 43 4 3 2 3" xfId="29829" xr:uid="{00000000-0005-0000-0000-000083740000}"/>
    <cellStyle name="표준 43 4 3 3" xfId="29830" xr:uid="{00000000-0005-0000-0000-000084740000}"/>
    <cellStyle name="표준 43 4 3 3 2" xfId="29831" xr:uid="{00000000-0005-0000-0000-000085740000}"/>
    <cellStyle name="표준 43 4 3 4" xfId="29832" xr:uid="{00000000-0005-0000-0000-000086740000}"/>
    <cellStyle name="표준 43 4 4" xfId="29833" xr:uid="{00000000-0005-0000-0000-000087740000}"/>
    <cellStyle name="표준 43 4 4 2" xfId="29834" xr:uid="{00000000-0005-0000-0000-000088740000}"/>
    <cellStyle name="표준 43 4 4 2 2" xfId="29835" xr:uid="{00000000-0005-0000-0000-000089740000}"/>
    <cellStyle name="표준 43 4 4 3" xfId="29836" xr:uid="{00000000-0005-0000-0000-00008A740000}"/>
    <cellStyle name="표준 43 4 5" xfId="29837" xr:uid="{00000000-0005-0000-0000-00008B740000}"/>
    <cellStyle name="표준 43 4 5 2" xfId="29838" xr:uid="{00000000-0005-0000-0000-00008C740000}"/>
    <cellStyle name="표준 43 4 6" xfId="29839" xr:uid="{00000000-0005-0000-0000-00008D740000}"/>
    <cellStyle name="표준 43 5" xfId="29840" xr:uid="{00000000-0005-0000-0000-00008E740000}"/>
    <cellStyle name="표준 43 5 2" xfId="29841" xr:uid="{00000000-0005-0000-0000-00008F740000}"/>
    <cellStyle name="표준 43 5 2 2" xfId="29842" xr:uid="{00000000-0005-0000-0000-000090740000}"/>
    <cellStyle name="표준 43 5 2 2 2" xfId="29843" xr:uid="{00000000-0005-0000-0000-000091740000}"/>
    <cellStyle name="표준 43 5 2 2 2 2" xfId="29844" xr:uid="{00000000-0005-0000-0000-000092740000}"/>
    <cellStyle name="표준 43 5 2 2 3" xfId="29845" xr:uid="{00000000-0005-0000-0000-000093740000}"/>
    <cellStyle name="표준 43 5 2 3" xfId="29846" xr:uid="{00000000-0005-0000-0000-000094740000}"/>
    <cellStyle name="표준 43 5 2 3 2" xfId="29847" xr:uid="{00000000-0005-0000-0000-000095740000}"/>
    <cellStyle name="표준 43 5 2 4" xfId="29848" xr:uid="{00000000-0005-0000-0000-000096740000}"/>
    <cellStyle name="표준 43 5 3" xfId="29849" xr:uid="{00000000-0005-0000-0000-000097740000}"/>
    <cellStyle name="표준 43 5 3 2" xfId="29850" xr:uid="{00000000-0005-0000-0000-000098740000}"/>
    <cellStyle name="표준 43 5 3 2 2" xfId="29851" xr:uid="{00000000-0005-0000-0000-000099740000}"/>
    <cellStyle name="표준 43 5 3 3" xfId="29852" xr:uid="{00000000-0005-0000-0000-00009A740000}"/>
    <cellStyle name="표준 43 5 4" xfId="29853" xr:uid="{00000000-0005-0000-0000-00009B740000}"/>
    <cellStyle name="표준 43 5 4 2" xfId="29854" xr:uid="{00000000-0005-0000-0000-00009C740000}"/>
    <cellStyle name="표준 43 5 5" xfId="29855" xr:uid="{00000000-0005-0000-0000-00009D740000}"/>
    <cellStyle name="표준 43 6" xfId="29856" xr:uid="{00000000-0005-0000-0000-00009E740000}"/>
    <cellStyle name="표준 43 6 2" xfId="29857" xr:uid="{00000000-0005-0000-0000-00009F740000}"/>
    <cellStyle name="표준 43 6 2 2" xfId="29858" xr:uid="{00000000-0005-0000-0000-0000A0740000}"/>
    <cellStyle name="표준 43 6 2 2 2" xfId="29859" xr:uid="{00000000-0005-0000-0000-0000A1740000}"/>
    <cellStyle name="표준 43 6 2 3" xfId="29860" xr:uid="{00000000-0005-0000-0000-0000A2740000}"/>
    <cellStyle name="표준 43 6 3" xfId="29861" xr:uid="{00000000-0005-0000-0000-0000A3740000}"/>
    <cellStyle name="표준 43 6 3 2" xfId="29862" xr:uid="{00000000-0005-0000-0000-0000A4740000}"/>
    <cellStyle name="표준 43 6 4" xfId="29863" xr:uid="{00000000-0005-0000-0000-0000A5740000}"/>
    <cellStyle name="표준 43 7" xfId="29864" xr:uid="{00000000-0005-0000-0000-0000A6740000}"/>
    <cellStyle name="표준 43 7 2" xfId="29865" xr:uid="{00000000-0005-0000-0000-0000A7740000}"/>
    <cellStyle name="표준 43 7 2 2" xfId="29866" xr:uid="{00000000-0005-0000-0000-0000A8740000}"/>
    <cellStyle name="표준 43 7 3" xfId="29867" xr:uid="{00000000-0005-0000-0000-0000A9740000}"/>
    <cellStyle name="표준 43 8" xfId="29868" xr:uid="{00000000-0005-0000-0000-0000AA740000}"/>
    <cellStyle name="표준 43 8 2" xfId="29869" xr:uid="{00000000-0005-0000-0000-0000AB740000}"/>
    <cellStyle name="표준 43 9" xfId="29870" xr:uid="{00000000-0005-0000-0000-0000AC740000}"/>
    <cellStyle name="표준 43 9 2" xfId="29871" xr:uid="{00000000-0005-0000-0000-0000AD740000}"/>
    <cellStyle name="표준 43_이관신청서명단(말소)" xfId="29872" xr:uid="{00000000-0005-0000-0000-0000AE740000}"/>
    <cellStyle name="표준 430" xfId="29873" xr:uid="{00000000-0005-0000-0000-0000AF740000}"/>
    <cellStyle name="표준 431" xfId="29874" xr:uid="{00000000-0005-0000-0000-0000B0740000}"/>
    <cellStyle name="표준 432" xfId="29875" xr:uid="{00000000-0005-0000-0000-0000B1740000}"/>
    <cellStyle name="표준 433" xfId="29876" xr:uid="{00000000-0005-0000-0000-0000B2740000}"/>
    <cellStyle name="표준 434" xfId="29877" xr:uid="{00000000-0005-0000-0000-0000B3740000}"/>
    <cellStyle name="표준 435" xfId="29878" xr:uid="{00000000-0005-0000-0000-0000B4740000}"/>
    <cellStyle name="표준 436" xfId="29879" xr:uid="{00000000-0005-0000-0000-0000B5740000}"/>
    <cellStyle name="표준 437" xfId="29880" xr:uid="{00000000-0005-0000-0000-0000B6740000}"/>
    <cellStyle name="표준 438" xfId="29881" xr:uid="{00000000-0005-0000-0000-0000B7740000}"/>
    <cellStyle name="표준 439" xfId="29882" xr:uid="{00000000-0005-0000-0000-0000B8740000}"/>
    <cellStyle name="표준 44" xfId="29883" xr:uid="{00000000-0005-0000-0000-0000B9740000}"/>
    <cellStyle name="표준 44 10" xfId="29884" xr:uid="{00000000-0005-0000-0000-0000BA740000}"/>
    <cellStyle name="표준 44 11" xfId="29885" xr:uid="{00000000-0005-0000-0000-0000BB740000}"/>
    <cellStyle name="표준 44 12" xfId="29886" xr:uid="{00000000-0005-0000-0000-0000BC740000}"/>
    <cellStyle name="표준 44 2" xfId="29887" xr:uid="{00000000-0005-0000-0000-0000BD740000}"/>
    <cellStyle name="표준 44 2 2" xfId="29888" xr:uid="{00000000-0005-0000-0000-0000BE740000}"/>
    <cellStyle name="표준 44 2 2 2" xfId="29889" xr:uid="{00000000-0005-0000-0000-0000BF740000}"/>
    <cellStyle name="표준 44 2 2 2 2" xfId="29890" xr:uid="{00000000-0005-0000-0000-0000C0740000}"/>
    <cellStyle name="표준 44 2 2 2 2 2" xfId="29891" xr:uid="{00000000-0005-0000-0000-0000C1740000}"/>
    <cellStyle name="표준 44 2 2 2 2 2 2" xfId="29892" xr:uid="{00000000-0005-0000-0000-0000C2740000}"/>
    <cellStyle name="표준 44 2 2 2 2 2 2 2" xfId="29893" xr:uid="{00000000-0005-0000-0000-0000C3740000}"/>
    <cellStyle name="표준 44 2 2 2 2 2 2 2 2" xfId="29894" xr:uid="{00000000-0005-0000-0000-0000C4740000}"/>
    <cellStyle name="표준 44 2 2 2 2 2 2 3" xfId="29895" xr:uid="{00000000-0005-0000-0000-0000C5740000}"/>
    <cellStyle name="표준 44 2 2 2 2 2 3" xfId="29896" xr:uid="{00000000-0005-0000-0000-0000C6740000}"/>
    <cellStyle name="표준 44 2 2 2 2 2 3 2" xfId="29897" xr:uid="{00000000-0005-0000-0000-0000C7740000}"/>
    <cellStyle name="표준 44 2 2 2 2 2 4" xfId="29898" xr:uid="{00000000-0005-0000-0000-0000C8740000}"/>
    <cellStyle name="표준 44 2 2 2 2 3" xfId="29899" xr:uid="{00000000-0005-0000-0000-0000C9740000}"/>
    <cellStyle name="표준 44 2 2 2 2 3 2" xfId="29900" xr:uid="{00000000-0005-0000-0000-0000CA740000}"/>
    <cellStyle name="표준 44 2 2 2 2 3 2 2" xfId="29901" xr:uid="{00000000-0005-0000-0000-0000CB740000}"/>
    <cellStyle name="표준 44 2 2 2 2 3 3" xfId="29902" xr:uid="{00000000-0005-0000-0000-0000CC740000}"/>
    <cellStyle name="표준 44 2 2 2 2 4" xfId="29903" xr:uid="{00000000-0005-0000-0000-0000CD740000}"/>
    <cellStyle name="표준 44 2 2 2 2 4 2" xfId="29904" xr:uid="{00000000-0005-0000-0000-0000CE740000}"/>
    <cellStyle name="표준 44 2 2 2 2 5" xfId="29905" xr:uid="{00000000-0005-0000-0000-0000CF740000}"/>
    <cellStyle name="표준 44 2 2 2 3" xfId="29906" xr:uid="{00000000-0005-0000-0000-0000D0740000}"/>
    <cellStyle name="표준 44 2 2 2 3 2" xfId="29907" xr:uid="{00000000-0005-0000-0000-0000D1740000}"/>
    <cellStyle name="표준 44 2 2 2 3 2 2" xfId="29908" xr:uid="{00000000-0005-0000-0000-0000D2740000}"/>
    <cellStyle name="표준 44 2 2 2 3 2 2 2" xfId="29909" xr:uid="{00000000-0005-0000-0000-0000D3740000}"/>
    <cellStyle name="표준 44 2 2 2 3 2 3" xfId="29910" xr:uid="{00000000-0005-0000-0000-0000D4740000}"/>
    <cellStyle name="표준 44 2 2 2 3 3" xfId="29911" xr:uid="{00000000-0005-0000-0000-0000D5740000}"/>
    <cellStyle name="표준 44 2 2 2 3 3 2" xfId="29912" xr:uid="{00000000-0005-0000-0000-0000D6740000}"/>
    <cellStyle name="표준 44 2 2 2 3 4" xfId="29913" xr:uid="{00000000-0005-0000-0000-0000D7740000}"/>
    <cellStyle name="표준 44 2 2 2 4" xfId="29914" xr:uid="{00000000-0005-0000-0000-0000D8740000}"/>
    <cellStyle name="표준 44 2 2 2 4 2" xfId="29915" xr:uid="{00000000-0005-0000-0000-0000D9740000}"/>
    <cellStyle name="표준 44 2 2 2 4 2 2" xfId="29916" xr:uid="{00000000-0005-0000-0000-0000DA740000}"/>
    <cellStyle name="표준 44 2 2 2 4 3" xfId="29917" xr:uid="{00000000-0005-0000-0000-0000DB740000}"/>
    <cellStyle name="표준 44 2 2 2 5" xfId="29918" xr:uid="{00000000-0005-0000-0000-0000DC740000}"/>
    <cellStyle name="표준 44 2 2 2 5 2" xfId="29919" xr:uid="{00000000-0005-0000-0000-0000DD740000}"/>
    <cellStyle name="표준 44 2 2 2 6" xfId="29920" xr:uid="{00000000-0005-0000-0000-0000DE740000}"/>
    <cellStyle name="표준 44 2 2 3" xfId="29921" xr:uid="{00000000-0005-0000-0000-0000DF740000}"/>
    <cellStyle name="표준 44 2 2 3 2" xfId="29922" xr:uid="{00000000-0005-0000-0000-0000E0740000}"/>
    <cellStyle name="표준 44 2 2 3 2 2" xfId="29923" xr:uid="{00000000-0005-0000-0000-0000E1740000}"/>
    <cellStyle name="표준 44 2 2 3 2 2 2" xfId="29924" xr:uid="{00000000-0005-0000-0000-0000E2740000}"/>
    <cellStyle name="표준 44 2 2 3 2 2 2 2" xfId="29925" xr:uid="{00000000-0005-0000-0000-0000E3740000}"/>
    <cellStyle name="표준 44 2 2 3 2 2 3" xfId="29926" xr:uid="{00000000-0005-0000-0000-0000E4740000}"/>
    <cellStyle name="표준 44 2 2 3 2 3" xfId="29927" xr:uid="{00000000-0005-0000-0000-0000E5740000}"/>
    <cellStyle name="표준 44 2 2 3 2 3 2" xfId="29928" xr:uid="{00000000-0005-0000-0000-0000E6740000}"/>
    <cellStyle name="표준 44 2 2 3 2 4" xfId="29929" xr:uid="{00000000-0005-0000-0000-0000E7740000}"/>
    <cellStyle name="표준 44 2 2 3 3" xfId="29930" xr:uid="{00000000-0005-0000-0000-0000E8740000}"/>
    <cellStyle name="표준 44 2 2 3 3 2" xfId="29931" xr:uid="{00000000-0005-0000-0000-0000E9740000}"/>
    <cellStyle name="표준 44 2 2 3 3 2 2" xfId="29932" xr:uid="{00000000-0005-0000-0000-0000EA740000}"/>
    <cellStyle name="표준 44 2 2 3 3 3" xfId="29933" xr:uid="{00000000-0005-0000-0000-0000EB740000}"/>
    <cellStyle name="표준 44 2 2 3 4" xfId="29934" xr:uid="{00000000-0005-0000-0000-0000EC740000}"/>
    <cellStyle name="표준 44 2 2 3 4 2" xfId="29935" xr:uid="{00000000-0005-0000-0000-0000ED740000}"/>
    <cellStyle name="표준 44 2 2 3 5" xfId="29936" xr:uid="{00000000-0005-0000-0000-0000EE740000}"/>
    <cellStyle name="표준 44 2 2 4" xfId="29937" xr:uid="{00000000-0005-0000-0000-0000EF740000}"/>
    <cellStyle name="표준 44 2 2 4 2" xfId="29938" xr:uid="{00000000-0005-0000-0000-0000F0740000}"/>
    <cellStyle name="표준 44 2 2 4 2 2" xfId="29939" xr:uid="{00000000-0005-0000-0000-0000F1740000}"/>
    <cellStyle name="표준 44 2 2 4 2 2 2" xfId="29940" xr:uid="{00000000-0005-0000-0000-0000F2740000}"/>
    <cellStyle name="표준 44 2 2 4 2 3" xfId="29941" xr:uid="{00000000-0005-0000-0000-0000F3740000}"/>
    <cellStyle name="표준 44 2 2 4 3" xfId="29942" xr:uid="{00000000-0005-0000-0000-0000F4740000}"/>
    <cellStyle name="표준 44 2 2 4 3 2" xfId="29943" xr:uid="{00000000-0005-0000-0000-0000F5740000}"/>
    <cellStyle name="표준 44 2 2 4 4" xfId="29944" xr:uid="{00000000-0005-0000-0000-0000F6740000}"/>
    <cellStyle name="표준 44 2 2 5" xfId="29945" xr:uid="{00000000-0005-0000-0000-0000F7740000}"/>
    <cellStyle name="표준 44 2 2 5 2" xfId="29946" xr:uid="{00000000-0005-0000-0000-0000F8740000}"/>
    <cellStyle name="표준 44 2 2 5 2 2" xfId="29947" xr:uid="{00000000-0005-0000-0000-0000F9740000}"/>
    <cellStyle name="표준 44 2 2 5 3" xfId="29948" xr:uid="{00000000-0005-0000-0000-0000FA740000}"/>
    <cellStyle name="표준 44 2 2 6" xfId="29949" xr:uid="{00000000-0005-0000-0000-0000FB740000}"/>
    <cellStyle name="표준 44 2 2 6 2" xfId="29950" xr:uid="{00000000-0005-0000-0000-0000FC740000}"/>
    <cellStyle name="표준 44 2 2 7" xfId="29951" xr:uid="{00000000-0005-0000-0000-0000FD740000}"/>
    <cellStyle name="표준 44 2 3" xfId="29952" xr:uid="{00000000-0005-0000-0000-0000FE740000}"/>
    <cellStyle name="표준 44 2 3 2" xfId="29953" xr:uid="{00000000-0005-0000-0000-0000FF740000}"/>
    <cellStyle name="표준 44 2 3 2 2" xfId="29954" xr:uid="{00000000-0005-0000-0000-000000750000}"/>
    <cellStyle name="표준 44 2 3 2 2 2" xfId="29955" xr:uid="{00000000-0005-0000-0000-000001750000}"/>
    <cellStyle name="표준 44 2 3 2 2 2 2" xfId="29956" xr:uid="{00000000-0005-0000-0000-000002750000}"/>
    <cellStyle name="표준 44 2 3 2 2 2 2 2" xfId="29957" xr:uid="{00000000-0005-0000-0000-000003750000}"/>
    <cellStyle name="표준 44 2 3 2 2 2 3" xfId="29958" xr:uid="{00000000-0005-0000-0000-000004750000}"/>
    <cellStyle name="표준 44 2 3 2 2 3" xfId="29959" xr:uid="{00000000-0005-0000-0000-000005750000}"/>
    <cellStyle name="표준 44 2 3 2 2 3 2" xfId="29960" xr:uid="{00000000-0005-0000-0000-000006750000}"/>
    <cellStyle name="표준 44 2 3 2 2 4" xfId="29961" xr:uid="{00000000-0005-0000-0000-000007750000}"/>
    <cellStyle name="표준 44 2 3 2 3" xfId="29962" xr:uid="{00000000-0005-0000-0000-000008750000}"/>
    <cellStyle name="표준 44 2 3 2 3 2" xfId="29963" xr:uid="{00000000-0005-0000-0000-000009750000}"/>
    <cellStyle name="표준 44 2 3 2 3 2 2" xfId="29964" xr:uid="{00000000-0005-0000-0000-00000A750000}"/>
    <cellStyle name="표준 44 2 3 2 3 3" xfId="29965" xr:uid="{00000000-0005-0000-0000-00000B750000}"/>
    <cellStyle name="표준 44 2 3 2 4" xfId="29966" xr:uid="{00000000-0005-0000-0000-00000C750000}"/>
    <cellStyle name="표준 44 2 3 2 4 2" xfId="29967" xr:uid="{00000000-0005-0000-0000-00000D750000}"/>
    <cellStyle name="표준 44 2 3 2 5" xfId="29968" xr:uid="{00000000-0005-0000-0000-00000E750000}"/>
    <cellStyle name="표준 44 2 3 3" xfId="29969" xr:uid="{00000000-0005-0000-0000-00000F750000}"/>
    <cellStyle name="표준 44 2 3 3 2" xfId="29970" xr:uid="{00000000-0005-0000-0000-000010750000}"/>
    <cellStyle name="표준 44 2 3 3 2 2" xfId="29971" xr:uid="{00000000-0005-0000-0000-000011750000}"/>
    <cellStyle name="표준 44 2 3 3 2 2 2" xfId="29972" xr:uid="{00000000-0005-0000-0000-000012750000}"/>
    <cellStyle name="표준 44 2 3 3 2 3" xfId="29973" xr:uid="{00000000-0005-0000-0000-000013750000}"/>
    <cellStyle name="표준 44 2 3 3 3" xfId="29974" xr:uid="{00000000-0005-0000-0000-000014750000}"/>
    <cellStyle name="표준 44 2 3 3 3 2" xfId="29975" xr:uid="{00000000-0005-0000-0000-000015750000}"/>
    <cellStyle name="표준 44 2 3 3 4" xfId="29976" xr:uid="{00000000-0005-0000-0000-000016750000}"/>
    <cellStyle name="표준 44 2 3 4" xfId="29977" xr:uid="{00000000-0005-0000-0000-000017750000}"/>
    <cellStyle name="표준 44 2 3 4 2" xfId="29978" xr:uid="{00000000-0005-0000-0000-000018750000}"/>
    <cellStyle name="표준 44 2 3 4 2 2" xfId="29979" xr:uid="{00000000-0005-0000-0000-000019750000}"/>
    <cellStyle name="표준 44 2 3 4 3" xfId="29980" xr:uid="{00000000-0005-0000-0000-00001A750000}"/>
    <cellStyle name="표준 44 2 3 5" xfId="29981" xr:uid="{00000000-0005-0000-0000-00001B750000}"/>
    <cellStyle name="표준 44 2 3 5 2" xfId="29982" xr:uid="{00000000-0005-0000-0000-00001C750000}"/>
    <cellStyle name="표준 44 2 3 6" xfId="29983" xr:uid="{00000000-0005-0000-0000-00001D750000}"/>
    <cellStyle name="표준 44 2 4" xfId="29984" xr:uid="{00000000-0005-0000-0000-00001E750000}"/>
    <cellStyle name="표준 44 2 4 2" xfId="29985" xr:uid="{00000000-0005-0000-0000-00001F750000}"/>
    <cellStyle name="표준 44 2 4 2 2" xfId="29986" xr:uid="{00000000-0005-0000-0000-000020750000}"/>
    <cellStyle name="표준 44 2 4 2 2 2" xfId="29987" xr:uid="{00000000-0005-0000-0000-000021750000}"/>
    <cellStyle name="표준 44 2 4 2 2 2 2" xfId="29988" xr:uid="{00000000-0005-0000-0000-000022750000}"/>
    <cellStyle name="표준 44 2 4 2 2 3" xfId="29989" xr:uid="{00000000-0005-0000-0000-000023750000}"/>
    <cellStyle name="표준 44 2 4 2 3" xfId="29990" xr:uid="{00000000-0005-0000-0000-000024750000}"/>
    <cellStyle name="표준 44 2 4 2 3 2" xfId="29991" xr:uid="{00000000-0005-0000-0000-000025750000}"/>
    <cellStyle name="표준 44 2 4 2 4" xfId="29992" xr:uid="{00000000-0005-0000-0000-000026750000}"/>
    <cellStyle name="표준 44 2 4 3" xfId="29993" xr:uid="{00000000-0005-0000-0000-000027750000}"/>
    <cellStyle name="표준 44 2 4 3 2" xfId="29994" xr:uid="{00000000-0005-0000-0000-000028750000}"/>
    <cellStyle name="표준 44 2 4 3 2 2" xfId="29995" xr:uid="{00000000-0005-0000-0000-000029750000}"/>
    <cellStyle name="표준 44 2 4 3 3" xfId="29996" xr:uid="{00000000-0005-0000-0000-00002A750000}"/>
    <cellStyle name="표준 44 2 4 4" xfId="29997" xr:uid="{00000000-0005-0000-0000-00002B750000}"/>
    <cellStyle name="표준 44 2 4 4 2" xfId="29998" xr:uid="{00000000-0005-0000-0000-00002C750000}"/>
    <cellStyle name="표준 44 2 4 5" xfId="29999" xr:uid="{00000000-0005-0000-0000-00002D750000}"/>
    <cellStyle name="표준 44 2 5" xfId="30000" xr:uid="{00000000-0005-0000-0000-00002E750000}"/>
    <cellStyle name="표준 44 2 5 2" xfId="30001" xr:uid="{00000000-0005-0000-0000-00002F750000}"/>
    <cellStyle name="표준 44 2 5 2 2" xfId="30002" xr:uid="{00000000-0005-0000-0000-000030750000}"/>
    <cellStyle name="표준 44 2 5 2 2 2" xfId="30003" xr:uid="{00000000-0005-0000-0000-000031750000}"/>
    <cellStyle name="표준 44 2 5 2 3" xfId="30004" xr:uid="{00000000-0005-0000-0000-000032750000}"/>
    <cellStyle name="표준 44 2 5 3" xfId="30005" xr:uid="{00000000-0005-0000-0000-000033750000}"/>
    <cellStyle name="표준 44 2 5 3 2" xfId="30006" xr:uid="{00000000-0005-0000-0000-000034750000}"/>
    <cellStyle name="표준 44 2 5 4" xfId="30007" xr:uid="{00000000-0005-0000-0000-000035750000}"/>
    <cellStyle name="표준 44 2 6" xfId="30008" xr:uid="{00000000-0005-0000-0000-000036750000}"/>
    <cellStyle name="표준 44 2 6 2" xfId="30009" xr:uid="{00000000-0005-0000-0000-000037750000}"/>
    <cellStyle name="표준 44 2 6 2 2" xfId="30010" xr:uid="{00000000-0005-0000-0000-000038750000}"/>
    <cellStyle name="표준 44 2 6 3" xfId="30011" xr:uid="{00000000-0005-0000-0000-000039750000}"/>
    <cellStyle name="표준 44 2 7" xfId="30012" xr:uid="{00000000-0005-0000-0000-00003A750000}"/>
    <cellStyle name="표준 44 2 7 2" xfId="30013" xr:uid="{00000000-0005-0000-0000-00003B750000}"/>
    <cellStyle name="표준 44 2 8" xfId="30014" xr:uid="{00000000-0005-0000-0000-00003C750000}"/>
    <cellStyle name="표준 44 3" xfId="30015" xr:uid="{00000000-0005-0000-0000-00003D750000}"/>
    <cellStyle name="표준 44 3 2" xfId="30016" xr:uid="{00000000-0005-0000-0000-00003E750000}"/>
    <cellStyle name="표준 44 3 2 2" xfId="30017" xr:uid="{00000000-0005-0000-0000-00003F750000}"/>
    <cellStyle name="표준 44 3 2 2 2" xfId="30018" xr:uid="{00000000-0005-0000-0000-000040750000}"/>
    <cellStyle name="표준 44 3 2 2 2 2" xfId="30019" xr:uid="{00000000-0005-0000-0000-000041750000}"/>
    <cellStyle name="표준 44 3 2 2 2 2 2" xfId="30020" xr:uid="{00000000-0005-0000-0000-000042750000}"/>
    <cellStyle name="표준 44 3 2 2 2 2 2 2" xfId="30021" xr:uid="{00000000-0005-0000-0000-000043750000}"/>
    <cellStyle name="표준 44 3 2 2 2 2 3" xfId="30022" xr:uid="{00000000-0005-0000-0000-000044750000}"/>
    <cellStyle name="표준 44 3 2 2 2 3" xfId="30023" xr:uid="{00000000-0005-0000-0000-000045750000}"/>
    <cellStyle name="표준 44 3 2 2 2 3 2" xfId="30024" xr:uid="{00000000-0005-0000-0000-000046750000}"/>
    <cellStyle name="표준 44 3 2 2 2 4" xfId="30025" xr:uid="{00000000-0005-0000-0000-000047750000}"/>
    <cellStyle name="표준 44 3 2 2 3" xfId="30026" xr:uid="{00000000-0005-0000-0000-000048750000}"/>
    <cellStyle name="표준 44 3 2 2 3 2" xfId="30027" xr:uid="{00000000-0005-0000-0000-000049750000}"/>
    <cellStyle name="표준 44 3 2 2 3 2 2" xfId="30028" xr:uid="{00000000-0005-0000-0000-00004A750000}"/>
    <cellStyle name="표준 44 3 2 2 3 3" xfId="30029" xr:uid="{00000000-0005-0000-0000-00004B750000}"/>
    <cellStyle name="표준 44 3 2 2 4" xfId="30030" xr:uid="{00000000-0005-0000-0000-00004C750000}"/>
    <cellStyle name="표준 44 3 2 2 4 2" xfId="30031" xr:uid="{00000000-0005-0000-0000-00004D750000}"/>
    <cellStyle name="표준 44 3 2 2 5" xfId="30032" xr:uid="{00000000-0005-0000-0000-00004E750000}"/>
    <cellStyle name="표준 44 3 2 3" xfId="30033" xr:uid="{00000000-0005-0000-0000-00004F750000}"/>
    <cellStyle name="표준 44 3 2 3 2" xfId="30034" xr:uid="{00000000-0005-0000-0000-000050750000}"/>
    <cellStyle name="표준 44 3 2 3 2 2" xfId="30035" xr:uid="{00000000-0005-0000-0000-000051750000}"/>
    <cellStyle name="표준 44 3 2 3 2 2 2" xfId="30036" xr:uid="{00000000-0005-0000-0000-000052750000}"/>
    <cellStyle name="표준 44 3 2 3 2 3" xfId="30037" xr:uid="{00000000-0005-0000-0000-000053750000}"/>
    <cellStyle name="표준 44 3 2 3 3" xfId="30038" xr:uid="{00000000-0005-0000-0000-000054750000}"/>
    <cellStyle name="표준 44 3 2 3 3 2" xfId="30039" xr:uid="{00000000-0005-0000-0000-000055750000}"/>
    <cellStyle name="표준 44 3 2 3 4" xfId="30040" xr:uid="{00000000-0005-0000-0000-000056750000}"/>
    <cellStyle name="표준 44 3 2 4" xfId="30041" xr:uid="{00000000-0005-0000-0000-000057750000}"/>
    <cellStyle name="표준 44 3 2 4 2" xfId="30042" xr:uid="{00000000-0005-0000-0000-000058750000}"/>
    <cellStyle name="표준 44 3 2 4 2 2" xfId="30043" xr:uid="{00000000-0005-0000-0000-000059750000}"/>
    <cellStyle name="표준 44 3 2 4 3" xfId="30044" xr:uid="{00000000-0005-0000-0000-00005A750000}"/>
    <cellStyle name="표준 44 3 2 5" xfId="30045" xr:uid="{00000000-0005-0000-0000-00005B750000}"/>
    <cellStyle name="표준 44 3 2 5 2" xfId="30046" xr:uid="{00000000-0005-0000-0000-00005C750000}"/>
    <cellStyle name="표준 44 3 2 6" xfId="30047" xr:uid="{00000000-0005-0000-0000-00005D750000}"/>
    <cellStyle name="표준 44 3 3" xfId="30048" xr:uid="{00000000-0005-0000-0000-00005E750000}"/>
    <cellStyle name="표준 44 3 3 2" xfId="30049" xr:uid="{00000000-0005-0000-0000-00005F750000}"/>
    <cellStyle name="표준 44 3 3 2 2" xfId="30050" xr:uid="{00000000-0005-0000-0000-000060750000}"/>
    <cellStyle name="표준 44 3 3 2 2 2" xfId="30051" xr:uid="{00000000-0005-0000-0000-000061750000}"/>
    <cellStyle name="표준 44 3 3 2 2 2 2" xfId="30052" xr:uid="{00000000-0005-0000-0000-000062750000}"/>
    <cellStyle name="표준 44 3 3 2 2 3" xfId="30053" xr:uid="{00000000-0005-0000-0000-000063750000}"/>
    <cellStyle name="표준 44 3 3 2 3" xfId="30054" xr:uid="{00000000-0005-0000-0000-000064750000}"/>
    <cellStyle name="표준 44 3 3 2 3 2" xfId="30055" xr:uid="{00000000-0005-0000-0000-000065750000}"/>
    <cellStyle name="표준 44 3 3 2 4" xfId="30056" xr:uid="{00000000-0005-0000-0000-000066750000}"/>
    <cellStyle name="표준 44 3 3 3" xfId="30057" xr:uid="{00000000-0005-0000-0000-000067750000}"/>
    <cellStyle name="표준 44 3 3 3 2" xfId="30058" xr:uid="{00000000-0005-0000-0000-000068750000}"/>
    <cellStyle name="표준 44 3 3 3 2 2" xfId="30059" xr:uid="{00000000-0005-0000-0000-000069750000}"/>
    <cellStyle name="표준 44 3 3 3 3" xfId="30060" xr:uid="{00000000-0005-0000-0000-00006A750000}"/>
    <cellStyle name="표준 44 3 3 4" xfId="30061" xr:uid="{00000000-0005-0000-0000-00006B750000}"/>
    <cellStyle name="표준 44 3 3 4 2" xfId="30062" xr:uid="{00000000-0005-0000-0000-00006C750000}"/>
    <cellStyle name="표준 44 3 3 5" xfId="30063" xr:uid="{00000000-0005-0000-0000-00006D750000}"/>
    <cellStyle name="표준 44 3 4" xfId="30064" xr:uid="{00000000-0005-0000-0000-00006E750000}"/>
    <cellStyle name="표준 44 3 4 2" xfId="30065" xr:uid="{00000000-0005-0000-0000-00006F750000}"/>
    <cellStyle name="표준 44 3 4 2 2" xfId="30066" xr:uid="{00000000-0005-0000-0000-000070750000}"/>
    <cellStyle name="표준 44 3 4 2 2 2" xfId="30067" xr:uid="{00000000-0005-0000-0000-000071750000}"/>
    <cellStyle name="표준 44 3 4 2 3" xfId="30068" xr:uid="{00000000-0005-0000-0000-000072750000}"/>
    <cellStyle name="표준 44 3 4 3" xfId="30069" xr:uid="{00000000-0005-0000-0000-000073750000}"/>
    <cellStyle name="표준 44 3 4 3 2" xfId="30070" xr:uid="{00000000-0005-0000-0000-000074750000}"/>
    <cellStyle name="표준 44 3 4 4" xfId="30071" xr:uid="{00000000-0005-0000-0000-000075750000}"/>
    <cellStyle name="표준 44 3 5" xfId="30072" xr:uid="{00000000-0005-0000-0000-000076750000}"/>
    <cellStyle name="표준 44 3 5 2" xfId="30073" xr:uid="{00000000-0005-0000-0000-000077750000}"/>
    <cellStyle name="표준 44 3 5 2 2" xfId="30074" xr:uid="{00000000-0005-0000-0000-000078750000}"/>
    <cellStyle name="표준 44 3 5 3" xfId="30075" xr:uid="{00000000-0005-0000-0000-000079750000}"/>
    <cellStyle name="표준 44 3 6" xfId="30076" xr:uid="{00000000-0005-0000-0000-00007A750000}"/>
    <cellStyle name="표준 44 3 6 2" xfId="30077" xr:uid="{00000000-0005-0000-0000-00007B750000}"/>
    <cellStyle name="표준 44 3 7" xfId="30078" xr:uid="{00000000-0005-0000-0000-00007C750000}"/>
    <cellStyle name="표준 44 4" xfId="30079" xr:uid="{00000000-0005-0000-0000-00007D750000}"/>
    <cellStyle name="표준 44 4 2" xfId="30080" xr:uid="{00000000-0005-0000-0000-00007E750000}"/>
    <cellStyle name="표준 44 4 2 2" xfId="30081" xr:uid="{00000000-0005-0000-0000-00007F750000}"/>
    <cellStyle name="표준 44 4 2 2 2" xfId="30082" xr:uid="{00000000-0005-0000-0000-000080750000}"/>
    <cellStyle name="표준 44 4 2 2 2 2" xfId="30083" xr:uid="{00000000-0005-0000-0000-000081750000}"/>
    <cellStyle name="표준 44 4 2 2 2 2 2" xfId="30084" xr:uid="{00000000-0005-0000-0000-000082750000}"/>
    <cellStyle name="표준 44 4 2 2 2 3" xfId="30085" xr:uid="{00000000-0005-0000-0000-000083750000}"/>
    <cellStyle name="표준 44 4 2 2 3" xfId="30086" xr:uid="{00000000-0005-0000-0000-000084750000}"/>
    <cellStyle name="표준 44 4 2 2 3 2" xfId="30087" xr:uid="{00000000-0005-0000-0000-000085750000}"/>
    <cellStyle name="표준 44 4 2 2 4" xfId="30088" xr:uid="{00000000-0005-0000-0000-000086750000}"/>
    <cellStyle name="표준 44 4 2 3" xfId="30089" xr:uid="{00000000-0005-0000-0000-000087750000}"/>
    <cellStyle name="표준 44 4 2 3 2" xfId="30090" xr:uid="{00000000-0005-0000-0000-000088750000}"/>
    <cellStyle name="표준 44 4 2 3 2 2" xfId="30091" xr:uid="{00000000-0005-0000-0000-000089750000}"/>
    <cellStyle name="표준 44 4 2 3 3" xfId="30092" xr:uid="{00000000-0005-0000-0000-00008A750000}"/>
    <cellStyle name="표준 44 4 2 4" xfId="30093" xr:uid="{00000000-0005-0000-0000-00008B750000}"/>
    <cellStyle name="표준 44 4 2 4 2" xfId="30094" xr:uid="{00000000-0005-0000-0000-00008C750000}"/>
    <cellStyle name="표준 44 4 2 5" xfId="30095" xr:uid="{00000000-0005-0000-0000-00008D750000}"/>
    <cellStyle name="표준 44 4 3" xfId="30096" xr:uid="{00000000-0005-0000-0000-00008E750000}"/>
    <cellStyle name="표준 44 4 3 2" xfId="30097" xr:uid="{00000000-0005-0000-0000-00008F750000}"/>
    <cellStyle name="표준 44 4 3 2 2" xfId="30098" xr:uid="{00000000-0005-0000-0000-000090750000}"/>
    <cellStyle name="표준 44 4 3 2 2 2" xfId="30099" xr:uid="{00000000-0005-0000-0000-000091750000}"/>
    <cellStyle name="표준 44 4 3 2 3" xfId="30100" xr:uid="{00000000-0005-0000-0000-000092750000}"/>
    <cellStyle name="표준 44 4 3 3" xfId="30101" xr:uid="{00000000-0005-0000-0000-000093750000}"/>
    <cellStyle name="표준 44 4 3 3 2" xfId="30102" xr:uid="{00000000-0005-0000-0000-000094750000}"/>
    <cellStyle name="표준 44 4 3 4" xfId="30103" xr:uid="{00000000-0005-0000-0000-000095750000}"/>
    <cellStyle name="표준 44 4 4" xfId="30104" xr:uid="{00000000-0005-0000-0000-000096750000}"/>
    <cellStyle name="표준 44 4 4 2" xfId="30105" xr:uid="{00000000-0005-0000-0000-000097750000}"/>
    <cellStyle name="표준 44 4 4 2 2" xfId="30106" xr:uid="{00000000-0005-0000-0000-000098750000}"/>
    <cellStyle name="표준 44 4 4 3" xfId="30107" xr:uid="{00000000-0005-0000-0000-000099750000}"/>
    <cellStyle name="표준 44 4 5" xfId="30108" xr:uid="{00000000-0005-0000-0000-00009A750000}"/>
    <cellStyle name="표준 44 4 5 2" xfId="30109" xr:uid="{00000000-0005-0000-0000-00009B750000}"/>
    <cellStyle name="표준 44 4 6" xfId="30110" xr:uid="{00000000-0005-0000-0000-00009C750000}"/>
    <cellStyle name="표준 44 5" xfId="30111" xr:uid="{00000000-0005-0000-0000-00009D750000}"/>
    <cellStyle name="표준 44 5 2" xfId="30112" xr:uid="{00000000-0005-0000-0000-00009E750000}"/>
    <cellStyle name="표준 44 5 2 2" xfId="30113" xr:uid="{00000000-0005-0000-0000-00009F750000}"/>
    <cellStyle name="표준 44 5 2 2 2" xfId="30114" xr:uid="{00000000-0005-0000-0000-0000A0750000}"/>
    <cellStyle name="표준 44 5 2 2 2 2" xfId="30115" xr:uid="{00000000-0005-0000-0000-0000A1750000}"/>
    <cellStyle name="표준 44 5 2 2 3" xfId="30116" xr:uid="{00000000-0005-0000-0000-0000A2750000}"/>
    <cellStyle name="표준 44 5 2 3" xfId="30117" xr:uid="{00000000-0005-0000-0000-0000A3750000}"/>
    <cellStyle name="표준 44 5 2 3 2" xfId="30118" xr:uid="{00000000-0005-0000-0000-0000A4750000}"/>
    <cellStyle name="표준 44 5 2 4" xfId="30119" xr:uid="{00000000-0005-0000-0000-0000A5750000}"/>
    <cellStyle name="표준 44 5 3" xfId="30120" xr:uid="{00000000-0005-0000-0000-0000A6750000}"/>
    <cellStyle name="표준 44 5 3 2" xfId="30121" xr:uid="{00000000-0005-0000-0000-0000A7750000}"/>
    <cellStyle name="표준 44 5 3 2 2" xfId="30122" xr:uid="{00000000-0005-0000-0000-0000A8750000}"/>
    <cellStyle name="표준 44 5 3 3" xfId="30123" xr:uid="{00000000-0005-0000-0000-0000A9750000}"/>
    <cellStyle name="표준 44 5 4" xfId="30124" xr:uid="{00000000-0005-0000-0000-0000AA750000}"/>
    <cellStyle name="표준 44 5 4 2" xfId="30125" xr:uid="{00000000-0005-0000-0000-0000AB750000}"/>
    <cellStyle name="표준 44 5 5" xfId="30126" xr:uid="{00000000-0005-0000-0000-0000AC750000}"/>
    <cellStyle name="표준 44 6" xfId="30127" xr:uid="{00000000-0005-0000-0000-0000AD750000}"/>
    <cellStyle name="표준 44 6 2" xfId="30128" xr:uid="{00000000-0005-0000-0000-0000AE750000}"/>
    <cellStyle name="표준 44 6 2 2" xfId="30129" xr:uid="{00000000-0005-0000-0000-0000AF750000}"/>
    <cellStyle name="표준 44 6 2 2 2" xfId="30130" xr:uid="{00000000-0005-0000-0000-0000B0750000}"/>
    <cellStyle name="표준 44 6 2 3" xfId="30131" xr:uid="{00000000-0005-0000-0000-0000B1750000}"/>
    <cellStyle name="표준 44 6 3" xfId="30132" xr:uid="{00000000-0005-0000-0000-0000B2750000}"/>
    <cellStyle name="표준 44 6 3 2" xfId="30133" xr:uid="{00000000-0005-0000-0000-0000B3750000}"/>
    <cellStyle name="표준 44 6 4" xfId="30134" xr:uid="{00000000-0005-0000-0000-0000B4750000}"/>
    <cellStyle name="표준 44 7" xfId="30135" xr:uid="{00000000-0005-0000-0000-0000B5750000}"/>
    <cellStyle name="표준 44 7 2" xfId="30136" xr:uid="{00000000-0005-0000-0000-0000B6750000}"/>
    <cellStyle name="표준 44 7 2 2" xfId="30137" xr:uid="{00000000-0005-0000-0000-0000B7750000}"/>
    <cellStyle name="표준 44 7 3" xfId="30138" xr:uid="{00000000-0005-0000-0000-0000B8750000}"/>
    <cellStyle name="표준 44 8" xfId="30139" xr:uid="{00000000-0005-0000-0000-0000B9750000}"/>
    <cellStyle name="표준 44 8 2" xfId="30140" xr:uid="{00000000-0005-0000-0000-0000BA750000}"/>
    <cellStyle name="표준 44 9" xfId="30141" xr:uid="{00000000-0005-0000-0000-0000BB750000}"/>
    <cellStyle name="표준 44 9 2" xfId="30142" xr:uid="{00000000-0005-0000-0000-0000BC750000}"/>
    <cellStyle name="표준 44_이관신청서명단(말소)" xfId="30143" xr:uid="{00000000-0005-0000-0000-0000BD750000}"/>
    <cellStyle name="표준 440" xfId="30144" xr:uid="{00000000-0005-0000-0000-0000BE750000}"/>
    <cellStyle name="표준 441" xfId="30145" xr:uid="{00000000-0005-0000-0000-0000BF750000}"/>
    <cellStyle name="표준 442" xfId="30146" xr:uid="{00000000-0005-0000-0000-0000C0750000}"/>
    <cellStyle name="표준 443" xfId="30147" xr:uid="{00000000-0005-0000-0000-0000C1750000}"/>
    <cellStyle name="표준 444" xfId="30148" xr:uid="{00000000-0005-0000-0000-0000C2750000}"/>
    <cellStyle name="표준 445" xfId="30149" xr:uid="{00000000-0005-0000-0000-0000C3750000}"/>
    <cellStyle name="표준 446" xfId="30150" xr:uid="{00000000-0005-0000-0000-0000C4750000}"/>
    <cellStyle name="표준 447" xfId="30151" xr:uid="{00000000-0005-0000-0000-0000C5750000}"/>
    <cellStyle name="표준 448" xfId="30152" xr:uid="{00000000-0005-0000-0000-0000C6750000}"/>
    <cellStyle name="표준 448 2" xfId="30153" xr:uid="{00000000-0005-0000-0000-0000C7750000}"/>
    <cellStyle name="표준 448 2 2" xfId="30154" xr:uid="{00000000-0005-0000-0000-0000C8750000}"/>
    <cellStyle name="표준 448 2 2 2" xfId="30155" xr:uid="{00000000-0005-0000-0000-0000C9750000}"/>
    <cellStyle name="표준 448 2 2 2 2" xfId="30156" xr:uid="{00000000-0005-0000-0000-0000CA750000}"/>
    <cellStyle name="표준 449" xfId="30157" xr:uid="{00000000-0005-0000-0000-0000CB750000}"/>
    <cellStyle name="표준 45" xfId="30158" xr:uid="{00000000-0005-0000-0000-0000CC750000}"/>
    <cellStyle name="표준 45 2" xfId="30159" xr:uid="{00000000-0005-0000-0000-0000CD750000}"/>
    <cellStyle name="표준 45 2 2" xfId="30160" xr:uid="{00000000-0005-0000-0000-0000CE750000}"/>
    <cellStyle name="표준 45 2 2 2" xfId="30161" xr:uid="{00000000-0005-0000-0000-0000CF750000}"/>
    <cellStyle name="표준 45 2 2 2 2" xfId="30162" xr:uid="{00000000-0005-0000-0000-0000D0750000}"/>
    <cellStyle name="표준 45 2 2 2 2 2" xfId="30163" xr:uid="{00000000-0005-0000-0000-0000D1750000}"/>
    <cellStyle name="표준 45 2 2 2 2 2 2" xfId="30164" xr:uid="{00000000-0005-0000-0000-0000D2750000}"/>
    <cellStyle name="표준 45 2 2 2 2 2 2 2" xfId="30165" xr:uid="{00000000-0005-0000-0000-0000D3750000}"/>
    <cellStyle name="표준 45 2 2 2 2 2 2 2 2" xfId="30166" xr:uid="{00000000-0005-0000-0000-0000D4750000}"/>
    <cellStyle name="표준 45 2 2 2 2 2 2 3" xfId="30167" xr:uid="{00000000-0005-0000-0000-0000D5750000}"/>
    <cellStyle name="표준 45 2 2 2 2 2 3" xfId="30168" xr:uid="{00000000-0005-0000-0000-0000D6750000}"/>
    <cellStyle name="표준 45 2 2 2 2 2 3 2" xfId="30169" xr:uid="{00000000-0005-0000-0000-0000D7750000}"/>
    <cellStyle name="표준 45 2 2 2 2 2 4" xfId="30170" xr:uid="{00000000-0005-0000-0000-0000D8750000}"/>
    <cellStyle name="표준 45 2 2 2 2 3" xfId="30171" xr:uid="{00000000-0005-0000-0000-0000D9750000}"/>
    <cellStyle name="표준 45 2 2 2 2 3 2" xfId="30172" xr:uid="{00000000-0005-0000-0000-0000DA750000}"/>
    <cellStyle name="표준 45 2 2 2 2 3 2 2" xfId="30173" xr:uid="{00000000-0005-0000-0000-0000DB750000}"/>
    <cellStyle name="표준 45 2 2 2 2 3 3" xfId="30174" xr:uid="{00000000-0005-0000-0000-0000DC750000}"/>
    <cellStyle name="표준 45 2 2 2 2 4" xfId="30175" xr:uid="{00000000-0005-0000-0000-0000DD750000}"/>
    <cellStyle name="표준 45 2 2 2 2 4 2" xfId="30176" xr:uid="{00000000-0005-0000-0000-0000DE750000}"/>
    <cellStyle name="표준 45 2 2 2 2 5" xfId="30177" xr:uid="{00000000-0005-0000-0000-0000DF750000}"/>
    <cellStyle name="표준 45 2 2 2 3" xfId="30178" xr:uid="{00000000-0005-0000-0000-0000E0750000}"/>
    <cellStyle name="표준 45 2 2 2 3 2" xfId="30179" xr:uid="{00000000-0005-0000-0000-0000E1750000}"/>
    <cellStyle name="표준 45 2 2 2 3 2 2" xfId="30180" xr:uid="{00000000-0005-0000-0000-0000E2750000}"/>
    <cellStyle name="표준 45 2 2 2 3 2 2 2" xfId="30181" xr:uid="{00000000-0005-0000-0000-0000E3750000}"/>
    <cellStyle name="표준 45 2 2 2 3 2 3" xfId="30182" xr:uid="{00000000-0005-0000-0000-0000E4750000}"/>
    <cellStyle name="표준 45 2 2 2 3 3" xfId="30183" xr:uid="{00000000-0005-0000-0000-0000E5750000}"/>
    <cellStyle name="표준 45 2 2 2 3 3 2" xfId="30184" xr:uid="{00000000-0005-0000-0000-0000E6750000}"/>
    <cellStyle name="표준 45 2 2 2 3 4" xfId="30185" xr:uid="{00000000-0005-0000-0000-0000E7750000}"/>
    <cellStyle name="표준 45 2 2 2 4" xfId="30186" xr:uid="{00000000-0005-0000-0000-0000E8750000}"/>
    <cellStyle name="표준 45 2 2 2 4 2" xfId="30187" xr:uid="{00000000-0005-0000-0000-0000E9750000}"/>
    <cellStyle name="표준 45 2 2 2 4 2 2" xfId="30188" xr:uid="{00000000-0005-0000-0000-0000EA750000}"/>
    <cellStyle name="표준 45 2 2 2 4 3" xfId="30189" xr:uid="{00000000-0005-0000-0000-0000EB750000}"/>
    <cellStyle name="표준 45 2 2 2 5" xfId="30190" xr:uid="{00000000-0005-0000-0000-0000EC750000}"/>
    <cellStyle name="표준 45 2 2 2 5 2" xfId="30191" xr:uid="{00000000-0005-0000-0000-0000ED750000}"/>
    <cellStyle name="표준 45 2 2 2 6" xfId="30192" xr:uid="{00000000-0005-0000-0000-0000EE750000}"/>
    <cellStyle name="표준 45 2 2 3" xfId="30193" xr:uid="{00000000-0005-0000-0000-0000EF750000}"/>
    <cellStyle name="표준 45 2 2 3 2" xfId="30194" xr:uid="{00000000-0005-0000-0000-0000F0750000}"/>
    <cellStyle name="표준 45 2 2 3 2 2" xfId="30195" xr:uid="{00000000-0005-0000-0000-0000F1750000}"/>
    <cellStyle name="표준 45 2 2 3 2 2 2" xfId="30196" xr:uid="{00000000-0005-0000-0000-0000F2750000}"/>
    <cellStyle name="표준 45 2 2 3 2 2 2 2" xfId="30197" xr:uid="{00000000-0005-0000-0000-0000F3750000}"/>
    <cellStyle name="표준 45 2 2 3 2 2 3" xfId="30198" xr:uid="{00000000-0005-0000-0000-0000F4750000}"/>
    <cellStyle name="표준 45 2 2 3 2 3" xfId="30199" xr:uid="{00000000-0005-0000-0000-0000F5750000}"/>
    <cellStyle name="표준 45 2 2 3 2 3 2" xfId="30200" xr:uid="{00000000-0005-0000-0000-0000F6750000}"/>
    <cellStyle name="표준 45 2 2 3 2 4" xfId="30201" xr:uid="{00000000-0005-0000-0000-0000F7750000}"/>
    <cellStyle name="표준 45 2 2 3 3" xfId="30202" xr:uid="{00000000-0005-0000-0000-0000F8750000}"/>
    <cellStyle name="표준 45 2 2 3 3 2" xfId="30203" xr:uid="{00000000-0005-0000-0000-0000F9750000}"/>
    <cellStyle name="표준 45 2 2 3 3 2 2" xfId="30204" xr:uid="{00000000-0005-0000-0000-0000FA750000}"/>
    <cellStyle name="표준 45 2 2 3 3 3" xfId="30205" xr:uid="{00000000-0005-0000-0000-0000FB750000}"/>
    <cellStyle name="표준 45 2 2 3 4" xfId="30206" xr:uid="{00000000-0005-0000-0000-0000FC750000}"/>
    <cellStyle name="표준 45 2 2 3 4 2" xfId="30207" xr:uid="{00000000-0005-0000-0000-0000FD750000}"/>
    <cellStyle name="표준 45 2 2 3 5" xfId="30208" xr:uid="{00000000-0005-0000-0000-0000FE750000}"/>
    <cellStyle name="표준 45 2 2 4" xfId="30209" xr:uid="{00000000-0005-0000-0000-0000FF750000}"/>
    <cellStyle name="표준 45 2 2 4 2" xfId="30210" xr:uid="{00000000-0005-0000-0000-000000760000}"/>
    <cellStyle name="표준 45 2 2 4 2 2" xfId="30211" xr:uid="{00000000-0005-0000-0000-000001760000}"/>
    <cellStyle name="표준 45 2 2 4 2 2 2" xfId="30212" xr:uid="{00000000-0005-0000-0000-000002760000}"/>
    <cellStyle name="표준 45 2 2 4 2 3" xfId="30213" xr:uid="{00000000-0005-0000-0000-000003760000}"/>
    <cellStyle name="표준 45 2 2 4 3" xfId="30214" xr:uid="{00000000-0005-0000-0000-000004760000}"/>
    <cellStyle name="표준 45 2 2 4 3 2" xfId="30215" xr:uid="{00000000-0005-0000-0000-000005760000}"/>
    <cellStyle name="표준 45 2 2 4 4" xfId="30216" xr:uid="{00000000-0005-0000-0000-000006760000}"/>
    <cellStyle name="표준 45 2 2 5" xfId="30217" xr:uid="{00000000-0005-0000-0000-000007760000}"/>
    <cellStyle name="표준 45 2 2 5 2" xfId="30218" xr:uid="{00000000-0005-0000-0000-000008760000}"/>
    <cellStyle name="표준 45 2 2 5 2 2" xfId="30219" xr:uid="{00000000-0005-0000-0000-000009760000}"/>
    <cellStyle name="표준 45 2 2 5 3" xfId="30220" xr:uid="{00000000-0005-0000-0000-00000A760000}"/>
    <cellStyle name="표준 45 2 2 6" xfId="30221" xr:uid="{00000000-0005-0000-0000-00000B760000}"/>
    <cellStyle name="표준 45 2 2 6 2" xfId="30222" xr:uid="{00000000-0005-0000-0000-00000C760000}"/>
    <cellStyle name="표준 45 2 2 7" xfId="30223" xr:uid="{00000000-0005-0000-0000-00000D760000}"/>
    <cellStyle name="표준 45 2 3" xfId="30224" xr:uid="{00000000-0005-0000-0000-00000E760000}"/>
    <cellStyle name="표준 45 2 3 2" xfId="30225" xr:uid="{00000000-0005-0000-0000-00000F760000}"/>
    <cellStyle name="표준 45 2 3 2 2" xfId="30226" xr:uid="{00000000-0005-0000-0000-000010760000}"/>
    <cellStyle name="표준 45 2 3 2 2 2" xfId="30227" xr:uid="{00000000-0005-0000-0000-000011760000}"/>
    <cellStyle name="표준 45 2 3 2 2 2 2" xfId="30228" xr:uid="{00000000-0005-0000-0000-000012760000}"/>
    <cellStyle name="표준 45 2 3 2 2 2 2 2" xfId="30229" xr:uid="{00000000-0005-0000-0000-000013760000}"/>
    <cellStyle name="표준 45 2 3 2 2 2 3" xfId="30230" xr:uid="{00000000-0005-0000-0000-000014760000}"/>
    <cellStyle name="표준 45 2 3 2 2 3" xfId="30231" xr:uid="{00000000-0005-0000-0000-000015760000}"/>
    <cellStyle name="표준 45 2 3 2 2 3 2" xfId="30232" xr:uid="{00000000-0005-0000-0000-000016760000}"/>
    <cellStyle name="표준 45 2 3 2 2 4" xfId="30233" xr:uid="{00000000-0005-0000-0000-000017760000}"/>
    <cellStyle name="표준 45 2 3 2 3" xfId="30234" xr:uid="{00000000-0005-0000-0000-000018760000}"/>
    <cellStyle name="표준 45 2 3 2 3 2" xfId="30235" xr:uid="{00000000-0005-0000-0000-000019760000}"/>
    <cellStyle name="표준 45 2 3 2 3 2 2" xfId="30236" xr:uid="{00000000-0005-0000-0000-00001A760000}"/>
    <cellStyle name="표준 45 2 3 2 3 3" xfId="30237" xr:uid="{00000000-0005-0000-0000-00001B760000}"/>
    <cellStyle name="표준 45 2 3 2 4" xfId="30238" xr:uid="{00000000-0005-0000-0000-00001C760000}"/>
    <cellStyle name="표준 45 2 3 2 4 2" xfId="30239" xr:uid="{00000000-0005-0000-0000-00001D760000}"/>
    <cellStyle name="표준 45 2 3 2 5" xfId="30240" xr:uid="{00000000-0005-0000-0000-00001E760000}"/>
    <cellStyle name="표준 45 2 3 3" xfId="30241" xr:uid="{00000000-0005-0000-0000-00001F760000}"/>
    <cellStyle name="표준 45 2 3 3 2" xfId="30242" xr:uid="{00000000-0005-0000-0000-000020760000}"/>
    <cellStyle name="표준 45 2 3 3 2 2" xfId="30243" xr:uid="{00000000-0005-0000-0000-000021760000}"/>
    <cellStyle name="표준 45 2 3 3 2 2 2" xfId="30244" xr:uid="{00000000-0005-0000-0000-000022760000}"/>
    <cellStyle name="표준 45 2 3 3 2 3" xfId="30245" xr:uid="{00000000-0005-0000-0000-000023760000}"/>
    <cellStyle name="표준 45 2 3 3 3" xfId="30246" xr:uid="{00000000-0005-0000-0000-000024760000}"/>
    <cellStyle name="표준 45 2 3 3 3 2" xfId="30247" xr:uid="{00000000-0005-0000-0000-000025760000}"/>
    <cellStyle name="표준 45 2 3 3 4" xfId="30248" xr:uid="{00000000-0005-0000-0000-000026760000}"/>
    <cellStyle name="표준 45 2 3 4" xfId="30249" xr:uid="{00000000-0005-0000-0000-000027760000}"/>
    <cellStyle name="표준 45 2 3 4 2" xfId="30250" xr:uid="{00000000-0005-0000-0000-000028760000}"/>
    <cellStyle name="표준 45 2 3 4 2 2" xfId="30251" xr:uid="{00000000-0005-0000-0000-000029760000}"/>
    <cellStyle name="표준 45 2 3 4 3" xfId="30252" xr:uid="{00000000-0005-0000-0000-00002A760000}"/>
    <cellStyle name="표준 45 2 3 5" xfId="30253" xr:uid="{00000000-0005-0000-0000-00002B760000}"/>
    <cellStyle name="표준 45 2 3 5 2" xfId="30254" xr:uid="{00000000-0005-0000-0000-00002C760000}"/>
    <cellStyle name="표준 45 2 3 6" xfId="30255" xr:uid="{00000000-0005-0000-0000-00002D760000}"/>
    <cellStyle name="표준 45 2 4" xfId="30256" xr:uid="{00000000-0005-0000-0000-00002E760000}"/>
    <cellStyle name="표준 45 2 4 2" xfId="30257" xr:uid="{00000000-0005-0000-0000-00002F760000}"/>
    <cellStyle name="표준 45 2 4 2 2" xfId="30258" xr:uid="{00000000-0005-0000-0000-000030760000}"/>
    <cellStyle name="표준 45 2 4 2 2 2" xfId="30259" xr:uid="{00000000-0005-0000-0000-000031760000}"/>
    <cellStyle name="표준 45 2 4 2 2 2 2" xfId="30260" xr:uid="{00000000-0005-0000-0000-000032760000}"/>
    <cellStyle name="표준 45 2 4 2 2 3" xfId="30261" xr:uid="{00000000-0005-0000-0000-000033760000}"/>
    <cellStyle name="표준 45 2 4 2 3" xfId="30262" xr:uid="{00000000-0005-0000-0000-000034760000}"/>
    <cellStyle name="표준 45 2 4 2 3 2" xfId="30263" xr:uid="{00000000-0005-0000-0000-000035760000}"/>
    <cellStyle name="표준 45 2 4 2 4" xfId="30264" xr:uid="{00000000-0005-0000-0000-000036760000}"/>
    <cellStyle name="표준 45 2 4 3" xfId="30265" xr:uid="{00000000-0005-0000-0000-000037760000}"/>
    <cellStyle name="표준 45 2 4 3 2" xfId="30266" xr:uid="{00000000-0005-0000-0000-000038760000}"/>
    <cellStyle name="표준 45 2 4 3 2 2" xfId="30267" xr:uid="{00000000-0005-0000-0000-000039760000}"/>
    <cellStyle name="표준 45 2 4 3 3" xfId="30268" xr:uid="{00000000-0005-0000-0000-00003A760000}"/>
    <cellStyle name="표준 45 2 4 4" xfId="30269" xr:uid="{00000000-0005-0000-0000-00003B760000}"/>
    <cellStyle name="표준 45 2 4 4 2" xfId="30270" xr:uid="{00000000-0005-0000-0000-00003C760000}"/>
    <cellStyle name="표준 45 2 4 5" xfId="30271" xr:uid="{00000000-0005-0000-0000-00003D760000}"/>
    <cellStyle name="표준 45 2 5" xfId="30272" xr:uid="{00000000-0005-0000-0000-00003E760000}"/>
    <cellStyle name="표준 45 2 5 2" xfId="30273" xr:uid="{00000000-0005-0000-0000-00003F760000}"/>
    <cellStyle name="표준 45 2 5 2 2" xfId="30274" xr:uid="{00000000-0005-0000-0000-000040760000}"/>
    <cellStyle name="표준 45 2 5 2 2 2" xfId="30275" xr:uid="{00000000-0005-0000-0000-000041760000}"/>
    <cellStyle name="표준 45 2 5 2 3" xfId="30276" xr:uid="{00000000-0005-0000-0000-000042760000}"/>
    <cellStyle name="표준 45 2 5 3" xfId="30277" xr:uid="{00000000-0005-0000-0000-000043760000}"/>
    <cellStyle name="표준 45 2 5 3 2" xfId="30278" xr:uid="{00000000-0005-0000-0000-000044760000}"/>
    <cellStyle name="표준 45 2 5 4" xfId="30279" xr:uid="{00000000-0005-0000-0000-000045760000}"/>
    <cellStyle name="표준 45 2 6" xfId="30280" xr:uid="{00000000-0005-0000-0000-000046760000}"/>
    <cellStyle name="표준 45 2 6 2" xfId="30281" xr:uid="{00000000-0005-0000-0000-000047760000}"/>
    <cellStyle name="표준 45 2 6 2 2" xfId="30282" xr:uid="{00000000-0005-0000-0000-000048760000}"/>
    <cellStyle name="표준 45 2 6 3" xfId="30283" xr:uid="{00000000-0005-0000-0000-000049760000}"/>
    <cellStyle name="표준 45 2 7" xfId="30284" xr:uid="{00000000-0005-0000-0000-00004A760000}"/>
    <cellStyle name="표준 45 2 7 2" xfId="30285" xr:uid="{00000000-0005-0000-0000-00004B760000}"/>
    <cellStyle name="표준 45 2 8" xfId="30286" xr:uid="{00000000-0005-0000-0000-00004C760000}"/>
    <cellStyle name="표준 45 3" xfId="30287" xr:uid="{00000000-0005-0000-0000-00004D760000}"/>
    <cellStyle name="표준 45 3 14" xfId="30288" xr:uid="{00000000-0005-0000-0000-00004E760000}"/>
    <cellStyle name="표준 45 3 16" xfId="30289" xr:uid="{00000000-0005-0000-0000-00004F760000}"/>
    <cellStyle name="표준 45 3 2" xfId="30290" xr:uid="{00000000-0005-0000-0000-000050760000}"/>
    <cellStyle name="표준 45 3 2 2" xfId="30291" xr:uid="{00000000-0005-0000-0000-000051760000}"/>
    <cellStyle name="표준 45 3 2 2 2" xfId="30292" xr:uid="{00000000-0005-0000-0000-000052760000}"/>
    <cellStyle name="표준 45 3 2 2 2 2" xfId="30293" xr:uid="{00000000-0005-0000-0000-000053760000}"/>
    <cellStyle name="표준 45 3 2 2 2 2 2" xfId="30294" xr:uid="{00000000-0005-0000-0000-000054760000}"/>
    <cellStyle name="표준 45 3 2 2 2 2 2 2" xfId="30295" xr:uid="{00000000-0005-0000-0000-000055760000}"/>
    <cellStyle name="표준 45 3 2 2 2 2 3" xfId="30296" xr:uid="{00000000-0005-0000-0000-000056760000}"/>
    <cellStyle name="표준 45 3 2 2 2 3" xfId="30297" xr:uid="{00000000-0005-0000-0000-000057760000}"/>
    <cellStyle name="표준 45 3 2 2 2 3 2" xfId="30298" xr:uid="{00000000-0005-0000-0000-000058760000}"/>
    <cellStyle name="표준 45 3 2 2 2 4" xfId="30299" xr:uid="{00000000-0005-0000-0000-000059760000}"/>
    <cellStyle name="표준 45 3 2 2 3" xfId="30300" xr:uid="{00000000-0005-0000-0000-00005A760000}"/>
    <cellStyle name="표준 45 3 2 2 3 2" xfId="30301" xr:uid="{00000000-0005-0000-0000-00005B760000}"/>
    <cellStyle name="표준 45 3 2 2 3 2 2" xfId="30302" xr:uid="{00000000-0005-0000-0000-00005C760000}"/>
    <cellStyle name="표준 45 3 2 2 3 3" xfId="30303" xr:uid="{00000000-0005-0000-0000-00005D760000}"/>
    <cellStyle name="표준 45 3 2 2 4" xfId="30304" xr:uid="{00000000-0005-0000-0000-00005E760000}"/>
    <cellStyle name="표준 45 3 2 2 4 2" xfId="30305" xr:uid="{00000000-0005-0000-0000-00005F760000}"/>
    <cellStyle name="표준 45 3 2 2 5" xfId="30306" xr:uid="{00000000-0005-0000-0000-000060760000}"/>
    <cellStyle name="표준 45 3 2 3" xfId="30307" xr:uid="{00000000-0005-0000-0000-000061760000}"/>
    <cellStyle name="표준 45 3 2 3 2" xfId="30308" xr:uid="{00000000-0005-0000-0000-000062760000}"/>
    <cellStyle name="표준 45 3 2 3 2 2" xfId="30309" xr:uid="{00000000-0005-0000-0000-000063760000}"/>
    <cellStyle name="표준 45 3 2 3 2 2 2" xfId="30310" xr:uid="{00000000-0005-0000-0000-000064760000}"/>
    <cellStyle name="표준 45 3 2 3 2 3" xfId="30311" xr:uid="{00000000-0005-0000-0000-000065760000}"/>
    <cellStyle name="표준 45 3 2 3 3" xfId="30312" xr:uid="{00000000-0005-0000-0000-000066760000}"/>
    <cellStyle name="표준 45 3 2 3 3 2" xfId="30313" xr:uid="{00000000-0005-0000-0000-000067760000}"/>
    <cellStyle name="표준 45 3 2 3 4" xfId="30314" xr:uid="{00000000-0005-0000-0000-000068760000}"/>
    <cellStyle name="표준 45 3 2 4" xfId="30315" xr:uid="{00000000-0005-0000-0000-000069760000}"/>
    <cellStyle name="표준 45 3 2 4 2" xfId="30316" xr:uid="{00000000-0005-0000-0000-00006A760000}"/>
    <cellStyle name="표준 45 3 2 4 2 2" xfId="30317" xr:uid="{00000000-0005-0000-0000-00006B760000}"/>
    <cellStyle name="표준 45 3 2 4 3" xfId="30318" xr:uid="{00000000-0005-0000-0000-00006C760000}"/>
    <cellStyle name="표준 45 3 2 5" xfId="30319" xr:uid="{00000000-0005-0000-0000-00006D760000}"/>
    <cellStyle name="표준 45 3 2 5 2" xfId="30320" xr:uid="{00000000-0005-0000-0000-00006E760000}"/>
    <cellStyle name="표준 45 3 2 6" xfId="30321" xr:uid="{00000000-0005-0000-0000-00006F760000}"/>
    <cellStyle name="표준 45 3 3" xfId="30322" xr:uid="{00000000-0005-0000-0000-000070760000}"/>
    <cellStyle name="표준 45 3 3 2" xfId="30323" xr:uid="{00000000-0005-0000-0000-000071760000}"/>
    <cellStyle name="표준 45 3 3 2 2" xfId="30324" xr:uid="{00000000-0005-0000-0000-000072760000}"/>
    <cellStyle name="표준 45 3 3 2 2 2" xfId="30325" xr:uid="{00000000-0005-0000-0000-000073760000}"/>
    <cellStyle name="표준 45 3 3 2 2 2 2" xfId="30326" xr:uid="{00000000-0005-0000-0000-000074760000}"/>
    <cellStyle name="표준 45 3 3 2 2 3" xfId="30327" xr:uid="{00000000-0005-0000-0000-000075760000}"/>
    <cellStyle name="표준 45 3 3 2 3" xfId="30328" xr:uid="{00000000-0005-0000-0000-000076760000}"/>
    <cellStyle name="표준 45 3 3 2 3 2" xfId="30329" xr:uid="{00000000-0005-0000-0000-000077760000}"/>
    <cellStyle name="표준 45 3 3 2 4" xfId="30330" xr:uid="{00000000-0005-0000-0000-000078760000}"/>
    <cellStyle name="표준 45 3 3 3" xfId="30331" xr:uid="{00000000-0005-0000-0000-000079760000}"/>
    <cellStyle name="표준 45 3 3 3 2" xfId="30332" xr:uid="{00000000-0005-0000-0000-00007A760000}"/>
    <cellStyle name="표준 45 3 3 3 2 2" xfId="30333" xr:uid="{00000000-0005-0000-0000-00007B760000}"/>
    <cellStyle name="표준 45 3 3 3 3" xfId="30334" xr:uid="{00000000-0005-0000-0000-00007C760000}"/>
    <cellStyle name="표준 45 3 3 4" xfId="30335" xr:uid="{00000000-0005-0000-0000-00007D760000}"/>
    <cellStyle name="표준 45 3 3 4 2" xfId="30336" xr:uid="{00000000-0005-0000-0000-00007E760000}"/>
    <cellStyle name="표준 45 3 3 5" xfId="30337" xr:uid="{00000000-0005-0000-0000-00007F760000}"/>
    <cellStyle name="표준 45 3 4" xfId="30338" xr:uid="{00000000-0005-0000-0000-000080760000}"/>
    <cellStyle name="표준 45 3 4 2" xfId="30339" xr:uid="{00000000-0005-0000-0000-000081760000}"/>
    <cellStyle name="표준 45 3 4 2 2" xfId="30340" xr:uid="{00000000-0005-0000-0000-000082760000}"/>
    <cellStyle name="표준 45 3 4 2 2 2" xfId="30341" xr:uid="{00000000-0005-0000-0000-000083760000}"/>
    <cellStyle name="표준 45 3 4 2 3" xfId="30342" xr:uid="{00000000-0005-0000-0000-000084760000}"/>
    <cellStyle name="표준 45 3 4 3" xfId="30343" xr:uid="{00000000-0005-0000-0000-000085760000}"/>
    <cellStyle name="표준 45 3 4 3 2" xfId="30344" xr:uid="{00000000-0005-0000-0000-000086760000}"/>
    <cellStyle name="표준 45 3 4 4" xfId="30345" xr:uid="{00000000-0005-0000-0000-000087760000}"/>
    <cellStyle name="표준 45 3 5" xfId="30346" xr:uid="{00000000-0005-0000-0000-000088760000}"/>
    <cellStyle name="표준 45 3 5 2" xfId="30347" xr:uid="{00000000-0005-0000-0000-000089760000}"/>
    <cellStyle name="표준 45 3 5 2 2" xfId="30348" xr:uid="{00000000-0005-0000-0000-00008A760000}"/>
    <cellStyle name="표준 45 3 5 3" xfId="30349" xr:uid="{00000000-0005-0000-0000-00008B760000}"/>
    <cellStyle name="표준 45 3 6" xfId="30350" xr:uid="{00000000-0005-0000-0000-00008C760000}"/>
    <cellStyle name="표준 45 3 6 2" xfId="30351" xr:uid="{00000000-0005-0000-0000-00008D760000}"/>
    <cellStyle name="표준 45 3 7" xfId="30352" xr:uid="{00000000-0005-0000-0000-00008E760000}"/>
    <cellStyle name="표준 45 4" xfId="30353" xr:uid="{00000000-0005-0000-0000-00008F760000}"/>
    <cellStyle name="표준 45 4 2" xfId="30354" xr:uid="{00000000-0005-0000-0000-000090760000}"/>
    <cellStyle name="표준 45 4 2 2" xfId="30355" xr:uid="{00000000-0005-0000-0000-000091760000}"/>
    <cellStyle name="표준 45 4 2 2 2" xfId="30356" xr:uid="{00000000-0005-0000-0000-000092760000}"/>
    <cellStyle name="표준 45 4 2 2 2 2" xfId="30357" xr:uid="{00000000-0005-0000-0000-000093760000}"/>
    <cellStyle name="표준 45 4 2 2 2 2 2" xfId="30358" xr:uid="{00000000-0005-0000-0000-000094760000}"/>
    <cellStyle name="표준 45 4 2 2 2 3" xfId="30359" xr:uid="{00000000-0005-0000-0000-000095760000}"/>
    <cellStyle name="표준 45 4 2 2 3" xfId="30360" xr:uid="{00000000-0005-0000-0000-000096760000}"/>
    <cellStyle name="표준 45 4 2 2 3 2" xfId="30361" xr:uid="{00000000-0005-0000-0000-000097760000}"/>
    <cellStyle name="표준 45 4 2 2 4" xfId="30362" xr:uid="{00000000-0005-0000-0000-000098760000}"/>
    <cellStyle name="표준 45 4 2 3" xfId="30363" xr:uid="{00000000-0005-0000-0000-000099760000}"/>
    <cellStyle name="표준 45 4 2 3 2" xfId="30364" xr:uid="{00000000-0005-0000-0000-00009A760000}"/>
    <cellStyle name="표준 45 4 2 3 2 2" xfId="30365" xr:uid="{00000000-0005-0000-0000-00009B760000}"/>
    <cellStyle name="표준 45 4 2 3 3" xfId="30366" xr:uid="{00000000-0005-0000-0000-00009C760000}"/>
    <cellStyle name="표준 45 4 2 4" xfId="30367" xr:uid="{00000000-0005-0000-0000-00009D760000}"/>
    <cellStyle name="표준 45 4 2 4 2" xfId="30368" xr:uid="{00000000-0005-0000-0000-00009E760000}"/>
    <cellStyle name="표준 45 4 2 5" xfId="30369" xr:uid="{00000000-0005-0000-0000-00009F760000}"/>
    <cellStyle name="표준 45 4 3" xfId="30370" xr:uid="{00000000-0005-0000-0000-0000A0760000}"/>
    <cellStyle name="표준 45 4 3 2" xfId="30371" xr:uid="{00000000-0005-0000-0000-0000A1760000}"/>
    <cellStyle name="표준 45 4 3 2 2" xfId="30372" xr:uid="{00000000-0005-0000-0000-0000A2760000}"/>
    <cellStyle name="표준 45 4 3 2 2 2" xfId="30373" xr:uid="{00000000-0005-0000-0000-0000A3760000}"/>
    <cellStyle name="표준 45 4 3 2 3" xfId="30374" xr:uid="{00000000-0005-0000-0000-0000A4760000}"/>
    <cellStyle name="표준 45 4 3 3" xfId="30375" xr:uid="{00000000-0005-0000-0000-0000A5760000}"/>
    <cellStyle name="표준 45 4 3 3 2" xfId="30376" xr:uid="{00000000-0005-0000-0000-0000A6760000}"/>
    <cellStyle name="표준 45 4 3 4" xfId="30377" xr:uid="{00000000-0005-0000-0000-0000A7760000}"/>
    <cellStyle name="표준 45 4 4" xfId="30378" xr:uid="{00000000-0005-0000-0000-0000A8760000}"/>
    <cellStyle name="표준 45 4 4 2" xfId="30379" xr:uid="{00000000-0005-0000-0000-0000A9760000}"/>
    <cellStyle name="표준 45 4 4 2 2" xfId="30380" xr:uid="{00000000-0005-0000-0000-0000AA760000}"/>
    <cellStyle name="표준 45 4 4 3" xfId="30381" xr:uid="{00000000-0005-0000-0000-0000AB760000}"/>
    <cellStyle name="표준 45 4 5" xfId="30382" xr:uid="{00000000-0005-0000-0000-0000AC760000}"/>
    <cellStyle name="표준 45 4 5 2" xfId="30383" xr:uid="{00000000-0005-0000-0000-0000AD760000}"/>
    <cellStyle name="표준 45 4 6" xfId="30384" xr:uid="{00000000-0005-0000-0000-0000AE760000}"/>
    <cellStyle name="표준 45 5" xfId="30385" xr:uid="{00000000-0005-0000-0000-0000AF760000}"/>
    <cellStyle name="표준 45 5 2" xfId="30386" xr:uid="{00000000-0005-0000-0000-0000B0760000}"/>
    <cellStyle name="표준 45 5 2 2" xfId="30387" xr:uid="{00000000-0005-0000-0000-0000B1760000}"/>
    <cellStyle name="표준 45 5 2 2 2" xfId="30388" xr:uid="{00000000-0005-0000-0000-0000B2760000}"/>
    <cellStyle name="표준 45 5 2 2 2 2" xfId="30389" xr:uid="{00000000-0005-0000-0000-0000B3760000}"/>
    <cellStyle name="표준 45 5 2 2 3" xfId="30390" xr:uid="{00000000-0005-0000-0000-0000B4760000}"/>
    <cellStyle name="표준 45 5 2 3" xfId="30391" xr:uid="{00000000-0005-0000-0000-0000B5760000}"/>
    <cellStyle name="표준 45 5 2 3 2" xfId="30392" xr:uid="{00000000-0005-0000-0000-0000B6760000}"/>
    <cellStyle name="표준 45 5 2 4" xfId="30393" xr:uid="{00000000-0005-0000-0000-0000B7760000}"/>
    <cellStyle name="표준 45 5 3" xfId="30394" xr:uid="{00000000-0005-0000-0000-0000B8760000}"/>
    <cellStyle name="표준 45 5 3 2" xfId="30395" xr:uid="{00000000-0005-0000-0000-0000B9760000}"/>
    <cellStyle name="표준 45 5 3 2 2" xfId="30396" xr:uid="{00000000-0005-0000-0000-0000BA760000}"/>
    <cellStyle name="표준 45 5 3 3" xfId="30397" xr:uid="{00000000-0005-0000-0000-0000BB760000}"/>
    <cellStyle name="표준 45 5 4" xfId="30398" xr:uid="{00000000-0005-0000-0000-0000BC760000}"/>
    <cellStyle name="표준 45 5 4 2" xfId="30399" xr:uid="{00000000-0005-0000-0000-0000BD760000}"/>
    <cellStyle name="표준 45 5 5" xfId="30400" xr:uid="{00000000-0005-0000-0000-0000BE760000}"/>
    <cellStyle name="표준 45 6" xfId="30401" xr:uid="{00000000-0005-0000-0000-0000BF760000}"/>
    <cellStyle name="표준 45 6 2" xfId="30402" xr:uid="{00000000-0005-0000-0000-0000C0760000}"/>
    <cellStyle name="표준 45 6 2 2" xfId="30403" xr:uid="{00000000-0005-0000-0000-0000C1760000}"/>
    <cellStyle name="표준 45 6 2 2 2" xfId="30404" xr:uid="{00000000-0005-0000-0000-0000C2760000}"/>
    <cellStyle name="표준 45 6 2 3" xfId="30405" xr:uid="{00000000-0005-0000-0000-0000C3760000}"/>
    <cellStyle name="표준 45 6 3" xfId="30406" xr:uid="{00000000-0005-0000-0000-0000C4760000}"/>
    <cellStyle name="표준 45 6 3 2" xfId="30407" xr:uid="{00000000-0005-0000-0000-0000C5760000}"/>
    <cellStyle name="표준 45 6 4" xfId="30408" xr:uid="{00000000-0005-0000-0000-0000C6760000}"/>
    <cellStyle name="표준 45 7" xfId="30409" xr:uid="{00000000-0005-0000-0000-0000C7760000}"/>
    <cellStyle name="표준 45 7 2" xfId="30410" xr:uid="{00000000-0005-0000-0000-0000C8760000}"/>
    <cellStyle name="표준 45 7 2 2" xfId="30411" xr:uid="{00000000-0005-0000-0000-0000C9760000}"/>
    <cellStyle name="표준 45 7 3" xfId="30412" xr:uid="{00000000-0005-0000-0000-0000CA760000}"/>
    <cellStyle name="표준 45 8" xfId="30413" xr:uid="{00000000-0005-0000-0000-0000CB760000}"/>
    <cellStyle name="표준 45 8 2" xfId="30414" xr:uid="{00000000-0005-0000-0000-0000CC760000}"/>
    <cellStyle name="표준 45 9" xfId="30415" xr:uid="{00000000-0005-0000-0000-0000CD760000}"/>
    <cellStyle name="표준 450" xfId="30416" xr:uid="{00000000-0005-0000-0000-0000CE760000}"/>
    <cellStyle name="표준 451" xfId="30417" xr:uid="{00000000-0005-0000-0000-0000CF760000}"/>
    <cellStyle name="표준 452" xfId="30418" xr:uid="{00000000-0005-0000-0000-0000D0760000}"/>
    <cellStyle name="표준 452 2" xfId="30419" xr:uid="{00000000-0005-0000-0000-0000D1760000}"/>
    <cellStyle name="표준 452 2 2" xfId="30420" xr:uid="{00000000-0005-0000-0000-0000D2760000}"/>
    <cellStyle name="표준 452 2 2 2" xfId="30421" xr:uid="{00000000-0005-0000-0000-0000D3760000}"/>
    <cellStyle name="표준 452 2 3" xfId="30422" xr:uid="{00000000-0005-0000-0000-0000D4760000}"/>
    <cellStyle name="표준 452 3" xfId="30423" xr:uid="{00000000-0005-0000-0000-0000D5760000}"/>
    <cellStyle name="표준 452 6" xfId="30424" xr:uid="{00000000-0005-0000-0000-0000D6760000}"/>
    <cellStyle name="표준 452 6 2" xfId="30425" xr:uid="{00000000-0005-0000-0000-0000D7760000}"/>
    <cellStyle name="표준 452 6 2 2" xfId="30426" xr:uid="{00000000-0005-0000-0000-0000D8760000}"/>
    <cellStyle name="표준 452 6 4" xfId="30427" xr:uid="{00000000-0005-0000-0000-0000D9760000}"/>
    <cellStyle name="표준 452 6 4 10" xfId="30428" xr:uid="{00000000-0005-0000-0000-0000DA760000}"/>
    <cellStyle name="표준 452 6 4 11" xfId="30429" xr:uid="{00000000-0005-0000-0000-0000DB760000}"/>
    <cellStyle name="표준 452 6 4 11 2" xfId="30430" xr:uid="{00000000-0005-0000-0000-0000DC760000}"/>
    <cellStyle name="표준 452 6 4 11 2 3" xfId="30431" xr:uid="{00000000-0005-0000-0000-0000DD760000}"/>
    <cellStyle name="표준 452 6 4 11 2 3 3" xfId="30432" xr:uid="{00000000-0005-0000-0000-0000DE760000}"/>
    <cellStyle name="표준 452 6 4 11 2 3 4" xfId="30433" xr:uid="{00000000-0005-0000-0000-0000DF760000}"/>
    <cellStyle name="표준 452 6 4 2" xfId="30434" xr:uid="{00000000-0005-0000-0000-0000E0760000}"/>
    <cellStyle name="표준 452 6 4 9" xfId="30435" xr:uid="{00000000-0005-0000-0000-0000E1760000}"/>
    <cellStyle name="표준 452 6 4 9 2" xfId="30436" xr:uid="{00000000-0005-0000-0000-0000E2760000}"/>
    <cellStyle name="표준 453" xfId="30437" xr:uid="{00000000-0005-0000-0000-0000E3760000}"/>
    <cellStyle name="표준 453 2" xfId="30438" xr:uid="{00000000-0005-0000-0000-0000E4760000}"/>
    <cellStyle name="표준 453 2 2" xfId="30439" xr:uid="{00000000-0005-0000-0000-0000E5760000}"/>
    <cellStyle name="표준 453 3" xfId="30440" xr:uid="{00000000-0005-0000-0000-0000E6760000}"/>
    <cellStyle name="표준 454" xfId="30441" xr:uid="{00000000-0005-0000-0000-0000E7760000}"/>
    <cellStyle name="표준 454 2" xfId="30442" xr:uid="{00000000-0005-0000-0000-0000E8760000}"/>
    <cellStyle name="표준 454 2 2" xfId="30443" xr:uid="{00000000-0005-0000-0000-0000E9760000}"/>
    <cellStyle name="표준 454 3" xfId="30444" xr:uid="{00000000-0005-0000-0000-0000EA760000}"/>
    <cellStyle name="표준 454 4" xfId="30445" xr:uid="{00000000-0005-0000-0000-0000EB760000}"/>
    <cellStyle name="표준 455" xfId="30446" xr:uid="{00000000-0005-0000-0000-0000EC760000}"/>
    <cellStyle name="표준 455 2" xfId="30447" xr:uid="{00000000-0005-0000-0000-0000ED760000}"/>
    <cellStyle name="표준 456" xfId="30448" xr:uid="{00000000-0005-0000-0000-0000EE760000}"/>
    <cellStyle name="표준 456 2" xfId="30449" xr:uid="{00000000-0005-0000-0000-0000EF760000}"/>
    <cellStyle name="표준 457" xfId="30450" xr:uid="{00000000-0005-0000-0000-0000F0760000}"/>
    <cellStyle name="표준 457 2" xfId="30451" xr:uid="{00000000-0005-0000-0000-0000F1760000}"/>
    <cellStyle name="표준 457 3" xfId="30452" xr:uid="{00000000-0005-0000-0000-0000F2760000}"/>
    <cellStyle name="표준 457 3 2" xfId="30453" xr:uid="{00000000-0005-0000-0000-0000F3760000}"/>
    <cellStyle name="표준 457 3 2 2" xfId="30454" xr:uid="{00000000-0005-0000-0000-0000F4760000}"/>
    <cellStyle name="표준 457 3 2 2 2" xfId="30455" xr:uid="{00000000-0005-0000-0000-0000F5760000}"/>
    <cellStyle name="표준 457 3 2 2 2 2" xfId="30456" xr:uid="{00000000-0005-0000-0000-0000F6760000}"/>
    <cellStyle name="표준 457 3 2 2 2 2 2" xfId="30457" xr:uid="{00000000-0005-0000-0000-0000F7760000}"/>
    <cellStyle name="표준 457 3 2 2 2 2 2 2" xfId="30458" xr:uid="{00000000-0005-0000-0000-0000F8760000}"/>
    <cellStyle name="표준 458" xfId="30459" xr:uid="{00000000-0005-0000-0000-0000F9760000}"/>
    <cellStyle name="표준 458 2" xfId="30460" xr:uid="{00000000-0005-0000-0000-0000FA760000}"/>
    <cellStyle name="표준 458 2 2" xfId="30461" xr:uid="{00000000-0005-0000-0000-0000FB760000}"/>
    <cellStyle name="표준 458 3" xfId="30462" xr:uid="{00000000-0005-0000-0000-0000FC760000}"/>
    <cellStyle name="표준 458 3 2" xfId="30463" xr:uid="{00000000-0005-0000-0000-0000FD760000}"/>
    <cellStyle name="표준 458 3 2 2" xfId="30464" xr:uid="{00000000-0005-0000-0000-0000FE760000}"/>
    <cellStyle name="표준 459" xfId="30465" xr:uid="{00000000-0005-0000-0000-0000FF760000}"/>
    <cellStyle name="표준 459 2" xfId="30466" xr:uid="{00000000-0005-0000-0000-000000770000}"/>
    <cellStyle name="표준 459 2 2" xfId="30467" xr:uid="{00000000-0005-0000-0000-000001770000}"/>
    <cellStyle name="표준 459 3" xfId="30468" xr:uid="{00000000-0005-0000-0000-000002770000}"/>
    <cellStyle name="표준 459 4" xfId="30469" xr:uid="{00000000-0005-0000-0000-000003770000}"/>
    <cellStyle name="표준 46" xfId="30470" xr:uid="{00000000-0005-0000-0000-000004770000}"/>
    <cellStyle name="표준 46 10" xfId="30471" xr:uid="{00000000-0005-0000-0000-000005770000}"/>
    <cellStyle name="표준 46 11" xfId="30472" xr:uid="{00000000-0005-0000-0000-000006770000}"/>
    <cellStyle name="표준 46 2" xfId="30473" xr:uid="{00000000-0005-0000-0000-000007770000}"/>
    <cellStyle name="표준 46 2 2" xfId="30474" xr:uid="{00000000-0005-0000-0000-000008770000}"/>
    <cellStyle name="표준 46 2 2 2" xfId="30475" xr:uid="{00000000-0005-0000-0000-000009770000}"/>
    <cellStyle name="표준 46 2 2 2 2" xfId="30476" xr:uid="{00000000-0005-0000-0000-00000A770000}"/>
    <cellStyle name="표준 46 2 2 2 2 2" xfId="30477" xr:uid="{00000000-0005-0000-0000-00000B770000}"/>
    <cellStyle name="표준 46 2 2 2 2 2 2" xfId="30478" xr:uid="{00000000-0005-0000-0000-00000C770000}"/>
    <cellStyle name="표준 46 2 2 2 2 2 2 2" xfId="30479" xr:uid="{00000000-0005-0000-0000-00000D770000}"/>
    <cellStyle name="표준 46 2 2 2 2 2 2 2 2" xfId="30480" xr:uid="{00000000-0005-0000-0000-00000E770000}"/>
    <cellStyle name="표준 46 2 2 2 2 2 2 3" xfId="30481" xr:uid="{00000000-0005-0000-0000-00000F770000}"/>
    <cellStyle name="표준 46 2 2 2 2 2 3" xfId="30482" xr:uid="{00000000-0005-0000-0000-000010770000}"/>
    <cellStyle name="표준 46 2 2 2 2 2 3 2" xfId="30483" xr:uid="{00000000-0005-0000-0000-000011770000}"/>
    <cellStyle name="표준 46 2 2 2 2 2 4" xfId="30484" xr:uid="{00000000-0005-0000-0000-000012770000}"/>
    <cellStyle name="표준 46 2 2 2 2 3" xfId="30485" xr:uid="{00000000-0005-0000-0000-000013770000}"/>
    <cellStyle name="표준 46 2 2 2 2 3 2" xfId="30486" xr:uid="{00000000-0005-0000-0000-000014770000}"/>
    <cellStyle name="표준 46 2 2 2 2 3 2 2" xfId="30487" xr:uid="{00000000-0005-0000-0000-000015770000}"/>
    <cellStyle name="표준 46 2 2 2 2 3 3" xfId="30488" xr:uid="{00000000-0005-0000-0000-000016770000}"/>
    <cellStyle name="표준 46 2 2 2 2 4" xfId="30489" xr:uid="{00000000-0005-0000-0000-000017770000}"/>
    <cellStyle name="표준 46 2 2 2 2 4 2" xfId="30490" xr:uid="{00000000-0005-0000-0000-000018770000}"/>
    <cellStyle name="표준 46 2 2 2 2 5" xfId="30491" xr:uid="{00000000-0005-0000-0000-000019770000}"/>
    <cellStyle name="표준 46 2 2 2 3" xfId="30492" xr:uid="{00000000-0005-0000-0000-00001A770000}"/>
    <cellStyle name="표준 46 2 2 2 3 2" xfId="30493" xr:uid="{00000000-0005-0000-0000-00001B770000}"/>
    <cellStyle name="표준 46 2 2 2 3 2 2" xfId="30494" xr:uid="{00000000-0005-0000-0000-00001C770000}"/>
    <cellStyle name="표준 46 2 2 2 3 2 2 2" xfId="30495" xr:uid="{00000000-0005-0000-0000-00001D770000}"/>
    <cellStyle name="표준 46 2 2 2 3 2 3" xfId="30496" xr:uid="{00000000-0005-0000-0000-00001E770000}"/>
    <cellStyle name="표준 46 2 2 2 3 3" xfId="30497" xr:uid="{00000000-0005-0000-0000-00001F770000}"/>
    <cellStyle name="표준 46 2 2 2 3 3 2" xfId="30498" xr:uid="{00000000-0005-0000-0000-000020770000}"/>
    <cellStyle name="표준 46 2 2 2 3 4" xfId="30499" xr:uid="{00000000-0005-0000-0000-000021770000}"/>
    <cellStyle name="표준 46 2 2 2 4" xfId="30500" xr:uid="{00000000-0005-0000-0000-000022770000}"/>
    <cellStyle name="표준 46 2 2 2 4 2" xfId="30501" xr:uid="{00000000-0005-0000-0000-000023770000}"/>
    <cellStyle name="표준 46 2 2 2 4 2 2" xfId="30502" xr:uid="{00000000-0005-0000-0000-000024770000}"/>
    <cellStyle name="표준 46 2 2 2 4 3" xfId="30503" xr:uid="{00000000-0005-0000-0000-000025770000}"/>
    <cellStyle name="표준 46 2 2 2 5" xfId="30504" xr:uid="{00000000-0005-0000-0000-000026770000}"/>
    <cellStyle name="표준 46 2 2 2 5 2" xfId="30505" xr:uid="{00000000-0005-0000-0000-000027770000}"/>
    <cellStyle name="표준 46 2 2 2 6" xfId="30506" xr:uid="{00000000-0005-0000-0000-000028770000}"/>
    <cellStyle name="표준 46 2 2 3" xfId="30507" xr:uid="{00000000-0005-0000-0000-000029770000}"/>
    <cellStyle name="표준 46 2 2 3 2" xfId="30508" xr:uid="{00000000-0005-0000-0000-00002A770000}"/>
    <cellStyle name="표준 46 2 2 3 2 2" xfId="30509" xr:uid="{00000000-0005-0000-0000-00002B770000}"/>
    <cellStyle name="표준 46 2 2 3 2 2 2" xfId="30510" xr:uid="{00000000-0005-0000-0000-00002C770000}"/>
    <cellStyle name="표준 46 2 2 3 2 2 2 2" xfId="30511" xr:uid="{00000000-0005-0000-0000-00002D770000}"/>
    <cellStyle name="표준 46 2 2 3 2 2 3" xfId="30512" xr:uid="{00000000-0005-0000-0000-00002E770000}"/>
    <cellStyle name="표준 46 2 2 3 2 3" xfId="30513" xr:uid="{00000000-0005-0000-0000-00002F770000}"/>
    <cellStyle name="표준 46 2 2 3 2 3 2" xfId="30514" xr:uid="{00000000-0005-0000-0000-000030770000}"/>
    <cellStyle name="표준 46 2 2 3 2 4" xfId="30515" xr:uid="{00000000-0005-0000-0000-000031770000}"/>
    <cellStyle name="표준 46 2 2 3 3" xfId="30516" xr:uid="{00000000-0005-0000-0000-000032770000}"/>
    <cellStyle name="표준 46 2 2 3 3 2" xfId="30517" xr:uid="{00000000-0005-0000-0000-000033770000}"/>
    <cellStyle name="표준 46 2 2 3 3 2 2" xfId="30518" xr:uid="{00000000-0005-0000-0000-000034770000}"/>
    <cellStyle name="표준 46 2 2 3 3 3" xfId="30519" xr:uid="{00000000-0005-0000-0000-000035770000}"/>
    <cellStyle name="표준 46 2 2 3 4" xfId="30520" xr:uid="{00000000-0005-0000-0000-000036770000}"/>
    <cellStyle name="표준 46 2 2 3 4 2" xfId="30521" xr:uid="{00000000-0005-0000-0000-000037770000}"/>
    <cellStyle name="표준 46 2 2 3 5" xfId="30522" xr:uid="{00000000-0005-0000-0000-000038770000}"/>
    <cellStyle name="표준 46 2 2 4" xfId="30523" xr:uid="{00000000-0005-0000-0000-000039770000}"/>
    <cellStyle name="표준 46 2 2 4 2" xfId="30524" xr:uid="{00000000-0005-0000-0000-00003A770000}"/>
    <cellStyle name="표준 46 2 2 4 2 2" xfId="30525" xr:uid="{00000000-0005-0000-0000-00003B770000}"/>
    <cellStyle name="표준 46 2 2 4 2 2 2" xfId="30526" xr:uid="{00000000-0005-0000-0000-00003C770000}"/>
    <cellStyle name="표준 46 2 2 4 2 3" xfId="30527" xr:uid="{00000000-0005-0000-0000-00003D770000}"/>
    <cellStyle name="표준 46 2 2 4 3" xfId="30528" xr:uid="{00000000-0005-0000-0000-00003E770000}"/>
    <cellStyle name="표준 46 2 2 4 3 2" xfId="30529" xr:uid="{00000000-0005-0000-0000-00003F770000}"/>
    <cellStyle name="표준 46 2 2 4 4" xfId="30530" xr:uid="{00000000-0005-0000-0000-000040770000}"/>
    <cellStyle name="표준 46 2 2 5" xfId="30531" xr:uid="{00000000-0005-0000-0000-000041770000}"/>
    <cellStyle name="표준 46 2 2 5 2" xfId="30532" xr:uid="{00000000-0005-0000-0000-000042770000}"/>
    <cellStyle name="표준 46 2 2 5 2 2" xfId="30533" xr:uid="{00000000-0005-0000-0000-000043770000}"/>
    <cellStyle name="표준 46 2 2 5 3" xfId="30534" xr:uid="{00000000-0005-0000-0000-000044770000}"/>
    <cellStyle name="표준 46 2 2 6" xfId="30535" xr:uid="{00000000-0005-0000-0000-000045770000}"/>
    <cellStyle name="표준 46 2 2 6 2" xfId="30536" xr:uid="{00000000-0005-0000-0000-000046770000}"/>
    <cellStyle name="표준 46 2 2 7" xfId="30537" xr:uid="{00000000-0005-0000-0000-000047770000}"/>
    <cellStyle name="표준 46 2 3" xfId="30538" xr:uid="{00000000-0005-0000-0000-000048770000}"/>
    <cellStyle name="표준 46 2 3 2" xfId="30539" xr:uid="{00000000-0005-0000-0000-000049770000}"/>
    <cellStyle name="표준 46 2 3 2 2" xfId="30540" xr:uid="{00000000-0005-0000-0000-00004A770000}"/>
    <cellStyle name="표준 46 2 3 2 2 2" xfId="30541" xr:uid="{00000000-0005-0000-0000-00004B770000}"/>
    <cellStyle name="표준 46 2 3 2 2 2 2" xfId="30542" xr:uid="{00000000-0005-0000-0000-00004C770000}"/>
    <cellStyle name="표준 46 2 3 2 2 2 2 2" xfId="30543" xr:uid="{00000000-0005-0000-0000-00004D770000}"/>
    <cellStyle name="표준 46 2 3 2 2 2 3" xfId="30544" xr:uid="{00000000-0005-0000-0000-00004E770000}"/>
    <cellStyle name="표준 46 2 3 2 2 3" xfId="30545" xr:uid="{00000000-0005-0000-0000-00004F770000}"/>
    <cellStyle name="표준 46 2 3 2 2 3 2" xfId="30546" xr:uid="{00000000-0005-0000-0000-000050770000}"/>
    <cellStyle name="표준 46 2 3 2 2 4" xfId="30547" xr:uid="{00000000-0005-0000-0000-000051770000}"/>
    <cellStyle name="표준 46 2 3 2 3" xfId="30548" xr:uid="{00000000-0005-0000-0000-000052770000}"/>
    <cellStyle name="표준 46 2 3 2 3 2" xfId="30549" xr:uid="{00000000-0005-0000-0000-000053770000}"/>
    <cellStyle name="표준 46 2 3 2 3 2 2" xfId="30550" xr:uid="{00000000-0005-0000-0000-000054770000}"/>
    <cellStyle name="표준 46 2 3 2 3 3" xfId="30551" xr:uid="{00000000-0005-0000-0000-000055770000}"/>
    <cellStyle name="표준 46 2 3 2 4" xfId="30552" xr:uid="{00000000-0005-0000-0000-000056770000}"/>
    <cellStyle name="표준 46 2 3 2 4 2" xfId="30553" xr:uid="{00000000-0005-0000-0000-000057770000}"/>
    <cellStyle name="표준 46 2 3 2 5" xfId="30554" xr:uid="{00000000-0005-0000-0000-000058770000}"/>
    <cellStyle name="표준 46 2 3 3" xfId="30555" xr:uid="{00000000-0005-0000-0000-000059770000}"/>
    <cellStyle name="표준 46 2 3 3 2" xfId="30556" xr:uid="{00000000-0005-0000-0000-00005A770000}"/>
    <cellStyle name="표준 46 2 3 3 2 2" xfId="30557" xr:uid="{00000000-0005-0000-0000-00005B770000}"/>
    <cellStyle name="표준 46 2 3 3 2 2 2" xfId="30558" xr:uid="{00000000-0005-0000-0000-00005C770000}"/>
    <cellStyle name="표준 46 2 3 3 2 3" xfId="30559" xr:uid="{00000000-0005-0000-0000-00005D770000}"/>
    <cellStyle name="표준 46 2 3 3 3" xfId="30560" xr:uid="{00000000-0005-0000-0000-00005E770000}"/>
    <cellStyle name="표준 46 2 3 3 3 2" xfId="30561" xr:uid="{00000000-0005-0000-0000-00005F770000}"/>
    <cellStyle name="표준 46 2 3 3 4" xfId="30562" xr:uid="{00000000-0005-0000-0000-000060770000}"/>
    <cellStyle name="표준 46 2 3 4" xfId="30563" xr:uid="{00000000-0005-0000-0000-000061770000}"/>
    <cellStyle name="표준 46 2 3 4 2" xfId="30564" xr:uid="{00000000-0005-0000-0000-000062770000}"/>
    <cellStyle name="표준 46 2 3 4 2 2" xfId="30565" xr:uid="{00000000-0005-0000-0000-000063770000}"/>
    <cellStyle name="표준 46 2 3 4 3" xfId="30566" xr:uid="{00000000-0005-0000-0000-000064770000}"/>
    <cellStyle name="표준 46 2 3 5" xfId="30567" xr:uid="{00000000-0005-0000-0000-000065770000}"/>
    <cellStyle name="표준 46 2 3 5 2" xfId="30568" xr:uid="{00000000-0005-0000-0000-000066770000}"/>
    <cellStyle name="표준 46 2 3 6" xfId="30569" xr:uid="{00000000-0005-0000-0000-000067770000}"/>
    <cellStyle name="표준 46 2 4" xfId="30570" xr:uid="{00000000-0005-0000-0000-000068770000}"/>
    <cellStyle name="표준 46 2 4 2" xfId="30571" xr:uid="{00000000-0005-0000-0000-000069770000}"/>
    <cellStyle name="표준 46 2 4 2 2" xfId="30572" xr:uid="{00000000-0005-0000-0000-00006A770000}"/>
    <cellStyle name="표준 46 2 4 2 2 2" xfId="30573" xr:uid="{00000000-0005-0000-0000-00006B770000}"/>
    <cellStyle name="표준 46 2 4 2 2 2 2" xfId="30574" xr:uid="{00000000-0005-0000-0000-00006C770000}"/>
    <cellStyle name="표준 46 2 4 2 2 3" xfId="30575" xr:uid="{00000000-0005-0000-0000-00006D770000}"/>
    <cellStyle name="표준 46 2 4 2 3" xfId="30576" xr:uid="{00000000-0005-0000-0000-00006E770000}"/>
    <cellStyle name="표준 46 2 4 2 3 2" xfId="30577" xr:uid="{00000000-0005-0000-0000-00006F770000}"/>
    <cellStyle name="표준 46 2 4 2 4" xfId="30578" xr:uid="{00000000-0005-0000-0000-000070770000}"/>
    <cellStyle name="표준 46 2 4 3" xfId="30579" xr:uid="{00000000-0005-0000-0000-000071770000}"/>
    <cellStyle name="표준 46 2 4 3 2" xfId="30580" xr:uid="{00000000-0005-0000-0000-000072770000}"/>
    <cellStyle name="표준 46 2 4 3 2 2" xfId="30581" xr:uid="{00000000-0005-0000-0000-000073770000}"/>
    <cellStyle name="표준 46 2 4 3 3" xfId="30582" xr:uid="{00000000-0005-0000-0000-000074770000}"/>
    <cellStyle name="표준 46 2 4 4" xfId="30583" xr:uid="{00000000-0005-0000-0000-000075770000}"/>
    <cellStyle name="표준 46 2 4 4 2" xfId="30584" xr:uid="{00000000-0005-0000-0000-000076770000}"/>
    <cellStyle name="표준 46 2 4 5" xfId="30585" xr:uid="{00000000-0005-0000-0000-000077770000}"/>
    <cellStyle name="표준 46 2 5" xfId="30586" xr:uid="{00000000-0005-0000-0000-000078770000}"/>
    <cellStyle name="표준 46 2 5 2" xfId="30587" xr:uid="{00000000-0005-0000-0000-000079770000}"/>
    <cellStyle name="표준 46 2 5 2 2" xfId="30588" xr:uid="{00000000-0005-0000-0000-00007A770000}"/>
    <cellStyle name="표준 46 2 5 2 2 2" xfId="30589" xr:uid="{00000000-0005-0000-0000-00007B770000}"/>
    <cellStyle name="표준 46 2 5 2 3" xfId="30590" xr:uid="{00000000-0005-0000-0000-00007C770000}"/>
    <cellStyle name="표준 46 2 5 3" xfId="30591" xr:uid="{00000000-0005-0000-0000-00007D770000}"/>
    <cellStyle name="표준 46 2 5 3 2" xfId="30592" xr:uid="{00000000-0005-0000-0000-00007E770000}"/>
    <cellStyle name="표준 46 2 5 4" xfId="30593" xr:uid="{00000000-0005-0000-0000-00007F770000}"/>
    <cellStyle name="표준 46 2 6" xfId="30594" xr:uid="{00000000-0005-0000-0000-000080770000}"/>
    <cellStyle name="표준 46 2 6 2" xfId="30595" xr:uid="{00000000-0005-0000-0000-000081770000}"/>
    <cellStyle name="표준 46 2 6 2 2" xfId="30596" xr:uid="{00000000-0005-0000-0000-000082770000}"/>
    <cellStyle name="표준 46 2 6 3" xfId="30597" xr:uid="{00000000-0005-0000-0000-000083770000}"/>
    <cellStyle name="표준 46 2 7" xfId="30598" xr:uid="{00000000-0005-0000-0000-000084770000}"/>
    <cellStyle name="표준 46 2 7 2" xfId="30599" xr:uid="{00000000-0005-0000-0000-000085770000}"/>
    <cellStyle name="표준 46 2 8" xfId="30600" xr:uid="{00000000-0005-0000-0000-000086770000}"/>
    <cellStyle name="표준 46 3" xfId="30601" xr:uid="{00000000-0005-0000-0000-000087770000}"/>
    <cellStyle name="표준 46 3 2" xfId="30602" xr:uid="{00000000-0005-0000-0000-000088770000}"/>
    <cellStyle name="표준 46 3 2 2" xfId="30603" xr:uid="{00000000-0005-0000-0000-000089770000}"/>
    <cellStyle name="표준 46 3 2 2 2" xfId="30604" xr:uid="{00000000-0005-0000-0000-00008A770000}"/>
    <cellStyle name="표준 46 3 2 2 2 2" xfId="30605" xr:uid="{00000000-0005-0000-0000-00008B770000}"/>
    <cellStyle name="표준 46 3 2 2 2 2 2" xfId="30606" xr:uid="{00000000-0005-0000-0000-00008C770000}"/>
    <cellStyle name="표준 46 3 2 2 2 2 2 2" xfId="30607" xr:uid="{00000000-0005-0000-0000-00008D770000}"/>
    <cellStyle name="표준 46 3 2 2 2 2 3" xfId="30608" xr:uid="{00000000-0005-0000-0000-00008E770000}"/>
    <cellStyle name="표준 46 3 2 2 2 3" xfId="30609" xr:uid="{00000000-0005-0000-0000-00008F770000}"/>
    <cellStyle name="표준 46 3 2 2 2 3 2" xfId="30610" xr:uid="{00000000-0005-0000-0000-000090770000}"/>
    <cellStyle name="표준 46 3 2 2 2 4" xfId="30611" xr:uid="{00000000-0005-0000-0000-000091770000}"/>
    <cellStyle name="표준 46 3 2 2 3" xfId="30612" xr:uid="{00000000-0005-0000-0000-000092770000}"/>
    <cellStyle name="표준 46 3 2 2 3 2" xfId="30613" xr:uid="{00000000-0005-0000-0000-000093770000}"/>
    <cellStyle name="표준 46 3 2 2 3 2 2" xfId="30614" xr:uid="{00000000-0005-0000-0000-000094770000}"/>
    <cellStyle name="표준 46 3 2 2 3 3" xfId="30615" xr:uid="{00000000-0005-0000-0000-000095770000}"/>
    <cellStyle name="표준 46 3 2 2 4" xfId="30616" xr:uid="{00000000-0005-0000-0000-000096770000}"/>
    <cellStyle name="표준 46 3 2 2 4 2" xfId="30617" xr:uid="{00000000-0005-0000-0000-000097770000}"/>
    <cellStyle name="표준 46 3 2 2 5" xfId="30618" xr:uid="{00000000-0005-0000-0000-000098770000}"/>
    <cellStyle name="표준 46 3 2 3" xfId="30619" xr:uid="{00000000-0005-0000-0000-000099770000}"/>
    <cellStyle name="표준 46 3 2 3 2" xfId="30620" xr:uid="{00000000-0005-0000-0000-00009A770000}"/>
    <cellStyle name="표준 46 3 2 3 2 2" xfId="30621" xr:uid="{00000000-0005-0000-0000-00009B770000}"/>
    <cellStyle name="표준 46 3 2 3 2 2 2" xfId="30622" xr:uid="{00000000-0005-0000-0000-00009C770000}"/>
    <cellStyle name="표준 46 3 2 3 2 3" xfId="30623" xr:uid="{00000000-0005-0000-0000-00009D770000}"/>
    <cellStyle name="표준 46 3 2 3 3" xfId="30624" xr:uid="{00000000-0005-0000-0000-00009E770000}"/>
    <cellStyle name="표준 46 3 2 3 3 2" xfId="30625" xr:uid="{00000000-0005-0000-0000-00009F770000}"/>
    <cellStyle name="표준 46 3 2 3 4" xfId="30626" xr:uid="{00000000-0005-0000-0000-0000A0770000}"/>
    <cellStyle name="표준 46 3 2 4" xfId="30627" xr:uid="{00000000-0005-0000-0000-0000A1770000}"/>
    <cellStyle name="표준 46 3 2 4 2" xfId="30628" xr:uid="{00000000-0005-0000-0000-0000A2770000}"/>
    <cellStyle name="표준 46 3 2 4 2 2" xfId="30629" xr:uid="{00000000-0005-0000-0000-0000A3770000}"/>
    <cellStyle name="표준 46 3 2 4 3" xfId="30630" xr:uid="{00000000-0005-0000-0000-0000A4770000}"/>
    <cellStyle name="표준 46 3 2 5" xfId="30631" xr:uid="{00000000-0005-0000-0000-0000A5770000}"/>
    <cellStyle name="표준 46 3 2 5 2" xfId="30632" xr:uid="{00000000-0005-0000-0000-0000A6770000}"/>
    <cellStyle name="표준 46 3 2 6" xfId="30633" xr:uid="{00000000-0005-0000-0000-0000A7770000}"/>
    <cellStyle name="표준 46 3 3" xfId="30634" xr:uid="{00000000-0005-0000-0000-0000A8770000}"/>
    <cellStyle name="표준 46 3 3 2" xfId="30635" xr:uid="{00000000-0005-0000-0000-0000A9770000}"/>
    <cellStyle name="표준 46 3 3 2 2" xfId="30636" xr:uid="{00000000-0005-0000-0000-0000AA770000}"/>
    <cellStyle name="표준 46 3 3 2 2 2" xfId="30637" xr:uid="{00000000-0005-0000-0000-0000AB770000}"/>
    <cellStyle name="표준 46 3 3 2 2 2 2" xfId="30638" xr:uid="{00000000-0005-0000-0000-0000AC770000}"/>
    <cellStyle name="표준 46 3 3 2 2 3" xfId="30639" xr:uid="{00000000-0005-0000-0000-0000AD770000}"/>
    <cellStyle name="표준 46 3 3 2 3" xfId="30640" xr:uid="{00000000-0005-0000-0000-0000AE770000}"/>
    <cellStyle name="표준 46 3 3 2 3 2" xfId="30641" xr:uid="{00000000-0005-0000-0000-0000AF770000}"/>
    <cellStyle name="표준 46 3 3 2 4" xfId="30642" xr:uid="{00000000-0005-0000-0000-0000B0770000}"/>
    <cellStyle name="표준 46 3 3 3" xfId="30643" xr:uid="{00000000-0005-0000-0000-0000B1770000}"/>
    <cellStyle name="표준 46 3 3 3 2" xfId="30644" xr:uid="{00000000-0005-0000-0000-0000B2770000}"/>
    <cellStyle name="표준 46 3 3 3 2 2" xfId="30645" xr:uid="{00000000-0005-0000-0000-0000B3770000}"/>
    <cellStyle name="표준 46 3 3 3 3" xfId="30646" xr:uid="{00000000-0005-0000-0000-0000B4770000}"/>
    <cellStyle name="표준 46 3 3 4" xfId="30647" xr:uid="{00000000-0005-0000-0000-0000B5770000}"/>
    <cellStyle name="표준 46 3 3 4 2" xfId="30648" xr:uid="{00000000-0005-0000-0000-0000B6770000}"/>
    <cellStyle name="표준 46 3 3 5" xfId="30649" xr:uid="{00000000-0005-0000-0000-0000B7770000}"/>
    <cellStyle name="표준 46 3 4" xfId="30650" xr:uid="{00000000-0005-0000-0000-0000B8770000}"/>
    <cellStyle name="표준 46 3 4 2" xfId="30651" xr:uid="{00000000-0005-0000-0000-0000B9770000}"/>
    <cellStyle name="표준 46 3 4 2 2" xfId="30652" xr:uid="{00000000-0005-0000-0000-0000BA770000}"/>
    <cellStyle name="표준 46 3 4 2 2 2" xfId="30653" xr:uid="{00000000-0005-0000-0000-0000BB770000}"/>
    <cellStyle name="표준 46 3 4 2 3" xfId="30654" xr:uid="{00000000-0005-0000-0000-0000BC770000}"/>
    <cellStyle name="표준 46 3 4 3" xfId="30655" xr:uid="{00000000-0005-0000-0000-0000BD770000}"/>
    <cellStyle name="표준 46 3 4 3 2" xfId="30656" xr:uid="{00000000-0005-0000-0000-0000BE770000}"/>
    <cellStyle name="표준 46 3 4 4" xfId="30657" xr:uid="{00000000-0005-0000-0000-0000BF770000}"/>
    <cellStyle name="표준 46 3 5" xfId="30658" xr:uid="{00000000-0005-0000-0000-0000C0770000}"/>
    <cellStyle name="표준 46 3 5 2" xfId="30659" xr:uid="{00000000-0005-0000-0000-0000C1770000}"/>
    <cellStyle name="표준 46 3 5 2 2" xfId="30660" xr:uid="{00000000-0005-0000-0000-0000C2770000}"/>
    <cellStyle name="표준 46 3 5 3" xfId="30661" xr:uid="{00000000-0005-0000-0000-0000C3770000}"/>
    <cellStyle name="표준 46 3 6" xfId="30662" xr:uid="{00000000-0005-0000-0000-0000C4770000}"/>
    <cellStyle name="표준 46 3 6 2" xfId="30663" xr:uid="{00000000-0005-0000-0000-0000C5770000}"/>
    <cellStyle name="표준 46 3 7" xfId="30664" xr:uid="{00000000-0005-0000-0000-0000C6770000}"/>
    <cellStyle name="표준 46 4" xfId="30665" xr:uid="{00000000-0005-0000-0000-0000C7770000}"/>
    <cellStyle name="표준 46 4 2" xfId="30666" xr:uid="{00000000-0005-0000-0000-0000C8770000}"/>
    <cellStyle name="표준 46 4 2 2" xfId="30667" xr:uid="{00000000-0005-0000-0000-0000C9770000}"/>
    <cellStyle name="표준 46 4 2 2 2" xfId="30668" xr:uid="{00000000-0005-0000-0000-0000CA770000}"/>
    <cellStyle name="표준 46 4 2 2 2 2" xfId="30669" xr:uid="{00000000-0005-0000-0000-0000CB770000}"/>
    <cellStyle name="표준 46 4 2 2 2 2 2" xfId="30670" xr:uid="{00000000-0005-0000-0000-0000CC770000}"/>
    <cellStyle name="표준 46 4 2 2 2 3" xfId="30671" xr:uid="{00000000-0005-0000-0000-0000CD770000}"/>
    <cellStyle name="표준 46 4 2 2 3" xfId="30672" xr:uid="{00000000-0005-0000-0000-0000CE770000}"/>
    <cellStyle name="표준 46 4 2 2 3 2" xfId="30673" xr:uid="{00000000-0005-0000-0000-0000CF770000}"/>
    <cellStyle name="표준 46 4 2 2 4" xfId="30674" xr:uid="{00000000-0005-0000-0000-0000D0770000}"/>
    <cellStyle name="표준 46 4 2 3" xfId="30675" xr:uid="{00000000-0005-0000-0000-0000D1770000}"/>
    <cellStyle name="표준 46 4 2 3 2" xfId="30676" xr:uid="{00000000-0005-0000-0000-0000D2770000}"/>
    <cellStyle name="표준 46 4 2 3 2 2" xfId="30677" xr:uid="{00000000-0005-0000-0000-0000D3770000}"/>
    <cellStyle name="표준 46 4 2 3 3" xfId="30678" xr:uid="{00000000-0005-0000-0000-0000D4770000}"/>
    <cellStyle name="표준 46 4 2 4" xfId="30679" xr:uid="{00000000-0005-0000-0000-0000D5770000}"/>
    <cellStyle name="표준 46 4 2 4 2" xfId="30680" xr:uid="{00000000-0005-0000-0000-0000D6770000}"/>
    <cellStyle name="표준 46 4 2 5" xfId="30681" xr:uid="{00000000-0005-0000-0000-0000D7770000}"/>
    <cellStyle name="표준 46 4 3" xfId="30682" xr:uid="{00000000-0005-0000-0000-0000D8770000}"/>
    <cellStyle name="표준 46 4 3 2" xfId="30683" xr:uid="{00000000-0005-0000-0000-0000D9770000}"/>
    <cellStyle name="표준 46 4 3 2 2" xfId="30684" xr:uid="{00000000-0005-0000-0000-0000DA770000}"/>
    <cellStyle name="표준 46 4 3 2 2 2" xfId="30685" xr:uid="{00000000-0005-0000-0000-0000DB770000}"/>
    <cellStyle name="표준 46 4 3 2 3" xfId="30686" xr:uid="{00000000-0005-0000-0000-0000DC770000}"/>
    <cellStyle name="표준 46 4 3 3" xfId="30687" xr:uid="{00000000-0005-0000-0000-0000DD770000}"/>
    <cellStyle name="표준 46 4 3 3 2" xfId="30688" xr:uid="{00000000-0005-0000-0000-0000DE770000}"/>
    <cellStyle name="표준 46 4 3 4" xfId="30689" xr:uid="{00000000-0005-0000-0000-0000DF770000}"/>
    <cellStyle name="표준 46 4 4" xfId="30690" xr:uid="{00000000-0005-0000-0000-0000E0770000}"/>
    <cellStyle name="표준 46 4 4 2" xfId="30691" xr:uid="{00000000-0005-0000-0000-0000E1770000}"/>
    <cellStyle name="표준 46 4 4 2 2" xfId="30692" xr:uid="{00000000-0005-0000-0000-0000E2770000}"/>
    <cellStyle name="표준 46 4 4 3" xfId="30693" xr:uid="{00000000-0005-0000-0000-0000E3770000}"/>
    <cellStyle name="표준 46 4 5" xfId="30694" xr:uid="{00000000-0005-0000-0000-0000E4770000}"/>
    <cellStyle name="표준 46 4 5 2" xfId="30695" xr:uid="{00000000-0005-0000-0000-0000E5770000}"/>
    <cellStyle name="표준 46 4 6" xfId="30696" xr:uid="{00000000-0005-0000-0000-0000E6770000}"/>
    <cellStyle name="표준 46 5" xfId="30697" xr:uid="{00000000-0005-0000-0000-0000E7770000}"/>
    <cellStyle name="표준 46 5 2" xfId="30698" xr:uid="{00000000-0005-0000-0000-0000E8770000}"/>
    <cellStyle name="표준 46 5 2 2" xfId="30699" xr:uid="{00000000-0005-0000-0000-0000E9770000}"/>
    <cellStyle name="표준 46 5 2 2 2" xfId="30700" xr:uid="{00000000-0005-0000-0000-0000EA770000}"/>
    <cellStyle name="표준 46 5 2 2 2 2" xfId="30701" xr:uid="{00000000-0005-0000-0000-0000EB770000}"/>
    <cellStyle name="표준 46 5 2 2 3" xfId="30702" xr:uid="{00000000-0005-0000-0000-0000EC770000}"/>
    <cellStyle name="표준 46 5 2 3" xfId="30703" xr:uid="{00000000-0005-0000-0000-0000ED770000}"/>
    <cellStyle name="표준 46 5 2 3 2" xfId="30704" xr:uid="{00000000-0005-0000-0000-0000EE770000}"/>
    <cellStyle name="표준 46 5 2 4" xfId="30705" xr:uid="{00000000-0005-0000-0000-0000EF770000}"/>
    <cellStyle name="표준 46 5 3" xfId="30706" xr:uid="{00000000-0005-0000-0000-0000F0770000}"/>
    <cellStyle name="표준 46 5 3 2" xfId="30707" xr:uid="{00000000-0005-0000-0000-0000F1770000}"/>
    <cellStyle name="표준 46 5 3 2 2" xfId="30708" xr:uid="{00000000-0005-0000-0000-0000F2770000}"/>
    <cellStyle name="표준 46 5 3 3" xfId="30709" xr:uid="{00000000-0005-0000-0000-0000F3770000}"/>
    <cellStyle name="표준 46 5 4" xfId="30710" xr:uid="{00000000-0005-0000-0000-0000F4770000}"/>
    <cellStyle name="표준 46 5 4 2" xfId="30711" xr:uid="{00000000-0005-0000-0000-0000F5770000}"/>
    <cellStyle name="표준 46 5 5" xfId="30712" xr:uid="{00000000-0005-0000-0000-0000F6770000}"/>
    <cellStyle name="표준 46 6" xfId="30713" xr:uid="{00000000-0005-0000-0000-0000F7770000}"/>
    <cellStyle name="표준 46 6 2" xfId="30714" xr:uid="{00000000-0005-0000-0000-0000F8770000}"/>
    <cellStyle name="표준 46 6 2 2" xfId="30715" xr:uid="{00000000-0005-0000-0000-0000F9770000}"/>
    <cellStyle name="표준 46 6 2 2 2" xfId="30716" xr:uid="{00000000-0005-0000-0000-0000FA770000}"/>
    <cellStyle name="표준 46 6 2 3" xfId="30717" xr:uid="{00000000-0005-0000-0000-0000FB770000}"/>
    <cellStyle name="표준 46 6 3" xfId="30718" xr:uid="{00000000-0005-0000-0000-0000FC770000}"/>
    <cellStyle name="표준 46 6 3 2" xfId="30719" xr:uid="{00000000-0005-0000-0000-0000FD770000}"/>
    <cellStyle name="표준 46 6 4" xfId="30720" xr:uid="{00000000-0005-0000-0000-0000FE770000}"/>
    <cellStyle name="표준 46 7" xfId="30721" xr:uid="{00000000-0005-0000-0000-0000FF770000}"/>
    <cellStyle name="표준 46 7 2" xfId="30722" xr:uid="{00000000-0005-0000-0000-000000780000}"/>
    <cellStyle name="표준 46 7 2 2" xfId="30723" xr:uid="{00000000-0005-0000-0000-000001780000}"/>
    <cellStyle name="표준 46 7 3" xfId="30724" xr:uid="{00000000-0005-0000-0000-000002780000}"/>
    <cellStyle name="표준 46 8" xfId="30725" xr:uid="{00000000-0005-0000-0000-000003780000}"/>
    <cellStyle name="표준 46 8 2" xfId="30726" xr:uid="{00000000-0005-0000-0000-000004780000}"/>
    <cellStyle name="표준 46 9" xfId="30727" xr:uid="{00000000-0005-0000-0000-000005780000}"/>
    <cellStyle name="표준 46 9 2" xfId="30728" xr:uid="{00000000-0005-0000-0000-000006780000}"/>
    <cellStyle name="표준 46_이관신청서명단(말소)" xfId="30729" xr:uid="{00000000-0005-0000-0000-000007780000}"/>
    <cellStyle name="표준 460" xfId="30730" xr:uid="{00000000-0005-0000-0000-000008780000}"/>
    <cellStyle name="표준 460 2" xfId="30731" xr:uid="{00000000-0005-0000-0000-000009780000}"/>
    <cellStyle name="표준 460 2 2" xfId="30732" xr:uid="{00000000-0005-0000-0000-00000A780000}"/>
    <cellStyle name="표준 460 2 2 2" xfId="30733" xr:uid="{00000000-0005-0000-0000-00000B780000}"/>
    <cellStyle name="표준 460 2 2 2 2" xfId="30734" xr:uid="{00000000-0005-0000-0000-00000C780000}"/>
    <cellStyle name="표준 460 2 2 2 2 2" xfId="30735" xr:uid="{00000000-0005-0000-0000-00000D780000}"/>
    <cellStyle name="표준 460 2 3" xfId="30736" xr:uid="{00000000-0005-0000-0000-00000E780000}"/>
    <cellStyle name="표준 460 3" xfId="30737" xr:uid="{00000000-0005-0000-0000-00000F780000}"/>
    <cellStyle name="표준 461" xfId="30738" xr:uid="{00000000-0005-0000-0000-000010780000}"/>
    <cellStyle name="표준 461 2" xfId="30739" xr:uid="{00000000-0005-0000-0000-000011780000}"/>
    <cellStyle name="표준 461 2 2" xfId="30740" xr:uid="{00000000-0005-0000-0000-000012780000}"/>
    <cellStyle name="표준 461 2 2 2" xfId="30741" xr:uid="{00000000-0005-0000-0000-000013780000}"/>
    <cellStyle name="표준 461 2 2 2 2" xfId="30742" xr:uid="{00000000-0005-0000-0000-000014780000}"/>
    <cellStyle name="표준 461 2 2 2 2 2" xfId="30743" xr:uid="{00000000-0005-0000-0000-000015780000}"/>
    <cellStyle name="표준 461 2 3" xfId="30744" xr:uid="{00000000-0005-0000-0000-000016780000}"/>
    <cellStyle name="표준 461 3" xfId="30745" xr:uid="{00000000-0005-0000-0000-000017780000}"/>
    <cellStyle name="표준 462" xfId="30746" xr:uid="{00000000-0005-0000-0000-000018780000}"/>
    <cellStyle name="표준 462 2" xfId="30747" xr:uid="{00000000-0005-0000-0000-000019780000}"/>
    <cellStyle name="표준 462 2 2" xfId="30748" xr:uid="{00000000-0005-0000-0000-00001A780000}"/>
    <cellStyle name="표준 462 2 2 2" xfId="30749" xr:uid="{00000000-0005-0000-0000-00001B780000}"/>
    <cellStyle name="표준 462 2 2 2 2" xfId="30750" xr:uid="{00000000-0005-0000-0000-00001C780000}"/>
    <cellStyle name="표준 462 2 2 2 2 2" xfId="30751" xr:uid="{00000000-0005-0000-0000-00001D780000}"/>
    <cellStyle name="표준 462 2 3" xfId="30752" xr:uid="{00000000-0005-0000-0000-00001E780000}"/>
    <cellStyle name="표준 462 3" xfId="30753" xr:uid="{00000000-0005-0000-0000-00001F780000}"/>
    <cellStyle name="표준 463" xfId="30754" xr:uid="{00000000-0005-0000-0000-000020780000}"/>
    <cellStyle name="표준 463 2" xfId="30755" xr:uid="{00000000-0005-0000-0000-000021780000}"/>
    <cellStyle name="표준 463 2 2" xfId="30756" xr:uid="{00000000-0005-0000-0000-000022780000}"/>
    <cellStyle name="표준 463 2 2 2" xfId="30757" xr:uid="{00000000-0005-0000-0000-000023780000}"/>
    <cellStyle name="표준 463 2 2 2 2" xfId="30758" xr:uid="{00000000-0005-0000-0000-000024780000}"/>
    <cellStyle name="표준 463 2 2 2 2 2" xfId="30759" xr:uid="{00000000-0005-0000-0000-000025780000}"/>
    <cellStyle name="표준 463 2 3" xfId="30760" xr:uid="{00000000-0005-0000-0000-000026780000}"/>
    <cellStyle name="표준 463 3" xfId="30761" xr:uid="{00000000-0005-0000-0000-000027780000}"/>
    <cellStyle name="표준 463 3 2" xfId="30762" xr:uid="{00000000-0005-0000-0000-000028780000}"/>
    <cellStyle name="표준 464" xfId="30763" xr:uid="{00000000-0005-0000-0000-000029780000}"/>
    <cellStyle name="표준 464 2" xfId="30764" xr:uid="{00000000-0005-0000-0000-00002A780000}"/>
    <cellStyle name="표준 464 2 2" xfId="30765" xr:uid="{00000000-0005-0000-0000-00002B780000}"/>
    <cellStyle name="표준 464 2 2 2" xfId="30766" xr:uid="{00000000-0005-0000-0000-00002C780000}"/>
    <cellStyle name="표준 464 2 2 2 2" xfId="30767" xr:uid="{00000000-0005-0000-0000-00002D780000}"/>
    <cellStyle name="표준 464 2 2 2 2 2" xfId="30768" xr:uid="{00000000-0005-0000-0000-00002E780000}"/>
    <cellStyle name="표준 464 2 3" xfId="30769" xr:uid="{00000000-0005-0000-0000-00002F780000}"/>
    <cellStyle name="표준 464 3" xfId="30770" xr:uid="{00000000-0005-0000-0000-000030780000}"/>
    <cellStyle name="표준 465" xfId="30771" xr:uid="{00000000-0005-0000-0000-000031780000}"/>
    <cellStyle name="표준 465 2" xfId="30772" xr:uid="{00000000-0005-0000-0000-000032780000}"/>
    <cellStyle name="표준 465 2 2" xfId="30773" xr:uid="{00000000-0005-0000-0000-000033780000}"/>
    <cellStyle name="표준 465 2 2 2" xfId="30774" xr:uid="{00000000-0005-0000-0000-000034780000}"/>
    <cellStyle name="표준 465 2 2 2 2" xfId="30775" xr:uid="{00000000-0005-0000-0000-000035780000}"/>
    <cellStyle name="표준 465 2 2 2 2 2" xfId="30776" xr:uid="{00000000-0005-0000-0000-000036780000}"/>
    <cellStyle name="표준 465 2 3" xfId="30777" xr:uid="{00000000-0005-0000-0000-000037780000}"/>
    <cellStyle name="표준 465 3" xfId="30778" xr:uid="{00000000-0005-0000-0000-000038780000}"/>
    <cellStyle name="표준 466" xfId="30779" xr:uid="{00000000-0005-0000-0000-000039780000}"/>
    <cellStyle name="표준 466 2" xfId="30780" xr:uid="{00000000-0005-0000-0000-00003A780000}"/>
    <cellStyle name="표준 466 2 2" xfId="30781" xr:uid="{00000000-0005-0000-0000-00003B780000}"/>
    <cellStyle name="표준 466 2 2 2" xfId="30782" xr:uid="{00000000-0005-0000-0000-00003C780000}"/>
    <cellStyle name="표준 466 3" xfId="30783" xr:uid="{00000000-0005-0000-0000-00003D780000}"/>
    <cellStyle name="표준 466 3 2" xfId="30784" xr:uid="{00000000-0005-0000-0000-00003E780000}"/>
    <cellStyle name="표준 466 3 3" xfId="30785" xr:uid="{00000000-0005-0000-0000-00003F780000}"/>
    <cellStyle name="표준 466 4" xfId="30786" xr:uid="{00000000-0005-0000-0000-000040780000}"/>
    <cellStyle name="표준 467" xfId="30787" xr:uid="{00000000-0005-0000-0000-000041780000}"/>
    <cellStyle name="표준 467 2" xfId="30788" xr:uid="{00000000-0005-0000-0000-000042780000}"/>
    <cellStyle name="표준 467 2 2" xfId="30789" xr:uid="{00000000-0005-0000-0000-000043780000}"/>
    <cellStyle name="표준 467 2 2 2" xfId="30790" xr:uid="{00000000-0005-0000-0000-000044780000}"/>
    <cellStyle name="표준 467 2 2 2 2" xfId="30791" xr:uid="{00000000-0005-0000-0000-000045780000}"/>
    <cellStyle name="표준 467 2 2 2 2 2" xfId="30792" xr:uid="{00000000-0005-0000-0000-000046780000}"/>
    <cellStyle name="표준 467 2 3" xfId="30793" xr:uid="{00000000-0005-0000-0000-000047780000}"/>
    <cellStyle name="표준 467 3" xfId="30794" xr:uid="{00000000-0005-0000-0000-000048780000}"/>
    <cellStyle name="표준 468" xfId="30795" xr:uid="{00000000-0005-0000-0000-000049780000}"/>
    <cellStyle name="표준 468 2" xfId="30796" xr:uid="{00000000-0005-0000-0000-00004A780000}"/>
    <cellStyle name="표준 468 2 2" xfId="30797" xr:uid="{00000000-0005-0000-0000-00004B780000}"/>
    <cellStyle name="표준 468 2 2 2" xfId="30798" xr:uid="{00000000-0005-0000-0000-00004C780000}"/>
    <cellStyle name="표준 468 2 2 2 2" xfId="30799" xr:uid="{00000000-0005-0000-0000-00004D780000}"/>
    <cellStyle name="표준 468 2 2 2 2 2" xfId="30800" xr:uid="{00000000-0005-0000-0000-00004E780000}"/>
    <cellStyle name="표준 468 2 3" xfId="30801" xr:uid="{00000000-0005-0000-0000-00004F780000}"/>
    <cellStyle name="표준 468 3" xfId="30802" xr:uid="{00000000-0005-0000-0000-000050780000}"/>
    <cellStyle name="표준 469" xfId="30803" xr:uid="{00000000-0005-0000-0000-000051780000}"/>
    <cellStyle name="표준 469 2" xfId="30804" xr:uid="{00000000-0005-0000-0000-000052780000}"/>
    <cellStyle name="표준 469 2 2" xfId="30805" xr:uid="{00000000-0005-0000-0000-000053780000}"/>
    <cellStyle name="표준 469 2 2 2" xfId="30806" xr:uid="{00000000-0005-0000-0000-000054780000}"/>
    <cellStyle name="표준 469 2 2 2 2" xfId="30807" xr:uid="{00000000-0005-0000-0000-000055780000}"/>
    <cellStyle name="표준 469 2 2 2 2 2" xfId="30808" xr:uid="{00000000-0005-0000-0000-000056780000}"/>
    <cellStyle name="표준 469 2 3" xfId="30809" xr:uid="{00000000-0005-0000-0000-000057780000}"/>
    <cellStyle name="표준 469 3" xfId="30810" xr:uid="{00000000-0005-0000-0000-000058780000}"/>
    <cellStyle name="표준 47" xfId="30811" xr:uid="{00000000-0005-0000-0000-000059780000}"/>
    <cellStyle name="표준 47 10" xfId="30812" xr:uid="{00000000-0005-0000-0000-00005A780000}"/>
    <cellStyle name="표준 47 11" xfId="30813" xr:uid="{00000000-0005-0000-0000-00005B780000}"/>
    <cellStyle name="표준 47 2" xfId="30814" xr:uid="{00000000-0005-0000-0000-00005C780000}"/>
    <cellStyle name="표준 47 2 2" xfId="30815" xr:uid="{00000000-0005-0000-0000-00005D780000}"/>
    <cellStyle name="표준 47 2 2 2" xfId="30816" xr:uid="{00000000-0005-0000-0000-00005E780000}"/>
    <cellStyle name="표준 47 2 2 2 2" xfId="30817" xr:uid="{00000000-0005-0000-0000-00005F780000}"/>
    <cellStyle name="표준 47 2 2 2 2 2" xfId="30818" xr:uid="{00000000-0005-0000-0000-000060780000}"/>
    <cellStyle name="표준 47 2 2 2 2 2 2" xfId="30819" xr:uid="{00000000-0005-0000-0000-000061780000}"/>
    <cellStyle name="표준 47 2 2 2 2 2 2 2" xfId="30820" xr:uid="{00000000-0005-0000-0000-000062780000}"/>
    <cellStyle name="표준 47 2 2 2 2 2 2 2 2" xfId="30821" xr:uid="{00000000-0005-0000-0000-000063780000}"/>
    <cellStyle name="표준 47 2 2 2 2 2 2 3" xfId="30822" xr:uid="{00000000-0005-0000-0000-000064780000}"/>
    <cellStyle name="표준 47 2 2 2 2 2 3" xfId="30823" xr:uid="{00000000-0005-0000-0000-000065780000}"/>
    <cellStyle name="표준 47 2 2 2 2 2 3 2" xfId="30824" xr:uid="{00000000-0005-0000-0000-000066780000}"/>
    <cellStyle name="표준 47 2 2 2 2 2 4" xfId="30825" xr:uid="{00000000-0005-0000-0000-000067780000}"/>
    <cellStyle name="표준 47 2 2 2 2 3" xfId="30826" xr:uid="{00000000-0005-0000-0000-000068780000}"/>
    <cellStyle name="표준 47 2 2 2 2 3 2" xfId="30827" xr:uid="{00000000-0005-0000-0000-000069780000}"/>
    <cellStyle name="표준 47 2 2 2 2 3 2 2" xfId="30828" xr:uid="{00000000-0005-0000-0000-00006A780000}"/>
    <cellStyle name="표준 47 2 2 2 2 3 3" xfId="30829" xr:uid="{00000000-0005-0000-0000-00006B780000}"/>
    <cellStyle name="표준 47 2 2 2 2 4" xfId="30830" xr:uid="{00000000-0005-0000-0000-00006C780000}"/>
    <cellStyle name="표준 47 2 2 2 2 4 2" xfId="30831" xr:uid="{00000000-0005-0000-0000-00006D780000}"/>
    <cellStyle name="표준 47 2 2 2 2 5" xfId="30832" xr:uid="{00000000-0005-0000-0000-00006E780000}"/>
    <cellStyle name="표준 47 2 2 2 3" xfId="30833" xr:uid="{00000000-0005-0000-0000-00006F780000}"/>
    <cellStyle name="표준 47 2 2 2 3 2" xfId="30834" xr:uid="{00000000-0005-0000-0000-000070780000}"/>
    <cellStyle name="표준 47 2 2 2 3 2 2" xfId="30835" xr:uid="{00000000-0005-0000-0000-000071780000}"/>
    <cellStyle name="표준 47 2 2 2 3 2 2 2" xfId="30836" xr:uid="{00000000-0005-0000-0000-000072780000}"/>
    <cellStyle name="표준 47 2 2 2 3 2 3" xfId="30837" xr:uid="{00000000-0005-0000-0000-000073780000}"/>
    <cellStyle name="표준 47 2 2 2 3 3" xfId="30838" xr:uid="{00000000-0005-0000-0000-000074780000}"/>
    <cellStyle name="표준 47 2 2 2 3 3 2" xfId="30839" xr:uid="{00000000-0005-0000-0000-000075780000}"/>
    <cellStyle name="표준 47 2 2 2 3 4" xfId="30840" xr:uid="{00000000-0005-0000-0000-000076780000}"/>
    <cellStyle name="표준 47 2 2 2 4" xfId="30841" xr:uid="{00000000-0005-0000-0000-000077780000}"/>
    <cellStyle name="표준 47 2 2 2 4 2" xfId="30842" xr:uid="{00000000-0005-0000-0000-000078780000}"/>
    <cellStyle name="표준 47 2 2 2 4 2 2" xfId="30843" xr:uid="{00000000-0005-0000-0000-000079780000}"/>
    <cellStyle name="표준 47 2 2 2 4 3" xfId="30844" xr:uid="{00000000-0005-0000-0000-00007A780000}"/>
    <cellStyle name="표준 47 2 2 2 5" xfId="30845" xr:uid="{00000000-0005-0000-0000-00007B780000}"/>
    <cellStyle name="표준 47 2 2 2 5 2" xfId="30846" xr:uid="{00000000-0005-0000-0000-00007C780000}"/>
    <cellStyle name="표준 47 2 2 2 6" xfId="30847" xr:uid="{00000000-0005-0000-0000-00007D780000}"/>
    <cellStyle name="표준 47 2 2 3" xfId="30848" xr:uid="{00000000-0005-0000-0000-00007E780000}"/>
    <cellStyle name="표준 47 2 2 3 2" xfId="30849" xr:uid="{00000000-0005-0000-0000-00007F780000}"/>
    <cellStyle name="표준 47 2 2 3 2 2" xfId="30850" xr:uid="{00000000-0005-0000-0000-000080780000}"/>
    <cellStyle name="표준 47 2 2 3 2 2 2" xfId="30851" xr:uid="{00000000-0005-0000-0000-000081780000}"/>
    <cellStyle name="표준 47 2 2 3 2 2 2 2" xfId="30852" xr:uid="{00000000-0005-0000-0000-000082780000}"/>
    <cellStyle name="표준 47 2 2 3 2 2 3" xfId="30853" xr:uid="{00000000-0005-0000-0000-000083780000}"/>
    <cellStyle name="표준 47 2 2 3 2 3" xfId="30854" xr:uid="{00000000-0005-0000-0000-000084780000}"/>
    <cellStyle name="표준 47 2 2 3 2 3 2" xfId="30855" xr:uid="{00000000-0005-0000-0000-000085780000}"/>
    <cellStyle name="표준 47 2 2 3 2 4" xfId="30856" xr:uid="{00000000-0005-0000-0000-000086780000}"/>
    <cellStyle name="표준 47 2 2 3 3" xfId="30857" xr:uid="{00000000-0005-0000-0000-000087780000}"/>
    <cellStyle name="표준 47 2 2 3 3 2" xfId="30858" xr:uid="{00000000-0005-0000-0000-000088780000}"/>
    <cellStyle name="표준 47 2 2 3 3 2 2" xfId="30859" xr:uid="{00000000-0005-0000-0000-000089780000}"/>
    <cellStyle name="표준 47 2 2 3 3 3" xfId="30860" xr:uid="{00000000-0005-0000-0000-00008A780000}"/>
    <cellStyle name="표준 47 2 2 3 4" xfId="30861" xr:uid="{00000000-0005-0000-0000-00008B780000}"/>
    <cellStyle name="표준 47 2 2 3 4 2" xfId="30862" xr:uid="{00000000-0005-0000-0000-00008C780000}"/>
    <cellStyle name="표준 47 2 2 3 5" xfId="30863" xr:uid="{00000000-0005-0000-0000-00008D780000}"/>
    <cellStyle name="표준 47 2 2 4" xfId="30864" xr:uid="{00000000-0005-0000-0000-00008E780000}"/>
    <cellStyle name="표준 47 2 2 4 2" xfId="30865" xr:uid="{00000000-0005-0000-0000-00008F780000}"/>
    <cellStyle name="표준 47 2 2 4 2 2" xfId="30866" xr:uid="{00000000-0005-0000-0000-000090780000}"/>
    <cellStyle name="표준 47 2 2 4 2 2 2" xfId="30867" xr:uid="{00000000-0005-0000-0000-000091780000}"/>
    <cellStyle name="표준 47 2 2 4 2 3" xfId="30868" xr:uid="{00000000-0005-0000-0000-000092780000}"/>
    <cellStyle name="표준 47 2 2 4 3" xfId="30869" xr:uid="{00000000-0005-0000-0000-000093780000}"/>
    <cellStyle name="표준 47 2 2 4 3 2" xfId="30870" xr:uid="{00000000-0005-0000-0000-000094780000}"/>
    <cellStyle name="표준 47 2 2 4 4" xfId="30871" xr:uid="{00000000-0005-0000-0000-000095780000}"/>
    <cellStyle name="표준 47 2 2 5" xfId="30872" xr:uid="{00000000-0005-0000-0000-000096780000}"/>
    <cellStyle name="표준 47 2 2 5 2" xfId="30873" xr:uid="{00000000-0005-0000-0000-000097780000}"/>
    <cellStyle name="표준 47 2 2 5 2 2" xfId="30874" xr:uid="{00000000-0005-0000-0000-000098780000}"/>
    <cellStyle name="표준 47 2 2 5 3" xfId="30875" xr:uid="{00000000-0005-0000-0000-000099780000}"/>
    <cellStyle name="표준 47 2 2 6" xfId="30876" xr:uid="{00000000-0005-0000-0000-00009A780000}"/>
    <cellStyle name="표준 47 2 2 6 2" xfId="30877" xr:uid="{00000000-0005-0000-0000-00009B780000}"/>
    <cellStyle name="표준 47 2 2 7" xfId="30878" xr:uid="{00000000-0005-0000-0000-00009C780000}"/>
    <cellStyle name="표준 47 2 3" xfId="30879" xr:uid="{00000000-0005-0000-0000-00009D780000}"/>
    <cellStyle name="표준 47 2 3 2" xfId="30880" xr:uid="{00000000-0005-0000-0000-00009E780000}"/>
    <cellStyle name="표준 47 2 3 2 2" xfId="30881" xr:uid="{00000000-0005-0000-0000-00009F780000}"/>
    <cellStyle name="표준 47 2 3 2 2 2" xfId="30882" xr:uid="{00000000-0005-0000-0000-0000A0780000}"/>
    <cellStyle name="표준 47 2 3 2 2 2 2" xfId="30883" xr:uid="{00000000-0005-0000-0000-0000A1780000}"/>
    <cellStyle name="표준 47 2 3 2 2 2 2 2" xfId="30884" xr:uid="{00000000-0005-0000-0000-0000A2780000}"/>
    <cellStyle name="표준 47 2 3 2 2 2 3" xfId="30885" xr:uid="{00000000-0005-0000-0000-0000A3780000}"/>
    <cellStyle name="표준 47 2 3 2 2 3" xfId="30886" xr:uid="{00000000-0005-0000-0000-0000A4780000}"/>
    <cellStyle name="표준 47 2 3 2 2 3 2" xfId="30887" xr:uid="{00000000-0005-0000-0000-0000A5780000}"/>
    <cellStyle name="표준 47 2 3 2 2 4" xfId="30888" xr:uid="{00000000-0005-0000-0000-0000A6780000}"/>
    <cellStyle name="표준 47 2 3 2 3" xfId="30889" xr:uid="{00000000-0005-0000-0000-0000A7780000}"/>
    <cellStyle name="표준 47 2 3 2 3 2" xfId="30890" xr:uid="{00000000-0005-0000-0000-0000A8780000}"/>
    <cellStyle name="표준 47 2 3 2 3 2 2" xfId="30891" xr:uid="{00000000-0005-0000-0000-0000A9780000}"/>
    <cellStyle name="표준 47 2 3 2 3 3" xfId="30892" xr:uid="{00000000-0005-0000-0000-0000AA780000}"/>
    <cellStyle name="표준 47 2 3 2 4" xfId="30893" xr:uid="{00000000-0005-0000-0000-0000AB780000}"/>
    <cellStyle name="표준 47 2 3 2 4 2" xfId="30894" xr:uid="{00000000-0005-0000-0000-0000AC780000}"/>
    <cellStyle name="표준 47 2 3 2 5" xfId="30895" xr:uid="{00000000-0005-0000-0000-0000AD780000}"/>
    <cellStyle name="표준 47 2 3 3" xfId="30896" xr:uid="{00000000-0005-0000-0000-0000AE780000}"/>
    <cellStyle name="표준 47 2 3 3 2" xfId="30897" xr:uid="{00000000-0005-0000-0000-0000AF780000}"/>
    <cellStyle name="표준 47 2 3 3 2 2" xfId="30898" xr:uid="{00000000-0005-0000-0000-0000B0780000}"/>
    <cellStyle name="표준 47 2 3 3 2 2 2" xfId="30899" xr:uid="{00000000-0005-0000-0000-0000B1780000}"/>
    <cellStyle name="표준 47 2 3 3 2 3" xfId="30900" xr:uid="{00000000-0005-0000-0000-0000B2780000}"/>
    <cellStyle name="표준 47 2 3 3 3" xfId="30901" xr:uid="{00000000-0005-0000-0000-0000B3780000}"/>
    <cellStyle name="표준 47 2 3 3 3 2" xfId="30902" xr:uid="{00000000-0005-0000-0000-0000B4780000}"/>
    <cellStyle name="표준 47 2 3 3 4" xfId="30903" xr:uid="{00000000-0005-0000-0000-0000B5780000}"/>
    <cellStyle name="표준 47 2 3 4" xfId="30904" xr:uid="{00000000-0005-0000-0000-0000B6780000}"/>
    <cellStyle name="표준 47 2 3 4 2" xfId="30905" xr:uid="{00000000-0005-0000-0000-0000B7780000}"/>
    <cellStyle name="표준 47 2 3 4 2 2" xfId="30906" xr:uid="{00000000-0005-0000-0000-0000B8780000}"/>
    <cellStyle name="표준 47 2 3 4 3" xfId="30907" xr:uid="{00000000-0005-0000-0000-0000B9780000}"/>
    <cellStyle name="표준 47 2 3 5" xfId="30908" xr:uid="{00000000-0005-0000-0000-0000BA780000}"/>
    <cellStyle name="표준 47 2 3 5 2" xfId="30909" xr:uid="{00000000-0005-0000-0000-0000BB780000}"/>
    <cellStyle name="표준 47 2 3 6" xfId="30910" xr:uid="{00000000-0005-0000-0000-0000BC780000}"/>
    <cellStyle name="표준 47 2 4" xfId="30911" xr:uid="{00000000-0005-0000-0000-0000BD780000}"/>
    <cellStyle name="표준 47 2 4 2" xfId="30912" xr:uid="{00000000-0005-0000-0000-0000BE780000}"/>
    <cellStyle name="표준 47 2 4 2 2" xfId="30913" xr:uid="{00000000-0005-0000-0000-0000BF780000}"/>
    <cellStyle name="표준 47 2 4 2 2 2" xfId="30914" xr:uid="{00000000-0005-0000-0000-0000C0780000}"/>
    <cellStyle name="표준 47 2 4 2 2 2 2" xfId="30915" xr:uid="{00000000-0005-0000-0000-0000C1780000}"/>
    <cellStyle name="표준 47 2 4 2 2 3" xfId="30916" xr:uid="{00000000-0005-0000-0000-0000C2780000}"/>
    <cellStyle name="표준 47 2 4 2 3" xfId="30917" xr:uid="{00000000-0005-0000-0000-0000C3780000}"/>
    <cellStyle name="표준 47 2 4 2 3 2" xfId="30918" xr:uid="{00000000-0005-0000-0000-0000C4780000}"/>
    <cellStyle name="표준 47 2 4 2 4" xfId="30919" xr:uid="{00000000-0005-0000-0000-0000C5780000}"/>
    <cellStyle name="표준 47 2 4 3" xfId="30920" xr:uid="{00000000-0005-0000-0000-0000C6780000}"/>
    <cellStyle name="표준 47 2 4 3 2" xfId="30921" xr:uid="{00000000-0005-0000-0000-0000C7780000}"/>
    <cellStyle name="표준 47 2 4 3 2 2" xfId="30922" xr:uid="{00000000-0005-0000-0000-0000C8780000}"/>
    <cellStyle name="표준 47 2 4 3 3" xfId="30923" xr:uid="{00000000-0005-0000-0000-0000C9780000}"/>
    <cellStyle name="표준 47 2 4 4" xfId="30924" xr:uid="{00000000-0005-0000-0000-0000CA780000}"/>
    <cellStyle name="표준 47 2 4 4 2" xfId="30925" xr:uid="{00000000-0005-0000-0000-0000CB780000}"/>
    <cellStyle name="표준 47 2 4 5" xfId="30926" xr:uid="{00000000-0005-0000-0000-0000CC780000}"/>
    <cellStyle name="표준 47 2 5" xfId="30927" xr:uid="{00000000-0005-0000-0000-0000CD780000}"/>
    <cellStyle name="표준 47 2 5 2" xfId="30928" xr:uid="{00000000-0005-0000-0000-0000CE780000}"/>
    <cellStyle name="표준 47 2 5 2 2" xfId="30929" xr:uid="{00000000-0005-0000-0000-0000CF780000}"/>
    <cellStyle name="표준 47 2 5 2 2 2" xfId="30930" xr:uid="{00000000-0005-0000-0000-0000D0780000}"/>
    <cellStyle name="표준 47 2 5 2 3" xfId="30931" xr:uid="{00000000-0005-0000-0000-0000D1780000}"/>
    <cellStyle name="표준 47 2 5 3" xfId="30932" xr:uid="{00000000-0005-0000-0000-0000D2780000}"/>
    <cellStyle name="표준 47 2 5 3 2" xfId="30933" xr:uid="{00000000-0005-0000-0000-0000D3780000}"/>
    <cellStyle name="표준 47 2 5 4" xfId="30934" xr:uid="{00000000-0005-0000-0000-0000D4780000}"/>
    <cellStyle name="표준 47 2 6" xfId="30935" xr:uid="{00000000-0005-0000-0000-0000D5780000}"/>
    <cellStyle name="표준 47 2 6 2" xfId="30936" xr:uid="{00000000-0005-0000-0000-0000D6780000}"/>
    <cellStyle name="표준 47 2 6 2 2" xfId="30937" xr:uid="{00000000-0005-0000-0000-0000D7780000}"/>
    <cellStyle name="표준 47 2 6 3" xfId="30938" xr:uid="{00000000-0005-0000-0000-0000D8780000}"/>
    <cellStyle name="표준 47 2 7" xfId="30939" xr:uid="{00000000-0005-0000-0000-0000D9780000}"/>
    <cellStyle name="표준 47 2 7 2" xfId="30940" xr:uid="{00000000-0005-0000-0000-0000DA780000}"/>
    <cellStyle name="표준 47 2 8" xfId="30941" xr:uid="{00000000-0005-0000-0000-0000DB780000}"/>
    <cellStyle name="표준 47 3" xfId="30942" xr:uid="{00000000-0005-0000-0000-0000DC780000}"/>
    <cellStyle name="표준 47 3 2" xfId="30943" xr:uid="{00000000-0005-0000-0000-0000DD780000}"/>
    <cellStyle name="표준 47 3 2 2" xfId="30944" xr:uid="{00000000-0005-0000-0000-0000DE780000}"/>
    <cellStyle name="표준 47 3 2 2 2" xfId="30945" xr:uid="{00000000-0005-0000-0000-0000DF780000}"/>
    <cellStyle name="표준 47 3 2 2 2 2" xfId="30946" xr:uid="{00000000-0005-0000-0000-0000E0780000}"/>
    <cellStyle name="표준 47 3 2 2 2 2 2" xfId="30947" xr:uid="{00000000-0005-0000-0000-0000E1780000}"/>
    <cellStyle name="표준 47 3 2 2 2 2 2 2" xfId="30948" xr:uid="{00000000-0005-0000-0000-0000E2780000}"/>
    <cellStyle name="표준 47 3 2 2 2 2 3" xfId="30949" xr:uid="{00000000-0005-0000-0000-0000E3780000}"/>
    <cellStyle name="표준 47 3 2 2 2 3" xfId="30950" xr:uid="{00000000-0005-0000-0000-0000E4780000}"/>
    <cellStyle name="표준 47 3 2 2 2 3 2" xfId="30951" xr:uid="{00000000-0005-0000-0000-0000E5780000}"/>
    <cellStyle name="표준 47 3 2 2 2 4" xfId="30952" xr:uid="{00000000-0005-0000-0000-0000E6780000}"/>
    <cellStyle name="표준 47 3 2 2 3" xfId="30953" xr:uid="{00000000-0005-0000-0000-0000E7780000}"/>
    <cellStyle name="표준 47 3 2 2 3 2" xfId="30954" xr:uid="{00000000-0005-0000-0000-0000E8780000}"/>
    <cellStyle name="표준 47 3 2 2 3 2 2" xfId="30955" xr:uid="{00000000-0005-0000-0000-0000E9780000}"/>
    <cellStyle name="표준 47 3 2 2 3 3" xfId="30956" xr:uid="{00000000-0005-0000-0000-0000EA780000}"/>
    <cellStyle name="표준 47 3 2 2 4" xfId="30957" xr:uid="{00000000-0005-0000-0000-0000EB780000}"/>
    <cellStyle name="표준 47 3 2 2 4 2" xfId="30958" xr:uid="{00000000-0005-0000-0000-0000EC780000}"/>
    <cellStyle name="표준 47 3 2 2 5" xfId="30959" xr:uid="{00000000-0005-0000-0000-0000ED780000}"/>
    <cellStyle name="표준 47 3 2 3" xfId="30960" xr:uid="{00000000-0005-0000-0000-0000EE780000}"/>
    <cellStyle name="표준 47 3 2 3 2" xfId="30961" xr:uid="{00000000-0005-0000-0000-0000EF780000}"/>
    <cellStyle name="표준 47 3 2 3 2 2" xfId="30962" xr:uid="{00000000-0005-0000-0000-0000F0780000}"/>
    <cellStyle name="표준 47 3 2 3 2 2 2" xfId="30963" xr:uid="{00000000-0005-0000-0000-0000F1780000}"/>
    <cellStyle name="표준 47 3 2 3 2 3" xfId="30964" xr:uid="{00000000-0005-0000-0000-0000F2780000}"/>
    <cellStyle name="표준 47 3 2 3 3" xfId="30965" xr:uid="{00000000-0005-0000-0000-0000F3780000}"/>
    <cellStyle name="표준 47 3 2 3 3 2" xfId="30966" xr:uid="{00000000-0005-0000-0000-0000F4780000}"/>
    <cellStyle name="표준 47 3 2 3 4" xfId="30967" xr:uid="{00000000-0005-0000-0000-0000F5780000}"/>
    <cellStyle name="표준 47 3 2 4" xfId="30968" xr:uid="{00000000-0005-0000-0000-0000F6780000}"/>
    <cellStyle name="표준 47 3 2 4 2" xfId="30969" xr:uid="{00000000-0005-0000-0000-0000F7780000}"/>
    <cellStyle name="표준 47 3 2 4 2 2" xfId="30970" xr:uid="{00000000-0005-0000-0000-0000F8780000}"/>
    <cellStyle name="표준 47 3 2 4 3" xfId="30971" xr:uid="{00000000-0005-0000-0000-0000F9780000}"/>
    <cellStyle name="표준 47 3 2 5" xfId="30972" xr:uid="{00000000-0005-0000-0000-0000FA780000}"/>
    <cellStyle name="표준 47 3 2 5 2" xfId="30973" xr:uid="{00000000-0005-0000-0000-0000FB780000}"/>
    <cellStyle name="표준 47 3 2 6" xfId="30974" xr:uid="{00000000-0005-0000-0000-0000FC780000}"/>
    <cellStyle name="표준 47 3 3" xfId="30975" xr:uid="{00000000-0005-0000-0000-0000FD780000}"/>
    <cellStyle name="표준 47 3 3 2" xfId="30976" xr:uid="{00000000-0005-0000-0000-0000FE780000}"/>
    <cellStyle name="표준 47 3 3 2 2" xfId="30977" xr:uid="{00000000-0005-0000-0000-0000FF780000}"/>
    <cellStyle name="표준 47 3 3 2 2 2" xfId="30978" xr:uid="{00000000-0005-0000-0000-000000790000}"/>
    <cellStyle name="표준 47 3 3 2 2 2 2" xfId="30979" xr:uid="{00000000-0005-0000-0000-000001790000}"/>
    <cellStyle name="표준 47 3 3 2 2 3" xfId="30980" xr:uid="{00000000-0005-0000-0000-000002790000}"/>
    <cellStyle name="표준 47 3 3 2 3" xfId="30981" xr:uid="{00000000-0005-0000-0000-000003790000}"/>
    <cellStyle name="표준 47 3 3 2 3 2" xfId="30982" xr:uid="{00000000-0005-0000-0000-000004790000}"/>
    <cellStyle name="표준 47 3 3 2 4" xfId="30983" xr:uid="{00000000-0005-0000-0000-000005790000}"/>
    <cellStyle name="표준 47 3 3 3" xfId="30984" xr:uid="{00000000-0005-0000-0000-000006790000}"/>
    <cellStyle name="표준 47 3 3 3 2" xfId="30985" xr:uid="{00000000-0005-0000-0000-000007790000}"/>
    <cellStyle name="표준 47 3 3 3 2 2" xfId="30986" xr:uid="{00000000-0005-0000-0000-000008790000}"/>
    <cellStyle name="표준 47 3 3 3 3" xfId="30987" xr:uid="{00000000-0005-0000-0000-000009790000}"/>
    <cellStyle name="표준 47 3 3 4" xfId="30988" xr:uid="{00000000-0005-0000-0000-00000A790000}"/>
    <cellStyle name="표준 47 3 3 4 2" xfId="30989" xr:uid="{00000000-0005-0000-0000-00000B790000}"/>
    <cellStyle name="표준 47 3 3 5" xfId="30990" xr:uid="{00000000-0005-0000-0000-00000C790000}"/>
    <cellStyle name="표준 47 3 4" xfId="30991" xr:uid="{00000000-0005-0000-0000-00000D790000}"/>
    <cellStyle name="표준 47 3 4 2" xfId="30992" xr:uid="{00000000-0005-0000-0000-00000E790000}"/>
    <cellStyle name="표준 47 3 4 2 2" xfId="30993" xr:uid="{00000000-0005-0000-0000-00000F790000}"/>
    <cellStyle name="표준 47 3 4 2 2 2" xfId="30994" xr:uid="{00000000-0005-0000-0000-000010790000}"/>
    <cellStyle name="표준 47 3 4 2 3" xfId="30995" xr:uid="{00000000-0005-0000-0000-000011790000}"/>
    <cellStyle name="표준 47 3 4 3" xfId="30996" xr:uid="{00000000-0005-0000-0000-000012790000}"/>
    <cellStyle name="표준 47 3 4 3 2" xfId="30997" xr:uid="{00000000-0005-0000-0000-000013790000}"/>
    <cellStyle name="표준 47 3 4 4" xfId="30998" xr:uid="{00000000-0005-0000-0000-000014790000}"/>
    <cellStyle name="표준 47 3 5" xfId="30999" xr:uid="{00000000-0005-0000-0000-000015790000}"/>
    <cellStyle name="표준 47 3 5 2" xfId="31000" xr:uid="{00000000-0005-0000-0000-000016790000}"/>
    <cellStyle name="표준 47 3 5 2 2" xfId="31001" xr:uid="{00000000-0005-0000-0000-000017790000}"/>
    <cellStyle name="표준 47 3 5 3" xfId="31002" xr:uid="{00000000-0005-0000-0000-000018790000}"/>
    <cellStyle name="표준 47 3 6" xfId="31003" xr:uid="{00000000-0005-0000-0000-000019790000}"/>
    <cellStyle name="표준 47 3 6 2" xfId="31004" xr:uid="{00000000-0005-0000-0000-00001A790000}"/>
    <cellStyle name="표준 47 3 7" xfId="31005" xr:uid="{00000000-0005-0000-0000-00001B790000}"/>
    <cellStyle name="표준 47 4" xfId="31006" xr:uid="{00000000-0005-0000-0000-00001C790000}"/>
    <cellStyle name="표준 47 4 2" xfId="31007" xr:uid="{00000000-0005-0000-0000-00001D790000}"/>
    <cellStyle name="표준 47 4 2 2" xfId="31008" xr:uid="{00000000-0005-0000-0000-00001E790000}"/>
    <cellStyle name="표준 47 4 2 2 2" xfId="31009" xr:uid="{00000000-0005-0000-0000-00001F790000}"/>
    <cellStyle name="표준 47 4 2 2 2 2" xfId="31010" xr:uid="{00000000-0005-0000-0000-000020790000}"/>
    <cellStyle name="표준 47 4 2 2 2 2 2" xfId="31011" xr:uid="{00000000-0005-0000-0000-000021790000}"/>
    <cellStyle name="표준 47 4 2 2 2 3" xfId="31012" xr:uid="{00000000-0005-0000-0000-000022790000}"/>
    <cellStyle name="표준 47 4 2 2 3" xfId="31013" xr:uid="{00000000-0005-0000-0000-000023790000}"/>
    <cellStyle name="표준 47 4 2 2 3 2" xfId="31014" xr:uid="{00000000-0005-0000-0000-000024790000}"/>
    <cellStyle name="표준 47 4 2 2 4" xfId="31015" xr:uid="{00000000-0005-0000-0000-000025790000}"/>
    <cellStyle name="표준 47 4 2 3" xfId="31016" xr:uid="{00000000-0005-0000-0000-000026790000}"/>
    <cellStyle name="표준 47 4 2 3 2" xfId="31017" xr:uid="{00000000-0005-0000-0000-000027790000}"/>
    <cellStyle name="표준 47 4 2 3 2 2" xfId="31018" xr:uid="{00000000-0005-0000-0000-000028790000}"/>
    <cellStyle name="표준 47 4 2 3 3" xfId="31019" xr:uid="{00000000-0005-0000-0000-000029790000}"/>
    <cellStyle name="표준 47 4 2 4" xfId="31020" xr:uid="{00000000-0005-0000-0000-00002A790000}"/>
    <cellStyle name="표준 47 4 2 4 2" xfId="31021" xr:uid="{00000000-0005-0000-0000-00002B790000}"/>
    <cellStyle name="표준 47 4 2 5" xfId="31022" xr:uid="{00000000-0005-0000-0000-00002C790000}"/>
    <cellStyle name="표준 47 4 3" xfId="31023" xr:uid="{00000000-0005-0000-0000-00002D790000}"/>
    <cellStyle name="표준 47 4 3 2" xfId="31024" xr:uid="{00000000-0005-0000-0000-00002E790000}"/>
    <cellStyle name="표준 47 4 3 2 2" xfId="31025" xr:uid="{00000000-0005-0000-0000-00002F790000}"/>
    <cellStyle name="표준 47 4 3 2 2 2" xfId="31026" xr:uid="{00000000-0005-0000-0000-000030790000}"/>
    <cellStyle name="표준 47 4 3 2 3" xfId="31027" xr:uid="{00000000-0005-0000-0000-000031790000}"/>
    <cellStyle name="표준 47 4 3 3" xfId="31028" xr:uid="{00000000-0005-0000-0000-000032790000}"/>
    <cellStyle name="표준 47 4 3 3 2" xfId="31029" xr:uid="{00000000-0005-0000-0000-000033790000}"/>
    <cellStyle name="표준 47 4 3 4" xfId="31030" xr:uid="{00000000-0005-0000-0000-000034790000}"/>
    <cellStyle name="표준 47 4 4" xfId="31031" xr:uid="{00000000-0005-0000-0000-000035790000}"/>
    <cellStyle name="표준 47 4 4 2" xfId="31032" xr:uid="{00000000-0005-0000-0000-000036790000}"/>
    <cellStyle name="표준 47 4 4 2 2" xfId="31033" xr:uid="{00000000-0005-0000-0000-000037790000}"/>
    <cellStyle name="표준 47 4 4 3" xfId="31034" xr:uid="{00000000-0005-0000-0000-000038790000}"/>
    <cellStyle name="표준 47 4 5" xfId="31035" xr:uid="{00000000-0005-0000-0000-000039790000}"/>
    <cellStyle name="표준 47 4 5 2" xfId="31036" xr:uid="{00000000-0005-0000-0000-00003A790000}"/>
    <cellStyle name="표준 47 4 6" xfId="31037" xr:uid="{00000000-0005-0000-0000-00003B790000}"/>
    <cellStyle name="표준 47 5" xfId="31038" xr:uid="{00000000-0005-0000-0000-00003C790000}"/>
    <cellStyle name="표준 47 5 2" xfId="31039" xr:uid="{00000000-0005-0000-0000-00003D790000}"/>
    <cellStyle name="표준 47 5 2 2" xfId="31040" xr:uid="{00000000-0005-0000-0000-00003E790000}"/>
    <cellStyle name="표준 47 5 2 2 2" xfId="31041" xr:uid="{00000000-0005-0000-0000-00003F790000}"/>
    <cellStyle name="표준 47 5 2 2 2 2" xfId="31042" xr:uid="{00000000-0005-0000-0000-000040790000}"/>
    <cellStyle name="표준 47 5 2 2 3" xfId="31043" xr:uid="{00000000-0005-0000-0000-000041790000}"/>
    <cellStyle name="표준 47 5 2 3" xfId="31044" xr:uid="{00000000-0005-0000-0000-000042790000}"/>
    <cellStyle name="표준 47 5 2 3 2" xfId="31045" xr:uid="{00000000-0005-0000-0000-000043790000}"/>
    <cellStyle name="표준 47 5 2 4" xfId="31046" xr:uid="{00000000-0005-0000-0000-000044790000}"/>
    <cellStyle name="표준 47 5 3" xfId="31047" xr:uid="{00000000-0005-0000-0000-000045790000}"/>
    <cellStyle name="표준 47 5 3 2" xfId="31048" xr:uid="{00000000-0005-0000-0000-000046790000}"/>
    <cellStyle name="표준 47 5 3 2 2" xfId="31049" xr:uid="{00000000-0005-0000-0000-000047790000}"/>
    <cellStyle name="표준 47 5 3 3" xfId="31050" xr:uid="{00000000-0005-0000-0000-000048790000}"/>
    <cellStyle name="표준 47 5 4" xfId="31051" xr:uid="{00000000-0005-0000-0000-000049790000}"/>
    <cellStyle name="표준 47 5 4 2" xfId="31052" xr:uid="{00000000-0005-0000-0000-00004A790000}"/>
    <cellStyle name="표준 47 5 5" xfId="31053" xr:uid="{00000000-0005-0000-0000-00004B790000}"/>
    <cellStyle name="표준 47 6" xfId="31054" xr:uid="{00000000-0005-0000-0000-00004C790000}"/>
    <cellStyle name="표준 47 6 2" xfId="31055" xr:uid="{00000000-0005-0000-0000-00004D790000}"/>
    <cellStyle name="표준 47 6 2 2" xfId="31056" xr:uid="{00000000-0005-0000-0000-00004E790000}"/>
    <cellStyle name="표준 47 6 2 2 2" xfId="31057" xr:uid="{00000000-0005-0000-0000-00004F790000}"/>
    <cellStyle name="표준 47 6 2 3" xfId="31058" xr:uid="{00000000-0005-0000-0000-000050790000}"/>
    <cellStyle name="표준 47 6 3" xfId="31059" xr:uid="{00000000-0005-0000-0000-000051790000}"/>
    <cellStyle name="표준 47 6 3 2" xfId="31060" xr:uid="{00000000-0005-0000-0000-000052790000}"/>
    <cellStyle name="표준 47 6 4" xfId="31061" xr:uid="{00000000-0005-0000-0000-000053790000}"/>
    <cellStyle name="표준 47 7" xfId="31062" xr:uid="{00000000-0005-0000-0000-000054790000}"/>
    <cellStyle name="표준 47 7 2" xfId="31063" xr:uid="{00000000-0005-0000-0000-000055790000}"/>
    <cellStyle name="표준 47 7 2 2" xfId="31064" xr:uid="{00000000-0005-0000-0000-000056790000}"/>
    <cellStyle name="표준 47 7 3" xfId="31065" xr:uid="{00000000-0005-0000-0000-000057790000}"/>
    <cellStyle name="표준 47 8" xfId="31066" xr:uid="{00000000-0005-0000-0000-000058790000}"/>
    <cellStyle name="표준 47 8 2" xfId="31067" xr:uid="{00000000-0005-0000-0000-000059790000}"/>
    <cellStyle name="표준 47 9" xfId="31068" xr:uid="{00000000-0005-0000-0000-00005A790000}"/>
    <cellStyle name="표준 47 9 2" xfId="31069" xr:uid="{00000000-0005-0000-0000-00005B790000}"/>
    <cellStyle name="표준 47_이관신청서명단(말소)" xfId="31070" xr:uid="{00000000-0005-0000-0000-00005C790000}"/>
    <cellStyle name="표준 470" xfId="31071" xr:uid="{00000000-0005-0000-0000-00005D790000}"/>
    <cellStyle name="표준 470 2" xfId="31072" xr:uid="{00000000-0005-0000-0000-00005E790000}"/>
    <cellStyle name="표준 470 2 2" xfId="31073" xr:uid="{00000000-0005-0000-0000-00005F790000}"/>
    <cellStyle name="표준 470 2 2 2" xfId="31074" xr:uid="{00000000-0005-0000-0000-000060790000}"/>
    <cellStyle name="표준 470 2 2 2 2" xfId="31075" xr:uid="{00000000-0005-0000-0000-000061790000}"/>
    <cellStyle name="표준 470 2 2 2 2 2" xfId="31076" xr:uid="{00000000-0005-0000-0000-000062790000}"/>
    <cellStyle name="표준 470 2 3" xfId="31077" xr:uid="{00000000-0005-0000-0000-000063790000}"/>
    <cellStyle name="표준 470 3" xfId="31078" xr:uid="{00000000-0005-0000-0000-000064790000}"/>
    <cellStyle name="표준 471" xfId="31079" xr:uid="{00000000-0005-0000-0000-000065790000}"/>
    <cellStyle name="표준 471 2" xfId="31080" xr:uid="{00000000-0005-0000-0000-000066790000}"/>
    <cellStyle name="표준 471 2 2" xfId="31081" xr:uid="{00000000-0005-0000-0000-000067790000}"/>
    <cellStyle name="표준 472" xfId="31082" xr:uid="{00000000-0005-0000-0000-000068790000}"/>
    <cellStyle name="표준 472 2" xfId="31083" xr:uid="{00000000-0005-0000-0000-000069790000}"/>
    <cellStyle name="표준 473" xfId="31084" xr:uid="{00000000-0005-0000-0000-00006A790000}"/>
    <cellStyle name="표준 473 2" xfId="31085" xr:uid="{00000000-0005-0000-0000-00006B790000}"/>
    <cellStyle name="표준 473 2 2" xfId="31086" xr:uid="{00000000-0005-0000-0000-00006C790000}"/>
    <cellStyle name="표준 474" xfId="31087" xr:uid="{00000000-0005-0000-0000-00006D790000}"/>
    <cellStyle name="표준 474 2" xfId="31088" xr:uid="{00000000-0005-0000-0000-00006E790000}"/>
    <cellStyle name="표준 474 2 2" xfId="31089" xr:uid="{00000000-0005-0000-0000-00006F790000}"/>
    <cellStyle name="표준 475" xfId="31090" xr:uid="{00000000-0005-0000-0000-000070790000}"/>
    <cellStyle name="표준 475 2" xfId="31091" xr:uid="{00000000-0005-0000-0000-000071790000}"/>
    <cellStyle name="표준 475 2 2" xfId="31092" xr:uid="{00000000-0005-0000-0000-000072790000}"/>
    <cellStyle name="표준 476" xfId="31093" xr:uid="{00000000-0005-0000-0000-000073790000}"/>
    <cellStyle name="표준 476 2" xfId="31094" xr:uid="{00000000-0005-0000-0000-000074790000}"/>
    <cellStyle name="표준 476 2 2" xfId="31095" xr:uid="{00000000-0005-0000-0000-000075790000}"/>
    <cellStyle name="표준 477" xfId="31096" xr:uid="{00000000-0005-0000-0000-000076790000}"/>
    <cellStyle name="표준 477 2" xfId="31097" xr:uid="{00000000-0005-0000-0000-000077790000}"/>
    <cellStyle name="표준 477 2 2" xfId="31098" xr:uid="{00000000-0005-0000-0000-000078790000}"/>
    <cellStyle name="표준 478" xfId="31099" xr:uid="{00000000-0005-0000-0000-000079790000}"/>
    <cellStyle name="표준 478 2" xfId="31100" xr:uid="{00000000-0005-0000-0000-00007A790000}"/>
    <cellStyle name="표준 478 2 2" xfId="31101" xr:uid="{00000000-0005-0000-0000-00007B790000}"/>
    <cellStyle name="표준 479" xfId="31102" xr:uid="{00000000-0005-0000-0000-00007C790000}"/>
    <cellStyle name="표준 479 2" xfId="31103" xr:uid="{00000000-0005-0000-0000-00007D790000}"/>
    <cellStyle name="표준 479 2 2" xfId="31104" xr:uid="{00000000-0005-0000-0000-00007E790000}"/>
    <cellStyle name="표준 48" xfId="31105" xr:uid="{00000000-0005-0000-0000-00007F790000}"/>
    <cellStyle name="표준 48 10" xfId="31106" xr:uid="{00000000-0005-0000-0000-000080790000}"/>
    <cellStyle name="표준 48 11" xfId="31107" xr:uid="{00000000-0005-0000-0000-000081790000}"/>
    <cellStyle name="표준 48 2" xfId="31108" xr:uid="{00000000-0005-0000-0000-000082790000}"/>
    <cellStyle name="표준 48 2 2" xfId="31109" xr:uid="{00000000-0005-0000-0000-000083790000}"/>
    <cellStyle name="표준 48 2 2 2" xfId="31110" xr:uid="{00000000-0005-0000-0000-000084790000}"/>
    <cellStyle name="표준 48 2 2 2 2" xfId="31111" xr:uid="{00000000-0005-0000-0000-000085790000}"/>
    <cellStyle name="표준 48 2 2 2 2 2" xfId="31112" xr:uid="{00000000-0005-0000-0000-000086790000}"/>
    <cellStyle name="표준 48 2 2 2 2 2 2" xfId="31113" xr:uid="{00000000-0005-0000-0000-000087790000}"/>
    <cellStyle name="표준 48 2 2 2 2 2 2 2" xfId="31114" xr:uid="{00000000-0005-0000-0000-000088790000}"/>
    <cellStyle name="표준 48 2 2 2 2 2 2 2 2" xfId="31115" xr:uid="{00000000-0005-0000-0000-000089790000}"/>
    <cellStyle name="표준 48 2 2 2 2 2 2 3" xfId="31116" xr:uid="{00000000-0005-0000-0000-00008A790000}"/>
    <cellStyle name="표준 48 2 2 2 2 2 3" xfId="31117" xr:uid="{00000000-0005-0000-0000-00008B790000}"/>
    <cellStyle name="표준 48 2 2 2 2 2 3 2" xfId="31118" xr:uid="{00000000-0005-0000-0000-00008C790000}"/>
    <cellStyle name="표준 48 2 2 2 2 2 4" xfId="31119" xr:uid="{00000000-0005-0000-0000-00008D790000}"/>
    <cellStyle name="표준 48 2 2 2 2 3" xfId="31120" xr:uid="{00000000-0005-0000-0000-00008E790000}"/>
    <cellStyle name="표준 48 2 2 2 2 3 2" xfId="31121" xr:uid="{00000000-0005-0000-0000-00008F790000}"/>
    <cellStyle name="표준 48 2 2 2 2 3 2 2" xfId="31122" xr:uid="{00000000-0005-0000-0000-000090790000}"/>
    <cellStyle name="표준 48 2 2 2 2 3 3" xfId="31123" xr:uid="{00000000-0005-0000-0000-000091790000}"/>
    <cellStyle name="표준 48 2 2 2 2 4" xfId="31124" xr:uid="{00000000-0005-0000-0000-000092790000}"/>
    <cellStyle name="표준 48 2 2 2 2 4 2" xfId="31125" xr:uid="{00000000-0005-0000-0000-000093790000}"/>
    <cellStyle name="표준 48 2 2 2 2 5" xfId="31126" xr:uid="{00000000-0005-0000-0000-000094790000}"/>
    <cellStyle name="표준 48 2 2 2 3" xfId="31127" xr:uid="{00000000-0005-0000-0000-000095790000}"/>
    <cellStyle name="표준 48 2 2 2 3 2" xfId="31128" xr:uid="{00000000-0005-0000-0000-000096790000}"/>
    <cellStyle name="표준 48 2 2 2 3 2 2" xfId="31129" xr:uid="{00000000-0005-0000-0000-000097790000}"/>
    <cellStyle name="표준 48 2 2 2 3 2 2 2" xfId="31130" xr:uid="{00000000-0005-0000-0000-000098790000}"/>
    <cellStyle name="표준 48 2 2 2 3 2 3" xfId="31131" xr:uid="{00000000-0005-0000-0000-000099790000}"/>
    <cellStyle name="표준 48 2 2 2 3 3" xfId="31132" xr:uid="{00000000-0005-0000-0000-00009A790000}"/>
    <cellStyle name="표준 48 2 2 2 3 3 2" xfId="31133" xr:uid="{00000000-0005-0000-0000-00009B790000}"/>
    <cellStyle name="표준 48 2 2 2 3 4" xfId="31134" xr:uid="{00000000-0005-0000-0000-00009C790000}"/>
    <cellStyle name="표준 48 2 2 2 4" xfId="31135" xr:uid="{00000000-0005-0000-0000-00009D790000}"/>
    <cellStyle name="표준 48 2 2 2 4 2" xfId="31136" xr:uid="{00000000-0005-0000-0000-00009E790000}"/>
    <cellStyle name="표준 48 2 2 2 4 2 2" xfId="31137" xr:uid="{00000000-0005-0000-0000-00009F790000}"/>
    <cellStyle name="표준 48 2 2 2 4 3" xfId="31138" xr:uid="{00000000-0005-0000-0000-0000A0790000}"/>
    <cellStyle name="표준 48 2 2 2 5" xfId="31139" xr:uid="{00000000-0005-0000-0000-0000A1790000}"/>
    <cellStyle name="표준 48 2 2 2 5 2" xfId="31140" xr:uid="{00000000-0005-0000-0000-0000A2790000}"/>
    <cellStyle name="표준 48 2 2 2 6" xfId="31141" xr:uid="{00000000-0005-0000-0000-0000A3790000}"/>
    <cellStyle name="표준 48 2 2 3" xfId="31142" xr:uid="{00000000-0005-0000-0000-0000A4790000}"/>
    <cellStyle name="표준 48 2 2 3 2" xfId="31143" xr:uid="{00000000-0005-0000-0000-0000A5790000}"/>
    <cellStyle name="표준 48 2 2 3 2 2" xfId="31144" xr:uid="{00000000-0005-0000-0000-0000A6790000}"/>
    <cellStyle name="표준 48 2 2 3 2 2 2" xfId="31145" xr:uid="{00000000-0005-0000-0000-0000A7790000}"/>
    <cellStyle name="표준 48 2 2 3 2 2 2 2" xfId="31146" xr:uid="{00000000-0005-0000-0000-0000A8790000}"/>
    <cellStyle name="표준 48 2 2 3 2 2 3" xfId="31147" xr:uid="{00000000-0005-0000-0000-0000A9790000}"/>
    <cellStyle name="표준 48 2 2 3 2 3" xfId="31148" xr:uid="{00000000-0005-0000-0000-0000AA790000}"/>
    <cellStyle name="표준 48 2 2 3 2 3 2" xfId="31149" xr:uid="{00000000-0005-0000-0000-0000AB790000}"/>
    <cellStyle name="표준 48 2 2 3 2 4" xfId="31150" xr:uid="{00000000-0005-0000-0000-0000AC790000}"/>
    <cellStyle name="표준 48 2 2 3 3" xfId="31151" xr:uid="{00000000-0005-0000-0000-0000AD790000}"/>
    <cellStyle name="표준 48 2 2 3 3 2" xfId="31152" xr:uid="{00000000-0005-0000-0000-0000AE790000}"/>
    <cellStyle name="표준 48 2 2 3 3 2 2" xfId="31153" xr:uid="{00000000-0005-0000-0000-0000AF790000}"/>
    <cellStyle name="표준 48 2 2 3 3 3" xfId="31154" xr:uid="{00000000-0005-0000-0000-0000B0790000}"/>
    <cellStyle name="표준 48 2 2 3 4" xfId="31155" xr:uid="{00000000-0005-0000-0000-0000B1790000}"/>
    <cellStyle name="표준 48 2 2 3 4 2" xfId="31156" xr:uid="{00000000-0005-0000-0000-0000B2790000}"/>
    <cellStyle name="표준 48 2 2 3 5" xfId="31157" xr:uid="{00000000-0005-0000-0000-0000B3790000}"/>
    <cellStyle name="표준 48 2 2 4" xfId="31158" xr:uid="{00000000-0005-0000-0000-0000B4790000}"/>
    <cellStyle name="표준 48 2 2 4 2" xfId="31159" xr:uid="{00000000-0005-0000-0000-0000B5790000}"/>
    <cellStyle name="표준 48 2 2 4 2 2" xfId="31160" xr:uid="{00000000-0005-0000-0000-0000B6790000}"/>
    <cellStyle name="표준 48 2 2 4 2 2 2" xfId="31161" xr:uid="{00000000-0005-0000-0000-0000B7790000}"/>
    <cellStyle name="표준 48 2 2 4 2 3" xfId="31162" xr:uid="{00000000-0005-0000-0000-0000B8790000}"/>
    <cellStyle name="표준 48 2 2 4 3" xfId="31163" xr:uid="{00000000-0005-0000-0000-0000B9790000}"/>
    <cellStyle name="표준 48 2 2 4 3 2" xfId="31164" xr:uid="{00000000-0005-0000-0000-0000BA790000}"/>
    <cellStyle name="표준 48 2 2 4 4" xfId="31165" xr:uid="{00000000-0005-0000-0000-0000BB790000}"/>
    <cellStyle name="표준 48 2 2 5" xfId="31166" xr:uid="{00000000-0005-0000-0000-0000BC790000}"/>
    <cellStyle name="표준 48 2 2 5 2" xfId="31167" xr:uid="{00000000-0005-0000-0000-0000BD790000}"/>
    <cellStyle name="표준 48 2 2 5 2 2" xfId="31168" xr:uid="{00000000-0005-0000-0000-0000BE790000}"/>
    <cellStyle name="표준 48 2 2 5 3" xfId="31169" xr:uid="{00000000-0005-0000-0000-0000BF790000}"/>
    <cellStyle name="표준 48 2 2 6" xfId="31170" xr:uid="{00000000-0005-0000-0000-0000C0790000}"/>
    <cellStyle name="표준 48 2 2 6 2" xfId="31171" xr:uid="{00000000-0005-0000-0000-0000C1790000}"/>
    <cellStyle name="표준 48 2 2 7" xfId="31172" xr:uid="{00000000-0005-0000-0000-0000C2790000}"/>
    <cellStyle name="표준 48 2 3" xfId="31173" xr:uid="{00000000-0005-0000-0000-0000C3790000}"/>
    <cellStyle name="표준 48 2 3 2" xfId="31174" xr:uid="{00000000-0005-0000-0000-0000C4790000}"/>
    <cellStyle name="표준 48 2 3 2 2" xfId="31175" xr:uid="{00000000-0005-0000-0000-0000C5790000}"/>
    <cellStyle name="표준 48 2 3 2 2 2" xfId="31176" xr:uid="{00000000-0005-0000-0000-0000C6790000}"/>
    <cellStyle name="표준 48 2 3 2 2 2 2" xfId="31177" xr:uid="{00000000-0005-0000-0000-0000C7790000}"/>
    <cellStyle name="표준 48 2 3 2 2 2 2 2" xfId="31178" xr:uid="{00000000-0005-0000-0000-0000C8790000}"/>
    <cellStyle name="표준 48 2 3 2 2 2 3" xfId="31179" xr:uid="{00000000-0005-0000-0000-0000C9790000}"/>
    <cellStyle name="표준 48 2 3 2 2 3" xfId="31180" xr:uid="{00000000-0005-0000-0000-0000CA790000}"/>
    <cellStyle name="표준 48 2 3 2 2 3 2" xfId="31181" xr:uid="{00000000-0005-0000-0000-0000CB790000}"/>
    <cellStyle name="표준 48 2 3 2 2 4" xfId="31182" xr:uid="{00000000-0005-0000-0000-0000CC790000}"/>
    <cellStyle name="표준 48 2 3 2 3" xfId="31183" xr:uid="{00000000-0005-0000-0000-0000CD790000}"/>
    <cellStyle name="표준 48 2 3 2 3 2" xfId="31184" xr:uid="{00000000-0005-0000-0000-0000CE790000}"/>
    <cellStyle name="표준 48 2 3 2 3 2 2" xfId="31185" xr:uid="{00000000-0005-0000-0000-0000CF790000}"/>
    <cellStyle name="표준 48 2 3 2 3 3" xfId="31186" xr:uid="{00000000-0005-0000-0000-0000D0790000}"/>
    <cellStyle name="표준 48 2 3 2 4" xfId="31187" xr:uid="{00000000-0005-0000-0000-0000D1790000}"/>
    <cellStyle name="표준 48 2 3 2 4 2" xfId="31188" xr:uid="{00000000-0005-0000-0000-0000D2790000}"/>
    <cellStyle name="표준 48 2 3 2 5" xfId="31189" xr:uid="{00000000-0005-0000-0000-0000D3790000}"/>
    <cellStyle name="표준 48 2 3 3" xfId="31190" xr:uid="{00000000-0005-0000-0000-0000D4790000}"/>
    <cellStyle name="표준 48 2 3 3 2" xfId="31191" xr:uid="{00000000-0005-0000-0000-0000D5790000}"/>
    <cellStyle name="표준 48 2 3 3 2 2" xfId="31192" xr:uid="{00000000-0005-0000-0000-0000D6790000}"/>
    <cellStyle name="표준 48 2 3 3 2 2 2" xfId="31193" xr:uid="{00000000-0005-0000-0000-0000D7790000}"/>
    <cellStyle name="표준 48 2 3 3 2 3" xfId="31194" xr:uid="{00000000-0005-0000-0000-0000D8790000}"/>
    <cellStyle name="표준 48 2 3 3 3" xfId="31195" xr:uid="{00000000-0005-0000-0000-0000D9790000}"/>
    <cellStyle name="표준 48 2 3 3 3 2" xfId="31196" xr:uid="{00000000-0005-0000-0000-0000DA790000}"/>
    <cellStyle name="표준 48 2 3 3 4" xfId="31197" xr:uid="{00000000-0005-0000-0000-0000DB790000}"/>
    <cellStyle name="표준 48 2 3 4" xfId="31198" xr:uid="{00000000-0005-0000-0000-0000DC790000}"/>
    <cellStyle name="표준 48 2 3 4 2" xfId="31199" xr:uid="{00000000-0005-0000-0000-0000DD790000}"/>
    <cellStyle name="표준 48 2 3 4 2 2" xfId="31200" xr:uid="{00000000-0005-0000-0000-0000DE790000}"/>
    <cellStyle name="표준 48 2 3 4 3" xfId="31201" xr:uid="{00000000-0005-0000-0000-0000DF790000}"/>
    <cellStyle name="표준 48 2 3 5" xfId="31202" xr:uid="{00000000-0005-0000-0000-0000E0790000}"/>
    <cellStyle name="표준 48 2 3 5 2" xfId="31203" xr:uid="{00000000-0005-0000-0000-0000E1790000}"/>
    <cellStyle name="표준 48 2 3 6" xfId="31204" xr:uid="{00000000-0005-0000-0000-0000E2790000}"/>
    <cellStyle name="표준 48 2 4" xfId="31205" xr:uid="{00000000-0005-0000-0000-0000E3790000}"/>
    <cellStyle name="표준 48 2 4 2" xfId="31206" xr:uid="{00000000-0005-0000-0000-0000E4790000}"/>
    <cellStyle name="표준 48 2 4 2 2" xfId="31207" xr:uid="{00000000-0005-0000-0000-0000E5790000}"/>
    <cellStyle name="표준 48 2 4 2 2 2" xfId="31208" xr:uid="{00000000-0005-0000-0000-0000E6790000}"/>
    <cellStyle name="표준 48 2 4 2 2 2 2" xfId="31209" xr:uid="{00000000-0005-0000-0000-0000E7790000}"/>
    <cellStyle name="표준 48 2 4 2 2 3" xfId="31210" xr:uid="{00000000-0005-0000-0000-0000E8790000}"/>
    <cellStyle name="표준 48 2 4 2 3" xfId="31211" xr:uid="{00000000-0005-0000-0000-0000E9790000}"/>
    <cellStyle name="표준 48 2 4 2 3 2" xfId="31212" xr:uid="{00000000-0005-0000-0000-0000EA790000}"/>
    <cellStyle name="표준 48 2 4 2 4" xfId="31213" xr:uid="{00000000-0005-0000-0000-0000EB790000}"/>
    <cellStyle name="표준 48 2 4 3" xfId="31214" xr:uid="{00000000-0005-0000-0000-0000EC790000}"/>
    <cellStyle name="표준 48 2 4 3 2" xfId="31215" xr:uid="{00000000-0005-0000-0000-0000ED790000}"/>
    <cellStyle name="표준 48 2 4 3 2 2" xfId="31216" xr:uid="{00000000-0005-0000-0000-0000EE790000}"/>
    <cellStyle name="표준 48 2 4 3 3" xfId="31217" xr:uid="{00000000-0005-0000-0000-0000EF790000}"/>
    <cellStyle name="표준 48 2 4 4" xfId="31218" xr:uid="{00000000-0005-0000-0000-0000F0790000}"/>
    <cellStyle name="표준 48 2 4 4 2" xfId="31219" xr:uid="{00000000-0005-0000-0000-0000F1790000}"/>
    <cellStyle name="표준 48 2 4 5" xfId="31220" xr:uid="{00000000-0005-0000-0000-0000F2790000}"/>
    <cellStyle name="표준 48 2 5" xfId="31221" xr:uid="{00000000-0005-0000-0000-0000F3790000}"/>
    <cellStyle name="표준 48 2 5 2" xfId="31222" xr:uid="{00000000-0005-0000-0000-0000F4790000}"/>
    <cellStyle name="표준 48 2 5 2 2" xfId="31223" xr:uid="{00000000-0005-0000-0000-0000F5790000}"/>
    <cellStyle name="표준 48 2 5 2 2 2" xfId="31224" xr:uid="{00000000-0005-0000-0000-0000F6790000}"/>
    <cellStyle name="표준 48 2 5 2 3" xfId="31225" xr:uid="{00000000-0005-0000-0000-0000F7790000}"/>
    <cellStyle name="표준 48 2 5 3" xfId="31226" xr:uid="{00000000-0005-0000-0000-0000F8790000}"/>
    <cellStyle name="표준 48 2 5 3 2" xfId="31227" xr:uid="{00000000-0005-0000-0000-0000F9790000}"/>
    <cellStyle name="표준 48 2 5 4" xfId="31228" xr:uid="{00000000-0005-0000-0000-0000FA790000}"/>
    <cellStyle name="표준 48 2 6" xfId="31229" xr:uid="{00000000-0005-0000-0000-0000FB790000}"/>
    <cellStyle name="표준 48 2 6 2" xfId="31230" xr:uid="{00000000-0005-0000-0000-0000FC790000}"/>
    <cellStyle name="표준 48 2 6 2 2" xfId="31231" xr:uid="{00000000-0005-0000-0000-0000FD790000}"/>
    <cellStyle name="표준 48 2 6 3" xfId="31232" xr:uid="{00000000-0005-0000-0000-0000FE790000}"/>
    <cellStyle name="표준 48 2 7" xfId="31233" xr:uid="{00000000-0005-0000-0000-0000FF790000}"/>
    <cellStyle name="표준 48 2 7 2" xfId="31234" xr:uid="{00000000-0005-0000-0000-0000007A0000}"/>
    <cellStyle name="표준 48 2 8" xfId="31235" xr:uid="{00000000-0005-0000-0000-0000017A0000}"/>
    <cellStyle name="표준 48 3" xfId="31236" xr:uid="{00000000-0005-0000-0000-0000027A0000}"/>
    <cellStyle name="표준 48 3 2" xfId="31237" xr:uid="{00000000-0005-0000-0000-0000037A0000}"/>
    <cellStyle name="표준 48 3 2 2" xfId="31238" xr:uid="{00000000-0005-0000-0000-0000047A0000}"/>
    <cellStyle name="표준 48 3 2 2 2" xfId="31239" xr:uid="{00000000-0005-0000-0000-0000057A0000}"/>
    <cellStyle name="표준 48 3 2 2 2 2" xfId="31240" xr:uid="{00000000-0005-0000-0000-0000067A0000}"/>
    <cellStyle name="표준 48 3 2 2 2 2 2" xfId="31241" xr:uid="{00000000-0005-0000-0000-0000077A0000}"/>
    <cellStyle name="표준 48 3 2 2 2 2 2 2" xfId="31242" xr:uid="{00000000-0005-0000-0000-0000087A0000}"/>
    <cellStyle name="표준 48 3 2 2 2 2 3" xfId="31243" xr:uid="{00000000-0005-0000-0000-0000097A0000}"/>
    <cellStyle name="표준 48 3 2 2 2 3" xfId="31244" xr:uid="{00000000-0005-0000-0000-00000A7A0000}"/>
    <cellStyle name="표준 48 3 2 2 2 3 2" xfId="31245" xr:uid="{00000000-0005-0000-0000-00000B7A0000}"/>
    <cellStyle name="표준 48 3 2 2 2 4" xfId="31246" xr:uid="{00000000-0005-0000-0000-00000C7A0000}"/>
    <cellStyle name="표준 48 3 2 2 3" xfId="31247" xr:uid="{00000000-0005-0000-0000-00000D7A0000}"/>
    <cellStyle name="표준 48 3 2 2 3 2" xfId="31248" xr:uid="{00000000-0005-0000-0000-00000E7A0000}"/>
    <cellStyle name="표준 48 3 2 2 3 2 2" xfId="31249" xr:uid="{00000000-0005-0000-0000-00000F7A0000}"/>
    <cellStyle name="표준 48 3 2 2 3 3" xfId="31250" xr:uid="{00000000-0005-0000-0000-0000107A0000}"/>
    <cellStyle name="표준 48 3 2 2 4" xfId="31251" xr:uid="{00000000-0005-0000-0000-0000117A0000}"/>
    <cellStyle name="표준 48 3 2 2 4 2" xfId="31252" xr:uid="{00000000-0005-0000-0000-0000127A0000}"/>
    <cellStyle name="표준 48 3 2 2 5" xfId="31253" xr:uid="{00000000-0005-0000-0000-0000137A0000}"/>
    <cellStyle name="표준 48 3 2 3" xfId="31254" xr:uid="{00000000-0005-0000-0000-0000147A0000}"/>
    <cellStyle name="표준 48 3 2 3 2" xfId="31255" xr:uid="{00000000-0005-0000-0000-0000157A0000}"/>
    <cellStyle name="표준 48 3 2 3 2 2" xfId="31256" xr:uid="{00000000-0005-0000-0000-0000167A0000}"/>
    <cellStyle name="표준 48 3 2 3 2 2 2" xfId="31257" xr:uid="{00000000-0005-0000-0000-0000177A0000}"/>
    <cellStyle name="표준 48 3 2 3 2 3" xfId="31258" xr:uid="{00000000-0005-0000-0000-0000187A0000}"/>
    <cellStyle name="표준 48 3 2 3 3" xfId="31259" xr:uid="{00000000-0005-0000-0000-0000197A0000}"/>
    <cellStyle name="표준 48 3 2 3 3 2" xfId="31260" xr:uid="{00000000-0005-0000-0000-00001A7A0000}"/>
    <cellStyle name="표준 48 3 2 3 4" xfId="31261" xr:uid="{00000000-0005-0000-0000-00001B7A0000}"/>
    <cellStyle name="표준 48 3 2 4" xfId="31262" xr:uid="{00000000-0005-0000-0000-00001C7A0000}"/>
    <cellStyle name="표준 48 3 2 4 2" xfId="31263" xr:uid="{00000000-0005-0000-0000-00001D7A0000}"/>
    <cellStyle name="표준 48 3 2 4 2 2" xfId="31264" xr:uid="{00000000-0005-0000-0000-00001E7A0000}"/>
    <cellStyle name="표준 48 3 2 4 3" xfId="31265" xr:uid="{00000000-0005-0000-0000-00001F7A0000}"/>
    <cellStyle name="표준 48 3 2 5" xfId="31266" xr:uid="{00000000-0005-0000-0000-0000207A0000}"/>
    <cellStyle name="표준 48 3 2 5 2" xfId="31267" xr:uid="{00000000-0005-0000-0000-0000217A0000}"/>
    <cellStyle name="표준 48 3 2 6" xfId="31268" xr:uid="{00000000-0005-0000-0000-0000227A0000}"/>
    <cellStyle name="표준 48 3 3" xfId="31269" xr:uid="{00000000-0005-0000-0000-0000237A0000}"/>
    <cellStyle name="표준 48 3 3 2" xfId="31270" xr:uid="{00000000-0005-0000-0000-0000247A0000}"/>
    <cellStyle name="표준 48 3 3 2 2" xfId="31271" xr:uid="{00000000-0005-0000-0000-0000257A0000}"/>
    <cellStyle name="표준 48 3 3 2 2 2" xfId="31272" xr:uid="{00000000-0005-0000-0000-0000267A0000}"/>
    <cellStyle name="표준 48 3 3 2 2 2 2" xfId="31273" xr:uid="{00000000-0005-0000-0000-0000277A0000}"/>
    <cellStyle name="표준 48 3 3 2 2 3" xfId="31274" xr:uid="{00000000-0005-0000-0000-0000287A0000}"/>
    <cellStyle name="표준 48 3 3 2 3" xfId="31275" xr:uid="{00000000-0005-0000-0000-0000297A0000}"/>
    <cellStyle name="표준 48 3 3 2 3 2" xfId="31276" xr:uid="{00000000-0005-0000-0000-00002A7A0000}"/>
    <cellStyle name="표준 48 3 3 2 4" xfId="31277" xr:uid="{00000000-0005-0000-0000-00002B7A0000}"/>
    <cellStyle name="표준 48 3 3 3" xfId="31278" xr:uid="{00000000-0005-0000-0000-00002C7A0000}"/>
    <cellStyle name="표준 48 3 3 3 2" xfId="31279" xr:uid="{00000000-0005-0000-0000-00002D7A0000}"/>
    <cellStyle name="표준 48 3 3 3 2 2" xfId="31280" xr:uid="{00000000-0005-0000-0000-00002E7A0000}"/>
    <cellStyle name="표준 48 3 3 3 3" xfId="31281" xr:uid="{00000000-0005-0000-0000-00002F7A0000}"/>
    <cellStyle name="표준 48 3 3 4" xfId="31282" xr:uid="{00000000-0005-0000-0000-0000307A0000}"/>
    <cellStyle name="표준 48 3 3 4 2" xfId="31283" xr:uid="{00000000-0005-0000-0000-0000317A0000}"/>
    <cellStyle name="표준 48 3 3 5" xfId="31284" xr:uid="{00000000-0005-0000-0000-0000327A0000}"/>
    <cellStyle name="표준 48 3 4" xfId="31285" xr:uid="{00000000-0005-0000-0000-0000337A0000}"/>
    <cellStyle name="표준 48 3 4 2" xfId="31286" xr:uid="{00000000-0005-0000-0000-0000347A0000}"/>
    <cellStyle name="표준 48 3 4 2 2" xfId="31287" xr:uid="{00000000-0005-0000-0000-0000357A0000}"/>
    <cellStyle name="표준 48 3 4 2 2 2" xfId="31288" xr:uid="{00000000-0005-0000-0000-0000367A0000}"/>
    <cellStyle name="표준 48 3 4 2 3" xfId="31289" xr:uid="{00000000-0005-0000-0000-0000377A0000}"/>
    <cellStyle name="표준 48 3 4 3" xfId="31290" xr:uid="{00000000-0005-0000-0000-0000387A0000}"/>
    <cellStyle name="표준 48 3 4 3 2" xfId="31291" xr:uid="{00000000-0005-0000-0000-0000397A0000}"/>
    <cellStyle name="표준 48 3 4 4" xfId="31292" xr:uid="{00000000-0005-0000-0000-00003A7A0000}"/>
    <cellStyle name="표준 48 3 5" xfId="31293" xr:uid="{00000000-0005-0000-0000-00003B7A0000}"/>
    <cellStyle name="표준 48 3 5 2" xfId="31294" xr:uid="{00000000-0005-0000-0000-00003C7A0000}"/>
    <cellStyle name="표준 48 3 5 2 2" xfId="31295" xr:uid="{00000000-0005-0000-0000-00003D7A0000}"/>
    <cellStyle name="표준 48 3 5 3" xfId="31296" xr:uid="{00000000-0005-0000-0000-00003E7A0000}"/>
    <cellStyle name="표준 48 3 6" xfId="31297" xr:uid="{00000000-0005-0000-0000-00003F7A0000}"/>
    <cellStyle name="표준 48 3 6 2" xfId="31298" xr:uid="{00000000-0005-0000-0000-0000407A0000}"/>
    <cellStyle name="표준 48 3 7" xfId="31299" xr:uid="{00000000-0005-0000-0000-0000417A0000}"/>
    <cellStyle name="표준 48 4" xfId="31300" xr:uid="{00000000-0005-0000-0000-0000427A0000}"/>
    <cellStyle name="표준 48 4 2" xfId="31301" xr:uid="{00000000-0005-0000-0000-0000437A0000}"/>
    <cellStyle name="표준 48 4 2 2" xfId="31302" xr:uid="{00000000-0005-0000-0000-0000447A0000}"/>
    <cellStyle name="표준 48 4 2 2 2" xfId="31303" xr:uid="{00000000-0005-0000-0000-0000457A0000}"/>
    <cellStyle name="표준 48 4 2 2 2 2" xfId="31304" xr:uid="{00000000-0005-0000-0000-0000467A0000}"/>
    <cellStyle name="표준 48 4 2 2 2 2 2" xfId="31305" xr:uid="{00000000-0005-0000-0000-0000477A0000}"/>
    <cellStyle name="표준 48 4 2 2 2 3" xfId="31306" xr:uid="{00000000-0005-0000-0000-0000487A0000}"/>
    <cellStyle name="표준 48 4 2 2 3" xfId="31307" xr:uid="{00000000-0005-0000-0000-0000497A0000}"/>
    <cellStyle name="표준 48 4 2 2 3 2" xfId="31308" xr:uid="{00000000-0005-0000-0000-00004A7A0000}"/>
    <cellStyle name="표준 48 4 2 2 4" xfId="31309" xr:uid="{00000000-0005-0000-0000-00004B7A0000}"/>
    <cellStyle name="표준 48 4 2 3" xfId="31310" xr:uid="{00000000-0005-0000-0000-00004C7A0000}"/>
    <cellStyle name="표준 48 4 2 3 2" xfId="31311" xr:uid="{00000000-0005-0000-0000-00004D7A0000}"/>
    <cellStyle name="표준 48 4 2 3 2 2" xfId="31312" xr:uid="{00000000-0005-0000-0000-00004E7A0000}"/>
    <cellStyle name="표준 48 4 2 3 3" xfId="31313" xr:uid="{00000000-0005-0000-0000-00004F7A0000}"/>
    <cellStyle name="표준 48 4 2 4" xfId="31314" xr:uid="{00000000-0005-0000-0000-0000507A0000}"/>
    <cellStyle name="표준 48 4 2 4 2" xfId="31315" xr:uid="{00000000-0005-0000-0000-0000517A0000}"/>
    <cellStyle name="표준 48 4 2 5" xfId="31316" xr:uid="{00000000-0005-0000-0000-0000527A0000}"/>
    <cellStyle name="표준 48 4 3" xfId="31317" xr:uid="{00000000-0005-0000-0000-0000537A0000}"/>
    <cellStyle name="표준 48 4 3 2" xfId="31318" xr:uid="{00000000-0005-0000-0000-0000547A0000}"/>
    <cellStyle name="표준 48 4 3 2 2" xfId="31319" xr:uid="{00000000-0005-0000-0000-0000557A0000}"/>
    <cellStyle name="표준 48 4 3 2 2 2" xfId="31320" xr:uid="{00000000-0005-0000-0000-0000567A0000}"/>
    <cellStyle name="표준 48 4 3 2 3" xfId="31321" xr:uid="{00000000-0005-0000-0000-0000577A0000}"/>
    <cellStyle name="표준 48 4 3 3" xfId="31322" xr:uid="{00000000-0005-0000-0000-0000587A0000}"/>
    <cellStyle name="표준 48 4 3 3 2" xfId="31323" xr:uid="{00000000-0005-0000-0000-0000597A0000}"/>
    <cellStyle name="표준 48 4 3 4" xfId="31324" xr:uid="{00000000-0005-0000-0000-00005A7A0000}"/>
    <cellStyle name="표준 48 4 4" xfId="31325" xr:uid="{00000000-0005-0000-0000-00005B7A0000}"/>
    <cellStyle name="표준 48 4 4 2" xfId="31326" xr:uid="{00000000-0005-0000-0000-00005C7A0000}"/>
    <cellStyle name="표준 48 4 4 2 2" xfId="31327" xr:uid="{00000000-0005-0000-0000-00005D7A0000}"/>
    <cellStyle name="표준 48 4 4 3" xfId="31328" xr:uid="{00000000-0005-0000-0000-00005E7A0000}"/>
    <cellStyle name="표준 48 4 5" xfId="31329" xr:uid="{00000000-0005-0000-0000-00005F7A0000}"/>
    <cellStyle name="표준 48 4 5 2" xfId="31330" xr:uid="{00000000-0005-0000-0000-0000607A0000}"/>
    <cellStyle name="표준 48 4 6" xfId="31331" xr:uid="{00000000-0005-0000-0000-0000617A0000}"/>
    <cellStyle name="표준 48 5" xfId="31332" xr:uid="{00000000-0005-0000-0000-0000627A0000}"/>
    <cellStyle name="표준 48 5 2" xfId="31333" xr:uid="{00000000-0005-0000-0000-0000637A0000}"/>
    <cellStyle name="표준 48 5 2 2" xfId="31334" xr:uid="{00000000-0005-0000-0000-0000647A0000}"/>
    <cellStyle name="표준 48 5 2 2 2" xfId="31335" xr:uid="{00000000-0005-0000-0000-0000657A0000}"/>
    <cellStyle name="표준 48 5 2 2 2 2" xfId="31336" xr:uid="{00000000-0005-0000-0000-0000667A0000}"/>
    <cellStyle name="표준 48 5 2 2 3" xfId="31337" xr:uid="{00000000-0005-0000-0000-0000677A0000}"/>
    <cellStyle name="표준 48 5 2 3" xfId="31338" xr:uid="{00000000-0005-0000-0000-0000687A0000}"/>
    <cellStyle name="표준 48 5 2 3 2" xfId="31339" xr:uid="{00000000-0005-0000-0000-0000697A0000}"/>
    <cellStyle name="표준 48 5 2 4" xfId="31340" xr:uid="{00000000-0005-0000-0000-00006A7A0000}"/>
    <cellStyle name="표준 48 5 3" xfId="31341" xr:uid="{00000000-0005-0000-0000-00006B7A0000}"/>
    <cellStyle name="표준 48 5 3 2" xfId="31342" xr:uid="{00000000-0005-0000-0000-00006C7A0000}"/>
    <cellStyle name="표준 48 5 3 2 2" xfId="31343" xr:uid="{00000000-0005-0000-0000-00006D7A0000}"/>
    <cellStyle name="표준 48 5 3 3" xfId="31344" xr:uid="{00000000-0005-0000-0000-00006E7A0000}"/>
    <cellStyle name="표준 48 5 4" xfId="31345" xr:uid="{00000000-0005-0000-0000-00006F7A0000}"/>
    <cellStyle name="표준 48 5 4 2" xfId="31346" xr:uid="{00000000-0005-0000-0000-0000707A0000}"/>
    <cellStyle name="표준 48 5 5" xfId="31347" xr:uid="{00000000-0005-0000-0000-0000717A0000}"/>
    <cellStyle name="표준 48 6" xfId="31348" xr:uid="{00000000-0005-0000-0000-0000727A0000}"/>
    <cellStyle name="표준 48 6 2" xfId="31349" xr:uid="{00000000-0005-0000-0000-0000737A0000}"/>
    <cellStyle name="표준 48 6 2 2" xfId="31350" xr:uid="{00000000-0005-0000-0000-0000747A0000}"/>
    <cellStyle name="표준 48 6 2 2 2" xfId="31351" xr:uid="{00000000-0005-0000-0000-0000757A0000}"/>
    <cellStyle name="표준 48 6 2 3" xfId="31352" xr:uid="{00000000-0005-0000-0000-0000767A0000}"/>
    <cellStyle name="표준 48 6 3" xfId="31353" xr:uid="{00000000-0005-0000-0000-0000777A0000}"/>
    <cellStyle name="표준 48 6 3 2" xfId="31354" xr:uid="{00000000-0005-0000-0000-0000787A0000}"/>
    <cellStyle name="표준 48 6 4" xfId="31355" xr:uid="{00000000-0005-0000-0000-0000797A0000}"/>
    <cellStyle name="표준 48 7" xfId="31356" xr:uid="{00000000-0005-0000-0000-00007A7A0000}"/>
    <cellStyle name="표준 48 7 2" xfId="31357" xr:uid="{00000000-0005-0000-0000-00007B7A0000}"/>
    <cellStyle name="표준 48 7 2 2" xfId="31358" xr:uid="{00000000-0005-0000-0000-00007C7A0000}"/>
    <cellStyle name="표준 48 7 3" xfId="31359" xr:uid="{00000000-0005-0000-0000-00007D7A0000}"/>
    <cellStyle name="표준 48 8" xfId="31360" xr:uid="{00000000-0005-0000-0000-00007E7A0000}"/>
    <cellStyle name="표준 48 8 2" xfId="31361" xr:uid="{00000000-0005-0000-0000-00007F7A0000}"/>
    <cellStyle name="표준 48 9" xfId="31362" xr:uid="{00000000-0005-0000-0000-0000807A0000}"/>
    <cellStyle name="표준 48 9 2" xfId="31363" xr:uid="{00000000-0005-0000-0000-0000817A0000}"/>
    <cellStyle name="표준 48_이관신청서명단(말소)" xfId="31364" xr:uid="{00000000-0005-0000-0000-0000827A0000}"/>
    <cellStyle name="표준 480" xfId="31365" xr:uid="{00000000-0005-0000-0000-0000837A0000}"/>
    <cellStyle name="표준 481" xfId="31366" xr:uid="{00000000-0005-0000-0000-0000847A0000}"/>
    <cellStyle name="표준 481 2" xfId="31367" xr:uid="{00000000-0005-0000-0000-0000857A0000}"/>
    <cellStyle name="표준 481 2 2" xfId="31368" xr:uid="{00000000-0005-0000-0000-0000867A0000}"/>
    <cellStyle name="표준 482" xfId="31369" xr:uid="{00000000-0005-0000-0000-0000877A0000}"/>
    <cellStyle name="표준 482 2" xfId="31370" xr:uid="{00000000-0005-0000-0000-0000887A0000}"/>
    <cellStyle name="표준 482 2 2" xfId="31371" xr:uid="{00000000-0005-0000-0000-0000897A0000}"/>
    <cellStyle name="표준 483" xfId="31372" xr:uid="{00000000-0005-0000-0000-00008A7A0000}"/>
    <cellStyle name="표준 483 2" xfId="31373" xr:uid="{00000000-0005-0000-0000-00008B7A0000}"/>
    <cellStyle name="표준 483 2 2" xfId="31374" xr:uid="{00000000-0005-0000-0000-00008C7A0000}"/>
    <cellStyle name="표준 484" xfId="31375" xr:uid="{00000000-0005-0000-0000-00008D7A0000}"/>
    <cellStyle name="표준 484 2" xfId="31376" xr:uid="{00000000-0005-0000-0000-00008E7A0000}"/>
    <cellStyle name="표준 484 2 2" xfId="31377" xr:uid="{00000000-0005-0000-0000-00008F7A0000}"/>
    <cellStyle name="표준 485" xfId="31378" xr:uid="{00000000-0005-0000-0000-0000907A0000}"/>
    <cellStyle name="표준 485 2" xfId="31379" xr:uid="{00000000-0005-0000-0000-0000917A0000}"/>
    <cellStyle name="표준 485 2 2" xfId="31380" xr:uid="{00000000-0005-0000-0000-0000927A0000}"/>
    <cellStyle name="표준 486" xfId="31381" xr:uid="{00000000-0005-0000-0000-0000937A0000}"/>
    <cellStyle name="표준 486 2" xfId="31382" xr:uid="{00000000-0005-0000-0000-0000947A0000}"/>
    <cellStyle name="표준 486 2 2" xfId="31383" xr:uid="{00000000-0005-0000-0000-0000957A0000}"/>
    <cellStyle name="표준 487" xfId="31384" xr:uid="{00000000-0005-0000-0000-0000967A0000}"/>
    <cellStyle name="표준 488" xfId="31385" xr:uid="{00000000-0005-0000-0000-0000977A0000}"/>
    <cellStyle name="표준 488 2" xfId="31386" xr:uid="{00000000-0005-0000-0000-0000987A0000}"/>
    <cellStyle name="표준 488 2 2" xfId="31387" xr:uid="{00000000-0005-0000-0000-0000997A0000}"/>
    <cellStyle name="표준 489" xfId="31388" xr:uid="{00000000-0005-0000-0000-00009A7A0000}"/>
    <cellStyle name="표준 489 2" xfId="31389" xr:uid="{00000000-0005-0000-0000-00009B7A0000}"/>
    <cellStyle name="표준 489 3" xfId="31390" xr:uid="{00000000-0005-0000-0000-00009C7A0000}"/>
    <cellStyle name="표준 489 3 2" xfId="31391" xr:uid="{00000000-0005-0000-0000-00009D7A0000}"/>
    <cellStyle name="표준 49" xfId="31392" xr:uid="{00000000-0005-0000-0000-00009E7A0000}"/>
    <cellStyle name="표준 49 10" xfId="31393" xr:uid="{00000000-0005-0000-0000-00009F7A0000}"/>
    <cellStyle name="표준 49 11" xfId="31394" xr:uid="{00000000-0005-0000-0000-0000A07A0000}"/>
    <cellStyle name="표준 49 12" xfId="31395" xr:uid="{00000000-0005-0000-0000-0000A17A0000}"/>
    <cellStyle name="표준 49 2" xfId="31396" xr:uid="{00000000-0005-0000-0000-0000A27A0000}"/>
    <cellStyle name="표준 49 2 2" xfId="31397" xr:uid="{00000000-0005-0000-0000-0000A37A0000}"/>
    <cellStyle name="표준 49 2 2 2" xfId="31398" xr:uid="{00000000-0005-0000-0000-0000A47A0000}"/>
    <cellStyle name="표준 49 2 2 2 2" xfId="31399" xr:uid="{00000000-0005-0000-0000-0000A57A0000}"/>
    <cellStyle name="표준 49 2 2 2 2 2" xfId="31400" xr:uid="{00000000-0005-0000-0000-0000A67A0000}"/>
    <cellStyle name="표준 49 2 2 2 2 2 2" xfId="31401" xr:uid="{00000000-0005-0000-0000-0000A77A0000}"/>
    <cellStyle name="표준 49 2 2 2 2 2 2 2" xfId="31402" xr:uid="{00000000-0005-0000-0000-0000A87A0000}"/>
    <cellStyle name="표준 49 2 2 2 2 2 2 2 2" xfId="31403" xr:uid="{00000000-0005-0000-0000-0000A97A0000}"/>
    <cellStyle name="표준 49 2 2 2 2 2 2 3" xfId="31404" xr:uid="{00000000-0005-0000-0000-0000AA7A0000}"/>
    <cellStyle name="표준 49 2 2 2 2 2 3" xfId="31405" xr:uid="{00000000-0005-0000-0000-0000AB7A0000}"/>
    <cellStyle name="표준 49 2 2 2 2 2 3 2" xfId="31406" xr:uid="{00000000-0005-0000-0000-0000AC7A0000}"/>
    <cellStyle name="표준 49 2 2 2 2 2 4" xfId="31407" xr:uid="{00000000-0005-0000-0000-0000AD7A0000}"/>
    <cellStyle name="표준 49 2 2 2 2 3" xfId="31408" xr:uid="{00000000-0005-0000-0000-0000AE7A0000}"/>
    <cellStyle name="표준 49 2 2 2 2 3 2" xfId="31409" xr:uid="{00000000-0005-0000-0000-0000AF7A0000}"/>
    <cellStyle name="표준 49 2 2 2 2 3 2 2" xfId="31410" xr:uid="{00000000-0005-0000-0000-0000B07A0000}"/>
    <cellStyle name="표준 49 2 2 2 2 3 3" xfId="31411" xr:uid="{00000000-0005-0000-0000-0000B17A0000}"/>
    <cellStyle name="표준 49 2 2 2 2 4" xfId="31412" xr:uid="{00000000-0005-0000-0000-0000B27A0000}"/>
    <cellStyle name="표준 49 2 2 2 2 4 2" xfId="31413" xr:uid="{00000000-0005-0000-0000-0000B37A0000}"/>
    <cellStyle name="표준 49 2 2 2 2 5" xfId="31414" xr:uid="{00000000-0005-0000-0000-0000B47A0000}"/>
    <cellStyle name="표준 49 2 2 2 3" xfId="31415" xr:uid="{00000000-0005-0000-0000-0000B57A0000}"/>
    <cellStyle name="표준 49 2 2 2 3 2" xfId="31416" xr:uid="{00000000-0005-0000-0000-0000B67A0000}"/>
    <cellStyle name="표준 49 2 2 2 3 2 2" xfId="31417" xr:uid="{00000000-0005-0000-0000-0000B77A0000}"/>
    <cellStyle name="표준 49 2 2 2 3 2 2 2" xfId="31418" xr:uid="{00000000-0005-0000-0000-0000B87A0000}"/>
    <cellStyle name="표준 49 2 2 2 3 2 3" xfId="31419" xr:uid="{00000000-0005-0000-0000-0000B97A0000}"/>
    <cellStyle name="표준 49 2 2 2 3 3" xfId="31420" xr:uid="{00000000-0005-0000-0000-0000BA7A0000}"/>
    <cellStyle name="표준 49 2 2 2 3 3 2" xfId="31421" xr:uid="{00000000-0005-0000-0000-0000BB7A0000}"/>
    <cellStyle name="표준 49 2 2 2 3 4" xfId="31422" xr:uid="{00000000-0005-0000-0000-0000BC7A0000}"/>
    <cellStyle name="표준 49 2 2 2 4" xfId="31423" xr:uid="{00000000-0005-0000-0000-0000BD7A0000}"/>
    <cellStyle name="표준 49 2 2 2 4 2" xfId="31424" xr:uid="{00000000-0005-0000-0000-0000BE7A0000}"/>
    <cellStyle name="표준 49 2 2 2 4 2 2" xfId="31425" xr:uid="{00000000-0005-0000-0000-0000BF7A0000}"/>
    <cellStyle name="표준 49 2 2 2 4 3" xfId="31426" xr:uid="{00000000-0005-0000-0000-0000C07A0000}"/>
    <cellStyle name="표준 49 2 2 2 5" xfId="31427" xr:uid="{00000000-0005-0000-0000-0000C17A0000}"/>
    <cellStyle name="표준 49 2 2 2 5 2" xfId="31428" xr:uid="{00000000-0005-0000-0000-0000C27A0000}"/>
    <cellStyle name="표준 49 2 2 2 6" xfId="31429" xr:uid="{00000000-0005-0000-0000-0000C37A0000}"/>
    <cellStyle name="표준 49 2 2 3" xfId="31430" xr:uid="{00000000-0005-0000-0000-0000C47A0000}"/>
    <cellStyle name="표준 49 2 2 3 2" xfId="31431" xr:uid="{00000000-0005-0000-0000-0000C57A0000}"/>
    <cellStyle name="표준 49 2 2 3 2 2" xfId="31432" xr:uid="{00000000-0005-0000-0000-0000C67A0000}"/>
    <cellStyle name="표준 49 2 2 3 2 2 2" xfId="31433" xr:uid="{00000000-0005-0000-0000-0000C77A0000}"/>
    <cellStyle name="표준 49 2 2 3 2 2 2 2" xfId="31434" xr:uid="{00000000-0005-0000-0000-0000C87A0000}"/>
    <cellStyle name="표준 49 2 2 3 2 2 3" xfId="31435" xr:uid="{00000000-0005-0000-0000-0000C97A0000}"/>
    <cellStyle name="표준 49 2 2 3 2 3" xfId="31436" xr:uid="{00000000-0005-0000-0000-0000CA7A0000}"/>
    <cellStyle name="표준 49 2 2 3 2 3 2" xfId="31437" xr:uid="{00000000-0005-0000-0000-0000CB7A0000}"/>
    <cellStyle name="표준 49 2 2 3 2 4" xfId="31438" xr:uid="{00000000-0005-0000-0000-0000CC7A0000}"/>
    <cellStyle name="표준 49 2 2 3 3" xfId="31439" xr:uid="{00000000-0005-0000-0000-0000CD7A0000}"/>
    <cellStyle name="표준 49 2 2 3 3 2" xfId="31440" xr:uid="{00000000-0005-0000-0000-0000CE7A0000}"/>
    <cellStyle name="표준 49 2 2 3 3 2 2" xfId="31441" xr:uid="{00000000-0005-0000-0000-0000CF7A0000}"/>
    <cellStyle name="표준 49 2 2 3 3 3" xfId="31442" xr:uid="{00000000-0005-0000-0000-0000D07A0000}"/>
    <cellStyle name="표준 49 2 2 3 4" xfId="31443" xr:uid="{00000000-0005-0000-0000-0000D17A0000}"/>
    <cellStyle name="표준 49 2 2 3 4 2" xfId="31444" xr:uid="{00000000-0005-0000-0000-0000D27A0000}"/>
    <cellStyle name="표준 49 2 2 3 5" xfId="31445" xr:uid="{00000000-0005-0000-0000-0000D37A0000}"/>
    <cellStyle name="표준 49 2 2 4" xfId="31446" xr:uid="{00000000-0005-0000-0000-0000D47A0000}"/>
    <cellStyle name="표준 49 2 2 4 2" xfId="31447" xr:uid="{00000000-0005-0000-0000-0000D57A0000}"/>
    <cellStyle name="표준 49 2 2 4 2 2" xfId="31448" xr:uid="{00000000-0005-0000-0000-0000D67A0000}"/>
    <cellStyle name="표준 49 2 2 4 2 2 2" xfId="31449" xr:uid="{00000000-0005-0000-0000-0000D77A0000}"/>
    <cellStyle name="표준 49 2 2 4 2 3" xfId="31450" xr:uid="{00000000-0005-0000-0000-0000D87A0000}"/>
    <cellStyle name="표준 49 2 2 4 3" xfId="31451" xr:uid="{00000000-0005-0000-0000-0000D97A0000}"/>
    <cellStyle name="표준 49 2 2 4 3 2" xfId="31452" xr:uid="{00000000-0005-0000-0000-0000DA7A0000}"/>
    <cellStyle name="표준 49 2 2 4 4" xfId="31453" xr:uid="{00000000-0005-0000-0000-0000DB7A0000}"/>
    <cellStyle name="표준 49 2 2 5" xfId="31454" xr:uid="{00000000-0005-0000-0000-0000DC7A0000}"/>
    <cellStyle name="표준 49 2 2 5 2" xfId="31455" xr:uid="{00000000-0005-0000-0000-0000DD7A0000}"/>
    <cellStyle name="표준 49 2 2 5 2 2" xfId="31456" xr:uid="{00000000-0005-0000-0000-0000DE7A0000}"/>
    <cellStyle name="표준 49 2 2 5 3" xfId="31457" xr:uid="{00000000-0005-0000-0000-0000DF7A0000}"/>
    <cellStyle name="표준 49 2 2 6" xfId="31458" xr:uid="{00000000-0005-0000-0000-0000E07A0000}"/>
    <cellStyle name="표준 49 2 2 6 2" xfId="31459" xr:uid="{00000000-0005-0000-0000-0000E17A0000}"/>
    <cellStyle name="표준 49 2 2 7" xfId="31460" xr:uid="{00000000-0005-0000-0000-0000E27A0000}"/>
    <cellStyle name="표준 49 2 3" xfId="31461" xr:uid="{00000000-0005-0000-0000-0000E37A0000}"/>
    <cellStyle name="표준 49 2 3 2" xfId="31462" xr:uid="{00000000-0005-0000-0000-0000E47A0000}"/>
    <cellStyle name="표준 49 2 3 2 2" xfId="31463" xr:uid="{00000000-0005-0000-0000-0000E57A0000}"/>
    <cellStyle name="표준 49 2 3 2 2 2" xfId="31464" xr:uid="{00000000-0005-0000-0000-0000E67A0000}"/>
    <cellStyle name="표준 49 2 3 2 2 2 2" xfId="31465" xr:uid="{00000000-0005-0000-0000-0000E77A0000}"/>
    <cellStyle name="표준 49 2 3 2 2 2 2 2" xfId="31466" xr:uid="{00000000-0005-0000-0000-0000E87A0000}"/>
    <cellStyle name="표준 49 2 3 2 2 2 3" xfId="31467" xr:uid="{00000000-0005-0000-0000-0000E97A0000}"/>
    <cellStyle name="표준 49 2 3 2 2 3" xfId="31468" xr:uid="{00000000-0005-0000-0000-0000EA7A0000}"/>
    <cellStyle name="표준 49 2 3 2 2 3 2" xfId="31469" xr:uid="{00000000-0005-0000-0000-0000EB7A0000}"/>
    <cellStyle name="표준 49 2 3 2 2 4" xfId="31470" xr:uid="{00000000-0005-0000-0000-0000EC7A0000}"/>
    <cellStyle name="표준 49 2 3 2 3" xfId="31471" xr:uid="{00000000-0005-0000-0000-0000ED7A0000}"/>
    <cellStyle name="표준 49 2 3 2 3 2" xfId="31472" xr:uid="{00000000-0005-0000-0000-0000EE7A0000}"/>
    <cellStyle name="표준 49 2 3 2 3 2 2" xfId="31473" xr:uid="{00000000-0005-0000-0000-0000EF7A0000}"/>
    <cellStyle name="표준 49 2 3 2 3 3" xfId="31474" xr:uid="{00000000-0005-0000-0000-0000F07A0000}"/>
    <cellStyle name="표준 49 2 3 2 4" xfId="31475" xr:uid="{00000000-0005-0000-0000-0000F17A0000}"/>
    <cellStyle name="표준 49 2 3 2 4 2" xfId="31476" xr:uid="{00000000-0005-0000-0000-0000F27A0000}"/>
    <cellStyle name="표준 49 2 3 2 5" xfId="31477" xr:uid="{00000000-0005-0000-0000-0000F37A0000}"/>
    <cellStyle name="표준 49 2 3 3" xfId="31478" xr:uid="{00000000-0005-0000-0000-0000F47A0000}"/>
    <cellStyle name="표준 49 2 3 3 2" xfId="31479" xr:uid="{00000000-0005-0000-0000-0000F57A0000}"/>
    <cellStyle name="표준 49 2 3 3 2 2" xfId="31480" xr:uid="{00000000-0005-0000-0000-0000F67A0000}"/>
    <cellStyle name="표준 49 2 3 3 2 2 2" xfId="31481" xr:uid="{00000000-0005-0000-0000-0000F77A0000}"/>
    <cellStyle name="표준 49 2 3 3 2 3" xfId="31482" xr:uid="{00000000-0005-0000-0000-0000F87A0000}"/>
    <cellStyle name="표준 49 2 3 3 3" xfId="31483" xr:uid="{00000000-0005-0000-0000-0000F97A0000}"/>
    <cellStyle name="표준 49 2 3 3 3 2" xfId="31484" xr:uid="{00000000-0005-0000-0000-0000FA7A0000}"/>
    <cellStyle name="표준 49 2 3 3 4" xfId="31485" xr:uid="{00000000-0005-0000-0000-0000FB7A0000}"/>
    <cellStyle name="표준 49 2 3 4" xfId="31486" xr:uid="{00000000-0005-0000-0000-0000FC7A0000}"/>
    <cellStyle name="표준 49 2 3 4 2" xfId="31487" xr:uid="{00000000-0005-0000-0000-0000FD7A0000}"/>
    <cellStyle name="표준 49 2 3 4 2 2" xfId="31488" xr:uid="{00000000-0005-0000-0000-0000FE7A0000}"/>
    <cellStyle name="표준 49 2 3 4 3" xfId="31489" xr:uid="{00000000-0005-0000-0000-0000FF7A0000}"/>
    <cellStyle name="표준 49 2 3 5" xfId="31490" xr:uid="{00000000-0005-0000-0000-0000007B0000}"/>
    <cellStyle name="표준 49 2 3 5 2" xfId="31491" xr:uid="{00000000-0005-0000-0000-0000017B0000}"/>
    <cellStyle name="표준 49 2 3 6" xfId="31492" xr:uid="{00000000-0005-0000-0000-0000027B0000}"/>
    <cellStyle name="표준 49 2 4" xfId="31493" xr:uid="{00000000-0005-0000-0000-0000037B0000}"/>
    <cellStyle name="표준 49 2 4 2" xfId="31494" xr:uid="{00000000-0005-0000-0000-0000047B0000}"/>
    <cellStyle name="표준 49 2 4 2 2" xfId="31495" xr:uid="{00000000-0005-0000-0000-0000057B0000}"/>
    <cellStyle name="표준 49 2 4 2 2 2" xfId="31496" xr:uid="{00000000-0005-0000-0000-0000067B0000}"/>
    <cellStyle name="표준 49 2 4 2 2 2 2" xfId="31497" xr:uid="{00000000-0005-0000-0000-0000077B0000}"/>
    <cellStyle name="표준 49 2 4 2 2 3" xfId="31498" xr:uid="{00000000-0005-0000-0000-0000087B0000}"/>
    <cellStyle name="표준 49 2 4 2 3" xfId="31499" xr:uid="{00000000-0005-0000-0000-0000097B0000}"/>
    <cellStyle name="표준 49 2 4 2 3 2" xfId="31500" xr:uid="{00000000-0005-0000-0000-00000A7B0000}"/>
    <cellStyle name="표준 49 2 4 2 4" xfId="31501" xr:uid="{00000000-0005-0000-0000-00000B7B0000}"/>
    <cellStyle name="표준 49 2 4 3" xfId="31502" xr:uid="{00000000-0005-0000-0000-00000C7B0000}"/>
    <cellStyle name="표준 49 2 4 3 2" xfId="31503" xr:uid="{00000000-0005-0000-0000-00000D7B0000}"/>
    <cellStyle name="표준 49 2 4 3 2 2" xfId="31504" xr:uid="{00000000-0005-0000-0000-00000E7B0000}"/>
    <cellStyle name="표준 49 2 4 3 3" xfId="31505" xr:uid="{00000000-0005-0000-0000-00000F7B0000}"/>
    <cellStyle name="표준 49 2 4 4" xfId="31506" xr:uid="{00000000-0005-0000-0000-0000107B0000}"/>
    <cellStyle name="표준 49 2 4 4 2" xfId="31507" xr:uid="{00000000-0005-0000-0000-0000117B0000}"/>
    <cellStyle name="표준 49 2 4 5" xfId="31508" xr:uid="{00000000-0005-0000-0000-0000127B0000}"/>
    <cellStyle name="표준 49 2 5" xfId="31509" xr:uid="{00000000-0005-0000-0000-0000137B0000}"/>
    <cellStyle name="표준 49 2 5 2" xfId="31510" xr:uid="{00000000-0005-0000-0000-0000147B0000}"/>
    <cellStyle name="표준 49 2 5 2 2" xfId="31511" xr:uid="{00000000-0005-0000-0000-0000157B0000}"/>
    <cellStyle name="표준 49 2 5 2 2 2" xfId="31512" xr:uid="{00000000-0005-0000-0000-0000167B0000}"/>
    <cellStyle name="표준 49 2 5 2 3" xfId="31513" xr:uid="{00000000-0005-0000-0000-0000177B0000}"/>
    <cellStyle name="표준 49 2 5 3" xfId="31514" xr:uid="{00000000-0005-0000-0000-0000187B0000}"/>
    <cellStyle name="표준 49 2 5 3 2" xfId="31515" xr:uid="{00000000-0005-0000-0000-0000197B0000}"/>
    <cellStyle name="표준 49 2 5 4" xfId="31516" xr:uid="{00000000-0005-0000-0000-00001A7B0000}"/>
    <cellStyle name="표준 49 2 6" xfId="31517" xr:uid="{00000000-0005-0000-0000-00001B7B0000}"/>
    <cellStyle name="표준 49 2 6 2" xfId="31518" xr:uid="{00000000-0005-0000-0000-00001C7B0000}"/>
    <cellStyle name="표준 49 2 6 2 2" xfId="31519" xr:uid="{00000000-0005-0000-0000-00001D7B0000}"/>
    <cellStyle name="표준 49 2 6 3" xfId="31520" xr:uid="{00000000-0005-0000-0000-00001E7B0000}"/>
    <cellStyle name="표준 49 2 7" xfId="31521" xr:uid="{00000000-0005-0000-0000-00001F7B0000}"/>
    <cellStyle name="표준 49 2 7 2" xfId="31522" xr:uid="{00000000-0005-0000-0000-0000207B0000}"/>
    <cellStyle name="표준 49 2 8" xfId="31523" xr:uid="{00000000-0005-0000-0000-0000217B0000}"/>
    <cellStyle name="표준 49 3" xfId="31524" xr:uid="{00000000-0005-0000-0000-0000227B0000}"/>
    <cellStyle name="표준 49 3 2" xfId="31525" xr:uid="{00000000-0005-0000-0000-0000237B0000}"/>
    <cellStyle name="표준 49 3 2 2" xfId="31526" xr:uid="{00000000-0005-0000-0000-0000247B0000}"/>
    <cellStyle name="표준 49 3 2 2 2" xfId="31527" xr:uid="{00000000-0005-0000-0000-0000257B0000}"/>
    <cellStyle name="표준 49 3 2 2 2 2" xfId="31528" xr:uid="{00000000-0005-0000-0000-0000267B0000}"/>
    <cellStyle name="표준 49 3 2 2 2 2 2" xfId="31529" xr:uid="{00000000-0005-0000-0000-0000277B0000}"/>
    <cellStyle name="표준 49 3 2 2 2 2 2 2" xfId="31530" xr:uid="{00000000-0005-0000-0000-0000287B0000}"/>
    <cellStyle name="표준 49 3 2 2 2 2 3" xfId="31531" xr:uid="{00000000-0005-0000-0000-0000297B0000}"/>
    <cellStyle name="표준 49 3 2 2 2 3" xfId="31532" xr:uid="{00000000-0005-0000-0000-00002A7B0000}"/>
    <cellStyle name="표준 49 3 2 2 2 3 2" xfId="31533" xr:uid="{00000000-0005-0000-0000-00002B7B0000}"/>
    <cellStyle name="표준 49 3 2 2 2 4" xfId="31534" xr:uid="{00000000-0005-0000-0000-00002C7B0000}"/>
    <cellStyle name="표준 49 3 2 2 3" xfId="31535" xr:uid="{00000000-0005-0000-0000-00002D7B0000}"/>
    <cellStyle name="표준 49 3 2 2 3 2" xfId="31536" xr:uid="{00000000-0005-0000-0000-00002E7B0000}"/>
    <cellStyle name="표준 49 3 2 2 3 2 2" xfId="31537" xr:uid="{00000000-0005-0000-0000-00002F7B0000}"/>
    <cellStyle name="표준 49 3 2 2 3 3" xfId="31538" xr:uid="{00000000-0005-0000-0000-0000307B0000}"/>
    <cellStyle name="표준 49 3 2 2 4" xfId="31539" xr:uid="{00000000-0005-0000-0000-0000317B0000}"/>
    <cellStyle name="표준 49 3 2 2 4 2" xfId="31540" xr:uid="{00000000-0005-0000-0000-0000327B0000}"/>
    <cellStyle name="표준 49 3 2 2 5" xfId="31541" xr:uid="{00000000-0005-0000-0000-0000337B0000}"/>
    <cellStyle name="표준 49 3 2 3" xfId="31542" xr:uid="{00000000-0005-0000-0000-0000347B0000}"/>
    <cellStyle name="표준 49 3 2 3 2" xfId="31543" xr:uid="{00000000-0005-0000-0000-0000357B0000}"/>
    <cellStyle name="표준 49 3 2 3 2 2" xfId="31544" xr:uid="{00000000-0005-0000-0000-0000367B0000}"/>
    <cellStyle name="표준 49 3 2 3 2 2 2" xfId="31545" xr:uid="{00000000-0005-0000-0000-0000377B0000}"/>
    <cellStyle name="표준 49 3 2 3 2 3" xfId="31546" xr:uid="{00000000-0005-0000-0000-0000387B0000}"/>
    <cellStyle name="표준 49 3 2 3 3" xfId="31547" xr:uid="{00000000-0005-0000-0000-0000397B0000}"/>
    <cellStyle name="표준 49 3 2 3 3 2" xfId="31548" xr:uid="{00000000-0005-0000-0000-00003A7B0000}"/>
    <cellStyle name="표준 49 3 2 3 4" xfId="31549" xr:uid="{00000000-0005-0000-0000-00003B7B0000}"/>
    <cellStyle name="표준 49 3 2 4" xfId="31550" xr:uid="{00000000-0005-0000-0000-00003C7B0000}"/>
    <cellStyle name="표준 49 3 2 4 2" xfId="31551" xr:uid="{00000000-0005-0000-0000-00003D7B0000}"/>
    <cellStyle name="표준 49 3 2 4 2 2" xfId="31552" xr:uid="{00000000-0005-0000-0000-00003E7B0000}"/>
    <cellStyle name="표준 49 3 2 4 3" xfId="31553" xr:uid="{00000000-0005-0000-0000-00003F7B0000}"/>
    <cellStyle name="표준 49 3 2 5" xfId="31554" xr:uid="{00000000-0005-0000-0000-0000407B0000}"/>
    <cellStyle name="표준 49 3 2 5 2" xfId="31555" xr:uid="{00000000-0005-0000-0000-0000417B0000}"/>
    <cellStyle name="표준 49 3 2 6" xfId="31556" xr:uid="{00000000-0005-0000-0000-0000427B0000}"/>
    <cellStyle name="표준 49 3 3" xfId="31557" xr:uid="{00000000-0005-0000-0000-0000437B0000}"/>
    <cellStyle name="표준 49 3 3 2" xfId="31558" xr:uid="{00000000-0005-0000-0000-0000447B0000}"/>
    <cellStyle name="표준 49 3 3 2 2" xfId="31559" xr:uid="{00000000-0005-0000-0000-0000457B0000}"/>
    <cellStyle name="표준 49 3 3 2 2 2" xfId="31560" xr:uid="{00000000-0005-0000-0000-0000467B0000}"/>
    <cellStyle name="표준 49 3 3 2 2 2 2" xfId="31561" xr:uid="{00000000-0005-0000-0000-0000477B0000}"/>
    <cellStyle name="표준 49 3 3 2 2 3" xfId="31562" xr:uid="{00000000-0005-0000-0000-0000487B0000}"/>
    <cellStyle name="표준 49 3 3 2 3" xfId="31563" xr:uid="{00000000-0005-0000-0000-0000497B0000}"/>
    <cellStyle name="표준 49 3 3 2 3 2" xfId="31564" xr:uid="{00000000-0005-0000-0000-00004A7B0000}"/>
    <cellStyle name="표준 49 3 3 2 4" xfId="31565" xr:uid="{00000000-0005-0000-0000-00004B7B0000}"/>
    <cellStyle name="표준 49 3 3 3" xfId="31566" xr:uid="{00000000-0005-0000-0000-00004C7B0000}"/>
    <cellStyle name="표준 49 3 3 3 2" xfId="31567" xr:uid="{00000000-0005-0000-0000-00004D7B0000}"/>
    <cellStyle name="표준 49 3 3 3 2 2" xfId="31568" xr:uid="{00000000-0005-0000-0000-00004E7B0000}"/>
    <cellStyle name="표준 49 3 3 3 3" xfId="31569" xr:uid="{00000000-0005-0000-0000-00004F7B0000}"/>
    <cellStyle name="표준 49 3 3 4" xfId="31570" xr:uid="{00000000-0005-0000-0000-0000507B0000}"/>
    <cellStyle name="표준 49 3 3 4 2" xfId="31571" xr:uid="{00000000-0005-0000-0000-0000517B0000}"/>
    <cellStyle name="표준 49 3 3 5" xfId="31572" xr:uid="{00000000-0005-0000-0000-0000527B0000}"/>
    <cellStyle name="표준 49 3 4" xfId="31573" xr:uid="{00000000-0005-0000-0000-0000537B0000}"/>
    <cellStyle name="표준 49 3 4 2" xfId="31574" xr:uid="{00000000-0005-0000-0000-0000547B0000}"/>
    <cellStyle name="표준 49 3 4 2 2" xfId="31575" xr:uid="{00000000-0005-0000-0000-0000557B0000}"/>
    <cellStyle name="표준 49 3 4 2 2 2" xfId="31576" xr:uid="{00000000-0005-0000-0000-0000567B0000}"/>
    <cellStyle name="표준 49 3 4 2 3" xfId="31577" xr:uid="{00000000-0005-0000-0000-0000577B0000}"/>
    <cellStyle name="표준 49 3 4 3" xfId="31578" xr:uid="{00000000-0005-0000-0000-0000587B0000}"/>
    <cellStyle name="표준 49 3 4 3 2" xfId="31579" xr:uid="{00000000-0005-0000-0000-0000597B0000}"/>
    <cellStyle name="표준 49 3 4 4" xfId="31580" xr:uid="{00000000-0005-0000-0000-00005A7B0000}"/>
    <cellStyle name="표준 49 3 5" xfId="31581" xr:uid="{00000000-0005-0000-0000-00005B7B0000}"/>
    <cellStyle name="표준 49 3 5 2" xfId="31582" xr:uid="{00000000-0005-0000-0000-00005C7B0000}"/>
    <cellStyle name="표준 49 3 5 2 2" xfId="31583" xr:uid="{00000000-0005-0000-0000-00005D7B0000}"/>
    <cellStyle name="표준 49 3 5 3" xfId="31584" xr:uid="{00000000-0005-0000-0000-00005E7B0000}"/>
    <cellStyle name="표준 49 3 6" xfId="31585" xr:uid="{00000000-0005-0000-0000-00005F7B0000}"/>
    <cellStyle name="표준 49 3 6 2" xfId="31586" xr:uid="{00000000-0005-0000-0000-0000607B0000}"/>
    <cellStyle name="표준 49 3 7" xfId="31587" xr:uid="{00000000-0005-0000-0000-0000617B0000}"/>
    <cellStyle name="표준 49 4" xfId="31588" xr:uid="{00000000-0005-0000-0000-0000627B0000}"/>
    <cellStyle name="표준 49 4 2" xfId="31589" xr:uid="{00000000-0005-0000-0000-0000637B0000}"/>
    <cellStyle name="표준 49 4 2 2" xfId="31590" xr:uid="{00000000-0005-0000-0000-0000647B0000}"/>
    <cellStyle name="표준 49 4 2 2 2" xfId="31591" xr:uid="{00000000-0005-0000-0000-0000657B0000}"/>
    <cellStyle name="표준 49 4 2 2 2 2" xfId="31592" xr:uid="{00000000-0005-0000-0000-0000667B0000}"/>
    <cellStyle name="표준 49 4 2 2 2 2 2" xfId="31593" xr:uid="{00000000-0005-0000-0000-0000677B0000}"/>
    <cellStyle name="표준 49 4 2 2 2 3" xfId="31594" xr:uid="{00000000-0005-0000-0000-0000687B0000}"/>
    <cellStyle name="표준 49 4 2 2 3" xfId="31595" xr:uid="{00000000-0005-0000-0000-0000697B0000}"/>
    <cellStyle name="표준 49 4 2 2 3 2" xfId="31596" xr:uid="{00000000-0005-0000-0000-00006A7B0000}"/>
    <cellStyle name="표준 49 4 2 2 4" xfId="31597" xr:uid="{00000000-0005-0000-0000-00006B7B0000}"/>
    <cellStyle name="표준 49 4 2 3" xfId="31598" xr:uid="{00000000-0005-0000-0000-00006C7B0000}"/>
    <cellStyle name="표준 49 4 2 3 2" xfId="31599" xr:uid="{00000000-0005-0000-0000-00006D7B0000}"/>
    <cellStyle name="표준 49 4 2 3 2 2" xfId="31600" xr:uid="{00000000-0005-0000-0000-00006E7B0000}"/>
    <cellStyle name="표준 49 4 2 3 3" xfId="31601" xr:uid="{00000000-0005-0000-0000-00006F7B0000}"/>
    <cellStyle name="표준 49 4 2 4" xfId="31602" xr:uid="{00000000-0005-0000-0000-0000707B0000}"/>
    <cellStyle name="표준 49 4 2 4 2" xfId="31603" xr:uid="{00000000-0005-0000-0000-0000717B0000}"/>
    <cellStyle name="표준 49 4 2 5" xfId="31604" xr:uid="{00000000-0005-0000-0000-0000727B0000}"/>
    <cellStyle name="표준 49 4 3" xfId="31605" xr:uid="{00000000-0005-0000-0000-0000737B0000}"/>
    <cellStyle name="표준 49 4 3 2" xfId="31606" xr:uid="{00000000-0005-0000-0000-0000747B0000}"/>
    <cellStyle name="표준 49 4 3 2 2" xfId="31607" xr:uid="{00000000-0005-0000-0000-0000757B0000}"/>
    <cellStyle name="표준 49 4 3 2 2 2" xfId="31608" xr:uid="{00000000-0005-0000-0000-0000767B0000}"/>
    <cellStyle name="표준 49 4 3 2 3" xfId="31609" xr:uid="{00000000-0005-0000-0000-0000777B0000}"/>
    <cellStyle name="표준 49 4 3 3" xfId="31610" xr:uid="{00000000-0005-0000-0000-0000787B0000}"/>
    <cellStyle name="표준 49 4 3 3 2" xfId="31611" xr:uid="{00000000-0005-0000-0000-0000797B0000}"/>
    <cellStyle name="표준 49 4 3 4" xfId="31612" xr:uid="{00000000-0005-0000-0000-00007A7B0000}"/>
    <cellStyle name="표준 49 4 4" xfId="31613" xr:uid="{00000000-0005-0000-0000-00007B7B0000}"/>
    <cellStyle name="표준 49 4 4 2" xfId="31614" xr:uid="{00000000-0005-0000-0000-00007C7B0000}"/>
    <cellStyle name="표준 49 4 4 2 2" xfId="31615" xr:uid="{00000000-0005-0000-0000-00007D7B0000}"/>
    <cellStyle name="표준 49 4 4 3" xfId="31616" xr:uid="{00000000-0005-0000-0000-00007E7B0000}"/>
    <cellStyle name="표준 49 4 5" xfId="31617" xr:uid="{00000000-0005-0000-0000-00007F7B0000}"/>
    <cellStyle name="표준 49 4 5 2" xfId="31618" xr:uid="{00000000-0005-0000-0000-0000807B0000}"/>
    <cellStyle name="표준 49 4 6" xfId="31619" xr:uid="{00000000-0005-0000-0000-0000817B0000}"/>
    <cellStyle name="표준 49 5" xfId="31620" xr:uid="{00000000-0005-0000-0000-0000827B0000}"/>
    <cellStyle name="표준 49 5 2" xfId="31621" xr:uid="{00000000-0005-0000-0000-0000837B0000}"/>
    <cellStyle name="표준 49 5 2 2" xfId="31622" xr:uid="{00000000-0005-0000-0000-0000847B0000}"/>
    <cellStyle name="표준 49 5 2 2 2" xfId="31623" xr:uid="{00000000-0005-0000-0000-0000857B0000}"/>
    <cellStyle name="표준 49 5 2 2 2 2" xfId="31624" xr:uid="{00000000-0005-0000-0000-0000867B0000}"/>
    <cellStyle name="표준 49 5 2 2 3" xfId="31625" xr:uid="{00000000-0005-0000-0000-0000877B0000}"/>
    <cellStyle name="표준 49 5 2 3" xfId="31626" xr:uid="{00000000-0005-0000-0000-0000887B0000}"/>
    <cellStyle name="표준 49 5 2 3 2" xfId="31627" xr:uid="{00000000-0005-0000-0000-0000897B0000}"/>
    <cellStyle name="표준 49 5 2 4" xfId="31628" xr:uid="{00000000-0005-0000-0000-00008A7B0000}"/>
    <cellStyle name="표준 49 5 3" xfId="31629" xr:uid="{00000000-0005-0000-0000-00008B7B0000}"/>
    <cellStyle name="표준 49 5 3 2" xfId="31630" xr:uid="{00000000-0005-0000-0000-00008C7B0000}"/>
    <cellStyle name="표준 49 5 3 2 2" xfId="31631" xr:uid="{00000000-0005-0000-0000-00008D7B0000}"/>
    <cellStyle name="표준 49 5 3 3" xfId="31632" xr:uid="{00000000-0005-0000-0000-00008E7B0000}"/>
    <cellStyle name="표준 49 5 4" xfId="31633" xr:uid="{00000000-0005-0000-0000-00008F7B0000}"/>
    <cellStyle name="표준 49 5 4 2" xfId="31634" xr:uid="{00000000-0005-0000-0000-0000907B0000}"/>
    <cellStyle name="표준 49 5 5" xfId="31635" xr:uid="{00000000-0005-0000-0000-0000917B0000}"/>
    <cellStyle name="표준 49 6" xfId="31636" xr:uid="{00000000-0005-0000-0000-0000927B0000}"/>
    <cellStyle name="표준 49 6 2" xfId="31637" xr:uid="{00000000-0005-0000-0000-0000937B0000}"/>
    <cellStyle name="표준 49 6 2 2" xfId="31638" xr:uid="{00000000-0005-0000-0000-0000947B0000}"/>
    <cellStyle name="표준 49 6 2 2 2" xfId="31639" xr:uid="{00000000-0005-0000-0000-0000957B0000}"/>
    <cellStyle name="표준 49 6 2 3" xfId="31640" xr:uid="{00000000-0005-0000-0000-0000967B0000}"/>
    <cellStyle name="표준 49 6 3" xfId="31641" xr:uid="{00000000-0005-0000-0000-0000977B0000}"/>
    <cellStyle name="표준 49 6 3 2" xfId="31642" xr:uid="{00000000-0005-0000-0000-0000987B0000}"/>
    <cellStyle name="표준 49 6 4" xfId="31643" xr:uid="{00000000-0005-0000-0000-0000997B0000}"/>
    <cellStyle name="표준 49 7" xfId="31644" xr:uid="{00000000-0005-0000-0000-00009A7B0000}"/>
    <cellStyle name="표준 49 7 2" xfId="31645" xr:uid="{00000000-0005-0000-0000-00009B7B0000}"/>
    <cellStyle name="표준 49 7 2 2" xfId="31646" xr:uid="{00000000-0005-0000-0000-00009C7B0000}"/>
    <cellStyle name="표준 49 7 3" xfId="31647" xr:uid="{00000000-0005-0000-0000-00009D7B0000}"/>
    <cellStyle name="표준 49 8" xfId="31648" xr:uid="{00000000-0005-0000-0000-00009E7B0000}"/>
    <cellStyle name="표준 49 8 2" xfId="31649" xr:uid="{00000000-0005-0000-0000-00009F7B0000}"/>
    <cellStyle name="표준 49 9" xfId="31650" xr:uid="{00000000-0005-0000-0000-0000A07B0000}"/>
    <cellStyle name="표준 49 9 2" xfId="31651" xr:uid="{00000000-0005-0000-0000-0000A17B0000}"/>
    <cellStyle name="표준 49_이관신청서명단(말소)" xfId="31652" xr:uid="{00000000-0005-0000-0000-0000A27B0000}"/>
    <cellStyle name="표준 490" xfId="31653" xr:uid="{00000000-0005-0000-0000-0000A37B0000}"/>
    <cellStyle name="표준 491" xfId="18" xr:uid="{00000000-0005-0000-0000-0000A47B0000}"/>
    <cellStyle name="표준 5" xfId="4" xr:uid="{00000000-0005-0000-0000-0000A57B0000}"/>
    <cellStyle name="표준 5 10" xfId="31654" xr:uid="{00000000-0005-0000-0000-0000A67B0000}"/>
    <cellStyle name="표준 5 11" xfId="31655" xr:uid="{00000000-0005-0000-0000-0000A77B0000}"/>
    <cellStyle name="표준 5 12" xfId="31656" xr:uid="{00000000-0005-0000-0000-0000A87B0000}"/>
    <cellStyle name="표준 5 13" xfId="31657" xr:uid="{00000000-0005-0000-0000-0000A97B0000}"/>
    <cellStyle name="표준 5 14" xfId="31658" xr:uid="{00000000-0005-0000-0000-0000AA7B0000}"/>
    <cellStyle name="표준 5 15" xfId="31659" xr:uid="{00000000-0005-0000-0000-0000AB7B0000}"/>
    <cellStyle name="표준 5 16" xfId="31660" xr:uid="{00000000-0005-0000-0000-0000AC7B0000}"/>
    <cellStyle name="표준 5 17" xfId="31661" xr:uid="{00000000-0005-0000-0000-0000AD7B0000}"/>
    <cellStyle name="표준 5 18" xfId="31662" xr:uid="{00000000-0005-0000-0000-0000AE7B0000}"/>
    <cellStyle name="표준 5 19" xfId="31663" xr:uid="{00000000-0005-0000-0000-0000AF7B0000}"/>
    <cellStyle name="표준 5 2" xfId="31664" xr:uid="{00000000-0005-0000-0000-0000B07B0000}"/>
    <cellStyle name="표준 5 2 2" xfId="31665" xr:uid="{00000000-0005-0000-0000-0000B17B0000}"/>
    <cellStyle name="표준 5 2 2 2" xfId="31666" xr:uid="{00000000-0005-0000-0000-0000B27B0000}"/>
    <cellStyle name="표준 5 2 2 2 16" xfId="31667" xr:uid="{00000000-0005-0000-0000-0000B37B0000}"/>
    <cellStyle name="표준 5 2 2 2 16 11" xfId="31668" xr:uid="{00000000-0005-0000-0000-0000B47B0000}"/>
    <cellStyle name="표준 5 2 2 2 16 2" xfId="31669" xr:uid="{00000000-0005-0000-0000-0000B57B0000}"/>
    <cellStyle name="표준 5 2 2 2 2" xfId="31670" xr:uid="{00000000-0005-0000-0000-0000B67B0000}"/>
    <cellStyle name="표준 5 2 2 2 2 2" xfId="31671" xr:uid="{00000000-0005-0000-0000-0000B77B0000}"/>
    <cellStyle name="표준 5 2 2 2 2 2 2" xfId="31672" xr:uid="{00000000-0005-0000-0000-0000B87B0000}"/>
    <cellStyle name="표준 5 2 2 2 2 2 2 2" xfId="31673" xr:uid="{00000000-0005-0000-0000-0000B97B0000}"/>
    <cellStyle name="표준 5 2 2 3" xfId="31674" xr:uid="{00000000-0005-0000-0000-0000BA7B0000}"/>
    <cellStyle name="표준 5 2 2 3 2" xfId="31675" xr:uid="{00000000-0005-0000-0000-0000BB7B0000}"/>
    <cellStyle name="표준 5 2 2 3 2 2" xfId="31676" xr:uid="{00000000-0005-0000-0000-0000BC7B0000}"/>
    <cellStyle name="표준 5 2 2 5" xfId="31677" xr:uid="{00000000-0005-0000-0000-0000BD7B0000}"/>
    <cellStyle name="표준 5 2 2 5 2" xfId="31678" xr:uid="{00000000-0005-0000-0000-0000BE7B0000}"/>
    <cellStyle name="표준 5 2 2 9" xfId="31679" xr:uid="{00000000-0005-0000-0000-0000BF7B0000}"/>
    <cellStyle name="표준 5 2 2 9 4" xfId="31680" xr:uid="{00000000-0005-0000-0000-0000C07B0000}"/>
    <cellStyle name="표준 5 2 2 9 4 7" xfId="31681" xr:uid="{00000000-0005-0000-0000-0000C17B0000}"/>
    <cellStyle name="표준 5 2 3" xfId="31682" xr:uid="{00000000-0005-0000-0000-0000C27B0000}"/>
    <cellStyle name="표준 5 2 3 2" xfId="31683" xr:uid="{00000000-0005-0000-0000-0000C37B0000}"/>
    <cellStyle name="표준 5 2 4" xfId="31684" xr:uid="{00000000-0005-0000-0000-0000C47B0000}"/>
    <cellStyle name="표준 5 2 4 2" xfId="31685" xr:uid="{00000000-0005-0000-0000-0000C57B0000}"/>
    <cellStyle name="표준 5 2 5" xfId="31686" xr:uid="{00000000-0005-0000-0000-0000C67B0000}"/>
    <cellStyle name="표준 5 2 6" xfId="31687" xr:uid="{00000000-0005-0000-0000-0000C77B0000}"/>
    <cellStyle name="표준 5 20" xfId="31688" xr:uid="{00000000-0005-0000-0000-0000C87B0000}"/>
    <cellStyle name="표준 5 21" xfId="31689" xr:uid="{00000000-0005-0000-0000-0000C97B0000}"/>
    <cellStyle name="표준 5 22" xfId="31690" xr:uid="{00000000-0005-0000-0000-0000CA7B0000}"/>
    <cellStyle name="표준 5 23" xfId="31691" xr:uid="{00000000-0005-0000-0000-0000CB7B0000}"/>
    <cellStyle name="표준 5 24" xfId="31692" xr:uid="{00000000-0005-0000-0000-0000CC7B0000}"/>
    <cellStyle name="표준 5 25" xfId="31693" xr:uid="{00000000-0005-0000-0000-0000CD7B0000}"/>
    <cellStyle name="표준 5 26" xfId="31694" xr:uid="{00000000-0005-0000-0000-0000CE7B0000}"/>
    <cellStyle name="표준 5 27" xfId="31695" xr:uid="{00000000-0005-0000-0000-0000CF7B0000}"/>
    <cellStyle name="표준 5 28" xfId="31696" xr:uid="{00000000-0005-0000-0000-0000D07B0000}"/>
    <cellStyle name="표준 5 29" xfId="31697" xr:uid="{00000000-0005-0000-0000-0000D17B0000}"/>
    <cellStyle name="표준 5 29 2" xfId="31698" xr:uid="{00000000-0005-0000-0000-0000D27B0000}"/>
    <cellStyle name="표준 5 3" xfId="31699" xr:uid="{00000000-0005-0000-0000-0000D37B0000}"/>
    <cellStyle name="표준 5 3 2" xfId="31700" xr:uid="{00000000-0005-0000-0000-0000D47B0000}"/>
    <cellStyle name="표준 5 3 2 2" xfId="31701" xr:uid="{00000000-0005-0000-0000-0000D57B0000}"/>
    <cellStyle name="표준 5 3 3" xfId="31702" xr:uid="{00000000-0005-0000-0000-0000D67B0000}"/>
    <cellStyle name="표준 5 3 3 2" xfId="31703" xr:uid="{00000000-0005-0000-0000-0000D77B0000}"/>
    <cellStyle name="표준 5 3 4" xfId="31704" xr:uid="{00000000-0005-0000-0000-0000D87B0000}"/>
    <cellStyle name="표준 5 30" xfId="31705" xr:uid="{00000000-0005-0000-0000-0000D97B0000}"/>
    <cellStyle name="표준 5 31" xfId="31706" xr:uid="{00000000-0005-0000-0000-0000DA7B0000}"/>
    <cellStyle name="표준 5 32" xfId="31707" xr:uid="{00000000-0005-0000-0000-0000DB7B0000}"/>
    <cellStyle name="표준 5 33" xfId="31708" xr:uid="{00000000-0005-0000-0000-0000DC7B0000}"/>
    <cellStyle name="표준 5 33 3" xfId="31709" xr:uid="{00000000-0005-0000-0000-0000DD7B0000}"/>
    <cellStyle name="표준 5 33 3 2" xfId="31710" xr:uid="{00000000-0005-0000-0000-0000DE7B0000}"/>
    <cellStyle name="표준 5 34" xfId="31711" xr:uid="{00000000-0005-0000-0000-0000DF7B0000}"/>
    <cellStyle name="표준 5 4" xfId="31712" xr:uid="{00000000-0005-0000-0000-0000E07B0000}"/>
    <cellStyle name="표준 5 4 2" xfId="31713" xr:uid="{00000000-0005-0000-0000-0000E17B0000}"/>
    <cellStyle name="표준 5 4 2 2" xfId="31714" xr:uid="{00000000-0005-0000-0000-0000E27B0000}"/>
    <cellStyle name="표준 5 4 3" xfId="31715" xr:uid="{00000000-0005-0000-0000-0000E37B0000}"/>
    <cellStyle name="표준 5 4 4" xfId="31716" xr:uid="{00000000-0005-0000-0000-0000E47B0000}"/>
    <cellStyle name="표준 5 5" xfId="31717" xr:uid="{00000000-0005-0000-0000-0000E57B0000}"/>
    <cellStyle name="표준 5 5 2" xfId="31718" xr:uid="{00000000-0005-0000-0000-0000E67B0000}"/>
    <cellStyle name="표준 5 5 3" xfId="31719" xr:uid="{00000000-0005-0000-0000-0000E77B0000}"/>
    <cellStyle name="표준 5 5 4" xfId="31720" xr:uid="{00000000-0005-0000-0000-0000E87B0000}"/>
    <cellStyle name="표준 5 6" xfId="31721" xr:uid="{00000000-0005-0000-0000-0000E97B0000}"/>
    <cellStyle name="표준 5 6 2" xfId="31722" xr:uid="{00000000-0005-0000-0000-0000EA7B0000}"/>
    <cellStyle name="표준 5 6 3" xfId="31723" xr:uid="{00000000-0005-0000-0000-0000EB7B0000}"/>
    <cellStyle name="표준 5 7" xfId="31724" xr:uid="{00000000-0005-0000-0000-0000EC7B0000}"/>
    <cellStyle name="표준 5 7 2" xfId="31725" xr:uid="{00000000-0005-0000-0000-0000ED7B0000}"/>
    <cellStyle name="표준 5 8" xfId="31726" xr:uid="{00000000-0005-0000-0000-0000EE7B0000}"/>
    <cellStyle name="표준 5 8 2" xfId="31727" xr:uid="{00000000-0005-0000-0000-0000EF7B0000}"/>
    <cellStyle name="표준 5 9" xfId="31728" xr:uid="{00000000-0005-0000-0000-0000F07B0000}"/>
    <cellStyle name="표준 5 9 2" xfId="31729" xr:uid="{00000000-0005-0000-0000-0000F17B0000}"/>
    <cellStyle name="표준 5_10.06월회사별장기수수료" xfId="31730" xr:uid="{00000000-0005-0000-0000-0000F27B0000}"/>
    <cellStyle name="표준 50" xfId="31731" xr:uid="{00000000-0005-0000-0000-0000F37B0000}"/>
    <cellStyle name="표준 50 10" xfId="31732" xr:uid="{00000000-0005-0000-0000-0000F47B0000}"/>
    <cellStyle name="표준 50 11" xfId="31733" xr:uid="{00000000-0005-0000-0000-0000F57B0000}"/>
    <cellStyle name="표준 50 12" xfId="31734" xr:uid="{00000000-0005-0000-0000-0000F67B0000}"/>
    <cellStyle name="표준 50 2" xfId="31735" xr:uid="{00000000-0005-0000-0000-0000F77B0000}"/>
    <cellStyle name="표준 50 2 2" xfId="31736" xr:uid="{00000000-0005-0000-0000-0000F87B0000}"/>
    <cellStyle name="표준 50 2 2 2" xfId="31737" xr:uid="{00000000-0005-0000-0000-0000F97B0000}"/>
    <cellStyle name="표준 50 2 2 2 2" xfId="31738" xr:uid="{00000000-0005-0000-0000-0000FA7B0000}"/>
    <cellStyle name="표준 50 2 2 2 2 2" xfId="31739" xr:uid="{00000000-0005-0000-0000-0000FB7B0000}"/>
    <cellStyle name="표준 50 2 2 2 2 2 2" xfId="31740" xr:uid="{00000000-0005-0000-0000-0000FC7B0000}"/>
    <cellStyle name="표준 50 2 2 2 2 2 2 2" xfId="31741" xr:uid="{00000000-0005-0000-0000-0000FD7B0000}"/>
    <cellStyle name="표준 50 2 2 2 2 2 2 2 2" xfId="31742" xr:uid="{00000000-0005-0000-0000-0000FE7B0000}"/>
    <cellStyle name="표준 50 2 2 2 2 2 2 3" xfId="31743" xr:uid="{00000000-0005-0000-0000-0000FF7B0000}"/>
    <cellStyle name="표준 50 2 2 2 2 2 3" xfId="31744" xr:uid="{00000000-0005-0000-0000-0000007C0000}"/>
    <cellStyle name="표준 50 2 2 2 2 2 3 2" xfId="31745" xr:uid="{00000000-0005-0000-0000-0000017C0000}"/>
    <cellStyle name="표준 50 2 2 2 2 2 4" xfId="31746" xr:uid="{00000000-0005-0000-0000-0000027C0000}"/>
    <cellStyle name="표준 50 2 2 2 2 3" xfId="31747" xr:uid="{00000000-0005-0000-0000-0000037C0000}"/>
    <cellStyle name="표준 50 2 2 2 2 3 2" xfId="31748" xr:uid="{00000000-0005-0000-0000-0000047C0000}"/>
    <cellStyle name="표준 50 2 2 2 2 3 2 2" xfId="31749" xr:uid="{00000000-0005-0000-0000-0000057C0000}"/>
    <cellStyle name="표준 50 2 2 2 2 3 3" xfId="31750" xr:uid="{00000000-0005-0000-0000-0000067C0000}"/>
    <cellStyle name="표준 50 2 2 2 2 4" xfId="31751" xr:uid="{00000000-0005-0000-0000-0000077C0000}"/>
    <cellStyle name="표준 50 2 2 2 2 4 2" xfId="31752" xr:uid="{00000000-0005-0000-0000-0000087C0000}"/>
    <cellStyle name="표준 50 2 2 2 2 5" xfId="31753" xr:uid="{00000000-0005-0000-0000-0000097C0000}"/>
    <cellStyle name="표준 50 2 2 2 3" xfId="31754" xr:uid="{00000000-0005-0000-0000-00000A7C0000}"/>
    <cellStyle name="표준 50 2 2 2 3 2" xfId="31755" xr:uid="{00000000-0005-0000-0000-00000B7C0000}"/>
    <cellStyle name="표준 50 2 2 2 3 2 2" xfId="31756" xr:uid="{00000000-0005-0000-0000-00000C7C0000}"/>
    <cellStyle name="표준 50 2 2 2 3 2 2 2" xfId="31757" xr:uid="{00000000-0005-0000-0000-00000D7C0000}"/>
    <cellStyle name="표준 50 2 2 2 3 2 3" xfId="31758" xr:uid="{00000000-0005-0000-0000-00000E7C0000}"/>
    <cellStyle name="표준 50 2 2 2 3 3" xfId="31759" xr:uid="{00000000-0005-0000-0000-00000F7C0000}"/>
    <cellStyle name="표준 50 2 2 2 3 3 2" xfId="31760" xr:uid="{00000000-0005-0000-0000-0000107C0000}"/>
    <cellStyle name="표준 50 2 2 2 3 4" xfId="31761" xr:uid="{00000000-0005-0000-0000-0000117C0000}"/>
    <cellStyle name="표준 50 2 2 2 4" xfId="31762" xr:uid="{00000000-0005-0000-0000-0000127C0000}"/>
    <cellStyle name="표준 50 2 2 2 4 2" xfId="31763" xr:uid="{00000000-0005-0000-0000-0000137C0000}"/>
    <cellStyle name="표준 50 2 2 2 4 2 2" xfId="31764" xr:uid="{00000000-0005-0000-0000-0000147C0000}"/>
    <cellStyle name="표준 50 2 2 2 4 3" xfId="31765" xr:uid="{00000000-0005-0000-0000-0000157C0000}"/>
    <cellStyle name="표준 50 2 2 2 5" xfId="31766" xr:uid="{00000000-0005-0000-0000-0000167C0000}"/>
    <cellStyle name="표준 50 2 2 2 5 2" xfId="31767" xr:uid="{00000000-0005-0000-0000-0000177C0000}"/>
    <cellStyle name="표준 50 2 2 2 6" xfId="31768" xr:uid="{00000000-0005-0000-0000-0000187C0000}"/>
    <cellStyle name="표준 50 2 2 3" xfId="31769" xr:uid="{00000000-0005-0000-0000-0000197C0000}"/>
    <cellStyle name="표준 50 2 2 3 2" xfId="31770" xr:uid="{00000000-0005-0000-0000-00001A7C0000}"/>
    <cellStyle name="표준 50 2 2 3 2 2" xfId="31771" xr:uid="{00000000-0005-0000-0000-00001B7C0000}"/>
    <cellStyle name="표준 50 2 2 3 2 2 2" xfId="31772" xr:uid="{00000000-0005-0000-0000-00001C7C0000}"/>
    <cellStyle name="표준 50 2 2 3 2 2 2 2" xfId="31773" xr:uid="{00000000-0005-0000-0000-00001D7C0000}"/>
    <cellStyle name="표준 50 2 2 3 2 2 3" xfId="31774" xr:uid="{00000000-0005-0000-0000-00001E7C0000}"/>
    <cellStyle name="표준 50 2 2 3 2 3" xfId="31775" xr:uid="{00000000-0005-0000-0000-00001F7C0000}"/>
    <cellStyle name="표준 50 2 2 3 2 3 2" xfId="31776" xr:uid="{00000000-0005-0000-0000-0000207C0000}"/>
    <cellStyle name="표준 50 2 2 3 2 4" xfId="31777" xr:uid="{00000000-0005-0000-0000-0000217C0000}"/>
    <cellStyle name="표준 50 2 2 3 3" xfId="31778" xr:uid="{00000000-0005-0000-0000-0000227C0000}"/>
    <cellStyle name="표준 50 2 2 3 3 2" xfId="31779" xr:uid="{00000000-0005-0000-0000-0000237C0000}"/>
    <cellStyle name="표준 50 2 2 3 3 2 2" xfId="31780" xr:uid="{00000000-0005-0000-0000-0000247C0000}"/>
    <cellStyle name="표준 50 2 2 3 3 3" xfId="31781" xr:uid="{00000000-0005-0000-0000-0000257C0000}"/>
    <cellStyle name="표준 50 2 2 3 4" xfId="31782" xr:uid="{00000000-0005-0000-0000-0000267C0000}"/>
    <cellStyle name="표준 50 2 2 3 4 2" xfId="31783" xr:uid="{00000000-0005-0000-0000-0000277C0000}"/>
    <cellStyle name="표준 50 2 2 3 5" xfId="31784" xr:uid="{00000000-0005-0000-0000-0000287C0000}"/>
    <cellStyle name="표준 50 2 2 4" xfId="31785" xr:uid="{00000000-0005-0000-0000-0000297C0000}"/>
    <cellStyle name="표준 50 2 2 4 2" xfId="31786" xr:uid="{00000000-0005-0000-0000-00002A7C0000}"/>
    <cellStyle name="표준 50 2 2 4 2 2" xfId="31787" xr:uid="{00000000-0005-0000-0000-00002B7C0000}"/>
    <cellStyle name="표준 50 2 2 4 2 2 2" xfId="31788" xr:uid="{00000000-0005-0000-0000-00002C7C0000}"/>
    <cellStyle name="표준 50 2 2 4 2 3" xfId="31789" xr:uid="{00000000-0005-0000-0000-00002D7C0000}"/>
    <cellStyle name="표준 50 2 2 4 3" xfId="31790" xr:uid="{00000000-0005-0000-0000-00002E7C0000}"/>
    <cellStyle name="표준 50 2 2 4 3 2" xfId="31791" xr:uid="{00000000-0005-0000-0000-00002F7C0000}"/>
    <cellStyle name="표준 50 2 2 4 4" xfId="31792" xr:uid="{00000000-0005-0000-0000-0000307C0000}"/>
    <cellStyle name="표준 50 2 2 5" xfId="31793" xr:uid="{00000000-0005-0000-0000-0000317C0000}"/>
    <cellStyle name="표준 50 2 2 5 2" xfId="31794" xr:uid="{00000000-0005-0000-0000-0000327C0000}"/>
    <cellStyle name="표준 50 2 2 5 2 2" xfId="31795" xr:uid="{00000000-0005-0000-0000-0000337C0000}"/>
    <cellStyle name="표준 50 2 2 5 3" xfId="31796" xr:uid="{00000000-0005-0000-0000-0000347C0000}"/>
    <cellStyle name="표준 50 2 2 6" xfId="31797" xr:uid="{00000000-0005-0000-0000-0000357C0000}"/>
    <cellStyle name="표준 50 2 2 6 2" xfId="31798" xr:uid="{00000000-0005-0000-0000-0000367C0000}"/>
    <cellStyle name="표준 50 2 2 7" xfId="31799" xr:uid="{00000000-0005-0000-0000-0000377C0000}"/>
    <cellStyle name="표준 50 2 3" xfId="31800" xr:uid="{00000000-0005-0000-0000-0000387C0000}"/>
    <cellStyle name="표준 50 2 3 2" xfId="31801" xr:uid="{00000000-0005-0000-0000-0000397C0000}"/>
    <cellStyle name="표준 50 2 3 2 2" xfId="31802" xr:uid="{00000000-0005-0000-0000-00003A7C0000}"/>
    <cellStyle name="표준 50 2 3 2 2 2" xfId="31803" xr:uid="{00000000-0005-0000-0000-00003B7C0000}"/>
    <cellStyle name="표준 50 2 3 2 2 2 2" xfId="31804" xr:uid="{00000000-0005-0000-0000-00003C7C0000}"/>
    <cellStyle name="표준 50 2 3 2 2 2 2 2" xfId="31805" xr:uid="{00000000-0005-0000-0000-00003D7C0000}"/>
    <cellStyle name="표준 50 2 3 2 2 2 3" xfId="31806" xr:uid="{00000000-0005-0000-0000-00003E7C0000}"/>
    <cellStyle name="표준 50 2 3 2 2 3" xfId="31807" xr:uid="{00000000-0005-0000-0000-00003F7C0000}"/>
    <cellStyle name="표준 50 2 3 2 2 3 2" xfId="31808" xr:uid="{00000000-0005-0000-0000-0000407C0000}"/>
    <cellStyle name="표준 50 2 3 2 2 4" xfId="31809" xr:uid="{00000000-0005-0000-0000-0000417C0000}"/>
    <cellStyle name="표준 50 2 3 2 3" xfId="31810" xr:uid="{00000000-0005-0000-0000-0000427C0000}"/>
    <cellStyle name="표준 50 2 3 2 3 2" xfId="31811" xr:uid="{00000000-0005-0000-0000-0000437C0000}"/>
    <cellStyle name="표준 50 2 3 2 3 2 2" xfId="31812" xr:uid="{00000000-0005-0000-0000-0000447C0000}"/>
    <cellStyle name="표준 50 2 3 2 3 3" xfId="31813" xr:uid="{00000000-0005-0000-0000-0000457C0000}"/>
    <cellStyle name="표준 50 2 3 2 4" xfId="31814" xr:uid="{00000000-0005-0000-0000-0000467C0000}"/>
    <cellStyle name="표준 50 2 3 2 4 2" xfId="31815" xr:uid="{00000000-0005-0000-0000-0000477C0000}"/>
    <cellStyle name="표준 50 2 3 2 5" xfId="31816" xr:uid="{00000000-0005-0000-0000-0000487C0000}"/>
    <cellStyle name="표준 50 2 3 3" xfId="31817" xr:uid="{00000000-0005-0000-0000-0000497C0000}"/>
    <cellStyle name="표준 50 2 3 3 2" xfId="31818" xr:uid="{00000000-0005-0000-0000-00004A7C0000}"/>
    <cellStyle name="표준 50 2 3 3 2 2" xfId="31819" xr:uid="{00000000-0005-0000-0000-00004B7C0000}"/>
    <cellStyle name="표준 50 2 3 3 2 2 2" xfId="31820" xr:uid="{00000000-0005-0000-0000-00004C7C0000}"/>
    <cellStyle name="표준 50 2 3 3 2 3" xfId="31821" xr:uid="{00000000-0005-0000-0000-00004D7C0000}"/>
    <cellStyle name="표준 50 2 3 3 3" xfId="31822" xr:uid="{00000000-0005-0000-0000-00004E7C0000}"/>
    <cellStyle name="표준 50 2 3 3 3 2" xfId="31823" xr:uid="{00000000-0005-0000-0000-00004F7C0000}"/>
    <cellStyle name="표준 50 2 3 3 4" xfId="31824" xr:uid="{00000000-0005-0000-0000-0000507C0000}"/>
    <cellStyle name="표준 50 2 3 4" xfId="31825" xr:uid="{00000000-0005-0000-0000-0000517C0000}"/>
    <cellStyle name="표준 50 2 3 4 2" xfId="31826" xr:uid="{00000000-0005-0000-0000-0000527C0000}"/>
    <cellStyle name="표준 50 2 3 4 2 2" xfId="31827" xr:uid="{00000000-0005-0000-0000-0000537C0000}"/>
    <cellStyle name="표준 50 2 3 4 3" xfId="31828" xr:uid="{00000000-0005-0000-0000-0000547C0000}"/>
    <cellStyle name="표준 50 2 3 5" xfId="31829" xr:uid="{00000000-0005-0000-0000-0000557C0000}"/>
    <cellStyle name="표준 50 2 3 5 2" xfId="31830" xr:uid="{00000000-0005-0000-0000-0000567C0000}"/>
    <cellStyle name="표준 50 2 3 6" xfId="31831" xr:uid="{00000000-0005-0000-0000-0000577C0000}"/>
    <cellStyle name="표준 50 2 4" xfId="31832" xr:uid="{00000000-0005-0000-0000-0000587C0000}"/>
    <cellStyle name="표준 50 2 4 2" xfId="31833" xr:uid="{00000000-0005-0000-0000-0000597C0000}"/>
    <cellStyle name="표준 50 2 4 2 2" xfId="31834" xr:uid="{00000000-0005-0000-0000-00005A7C0000}"/>
    <cellStyle name="표준 50 2 4 2 2 2" xfId="31835" xr:uid="{00000000-0005-0000-0000-00005B7C0000}"/>
    <cellStyle name="표준 50 2 4 2 2 2 2" xfId="31836" xr:uid="{00000000-0005-0000-0000-00005C7C0000}"/>
    <cellStyle name="표준 50 2 4 2 2 3" xfId="31837" xr:uid="{00000000-0005-0000-0000-00005D7C0000}"/>
    <cellStyle name="표준 50 2 4 2 3" xfId="31838" xr:uid="{00000000-0005-0000-0000-00005E7C0000}"/>
    <cellStyle name="표준 50 2 4 2 3 2" xfId="31839" xr:uid="{00000000-0005-0000-0000-00005F7C0000}"/>
    <cellStyle name="표준 50 2 4 2 4" xfId="31840" xr:uid="{00000000-0005-0000-0000-0000607C0000}"/>
    <cellStyle name="표준 50 2 4 3" xfId="31841" xr:uid="{00000000-0005-0000-0000-0000617C0000}"/>
    <cellStyle name="표준 50 2 4 3 2" xfId="31842" xr:uid="{00000000-0005-0000-0000-0000627C0000}"/>
    <cellStyle name="표준 50 2 4 3 2 2" xfId="31843" xr:uid="{00000000-0005-0000-0000-0000637C0000}"/>
    <cellStyle name="표준 50 2 4 3 3" xfId="31844" xr:uid="{00000000-0005-0000-0000-0000647C0000}"/>
    <cellStyle name="표준 50 2 4 4" xfId="31845" xr:uid="{00000000-0005-0000-0000-0000657C0000}"/>
    <cellStyle name="표준 50 2 4 4 2" xfId="31846" xr:uid="{00000000-0005-0000-0000-0000667C0000}"/>
    <cellStyle name="표준 50 2 4 5" xfId="31847" xr:uid="{00000000-0005-0000-0000-0000677C0000}"/>
    <cellStyle name="표준 50 2 5" xfId="31848" xr:uid="{00000000-0005-0000-0000-0000687C0000}"/>
    <cellStyle name="표준 50 2 5 2" xfId="31849" xr:uid="{00000000-0005-0000-0000-0000697C0000}"/>
    <cellStyle name="표준 50 2 5 2 2" xfId="31850" xr:uid="{00000000-0005-0000-0000-00006A7C0000}"/>
    <cellStyle name="표준 50 2 5 2 2 2" xfId="31851" xr:uid="{00000000-0005-0000-0000-00006B7C0000}"/>
    <cellStyle name="표준 50 2 5 2 3" xfId="31852" xr:uid="{00000000-0005-0000-0000-00006C7C0000}"/>
    <cellStyle name="표준 50 2 5 3" xfId="31853" xr:uid="{00000000-0005-0000-0000-00006D7C0000}"/>
    <cellStyle name="표준 50 2 5 3 2" xfId="31854" xr:uid="{00000000-0005-0000-0000-00006E7C0000}"/>
    <cellStyle name="표준 50 2 5 4" xfId="31855" xr:uid="{00000000-0005-0000-0000-00006F7C0000}"/>
    <cellStyle name="표준 50 2 6" xfId="31856" xr:uid="{00000000-0005-0000-0000-0000707C0000}"/>
    <cellStyle name="표준 50 2 6 2" xfId="31857" xr:uid="{00000000-0005-0000-0000-0000717C0000}"/>
    <cellStyle name="표준 50 2 6 2 2" xfId="31858" xr:uid="{00000000-0005-0000-0000-0000727C0000}"/>
    <cellStyle name="표준 50 2 6 3" xfId="31859" xr:uid="{00000000-0005-0000-0000-0000737C0000}"/>
    <cellStyle name="표준 50 2 7" xfId="31860" xr:uid="{00000000-0005-0000-0000-0000747C0000}"/>
    <cellStyle name="표준 50 2 7 2" xfId="31861" xr:uid="{00000000-0005-0000-0000-0000757C0000}"/>
    <cellStyle name="표준 50 2 8" xfId="31862" xr:uid="{00000000-0005-0000-0000-0000767C0000}"/>
    <cellStyle name="표준 50 3" xfId="31863" xr:uid="{00000000-0005-0000-0000-0000777C0000}"/>
    <cellStyle name="표준 50 3 2" xfId="31864" xr:uid="{00000000-0005-0000-0000-0000787C0000}"/>
    <cellStyle name="표준 50 3 2 2" xfId="31865" xr:uid="{00000000-0005-0000-0000-0000797C0000}"/>
    <cellStyle name="표준 50 3 2 2 2" xfId="31866" xr:uid="{00000000-0005-0000-0000-00007A7C0000}"/>
    <cellStyle name="표준 50 3 2 2 2 2" xfId="31867" xr:uid="{00000000-0005-0000-0000-00007B7C0000}"/>
    <cellStyle name="표준 50 3 2 2 2 2 2" xfId="31868" xr:uid="{00000000-0005-0000-0000-00007C7C0000}"/>
    <cellStyle name="표준 50 3 2 2 2 2 2 2" xfId="31869" xr:uid="{00000000-0005-0000-0000-00007D7C0000}"/>
    <cellStyle name="표준 50 3 2 2 2 2 3" xfId="31870" xr:uid="{00000000-0005-0000-0000-00007E7C0000}"/>
    <cellStyle name="표준 50 3 2 2 2 3" xfId="31871" xr:uid="{00000000-0005-0000-0000-00007F7C0000}"/>
    <cellStyle name="표준 50 3 2 2 2 3 2" xfId="31872" xr:uid="{00000000-0005-0000-0000-0000807C0000}"/>
    <cellStyle name="표준 50 3 2 2 2 4" xfId="31873" xr:uid="{00000000-0005-0000-0000-0000817C0000}"/>
    <cellStyle name="표준 50 3 2 2 3" xfId="31874" xr:uid="{00000000-0005-0000-0000-0000827C0000}"/>
    <cellStyle name="표준 50 3 2 2 3 2" xfId="31875" xr:uid="{00000000-0005-0000-0000-0000837C0000}"/>
    <cellStyle name="표준 50 3 2 2 3 2 2" xfId="31876" xr:uid="{00000000-0005-0000-0000-0000847C0000}"/>
    <cellStyle name="표준 50 3 2 2 3 3" xfId="31877" xr:uid="{00000000-0005-0000-0000-0000857C0000}"/>
    <cellStyle name="표준 50 3 2 2 4" xfId="31878" xr:uid="{00000000-0005-0000-0000-0000867C0000}"/>
    <cellStyle name="표준 50 3 2 2 4 2" xfId="31879" xr:uid="{00000000-0005-0000-0000-0000877C0000}"/>
    <cellStyle name="표준 50 3 2 2 5" xfId="31880" xr:uid="{00000000-0005-0000-0000-0000887C0000}"/>
    <cellStyle name="표준 50 3 2 3" xfId="31881" xr:uid="{00000000-0005-0000-0000-0000897C0000}"/>
    <cellStyle name="표준 50 3 2 3 2" xfId="31882" xr:uid="{00000000-0005-0000-0000-00008A7C0000}"/>
    <cellStyle name="표준 50 3 2 3 2 2" xfId="31883" xr:uid="{00000000-0005-0000-0000-00008B7C0000}"/>
    <cellStyle name="표준 50 3 2 3 2 2 2" xfId="31884" xr:uid="{00000000-0005-0000-0000-00008C7C0000}"/>
    <cellStyle name="표준 50 3 2 3 2 3" xfId="31885" xr:uid="{00000000-0005-0000-0000-00008D7C0000}"/>
    <cellStyle name="표준 50 3 2 3 3" xfId="31886" xr:uid="{00000000-0005-0000-0000-00008E7C0000}"/>
    <cellStyle name="표준 50 3 2 3 3 2" xfId="31887" xr:uid="{00000000-0005-0000-0000-00008F7C0000}"/>
    <cellStyle name="표준 50 3 2 3 4" xfId="31888" xr:uid="{00000000-0005-0000-0000-0000907C0000}"/>
    <cellStyle name="표준 50 3 2 4" xfId="31889" xr:uid="{00000000-0005-0000-0000-0000917C0000}"/>
    <cellStyle name="표준 50 3 2 4 2" xfId="31890" xr:uid="{00000000-0005-0000-0000-0000927C0000}"/>
    <cellStyle name="표준 50 3 2 4 2 2" xfId="31891" xr:uid="{00000000-0005-0000-0000-0000937C0000}"/>
    <cellStyle name="표준 50 3 2 4 3" xfId="31892" xr:uid="{00000000-0005-0000-0000-0000947C0000}"/>
    <cellStyle name="표준 50 3 2 5" xfId="31893" xr:uid="{00000000-0005-0000-0000-0000957C0000}"/>
    <cellStyle name="표준 50 3 2 5 2" xfId="31894" xr:uid="{00000000-0005-0000-0000-0000967C0000}"/>
    <cellStyle name="표준 50 3 2 6" xfId="31895" xr:uid="{00000000-0005-0000-0000-0000977C0000}"/>
    <cellStyle name="표준 50 3 3" xfId="31896" xr:uid="{00000000-0005-0000-0000-0000987C0000}"/>
    <cellStyle name="표준 50 3 3 2" xfId="31897" xr:uid="{00000000-0005-0000-0000-0000997C0000}"/>
    <cellStyle name="표준 50 3 3 2 2" xfId="31898" xr:uid="{00000000-0005-0000-0000-00009A7C0000}"/>
    <cellStyle name="표준 50 3 3 2 2 2" xfId="31899" xr:uid="{00000000-0005-0000-0000-00009B7C0000}"/>
    <cellStyle name="표준 50 3 3 2 2 2 2" xfId="31900" xr:uid="{00000000-0005-0000-0000-00009C7C0000}"/>
    <cellStyle name="표준 50 3 3 2 2 3" xfId="31901" xr:uid="{00000000-0005-0000-0000-00009D7C0000}"/>
    <cellStyle name="표준 50 3 3 2 3" xfId="31902" xr:uid="{00000000-0005-0000-0000-00009E7C0000}"/>
    <cellStyle name="표준 50 3 3 2 3 2" xfId="31903" xr:uid="{00000000-0005-0000-0000-00009F7C0000}"/>
    <cellStyle name="표준 50 3 3 2 4" xfId="31904" xr:uid="{00000000-0005-0000-0000-0000A07C0000}"/>
    <cellStyle name="표준 50 3 3 3" xfId="31905" xr:uid="{00000000-0005-0000-0000-0000A17C0000}"/>
    <cellStyle name="표준 50 3 3 3 2" xfId="31906" xr:uid="{00000000-0005-0000-0000-0000A27C0000}"/>
    <cellStyle name="표준 50 3 3 3 2 2" xfId="31907" xr:uid="{00000000-0005-0000-0000-0000A37C0000}"/>
    <cellStyle name="표준 50 3 3 3 3" xfId="31908" xr:uid="{00000000-0005-0000-0000-0000A47C0000}"/>
    <cellStyle name="표준 50 3 3 4" xfId="31909" xr:uid="{00000000-0005-0000-0000-0000A57C0000}"/>
    <cellStyle name="표준 50 3 3 4 2" xfId="31910" xr:uid="{00000000-0005-0000-0000-0000A67C0000}"/>
    <cellStyle name="표준 50 3 3 5" xfId="31911" xr:uid="{00000000-0005-0000-0000-0000A77C0000}"/>
    <cellStyle name="표준 50 3 4" xfId="31912" xr:uid="{00000000-0005-0000-0000-0000A87C0000}"/>
    <cellStyle name="표준 50 3 4 2" xfId="31913" xr:uid="{00000000-0005-0000-0000-0000A97C0000}"/>
    <cellStyle name="표준 50 3 4 2 2" xfId="31914" xr:uid="{00000000-0005-0000-0000-0000AA7C0000}"/>
    <cellStyle name="표준 50 3 4 2 2 2" xfId="31915" xr:uid="{00000000-0005-0000-0000-0000AB7C0000}"/>
    <cellStyle name="표준 50 3 4 2 3" xfId="31916" xr:uid="{00000000-0005-0000-0000-0000AC7C0000}"/>
    <cellStyle name="표준 50 3 4 3" xfId="31917" xr:uid="{00000000-0005-0000-0000-0000AD7C0000}"/>
    <cellStyle name="표준 50 3 4 3 2" xfId="31918" xr:uid="{00000000-0005-0000-0000-0000AE7C0000}"/>
    <cellStyle name="표준 50 3 4 4" xfId="31919" xr:uid="{00000000-0005-0000-0000-0000AF7C0000}"/>
    <cellStyle name="표준 50 3 5" xfId="31920" xr:uid="{00000000-0005-0000-0000-0000B07C0000}"/>
    <cellStyle name="표준 50 3 5 2" xfId="31921" xr:uid="{00000000-0005-0000-0000-0000B17C0000}"/>
    <cellStyle name="표준 50 3 5 2 2" xfId="31922" xr:uid="{00000000-0005-0000-0000-0000B27C0000}"/>
    <cellStyle name="표준 50 3 5 3" xfId="31923" xr:uid="{00000000-0005-0000-0000-0000B37C0000}"/>
    <cellStyle name="표준 50 3 6" xfId="31924" xr:uid="{00000000-0005-0000-0000-0000B47C0000}"/>
    <cellStyle name="표준 50 3 6 2" xfId="31925" xr:uid="{00000000-0005-0000-0000-0000B57C0000}"/>
    <cellStyle name="표준 50 3 7" xfId="31926" xr:uid="{00000000-0005-0000-0000-0000B67C0000}"/>
    <cellStyle name="표준 50 4" xfId="31927" xr:uid="{00000000-0005-0000-0000-0000B77C0000}"/>
    <cellStyle name="표준 50 4 2" xfId="31928" xr:uid="{00000000-0005-0000-0000-0000B87C0000}"/>
    <cellStyle name="표준 50 4 2 2" xfId="31929" xr:uid="{00000000-0005-0000-0000-0000B97C0000}"/>
    <cellStyle name="표준 50 4 2 2 2" xfId="31930" xr:uid="{00000000-0005-0000-0000-0000BA7C0000}"/>
    <cellStyle name="표준 50 4 2 2 2 2" xfId="31931" xr:uid="{00000000-0005-0000-0000-0000BB7C0000}"/>
    <cellStyle name="표준 50 4 2 2 2 2 2" xfId="31932" xr:uid="{00000000-0005-0000-0000-0000BC7C0000}"/>
    <cellStyle name="표준 50 4 2 2 2 3" xfId="31933" xr:uid="{00000000-0005-0000-0000-0000BD7C0000}"/>
    <cellStyle name="표준 50 4 2 2 3" xfId="31934" xr:uid="{00000000-0005-0000-0000-0000BE7C0000}"/>
    <cellStyle name="표준 50 4 2 2 3 2" xfId="31935" xr:uid="{00000000-0005-0000-0000-0000BF7C0000}"/>
    <cellStyle name="표준 50 4 2 2 4" xfId="31936" xr:uid="{00000000-0005-0000-0000-0000C07C0000}"/>
    <cellStyle name="표준 50 4 2 3" xfId="31937" xr:uid="{00000000-0005-0000-0000-0000C17C0000}"/>
    <cellStyle name="표준 50 4 2 3 2" xfId="31938" xr:uid="{00000000-0005-0000-0000-0000C27C0000}"/>
    <cellStyle name="표준 50 4 2 3 2 2" xfId="31939" xr:uid="{00000000-0005-0000-0000-0000C37C0000}"/>
    <cellStyle name="표준 50 4 2 3 3" xfId="31940" xr:uid="{00000000-0005-0000-0000-0000C47C0000}"/>
    <cellStyle name="표준 50 4 2 4" xfId="31941" xr:uid="{00000000-0005-0000-0000-0000C57C0000}"/>
    <cellStyle name="표준 50 4 2 4 2" xfId="31942" xr:uid="{00000000-0005-0000-0000-0000C67C0000}"/>
    <cellStyle name="표준 50 4 2 5" xfId="31943" xr:uid="{00000000-0005-0000-0000-0000C77C0000}"/>
    <cellStyle name="표준 50 4 3" xfId="31944" xr:uid="{00000000-0005-0000-0000-0000C87C0000}"/>
    <cellStyle name="표준 50 4 3 2" xfId="31945" xr:uid="{00000000-0005-0000-0000-0000C97C0000}"/>
    <cellStyle name="표준 50 4 3 2 2" xfId="31946" xr:uid="{00000000-0005-0000-0000-0000CA7C0000}"/>
    <cellStyle name="표준 50 4 3 2 2 2" xfId="31947" xr:uid="{00000000-0005-0000-0000-0000CB7C0000}"/>
    <cellStyle name="표준 50 4 3 2 3" xfId="31948" xr:uid="{00000000-0005-0000-0000-0000CC7C0000}"/>
    <cellStyle name="표준 50 4 3 3" xfId="31949" xr:uid="{00000000-0005-0000-0000-0000CD7C0000}"/>
    <cellStyle name="표준 50 4 3 3 2" xfId="31950" xr:uid="{00000000-0005-0000-0000-0000CE7C0000}"/>
    <cellStyle name="표준 50 4 3 4" xfId="31951" xr:uid="{00000000-0005-0000-0000-0000CF7C0000}"/>
    <cellStyle name="표준 50 4 4" xfId="31952" xr:uid="{00000000-0005-0000-0000-0000D07C0000}"/>
    <cellStyle name="표준 50 4 4 2" xfId="31953" xr:uid="{00000000-0005-0000-0000-0000D17C0000}"/>
    <cellStyle name="표준 50 4 4 2 2" xfId="31954" xr:uid="{00000000-0005-0000-0000-0000D27C0000}"/>
    <cellStyle name="표준 50 4 4 3" xfId="31955" xr:uid="{00000000-0005-0000-0000-0000D37C0000}"/>
    <cellStyle name="표준 50 4 5" xfId="31956" xr:uid="{00000000-0005-0000-0000-0000D47C0000}"/>
    <cellStyle name="표준 50 4 5 2" xfId="31957" xr:uid="{00000000-0005-0000-0000-0000D57C0000}"/>
    <cellStyle name="표준 50 4 6" xfId="31958" xr:uid="{00000000-0005-0000-0000-0000D67C0000}"/>
    <cellStyle name="표준 50 5" xfId="31959" xr:uid="{00000000-0005-0000-0000-0000D77C0000}"/>
    <cellStyle name="표준 50 5 2" xfId="31960" xr:uid="{00000000-0005-0000-0000-0000D87C0000}"/>
    <cellStyle name="표준 50 5 2 2" xfId="31961" xr:uid="{00000000-0005-0000-0000-0000D97C0000}"/>
    <cellStyle name="표준 50 5 2 2 2" xfId="31962" xr:uid="{00000000-0005-0000-0000-0000DA7C0000}"/>
    <cellStyle name="표준 50 5 2 2 2 2" xfId="31963" xr:uid="{00000000-0005-0000-0000-0000DB7C0000}"/>
    <cellStyle name="표준 50 5 2 2 3" xfId="31964" xr:uid="{00000000-0005-0000-0000-0000DC7C0000}"/>
    <cellStyle name="표준 50 5 2 3" xfId="31965" xr:uid="{00000000-0005-0000-0000-0000DD7C0000}"/>
    <cellStyle name="표준 50 5 2 3 2" xfId="31966" xr:uid="{00000000-0005-0000-0000-0000DE7C0000}"/>
    <cellStyle name="표준 50 5 2 4" xfId="31967" xr:uid="{00000000-0005-0000-0000-0000DF7C0000}"/>
    <cellStyle name="표준 50 5 3" xfId="31968" xr:uid="{00000000-0005-0000-0000-0000E07C0000}"/>
    <cellStyle name="표준 50 5 3 2" xfId="31969" xr:uid="{00000000-0005-0000-0000-0000E17C0000}"/>
    <cellStyle name="표준 50 5 3 2 2" xfId="31970" xr:uid="{00000000-0005-0000-0000-0000E27C0000}"/>
    <cellStyle name="표준 50 5 3 3" xfId="31971" xr:uid="{00000000-0005-0000-0000-0000E37C0000}"/>
    <cellStyle name="표준 50 5 4" xfId="31972" xr:uid="{00000000-0005-0000-0000-0000E47C0000}"/>
    <cellStyle name="표준 50 5 4 2" xfId="31973" xr:uid="{00000000-0005-0000-0000-0000E57C0000}"/>
    <cellStyle name="표준 50 5 5" xfId="31974" xr:uid="{00000000-0005-0000-0000-0000E67C0000}"/>
    <cellStyle name="표준 50 6" xfId="31975" xr:uid="{00000000-0005-0000-0000-0000E77C0000}"/>
    <cellStyle name="표준 50 6 2" xfId="31976" xr:uid="{00000000-0005-0000-0000-0000E87C0000}"/>
    <cellStyle name="표준 50 6 2 2" xfId="31977" xr:uid="{00000000-0005-0000-0000-0000E97C0000}"/>
    <cellStyle name="표준 50 6 2 2 2" xfId="31978" xr:uid="{00000000-0005-0000-0000-0000EA7C0000}"/>
    <cellStyle name="표준 50 6 2 3" xfId="31979" xr:uid="{00000000-0005-0000-0000-0000EB7C0000}"/>
    <cellStyle name="표준 50 6 3" xfId="31980" xr:uid="{00000000-0005-0000-0000-0000EC7C0000}"/>
    <cellStyle name="표준 50 6 3 2" xfId="31981" xr:uid="{00000000-0005-0000-0000-0000ED7C0000}"/>
    <cellStyle name="표준 50 6 4" xfId="31982" xr:uid="{00000000-0005-0000-0000-0000EE7C0000}"/>
    <cellStyle name="표준 50 7" xfId="31983" xr:uid="{00000000-0005-0000-0000-0000EF7C0000}"/>
    <cellStyle name="표준 50 7 2" xfId="31984" xr:uid="{00000000-0005-0000-0000-0000F07C0000}"/>
    <cellStyle name="표준 50 7 2 2" xfId="31985" xr:uid="{00000000-0005-0000-0000-0000F17C0000}"/>
    <cellStyle name="표준 50 7 3" xfId="31986" xr:uid="{00000000-0005-0000-0000-0000F27C0000}"/>
    <cellStyle name="표준 50 8" xfId="31987" xr:uid="{00000000-0005-0000-0000-0000F37C0000}"/>
    <cellStyle name="표준 50 8 2" xfId="31988" xr:uid="{00000000-0005-0000-0000-0000F47C0000}"/>
    <cellStyle name="표준 50 9" xfId="31989" xr:uid="{00000000-0005-0000-0000-0000F57C0000}"/>
    <cellStyle name="표준 50 9 2" xfId="31990" xr:uid="{00000000-0005-0000-0000-0000F67C0000}"/>
    <cellStyle name="표준 50_이관신청서명단(말소)" xfId="31991" xr:uid="{00000000-0005-0000-0000-0000F77C0000}"/>
    <cellStyle name="표준 51" xfId="31992" xr:uid="{00000000-0005-0000-0000-0000F87C0000}"/>
    <cellStyle name="표준 51 10" xfId="31993" xr:uid="{00000000-0005-0000-0000-0000F97C0000}"/>
    <cellStyle name="표준 51 11" xfId="31994" xr:uid="{00000000-0005-0000-0000-0000FA7C0000}"/>
    <cellStyle name="표준 51 2" xfId="31995" xr:uid="{00000000-0005-0000-0000-0000FB7C0000}"/>
    <cellStyle name="표준 51 2 2" xfId="31996" xr:uid="{00000000-0005-0000-0000-0000FC7C0000}"/>
    <cellStyle name="표준 51 2 2 2" xfId="31997" xr:uid="{00000000-0005-0000-0000-0000FD7C0000}"/>
    <cellStyle name="표준 51 2 2 2 2" xfId="31998" xr:uid="{00000000-0005-0000-0000-0000FE7C0000}"/>
    <cellStyle name="표준 51 2 2 2 2 2" xfId="31999" xr:uid="{00000000-0005-0000-0000-0000FF7C0000}"/>
    <cellStyle name="표준 51 2 2 2 2 2 2" xfId="32000" xr:uid="{00000000-0005-0000-0000-0000007D0000}"/>
    <cellStyle name="표준 51 2 2 2 2 2 2 2" xfId="32001" xr:uid="{00000000-0005-0000-0000-0000017D0000}"/>
    <cellStyle name="표준 51 2 2 2 2 2 2 2 2" xfId="32002" xr:uid="{00000000-0005-0000-0000-0000027D0000}"/>
    <cellStyle name="표준 51 2 2 2 2 2 2 3" xfId="32003" xr:uid="{00000000-0005-0000-0000-0000037D0000}"/>
    <cellStyle name="표준 51 2 2 2 2 2 3" xfId="32004" xr:uid="{00000000-0005-0000-0000-0000047D0000}"/>
    <cellStyle name="표준 51 2 2 2 2 2 3 2" xfId="32005" xr:uid="{00000000-0005-0000-0000-0000057D0000}"/>
    <cellStyle name="표준 51 2 2 2 2 2 4" xfId="32006" xr:uid="{00000000-0005-0000-0000-0000067D0000}"/>
    <cellStyle name="표준 51 2 2 2 2 3" xfId="32007" xr:uid="{00000000-0005-0000-0000-0000077D0000}"/>
    <cellStyle name="표준 51 2 2 2 2 3 2" xfId="32008" xr:uid="{00000000-0005-0000-0000-0000087D0000}"/>
    <cellStyle name="표준 51 2 2 2 2 3 2 2" xfId="32009" xr:uid="{00000000-0005-0000-0000-0000097D0000}"/>
    <cellStyle name="표준 51 2 2 2 2 3 3" xfId="32010" xr:uid="{00000000-0005-0000-0000-00000A7D0000}"/>
    <cellStyle name="표준 51 2 2 2 2 4" xfId="32011" xr:uid="{00000000-0005-0000-0000-00000B7D0000}"/>
    <cellStyle name="표준 51 2 2 2 2 4 2" xfId="32012" xr:uid="{00000000-0005-0000-0000-00000C7D0000}"/>
    <cellStyle name="표준 51 2 2 2 2 5" xfId="32013" xr:uid="{00000000-0005-0000-0000-00000D7D0000}"/>
    <cellStyle name="표준 51 2 2 2 3" xfId="32014" xr:uid="{00000000-0005-0000-0000-00000E7D0000}"/>
    <cellStyle name="표준 51 2 2 2 3 2" xfId="32015" xr:uid="{00000000-0005-0000-0000-00000F7D0000}"/>
    <cellStyle name="표준 51 2 2 2 3 2 2" xfId="32016" xr:uid="{00000000-0005-0000-0000-0000107D0000}"/>
    <cellStyle name="표준 51 2 2 2 3 2 2 2" xfId="32017" xr:uid="{00000000-0005-0000-0000-0000117D0000}"/>
    <cellStyle name="표준 51 2 2 2 3 2 3" xfId="32018" xr:uid="{00000000-0005-0000-0000-0000127D0000}"/>
    <cellStyle name="표준 51 2 2 2 3 3" xfId="32019" xr:uid="{00000000-0005-0000-0000-0000137D0000}"/>
    <cellStyle name="표준 51 2 2 2 3 3 2" xfId="32020" xr:uid="{00000000-0005-0000-0000-0000147D0000}"/>
    <cellStyle name="표준 51 2 2 2 3 4" xfId="32021" xr:uid="{00000000-0005-0000-0000-0000157D0000}"/>
    <cellStyle name="표준 51 2 2 2 4" xfId="32022" xr:uid="{00000000-0005-0000-0000-0000167D0000}"/>
    <cellStyle name="표준 51 2 2 2 4 2" xfId="32023" xr:uid="{00000000-0005-0000-0000-0000177D0000}"/>
    <cellStyle name="표준 51 2 2 2 4 2 2" xfId="32024" xr:uid="{00000000-0005-0000-0000-0000187D0000}"/>
    <cellStyle name="표준 51 2 2 2 4 3" xfId="32025" xr:uid="{00000000-0005-0000-0000-0000197D0000}"/>
    <cellStyle name="표준 51 2 2 2 5" xfId="32026" xr:uid="{00000000-0005-0000-0000-00001A7D0000}"/>
    <cellStyle name="표준 51 2 2 2 5 2" xfId="32027" xr:uid="{00000000-0005-0000-0000-00001B7D0000}"/>
    <cellStyle name="표준 51 2 2 2 6" xfId="32028" xr:uid="{00000000-0005-0000-0000-00001C7D0000}"/>
    <cellStyle name="표준 51 2 2 3" xfId="32029" xr:uid="{00000000-0005-0000-0000-00001D7D0000}"/>
    <cellStyle name="표준 51 2 2 3 2" xfId="32030" xr:uid="{00000000-0005-0000-0000-00001E7D0000}"/>
    <cellStyle name="표준 51 2 2 3 2 2" xfId="32031" xr:uid="{00000000-0005-0000-0000-00001F7D0000}"/>
    <cellStyle name="표준 51 2 2 3 2 2 2" xfId="32032" xr:uid="{00000000-0005-0000-0000-0000207D0000}"/>
    <cellStyle name="표준 51 2 2 3 2 2 2 2" xfId="32033" xr:uid="{00000000-0005-0000-0000-0000217D0000}"/>
    <cellStyle name="표준 51 2 2 3 2 2 3" xfId="32034" xr:uid="{00000000-0005-0000-0000-0000227D0000}"/>
    <cellStyle name="표준 51 2 2 3 2 3" xfId="32035" xr:uid="{00000000-0005-0000-0000-0000237D0000}"/>
    <cellStyle name="표준 51 2 2 3 2 3 2" xfId="32036" xr:uid="{00000000-0005-0000-0000-0000247D0000}"/>
    <cellStyle name="표준 51 2 2 3 2 4" xfId="32037" xr:uid="{00000000-0005-0000-0000-0000257D0000}"/>
    <cellStyle name="표준 51 2 2 3 3" xfId="32038" xr:uid="{00000000-0005-0000-0000-0000267D0000}"/>
    <cellStyle name="표준 51 2 2 3 3 2" xfId="32039" xr:uid="{00000000-0005-0000-0000-0000277D0000}"/>
    <cellStyle name="표준 51 2 2 3 3 2 2" xfId="32040" xr:uid="{00000000-0005-0000-0000-0000287D0000}"/>
    <cellStyle name="표준 51 2 2 3 3 3" xfId="32041" xr:uid="{00000000-0005-0000-0000-0000297D0000}"/>
    <cellStyle name="표준 51 2 2 3 4" xfId="32042" xr:uid="{00000000-0005-0000-0000-00002A7D0000}"/>
    <cellStyle name="표준 51 2 2 3 4 2" xfId="32043" xr:uid="{00000000-0005-0000-0000-00002B7D0000}"/>
    <cellStyle name="표준 51 2 2 3 5" xfId="32044" xr:uid="{00000000-0005-0000-0000-00002C7D0000}"/>
    <cellStyle name="표준 51 2 2 4" xfId="32045" xr:uid="{00000000-0005-0000-0000-00002D7D0000}"/>
    <cellStyle name="표준 51 2 2 4 2" xfId="32046" xr:uid="{00000000-0005-0000-0000-00002E7D0000}"/>
    <cellStyle name="표준 51 2 2 4 2 2" xfId="32047" xr:uid="{00000000-0005-0000-0000-00002F7D0000}"/>
    <cellStyle name="표준 51 2 2 4 2 2 2" xfId="32048" xr:uid="{00000000-0005-0000-0000-0000307D0000}"/>
    <cellStyle name="표준 51 2 2 4 2 3" xfId="32049" xr:uid="{00000000-0005-0000-0000-0000317D0000}"/>
    <cellStyle name="표준 51 2 2 4 3" xfId="32050" xr:uid="{00000000-0005-0000-0000-0000327D0000}"/>
    <cellStyle name="표준 51 2 2 4 3 2" xfId="32051" xr:uid="{00000000-0005-0000-0000-0000337D0000}"/>
    <cellStyle name="표준 51 2 2 4 4" xfId="32052" xr:uid="{00000000-0005-0000-0000-0000347D0000}"/>
    <cellStyle name="표준 51 2 2 5" xfId="32053" xr:uid="{00000000-0005-0000-0000-0000357D0000}"/>
    <cellStyle name="표준 51 2 2 5 2" xfId="32054" xr:uid="{00000000-0005-0000-0000-0000367D0000}"/>
    <cellStyle name="표준 51 2 2 5 2 2" xfId="32055" xr:uid="{00000000-0005-0000-0000-0000377D0000}"/>
    <cellStyle name="표준 51 2 2 5 3" xfId="32056" xr:uid="{00000000-0005-0000-0000-0000387D0000}"/>
    <cellStyle name="표준 51 2 2 6" xfId="32057" xr:uid="{00000000-0005-0000-0000-0000397D0000}"/>
    <cellStyle name="표준 51 2 2 6 2" xfId="32058" xr:uid="{00000000-0005-0000-0000-00003A7D0000}"/>
    <cellStyle name="표준 51 2 2 7" xfId="32059" xr:uid="{00000000-0005-0000-0000-00003B7D0000}"/>
    <cellStyle name="표준 51 2 3" xfId="32060" xr:uid="{00000000-0005-0000-0000-00003C7D0000}"/>
    <cellStyle name="표준 51 2 3 2" xfId="32061" xr:uid="{00000000-0005-0000-0000-00003D7D0000}"/>
    <cellStyle name="표준 51 2 3 2 2" xfId="32062" xr:uid="{00000000-0005-0000-0000-00003E7D0000}"/>
    <cellStyle name="표준 51 2 3 2 2 2" xfId="32063" xr:uid="{00000000-0005-0000-0000-00003F7D0000}"/>
    <cellStyle name="표준 51 2 3 2 2 2 2" xfId="32064" xr:uid="{00000000-0005-0000-0000-0000407D0000}"/>
    <cellStyle name="표준 51 2 3 2 2 2 2 2" xfId="32065" xr:uid="{00000000-0005-0000-0000-0000417D0000}"/>
    <cellStyle name="표준 51 2 3 2 2 2 3" xfId="32066" xr:uid="{00000000-0005-0000-0000-0000427D0000}"/>
    <cellStyle name="표준 51 2 3 2 2 3" xfId="32067" xr:uid="{00000000-0005-0000-0000-0000437D0000}"/>
    <cellStyle name="표준 51 2 3 2 2 3 2" xfId="32068" xr:uid="{00000000-0005-0000-0000-0000447D0000}"/>
    <cellStyle name="표준 51 2 3 2 2 4" xfId="32069" xr:uid="{00000000-0005-0000-0000-0000457D0000}"/>
    <cellStyle name="표준 51 2 3 2 3" xfId="32070" xr:uid="{00000000-0005-0000-0000-0000467D0000}"/>
    <cellStyle name="표준 51 2 3 2 3 2" xfId="32071" xr:uid="{00000000-0005-0000-0000-0000477D0000}"/>
    <cellStyle name="표준 51 2 3 2 3 2 2" xfId="32072" xr:uid="{00000000-0005-0000-0000-0000487D0000}"/>
    <cellStyle name="표준 51 2 3 2 3 3" xfId="32073" xr:uid="{00000000-0005-0000-0000-0000497D0000}"/>
    <cellStyle name="표준 51 2 3 2 4" xfId="32074" xr:uid="{00000000-0005-0000-0000-00004A7D0000}"/>
    <cellStyle name="표준 51 2 3 2 4 2" xfId="32075" xr:uid="{00000000-0005-0000-0000-00004B7D0000}"/>
    <cellStyle name="표준 51 2 3 2 5" xfId="32076" xr:uid="{00000000-0005-0000-0000-00004C7D0000}"/>
    <cellStyle name="표준 51 2 3 3" xfId="32077" xr:uid="{00000000-0005-0000-0000-00004D7D0000}"/>
    <cellStyle name="표준 51 2 3 3 2" xfId="32078" xr:uid="{00000000-0005-0000-0000-00004E7D0000}"/>
    <cellStyle name="표준 51 2 3 3 2 2" xfId="32079" xr:uid="{00000000-0005-0000-0000-00004F7D0000}"/>
    <cellStyle name="표준 51 2 3 3 2 2 2" xfId="32080" xr:uid="{00000000-0005-0000-0000-0000507D0000}"/>
    <cellStyle name="표준 51 2 3 3 2 3" xfId="32081" xr:uid="{00000000-0005-0000-0000-0000517D0000}"/>
    <cellStyle name="표준 51 2 3 3 3" xfId="32082" xr:uid="{00000000-0005-0000-0000-0000527D0000}"/>
    <cellStyle name="표준 51 2 3 3 3 2" xfId="32083" xr:uid="{00000000-0005-0000-0000-0000537D0000}"/>
    <cellStyle name="표준 51 2 3 3 4" xfId="32084" xr:uid="{00000000-0005-0000-0000-0000547D0000}"/>
    <cellStyle name="표준 51 2 3 4" xfId="32085" xr:uid="{00000000-0005-0000-0000-0000557D0000}"/>
    <cellStyle name="표준 51 2 3 4 2" xfId="32086" xr:uid="{00000000-0005-0000-0000-0000567D0000}"/>
    <cellStyle name="표준 51 2 3 4 2 2" xfId="32087" xr:uid="{00000000-0005-0000-0000-0000577D0000}"/>
    <cellStyle name="표준 51 2 3 4 3" xfId="32088" xr:uid="{00000000-0005-0000-0000-0000587D0000}"/>
    <cellStyle name="표준 51 2 3 5" xfId="32089" xr:uid="{00000000-0005-0000-0000-0000597D0000}"/>
    <cellStyle name="표준 51 2 3 5 2" xfId="32090" xr:uid="{00000000-0005-0000-0000-00005A7D0000}"/>
    <cellStyle name="표준 51 2 3 6" xfId="32091" xr:uid="{00000000-0005-0000-0000-00005B7D0000}"/>
    <cellStyle name="표준 51 2 4" xfId="32092" xr:uid="{00000000-0005-0000-0000-00005C7D0000}"/>
    <cellStyle name="표준 51 2 4 2" xfId="32093" xr:uid="{00000000-0005-0000-0000-00005D7D0000}"/>
    <cellStyle name="표준 51 2 4 2 2" xfId="32094" xr:uid="{00000000-0005-0000-0000-00005E7D0000}"/>
    <cellStyle name="표준 51 2 4 2 2 2" xfId="32095" xr:uid="{00000000-0005-0000-0000-00005F7D0000}"/>
    <cellStyle name="표준 51 2 4 2 2 2 2" xfId="32096" xr:uid="{00000000-0005-0000-0000-0000607D0000}"/>
    <cellStyle name="표준 51 2 4 2 2 3" xfId="32097" xr:uid="{00000000-0005-0000-0000-0000617D0000}"/>
    <cellStyle name="표준 51 2 4 2 3" xfId="32098" xr:uid="{00000000-0005-0000-0000-0000627D0000}"/>
    <cellStyle name="표준 51 2 4 2 3 2" xfId="32099" xr:uid="{00000000-0005-0000-0000-0000637D0000}"/>
    <cellStyle name="표준 51 2 4 2 4" xfId="32100" xr:uid="{00000000-0005-0000-0000-0000647D0000}"/>
    <cellStyle name="표준 51 2 4 3" xfId="32101" xr:uid="{00000000-0005-0000-0000-0000657D0000}"/>
    <cellStyle name="표준 51 2 4 3 2" xfId="32102" xr:uid="{00000000-0005-0000-0000-0000667D0000}"/>
    <cellStyle name="표준 51 2 4 3 2 2" xfId="32103" xr:uid="{00000000-0005-0000-0000-0000677D0000}"/>
    <cellStyle name="표준 51 2 4 3 3" xfId="32104" xr:uid="{00000000-0005-0000-0000-0000687D0000}"/>
    <cellStyle name="표준 51 2 4 4" xfId="32105" xr:uid="{00000000-0005-0000-0000-0000697D0000}"/>
    <cellStyle name="표준 51 2 4 4 2" xfId="32106" xr:uid="{00000000-0005-0000-0000-00006A7D0000}"/>
    <cellStyle name="표준 51 2 4 5" xfId="32107" xr:uid="{00000000-0005-0000-0000-00006B7D0000}"/>
    <cellStyle name="표준 51 2 5" xfId="32108" xr:uid="{00000000-0005-0000-0000-00006C7D0000}"/>
    <cellStyle name="표준 51 2 5 2" xfId="32109" xr:uid="{00000000-0005-0000-0000-00006D7D0000}"/>
    <cellStyle name="표준 51 2 5 2 2" xfId="32110" xr:uid="{00000000-0005-0000-0000-00006E7D0000}"/>
    <cellStyle name="표준 51 2 5 2 2 2" xfId="32111" xr:uid="{00000000-0005-0000-0000-00006F7D0000}"/>
    <cellStyle name="표준 51 2 5 2 3" xfId="32112" xr:uid="{00000000-0005-0000-0000-0000707D0000}"/>
    <cellStyle name="표준 51 2 5 3" xfId="32113" xr:uid="{00000000-0005-0000-0000-0000717D0000}"/>
    <cellStyle name="표준 51 2 5 3 2" xfId="32114" xr:uid="{00000000-0005-0000-0000-0000727D0000}"/>
    <cellStyle name="표준 51 2 5 4" xfId="32115" xr:uid="{00000000-0005-0000-0000-0000737D0000}"/>
    <cellStyle name="표준 51 2 6" xfId="32116" xr:uid="{00000000-0005-0000-0000-0000747D0000}"/>
    <cellStyle name="표준 51 2 6 2" xfId="32117" xr:uid="{00000000-0005-0000-0000-0000757D0000}"/>
    <cellStyle name="표준 51 2 6 2 2" xfId="32118" xr:uid="{00000000-0005-0000-0000-0000767D0000}"/>
    <cellStyle name="표준 51 2 6 3" xfId="32119" xr:uid="{00000000-0005-0000-0000-0000777D0000}"/>
    <cellStyle name="표준 51 2 7" xfId="32120" xr:uid="{00000000-0005-0000-0000-0000787D0000}"/>
    <cellStyle name="표준 51 2 7 2" xfId="32121" xr:uid="{00000000-0005-0000-0000-0000797D0000}"/>
    <cellStyle name="표준 51 2 8" xfId="32122" xr:uid="{00000000-0005-0000-0000-00007A7D0000}"/>
    <cellStyle name="표준 51 3" xfId="32123" xr:uid="{00000000-0005-0000-0000-00007B7D0000}"/>
    <cellStyle name="표준 51 3 2" xfId="32124" xr:uid="{00000000-0005-0000-0000-00007C7D0000}"/>
    <cellStyle name="표준 51 3 2 2" xfId="32125" xr:uid="{00000000-0005-0000-0000-00007D7D0000}"/>
    <cellStyle name="표준 51 3 2 2 2" xfId="32126" xr:uid="{00000000-0005-0000-0000-00007E7D0000}"/>
    <cellStyle name="표준 51 3 2 2 2 2" xfId="32127" xr:uid="{00000000-0005-0000-0000-00007F7D0000}"/>
    <cellStyle name="표준 51 3 2 2 2 2 2" xfId="32128" xr:uid="{00000000-0005-0000-0000-0000807D0000}"/>
    <cellStyle name="표준 51 3 2 2 2 2 2 2" xfId="32129" xr:uid="{00000000-0005-0000-0000-0000817D0000}"/>
    <cellStyle name="표준 51 3 2 2 2 2 3" xfId="32130" xr:uid="{00000000-0005-0000-0000-0000827D0000}"/>
    <cellStyle name="표준 51 3 2 2 2 3" xfId="32131" xr:uid="{00000000-0005-0000-0000-0000837D0000}"/>
    <cellStyle name="표준 51 3 2 2 2 3 2" xfId="32132" xr:uid="{00000000-0005-0000-0000-0000847D0000}"/>
    <cellStyle name="표준 51 3 2 2 2 4" xfId="32133" xr:uid="{00000000-0005-0000-0000-0000857D0000}"/>
    <cellStyle name="표준 51 3 2 2 3" xfId="32134" xr:uid="{00000000-0005-0000-0000-0000867D0000}"/>
    <cellStyle name="표준 51 3 2 2 3 2" xfId="32135" xr:uid="{00000000-0005-0000-0000-0000877D0000}"/>
    <cellStyle name="표준 51 3 2 2 3 2 2" xfId="32136" xr:uid="{00000000-0005-0000-0000-0000887D0000}"/>
    <cellStyle name="표준 51 3 2 2 3 3" xfId="32137" xr:uid="{00000000-0005-0000-0000-0000897D0000}"/>
    <cellStyle name="표준 51 3 2 2 4" xfId="32138" xr:uid="{00000000-0005-0000-0000-00008A7D0000}"/>
    <cellStyle name="표준 51 3 2 2 4 2" xfId="32139" xr:uid="{00000000-0005-0000-0000-00008B7D0000}"/>
    <cellStyle name="표준 51 3 2 2 5" xfId="32140" xr:uid="{00000000-0005-0000-0000-00008C7D0000}"/>
    <cellStyle name="표준 51 3 2 3" xfId="32141" xr:uid="{00000000-0005-0000-0000-00008D7D0000}"/>
    <cellStyle name="표준 51 3 2 3 2" xfId="32142" xr:uid="{00000000-0005-0000-0000-00008E7D0000}"/>
    <cellStyle name="표준 51 3 2 3 2 2" xfId="32143" xr:uid="{00000000-0005-0000-0000-00008F7D0000}"/>
    <cellStyle name="표준 51 3 2 3 2 2 2" xfId="32144" xr:uid="{00000000-0005-0000-0000-0000907D0000}"/>
    <cellStyle name="표준 51 3 2 3 2 3" xfId="32145" xr:uid="{00000000-0005-0000-0000-0000917D0000}"/>
    <cellStyle name="표준 51 3 2 3 3" xfId="32146" xr:uid="{00000000-0005-0000-0000-0000927D0000}"/>
    <cellStyle name="표준 51 3 2 3 3 2" xfId="32147" xr:uid="{00000000-0005-0000-0000-0000937D0000}"/>
    <cellStyle name="표준 51 3 2 3 4" xfId="32148" xr:uid="{00000000-0005-0000-0000-0000947D0000}"/>
    <cellStyle name="표준 51 3 2 4" xfId="32149" xr:uid="{00000000-0005-0000-0000-0000957D0000}"/>
    <cellStyle name="표준 51 3 2 4 2" xfId="32150" xr:uid="{00000000-0005-0000-0000-0000967D0000}"/>
    <cellStyle name="표준 51 3 2 4 2 2" xfId="32151" xr:uid="{00000000-0005-0000-0000-0000977D0000}"/>
    <cellStyle name="표준 51 3 2 4 3" xfId="32152" xr:uid="{00000000-0005-0000-0000-0000987D0000}"/>
    <cellStyle name="표준 51 3 2 5" xfId="32153" xr:uid="{00000000-0005-0000-0000-0000997D0000}"/>
    <cellStyle name="표준 51 3 2 5 2" xfId="32154" xr:uid="{00000000-0005-0000-0000-00009A7D0000}"/>
    <cellStyle name="표준 51 3 2 6" xfId="32155" xr:uid="{00000000-0005-0000-0000-00009B7D0000}"/>
    <cellStyle name="표준 51 3 3" xfId="32156" xr:uid="{00000000-0005-0000-0000-00009C7D0000}"/>
    <cellStyle name="표준 51 3 3 2" xfId="32157" xr:uid="{00000000-0005-0000-0000-00009D7D0000}"/>
    <cellStyle name="표준 51 3 3 2 2" xfId="32158" xr:uid="{00000000-0005-0000-0000-00009E7D0000}"/>
    <cellStyle name="표준 51 3 3 2 2 2" xfId="32159" xr:uid="{00000000-0005-0000-0000-00009F7D0000}"/>
    <cellStyle name="표준 51 3 3 2 2 2 2" xfId="32160" xr:uid="{00000000-0005-0000-0000-0000A07D0000}"/>
    <cellStyle name="표준 51 3 3 2 2 3" xfId="32161" xr:uid="{00000000-0005-0000-0000-0000A17D0000}"/>
    <cellStyle name="표준 51 3 3 2 3" xfId="32162" xr:uid="{00000000-0005-0000-0000-0000A27D0000}"/>
    <cellStyle name="표준 51 3 3 2 3 2" xfId="32163" xr:uid="{00000000-0005-0000-0000-0000A37D0000}"/>
    <cellStyle name="표준 51 3 3 2 4" xfId="32164" xr:uid="{00000000-0005-0000-0000-0000A47D0000}"/>
    <cellStyle name="표준 51 3 3 3" xfId="32165" xr:uid="{00000000-0005-0000-0000-0000A57D0000}"/>
    <cellStyle name="표준 51 3 3 3 2" xfId="32166" xr:uid="{00000000-0005-0000-0000-0000A67D0000}"/>
    <cellStyle name="표준 51 3 3 3 2 2" xfId="32167" xr:uid="{00000000-0005-0000-0000-0000A77D0000}"/>
    <cellStyle name="표준 51 3 3 3 3" xfId="32168" xr:uid="{00000000-0005-0000-0000-0000A87D0000}"/>
    <cellStyle name="표준 51 3 3 4" xfId="32169" xr:uid="{00000000-0005-0000-0000-0000A97D0000}"/>
    <cellStyle name="표준 51 3 3 4 2" xfId="32170" xr:uid="{00000000-0005-0000-0000-0000AA7D0000}"/>
    <cellStyle name="표준 51 3 3 5" xfId="32171" xr:uid="{00000000-0005-0000-0000-0000AB7D0000}"/>
    <cellStyle name="표준 51 3 4" xfId="32172" xr:uid="{00000000-0005-0000-0000-0000AC7D0000}"/>
    <cellStyle name="표준 51 3 4 2" xfId="32173" xr:uid="{00000000-0005-0000-0000-0000AD7D0000}"/>
    <cellStyle name="표준 51 3 4 2 2" xfId="32174" xr:uid="{00000000-0005-0000-0000-0000AE7D0000}"/>
    <cellStyle name="표준 51 3 4 2 2 2" xfId="32175" xr:uid="{00000000-0005-0000-0000-0000AF7D0000}"/>
    <cellStyle name="표준 51 3 4 2 3" xfId="32176" xr:uid="{00000000-0005-0000-0000-0000B07D0000}"/>
    <cellStyle name="표준 51 3 4 3" xfId="32177" xr:uid="{00000000-0005-0000-0000-0000B17D0000}"/>
    <cellStyle name="표준 51 3 4 3 2" xfId="32178" xr:uid="{00000000-0005-0000-0000-0000B27D0000}"/>
    <cellStyle name="표준 51 3 4 4" xfId="32179" xr:uid="{00000000-0005-0000-0000-0000B37D0000}"/>
    <cellStyle name="표준 51 3 5" xfId="32180" xr:uid="{00000000-0005-0000-0000-0000B47D0000}"/>
    <cellStyle name="표준 51 3 5 2" xfId="32181" xr:uid="{00000000-0005-0000-0000-0000B57D0000}"/>
    <cellStyle name="표준 51 3 5 2 2" xfId="32182" xr:uid="{00000000-0005-0000-0000-0000B67D0000}"/>
    <cellStyle name="표준 51 3 5 3" xfId="32183" xr:uid="{00000000-0005-0000-0000-0000B77D0000}"/>
    <cellStyle name="표준 51 3 6" xfId="32184" xr:uid="{00000000-0005-0000-0000-0000B87D0000}"/>
    <cellStyle name="표준 51 3 6 2" xfId="32185" xr:uid="{00000000-0005-0000-0000-0000B97D0000}"/>
    <cellStyle name="표준 51 3 7" xfId="32186" xr:uid="{00000000-0005-0000-0000-0000BA7D0000}"/>
    <cellStyle name="표준 51 4" xfId="32187" xr:uid="{00000000-0005-0000-0000-0000BB7D0000}"/>
    <cellStyle name="표준 51 4 2" xfId="32188" xr:uid="{00000000-0005-0000-0000-0000BC7D0000}"/>
    <cellStyle name="표준 51 4 2 2" xfId="32189" xr:uid="{00000000-0005-0000-0000-0000BD7D0000}"/>
    <cellStyle name="표준 51 4 2 2 2" xfId="32190" xr:uid="{00000000-0005-0000-0000-0000BE7D0000}"/>
    <cellStyle name="표준 51 4 2 2 2 2" xfId="32191" xr:uid="{00000000-0005-0000-0000-0000BF7D0000}"/>
    <cellStyle name="표준 51 4 2 2 2 2 2" xfId="32192" xr:uid="{00000000-0005-0000-0000-0000C07D0000}"/>
    <cellStyle name="표준 51 4 2 2 2 3" xfId="32193" xr:uid="{00000000-0005-0000-0000-0000C17D0000}"/>
    <cellStyle name="표준 51 4 2 2 3" xfId="32194" xr:uid="{00000000-0005-0000-0000-0000C27D0000}"/>
    <cellStyle name="표준 51 4 2 2 3 2" xfId="32195" xr:uid="{00000000-0005-0000-0000-0000C37D0000}"/>
    <cellStyle name="표준 51 4 2 2 4" xfId="32196" xr:uid="{00000000-0005-0000-0000-0000C47D0000}"/>
    <cellStyle name="표준 51 4 2 3" xfId="32197" xr:uid="{00000000-0005-0000-0000-0000C57D0000}"/>
    <cellStyle name="표준 51 4 2 3 2" xfId="32198" xr:uid="{00000000-0005-0000-0000-0000C67D0000}"/>
    <cellStyle name="표준 51 4 2 3 2 2" xfId="32199" xr:uid="{00000000-0005-0000-0000-0000C77D0000}"/>
    <cellStyle name="표준 51 4 2 3 3" xfId="32200" xr:uid="{00000000-0005-0000-0000-0000C87D0000}"/>
    <cellStyle name="표준 51 4 2 4" xfId="32201" xr:uid="{00000000-0005-0000-0000-0000C97D0000}"/>
    <cellStyle name="표준 51 4 2 4 2" xfId="32202" xr:uid="{00000000-0005-0000-0000-0000CA7D0000}"/>
    <cellStyle name="표준 51 4 2 5" xfId="32203" xr:uid="{00000000-0005-0000-0000-0000CB7D0000}"/>
    <cellStyle name="표준 51 4 3" xfId="32204" xr:uid="{00000000-0005-0000-0000-0000CC7D0000}"/>
    <cellStyle name="표준 51 4 3 2" xfId="32205" xr:uid="{00000000-0005-0000-0000-0000CD7D0000}"/>
    <cellStyle name="표준 51 4 3 2 2" xfId="32206" xr:uid="{00000000-0005-0000-0000-0000CE7D0000}"/>
    <cellStyle name="표준 51 4 3 2 2 2" xfId="32207" xr:uid="{00000000-0005-0000-0000-0000CF7D0000}"/>
    <cellStyle name="표준 51 4 3 2 3" xfId="32208" xr:uid="{00000000-0005-0000-0000-0000D07D0000}"/>
    <cellStyle name="표준 51 4 3 3" xfId="32209" xr:uid="{00000000-0005-0000-0000-0000D17D0000}"/>
    <cellStyle name="표준 51 4 3 3 2" xfId="32210" xr:uid="{00000000-0005-0000-0000-0000D27D0000}"/>
    <cellStyle name="표준 51 4 3 4" xfId="32211" xr:uid="{00000000-0005-0000-0000-0000D37D0000}"/>
    <cellStyle name="표준 51 4 4" xfId="32212" xr:uid="{00000000-0005-0000-0000-0000D47D0000}"/>
    <cellStyle name="표준 51 4 4 2" xfId="32213" xr:uid="{00000000-0005-0000-0000-0000D57D0000}"/>
    <cellStyle name="표준 51 4 4 2 2" xfId="32214" xr:uid="{00000000-0005-0000-0000-0000D67D0000}"/>
    <cellStyle name="표준 51 4 4 3" xfId="32215" xr:uid="{00000000-0005-0000-0000-0000D77D0000}"/>
    <cellStyle name="표준 51 4 5" xfId="32216" xr:uid="{00000000-0005-0000-0000-0000D87D0000}"/>
    <cellStyle name="표준 51 4 5 2" xfId="32217" xr:uid="{00000000-0005-0000-0000-0000D97D0000}"/>
    <cellStyle name="표준 51 4 6" xfId="32218" xr:uid="{00000000-0005-0000-0000-0000DA7D0000}"/>
    <cellStyle name="표준 51 5" xfId="32219" xr:uid="{00000000-0005-0000-0000-0000DB7D0000}"/>
    <cellStyle name="표준 51 5 2" xfId="32220" xr:uid="{00000000-0005-0000-0000-0000DC7D0000}"/>
    <cellStyle name="표준 51 5 2 2" xfId="32221" xr:uid="{00000000-0005-0000-0000-0000DD7D0000}"/>
    <cellStyle name="표준 51 5 2 2 2" xfId="32222" xr:uid="{00000000-0005-0000-0000-0000DE7D0000}"/>
    <cellStyle name="표준 51 5 2 2 2 2" xfId="32223" xr:uid="{00000000-0005-0000-0000-0000DF7D0000}"/>
    <cellStyle name="표준 51 5 2 2 3" xfId="32224" xr:uid="{00000000-0005-0000-0000-0000E07D0000}"/>
    <cellStyle name="표준 51 5 2 3" xfId="32225" xr:uid="{00000000-0005-0000-0000-0000E17D0000}"/>
    <cellStyle name="표준 51 5 2 3 2" xfId="32226" xr:uid="{00000000-0005-0000-0000-0000E27D0000}"/>
    <cellStyle name="표준 51 5 2 4" xfId="32227" xr:uid="{00000000-0005-0000-0000-0000E37D0000}"/>
    <cellStyle name="표준 51 5 3" xfId="32228" xr:uid="{00000000-0005-0000-0000-0000E47D0000}"/>
    <cellStyle name="표준 51 5 3 2" xfId="32229" xr:uid="{00000000-0005-0000-0000-0000E57D0000}"/>
    <cellStyle name="표준 51 5 3 2 2" xfId="32230" xr:uid="{00000000-0005-0000-0000-0000E67D0000}"/>
    <cellStyle name="표준 51 5 3 3" xfId="32231" xr:uid="{00000000-0005-0000-0000-0000E77D0000}"/>
    <cellStyle name="표준 51 5 4" xfId="32232" xr:uid="{00000000-0005-0000-0000-0000E87D0000}"/>
    <cellStyle name="표준 51 5 4 2" xfId="32233" xr:uid="{00000000-0005-0000-0000-0000E97D0000}"/>
    <cellStyle name="표준 51 5 5" xfId="32234" xr:uid="{00000000-0005-0000-0000-0000EA7D0000}"/>
    <cellStyle name="표준 51 6" xfId="32235" xr:uid="{00000000-0005-0000-0000-0000EB7D0000}"/>
    <cellStyle name="표준 51 6 2" xfId="32236" xr:uid="{00000000-0005-0000-0000-0000EC7D0000}"/>
    <cellStyle name="표준 51 6 2 2" xfId="32237" xr:uid="{00000000-0005-0000-0000-0000ED7D0000}"/>
    <cellStyle name="표준 51 6 2 2 2" xfId="32238" xr:uid="{00000000-0005-0000-0000-0000EE7D0000}"/>
    <cellStyle name="표준 51 6 2 3" xfId="32239" xr:uid="{00000000-0005-0000-0000-0000EF7D0000}"/>
    <cellStyle name="표준 51 6 3" xfId="32240" xr:uid="{00000000-0005-0000-0000-0000F07D0000}"/>
    <cellStyle name="표준 51 6 3 2" xfId="32241" xr:uid="{00000000-0005-0000-0000-0000F17D0000}"/>
    <cellStyle name="표준 51 6 4" xfId="32242" xr:uid="{00000000-0005-0000-0000-0000F27D0000}"/>
    <cellStyle name="표준 51 7" xfId="32243" xr:uid="{00000000-0005-0000-0000-0000F37D0000}"/>
    <cellStyle name="표준 51 7 2" xfId="32244" xr:uid="{00000000-0005-0000-0000-0000F47D0000}"/>
    <cellStyle name="표준 51 7 2 2" xfId="32245" xr:uid="{00000000-0005-0000-0000-0000F57D0000}"/>
    <cellStyle name="표준 51 7 3" xfId="32246" xr:uid="{00000000-0005-0000-0000-0000F67D0000}"/>
    <cellStyle name="표준 51 8" xfId="32247" xr:uid="{00000000-0005-0000-0000-0000F77D0000}"/>
    <cellStyle name="표준 51 8 2" xfId="32248" xr:uid="{00000000-0005-0000-0000-0000F87D0000}"/>
    <cellStyle name="표준 51 9" xfId="32249" xr:uid="{00000000-0005-0000-0000-0000F97D0000}"/>
    <cellStyle name="표준 51 9 2" xfId="32250" xr:uid="{00000000-0005-0000-0000-0000FA7D0000}"/>
    <cellStyle name="표준 51_이관신청서명단(말소)" xfId="32251" xr:uid="{00000000-0005-0000-0000-0000FB7D0000}"/>
    <cellStyle name="표준 52" xfId="32252" xr:uid="{00000000-0005-0000-0000-0000FC7D0000}"/>
    <cellStyle name="표준 52 10" xfId="32253" xr:uid="{00000000-0005-0000-0000-0000FD7D0000}"/>
    <cellStyle name="표준 52 11" xfId="32254" xr:uid="{00000000-0005-0000-0000-0000FE7D0000}"/>
    <cellStyle name="표준 52 2" xfId="32255" xr:uid="{00000000-0005-0000-0000-0000FF7D0000}"/>
    <cellStyle name="표준 52 2 2" xfId="32256" xr:uid="{00000000-0005-0000-0000-0000007E0000}"/>
    <cellStyle name="표준 52 2 2 2" xfId="32257" xr:uid="{00000000-0005-0000-0000-0000017E0000}"/>
    <cellStyle name="표준 52 2 2 2 2" xfId="32258" xr:uid="{00000000-0005-0000-0000-0000027E0000}"/>
    <cellStyle name="표준 52 2 2 2 2 2" xfId="32259" xr:uid="{00000000-0005-0000-0000-0000037E0000}"/>
    <cellStyle name="표준 52 2 2 2 2 2 2" xfId="32260" xr:uid="{00000000-0005-0000-0000-0000047E0000}"/>
    <cellStyle name="표준 52 2 2 2 2 2 2 2" xfId="32261" xr:uid="{00000000-0005-0000-0000-0000057E0000}"/>
    <cellStyle name="표준 52 2 2 2 2 2 2 2 2" xfId="32262" xr:uid="{00000000-0005-0000-0000-0000067E0000}"/>
    <cellStyle name="표준 52 2 2 2 2 2 2 3" xfId="32263" xr:uid="{00000000-0005-0000-0000-0000077E0000}"/>
    <cellStyle name="표준 52 2 2 2 2 2 3" xfId="32264" xr:uid="{00000000-0005-0000-0000-0000087E0000}"/>
    <cellStyle name="표준 52 2 2 2 2 2 3 2" xfId="32265" xr:uid="{00000000-0005-0000-0000-0000097E0000}"/>
    <cellStyle name="표준 52 2 2 2 2 2 4" xfId="32266" xr:uid="{00000000-0005-0000-0000-00000A7E0000}"/>
    <cellStyle name="표준 52 2 2 2 2 3" xfId="32267" xr:uid="{00000000-0005-0000-0000-00000B7E0000}"/>
    <cellStyle name="표준 52 2 2 2 2 3 2" xfId="32268" xr:uid="{00000000-0005-0000-0000-00000C7E0000}"/>
    <cellStyle name="표준 52 2 2 2 2 3 2 2" xfId="32269" xr:uid="{00000000-0005-0000-0000-00000D7E0000}"/>
    <cellStyle name="표준 52 2 2 2 2 3 3" xfId="32270" xr:uid="{00000000-0005-0000-0000-00000E7E0000}"/>
    <cellStyle name="표준 52 2 2 2 2 4" xfId="32271" xr:uid="{00000000-0005-0000-0000-00000F7E0000}"/>
    <cellStyle name="표준 52 2 2 2 2 4 2" xfId="32272" xr:uid="{00000000-0005-0000-0000-0000107E0000}"/>
    <cellStyle name="표준 52 2 2 2 2 5" xfId="32273" xr:uid="{00000000-0005-0000-0000-0000117E0000}"/>
    <cellStyle name="표준 52 2 2 2 3" xfId="32274" xr:uid="{00000000-0005-0000-0000-0000127E0000}"/>
    <cellStyle name="표준 52 2 2 2 3 2" xfId="32275" xr:uid="{00000000-0005-0000-0000-0000137E0000}"/>
    <cellStyle name="표준 52 2 2 2 3 2 2" xfId="32276" xr:uid="{00000000-0005-0000-0000-0000147E0000}"/>
    <cellStyle name="표준 52 2 2 2 3 2 2 2" xfId="32277" xr:uid="{00000000-0005-0000-0000-0000157E0000}"/>
    <cellStyle name="표준 52 2 2 2 3 2 3" xfId="32278" xr:uid="{00000000-0005-0000-0000-0000167E0000}"/>
    <cellStyle name="표준 52 2 2 2 3 3" xfId="32279" xr:uid="{00000000-0005-0000-0000-0000177E0000}"/>
    <cellStyle name="표준 52 2 2 2 3 3 2" xfId="32280" xr:uid="{00000000-0005-0000-0000-0000187E0000}"/>
    <cellStyle name="표준 52 2 2 2 3 4" xfId="32281" xr:uid="{00000000-0005-0000-0000-0000197E0000}"/>
    <cellStyle name="표준 52 2 2 2 4" xfId="32282" xr:uid="{00000000-0005-0000-0000-00001A7E0000}"/>
    <cellStyle name="표준 52 2 2 2 4 2" xfId="32283" xr:uid="{00000000-0005-0000-0000-00001B7E0000}"/>
    <cellStyle name="표준 52 2 2 2 4 2 2" xfId="32284" xr:uid="{00000000-0005-0000-0000-00001C7E0000}"/>
    <cellStyle name="표준 52 2 2 2 4 3" xfId="32285" xr:uid="{00000000-0005-0000-0000-00001D7E0000}"/>
    <cellStyle name="표준 52 2 2 2 5" xfId="32286" xr:uid="{00000000-0005-0000-0000-00001E7E0000}"/>
    <cellStyle name="표준 52 2 2 2 5 2" xfId="32287" xr:uid="{00000000-0005-0000-0000-00001F7E0000}"/>
    <cellStyle name="표준 52 2 2 2 6" xfId="32288" xr:uid="{00000000-0005-0000-0000-0000207E0000}"/>
    <cellStyle name="표준 52 2 2 3" xfId="32289" xr:uid="{00000000-0005-0000-0000-0000217E0000}"/>
    <cellStyle name="표준 52 2 2 3 2" xfId="32290" xr:uid="{00000000-0005-0000-0000-0000227E0000}"/>
    <cellStyle name="표준 52 2 2 3 2 2" xfId="32291" xr:uid="{00000000-0005-0000-0000-0000237E0000}"/>
    <cellStyle name="표준 52 2 2 3 2 2 2" xfId="32292" xr:uid="{00000000-0005-0000-0000-0000247E0000}"/>
    <cellStyle name="표준 52 2 2 3 2 2 2 2" xfId="32293" xr:uid="{00000000-0005-0000-0000-0000257E0000}"/>
    <cellStyle name="표준 52 2 2 3 2 2 3" xfId="32294" xr:uid="{00000000-0005-0000-0000-0000267E0000}"/>
    <cellStyle name="표준 52 2 2 3 2 3" xfId="32295" xr:uid="{00000000-0005-0000-0000-0000277E0000}"/>
    <cellStyle name="표준 52 2 2 3 2 3 2" xfId="32296" xr:uid="{00000000-0005-0000-0000-0000287E0000}"/>
    <cellStyle name="표준 52 2 2 3 2 4" xfId="32297" xr:uid="{00000000-0005-0000-0000-0000297E0000}"/>
    <cellStyle name="표준 52 2 2 3 3" xfId="32298" xr:uid="{00000000-0005-0000-0000-00002A7E0000}"/>
    <cellStyle name="표준 52 2 2 3 3 2" xfId="32299" xr:uid="{00000000-0005-0000-0000-00002B7E0000}"/>
    <cellStyle name="표준 52 2 2 3 3 2 2" xfId="32300" xr:uid="{00000000-0005-0000-0000-00002C7E0000}"/>
    <cellStyle name="표준 52 2 2 3 3 3" xfId="32301" xr:uid="{00000000-0005-0000-0000-00002D7E0000}"/>
    <cellStyle name="표준 52 2 2 3 4" xfId="32302" xr:uid="{00000000-0005-0000-0000-00002E7E0000}"/>
    <cellStyle name="표준 52 2 2 3 4 2" xfId="32303" xr:uid="{00000000-0005-0000-0000-00002F7E0000}"/>
    <cellStyle name="표준 52 2 2 3 5" xfId="32304" xr:uid="{00000000-0005-0000-0000-0000307E0000}"/>
    <cellStyle name="표준 52 2 2 4" xfId="32305" xr:uid="{00000000-0005-0000-0000-0000317E0000}"/>
    <cellStyle name="표준 52 2 2 4 2" xfId="32306" xr:uid="{00000000-0005-0000-0000-0000327E0000}"/>
    <cellStyle name="표준 52 2 2 4 2 2" xfId="32307" xr:uid="{00000000-0005-0000-0000-0000337E0000}"/>
    <cellStyle name="표준 52 2 2 4 2 2 2" xfId="32308" xr:uid="{00000000-0005-0000-0000-0000347E0000}"/>
    <cellStyle name="표준 52 2 2 4 2 3" xfId="32309" xr:uid="{00000000-0005-0000-0000-0000357E0000}"/>
    <cellStyle name="표준 52 2 2 4 3" xfId="32310" xr:uid="{00000000-0005-0000-0000-0000367E0000}"/>
    <cellStyle name="표준 52 2 2 4 3 2" xfId="32311" xr:uid="{00000000-0005-0000-0000-0000377E0000}"/>
    <cellStyle name="표준 52 2 2 4 4" xfId="32312" xr:uid="{00000000-0005-0000-0000-0000387E0000}"/>
    <cellStyle name="표준 52 2 2 5" xfId="32313" xr:uid="{00000000-0005-0000-0000-0000397E0000}"/>
    <cellStyle name="표준 52 2 2 5 2" xfId="32314" xr:uid="{00000000-0005-0000-0000-00003A7E0000}"/>
    <cellStyle name="표준 52 2 2 5 2 2" xfId="32315" xr:uid="{00000000-0005-0000-0000-00003B7E0000}"/>
    <cellStyle name="표준 52 2 2 5 3" xfId="32316" xr:uid="{00000000-0005-0000-0000-00003C7E0000}"/>
    <cellStyle name="표준 52 2 2 6" xfId="32317" xr:uid="{00000000-0005-0000-0000-00003D7E0000}"/>
    <cellStyle name="표준 52 2 2 6 2" xfId="32318" xr:uid="{00000000-0005-0000-0000-00003E7E0000}"/>
    <cellStyle name="표준 52 2 2 7" xfId="32319" xr:uid="{00000000-0005-0000-0000-00003F7E0000}"/>
    <cellStyle name="표준 52 2 3" xfId="32320" xr:uid="{00000000-0005-0000-0000-0000407E0000}"/>
    <cellStyle name="표준 52 2 3 2" xfId="32321" xr:uid="{00000000-0005-0000-0000-0000417E0000}"/>
    <cellStyle name="표준 52 2 3 2 2" xfId="32322" xr:uid="{00000000-0005-0000-0000-0000427E0000}"/>
    <cellStyle name="표준 52 2 3 2 2 2" xfId="32323" xr:uid="{00000000-0005-0000-0000-0000437E0000}"/>
    <cellStyle name="표준 52 2 3 2 2 2 2" xfId="32324" xr:uid="{00000000-0005-0000-0000-0000447E0000}"/>
    <cellStyle name="표준 52 2 3 2 2 2 2 2" xfId="32325" xr:uid="{00000000-0005-0000-0000-0000457E0000}"/>
    <cellStyle name="표준 52 2 3 2 2 2 3" xfId="32326" xr:uid="{00000000-0005-0000-0000-0000467E0000}"/>
    <cellStyle name="표준 52 2 3 2 2 3" xfId="32327" xr:uid="{00000000-0005-0000-0000-0000477E0000}"/>
    <cellStyle name="표준 52 2 3 2 2 3 2" xfId="32328" xr:uid="{00000000-0005-0000-0000-0000487E0000}"/>
    <cellStyle name="표준 52 2 3 2 2 4" xfId="32329" xr:uid="{00000000-0005-0000-0000-0000497E0000}"/>
    <cellStyle name="표준 52 2 3 2 3" xfId="32330" xr:uid="{00000000-0005-0000-0000-00004A7E0000}"/>
    <cellStyle name="표준 52 2 3 2 3 2" xfId="32331" xr:uid="{00000000-0005-0000-0000-00004B7E0000}"/>
    <cellStyle name="표준 52 2 3 2 3 2 2" xfId="32332" xr:uid="{00000000-0005-0000-0000-00004C7E0000}"/>
    <cellStyle name="표준 52 2 3 2 3 3" xfId="32333" xr:uid="{00000000-0005-0000-0000-00004D7E0000}"/>
    <cellStyle name="표준 52 2 3 2 4" xfId="32334" xr:uid="{00000000-0005-0000-0000-00004E7E0000}"/>
    <cellStyle name="표준 52 2 3 2 4 2" xfId="32335" xr:uid="{00000000-0005-0000-0000-00004F7E0000}"/>
    <cellStyle name="표준 52 2 3 2 5" xfId="32336" xr:uid="{00000000-0005-0000-0000-0000507E0000}"/>
    <cellStyle name="표준 52 2 3 3" xfId="32337" xr:uid="{00000000-0005-0000-0000-0000517E0000}"/>
    <cellStyle name="표준 52 2 3 3 2" xfId="32338" xr:uid="{00000000-0005-0000-0000-0000527E0000}"/>
    <cellStyle name="표준 52 2 3 3 2 2" xfId="32339" xr:uid="{00000000-0005-0000-0000-0000537E0000}"/>
    <cellStyle name="표준 52 2 3 3 2 2 2" xfId="32340" xr:uid="{00000000-0005-0000-0000-0000547E0000}"/>
    <cellStyle name="표준 52 2 3 3 2 3" xfId="32341" xr:uid="{00000000-0005-0000-0000-0000557E0000}"/>
    <cellStyle name="표준 52 2 3 3 3" xfId="32342" xr:uid="{00000000-0005-0000-0000-0000567E0000}"/>
    <cellStyle name="표준 52 2 3 3 3 2" xfId="32343" xr:uid="{00000000-0005-0000-0000-0000577E0000}"/>
    <cellStyle name="표준 52 2 3 3 4" xfId="32344" xr:uid="{00000000-0005-0000-0000-0000587E0000}"/>
    <cellStyle name="표준 52 2 3 4" xfId="32345" xr:uid="{00000000-0005-0000-0000-0000597E0000}"/>
    <cellStyle name="표준 52 2 3 4 2" xfId="32346" xr:uid="{00000000-0005-0000-0000-00005A7E0000}"/>
    <cellStyle name="표준 52 2 3 4 2 2" xfId="32347" xr:uid="{00000000-0005-0000-0000-00005B7E0000}"/>
    <cellStyle name="표준 52 2 3 4 3" xfId="32348" xr:uid="{00000000-0005-0000-0000-00005C7E0000}"/>
    <cellStyle name="표준 52 2 3 5" xfId="32349" xr:uid="{00000000-0005-0000-0000-00005D7E0000}"/>
    <cellStyle name="표준 52 2 3 5 2" xfId="32350" xr:uid="{00000000-0005-0000-0000-00005E7E0000}"/>
    <cellStyle name="표준 52 2 3 6" xfId="32351" xr:uid="{00000000-0005-0000-0000-00005F7E0000}"/>
    <cellStyle name="표준 52 2 4" xfId="32352" xr:uid="{00000000-0005-0000-0000-0000607E0000}"/>
    <cellStyle name="표준 52 2 4 2" xfId="32353" xr:uid="{00000000-0005-0000-0000-0000617E0000}"/>
    <cellStyle name="표준 52 2 4 2 2" xfId="32354" xr:uid="{00000000-0005-0000-0000-0000627E0000}"/>
    <cellStyle name="표준 52 2 4 2 2 2" xfId="32355" xr:uid="{00000000-0005-0000-0000-0000637E0000}"/>
    <cellStyle name="표준 52 2 4 2 2 2 2" xfId="32356" xr:uid="{00000000-0005-0000-0000-0000647E0000}"/>
    <cellStyle name="표준 52 2 4 2 2 3" xfId="32357" xr:uid="{00000000-0005-0000-0000-0000657E0000}"/>
    <cellStyle name="표준 52 2 4 2 3" xfId="32358" xr:uid="{00000000-0005-0000-0000-0000667E0000}"/>
    <cellStyle name="표준 52 2 4 2 3 2" xfId="32359" xr:uid="{00000000-0005-0000-0000-0000677E0000}"/>
    <cellStyle name="표준 52 2 4 2 4" xfId="32360" xr:uid="{00000000-0005-0000-0000-0000687E0000}"/>
    <cellStyle name="표준 52 2 4 3" xfId="32361" xr:uid="{00000000-0005-0000-0000-0000697E0000}"/>
    <cellStyle name="표준 52 2 4 3 2" xfId="32362" xr:uid="{00000000-0005-0000-0000-00006A7E0000}"/>
    <cellStyle name="표준 52 2 4 3 2 2" xfId="32363" xr:uid="{00000000-0005-0000-0000-00006B7E0000}"/>
    <cellStyle name="표준 52 2 4 3 3" xfId="32364" xr:uid="{00000000-0005-0000-0000-00006C7E0000}"/>
    <cellStyle name="표준 52 2 4 4" xfId="32365" xr:uid="{00000000-0005-0000-0000-00006D7E0000}"/>
    <cellStyle name="표준 52 2 4 4 2" xfId="32366" xr:uid="{00000000-0005-0000-0000-00006E7E0000}"/>
    <cellStyle name="표준 52 2 4 5" xfId="32367" xr:uid="{00000000-0005-0000-0000-00006F7E0000}"/>
    <cellStyle name="표준 52 2 5" xfId="32368" xr:uid="{00000000-0005-0000-0000-0000707E0000}"/>
    <cellStyle name="표준 52 2 5 2" xfId="32369" xr:uid="{00000000-0005-0000-0000-0000717E0000}"/>
    <cellStyle name="표준 52 2 5 2 2" xfId="32370" xr:uid="{00000000-0005-0000-0000-0000727E0000}"/>
    <cellStyle name="표준 52 2 5 2 2 2" xfId="32371" xr:uid="{00000000-0005-0000-0000-0000737E0000}"/>
    <cellStyle name="표준 52 2 5 2 3" xfId="32372" xr:uid="{00000000-0005-0000-0000-0000747E0000}"/>
    <cellStyle name="표준 52 2 5 3" xfId="32373" xr:uid="{00000000-0005-0000-0000-0000757E0000}"/>
    <cellStyle name="표준 52 2 5 3 2" xfId="32374" xr:uid="{00000000-0005-0000-0000-0000767E0000}"/>
    <cellStyle name="표준 52 2 5 4" xfId="32375" xr:uid="{00000000-0005-0000-0000-0000777E0000}"/>
    <cellStyle name="표준 52 2 6" xfId="32376" xr:uid="{00000000-0005-0000-0000-0000787E0000}"/>
    <cellStyle name="표준 52 2 6 2" xfId="32377" xr:uid="{00000000-0005-0000-0000-0000797E0000}"/>
    <cellStyle name="표준 52 2 6 2 2" xfId="32378" xr:uid="{00000000-0005-0000-0000-00007A7E0000}"/>
    <cellStyle name="표준 52 2 6 3" xfId="32379" xr:uid="{00000000-0005-0000-0000-00007B7E0000}"/>
    <cellStyle name="표준 52 2 7" xfId="32380" xr:uid="{00000000-0005-0000-0000-00007C7E0000}"/>
    <cellStyle name="표준 52 2 7 2" xfId="32381" xr:uid="{00000000-0005-0000-0000-00007D7E0000}"/>
    <cellStyle name="표준 52 2 8" xfId="32382" xr:uid="{00000000-0005-0000-0000-00007E7E0000}"/>
    <cellStyle name="표준 52 3" xfId="32383" xr:uid="{00000000-0005-0000-0000-00007F7E0000}"/>
    <cellStyle name="표준 52 3 2" xfId="32384" xr:uid="{00000000-0005-0000-0000-0000807E0000}"/>
    <cellStyle name="표준 52 3 2 2" xfId="32385" xr:uid="{00000000-0005-0000-0000-0000817E0000}"/>
    <cellStyle name="표준 52 3 2 2 2" xfId="32386" xr:uid="{00000000-0005-0000-0000-0000827E0000}"/>
    <cellStyle name="표준 52 3 2 2 2 2" xfId="32387" xr:uid="{00000000-0005-0000-0000-0000837E0000}"/>
    <cellStyle name="표준 52 3 2 2 2 2 2" xfId="32388" xr:uid="{00000000-0005-0000-0000-0000847E0000}"/>
    <cellStyle name="표준 52 3 2 2 2 2 2 2" xfId="32389" xr:uid="{00000000-0005-0000-0000-0000857E0000}"/>
    <cellStyle name="표준 52 3 2 2 2 2 3" xfId="32390" xr:uid="{00000000-0005-0000-0000-0000867E0000}"/>
    <cellStyle name="표준 52 3 2 2 2 3" xfId="32391" xr:uid="{00000000-0005-0000-0000-0000877E0000}"/>
    <cellStyle name="표준 52 3 2 2 2 3 2" xfId="32392" xr:uid="{00000000-0005-0000-0000-0000887E0000}"/>
    <cellStyle name="표준 52 3 2 2 2 4" xfId="32393" xr:uid="{00000000-0005-0000-0000-0000897E0000}"/>
    <cellStyle name="표준 52 3 2 2 3" xfId="32394" xr:uid="{00000000-0005-0000-0000-00008A7E0000}"/>
    <cellStyle name="표준 52 3 2 2 3 2" xfId="32395" xr:uid="{00000000-0005-0000-0000-00008B7E0000}"/>
    <cellStyle name="표준 52 3 2 2 3 2 2" xfId="32396" xr:uid="{00000000-0005-0000-0000-00008C7E0000}"/>
    <cellStyle name="표준 52 3 2 2 3 3" xfId="32397" xr:uid="{00000000-0005-0000-0000-00008D7E0000}"/>
    <cellStyle name="표준 52 3 2 2 4" xfId="32398" xr:uid="{00000000-0005-0000-0000-00008E7E0000}"/>
    <cellStyle name="표준 52 3 2 2 4 2" xfId="32399" xr:uid="{00000000-0005-0000-0000-00008F7E0000}"/>
    <cellStyle name="표준 52 3 2 2 5" xfId="32400" xr:uid="{00000000-0005-0000-0000-0000907E0000}"/>
    <cellStyle name="표준 52 3 2 3" xfId="32401" xr:uid="{00000000-0005-0000-0000-0000917E0000}"/>
    <cellStyle name="표준 52 3 2 3 2" xfId="32402" xr:uid="{00000000-0005-0000-0000-0000927E0000}"/>
    <cellStyle name="표준 52 3 2 3 2 2" xfId="32403" xr:uid="{00000000-0005-0000-0000-0000937E0000}"/>
    <cellStyle name="표준 52 3 2 3 2 2 2" xfId="32404" xr:uid="{00000000-0005-0000-0000-0000947E0000}"/>
    <cellStyle name="표준 52 3 2 3 2 3" xfId="32405" xr:uid="{00000000-0005-0000-0000-0000957E0000}"/>
    <cellStyle name="표준 52 3 2 3 3" xfId="32406" xr:uid="{00000000-0005-0000-0000-0000967E0000}"/>
    <cellStyle name="표준 52 3 2 3 3 2" xfId="32407" xr:uid="{00000000-0005-0000-0000-0000977E0000}"/>
    <cellStyle name="표준 52 3 2 3 4" xfId="32408" xr:uid="{00000000-0005-0000-0000-0000987E0000}"/>
    <cellStyle name="표준 52 3 2 4" xfId="32409" xr:uid="{00000000-0005-0000-0000-0000997E0000}"/>
    <cellStyle name="표준 52 3 2 4 2" xfId="32410" xr:uid="{00000000-0005-0000-0000-00009A7E0000}"/>
    <cellStyle name="표준 52 3 2 4 2 2" xfId="32411" xr:uid="{00000000-0005-0000-0000-00009B7E0000}"/>
    <cellStyle name="표준 52 3 2 4 3" xfId="32412" xr:uid="{00000000-0005-0000-0000-00009C7E0000}"/>
    <cellStyle name="표준 52 3 2 5" xfId="32413" xr:uid="{00000000-0005-0000-0000-00009D7E0000}"/>
    <cellStyle name="표준 52 3 2 5 2" xfId="32414" xr:uid="{00000000-0005-0000-0000-00009E7E0000}"/>
    <cellStyle name="표준 52 3 2 6" xfId="32415" xr:uid="{00000000-0005-0000-0000-00009F7E0000}"/>
    <cellStyle name="표준 52 3 3" xfId="32416" xr:uid="{00000000-0005-0000-0000-0000A07E0000}"/>
    <cellStyle name="표준 52 3 3 2" xfId="32417" xr:uid="{00000000-0005-0000-0000-0000A17E0000}"/>
    <cellStyle name="표준 52 3 3 2 2" xfId="32418" xr:uid="{00000000-0005-0000-0000-0000A27E0000}"/>
    <cellStyle name="표준 52 3 3 2 2 2" xfId="32419" xr:uid="{00000000-0005-0000-0000-0000A37E0000}"/>
    <cellStyle name="표준 52 3 3 2 2 2 2" xfId="32420" xr:uid="{00000000-0005-0000-0000-0000A47E0000}"/>
    <cellStyle name="표준 52 3 3 2 2 3" xfId="32421" xr:uid="{00000000-0005-0000-0000-0000A57E0000}"/>
    <cellStyle name="표준 52 3 3 2 3" xfId="32422" xr:uid="{00000000-0005-0000-0000-0000A67E0000}"/>
    <cellStyle name="표준 52 3 3 2 3 2" xfId="32423" xr:uid="{00000000-0005-0000-0000-0000A77E0000}"/>
    <cellStyle name="표준 52 3 3 2 4" xfId="32424" xr:uid="{00000000-0005-0000-0000-0000A87E0000}"/>
    <cellStyle name="표준 52 3 3 3" xfId="32425" xr:uid="{00000000-0005-0000-0000-0000A97E0000}"/>
    <cellStyle name="표준 52 3 3 3 2" xfId="32426" xr:uid="{00000000-0005-0000-0000-0000AA7E0000}"/>
    <cellStyle name="표준 52 3 3 3 2 2" xfId="32427" xr:uid="{00000000-0005-0000-0000-0000AB7E0000}"/>
    <cellStyle name="표준 52 3 3 3 3" xfId="32428" xr:uid="{00000000-0005-0000-0000-0000AC7E0000}"/>
    <cellStyle name="표준 52 3 3 4" xfId="32429" xr:uid="{00000000-0005-0000-0000-0000AD7E0000}"/>
    <cellStyle name="표준 52 3 3 4 2" xfId="32430" xr:uid="{00000000-0005-0000-0000-0000AE7E0000}"/>
    <cellStyle name="표준 52 3 3 5" xfId="32431" xr:uid="{00000000-0005-0000-0000-0000AF7E0000}"/>
    <cellStyle name="표준 52 3 4" xfId="32432" xr:uid="{00000000-0005-0000-0000-0000B07E0000}"/>
    <cellStyle name="표준 52 3 4 2" xfId="32433" xr:uid="{00000000-0005-0000-0000-0000B17E0000}"/>
    <cellStyle name="표준 52 3 4 2 2" xfId="32434" xr:uid="{00000000-0005-0000-0000-0000B27E0000}"/>
    <cellStyle name="표준 52 3 4 2 2 2" xfId="32435" xr:uid="{00000000-0005-0000-0000-0000B37E0000}"/>
    <cellStyle name="표준 52 3 4 2 3" xfId="32436" xr:uid="{00000000-0005-0000-0000-0000B47E0000}"/>
    <cellStyle name="표준 52 3 4 3" xfId="32437" xr:uid="{00000000-0005-0000-0000-0000B57E0000}"/>
    <cellStyle name="표준 52 3 4 3 2" xfId="32438" xr:uid="{00000000-0005-0000-0000-0000B67E0000}"/>
    <cellStyle name="표준 52 3 4 4" xfId="32439" xr:uid="{00000000-0005-0000-0000-0000B77E0000}"/>
    <cellStyle name="표준 52 3 5" xfId="32440" xr:uid="{00000000-0005-0000-0000-0000B87E0000}"/>
    <cellStyle name="표준 52 3 5 2" xfId="32441" xr:uid="{00000000-0005-0000-0000-0000B97E0000}"/>
    <cellStyle name="표준 52 3 5 2 2" xfId="32442" xr:uid="{00000000-0005-0000-0000-0000BA7E0000}"/>
    <cellStyle name="표준 52 3 5 3" xfId="32443" xr:uid="{00000000-0005-0000-0000-0000BB7E0000}"/>
    <cellStyle name="표준 52 3 6" xfId="32444" xr:uid="{00000000-0005-0000-0000-0000BC7E0000}"/>
    <cellStyle name="표준 52 3 6 2" xfId="32445" xr:uid="{00000000-0005-0000-0000-0000BD7E0000}"/>
    <cellStyle name="표준 52 3 7" xfId="32446" xr:uid="{00000000-0005-0000-0000-0000BE7E0000}"/>
    <cellStyle name="표준 52 4" xfId="32447" xr:uid="{00000000-0005-0000-0000-0000BF7E0000}"/>
    <cellStyle name="표준 52 4 2" xfId="32448" xr:uid="{00000000-0005-0000-0000-0000C07E0000}"/>
    <cellStyle name="표준 52 4 2 2" xfId="32449" xr:uid="{00000000-0005-0000-0000-0000C17E0000}"/>
    <cellStyle name="표준 52 4 2 2 2" xfId="32450" xr:uid="{00000000-0005-0000-0000-0000C27E0000}"/>
    <cellStyle name="표준 52 4 2 2 2 2" xfId="32451" xr:uid="{00000000-0005-0000-0000-0000C37E0000}"/>
    <cellStyle name="표준 52 4 2 2 2 2 2" xfId="32452" xr:uid="{00000000-0005-0000-0000-0000C47E0000}"/>
    <cellStyle name="표준 52 4 2 2 2 3" xfId="32453" xr:uid="{00000000-0005-0000-0000-0000C57E0000}"/>
    <cellStyle name="표준 52 4 2 2 3" xfId="32454" xr:uid="{00000000-0005-0000-0000-0000C67E0000}"/>
    <cellStyle name="표준 52 4 2 2 3 2" xfId="32455" xr:uid="{00000000-0005-0000-0000-0000C77E0000}"/>
    <cellStyle name="표준 52 4 2 2 4" xfId="32456" xr:uid="{00000000-0005-0000-0000-0000C87E0000}"/>
    <cellStyle name="표준 52 4 2 3" xfId="32457" xr:uid="{00000000-0005-0000-0000-0000C97E0000}"/>
    <cellStyle name="표준 52 4 2 3 2" xfId="32458" xr:uid="{00000000-0005-0000-0000-0000CA7E0000}"/>
    <cellStyle name="표준 52 4 2 3 2 2" xfId="32459" xr:uid="{00000000-0005-0000-0000-0000CB7E0000}"/>
    <cellStyle name="표준 52 4 2 3 3" xfId="32460" xr:uid="{00000000-0005-0000-0000-0000CC7E0000}"/>
    <cellStyle name="표준 52 4 2 4" xfId="32461" xr:uid="{00000000-0005-0000-0000-0000CD7E0000}"/>
    <cellStyle name="표준 52 4 2 4 2" xfId="32462" xr:uid="{00000000-0005-0000-0000-0000CE7E0000}"/>
    <cellStyle name="표준 52 4 2 5" xfId="32463" xr:uid="{00000000-0005-0000-0000-0000CF7E0000}"/>
    <cellStyle name="표준 52 4 3" xfId="32464" xr:uid="{00000000-0005-0000-0000-0000D07E0000}"/>
    <cellStyle name="표준 52 4 3 2" xfId="32465" xr:uid="{00000000-0005-0000-0000-0000D17E0000}"/>
    <cellStyle name="표준 52 4 3 2 2" xfId="32466" xr:uid="{00000000-0005-0000-0000-0000D27E0000}"/>
    <cellStyle name="표준 52 4 3 2 2 2" xfId="32467" xr:uid="{00000000-0005-0000-0000-0000D37E0000}"/>
    <cellStyle name="표준 52 4 3 2 3" xfId="32468" xr:uid="{00000000-0005-0000-0000-0000D47E0000}"/>
    <cellStyle name="표준 52 4 3 3" xfId="32469" xr:uid="{00000000-0005-0000-0000-0000D57E0000}"/>
    <cellStyle name="표준 52 4 3 3 2" xfId="32470" xr:uid="{00000000-0005-0000-0000-0000D67E0000}"/>
    <cellStyle name="표준 52 4 3 4" xfId="32471" xr:uid="{00000000-0005-0000-0000-0000D77E0000}"/>
    <cellStyle name="표준 52 4 4" xfId="32472" xr:uid="{00000000-0005-0000-0000-0000D87E0000}"/>
    <cellStyle name="표준 52 4 4 2" xfId="32473" xr:uid="{00000000-0005-0000-0000-0000D97E0000}"/>
    <cellStyle name="표준 52 4 4 2 2" xfId="32474" xr:uid="{00000000-0005-0000-0000-0000DA7E0000}"/>
    <cellStyle name="표준 52 4 4 3" xfId="32475" xr:uid="{00000000-0005-0000-0000-0000DB7E0000}"/>
    <cellStyle name="표준 52 4 5" xfId="32476" xr:uid="{00000000-0005-0000-0000-0000DC7E0000}"/>
    <cellStyle name="표준 52 4 5 2" xfId="32477" xr:uid="{00000000-0005-0000-0000-0000DD7E0000}"/>
    <cellStyle name="표준 52 4 6" xfId="32478" xr:uid="{00000000-0005-0000-0000-0000DE7E0000}"/>
    <cellStyle name="표준 52 5" xfId="32479" xr:uid="{00000000-0005-0000-0000-0000DF7E0000}"/>
    <cellStyle name="표준 52 5 2" xfId="32480" xr:uid="{00000000-0005-0000-0000-0000E07E0000}"/>
    <cellStyle name="표준 52 5 2 2" xfId="32481" xr:uid="{00000000-0005-0000-0000-0000E17E0000}"/>
    <cellStyle name="표준 52 5 2 2 2" xfId="32482" xr:uid="{00000000-0005-0000-0000-0000E27E0000}"/>
    <cellStyle name="표준 52 5 2 2 2 2" xfId="32483" xr:uid="{00000000-0005-0000-0000-0000E37E0000}"/>
    <cellStyle name="표준 52 5 2 2 3" xfId="32484" xr:uid="{00000000-0005-0000-0000-0000E47E0000}"/>
    <cellStyle name="표준 52 5 2 3" xfId="32485" xr:uid="{00000000-0005-0000-0000-0000E57E0000}"/>
    <cellStyle name="표준 52 5 2 3 2" xfId="32486" xr:uid="{00000000-0005-0000-0000-0000E67E0000}"/>
    <cellStyle name="표준 52 5 2 4" xfId="32487" xr:uid="{00000000-0005-0000-0000-0000E77E0000}"/>
    <cellStyle name="표준 52 5 3" xfId="32488" xr:uid="{00000000-0005-0000-0000-0000E87E0000}"/>
    <cellStyle name="표준 52 5 3 2" xfId="32489" xr:uid="{00000000-0005-0000-0000-0000E97E0000}"/>
    <cellStyle name="표준 52 5 3 2 2" xfId="32490" xr:uid="{00000000-0005-0000-0000-0000EA7E0000}"/>
    <cellStyle name="표준 52 5 3 3" xfId="32491" xr:uid="{00000000-0005-0000-0000-0000EB7E0000}"/>
    <cellStyle name="표준 52 5 4" xfId="32492" xr:uid="{00000000-0005-0000-0000-0000EC7E0000}"/>
    <cellStyle name="표준 52 5 4 2" xfId="32493" xr:uid="{00000000-0005-0000-0000-0000ED7E0000}"/>
    <cellStyle name="표준 52 5 5" xfId="32494" xr:uid="{00000000-0005-0000-0000-0000EE7E0000}"/>
    <cellStyle name="표준 52 6" xfId="32495" xr:uid="{00000000-0005-0000-0000-0000EF7E0000}"/>
    <cellStyle name="표준 52 6 2" xfId="32496" xr:uid="{00000000-0005-0000-0000-0000F07E0000}"/>
    <cellStyle name="표준 52 6 2 2" xfId="32497" xr:uid="{00000000-0005-0000-0000-0000F17E0000}"/>
    <cellStyle name="표준 52 6 2 2 2" xfId="32498" xr:uid="{00000000-0005-0000-0000-0000F27E0000}"/>
    <cellStyle name="표준 52 6 2 3" xfId="32499" xr:uid="{00000000-0005-0000-0000-0000F37E0000}"/>
    <cellStyle name="표준 52 6 3" xfId="32500" xr:uid="{00000000-0005-0000-0000-0000F47E0000}"/>
    <cellStyle name="표준 52 6 3 2" xfId="32501" xr:uid="{00000000-0005-0000-0000-0000F57E0000}"/>
    <cellStyle name="표준 52 6 4" xfId="32502" xr:uid="{00000000-0005-0000-0000-0000F67E0000}"/>
    <cellStyle name="표준 52 7" xfId="32503" xr:uid="{00000000-0005-0000-0000-0000F77E0000}"/>
    <cellStyle name="표준 52 7 2" xfId="32504" xr:uid="{00000000-0005-0000-0000-0000F87E0000}"/>
    <cellStyle name="표준 52 7 2 2" xfId="32505" xr:uid="{00000000-0005-0000-0000-0000F97E0000}"/>
    <cellStyle name="표준 52 7 3" xfId="32506" xr:uid="{00000000-0005-0000-0000-0000FA7E0000}"/>
    <cellStyle name="표준 52 8" xfId="32507" xr:uid="{00000000-0005-0000-0000-0000FB7E0000}"/>
    <cellStyle name="표준 52 8 2" xfId="32508" xr:uid="{00000000-0005-0000-0000-0000FC7E0000}"/>
    <cellStyle name="표준 52 9" xfId="32509" xr:uid="{00000000-0005-0000-0000-0000FD7E0000}"/>
    <cellStyle name="표준 52 9 2" xfId="32510" xr:uid="{00000000-0005-0000-0000-0000FE7E0000}"/>
    <cellStyle name="표준 52_이관신청서명단(말소)" xfId="32511" xr:uid="{00000000-0005-0000-0000-0000FF7E0000}"/>
    <cellStyle name="표준 53" xfId="32512" xr:uid="{00000000-0005-0000-0000-0000007F0000}"/>
    <cellStyle name="표준 53 10" xfId="32513" xr:uid="{00000000-0005-0000-0000-0000017F0000}"/>
    <cellStyle name="표준 53 11" xfId="32514" xr:uid="{00000000-0005-0000-0000-0000027F0000}"/>
    <cellStyle name="표준 53 2" xfId="32515" xr:uid="{00000000-0005-0000-0000-0000037F0000}"/>
    <cellStyle name="표준 53 2 2" xfId="32516" xr:uid="{00000000-0005-0000-0000-0000047F0000}"/>
    <cellStyle name="표준 53 2 2 2" xfId="32517" xr:uid="{00000000-0005-0000-0000-0000057F0000}"/>
    <cellStyle name="표준 53 2 2 2 2" xfId="32518" xr:uid="{00000000-0005-0000-0000-0000067F0000}"/>
    <cellStyle name="표준 53 2 2 2 2 2" xfId="32519" xr:uid="{00000000-0005-0000-0000-0000077F0000}"/>
    <cellStyle name="표준 53 2 2 2 2 2 2" xfId="32520" xr:uid="{00000000-0005-0000-0000-0000087F0000}"/>
    <cellStyle name="표준 53 2 2 2 2 2 2 2" xfId="32521" xr:uid="{00000000-0005-0000-0000-0000097F0000}"/>
    <cellStyle name="표준 53 2 2 2 2 2 2 2 2" xfId="32522" xr:uid="{00000000-0005-0000-0000-00000A7F0000}"/>
    <cellStyle name="표준 53 2 2 2 2 2 2 3" xfId="32523" xr:uid="{00000000-0005-0000-0000-00000B7F0000}"/>
    <cellStyle name="표준 53 2 2 2 2 2 3" xfId="32524" xr:uid="{00000000-0005-0000-0000-00000C7F0000}"/>
    <cellStyle name="표준 53 2 2 2 2 2 3 2" xfId="32525" xr:uid="{00000000-0005-0000-0000-00000D7F0000}"/>
    <cellStyle name="표준 53 2 2 2 2 2 4" xfId="32526" xr:uid="{00000000-0005-0000-0000-00000E7F0000}"/>
    <cellStyle name="표준 53 2 2 2 2 3" xfId="32527" xr:uid="{00000000-0005-0000-0000-00000F7F0000}"/>
    <cellStyle name="표준 53 2 2 2 2 3 2" xfId="32528" xr:uid="{00000000-0005-0000-0000-0000107F0000}"/>
    <cellStyle name="표준 53 2 2 2 2 3 2 2" xfId="32529" xr:uid="{00000000-0005-0000-0000-0000117F0000}"/>
    <cellStyle name="표준 53 2 2 2 2 3 3" xfId="32530" xr:uid="{00000000-0005-0000-0000-0000127F0000}"/>
    <cellStyle name="표준 53 2 2 2 2 4" xfId="32531" xr:uid="{00000000-0005-0000-0000-0000137F0000}"/>
    <cellStyle name="표준 53 2 2 2 2 4 2" xfId="32532" xr:uid="{00000000-0005-0000-0000-0000147F0000}"/>
    <cellStyle name="표준 53 2 2 2 2 5" xfId="32533" xr:uid="{00000000-0005-0000-0000-0000157F0000}"/>
    <cellStyle name="표준 53 2 2 2 3" xfId="32534" xr:uid="{00000000-0005-0000-0000-0000167F0000}"/>
    <cellStyle name="표준 53 2 2 2 3 2" xfId="32535" xr:uid="{00000000-0005-0000-0000-0000177F0000}"/>
    <cellStyle name="표준 53 2 2 2 3 2 2" xfId="32536" xr:uid="{00000000-0005-0000-0000-0000187F0000}"/>
    <cellStyle name="표준 53 2 2 2 3 2 2 2" xfId="32537" xr:uid="{00000000-0005-0000-0000-0000197F0000}"/>
    <cellStyle name="표준 53 2 2 2 3 2 3" xfId="32538" xr:uid="{00000000-0005-0000-0000-00001A7F0000}"/>
    <cellStyle name="표준 53 2 2 2 3 3" xfId="32539" xr:uid="{00000000-0005-0000-0000-00001B7F0000}"/>
    <cellStyle name="표준 53 2 2 2 3 3 2" xfId="32540" xr:uid="{00000000-0005-0000-0000-00001C7F0000}"/>
    <cellStyle name="표준 53 2 2 2 3 4" xfId="32541" xr:uid="{00000000-0005-0000-0000-00001D7F0000}"/>
    <cellStyle name="표준 53 2 2 2 4" xfId="32542" xr:uid="{00000000-0005-0000-0000-00001E7F0000}"/>
    <cellStyle name="표준 53 2 2 2 4 2" xfId="32543" xr:uid="{00000000-0005-0000-0000-00001F7F0000}"/>
    <cellStyle name="표준 53 2 2 2 4 2 2" xfId="32544" xr:uid="{00000000-0005-0000-0000-0000207F0000}"/>
    <cellStyle name="표준 53 2 2 2 4 3" xfId="32545" xr:uid="{00000000-0005-0000-0000-0000217F0000}"/>
    <cellStyle name="표준 53 2 2 2 5" xfId="32546" xr:uid="{00000000-0005-0000-0000-0000227F0000}"/>
    <cellStyle name="표준 53 2 2 2 5 2" xfId="32547" xr:uid="{00000000-0005-0000-0000-0000237F0000}"/>
    <cellStyle name="표준 53 2 2 2 6" xfId="32548" xr:uid="{00000000-0005-0000-0000-0000247F0000}"/>
    <cellStyle name="표준 53 2 2 3" xfId="32549" xr:uid="{00000000-0005-0000-0000-0000257F0000}"/>
    <cellStyle name="표준 53 2 2 3 2" xfId="32550" xr:uid="{00000000-0005-0000-0000-0000267F0000}"/>
    <cellStyle name="표준 53 2 2 3 2 2" xfId="32551" xr:uid="{00000000-0005-0000-0000-0000277F0000}"/>
    <cellStyle name="표준 53 2 2 3 2 2 2" xfId="32552" xr:uid="{00000000-0005-0000-0000-0000287F0000}"/>
    <cellStyle name="표준 53 2 2 3 2 2 2 2" xfId="32553" xr:uid="{00000000-0005-0000-0000-0000297F0000}"/>
    <cellStyle name="표준 53 2 2 3 2 2 3" xfId="32554" xr:uid="{00000000-0005-0000-0000-00002A7F0000}"/>
    <cellStyle name="표준 53 2 2 3 2 3" xfId="32555" xr:uid="{00000000-0005-0000-0000-00002B7F0000}"/>
    <cellStyle name="표준 53 2 2 3 2 3 2" xfId="32556" xr:uid="{00000000-0005-0000-0000-00002C7F0000}"/>
    <cellStyle name="표준 53 2 2 3 2 4" xfId="32557" xr:uid="{00000000-0005-0000-0000-00002D7F0000}"/>
    <cellStyle name="표준 53 2 2 3 3" xfId="32558" xr:uid="{00000000-0005-0000-0000-00002E7F0000}"/>
    <cellStyle name="표준 53 2 2 3 3 2" xfId="32559" xr:uid="{00000000-0005-0000-0000-00002F7F0000}"/>
    <cellStyle name="표준 53 2 2 3 3 2 2" xfId="32560" xr:uid="{00000000-0005-0000-0000-0000307F0000}"/>
    <cellStyle name="표준 53 2 2 3 3 3" xfId="32561" xr:uid="{00000000-0005-0000-0000-0000317F0000}"/>
    <cellStyle name="표준 53 2 2 3 4" xfId="32562" xr:uid="{00000000-0005-0000-0000-0000327F0000}"/>
    <cellStyle name="표준 53 2 2 3 4 2" xfId="32563" xr:uid="{00000000-0005-0000-0000-0000337F0000}"/>
    <cellStyle name="표준 53 2 2 3 5" xfId="32564" xr:uid="{00000000-0005-0000-0000-0000347F0000}"/>
    <cellStyle name="표준 53 2 2 4" xfId="32565" xr:uid="{00000000-0005-0000-0000-0000357F0000}"/>
    <cellStyle name="표준 53 2 2 4 2" xfId="32566" xr:uid="{00000000-0005-0000-0000-0000367F0000}"/>
    <cellStyle name="표준 53 2 2 4 2 2" xfId="32567" xr:uid="{00000000-0005-0000-0000-0000377F0000}"/>
    <cellStyle name="표준 53 2 2 4 2 2 2" xfId="32568" xr:uid="{00000000-0005-0000-0000-0000387F0000}"/>
    <cellStyle name="표준 53 2 2 4 2 3" xfId="32569" xr:uid="{00000000-0005-0000-0000-0000397F0000}"/>
    <cellStyle name="표준 53 2 2 4 3" xfId="32570" xr:uid="{00000000-0005-0000-0000-00003A7F0000}"/>
    <cellStyle name="표준 53 2 2 4 3 2" xfId="32571" xr:uid="{00000000-0005-0000-0000-00003B7F0000}"/>
    <cellStyle name="표준 53 2 2 4 4" xfId="32572" xr:uid="{00000000-0005-0000-0000-00003C7F0000}"/>
    <cellStyle name="표준 53 2 2 5" xfId="32573" xr:uid="{00000000-0005-0000-0000-00003D7F0000}"/>
    <cellStyle name="표준 53 2 2 5 2" xfId="32574" xr:uid="{00000000-0005-0000-0000-00003E7F0000}"/>
    <cellStyle name="표준 53 2 2 5 2 2" xfId="32575" xr:uid="{00000000-0005-0000-0000-00003F7F0000}"/>
    <cellStyle name="표준 53 2 2 5 3" xfId="32576" xr:uid="{00000000-0005-0000-0000-0000407F0000}"/>
    <cellStyle name="표준 53 2 2 6" xfId="32577" xr:uid="{00000000-0005-0000-0000-0000417F0000}"/>
    <cellStyle name="표준 53 2 2 6 2" xfId="32578" xr:uid="{00000000-0005-0000-0000-0000427F0000}"/>
    <cellStyle name="표준 53 2 2 7" xfId="32579" xr:uid="{00000000-0005-0000-0000-0000437F0000}"/>
    <cellStyle name="표준 53 2 3" xfId="32580" xr:uid="{00000000-0005-0000-0000-0000447F0000}"/>
    <cellStyle name="표준 53 2 3 2" xfId="32581" xr:uid="{00000000-0005-0000-0000-0000457F0000}"/>
    <cellStyle name="표준 53 2 3 2 2" xfId="32582" xr:uid="{00000000-0005-0000-0000-0000467F0000}"/>
    <cellStyle name="표준 53 2 3 2 2 2" xfId="32583" xr:uid="{00000000-0005-0000-0000-0000477F0000}"/>
    <cellStyle name="표준 53 2 3 2 2 2 2" xfId="32584" xr:uid="{00000000-0005-0000-0000-0000487F0000}"/>
    <cellStyle name="표준 53 2 3 2 2 2 2 2" xfId="32585" xr:uid="{00000000-0005-0000-0000-0000497F0000}"/>
    <cellStyle name="표준 53 2 3 2 2 2 3" xfId="32586" xr:uid="{00000000-0005-0000-0000-00004A7F0000}"/>
    <cellStyle name="표준 53 2 3 2 2 3" xfId="32587" xr:uid="{00000000-0005-0000-0000-00004B7F0000}"/>
    <cellStyle name="표준 53 2 3 2 2 3 2" xfId="32588" xr:uid="{00000000-0005-0000-0000-00004C7F0000}"/>
    <cellStyle name="표준 53 2 3 2 2 4" xfId="32589" xr:uid="{00000000-0005-0000-0000-00004D7F0000}"/>
    <cellStyle name="표준 53 2 3 2 3" xfId="32590" xr:uid="{00000000-0005-0000-0000-00004E7F0000}"/>
    <cellStyle name="표준 53 2 3 2 3 2" xfId="32591" xr:uid="{00000000-0005-0000-0000-00004F7F0000}"/>
    <cellStyle name="표준 53 2 3 2 3 2 2" xfId="32592" xr:uid="{00000000-0005-0000-0000-0000507F0000}"/>
    <cellStyle name="표준 53 2 3 2 3 3" xfId="32593" xr:uid="{00000000-0005-0000-0000-0000517F0000}"/>
    <cellStyle name="표준 53 2 3 2 4" xfId="32594" xr:uid="{00000000-0005-0000-0000-0000527F0000}"/>
    <cellStyle name="표준 53 2 3 2 4 2" xfId="32595" xr:uid="{00000000-0005-0000-0000-0000537F0000}"/>
    <cellStyle name="표준 53 2 3 2 5" xfId="32596" xr:uid="{00000000-0005-0000-0000-0000547F0000}"/>
    <cellStyle name="표준 53 2 3 3" xfId="32597" xr:uid="{00000000-0005-0000-0000-0000557F0000}"/>
    <cellStyle name="표준 53 2 3 3 2" xfId="32598" xr:uid="{00000000-0005-0000-0000-0000567F0000}"/>
    <cellStyle name="표준 53 2 3 3 2 2" xfId="32599" xr:uid="{00000000-0005-0000-0000-0000577F0000}"/>
    <cellStyle name="표준 53 2 3 3 2 2 2" xfId="32600" xr:uid="{00000000-0005-0000-0000-0000587F0000}"/>
    <cellStyle name="표준 53 2 3 3 2 3" xfId="32601" xr:uid="{00000000-0005-0000-0000-0000597F0000}"/>
    <cellStyle name="표준 53 2 3 3 3" xfId="32602" xr:uid="{00000000-0005-0000-0000-00005A7F0000}"/>
    <cellStyle name="표준 53 2 3 3 3 2" xfId="32603" xr:uid="{00000000-0005-0000-0000-00005B7F0000}"/>
    <cellStyle name="표준 53 2 3 3 4" xfId="32604" xr:uid="{00000000-0005-0000-0000-00005C7F0000}"/>
    <cellStyle name="표준 53 2 3 4" xfId="32605" xr:uid="{00000000-0005-0000-0000-00005D7F0000}"/>
    <cellStyle name="표준 53 2 3 4 2" xfId="32606" xr:uid="{00000000-0005-0000-0000-00005E7F0000}"/>
    <cellStyle name="표준 53 2 3 4 2 2" xfId="32607" xr:uid="{00000000-0005-0000-0000-00005F7F0000}"/>
    <cellStyle name="표준 53 2 3 4 3" xfId="32608" xr:uid="{00000000-0005-0000-0000-0000607F0000}"/>
    <cellStyle name="표준 53 2 3 5" xfId="32609" xr:uid="{00000000-0005-0000-0000-0000617F0000}"/>
    <cellStyle name="표준 53 2 3 5 2" xfId="32610" xr:uid="{00000000-0005-0000-0000-0000627F0000}"/>
    <cellStyle name="표준 53 2 3 6" xfId="32611" xr:uid="{00000000-0005-0000-0000-0000637F0000}"/>
    <cellStyle name="표준 53 2 4" xfId="32612" xr:uid="{00000000-0005-0000-0000-0000647F0000}"/>
    <cellStyle name="표준 53 2 4 2" xfId="32613" xr:uid="{00000000-0005-0000-0000-0000657F0000}"/>
    <cellStyle name="표준 53 2 4 2 2" xfId="32614" xr:uid="{00000000-0005-0000-0000-0000667F0000}"/>
    <cellStyle name="표준 53 2 4 2 2 2" xfId="32615" xr:uid="{00000000-0005-0000-0000-0000677F0000}"/>
    <cellStyle name="표준 53 2 4 2 2 2 2" xfId="32616" xr:uid="{00000000-0005-0000-0000-0000687F0000}"/>
    <cellStyle name="표준 53 2 4 2 2 3" xfId="32617" xr:uid="{00000000-0005-0000-0000-0000697F0000}"/>
    <cellStyle name="표준 53 2 4 2 3" xfId="32618" xr:uid="{00000000-0005-0000-0000-00006A7F0000}"/>
    <cellStyle name="표준 53 2 4 2 3 2" xfId="32619" xr:uid="{00000000-0005-0000-0000-00006B7F0000}"/>
    <cellStyle name="표준 53 2 4 2 4" xfId="32620" xr:uid="{00000000-0005-0000-0000-00006C7F0000}"/>
    <cellStyle name="표준 53 2 4 3" xfId="32621" xr:uid="{00000000-0005-0000-0000-00006D7F0000}"/>
    <cellStyle name="표준 53 2 4 3 2" xfId="32622" xr:uid="{00000000-0005-0000-0000-00006E7F0000}"/>
    <cellStyle name="표준 53 2 4 3 2 2" xfId="32623" xr:uid="{00000000-0005-0000-0000-00006F7F0000}"/>
    <cellStyle name="표준 53 2 4 3 3" xfId="32624" xr:uid="{00000000-0005-0000-0000-0000707F0000}"/>
    <cellStyle name="표준 53 2 4 4" xfId="32625" xr:uid="{00000000-0005-0000-0000-0000717F0000}"/>
    <cellStyle name="표준 53 2 4 4 2" xfId="32626" xr:uid="{00000000-0005-0000-0000-0000727F0000}"/>
    <cellStyle name="표준 53 2 4 5" xfId="32627" xr:uid="{00000000-0005-0000-0000-0000737F0000}"/>
    <cellStyle name="표준 53 2 5" xfId="32628" xr:uid="{00000000-0005-0000-0000-0000747F0000}"/>
    <cellStyle name="표준 53 2 5 2" xfId="32629" xr:uid="{00000000-0005-0000-0000-0000757F0000}"/>
    <cellStyle name="표준 53 2 5 2 2" xfId="32630" xr:uid="{00000000-0005-0000-0000-0000767F0000}"/>
    <cellStyle name="표준 53 2 5 2 2 2" xfId="32631" xr:uid="{00000000-0005-0000-0000-0000777F0000}"/>
    <cellStyle name="표준 53 2 5 2 3" xfId="32632" xr:uid="{00000000-0005-0000-0000-0000787F0000}"/>
    <cellStyle name="표준 53 2 5 3" xfId="32633" xr:uid="{00000000-0005-0000-0000-0000797F0000}"/>
    <cellStyle name="표준 53 2 5 3 2" xfId="32634" xr:uid="{00000000-0005-0000-0000-00007A7F0000}"/>
    <cellStyle name="표준 53 2 5 4" xfId="32635" xr:uid="{00000000-0005-0000-0000-00007B7F0000}"/>
    <cellStyle name="표준 53 2 6" xfId="32636" xr:uid="{00000000-0005-0000-0000-00007C7F0000}"/>
    <cellStyle name="표준 53 2 6 2" xfId="32637" xr:uid="{00000000-0005-0000-0000-00007D7F0000}"/>
    <cellStyle name="표준 53 2 6 2 2" xfId="32638" xr:uid="{00000000-0005-0000-0000-00007E7F0000}"/>
    <cellStyle name="표준 53 2 6 3" xfId="32639" xr:uid="{00000000-0005-0000-0000-00007F7F0000}"/>
    <cellStyle name="표준 53 2 7" xfId="32640" xr:uid="{00000000-0005-0000-0000-0000807F0000}"/>
    <cellStyle name="표준 53 2 7 2" xfId="32641" xr:uid="{00000000-0005-0000-0000-0000817F0000}"/>
    <cellStyle name="표준 53 2 8" xfId="32642" xr:uid="{00000000-0005-0000-0000-0000827F0000}"/>
    <cellStyle name="표준 53 3" xfId="32643" xr:uid="{00000000-0005-0000-0000-0000837F0000}"/>
    <cellStyle name="표준 53 3 2" xfId="32644" xr:uid="{00000000-0005-0000-0000-0000847F0000}"/>
    <cellStyle name="표준 53 3 2 2" xfId="32645" xr:uid="{00000000-0005-0000-0000-0000857F0000}"/>
    <cellStyle name="표준 53 3 2 2 2" xfId="32646" xr:uid="{00000000-0005-0000-0000-0000867F0000}"/>
    <cellStyle name="표준 53 3 2 2 2 2" xfId="32647" xr:uid="{00000000-0005-0000-0000-0000877F0000}"/>
    <cellStyle name="표준 53 3 2 2 2 2 2" xfId="32648" xr:uid="{00000000-0005-0000-0000-0000887F0000}"/>
    <cellStyle name="표준 53 3 2 2 2 2 2 2" xfId="32649" xr:uid="{00000000-0005-0000-0000-0000897F0000}"/>
    <cellStyle name="표준 53 3 2 2 2 2 3" xfId="32650" xr:uid="{00000000-0005-0000-0000-00008A7F0000}"/>
    <cellStyle name="표준 53 3 2 2 2 3" xfId="32651" xr:uid="{00000000-0005-0000-0000-00008B7F0000}"/>
    <cellStyle name="표준 53 3 2 2 2 3 2" xfId="32652" xr:uid="{00000000-0005-0000-0000-00008C7F0000}"/>
    <cellStyle name="표준 53 3 2 2 2 4" xfId="32653" xr:uid="{00000000-0005-0000-0000-00008D7F0000}"/>
    <cellStyle name="표준 53 3 2 2 3" xfId="32654" xr:uid="{00000000-0005-0000-0000-00008E7F0000}"/>
    <cellStyle name="표준 53 3 2 2 3 2" xfId="32655" xr:uid="{00000000-0005-0000-0000-00008F7F0000}"/>
    <cellStyle name="표준 53 3 2 2 3 2 2" xfId="32656" xr:uid="{00000000-0005-0000-0000-0000907F0000}"/>
    <cellStyle name="표준 53 3 2 2 3 3" xfId="32657" xr:uid="{00000000-0005-0000-0000-0000917F0000}"/>
    <cellStyle name="표준 53 3 2 2 4" xfId="32658" xr:uid="{00000000-0005-0000-0000-0000927F0000}"/>
    <cellStyle name="표준 53 3 2 2 4 2" xfId="32659" xr:uid="{00000000-0005-0000-0000-0000937F0000}"/>
    <cellStyle name="표준 53 3 2 2 5" xfId="32660" xr:uid="{00000000-0005-0000-0000-0000947F0000}"/>
    <cellStyle name="표준 53 3 2 3" xfId="32661" xr:uid="{00000000-0005-0000-0000-0000957F0000}"/>
    <cellStyle name="표준 53 3 2 3 2" xfId="32662" xr:uid="{00000000-0005-0000-0000-0000967F0000}"/>
    <cellStyle name="표준 53 3 2 3 2 2" xfId="32663" xr:uid="{00000000-0005-0000-0000-0000977F0000}"/>
    <cellStyle name="표준 53 3 2 3 2 2 2" xfId="32664" xr:uid="{00000000-0005-0000-0000-0000987F0000}"/>
    <cellStyle name="표준 53 3 2 3 2 3" xfId="32665" xr:uid="{00000000-0005-0000-0000-0000997F0000}"/>
    <cellStyle name="표준 53 3 2 3 3" xfId="32666" xr:uid="{00000000-0005-0000-0000-00009A7F0000}"/>
    <cellStyle name="표준 53 3 2 3 3 2" xfId="32667" xr:uid="{00000000-0005-0000-0000-00009B7F0000}"/>
    <cellStyle name="표준 53 3 2 3 4" xfId="32668" xr:uid="{00000000-0005-0000-0000-00009C7F0000}"/>
    <cellStyle name="표준 53 3 2 4" xfId="32669" xr:uid="{00000000-0005-0000-0000-00009D7F0000}"/>
    <cellStyle name="표준 53 3 2 4 2" xfId="32670" xr:uid="{00000000-0005-0000-0000-00009E7F0000}"/>
    <cellStyle name="표준 53 3 2 4 2 2" xfId="32671" xr:uid="{00000000-0005-0000-0000-00009F7F0000}"/>
    <cellStyle name="표준 53 3 2 4 3" xfId="32672" xr:uid="{00000000-0005-0000-0000-0000A07F0000}"/>
    <cellStyle name="표준 53 3 2 5" xfId="32673" xr:uid="{00000000-0005-0000-0000-0000A17F0000}"/>
    <cellStyle name="표준 53 3 2 5 2" xfId="32674" xr:uid="{00000000-0005-0000-0000-0000A27F0000}"/>
    <cellStyle name="표준 53 3 2 6" xfId="32675" xr:uid="{00000000-0005-0000-0000-0000A37F0000}"/>
    <cellStyle name="표준 53 3 3" xfId="32676" xr:uid="{00000000-0005-0000-0000-0000A47F0000}"/>
    <cellStyle name="표준 53 3 3 2" xfId="32677" xr:uid="{00000000-0005-0000-0000-0000A57F0000}"/>
    <cellStyle name="표준 53 3 3 2 2" xfId="32678" xr:uid="{00000000-0005-0000-0000-0000A67F0000}"/>
    <cellStyle name="표준 53 3 3 2 2 2" xfId="32679" xr:uid="{00000000-0005-0000-0000-0000A77F0000}"/>
    <cellStyle name="표준 53 3 3 2 2 2 2" xfId="32680" xr:uid="{00000000-0005-0000-0000-0000A87F0000}"/>
    <cellStyle name="표준 53 3 3 2 2 3" xfId="32681" xr:uid="{00000000-0005-0000-0000-0000A97F0000}"/>
    <cellStyle name="표준 53 3 3 2 3" xfId="32682" xr:uid="{00000000-0005-0000-0000-0000AA7F0000}"/>
    <cellStyle name="표준 53 3 3 2 3 2" xfId="32683" xr:uid="{00000000-0005-0000-0000-0000AB7F0000}"/>
    <cellStyle name="표준 53 3 3 2 4" xfId="32684" xr:uid="{00000000-0005-0000-0000-0000AC7F0000}"/>
    <cellStyle name="표준 53 3 3 3" xfId="32685" xr:uid="{00000000-0005-0000-0000-0000AD7F0000}"/>
    <cellStyle name="표준 53 3 3 3 2" xfId="32686" xr:uid="{00000000-0005-0000-0000-0000AE7F0000}"/>
    <cellStyle name="표준 53 3 3 3 2 2" xfId="32687" xr:uid="{00000000-0005-0000-0000-0000AF7F0000}"/>
    <cellStyle name="표준 53 3 3 3 3" xfId="32688" xr:uid="{00000000-0005-0000-0000-0000B07F0000}"/>
    <cellStyle name="표준 53 3 3 4" xfId="32689" xr:uid="{00000000-0005-0000-0000-0000B17F0000}"/>
    <cellStyle name="표준 53 3 3 4 2" xfId="32690" xr:uid="{00000000-0005-0000-0000-0000B27F0000}"/>
    <cellStyle name="표준 53 3 3 5" xfId="32691" xr:uid="{00000000-0005-0000-0000-0000B37F0000}"/>
    <cellStyle name="표준 53 3 4" xfId="32692" xr:uid="{00000000-0005-0000-0000-0000B47F0000}"/>
    <cellStyle name="표준 53 3 4 2" xfId="32693" xr:uid="{00000000-0005-0000-0000-0000B57F0000}"/>
    <cellStyle name="표준 53 3 4 2 2" xfId="32694" xr:uid="{00000000-0005-0000-0000-0000B67F0000}"/>
    <cellStyle name="표준 53 3 4 2 2 2" xfId="32695" xr:uid="{00000000-0005-0000-0000-0000B77F0000}"/>
    <cellStyle name="표준 53 3 4 2 3" xfId="32696" xr:uid="{00000000-0005-0000-0000-0000B87F0000}"/>
    <cellStyle name="표준 53 3 4 3" xfId="32697" xr:uid="{00000000-0005-0000-0000-0000B97F0000}"/>
    <cellStyle name="표준 53 3 4 3 2" xfId="32698" xr:uid="{00000000-0005-0000-0000-0000BA7F0000}"/>
    <cellStyle name="표준 53 3 4 4" xfId="32699" xr:uid="{00000000-0005-0000-0000-0000BB7F0000}"/>
    <cellStyle name="표준 53 3 5" xfId="32700" xr:uid="{00000000-0005-0000-0000-0000BC7F0000}"/>
    <cellStyle name="표준 53 3 5 2" xfId="32701" xr:uid="{00000000-0005-0000-0000-0000BD7F0000}"/>
    <cellStyle name="표준 53 3 5 2 2" xfId="32702" xr:uid="{00000000-0005-0000-0000-0000BE7F0000}"/>
    <cellStyle name="표준 53 3 5 3" xfId="32703" xr:uid="{00000000-0005-0000-0000-0000BF7F0000}"/>
    <cellStyle name="표준 53 3 6" xfId="32704" xr:uid="{00000000-0005-0000-0000-0000C07F0000}"/>
    <cellStyle name="표준 53 3 6 2" xfId="32705" xr:uid="{00000000-0005-0000-0000-0000C17F0000}"/>
    <cellStyle name="표준 53 3 7" xfId="32706" xr:uid="{00000000-0005-0000-0000-0000C27F0000}"/>
    <cellStyle name="표준 53 4" xfId="32707" xr:uid="{00000000-0005-0000-0000-0000C37F0000}"/>
    <cellStyle name="표준 53 4 2" xfId="32708" xr:uid="{00000000-0005-0000-0000-0000C47F0000}"/>
    <cellStyle name="표준 53 4 2 2" xfId="32709" xr:uid="{00000000-0005-0000-0000-0000C57F0000}"/>
    <cellStyle name="표준 53 4 2 2 2" xfId="32710" xr:uid="{00000000-0005-0000-0000-0000C67F0000}"/>
    <cellStyle name="표준 53 4 2 2 2 2" xfId="32711" xr:uid="{00000000-0005-0000-0000-0000C77F0000}"/>
    <cellStyle name="표준 53 4 2 2 2 2 2" xfId="32712" xr:uid="{00000000-0005-0000-0000-0000C87F0000}"/>
    <cellStyle name="표준 53 4 2 2 2 3" xfId="32713" xr:uid="{00000000-0005-0000-0000-0000C97F0000}"/>
    <cellStyle name="표준 53 4 2 2 3" xfId="32714" xr:uid="{00000000-0005-0000-0000-0000CA7F0000}"/>
    <cellStyle name="표준 53 4 2 2 3 2" xfId="32715" xr:uid="{00000000-0005-0000-0000-0000CB7F0000}"/>
    <cellStyle name="표준 53 4 2 2 4" xfId="32716" xr:uid="{00000000-0005-0000-0000-0000CC7F0000}"/>
    <cellStyle name="표준 53 4 2 3" xfId="32717" xr:uid="{00000000-0005-0000-0000-0000CD7F0000}"/>
    <cellStyle name="표준 53 4 2 3 2" xfId="32718" xr:uid="{00000000-0005-0000-0000-0000CE7F0000}"/>
    <cellStyle name="표준 53 4 2 3 2 2" xfId="32719" xr:uid="{00000000-0005-0000-0000-0000CF7F0000}"/>
    <cellStyle name="표준 53 4 2 3 3" xfId="32720" xr:uid="{00000000-0005-0000-0000-0000D07F0000}"/>
    <cellStyle name="표준 53 4 2 4" xfId="32721" xr:uid="{00000000-0005-0000-0000-0000D17F0000}"/>
    <cellStyle name="표준 53 4 2 4 2" xfId="32722" xr:uid="{00000000-0005-0000-0000-0000D27F0000}"/>
    <cellStyle name="표준 53 4 2 5" xfId="32723" xr:uid="{00000000-0005-0000-0000-0000D37F0000}"/>
    <cellStyle name="표준 53 4 3" xfId="32724" xr:uid="{00000000-0005-0000-0000-0000D47F0000}"/>
    <cellStyle name="표준 53 4 3 2" xfId="32725" xr:uid="{00000000-0005-0000-0000-0000D57F0000}"/>
    <cellStyle name="표준 53 4 3 2 2" xfId="32726" xr:uid="{00000000-0005-0000-0000-0000D67F0000}"/>
    <cellStyle name="표준 53 4 3 2 2 2" xfId="32727" xr:uid="{00000000-0005-0000-0000-0000D77F0000}"/>
    <cellStyle name="표준 53 4 3 2 3" xfId="32728" xr:uid="{00000000-0005-0000-0000-0000D87F0000}"/>
    <cellStyle name="표준 53 4 3 3" xfId="32729" xr:uid="{00000000-0005-0000-0000-0000D97F0000}"/>
    <cellStyle name="표준 53 4 3 3 2" xfId="32730" xr:uid="{00000000-0005-0000-0000-0000DA7F0000}"/>
    <cellStyle name="표준 53 4 3 4" xfId="32731" xr:uid="{00000000-0005-0000-0000-0000DB7F0000}"/>
    <cellStyle name="표준 53 4 4" xfId="32732" xr:uid="{00000000-0005-0000-0000-0000DC7F0000}"/>
    <cellStyle name="표준 53 4 4 2" xfId="32733" xr:uid="{00000000-0005-0000-0000-0000DD7F0000}"/>
    <cellStyle name="표준 53 4 4 2 2" xfId="32734" xr:uid="{00000000-0005-0000-0000-0000DE7F0000}"/>
    <cellStyle name="표준 53 4 4 3" xfId="32735" xr:uid="{00000000-0005-0000-0000-0000DF7F0000}"/>
    <cellStyle name="표준 53 4 5" xfId="32736" xr:uid="{00000000-0005-0000-0000-0000E07F0000}"/>
    <cellStyle name="표준 53 4 5 2" xfId="32737" xr:uid="{00000000-0005-0000-0000-0000E17F0000}"/>
    <cellStyle name="표준 53 4 6" xfId="32738" xr:uid="{00000000-0005-0000-0000-0000E27F0000}"/>
    <cellStyle name="표준 53 5" xfId="32739" xr:uid="{00000000-0005-0000-0000-0000E37F0000}"/>
    <cellStyle name="표준 53 5 2" xfId="32740" xr:uid="{00000000-0005-0000-0000-0000E47F0000}"/>
    <cellStyle name="표준 53 5 2 2" xfId="32741" xr:uid="{00000000-0005-0000-0000-0000E57F0000}"/>
    <cellStyle name="표준 53 5 2 2 2" xfId="32742" xr:uid="{00000000-0005-0000-0000-0000E67F0000}"/>
    <cellStyle name="표준 53 5 2 2 2 2" xfId="32743" xr:uid="{00000000-0005-0000-0000-0000E77F0000}"/>
    <cellStyle name="표준 53 5 2 2 3" xfId="32744" xr:uid="{00000000-0005-0000-0000-0000E87F0000}"/>
    <cellStyle name="표준 53 5 2 3" xfId="32745" xr:uid="{00000000-0005-0000-0000-0000E97F0000}"/>
    <cellStyle name="표준 53 5 2 3 2" xfId="32746" xr:uid="{00000000-0005-0000-0000-0000EA7F0000}"/>
    <cellStyle name="표준 53 5 2 4" xfId="32747" xr:uid="{00000000-0005-0000-0000-0000EB7F0000}"/>
    <cellStyle name="표준 53 5 3" xfId="32748" xr:uid="{00000000-0005-0000-0000-0000EC7F0000}"/>
    <cellStyle name="표준 53 5 3 2" xfId="32749" xr:uid="{00000000-0005-0000-0000-0000ED7F0000}"/>
    <cellStyle name="표준 53 5 3 2 2" xfId="32750" xr:uid="{00000000-0005-0000-0000-0000EE7F0000}"/>
    <cellStyle name="표준 53 5 3 3" xfId="32751" xr:uid="{00000000-0005-0000-0000-0000EF7F0000}"/>
    <cellStyle name="표준 53 5 4" xfId="32752" xr:uid="{00000000-0005-0000-0000-0000F07F0000}"/>
    <cellStyle name="표준 53 5 4 2" xfId="32753" xr:uid="{00000000-0005-0000-0000-0000F17F0000}"/>
    <cellStyle name="표준 53 5 5" xfId="32754" xr:uid="{00000000-0005-0000-0000-0000F27F0000}"/>
    <cellStyle name="표준 53 6" xfId="32755" xr:uid="{00000000-0005-0000-0000-0000F37F0000}"/>
    <cellStyle name="표준 53 6 2" xfId="32756" xr:uid="{00000000-0005-0000-0000-0000F47F0000}"/>
    <cellStyle name="표준 53 6 2 2" xfId="32757" xr:uid="{00000000-0005-0000-0000-0000F57F0000}"/>
    <cellStyle name="표준 53 6 2 2 2" xfId="32758" xr:uid="{00000000-0005-0000-0000-0000F67F0000}"/>
    <cellStyle name="표준 53 6 2 3" xfId="32759" xr:uid="{00000000-0005-0000-0000-0000F77F0000}"/>
    <cellStyle name="표준 53 6 3" xfId="32760" xr:uid="{00000000-0005-0000-0000-0000F87F0000}"/>
    <cellStyle name="표준 53 6 3 2" xfId="32761" xr:uid="{00000000-0005-0000-0000-0000F97F0000}"/>
    <cellStyle name="표준 53 6 4" xfId="32762" xr:uid="{00000000-0005-0000-0000-0000FA7F0000}"/>
    <cellStyle name="표준 53 7" xfId="32763" xr:uid="{00000000-0005-0000-0000-0000FB7F0000}"/>
    <cellStyle name="표준 53 7 2" xfId="32764" xr:uid="{00000000-0005-0000-0000-0000FC7F0000}"/>
    <cellStyle name="표준 53 7 2 2" xfId="32765" xr:uid="{00000000-0005-0000-0000-0000FD7F0000}"/>
    <cellStyle name="표준 53 7 3" xfId="32766" xr:uid="{00000000-0005-0000-0000-0000FE7F0000}"/>
    <cellStyle name="표준 53 8" xfId="32767" xr:uid="{00000000-0005-0000-0000-0000FF7F0000}"/>
    <cellStyle name="표준 53 8 2" xfId="32768" xr:uid="{00000000-0005-0000-0000-000000800000}"/>
    <cellStyle name="표준 53 9" xfId="32769" xr:uid="{00000000-0005-0000-0000-000001800000}"/>
    <cellStyle name="표준 53 9 2" xfId="32770" xr:uid="{00000000-0005-0000-0000-000002800000}"/>
    <cellStyle name="표준 53_이관신청서명단(말소)" xfId="32771" xr:uid="{00000000-0005-0000-0000-000003800000}"/>
    <cellStyle name="표준 54" xfId="32772" xr:uid="{00000000-0005-0000-0000-000004800000}"/>
    <cellStyle name="표준 54 10" xfId="32773" xr:uid="{00000000-0005-0000-0000-000005800000}"/>
    <cellStyle name="표준 54 11" xfId="32774" xr:uid="{00000000-0005-0000-0000-000006800000}"/>
    <cellStyle name="표준 54 2" xfId="32775" xr:uid="{00000000-0005-0000-0000-000007800000}"/>
    <cellStyle name="표준 54 2 2" xfId="32776" xr:uid="{00000000-0005-0000-0000-000008800000}"/>
    <cellStyle name="표준 54 2 2 2" xfId="32777" xr:uid="{00000000-0005-0000-0000-000009800000}"/>
    <cellStyle name="표준 54 2 2 2 2" xfId="32778" xr:uid="{00000000-0005-0000-0000-00000A800000}"/>
    <cellStyle name="표준 54 2 2 2 2 2" xfId="32779" xr:uid="{00000000-0005-0000-0000-00000B800000}"/>
    <cellStyle name="표준 54 2 2 2 2 2 2" xfId="32780" xr:uid="{00000000-0005-0000-0000-00000C800000}"/>
    <cellStyle name="표준 54 2 2 2 2 2 2 2" xfId="32781" xr:uid="{00000000-0005-0000-0000-00000D800000}"/>
    <cellStyle name="표준 54 2 2 2 2 2 2 2 2" xfId="32782" xr:uid="{00000000-0005-0000-0000-00000E800000}"/>
    <cellStyle name="표준 54 2 2 2 2 2 2 3" xfId="32783" xr:uid="{00000000-0005-0000-0000-00000F800000}"/>
    <cellStyle name="표준 54 2 2 2 2 2 3" xfId="32784" xr:uid="{00000000-0005-0000-0000-000010800000}"/>
    <cellStyle name="표준 54 2 2 2 2 2 3 2" xfId="32785" xr:uid="{00000000-0005-0000-0000-000011800000}"/>
    <cellStyle name="표준 54 2 2 2 2 2 4" xfId="32786" xr:uid="{00000000-0005-0000-0000-000012800000}"/>
    <cellStyle name="표준 54 2 2 2 2 3" xfId="32787" xr:uid="{00000000-0005-0000-0000-000013800000}"/>
    <cellStyle name="표준 54 2 2 2 2 3 2" xfId="32788" xr:uid="{00000000-0005-0000-0000-000014800000}"/>
    <cellStyle name="표준 54 2 2 2 2 3 2 2" xfId="32789" xr:uid="{00000000-0005-0000-0000-000015800000}"/>
    <cellStyle name="표준 54 2 2 2 2 3 3" xfId="32790" xr:uid="{00000000-0005-0000-0000-000016800000}"/>
    <cellStyle name="표준 54 2 2 2 2 4" xfId="32791" xr:uid="{00000000-0005-0000-0000-000017800000}"/>
    <cellStyle name="표준 54 2 2 2 2 4 2" xfId="32792" xr:uid="{00000000-0005-0000-0000-000018800000}"/>
    <cellStyle name="표준 54 2 2 2 2 5" xfId="32793" xr:uid="{00000000-0005-0000-0000-000019800000}"/>
    <cellStyle name="표준 54 2 2 2 3" xfId="32794" xr:uid="{00000000-0005-0000-0000-00001A800000}"/>
    <cellStyle name="표준 54 2 2 2 3 2" xfId="32795" xr:uid="{00000000-0005-0000-0000-00001B800000}"/>
    <cellStyle name="표준 54 2 2 2 3 2 2" xfId="32796" xr:uid="{00000000-0005-0000-0000-00001C800000}"/>
    <cellStyle name="표준 54 2 2 2 3 2 2 2" xfId="32797" xr:uid="{00000000-0005-0000-0000-00001D800000}"/>
    <cellStyle name="표준 54 2 2 2 3 2 3" xfId="32798" xr:uid="{00000000-0005-0000-0000-00001E800000}"/>
    <cellStyle name="표준 54 2 2 2 3 3" xfId="32799" xr:uid="{00000000-0005-0000-0000-00001F800000}"/>
    <cellStyle name="표준 54 2 2 2 3 3 2" xfId="32800" xr:uid="{00000000-0005-0000-0000-000020800000}"/>
    <cellStyle name="표준 54 2 2 2 3 4" xfId="32801" xr:uid="{00000000-0005-0000-0000-000021800000}"/>
    <cellStyle name="표준 54 2 2 2 4" xfId="32802" xr:uid="{00000000-0005-0000-0000-000022800000}"/>
    <cellStyle name="표준 54 2 2 2 4 2" xfId="32803" xr:uid="{00000000-0005-0000-0000-000023800000}"/>
    <cellStyle name="표준 54 2 2 2 4 2 2" xfId="32804" xr:uid="{00000000-0005-0000-0000-000024800000}"/>
    <cellStyle name="표준 54 2 2 2 4 3" xfId="32805" xr:uid="{00000000-0005-0000-0000-000025800000}"/>
    <cellStyle name="표준 54 2 2 2 5" xfId="32806" xr:uid="{00000000-0005-0000-0000-000026800000}"/>
    <cellStyle name="표준 54 2 2 2 5 2" xfId="32807" xr:uid="{00000000-0005-0000-0000-000027800000}"/>
    <cellStyle name="표준 54 2 2 2 6" xfId="32808" xr:uid="{00000000-0005-0000-0000-000028800000}"/>
    <cellStyle name="표준 54 2 2 3" xfId="32809" xr:uid="{00000000-0005-0000-0000-000029800000}"/>
    <cellStyle name="표준 54 2 2 3 2" xfId="32810" xr:uid="{00000000-0005-0000-0000-00002A800000}"/>
    <cellStyle name="표준 54 2 2 3 2 2" xfId="32811" xr:uid="{00000000-0005-0000-0000-00002B800000}"/>
    <cellStyle name="표준 54 2 2 3 2 2 2" xfId="32812" xr:uid="{00000000-0005-0000-0000-00002C800000}"/>
    <cellStyle name="표준 54 2 2 3 2 2 2 2" xfId="32813" xr:uid="{00000000-0005-0000-0000-00002D800000}"/>
    <cellStyle name="표준 54 2 2 3 2 2 3" xfId="32814" xr:uid="{00000000-0005-0000-0000-00002E800000}"/>
    <cellStyle name="표준 54 2 2 3 2 3" xfId="32815" xr:uid="{00000000-0005-0000-0000-00002F800000}"/>
    <cellStyle name="표준 54 2 2 3 2 3 2" xfId="32816" xr:uid="{00000000-0005-0000-0000-000030800000}"/>
    <cellStyle name="표준 54 2 2 3 2 4" xfId="32817" xr:uid="{00000000-0005-0000-0000-000031800000}"/>
    <cellStyle name="표준 54 2 2 3 3" xfId="32818" xr:uid="{00000000-0005-0000-0000-000032800000}"/>
    <cellStyle name="표준 54 2 2 3 3 2" xfId="32819" xr:uid="{00000000-0005-0000-0000-000033800000}"/>
    <cellStyle name="표준 54 2 2 3 3 2 2" xfId="32820" xr:uid="{00000000-0005-0000-0000-000034800000}"/>
    <cellStyle name="표준 54 2 2 3 3 3" xfId="32821" xr:uid="{00000000-0005-0000-0000-000035800000}"/>
    <cellStyle name="표준 54 2 2 3 4" xfId="32822" xr:uid="{00000000-0005-0000-0000-000036800000}"/>
    <cellStyle name="표준 54 2 2 3 4 2" xfId="32823" xr:uid="{00000000-0005-0000-0000-000037800000}"/>
    <cellStyle name="표준 54 2 2 3 5" xfId="32824" xr:uid="{00000000-0005-0000-0000-000038800000}"/>
    <cellStyle name="표준 54 2 2 4" xfId="32825" xr:uid="{00000000-0005-0000-0000-000039800000}"/>
    <cellStyle name="표준 54 2 2 4 2" xfId="32826" xr:uid="{00000000-0005-0000-0000-00003A800000}"/>
    <cellStyle name="표준 54 2 2 4 2 2" xfId="32827" xr:uid="{00000000-0005-0000-0000-00003B800000}"/>
    <cellStyle name="표준 54 2 2 4 2 2 2" xfId="32828" xr:uid="{00000000-0005-0000-0000-00003C800000}"/>
    <cellStyle name="표준 54 2 2 4 2 3" xfId="32829" xr:uid="{00000000-0005-0000-0000-00003D800000}"/>
    <cellStyle name="표준 54 2 2 4 3" xfId="32830" xr:uid="{00000000-0005-0000-0000-00003E800000}"/>
    <cellStyle name="표준 54 2 2 4 3 2" xfId="32831" xr:uid="{00000000-0005-0000-0000-00003F800000}"/>
    <cellStyle name="표준 54 2 2 4 4" xfId="32832" xr:uid="{00000000-0005-0000-0000-000040800000}"/>
    <cellStyle name="표준 54 2 2 5" xfId="32833" xr:uid="{00000000-0005-0000-0000-000041800000}"/>
    <cellStyle name="표준 54 2 2 5 2" xfId="32834" xr:uid="{00000000-0005-0000-0000-000042800000}"/>
    <cellStyle name="표준 54 2 2 5 2 2" xfId="32835" xr:uid="{00000000-0005-0000-0000-000043800000}"/>
    <cellStyle name="표준 54 2 2 5 3" xfId="32836" xr:uid="{00000000-0005-0000-0000-000044800000}"/>
    <cellStyle name="표준 54 2 2 6" xfId="32837" xr:uid="{00000000-0005-0000-0000-000045800000}"/>
    <cellStyle name="표준 54 2 2 6 2" xfId="32838" xr:uid="{00000000-0005-0000-0000-000046800000}"/>
    <cellStyle name="표준 54 2 2 7" xfId="32839" xr:uid="{00000000-0005-0000-0000-000047800000}"/>
    <cellStyle name="표준 54 2 3" xfId="32840" xr:uid="{00000000-0005-0000-0000-000048800000}"/>
    <cellStyle name="표준 54 2 3 2" xfId="32841" xr:uid="{00000000-0005-0000-0000-000049800000}"/>
    <cellStyle name="표준 54 2 3 2 2" xfId="32842" xr:uid="{00000000-0005-0000-0000-00004A800000}"/>
    <cellStyle name="표준 54 2 3 2 2 2" xfId="32843" xr:uid="{00000000-0005-0000-0000-00004B800000}"/>
    <cellStyle name="표준 54 2 3 2 2 2 2" xfId="32844" xr:uid="{00000000-0005-0000-0000-00004C800000}"/>
    <cellStyle name="표준 54 2 3 2 2 2 2 2" xfId="32845" xr:uid="{00000000-0005-0000-0000-00004D800000}"/>
    <cellStyle name="표준 54 2 3 2 2 2 3" xfId="32846" xr:uid="{00000000-0005-0000-0000-00004E800000}"/>
    <cellStyle name="표준 54 2 3 2 2 3" xfId="32847" xr:uid="{00000000-0005-0000-0000-00004F800000}"/>
    <cellStyle name="표준 54 2 3 2 2 3 2" xfId="32848" xr:uid="{00000000-0005-0000-0000-000050800000}"/>
    <cellStyle name="표준 54 2 3 2 2 4" xfId="32849" xr:uid="{00000000-0005-0000-0000-000051800000}"/>
    <cellStyle name="표준 54 2 3 2 3" xfId="32850" xr:uid="{00000000-0005-0000-0000-000052800000}"/>
    <cellStyle name="표준 54 2 3 2 3 2" xfId="32851" xr:uid="{00000000-0005-0000-0000-000053800000}"/>
    <cellStyle name="표준 54 2 3 2 3 2 2" xfId="32852" xr:uid="{00000000-0005-0000-0000-000054800000}"/>
    <cellStyle name="표준 54 2 3 2 3 3" xfId="32853" xr:uid="{00000000-0005-0000-0000-000055800000}"/>
    <cellStyle name="표준 54 2 3 2 4" xfId="32854" xr:uid="{00000000-0005-0000-0000-000056800000}"/>
    <cellStyle name="표준 54 2 3 2 4 2" xfId="32855" xr:uid="{00000000-0005-0000-0000-000057800000}"/>
    <cellStyle name="표준 54 2 3 2 5" xfId="32856" xr:uid="{00000000-0005-0000-0000-000058800000}"/>
    <cellStyle name="표준 54 2 3 3" xfId="32857" xr:uid="{00000000-0005-0000-0000-000059800000}"/>
    <cellStyle name="표준 54 2 3 3 2" xfId="32858" xr:uid="{00000000-0005-0000-0000-00005A800000}"/>
    <cellStyle name="표준 54 2 3 3 2 2" xfId="32859" xr:uid="{00000000-0005-0000-0000-00005B800000}"/>
    <cellStyle name="표준 54 2 3 3 2 2 2" xfId="32860" xr:uid="{00000000-0005-0000-0000-00005C800000}"/>
    <cellStyle name="표준 54 2 3 3 2 3" xfId="32861" xr:uid="{00000000-0005-0000-0000-00005D800000}"/>
    <cellStyle name="표준 54 2 3 3 3" xfId="32862" xr:uid="{00000000-0005-0000-0000-00005E800000}"/>
    <cellStyle name="표준 54 2 3 3 3 2" xfId="32863" xr:uid="{00000000-0005-0000-0000-00005F800000}"/>
    <cellStyle name="표준 54 2 3 3 4" xfId="32864" xr:uid="{00000000-0005-0000-0000-000060800000}"/>
    <cellStyle name="표준 54 2 3 4" xfId="32865" xr:uid="{00000000-0005-0000-0000-000061800000}"/>
    <cellStyle name="표준 54 2 3 4 2" xfId="32866" xr:uid="{00000000-0005-0000-0000-000062800000}"/>
    <cellStyle name="표준 54 2 3 4 2 2" xfId="32867" xr:uid="{00000000-0005-0000-0000-000063800000}"/>
    <cellStyle name="표준 54 2 3 4 3" xfId="32868" xr:uid="{00000000-0005-0000-0000-000064800000}"/>
    <cellStyle name="표준 54 2 3 5" xfId="32869" xr:uid="{00000000-0005-0000-0000-000065800000}"/>
    <cellStyle name="표준 54 2 3 5 2" xfId="32870" xr:uid="{00000000-0005-0000-0000-000066800000}"/>
    <cellStyle name="표준 54 2 3 6" xfId="32871" xr:uid="{00000000-0005-0000-0000-000067800000}"/>
    <cellStyle name="표준 54 2 4" xfId="32872" xr:uid="{00000000-0005-0000-0000-000068800000}"/>
    <cellStyle name="표준 54 2 4 2" xfId="32873" xr:uid="{00000000-0005-0000-0000-000069800000}"/>
    <cellStyle name="표준 54 2 4 2 2" xfId="32874" xr:uid="{00000000-0005-0000-0000-00006A800000}"/>
    <cellStyle name="표준 54 2 4 2 2 2" xfId="32875" xr:uid="{00000000-0005-0000-0000-00006B800000}"/>
    <cellStyle name="표준 54 2 4 2 2 2 2" xfId="32876" xr:uid="{00000000-0005-0000-0000-00006C800000}"/>
    <cellStyle name="표준 54 2 4 2 2 3" xfId="32877" xr:uid="{00000000-0005-0000-0000-00006D800000}"/>
    <cellStyle name="표준 54 2 4 2 3" xfId="32878" xr:uid="{00000000-0005-0000-0000-00006E800000}"/>
    <cellStyle name="표준 54 2 4 2 3 2" xfId="32879" xr:uid="{00000000-0005-0000-0000-00006F800000}"/>
    <cellStyle name="표준 54 2 4 2 4" xfId="32880" xr:uid="{00000000-0005-0000-0000-000070800000}"/>
    <cellStyle name="표준 54 2 4 3" xfId="32881" xr:uid="{00000000-0005-0000-0000-000071800000}"/>
    <cellStyle name="표준 54 2 4 3 2" xfId="32882" xr:uid="{00000000-0005-0000-0000-000072800000}"/>
    <cellStyle name="표준 54 2 4 3 2 2" xfId="32883" xr:uid="{00000000-0005-0000-0000-000073800000}"/>
    <cellStyle name="표준 54 2 4 3 3" xfId="32884" xr:uid="{00000000-0005-0000-0000-000074800000}"/>
    <cellStyle name="표준 54 2 4 4" xfId="32885" xr:uid="{00000000-0005-0000-0000-000075800000}"/>
    <cellStyle name="표준 54 2 4 4 2" xfId="32886" xr:uid="{00000000-0005-0000-0000-000076800000}"/>
    <cellStyle name="표준 54 2 4 5" xfId="32887" xr:uid="{00000000-0005-0000-0000-000077800000}"/>
    <cellStyle name="표준 54 2 5" xfId="32888" xr:uid="{00000000-0005-0000-0000-000078800000}"/>
    <cellStyle name="표준 54 2 5 2" xfId="32889" xr:uid="{00000000-0005-0000-0000-000079800000}"/>
    <cellStyle name="표준 54 2 5 2 2" xfId="32890" xr:uid="{00000000-0005-0000-0000-00007A800000}"/>
    <cellStyle name="표준 54 2 5 2 2 2" xfId="32891" xr:uid="{00000000-0005-0000-0000-00007B800000}"/>
    <cellStyle name="표준 54 2 5 2 3" xfId="32892" xr:uid="{00000000-0005-0000-0000-00007C800000}"/>
    <cellStyle name="표준 54 2 5 3" xfId="32893" xr:uid="{00000000-0005-0000-0000-00007D800000}"/>
    <cellStyle name="표준 54 2 5 3 2" xfId="32894" xr:uid="{00000000-0005-0000-0000-00007E800000}"/>
    <cellStyle name="표준 54 2 5 4" xfId="32895" xr:uid="{00000000-0005-0000-0000-00007F800000}"/>
    <cellStyle name="표준 54 2 6" xfId="32896" xr:uid="{00000000-0005-0000-0000-000080800000}"/>
    <cellStyle name="표준 54 2 6 2" xfId="32897" xr:uid="{00000000-0005-0000-0000-000081800000}"/>
    <cellStyle name="표준 54 2 6 2 2" xfId="32898" xr:uid="{00000000-0005-0000-0000-000082800000}"/>
    <cellStyle name="표준 54 2 6 3" xfId="32899" xr:uid="{00000000-0005-0000-0000-000083800000}"/>
    <cellStyle name="표준 54 2 7" xfId="32900" xr:uid="{00000000-0005-0000-0000-000084800000}"/>
    <cellStyle name="표준 54 2 7 2" xfId="32901" xr:uid="{00000000-0005-0000-0000-000085800000}"/>
    <cellStyle name="표준 54 2 8" xfId="32902" xr:uid="{00000000-0005-0000-0000-000086800000}"/>
    <cellStyle name="표준 54 3" xfId="32903" xr:uid="{00000000-0005-0000-0000-000087800000}"/>
    <cellStyle name="표준 54 3 2" xfId="32904" xr:uid="{00000000-0005-0000-0000-000088800000}"/>
    <cellStyle name="표준 54 3 2 2" xfId="32905" xr:uid="{00000000-0005-0000-0000-000089800000}"/>
    <cellStyle name="표준 54 3 2 2 2" xfId="32906" xr:uid="{00000000-0005-0000-0000-00008A800000}"/>
    <cellStyle name="표준 54 3 2 2 2 2" xfId="32907" xr:uid="{00000000-0005-0000-0000-00008B800000}"/>
    <cellStyle name="표준 54 3 2 2 2 2 2" xfId="32908" xr:uid="{00000000-0005-0000-0000-00008C800000}"/>
    <cellStyle name="표준 54 3 2 2 2 2 2 2" xfId="32909" xr:uid="{00000000-0005-0000-0000-00008D800000}"/>
    <cellStyle name="표준 54 3 2 2 2 2 3" xfId="32910" xr:uid="{00000000-0005-0000-0000-00008E800000}"/>
    <cellStyle name="표준 54 3 2 2 2 3" xfId="32911" xr:uid="{00000000-0005-0000-0000-00008F800000}"/>
    <cellStyle name="표준 54 3 2 2 2 3 2" xfId="32912" xr:uid="{00000000-0005-0000-0000-000090800000}"/>
    <cellStyle name="표준 54 3 2 2 2 4" xfId="32913" xr:uid="{00000000-0005-0000-0000-000091800000}"/>
    <cellStyle name="표준 54 3 2 2 3" xfId="32914" xr:uid="{00000000-0005-0000-0000-000092800000}"/>
    <cellStyle name="표준 54 3 2 2 3 2" xfId="32915" xr:uid="{00000000-0005-0000-0000-000093800000}"/>
    <cellStyle name="표준 54 3 2 2 3 2 2" xfId="32916" xr:uid="{00000000-0005-0000-0000-000094800000}"/>
    <cellStyle name="표준 54 3 2 2 3 3" xfId="32917" xr:uid="{00000000-0005-0000-0000-000095800000}"/>
    <cellStyle name="표준 54 3 2 2 4" xfId="32918" xr:uid="{00000000-0005-0000-0000-000096800000}"/>
    <cellStyle name="표준 54 3 2 2 4 2" xfId="32919" xr:uid="{00000000-0005-0000-0000-000097800000}"/>
    <cellStyle name="표준 54 3 2 2 5" xfId="32920" xr:uid="{00000000-0005-0000-0000-000098800000}"/>
    <cellStyle name="표준 54 3 2 3" xfId="32921" xr:uid="{00000000-0005-0000-0000-000099800000}"/>
    <cellStyle name="표준 54 3 2 3 2" xfId="32922" xr:uid="{00000000-0005-0000-0000-00009A800000}"/>
    <cellStyle name="표준 54 3 2 3 2 2" xfId="32923" xr:uid="{00000000-0005-0000-0000-00009B800000}"/>
    <cellStyle name="표준 54 3 2 3 2 2 2" xfId="32924" xr:uid="{00000000-0005-0000-0000-00009C800000}"/>
    <cellStyle name="표준 54 3 2 3 2 3" xfId="32925" xr:uid="{00000000-0005-0000-0000-00009D800000}"/>
    <cellStyle name="표준 54 3 2 3 3" xfId="32926" xr:uid="{00000000-0005-0000-0000-00009E800000}"/>
    <cellStyle name="표준 54 3 2 3 3 2" xfId="32927" xr:uid="{00000000-0005-0000-0000-00009F800000}"/>
    <cellStyle name="표준 54 3 2 3 4" xfId="32928" xr:uid="{00000000-0005-0000-0000-0000A0800000}"/>
    <cellStyle name="표준 54 3 2 4" xfId="32929" xr:uid="{00000000-0005-0000-0000-0000A1800000}"/>
    <cellStyle name="표준 54 3 2 4 2" xfId="32930" xr:uid="{00000000-0005-0000-0000-0000A2800000}"/>
    <cellStyle name="표준 54 3 2 4 2 2" xfId="32931" xr:uid="{00000000-0005-0000-0000-0000A3800000}"/>
    <cellStyle name="표준 54 3 2 4 3" xfId="32932" xr:uid="{00000000-0005-0000-0000-0000A4800000}"/>
    <cellStyle name="표준 54 3 2 5" xfId="32933" xr:uid="{00000000-0005-0000-0000-0000A5800000}"/>
    <cellStyle name="표준 54 3 2 5 2" xfId="32934" xr:uid="{00000000-0005-0000-0000-0000A6800000}"/>
    <cellStyle name="표준 54 3 2 6" xfId="32935" xr:uid="{00000000-0005-0000-0000-0000A7800000}"/>
    <cellStyle name="표준 54 3 3" xfId="32936" xr:uid="{00000000-0005-0000-0000-0000A8800000}"/>
    <cellStyle name="표준 54 3 3 2" xfId="32937" xr:uid="{00000000-0005-0000-0000-0000A9800000}"/>
    <cellStyle name="표준 54 3 3 2 2" xfId="32938" xr:uid="{00000000-0005-0000-0000-0000AA800000}"/>
    <cellStyle name="표준 54 3 3 2 2 2" xfId="32939" xr:uid="{00000000-0005-0000-0000-0000AB800000}"/>
    <cellStyle name="표준 54 3 3 2 2 2 2" xfId="32940" xr:uid="{00000000-0005-0000-0000-0000AC800000}"/>
    <cellStyle name="표준 54 3 3 2 2 3" xfId="32941" xr:uid="{00000000-0005-0000-0000-0000AD800000}"/>
    <cellStyle name="표준 54 3 3 2 3" xfId="32942" xr:uid="{00000000-0005-0000-0000-0000AE800000}"/>
    <cellStyle name="표준 54 3 3 2 3 2" xfId="32943" xr:uid="{00000000-0005-0000-0000-0000AF800000}"/>
    <cellStyle name="표준 54 3 3 2 4" xfId="32944" xr:uid="{00000000-0005-0000-0000-0000B0800000}"/>
    <cellStyle name="표준 54 3 3 3" xfId="32945" xr:uid="{00000000-0005-0000-0000-0000B1800000}"/>
    <cellStyle name="표준 54 3 3 3 2" xfId="32946" xr:uid="{00000000-0005-0000-0000-0000B2800000}"/>
    <cellStyle name="표준 54 3 3 3 2 2" xfId="32947" xr:uid="{00000000-0005-0000-0000-0000B3800000}"/>
    <cellStyle name="표준 54 3 3 3 3" xfId="32948" xr:uid="{00000000-0005-0000-0000-0000B4800000}"/>
    <cellStyle name="표준 54 3 3 4" xfId="32949" xr:uid="{00000000-0005-0000-0000-0000B5800000}"/>
    <cellStyle name="표준 54 3 3 4 2" xfId="32950" xr:uid="{00000000-0005-0000-0000-0000B6800000}"/>
    <cellStyle name="표준 54 3 3 5" xfId="32951" xr:uid="{00000000-0005-0000-0000-0000B7800000}"/>
    <cellStyle name="표준 54 3 4" xfId="32952" xr:uid="{00000000-0005-0000-0000-0000B8800000}"/>
    <cellStyle name="표준 54 3 4 2" xfId="32953" xr:uid="{00000000-0005-0000-0000-0000B9800000}"/>
    <cellStyle name="표준 54 3 4 2 2" xfId="32954" xr:uid="{00000000-0005-0000-0000-0000BA800000}"/>
    <cellStyle name="표준 54 3 4 2 2 2" xfId="32955" xr:uid="{00000000-0005-0000-0000-0000BB800000}"/>
    <cellStyle name="표준 54 3 4 2 3" xfId="32956" xr:uid="{00000000-0005-0000-0000-0000BC800000}"/>
    <cellStyle name="표준 54 3 4 3" xfId="32957" xr:uid="{00000000-0005-0000-0000-0000BD800000}"/>
    <cellStyle name="표준 54 3 4 3 2" xfId="32958" xr:uid="{00000000-0005-0000-0000-0000BE800000}"/>
    <cellStyle name="표준 54 3 4 4" xfId="32959" xr:uid="{00000000-0005-0000-0000-0000BF800000}"/>
    <cellStyle name="표준 54 3 5" xfId="32960" xr:uid="{00000000-0005-0000-0000-0000C0800000}"/>
    <cellStyle name="표준 54 3 5 2" xfId="32961" xr:uid="{00000000-0005-0000-0000-0000C1800000}"/>
    <cellStyle name="표준 54 3 5 2 2" xfId="32962" xr:uid="{00000000-0005-0000-0000-0000C2800000}"/>
    <cellStyle name="표준 54 3 5 3" xfId="32963" xr:uid="{00000000-0005-0000-0000-0000C3800000}"/>
    <cellStyle name="표준 54 3 6" xfId="32964" xr:uid="{00000000-0005-0000-0000-0000C4800000}"/>
    <cellStyle name="표준 54 3 6 2" xfId="32965" xr:uid="{00000000-0005-0000-0000-0000C5800000}"/>
    <cellStyle name="표준 54 3 7" xfId="32966" xr:uid="{00000000-0005-0000-0000-0000C6800000}"/>
    <cellStyle name="표준 54 4" xfId="32967" xr:uid="{00000000-0005-0000-0000-0000C7800000}"/>
    <cellStyle name="표준 54 4 2" xfId="32968" xr:uid="{00000000-0005-0000-0000-0000C8800000}"/>
    <cellStyle name="표준 54 4 2 2" xfId="32969" xr:uid="{00000000-0005-0000-0000-0000C9800000}"/>
    <cellStyle name="표준 54 4 2 2 2" xfId="32970" xr:uid="{00000000-0005-0000-0000-0000CA800000}"/>
    <cellStyle name="표준 54 4 2 2 2 2" xfId="32971" xr:uid="{00000000-0005-0000-0000-0000CB800000}"/>
    <cellStyle name="표준 54 4 2 2 2 2 2" xfId="32972" xr:uid="{00000000-0005-0000-0000-0000CC800000}"/>
    <cellStyle name="표준 54 4 2 2 2 3" xfId="32973" xr:uid="{00000000-0005-0000-0000-0000CD800000}"/>
    <cellStyle name="표준 54 4 2 2 3" xfId="32974" xr:uid="{00000000-0005-0000-0000-0000CE800000}"/>
    <cellStyle name="표준 54 4 2 2 3 2" xfId="32975" xr:uid="{00000000-0005-0000-0000-0000CF800000}"/>
    <cellStyle name="표준 54 4 2 2 4" xfId="32976" xr:uid="{00000000-0005-0000-0000-0000D0800000}"/>
    <cellStyle name="표준 54 4 2 3" xfId="32977" xr:uid="{00000000-0005-0000-0000-0000D1800000}"/>
    <cellStyle name="표준 54 4 2 3 2" xfId="32978" xr:uid="{00000000-0005-0000-0000-0000D2800000}"/>
    <cellStyle name="표준 54 4 2 3 2 2" xfId="32979" xr:uid="{00000000-0005-0000-0000-0000D3800000}"/>
    <cellStyle name="표준 54 4 2 3 3" xfId="32980" xr:uid="{00000000-0005-0000-0000-0000D4800000}"/>
    <cellStyle name="표준 54 4 2 4" xfId="32981" xr:uid="{00000000-0005-0000-0000-0000D5800000}"/>
    <cellStyle name="표준 54 4 2 4 2" xfId="32982" xr:uid="{00000000-0005-0000-0000-0000D6800000}"/>
    <cellStyle name="표준 54 4 2 5" xfId="32983" xr:uid="{00000000-0005-0000-0000-0000D7800000}"/>
    <cellStyle name="표준 54 4 3" xfId="32984" xr:uid="{00000000-0005-0000-0000-0000D8800000}"/>
    <cellStyle name="표준 54 4 3 2" xfId="32985" xr:uid="{00000000-0005-0000-0000-0000D9800000}"/>
    <cellStyle name="표준 54 4 3 2 2" xfId="32986" xr:uid="{00000000-0005-0000-0000-0000DA800000}"/>
    <cellStyle name="표준 54 4 3 2 2 2" xfId="32987" xr:uid="{00000000-0005-0000-0000-0000DB800000}"/>
    <cellStyle name="표준 54 4 3 2 3" xfId="32988" xr:uid="{00000000-0005-0000-0000-0000DC800000}"/>
    <cellStyle name="표준 54 4 3 3" xfId="32989" xr:uid="{00000000-0005-0000-0000-0000DD800000}"/>
    <cellStyle name="표준 54 4 3 3 2" xfId="32990" xr:uid="{00000000-0005-0000-0000-0000DE800000}"/>
    <cellStyle name="표준 54 4 3 4" xfId="32991" xr:uid="{00000000-0005-0000-0000-0000DF800000}"/>
    <cellStyle name="표준 54 4 4" xfId="32992" xr:uid="{00000000-0005-0000-0000-0000E0800000}"/>
    <cellStyle name="표준 54 4 4 2" xfId="32993" xr:uid="{00000000-0005-0000-0000-0000E1800000}"/>
    <cellStyle name="표준 54 4 4 2 2" xfId="32994" xr:uid="{00000000-0005-0000-0000-0000E2800000}"/>
    <cellStyle name="표준 54 4 4 3" xfId="32995" xr:uid="{00000000-0005-0000-0000-0000E3800000}"/>
    <cellStyle name="표준 54 4 5" xfId="32996" xr:uid="{00000000-0005-0000-0000-0000E4800000}"/>
    <cellStyle name="표준 54 4 5 2" xfId="32997" xr:uid="{00000000-0005-0000-0000-0000E5800000}"/>
    <cellStyle name="표준 54 4 6" xfId="32998" xr:uid="{00000000-0005-0000-0000-0000E6800000}"/>
    <cellStyle name="표준 54 5" xfId="32999" xr:uid="{00000000-0005-0000-0000-0000E7800000}"/>
    <cellStyle name="표준 54 5 2" xfId="33000" xr:uid="{00000000-0005-0000-0000-0000E8800000}"/>
    <cellStyle name="표준 54 5 2 2" xfId="33001" xr:uid="{00000000-0005-0000-0000-0000E9800000}"/>
    <cellStyle name="표준 54 5 2 2 2" xfId="33002" xr:uid="{00000000-0005-0000-0000-0000EA800000}"/>
    <cellStyle name="표준 54 5 2 2 2 2" xfId="33003" xr:uid="{00000000-0005-0000-0000-0000EB800000}"/>
    <cellStyle name="표준 54 5 2 2 3" xfId="33004" xr:uid="{00000000-0005-0000-0000-0000EC800000}"/>
    <cellStyle name="표준 54 5 2 3" xfId="33005" xr:uid="{00000000-0005-0000-0000-0000ED800000}"/>
    <cellStyle name="표준 54 5 2 3 2" xfId="33006" xr:uid="{00000000-0005-0000-0000-0000EE800000}"/>
    <cellStyle name="표준 54 5 2 4" xfId="33007" xr:uid="{00000000-0005-0000-0000-0000EF800000}"/>
    <cellStyle name="표준 54 5 3" xfId="33008" xr:uid="{00000000-0005-0000-0000-0000F0800000}"/>
    <cellStyle name="표준 54 5 3 2" xfId="33009" xr:uid="{00000000-0005-0000-0000-0000F1800000}"/>
    <cellStyle name="표준 54 5 3 2 2" xfId="33010" xr:uid="{00000000-0005-0000-0000-0000F2800000}"/>
    <cellStyle name="표준 54 5 3 3" xfId="33011" xr:uid="{00000000-0005-0000-0000-0000F3800000}"/>
    <cellStyle name="표준 54 5 4" xfId="33012" xr:uid="{00000000-0005-0000-0000-0000F4800000}"/>
    <cellStyle name="표준 54 5 4 2" xfId="33013" xr:uid="{00000000-0005-0000-0000-0000F5800000}"/>
    <cellStyle name="표준 54 5 5" xfId="33014" xr:uid="{00000000-0005-0000-0000-0000F6800000}"/>
    <cellStyle name="표준 54 6" xfId="33015" xr:uid="{00000000-0005-0000-0000-0000F7800000}"/>
    <cellStyle name="표준 54 6 2" xfId="33016" xr:uid="{00000000-0005-0000-0000-0000F8800000}"/>
    <cellStyle name="표준 54 6 2 2" xfId="33017" xr:uid="{00000000-0005-0000-0000-0000F9800000}"/>
    <cellStyle name="표준 54 6 2 2 2" xfId="33018" xr:uid="{00000000-0005-0000-0000-0000FA800000}"/>
    <cellStyle name="표준 54 6 2 3" xfId="33019" xr:uid="{00000000-0005-0000-0000-0000FB800000}"/>
    <cellStyle name="표준 54 6 3" xfId="33020" xr:uid="{00000000-0005-0000-0000-0000FC800000}"/>
    <cellStyle name="표준 54 6 3 2" xfId="33021" xr:uid="{00000000-0005-0000-0000-0000FD800000}"/>
    <cellStyle name="표준 54 6 4" xfId="33022" xr:uid="{00000000-0005-0000-0000-0000FE800000}"/>
    <cellStyle name="표준 54 7" xfId="33023" xr:uid="{00000000-0005-0000-0000-0000FF800000}"/>
    <cellStyle name="표준 54 7 2" xfId="33024" xr:uid="{00000000-0005-0000-0000-000000810000}"/>
    <cellStyle name="표준 54 7 2 2" xfId="33025" xr:uid="{00000000-0005-0000-0000-000001810000}"/>
    <cellStyle name="표준 54 7 3" xfId="33026" xr:uid="{00000000-0005-0000-0000-000002810000}"/>
    <cellStyle name="표준 54 8" xfId="33027" xr:uid="{00000000-0005-0000-0000-000003810000}"/>
    <cellStyle name="표준 54 8 2" xfId="33028" xr:uid="{00000000-0005-0000-0000-000004810000}"/>
    <cellStyle name="표준 54 9" xfId="33029" xr:uid="{00000000-0005-0000-0000-000005810000}"/>
    <cellStyle name="표준 54 9 2" xfId="33030" xr:uid="{00000000-0005-0000-0000-000006810000}"/>
    <cellStyle name="표준 54_이관신청서명단(말소)" xfId="33031" xr:uid="{00000000-0005-0000-0000-000007810000}"/>
    <cellStyle name="표준 55" xfId="33032" xr:uid="{00000000-0005-0000-0000-000008810000}"/>
    <cellStyle name="표준 55 10" xfId="33033" xr:uid="{00000000-0005-0000-0000-000009810000}"/>
    <cellStyle name="표준 55 11" xfId="33034" xr:uid="{00000000-0005-0000-0000-00000A810000}"/>
    <cellStyle name="표준 55 2" xfId="33035" xr:uid="{00000000-0005-0000-0000-00000B810000}"/>
    <cellStyle name="표준 55 2 2" xfId="33036" xr:uid="{00000000-0005-0000-0000-00000C810000}"/>
    <cellStyle name="표준 55 2 2 2" xfId="33037" xr:uid="{00000000-0005-0000-0000-00000D810000}"/>
    <cellStyle name="표준 55 2 2 2 2" xfId="33038" xr:uid="{00000000-0005-0000-0000-00000E810000}"/>
    <cellStyle name="표준 55 2 2 2 2 2" xfId="33039" xr:uid="{00000000-0005-0000-0000-00000F810000}"/>
    <cellStyle name="표준 55 2 2 2 2 2 2" xfId="33040" xr:uid="{00000000-0005-0000-0000-000010810000}"/>
    <cellStyle name="표준 55 2 2 2 2 2 2 2" xfId="33041" xr:uid="{00000000-0005-0000-0000-000011810000}"/>
    <cellStyle name="표준 55 2 2 2 2 2 2 2 2" xfId="33042" xr:uid="{00000000-0005-0000-0000-000012810000}"/>
    <cellStyle name="표준 55 2 2 2 2 2 2 3" xfId="33043" xr:uid="{00000000-0005-0000-0000-000013810000}"/>
    <cellStyle name="표준 55 2 2 2 2 2 3" xfId="33044" xr:uid="{00000000-0005-0000-0000-000014810000}"/>
    <cellStyle name="표준 55 2 2 2 2 2 3 2" xfId="33045" xr:uid="{00000000-0005-0000-0000-000015810000}"/>
    <cellStyle name="표준 55 2 2 2 2 2 4" xfId="33046" xr:uid="{00000000-0005-0000-0000-000016810000}"/>
    <cellStyle name="표준 55 2 2 2 2 3" xfId="33047" xr:uid="{00000000-0005-0000-0000-000017810000}"/>
    <cellStyle name="표준 55 2 2 2 2 3 2" xfId="33048" xr:uid="{00000000-0005-0000-0000-000018810000}"/>
    <cellStyle name="표준 55 2 2 2 2 3 2 2" xfId="33049" xr:uid="{00000000-0005-0000-0000-000019810000}"/>
    <cellStyle name="표준 55 2 2 2 2 3 3" xfId="33050" xr:uid="{00000000-0005-0000-0000-00001A810000}"/>
    <cellStyle name="표준 55 2 2 2 2 4" xfId="33051" xr:uid="{00000000-0005-0000-0000-00001B810000}"/>
    <cellStyle name="표준 55 2 2 2 2 4 2" xfId="33052" xr:uid="{00000000-0005-0000-0000-00001C810000}"/>
    <cellStyle name="표준 55 2 2 2 2 5" xfId="33053" xr:uid="{00000000-0005-0000-0000-00001D810000}"/>
    <cellStyle name="표준 55 2 2 2 3" xfId="33054" xr:uid="{00000000-0005-0000-0000-00001E810000}"/>
    <cellStyle name="표준 55 2 2 2 3 2" xfId="33055" xr:uid="{00000000-0005-0000-0000-00001F810000}"/>
    <cellStyle name="표준 55 2 2 2 3 2 2" xfId="33056" xr:uid="{00000000-0005-0000-0000-000020810000}"/>
    <cellStyle name="표준 55 2 2 2 3 2 2 2" xfId="33057" xr:uid="{00000000-0005-0000-0000-000021810000}"/>
    <cellStyle name="표준 55 2 2 2 3 2 3" xfId="33058" xr:uid="{00000000-0005-0000-0000-000022810000}"/>
    <cellStyle name="표준 55 2 2 2 3 3" xfId="33059" xr:uid="{00000000-0005-0000-0000-000023810000}"/>
    <cellStyle name="표준 55 2 2 2 3 3 2" xfId="33060" xr:uid="{00000000-0005-0000-0000-000024810000}"/>
    <cellStyle name="표준 55 2 2 2 3 4" xfId="33061" xr:uid="{00000000-0005-0000-0000-000025810000}"/>
    <cellStyle name="표준 55 2 2 2 4" xfId="33062" xr:uid="{00000000-0005-0000-0000-000026810000}"/>
    <cellStyle name="표준 55 2 2 2 4 2" xfId="33063" xr:uid="{00000000-0005-0000-0000-000027810000}"/>
    <cellStyle name="표준 55 2 2 2 4 2 2" xfId="33064" xr:uid="{00000000-0005-0000-0000-000028810000}"/>
    <cellStyle name="표준 55 2 2 2 4 3" xfId="33065" xr:uid="{00000000-0005-0000-0000-000029810000}"/>
    <cellStyle name="표준 55 2 2 2 5" xfId="33066" xr:uid="{00000000-0005-0000-0000-00002A810000}"/>
    <cellStyle name="표준 55 2 2 2 5 2" xfId="33067" xr:uid="{00000000-0005-0000-0000-00002B810000}"/>
    <cellStyle name="표준 55 2 2 2 6" xfId="33068" xr:uid="{00000000-0005-0000-0000-00002C810000}"/>
    <cellStyle name="표준 55 2 2 3" xfId="33069" xr:uid="{00000000-0005-0000-0000-00002D810000}"/>
    <cellStyle name="표준 55 2 2 3 2" xfId="33070" xr:uid="{00000000-0005-0000-0000-00002E810000}"/>
    <cellStyle name="표준 55 2 2 3 2 2" xfId="33071" xr:uid="{00000000-0005-0000-0000-00002F810000}"/>
    <cellStyle name="표준 55 2 2 3 2 2 2" xfId="33072" xr:uid="{00000000-0005-0000-0000-000030810000}"/>
    <cellStyle name="표준 55 2 2 3 2 2 2 2" xfId="33073" xr:uid="{00000000-0005-0000-0000-000031810000}"/>
    <cellStyle name="표준 55 2 2 3 2 2 3" xfId="33074" xr:uid="{00000000-0005-0000-0000-000032810000}"/>
    <cellStyle name="표준 55 2 2 3 2 3" xfId="33075" xr:uid="{00000000-0005-0000-0000-000033810000}"/>
    <cellStyle name="표준 55 2 2 3 2 3 2" xfId="33076" xr:uid="{00000000-0005-0000-0000-000034810000}"/>
    <cellStyle name="표준 55 2 2 3 2 4" xfId="33077" xr:uid="{00000000-0005-0000-0000-000035810000}"/>
    <cellStyle name="표준 55 2 2 3 3" xfId="33078" xr:uid="{00000000-0005-0000-0000-000036810000}"/>
    <cellStyle name="표준 55 2 2 3 3 2" xfId="33079" xr:uid="{00000000-0005-0000-0000-000037810000}"/>
    <cellStyle name="표준 55 2 2 3 3 2 2" xfId="33080" xr:uid="{00000000-0005-0000-0000-000038810000}"/>
    <cellStyle name="표준 55 2 2 3 3 3" xfId="33081" xr:uid="{00000000-0005-0000-0000-000039810000}"/>
    <cellStyle name="표준 55 2 2 3 4" xfId="33082" xr:uid="{00000000-0005-0000-0000-00003A810000}"/>
    <cellStyle name="표준 55 2 2 3 4 2" xfId="33083" xr:uid="{00000000-0005-0000-0000-00003B810000}"/>
    <cellStyle name="표준 55 2 2 3 5" xfId="33084" xr:uid="{00000000-0005-0000-0000-00003C810000}"/>
    <cellStyle name="표준 55 2 2 4" xfId="33085" xr:uid="{00000000-0005-0000-0000-00003D810000}"/>
    <cellStyle name="표준 55 2 2 4 2" xfId="33086" xr:uid="{00000000-0005-0000-0000-00003E810000}"/>
    <cellStyle name="표준 55 2 2 4 2 2" xfId="33087" xr:uid="{00000000-0005-0000-0000-00003F810000}"/>
    <cellStyle name="표준 55 2 2 4 2 2 2" xfId="33088" xr:uid="{00000000-0005-0000-0000-000040810000}"/>
    <cellStyle name="표준 55 2 2 4 2 3" xfId="33089" xr:uid="{00000000-0005-0000-0000-000041810000}"/>
    <cellStyle name="표준 55 2 2 4 3" xfId="33090" xr:uid="{00000000-0005-0000-0000-000042810000}"/>
    <cellStyle name="표준 55 2 2 4 3 2" xfId="33091" xr:uid="{00000000-0005-0000-0000-000043810000}"/>
    <cellStyle name="표준 55 2 2 4 4" xfId="33092" xr:uid="{00000000-0005-0000-0000-000044810000}"/>
    <cellStyle name="표준 55 2 2 5" xfId="33093" xr:uid="{00000000-0005-0000-0000-000045810000}"/>
    <cellStyle name="표준 55 2 2 5 2" xfId="33094" xr:uid="{00000000-0005-0000-0000-000046810000}"/>
    <cellStyle name="표준 55 2 2 5 2 2" xfId="33095" xr:uid="{00000000-0005-0000-0000-000047810000}"/>
    <cellStyle name="표준 55 2 2 5 3" xfId="33096" xr:uid="{00000000-0005-0000-0000-000048810000}"/>
    <cellStyle name="표준 55 2 2 6" xfId="33097" xr:uid="{00000000-0005-0000-0000-000049810000}"/>
    <cellStyle name="표준 55 2 2 6 2" xfId="33098" xr:uid="{00000000-0005-0000-0000-00004A810000}"/>
    <cellStyle name="표준 55 2 2 7" xfId="33099" xr:uid="{00000000-0005-0000-0000-00004B810000}"/>
    <cellStyle name="표준 55 2 3" xfId="33100" xr:uid="{00000000-0005-0000-0000-00004C810000}"/>
    <cellStyle name="표준 55 2 3 2" xfId="33101" xr:uid="{00000000-0005-0000-0000-00004D810000}"/>
    <cellStyle name="표준 55 2 3 2 2" xfId="33102" xr:uid="{00000000-0005-0000-0000-00004E810000}"/>
    <cellStyle name="표준 55 2 3 2 2 2" xfId="33103" xr:uid="{00000000-0005-0000-0000-00004F810000}"/>
    <cellStyle name="표준 55 2 3 2 2 2 2" xfId="33104" xr:uid="{00000000-0005-0000-0000-000050810000}"/>
    <cellStyle name="표준 55 2 3 2 2 2 2 2" xfId="33105" xr:uid="{00000000-0005-0000-0000-000051810000}"/>
    <cellStyle name="표준 55 2 3 2 2 2 3" xfId="33106" xr:uid="{00000000-0005-0000-0000-000052810000}"/>
    <cellStyle name="표준 55 2 3 2 2 3" xfId="33107" xr:uid="{00000000-0005-0000-0000-000053810000}"/>
    <cellStyle name="표준 55 2 3 2 2 3 2" xfId="33108" xr:uid="{00000000-0005-0000-0000-000054810000}"/>
    <cellStyle name="표준 55 2 3 2 2 4" xfId="33109" xr:uid="{00000000-0005-0000-0000-000055810000}"/>
    <cellStyle name="표준 55 2 3 2 3" xfId="33110" xr:uid="{00000000-0005-0000-0000-000056810000}"/>
    <cellStyle name="표준 55 2 3 2 3 2" xfId="33111" xr:uid="{00000000-0005-0000-0000-000057810000}"/>
    <cellStyle name="표준 55 2 3 2 3 2 2" xfId="33112" xr:uid="{00000000-0005-0000-0000-000058810000}"/>
    <cellStyle name="표준 55 2 3 2 3 3" xfId="33113" xr:uid="{00000000-0005-0000-0000-000059810000}"/>
    <cellStyle name="표준 55 2 3 2 4" xfId="33114" xr:uid="{00000000-0005-0000-0000-00005A810000}"/>
    <cellStyle name="표준 55 2 3 2 4 2" xfId="33115" xr:uid="{00000000-0005-0000-0000-00005B810000}"/>
    <cellStyle name="표준 55 2 3 2 5" xfId="33116" xr:uid="{00000000-0005-0000-0000-00005C810000}"/>
    <cellStyle name="표준 55 2 3 3" xfId="33117" xr:uid="{00000000-0005-0000-0000-00005D810000}"/>
    <cellStyle name="표준 55 2 3 3 2" xfId="33118" xr:uid="{00000000-0005-0000-0000-00005E810000}"/>
    <cellStyle name="표준 55 2 3 3 2 2" xfId="33119" xr:uid="{00000000-0005-0000-0000-00005F810000}"/>
    <cellStyle name="표준 55 2 3 3 2 2 2" xfId="33120" xr:uid="{00000000-0005-0000-0000-000060810000}"/>
    <cellStyle name="표준 55 2 3 3 2 3" xfId="33121" xr:uid="{00000000-0005-0000-0000-000061810000}"/>
    <cellStyle name="표준 55 2 3 3 3" xfId="33122" xr:uid="{00000000-0005-0000-0000-000062810000}"/>
    <cellStyle name="표준 55 2 3 3 3 2" xfId="33123" xr:uid="{00000000-0005-0000-0000-000063810000}"/>
    <cellStyle name="표준 55 2 3 3 4" xfId="33124" xr:uid="{00000000-0005-0000-0000-000064810000}"/>
    <cellStyle name="표준 55 2 3 4" xfId="33125" xr:uid="{00000000-0005-0000-0000-000065810000}"/>
    <cellStyle name="표준 55 2 3 4 2" xfId="33126" xr:uid="{00000000-0005-0000-0000-000066810000}"/>
    <cellStyle name="표준 55 2 3 4 2 2" xfId="33127" xr:uid="{00000000-0005-0000-0000-000067810000}"/>
    <cellStyle name="표준 55 2 3 4 3" xfId="33128" xr:uid="{00000000-0005-0000-0000-000068810000}"/>
    <cellStyle name="표준 55 2 3 5" xfId="33129" xr:uid="{00000000-0005-0000-0000-000069810000}"/>
    <cellStyle name="표준 55 2 3 5 2" xfId="33130" xr:uid="{00000000-0005-0000-0000-00006A810000}"/>
    <cellStyle name="표준 55 2 3 6" xfId="33131" xr:uid="{00000000-0005-0000-0000-00006B810000}"/>
    <cellStyle name="표준 55 2 4" xfId="33132" xr:uid="{00000000-0005-0000-0000-00006C810000}"/>
    <cellStyle name="표준 55 2 4 2" xfId="33133" xr:uid="{00000000-0005-0000-0000-00006D810000}"/>
    <cellStyle name="표준 55 2 4 2 2" xfId="33134" xr:uid="{00000000-0005-0000-0000-00006E810000}"/>
    <cellStyle name="표준 55 2 4 2 2 2" xfId="33135" xr:uid="{00000000-0005-0000-0000-00006F810000}"/>
    <cellStyle name="표준 55 2 4 2 2 2 2" xfId="33136" xr:uid="{00000000-0005-0000-0000-000070810000}"/>
    <cellStyle name="표준 55 2 4 2 2 3" xfId="33137" xr:uid="{00000000-0005-0000-0000-000071810000}"/>
    <cellStyle name="표준 55 2 4 2 3" xfId="33138" xr:uid="{00000000-0005-0000-0000-000072810000}"/>
    <cellStyle name="표준 55 2 4 2 3 2" xfId="33139" xr:uid="{00000000-0005-0000-0000-000073810000}"/>
    <cellStyle name="표준 55 2 4 2 4" xfId="33140" xr:uid="{00000000-0005-0000-0000-000074810000}"/>
    <cellStyle name="표준 55 2 4 3" xfId="33141" xr:uid="{00000000-0005-0000-0000-000075810000}"/>
    <cellStyle name="표준 55 2 4 3 2" xfId="33142" xr:uid="{00000000-0005-0000-0000-000076810000}"/>
    <cellStyle name="표준 55 2 4 3 2 2" xfId="33143" xr:uid="{00000000-0005-0000-0000-000077810000}"/>
    <cellStyle name="표준 55 2 4 3 3" xfId="33144" xr:uid="{00000000-0005-0000-0000-000078810000}"/>
    <cellStyle name="표준 55 2 4 4" xfId="33145" xr:uid="{00000000-0005-0000-0000-000079810000}"/>
    <cellStyle name="표준 55 2 4 4 2" xfId="33146" xr:uid="{00000000-0005-0000-0000-00007A810000}"/>
    <cellStyle name="표준 55 2 4 5" xfId="33147" xr:uid="{00000000-0005-0000-0000-00007B810000}"/>
    <cellStyle name="표준 55 2 5" xfId="33148" xr:uid="{00000000-0005-0000-0000-00007C810000}"/>
    <cellStyle name="표준 55 2 5 2" xfId="33149" xr:uid="{00000000-0005-0000-0000-00007D810000}"/>
    <cellStyle name="표준 55 2 5 2 2" xfId="33150" xr:uid="{00000000-0005-0000-0000-00007E810000}"/>
    <cellStyle name="표준 55 2 5 2 2 2" xfId="33151" xr:uid="{00000000-0005-0000-0000-00007F810000}"/>
    <cellStyle name="표준 55 2 5 2 3" xfId="33152" xr:uid="{00000000-0005-0000-0000-000080810000}"/>
    <cellStyle name="표준 55 2 5 3" xfId="33153" xr:uid="{00000000-0005-0000-0000-000081810000}"/>
    <cellStyle name="표준 55 2 5 3 2" xfId="33154" xr:uid="{00000000-0005-0000-0000-000082810000}"/>
    <cellStyle name="표준 55 2 5 4" xfId="33155" xr:uid="{00000000-0005-0000-0000-000083810000}"/>
    <cellStyle name="표준 55 2 6" xfId="33156" xr:uid="{00000000-0005-0000-0000-000084810000}"/>
    <cellStyle name="표준 55 2 6 2" xfId="33157" xr:uid="{00000000-0005-0000-0000-000085810000}"/>
    <cellStyle name="표준 55 2 6 2 2" xfId="33158" xr:uid="{00000000-0005-0000-0000-000086810000}"/>
    <cellStyle name="표준 55 2 6 3" xfId="33159" xr:uid="{00000000-0005-0000-0000-000087810000}"/>
    <cellStyle name="표준 55 2 7" xfId="33160" xr:uid="{00000000-0005-0000-0000-000088810000}"/>
    <cellStyle name="표준 55 2 7 2" xfId="33161" xr:uid="{00000000-0005-0000-0000-000089810000}"/>
    <cellStyle name="표준 55 2 8" xfId="33162" xr:uid="{00000000-0005-0000-0000-00008A810000}"/>
    <cellStyle name="표준 55 3" xfId="33163" xr:uid="{00000000-0005-0000-0000-00008B810000}"/>
    <cellStyle name="표준 55 3 2" xfId="33164" xr:uid="{00000000-0005-0000-0000-00008C810000}"/>
    <cellStyle name="표준 55 3 2 2" xfId="33165" xr:uid="{00000000-0005-0000-0000-00008D810000}"/>
    <cellStyle name="표준 55 3 2 2 2" xfId="33166" xr:uid="{00000000-0005-0000-0000-00008E810000}"/>
    <cellStyle name="표준 55 3 2 2 2 2" xfId="33167" xr:uid="{00000000-0005-0000-0000-00008F810000}"/>
    <cellStyle name="표준 55 3 2 2 2 2 2" xfId="33168" xr:uid="{00000000-0005-0000-0000-000090810000}"/>
    <cellStyle name="표준 55 3 2 2 2 2 2 2" xfId="33169" xr:uid="{00000000-0005-0000-0000-000091810000}"/>
    <cellStyle name="표준 55 3 2 2 2 2 3" xfId="33170" xr:uid="{00000000-0005-0000-0000-000092810000}"/>
    <cellStyle name="표준 55 3 2 2 2 3" xfId="33171" xr:uid="{00000000-0005-0000-0000-000093810000}"/>
    <cellStyle name="표준 55 3 2 2 2 3 2" xfId="33172" xr:uid="{00000000-0005-0000-0000-000094810000}"/>
    <cellStyle name="표준 55 3 2 2 2 4" xfId="33173" xr:uid="{00000000-0005-0000-0000-000095810000}"/>
    <cellStyle name="표준 55 3 2 2 3" xfId="33174" xr:uid="{00000000-0005-0000-0000-000096810000}"/>
    <cellStyle name="표준 55 3 2 2 3 2" xfId="33175" xr:uid="{00000000-0005-0000-0000-000097810000}"/>
    <cellStyle name="표준 55 3 2 2 3 2 2" xfId="33176" xr:uid="{00000000-0005-0000-0000-000098810000}"/>
    <cellStyle name="표준 55 3 2 2 3 3" xfId="33177" xr:uid="{00000000-0005-0000-0000-000099810000}"/>
    <cellStyle name="표준 55 3 2 2 4" xfId="33178" xr:uid="{00000000-0005-0000-0000-00009A810000}"/>
    <cellStyle name="표준 55 3 2 2 4 2" xfId="33179" xr:uid="{00000000-0005-0000-0000-00009B810000}"/>
    <cellStyle name="표준 55 3 2 2 5" xfId="33180" xr:uid="{00000000-0005-0000-0000-00009C810000}"/>
    <cellStyle name="표준 55 3 2 3" xfId="33181" xr:uid="{00000000-0005-0000-0000-00009D810000}"/>
    <cellStyle name="표준 55 3 2 3 2" xfId="33182" xr:uid="{00000000-0005-0000-0000-00009E810000}"/>
    <cellStyle name="표준 55 3 2 3 2 2" xfId="33183" xr:uid="{00000000-0005-0000-0000-00009F810000}"/>
    <cellStyle name="표준 55 3 2 3 2 2 2" xfId="33184" xr:uid="{00000000-0005-0000-0000-0000A0810000}"/>
    <cellStyle name="표준 55 3 2 3 2 3" xfId="33185" xr:uid="{00000000-0005-0000-0000-0000A1810000}"/>
    <cellStyle name="표준 55 3 2 3 3" xfId="33186" xr:uid="{00000000-0005-0000-0000-0000A2810000}"/>
    <cellStyle name="표준 55 3 2 3 3 2" xfId="33187" xr:uid="{00000000-0005-0000-0000-0000A3810000}"/>
    <cellStyle name="표준 55 3 2 3 4" xfId="33188" xr:uid="{00000000-0005-0000-0000-0000A4810000}"/>
    <cellStyle name="표준 55 3 2 4" xfId="33189" xr:uid="{00000000-0005-0000-0000-0000A5810000}"/>
    <cellStyle name="표준 55 3 2 4 2" xfId="33190" xr:uid="{00000000-0005-0000-0000-0000A6810000}"/>
    <cellStyle name="표준 55 3 2 4 2 2" xfId="33191" xr:uid="{00000000-0005-0000-0000-0000A7810000}"/>
    <cellStyle name="표준 55 3 2 4 3" xfId="33192" xr:uid="{00000000-0005-0000-0000-0000A8810000}"/>
    <cellStyle name="표준 55 3 2 5" xfId="33193" xr:uid="{00000000-0005-0000-0000-0000A9810000}"/>
    <cellStyle name="표준 55 3 2 5 2" xfId="33194" xr:uid="{00000000-0005-0000-0000-0000AA810000}"/>
    <cellStyle name="표준 55 3 2 6" xfId="33195" xr:uid="{00000000-0005-0000-0000-0000AB810000}"/>
    <cellStyle name="표준 55 3 3" xfId="33196" xr:uid="{00000000-0005-0000-0000-0000AC810000}"/>
    <cellStyle name="표준 55 3 3 2" xfId="33197" xr:uid="{00000000-0005-0000-0000-0000AD810000}"/>
    <cellStyle name="표준 55 3 3 2 2" xfId="33198" xr:uid="{00000000-0005-0000-0000-0000AE810000}"/>
    <cellStyle name="표준 55 3 3 2 2 2" xfId="33199" xr:uid="{00000000-0005-0000-0000-0000AF810000}"/>
    <cellStyle name="표준 55 3 3 2 2 2 2" xfId="33200" xr:uid="{00000000-0005-0000-0000-0000B0810000}"/>
    <cellStyle name="표준 55 3 3 2 2 3" xfId="33201" xr:uid="{00000000-0005-0000-0000-0000B1810000}"/>
    <cellStyle name="표준 55 3 3 2 3" xfId="33202" xr:uid="{00000000-0005-0000-0000-0000B2810000}"/>
    <cellStyle name="표준 55 3 3 2 3 2" xfId="33203" xr:uid="{00000000-0005-0000-0000-0000B3810000}"/>
    <cellStyle name="표준 55 3 3 2 4" xfId="33204" xr:uid="{00000000-0005-0000-0000-0000B4810000}"/>
    <cellStyle name="표준 55 3 3 3" xfId="33205" xr:uid="{00000000-0005-0000-0000-0000B5810000}"/>
    <cellStyle name="표준 55 3 3 3 2" xfId="33206" xr:uid="{00000000-0005-0000-0000-0000B6810000}"/>
    <cellStyle name="표준 55 3 3 3 2 2" xfId="33207" xr:uid="{00000000-0005-0000-0000-0000B7810000}"/>
    <cellStyle name="표준 55 3 3 3 3" xfId="33208" xr:uid="{00000000-0005-0000-0000-0000B8810000}"/>
    <cellStyle name="표준 55 3 3 4" xfId="33209" xr:uid="{00000000-0005-0000-0000-0000B9810000}"/>
    <cellStyle name="표준 55 3 3 4 2" xfId="33210" xr:uid="{00000000-0005-0000-0000-0000BA810000}"/>
    <cellStyle name="표준 55 3 3 5" xfId="33211" xr:uid="{00000000-0005-0000-0000-0000BB810000}"/>
    <cellStyle name="표준 55 3 4" xfId="33212" xr:uid="{00000000-0005-0000-0000-0000BC810000}"/>
    <cellStyle name="표준 55 3 4 2" xfId="33213" xr:uid="{00000000-0005-0000-0000-0000BD810000}"/>
    <cellStyle name="표준 55 3 4 2 2" xfId="33214" xr:uid="{00000000-0005-0000-0000-0000BE810000}"/>
    <cellStyle name="표준 55 3 4 2 2 2" xfId="33215" xr:uid="{00000000-0005-0000-0000-0000BF810000}"/>
    <cellStyle name="표준 55 3 4 2 3" xfId="33216" xr:uid="{00000000-0005-0000-0000-0000C0810000}"/>
    <cellStyle name="표준 55 3 4 3" xfId="33217" xr:uid="{00000000-0005-0000-0000-0000C1810000}"/>
    <cellStyle name="표준 55 3 4 3 2" xfId="33218" xr:uid="{00000000-0005-0000-0000-0000C2810000}"/>
    <cellStyle name="표준 55 3 4 4" xfId="33219" xr:uid="{00000000-0005-0000-0000-0000C3810000}"/>
    <cellStyle name="표준 55 3 5" xfId="33220" xr:uid="{00000000-0005-0000-0000-0000C4810000}"/>
    <cellStyle name="표준 55 3 5 2" xfId="33221" xr:uid="{00000000-0005-0000-0000-0000C5810000}"/>
    <cellStyle name="표준 55 3 5 2 2" xfId="33222" xr:uid="{00000000-0005-0000-0000-0000C6810000}"/>
    <cellStyle name="표준 55 3 5 3" xfId="33223" xr:uid="{00000000-0005-0000-0000-0000C7810000}"/>
    <cellStyle name="표준 55 3 6" xfId="33224" xr:uid="{00000000-0005-0000-0000-0000C8810000}"/>
    <cellStyle name="표준 55 3 6 2" xfId="33225" xr:uid="{00000000-0005-0000-0000-0000C9810000}"/>
    <cellStyle name="표준 55 3 7" xfId="33226" xr:uid="{00000000-0005-0000-0000-0000CA810000}"/>
    <cellStyle name="표준 55 4" xfId="33227" xr:uid="{00000000-0005-0000-0000-0000CB810000}"/>
    <cellStyle name="표준 55 4 2" xfId="33228" xr:uid="{00000000-0005-0000-0000-0000CC810000}"/>
    <cellStyle name="표준 55 4 2 2" xfId="33229" xr:uid="{00000000-0005-0000-0000-0000CD810000}"/>
    <cellStyle name="표준 55 4 2 2 2" xfId="33230" xr:uid="{00000000-0005-0000-0000-0000CE810000}"/>
    <cellStyle name="표준 55 4 2 2 2 2" xfId="33231" xr:uid="{00000000-0005-0000-0000-0000CF810000}"/>
    <cellStyle name="표준 55 4 2 2 2 2 2" xfId="33232" xr:uid="{00000000-0005-0000-0000-0000D0810000}"/>
    <cellStyle name="표준 55 4 2 2 2 3" xfId="33233" xr:uid="{00000000-0005-0000-0000-0000D1810000}"/>
    <cellStyle name="표준 55 4 2 2 3" xfId="33234" xr:uid="{00000000-0005-0000-0000-0000D2810000}"/>
    <cellStyle name="표준 55 4 2 2 3 2" xfId="33235" xr:uid="{00000000-0005-0000-0000-0000D3810000}"/>
    <cellStyle name="표준 55 4 2 2 4" xfId="33236" xr:uid="{00000000-0005-0000-0000-0000D4810000}"/>
    <cellStyle name="표준 55 4 2 3" xfId="33237" xr:uid="{00000000-0005-0000-0000-0000D5810000}"/>
    <cellStyle name="표준 55 4 2 3 2" xfId="33238" xr:uid="{00000000-0005-0000-0000-0000D6810000}"/>
    <cellStyle name="표준 55 4 2 3 2 2" xfId="33239" xr:uid="{00000000-0005-0000-0000-0000D7810000}"/>
    <cellStyle name="표준 55 4 2 3 3" xfId="33240" xr:uid="{00000000-0005-0000-0000-0000D8810000}"/>
    <cellStyle name="표준 55 4 2 4" xfId="33241" xr:uid="{00000000-0005-0000-0000-0000D9810000}"/>
    <cellStyle name="표준 55 4 2 4 2" xfId="33242" xr:uid="{00000000-0005-0000-0000-0000DA810000}"/>
    <cellStyle name="표준 55 4 2 5" xfId="33243" xr:uid="{00000000-0005-0000-0000-0000DB810000}"/>
    <cellStyle name="표준 55 4 3" xfId="33244" xr:uid="{00000000-0005-0000-0000-0000DC810000}"/>
    <cellStyle name="표준 55 4 3 2" xfId="33245" xr:uid="{00000000-0005-0000-0000-0000DD810000}"/>
    <cellStyle name="표준 55 4 3 2 2" xfId="33246" xr:uid="{00000000-0005-0000-0000-0000DE810000}"/>
    <cellStyle name="표준 55 4 3 2 2 2" xfId="33247" xr:uid="{00000000-0005-0000-0000-0000DF810000}"/>
    <cellStyle name="표준 55 4 3 2 3" xfId="33248" xr:uid="{00000000-0005-0000-0000-0000E0810000}"/>
    <cellStyle name="표준 55 4 3 3" xfId="33249" xr:uid="{00000000-0005-0000-0000-0000E1810000}"/>
    <cellStyle name="표준 55 4 3 3 2" xfId="33250" xr:uid="{00000000-0005-0000-0000-0000E2810000}"/>
    <cellStyle name="표준 55 4 3 4" xfId="33251" xr:uid="{00000000-0005-0000-0000-0000E3810000}"/>
    <cellStyle name="표준 55 4 4" xfId="33252" xr:uid="{00000000-0005-0000-0000-0000E4810000}"/>
    <cellStyle name="표준 55 4 4 2" xfId="33253" xr:uid="{00000000-0005-0000-0000-0000E5810000}"/>
    <cellStyle name="표준 55 4 4 2 2" xfId="33254" xr:uid="{00000000-0005-0000-0000-0000E6810000}"/>
    <cellStyle name="표준 55 4 4 3" xfId="33255" xr:uid="{00000000-0005-0000-0000-0000E7810000}"/>
    <cellStyle name="표준 55 4 5" xfId="33256" xr:uid="{00000000-0005-0000-0000-0000E8810000}"/>
    <cellStyle name="표준 55 4 5 2" xfId="33257" xr:uid="{00000000-0005-0000-0000-0000E9810000}"/>
    <cellStyle name="표준 55 4 6" xfId="33258" xr:uid="{00000000-0005-0000-0000-0000EA810000}"/>
    <cellStyle name="표준 55 5" xfId="33259" xr:uid="{00000000-0005-0000-0000-0000EB810000}"/>
    <cellStyle name="표준 55 5 2" xfId="33260" xr:uid="{00000000-0005-0000-0000-0000EC810000}"/>
    <cellStyle name="표준 55 5 2 2" xfId="33261" xr:uid="{00000000-0005-0000-0000-0000ED810000}"/>
    <cellStyle name="표준 55 5 2 2 2" xfId="33262" xr:uid="{00000000-0005-0000-0000-0000EE810000}"/>
    <cellStyle name="표준 55 5 2 2 2 2" xfId="33263" xr:uid="{00000000-0005-0000-0000-0000EF810000}"/>
    <cellStyle name="표준 55 5 2 2 3" xfId="33264" xr:uid="{00000000-0005-0000-0000-0000F0810000}"/>
    <cellStyle name="표준 55 5 2 3" xfId="33265" xr:uid="{00000000-0005-0000-0000-0000F1810000}"/>
    <cellStyle name="표준 55 5 2 3 2" xfId="33266" xr:uid="{00000000-0005-0000-0000-0000F2810000}"/>
    <cellStyle name="표준 55 5 2 4" xfId="33267" xr:uid="{00000000-0005-0000-0000-0000F3810000}"/>
    <cellStyle name="표준 55 5 3" xfId="33268" xr:uid="{00000000-0005-0000-0000-0000F4810000}"/>
    <cellStyle name="표준 55 5 3 2" xfId="33269" xr:uid="{00000000-0005-0000-0000-0000F5810000}"/>
    <cellStyle name="표준 55 5 3 2 2" xfId="33270" xr:uid="{00000000-0005-0000-0000-0000F6810000}"/>
    <cellStyle name="표준 55 5 3 3" xfId="33271" xr:uid="{00000000-0005-0000-0000-0000F7810000}"/>
    <cellStyle name="표준 55 5 4" xfId="33272" xr:uid="{00000000-0005-0000-0000-0000F8810000}"/>
    <cellStyle name="표준 55 5 4 2" xfId="33273" xr:uid="{00000000-0005-0000-0000-0000F9810000}"/>
    <cellStyle name="표준 55 5 5" xfId="33274" xr:uid="{00000000-0005-0000-0000-0000FA810000}"/>
    <cellStyle name="표준 55 6" xfId="33275" xr:uid="{00000000-0005-0000-0000-0000FB810000}"/>
    <cellStyle name="표준 55 6 2" xfId="33276" xr:uid="{00000000-0005-0000-0000-0000FC810000}"/>
    <cellStyle name="표준 55 6 2 2" xfId="33277" xr:uid="{00000000-0005-0000-0000-0000FD810000}"/>
    <cellStyle name="표준 55 6 2 2 2" xfId="33278" xr:uid="{00000000-0005-0000-0000-0000FE810000}"/>
    <cellStyle name="표준 55 6 2 3" xfId="33279" xr:uid="{00000000-0005-0000-0000-0000FF810000}"/>
    <cellStyle name="표준 55 6 3" xfId="33280" xr:uid="{00000000-0005-0000-0000-000000820000}"/>
    <cellStyle name="표준 55 6 3 2" xfId="33281" xr:uid="{00000000-0005-0000-0000-000001820000}"/>
    <cellStyle name="표준 55 6 4" xfId="33282" xr:uid="{00000000-0005-0000-0000-000002820000}"/>
    <cellStyle name="표준 55 7" xfId="33283" xr:uid="{00000000-0005-0000-0000-000003820000}"/>
    <cellStyle name="표준 55 7 2" xfId="33284" xr:uid="{00000000-0005-0000-0000-000004820000}"/>
    <cellStyle name="표준 55 7 2 2" xfId="33285" xr:uid="{00000000-0005-0000-0000-000005820000}"/>
    <cellStyle name="표준 55 7 3" xfId="33286" xr:uid="{00000000-0005-0000-0000-000006820000}"/>
    <cellStyle name="표준 55 8" xfId="33287" xr:uid="{00000000-0005-0000-0000-000007820000}"/>
    <cellStyle name="표준 55 8 2" xfId="33288" xr:uid="{00000000-0005-0000-0000-000008820000}"/>
    <cellStyle name="표준 55 9" xfId="33289" xr:uid="{00000000-0005-0000-0000-000009820000}"/>
    <cellStyle name="표준 55 9 2" xfId="33290" xr:uid="{00000000-0005-0000-0000-00000A820000}"/>
    <cellStyle name="표준 55_이관신청서명단(말소)" xfId="33291" xr:uid="{00000000-0005-0000-0000-00000B820000}"/>
    <cellStyle name="표준 56" xfId="33292" xr:uid="{00000000-0005-0000-0000-00000C820000}"/>
    <cellStyle name="표준 56 10" xfId="33293" xr:uid="{00000000-0005-0000-0000-00000D820000}"/>
    <cellStyle name="표준 56 11" xfId="33294" xr:uid="{00000000-0005-0000-0000-00000E820000}"/>
    <cellStyle name="표준 56 2" xfId="33295" xr:uid="{00000000-0005-0000-0000-00000F820000}"/>
    <cellStyle name="표준 56 2 2" xfId="33296" xr:uid="{00000000-0005-0000-0000-000010820000}"/>
    <cellStyle name="표준 56 2 2 2" xfId="33297" xr:uid="{00000000-0005-0000-0000-000011820000}"/>
    <cellStyle name="표준 56 2 2 2 2" xfId="33298" xr:uid="{00000000-0005-0000-0000-000012820000}"/>
    <cellStyle name="표준 56 2 2 2 2 2" xfId="33299" xr:uid="{00000000-0005-0000-0000-000013820000}"/>
    <cellStyle name="표준 56 2 2 2 2 2 2" xfId="33300" xr:uid="{00000000-0005-0000-0000-000014820000}"/>
    <cellStyle name="표준 56 2 2 2 2 2 2 2" xfId="33301" xr:uid="{00000000-0005-0000-0000-000015820000}"/>
    <cellStyle name="표준 56 2 2 2 2 2 2 2 2" xfId="33302" xr:uid="{00000000-0005-0000-0000-000016820000}"/>
    <cellStyle name="표준 56 2 2 2 2 2 2 3" xfId="33303" xr:uid="{00000000-0005-0000-0000-000017820000}"/>
    <cellStyle name="표준 56 2 2 2 2 2 3" xfId="33304" xr:uid="{00000000-0005-0000-0000-000018820000}"/>
    <cellStyle name="표준 56 2 2 2 2 2 3 2" xfId="33305" xr:uid="{00000000-0005-0000-0000-000019820000}"/>
    <cellStyle name="표준 56 2 2 2 2 2 4" xfId="33306" xr:uid="{00000000-0005-0000-0000-00001A820000}"/>
    <cellStyle name="표준 56 2 2 2 2 3" xfId="33307" xr:uid="{00000000-0005-0000-0000-00001B820000}"/>
    <cellStyle name="표준 56 2 2 2 2 3 2" xfId="33308" xr:uid="{00000000-0005-0000-0000-00001C820000}"/>
    <cellStyle name="표준 56 2 2 2 2 3 2 2" xfId="33309" xr:uid="{00000000-0005-0000-0000-00001D820000}"/>
    <cellStyle name="표준 56 2 2 2 2 3 3" xfId="33310" xr:uid="{00000000-0005-0000-0000-00001E820000}"/>
    <cellStyle name="표준 56 2 2 2 2 4" xfId="33311" xr:uid="{00000000-0005-0000-0000-00001F820000}"/>
    <cellStyle name="표준 56 2 2 2 2 4 2" xfId="33312" xr:uid="{00000000-0005-0000-0000-000020820000}"/>
    <cellStyle name="표준 56 2 2 2 2 5" xfId="33313" xr:uid="{00000000-0005-0000-0000-000021820000}"/>
    <cellStyle name="표준 56 2 2 2 3" xfId="33314" xr:uid="{00000000-0005-0000-0000-000022820000}"/>
    <cellStyle name="표준 56 2 2 2 3 2" xfId="33315" xr:uid="{00000000-0005-0000-0000-000023820000}"/>
    <cellStyle name="표준 56 2 2 2 3 2 2" xfId="33316" xr:uid="{00000000-0005-0000-0000-000024820000}"/>
    <cellStyle name="표준 56 2 2 2 3 2 2 2" xfId="33317" xr:uid="{00000000-0005-0000-0000-000025820000}"/>
    <cellStyle name="표준 56 2 2 2 3 2 3" xfId="33318" xr:uid="{00000000-0005-0000-0000-000026820000}"/>
    <cellStyle name="표준 56 2 2 2 3 3" xfId="33319" xr:uid="{00000000-0005-0000-0000-000027820000}"/>
    <cellStyle name="표준 56 2 2 2 3 3 2" xfId="33320" xr:uid="{00000000-0005-0000-0000-000028820000}"/>
    <cellStyle name="표준 56 2 2 2 3 4" xfId="33321" xr:uid="{00000000-0005-0000-0000-000029820000}"/>
    <cellStyle name="표준 56 2 2 2 4" xfId="33322" xr:uid="{00000000-0005-0000-0000-00002A820000}"/>
    <cellStyle name="표준 56 2 2 2 4 2" xfId="33323" xr:uid="{00000000-0005-0000-0000-00002B820000}"/>
    <cellStyle name="표준 56 2 2 2 4 2 2" xfId="33324" xr:uid="{00000000-0005-0000-0000-00002C820000}"/>
    <cellStyle name="표준 56 2 2 2 4 3" xfId="33325" xr:uid="{00000000-0005-0000-0000-00002D820000}"/>
    <cellStyle name="표준 56 2 2 2 5" xfId="33326" xr:uid="{00000000-0005-0000-0000-00002E820000}"/>
    <cellStyle name="표준 56 2 2 2 5 2" xfId="33327" xr:uid="{00000000-0005-0000-0000-00002F820000}"/>
    <cellStyle name="표준 56 2 2 2 6" xfId="33328" xr:uid="{00000000-0005-0000-0000-000030820000}"/>
    <cellStyle name="표준 56 2 2 3" xfId="33329" xr:uid="{00000000-0005-0000-0000-000031820000}"/>
    <cellStyle name="표준 56 2 2 3 2" xfId="33330" xr:uid="{00000000-0005-0000-0000-000032820000}"/>
    <cellStyle name="표준 56 2 2 3 2 2" xfId="33331" xr:uid="{00000000-0005-0000-0000-000033820000}"/>
    <cellStyle name="표준 56 2 2 3 2 2 2" xfId="33332" xr:uid="{00000000-0005-0000-0000-000034820000}"/>
    <cellStyle name="표준 56 2 2 3 2 2 2 2" xfId="33333" xr:uid="{00000000-0005-0000-0000-000035820000}"/>
    <cellStyle name="표준 56 2 2 3 2 2 3" xfId="33334" xr:uid="{00000000-0005-0000-0000-000036820000}"/>
    <cellStyle name="표준 56 2 2 3 2 3" xfId="33335" xr:uid="{00000000-0005-0000-0000-000037820000}"/>
    <cellStyle name="표준 56 2 2 3 2 3 2" xfId="33336" xr:uid="{00000000-0005-0000-0000-000038820000}"/>
    <cellStyle name="표준 56 2 2 3 2 4" xfId="33337" xr:uid="{00000000-0005-0000-0000-000039820000}"/>
    <cellStyle name="표준 56 2 2 3 3" xfId="33338" xr:uid="{00000000-0005-0000-0000-00003A820000}"/>
    <cellStyle name="표준 56 2 2 3 3 2" xfId="33339" xr:uid="{00000000-0005-0000-0000-00003B820000}"/>
    <cellStyle name="표준 56 2 2 3 3 2 2" xfId="33340" xr:uid="{00000000-0005-0000-0000-00003C820000}"/>
    <cellStyle name="표준 56 2 2 3 3 3" xfId="33341" xr:uid="{00000000-0005-0000-0000-00003D820000}"/>
    <cellStyle name="표준 56 2 2 3 4" xfId="33342" xr:uid="{00000000-0005-0000-0000-00003E820000}"/>
    <cellStyle name="표준 56 2 2 3 4 2" xfId="33343" xr:uid="{00000000-0005-0000-0000-00003F820000}"/>
    <cellStyle name="표준 56 2 2 3 5" xfId="33344" xr:uid="{00000000-0005-0000-0000-000040820000}"/>
    <cellStyle name="표준 56 2 2 4" xfId="33345" xr:uid="{00000000-0005-0000-0000-000041820000}"/>
    <cellStyle name="표준 56 2 2 4 2" xfId="33346" xr:uid="{00000000-0005-0000-0000-000042820000}"/>
    <cellStyle name="표준 56 2 2 4 2 2" xfId="33347" xr:uid="{00000000-0005-0000-0000-000043820000}"/>
    <cellStyle name="표준 56 2 2 4 2 2 2" xfId="33348" xr:uid="{00000000-0005-0000-0000-000044820000}"/>
    <cellStyle name="표준 56 2 2 4 2 3" xfId="33349" xr:uid="{00000000-0005-0000-0000-000045820000}"/>
    <cellStyle name="표준 56 2 2 4 3" xfId="33350" xr:uid="{00000000-0005-0000-0000-000046820000}"/>
    <cellStyle name="표준 56 2 2 4 3 2" xfId="33351" xr:uid="{00000000-0005-0000-0000-000047820000}"/>
    <cellStyle name="표준 56 2 2 4 4" xfId="33352" xr:uid="{00000000-0005-0000-0000-000048820000}"/>
    <cellStyle name="표준 56 2 2 5" xfId="33353" xr:uid="{00000000-0005-0000-0000-000049820000}"/>
    <cellStyle name="표준 56 2 2 5 2" xfId="33354" xr:uid="{00000000-0005-0000-0000-00004A820000}"/>
    <cellStyle name="표준 56 2 2 5 2 2" xfId="33355" xr:uid="{00000000-0005-0000-0000-00004B820000}"/>
    <cellStyle name="표준 56 2 2 5 3" xfId="33356" xr:uid="{00000000-0005-0000-0000-00004C820000}"/>
    <cellStyle name="표준 56 2 2 6" xfId="33357" xr:uid="{00000000-0005-0000-0000-00004D820000}"/>
    <cellStyle name="표준 56 2 2 6 2" xfId="33358" xr:uid="{00000000-0005-0000-0000-00004E820000}"/>
    <cellStyle name="표준 56 2 2 7" xfId="33359" xr:uid="{00000000-0005-0000-0000-00004F820000}"/>
    <cellStyle name="표준 56 2 3" xfId="33360" xr:uid="{00000000-0005-0000-0000-000050820000}"/>
    <cellStyle name="표준 56 2 3 2" xfId="33361" xr:uid="{00000000-0005-0000-0000-000051820000}"/>
    <cellStyle name="표준 56 2 3 2 2" xfId="33362" xr:uid="{00000000-0005-0000-0000-000052820000}"/>
    <cellStyle name="표준 56 2 3 2 2 2" xfId="33363" xr:uid="{00000000-0005-0000-0000-000053820000}"/>
    <cellStyle name="표준 56 2 3 2 2 2 2" xfId="33364" xr:uid="{00000000-0005-0000-0000-000054820000}"/>
    <cellStyle name="표준 56 2 3 2 2 2 2 2" xfId="33365" xr:uid="{00000000-0005-0000-0000-000055820000}"/>
    <cellStyle name="표준 56 2 3 2 2 2 3" xfId="33366" xr:uid="{00000000-0005-0000-0000-000056820000}"/>
    <cellStyle name="표준 56 2 3 2 2 3" xfId="33367" xr:uid="{00000000-0005-0000-0000-000057820000}"/>
    <cellStyle name="표준 56 2 3 2 2 3 2" xfId="33368" xr:uid="{00000000-0005-0000-0000-000058820000}"/>
    <cellStyle name="표준 56 2 3 2 2 4" xfId="33369" xr:uid="{00000000-0005-0000-0000-000059820000}"/>
    <cellStyle name="표준 56 2 3 2 3" xfId="33370" xr:uid="{00000000-0005-0000-0000-00005A820000}"/>
    <cellStyle name="표준 56 2 3 2 3 2" xfId="33371" xr:uid="{00000000-0005-0000-0000-00005B820000}"/>
    <cellStyle name="표준 56 2 3 2 3 2 2" xfId="33372" xr:uid="{00000000-0005-0000-0000-00005C820000}"/>
    <cellStyle name="표준 56 2 3 2 3 3" xfId="33373" xr:uid="{00000000-0005-0000-0000-00005D820000}"/>
    <cellStyle name="표준 56 2 3 2 4" xfId="33374" xr:uid="{00000000-0005-0000-0000-00005E820000}"/>
    <cellStyle name="표준 56 2 3 2 4 2" xfId="33375" xr:uid="{00000000-0005-0000-0000-00005F820000}"/>
    <cellStyle name="표준 56 2 3 2 5" xfId="33376" xr:uid="{00000000-0005-0000-0000-000060820000}"/>
    <cellStyle name="표준 56 2 3 3" xfId="33377" xr:uid="{00000000-0005-0000-0000-000061820000}"/>
    <cellStyle name="표준 56 2 3 3 2" xfId="33378" xr:uid="{00000000-0005-0000-0000-000062820000}"/>
    <cellStyle name="표준 56 2 3 3 2 2" xfId="33379" xr:uid="{00000000-0005-0000-0000-000063820000}"/>
    <cellStyle name="표준 56 2 3 3 2 2 2" xfId="33380" xr:uid="{00000000-0005-0000-0000-000064820000}"/>
    <cellStyle name="표준 56 2 3 3 2 3" xfId="33381" xr:uid="{00000000-0005-0000-0000-000065820000}"/>
    <cellStyle name="표준 56 2 3 3 3" xfId="33382" xr:uid="{00000000-0005-0000-0000-000066820000}"/>
    <cellStyle name="표준 56 2 3 3 3 2" xfId="33383" xr:uid="{00000000-0005-0000-0000-000067820000}"/>
    <cellStyle name="표준 56 2 3 3 4" xfId="33384" xr:uid="{00000000-0005-0000-0000-000068820000}"/>
    <cellStyle name="표준 56 2 3 4" xfId="33385" xr:uid="{00000000-0005-0000-0000-000069820000}"/>
    <cellStyle name="표준 56 2 3 4 2" xfId="33386" xr:uid="{00000000-0005-0000-0000-00006A820000}"/>
    <cellStyle name="표준 56 2 3 4 2 2" xfId="33387" xr:uid="{00000000-0005-0000-0000-00006B820000}"/>
    <cellStyle name="표준 56 2 3 4 3" xfId="33388" xr:uid="{00000000-0005-0000-0000-00006C820000}"/>
    <cellStyle name="표준 56 2 3 5" xfId="33389" xr:uid="{00000000-0005-0000-0000-00006D820000}"/>
    <cellStyle name="표준 56 2 3 5 2" xfId="33390" xr:uid="{00000000-0005-0000-0000-00006E820000}"/>
    <cellStyle name="표준 56 2 3 6" xfId="33391" xr:uid="{00000000-0005-0000-0000-00006F820000}"/>
    <cellStyle name="표준 56 2 4" xfId="33392" xr:uid="{00000000-0005-0000-0000-000070820000}"/>
    <cellStyle name="표준 56 2 4 2" xfId="33393" xr:uid="{00000000-0005-0000-0000-000071820000}"/>
    <cellStyle name="표준 56 2 4 2 2" xfId="33394" xr:uid="{00000000-0005-0000-0000-000072820000}"/>
    <cellStyle name="표준 56 2 4 2 2 2" xfId="33395" xr:uid="{00000000-0005-0000-0000-000073820000}"/>
    <cellStyle name="표준 56 2 4 2 2 2 2" xfId="33396" xr:uid="{00000000-0005-0000-0000-000074820000}"/>
    <cellStyle name="표준 56 2 4 2 2 3" xfId="33397" xr:uid="{00000000-0005-0000-0000-000075820000}"/>
    <cellStyle name="표준 56 2 4 2 3" xfId="33398" xr:uid="{00000000-0005-0000-0000-000076820000}"/>
    <cellStyle name="표준 56 2 4 2 3 2" xfId="33399" xr:uid="{00000000-0005-0000-0000-000077820000}"/>
    <cellStyle name="표준 56 2 4 2 4" xfId="33400" xr:uid="{00000000-0005-0000-0000-000078820000}"/>
    <cellStyle name="표준 56 2 4 3" xfId="33401" xr:uid="{00000000-0005-0000-0000-000079820000}"/>
    <cellStyle name="표준 56 2 4 3 2" xfId="33402" xr:uid="{00000000-0005-0000-0000-00007A820000}"/>
    <cellStyle name="표준 56 2 4 3 2 2" xfId="33403" xr:uid="{00000000-0005-0000-0000-00007B820000}"/>
    <cellStyle name="표준 56 2 4 3 3" xfId="33404" xr:uid="{00000000-0005-0000-0000-00007C820000}"/>
    <cellStyle name="표준 56 2 4 4" xfId="33405" xr:uid="{00000000-0005-0000-0000-00007D820000}"/>
    <cellStyle name="표준 56 2 4 4 2" xfId="33406" xr:uid="{00000000-0005-0000-0000-00007E820000}"/>
    <cellStyle name="표준 56 2 4 5" xfId="33407" xr:uid="{00000000-0005-0000-0000-00007F820000}"/>
    <cellStyle name="표준 56 2 5" xfId="33408" xr:uid="{00000000-0005-0000-0000-000080820000}"/>
    <cellStyle name="표준 56 2 5 2" xfId="33409" xr:uid="{00000000-0005-0000-0000-000081820000}"/>
    <cellStyle name="표준 56 2 5 2 2" xfId="33410" xr:uid="{00000000-0005-0000-0000-000082820000}"/>
    <cellStyle name="표준 56 2 5 2 2 2" xfId="33411" xr:uid="{00000000-0005-0000-0000-000083820000}"/>
    <cellStyle name="표준 56 2 5 2 3" xfId="33412" xr:uid="{00000000-0005-0000-0000-000084820000}"/>
    <cellStyle name="표준 56 2 5 3" xfId="33413" xr:uid="{00000000-0005-0000-0000-000085820000}"/>
    <cellStyle name="표준 56 2 5 3 2" xfId="33414" xr:uid="{00000000-0005-0000-0000-000086820000}"/>
    <cellStyle name="표준 56 2 5 4" xfId="33415" xr:uid="{00000000-0005-0000-0000-000087820000}"/>
    <cellStyle name="표준 56 2 6" xfId="33416" xr:uid="{00000000-0005-0000-0000-000088820000}"/>
    <cellStyle name="표준 56 2 6 2" xfId="33417" xr:uid="{00000000-0005-0000-0000-000089820000}"/>
    <cellStyle name="표준 56 2 6 2 2" xfId="33418" xr:uid="{00000000-0005-0000-0000-00008A820000}"/>
    <cellStyle name="표준 56 2 6 3" xfId="33419" xr:uid="{00000000-0005-0000-0000-00008B820000}"/>
    <cellStyle name="표준 56 2 7" xfId="33420" xr:uid="{00000000-0005-0000-0000-00008C820000}"/>
    <cellStyle name="표준 56 2 7 2" xfId="33421" xr:uid="{00000000-0005-0000-0000-00008D820000}"/>
    <cellStyle name="표준 56 2 8" xfId="33422" xr:uid="{00000000-0005-0000-0000-00008E820000}"/>
    <cellStyle name="표준 56 3" xfId="33423" xr:uid="{00000000-0005-0000-0000-00008F820000}"/>
    <cellStyle name="표준 56 3 2" xfId="33424" xr:uid="{00000000-0005-0000-0000-000090820000}"/>
    <cellStyle name="표준 56 3 2 2" xfId="33425" xr:uid="{00000000-0005-0000-0000-000091820000}"/>
    <cellStyle name="표준 56 3 2 2 2" xfId="33426" xr:uid="{00000000-0005-0000-0000-000092820000}"/>
    <cellStyle name="표준 56 3 2 2 2 2" xfId="33427" xr:uid="{00000000-0005-0000-0000-000093820000}"/>
    <cellStyle name="표준 56 3 2 2 2 2 2" xfId="33428" xr:uid="{00000000-0005-0000-0000-000094820000}"/>
    <cellStyle name="표준 56 3 2 2 2 2 2 2" xfId="33429" xr:uid="{00000000-0005-0000-0000-000095820000}"/>
    <cellStyle name="표준 56 3 2 2 2 2 3" xfId="33430" xr:uid="{00000000-0005-0000-0000-000096820000}"/>
    <cellStyle name="표준 56 3 2 2 2 3" xfId="33431" xr:uid="{00000000-0005-0000-0000-000097820000}"/>
    <cellStyle name="표준 56 3 2 2 2 3 2" xfId="33432" xr:uid="{00000000-0005-0000-0000-000098820000}"/>
    <cellStyle name="표준 56 3 2 2 2 4" xfId="33433" xr:uid="{00000000-0005-0000-0000-000099820000}"/>
    <cellStyle name="표준 56 3 2 2 3" xfId="33434" xr:uid="{00000000-0005-0000-0000-00009A820000}"/>
    <cellStyle name="표준 56 3 2 2 3 2" xfId="33435" xr:uid="{00000000-0005-0000-0000-00009B820000}"/>
    <cellStyle name="표준 56 3 2 2 3 2 2" xfId="33436" xr:uid="{00000000-0005-0000-0000-00009C820000}"/>
    <cellStyle name="표준 56 3 2 2 3 3" xfId="33437" xr:uid="{00000000-0005-0000-0000-00009D820000}"/>
    <cellStyle name="표준 56 3 2 2 4" xfId="33438" xr:uid="{00000000-0005-0000-0000-00009E820000}"/>
    <cellStyle name="표준 56 3 2 2 4 2" xfId="33439" xr:uid="{00000000-0005-0000-0000-00009F820000}"/>
    <cellStyle name="표준 56 3 2 2 5" xfId="33440" xr:uid="{00000000-0005-0000-0000-0000A0820000}"/>
    <cellStyle name="표준 56 3 2 3" xfId="33441" xr:uid="{00000000-0005-0000-0000-0000A1820000}"/>
    <cellStyle name="표준 56 3 2 3 2" xfId="33442" xr:uid="{00000000-0005-0000-0000-0000A2820000}"/>
    <cellStyle name="표준 56 3 2 3 2 2" xfId="33443" xr:uid="{00000000-0005-0000-0000-0000A3820000}"/>
    <cellStyle name="표준 56 3 2 3 2 2 2" xfId="33444" xr:uid="{00000000-0005-0000-0000-0000A4820000}"/>
    <cellStyle name="표준 56 3 2 3 2 3" xfId="33445" xr:uid="{00000000-0005-0000-0000-0000A5820000}"/>
    <cellStyle name="표준 56 3 2 3 3" xfId="33446" xr:uid="{00000000-0005-0000-0000-0000A6820000}"/>
    <cellStyle name="표준 56 3 2 3 3 2" xfId="33447" xr:uid="{00000000-0005-0000-0000-0000A7820000}"/>
    <cellStyle name="표준 56 3 2 3 4" xfId="33448" xr:uid="{00000000-0005-0000-0000-0000A8820000}"/>
    <cellStyle name="표준 56 3 2 4" xfId="33449" xr:uid="{00000000-0005-0000-0000-0000A9820000}"/>
    <cellStyle name="표준 56 3 2 4 2" xfId="33450" xr:uid="{00000000-0005-0000-0000-0000AA820000}"/>
    <cellStyle name="표준 56 3 2 4 2 2" xfId="33451" xr:uid="{00000000-0005-0000-0000-0000AB820000}"/>
    <cellStyle name="표준 56 3 2 4 3" xfId="33452" xr:uid="{00000000-0005-0000-0000-0000AC820000}"/>
    <cellStyle name="표준 56 3 2 5" xfId="33453" xr:uid="{00000000-0005-0000-0000-0000AD820000}"/>
    <cellStyle name="표준 56 3 2 5 2" xfId="33454" xr:uid="{00000000-0005-0000-0000-0000AE820000}"/>
    <cellStyle name="표준 56 3 2 6" xfId="33455" xr:uid="{00000000-0005-0000-0000-0000AF820000}"/>
    <cellStyle name="표준 56 3 3" xfId="33456" xr:uid="{00000000-0005-0000-0000-0000B0820000}"/>
    <cellStyle name="표준 56 3 3 2" xfId="33457" xr:uid="{00000000-0005-0000-0000-0000B1820000}"/>
    <cellStyle name="표준 56 3 3 2 2" xfId="33458" xr:uid="{00000000-0005-0000-0000-0000B2820000}"/>
    <cellStyle name="표준 56 3 3 2 2 2" xfId="33459" xr:uid="{00000000-0005-0000-0000-0000B3820000}"/>
    <cellStyle name="표준 56 3 3 2 2 2 2" xfId="33460" xr:uid="{00000000-0005-0000-0000-0000B4820000}"/>
    <cellStyle name="표준 56 3 3 2 2 3" xfId="33461" xr:uid="{00000000-0005-0000-0000-0000B5820000}"/>
    <cellStyle name="표준 56 3 3 2 3" xfId="33462" xr:uid="{00000000-0005-0000-0000-0000B6820000}"/>
    <cellStyle name="표준 56 3 3 2 3 2" xfId="33463" xr:uid="{00000000-0005-0000-0000-0000B7820000}"/>
    <cellStyle name="표준 56 3 3 2 4" xfId="33464" xr:uid="{00000000-0005-0000-0000-0000B8820000}"/>
    <cellStyle name="표준 56 3 3 3" xfId="33465" xr:uid="{00000000-0005-0000-0000-0000B9820000}"/>
    <cellStyle name="표준 56 3 3 3 2" xfId="33466" xr:uid="{00000000-0005-0000-0000-0000BA820000}"/>
    <cellStyle name="표준 56 3 3 3 2 2" xfId="33467" xr:uid="{00000000-0005-0000-0000-0000BB820000}"/>
    <cellStyle name="표준 56 3 3 3 3" xfId="33468" xr:uid="{00000000-0005-0000-0000-0000BC820000}"/>
    <cellStyle name="표준 56 3 3 4" xfId="33469" xr:uid="{00000000-0005-0000-0000-0000BD820000}"/>
    <cellStyle name="표준 56 3 3 4 2" xfId="33470" xr:uid="{00000000-0005-0000-0000-0000BE820000}"/>
    <cellStyle name="표준 56 3 3 5" xfId="33471" xr:uid="{00000000-0005-0000-0000-0000BF820000}"/>
    <cellStyle name="표준 56 3 4" xfId="33472" xr:uid="{00000000-0005-0000-0000-0000C0820000}"/>
    <cellStyle name="표준 56 3 4 2" xfId="33473" xr:uid="{00000000-0005-0000-0000-0000C1820000}"/>
    <cellStyle name="표준 56 3 4 2 2" xfId="33474" xr:uid="{00000000-0005-0000-0000-0000C2820000}"/>
    <cellStyle name="표준 56 3 4 2 2 2" xfId="33475" xr:uid="{00000000-0005-0000-0000-0000C3820000}"/>
    <cellStyle name="표준 56 3 4 2 3" xfId="33476" xr:uid="{00000000-0005-0000-0000-0000C4820000}"/>
    <cellStyle name="표준 56 3 4 3" xfId="33477" xr:uid="{00000000-0005-0000-0000-0000C5820000}"/>
    <cellStyle name="표준 56 3 4 3 2" xfId="33478" xr:uid="{00000000-0005-0000-0000-0000C6820000}"/>
    <cellStyle name="표준 56 3 4 4" xfId="33479" xr:uid="{00000000-0005-0000-0000-0000C7820000}"/>
    <cellStyle name="표준 56 3 5" xfId="33480" xr:uid="{00000000-0005-0000-0000-0000C8820000}"/>
    <cellStyle name="표준 56 3 5 2" xfId="33481" xr:uid="{00000000-0005-0000-0000-0000C9820000}"/>
    <cellStyle name="표준 56 3 5 2 2" xfId="33482" xr:uid="{00000000-0005-0000-0000-0000CA820000}"/>
    <cellStyle name="표준 56 3 5 3" xfId="33483" xr:uid="{00000000-0005-0000-0000-0000CB820000}"/>
    <cellStyle name="표준 56 3 6" xfId="33484" xr:uid="{00000000-0005-0000-0000-0000CC820000}"/>
    <cellStyle name="표준 56 3 6 2" xfId="33485" xr:uid="{00000000-0005-0000-0000-0000CD820000}"/>
    <cellStyle name="표준 56 3 7" xfId="33486" xr:uid="{00000000-0005-0000-0000-0000CE820000}"/>
    <cellStyle name="표준 56 4" xfId="33487" xr:uid="{00000000-0005-0000-0000-0000CF820000}"/>
    <cellStyle name="표준 56 4 2" xfId="33488" xr:uid="{00000000-0005-0000-0000-0000D0820000}"/>
    <cellStyle name="표준 56 4 2 2" xfId="33489" xr:uid="{00000000-0005-0000-0000-0000D1820000}"/>
    <cellStyle name="표준 56 4 2 2 2" xfId="33490" xr:uid="{00000000-0005-0000-0000-0000D2820000}"/>
    <cellStyle name="표준 56 4 2 2 2 2" xfId="33491" xr:uid="{00000000-0005-0000-0000-0000D3820000}"/>
    <cellStyle name="표준 56 4 2 2 2 2 2" xfId="33492" xr:uid="{00000000-0005-0000-0000-0000D4820000}"/>
    <cellStyle name="표준 56 4 2 2 2 3" xfId="33493" xr:uid="{00000000-0005-0000-0000-0000D5820000}"/>
    <cellStyle name="표준 56 4 2 2 3" xfId="33494" xr:uid="{00000000-0005-0000-0000-0000D6820000}"/>
    <cellStyle name="표준 56 4 2 2 3 2" xfId="33495" xr:uid="{00000000-0005-0000-0000-0000D7820000}"/>
    <cellStyle name="표준 56 4 2 2 4" xfId="33496" xr:uid="{00000000-0005-0000-0000-0000D8820000}"/>
    <cellStyle name="표준 56 4 2 3" xfId="33497" xr:uid="{00000000-0005-0000-0000-0000D9820000}"/>
    <cellStyle name="표준 56 4 2 3 2" xfId="33498" xr:uid="{00000000-0005-0000-0000-0000DA820000}"/>
    <cellStyle name="표준 56 4 2 3 2 2" xfId="33499" xr:uid="{00000000-0005-0000-0000-0000DB820000}"/>
    <cellStyle name="표준 56 4 2 3 3" xfId="33500" xr:uid="{00000000-0005-0000-0000-0000DC820000}"/>
    <cellStyle name="표준 56 4 2 4" xfId="33501" xr:uid="{00000000-0005-0000-0000-0000DD820000}"/>
    <cellStyle name="표준 56 4 2 4 2" xfId="33502" xr:uid="{00000000-0005-0000-0000-0000DE820000}"/>
    <cellStyle name="표준 56 4 2 5" xfId="33503" xr:uid="{00000000-0005-0000-0000-0000DF820000}"/>
    <cellStyle name="표준 56 4 3" xfId="33504" xr:uid="{00000000-0005-0000-0000-0000E0820000}"/>
    <cellStyle name="표준 56 4 3 2" xfId="33505" xr:uid="{00000000-0005-0000-0000-0000E1820000}"/>
    <cellStyle name="표준 56 4 3 2 2" xfId="33506" xr:uid="{00000000-0005-0000-0000-0000E2820000}"/>
    <cellStyle name="표준 56 4 3 2 2 2" xfId="33507" xr:uid="{00000000-0005-0000-0000-0000E3820000}"/>
    <cellStyle name="표준 56 4 3 2 3" xfId="33508" xr:uid="{00000000-0005-0000-0000-0000E4820000}"/>
    <cellStyle name="표준 56 4 3 3" xfId="33509" xr:uid="{00000000-0005-0000-0000-0000E5820000}"/>
    <cellStyle name="표준 56 4 3 3 2" xfId="33510" xr:uid="{00000000-0005-0000-0000-0000E6820000}"/>
    <cellStyle name="표준 56 4 3 4" xfId="33511" xr:uid="{00000000-0005-0000-0000-0000E7820000}"/>
    <cellStyle name="표준 56 4 4" xfId="33512" xr:uid="{00000000-0005-0000-0000-0000E8820000}"/>
    <cellStyle name="표준 56 4 4 2" xfId="33513" xr:uid="{00000000-0005-0000-0000-0000E9820000}"/>
    <cellStyle name="표준 56 4 4 2 2" xfId="33514" xr:uid="{00000000-0005-0000-0000-0000EA820000}"/>
    <cellStyle name="표준 56 4 4 3" xfId="33515" xr:uid="{00000000-0005-0000-0000-0000EB820000}"/>
    <cellStyle name="표준 56 4 5" xfId="33516" xr:uid="{00000000-0005-0000-0000-0000EC820000}"/>
    <cellStyle name="표준 56 4 5 2" xfId="33517" xr:uid="{00000000-0005-0000-0000-0000ED820000}"/>
    <cellStyle name="표준 56 4 6" xfId="33518" xr:uid="{00000000-0005-0000-0000-0000EE820000}"/>
    <cellStyle name="표준 56 5" xfId="33519" xr:uid="{00000000-0005-0000-0000-0000EF820000}"/>
    <cellStyle name="표준 56 5 2" xfId="33520" xr:uid="{00000000-0005-0000-0000-0000F0820000}"/>
    <cellStyle name="표준 56 5 2 2" xfId="33521" xr:uid="{00000000-0005-0000-0000-0000F1820000}"/>
    <cellStyle name="표준 56 5 2 2 2" xfId="33522" xr:uid="{00000000-0005-0000-0000-0000F2820000}"/>
    <cellStyle name="표준 56 5 2 2 2 2" xfId="33523" xr:uid="{00000000-0005-0000-0000-0000F3820000}"/>
    <cellStyle name="표준 56 5 2 2 3" xfId="33524" xr:uid="{00000000-0005-0000-0000-0000F4820000}"/>
    <cellStyle name="표준 56 5 2 3" xfId="33525" xr:uid="{00000000-0005-0000-0000-0000F5820000}"/>
    <cellStyle name="표준 56 5 2 3 2" xfId="33526" xr:uid="{00000000-0005-0000-0000-0000F6820000}"/>
    <cellStyle name="표준 56 5 2 4" xfId="33527" xr:uid="{00000000-0005-0000-0000-0000F7820000}"/>
    <cellStyle name="표준 56 5 3" xfId="33528" xr:uid="{00000000-0005-0000-0000-0000F8820000}"/>
    <cellStyle name="표준 56 5 3 2" xfId="33529" xr:uid="{00000000-0005-0000-0000-0000F9820000}"/>
    <cellStyle name="표준 56 5 3 2 2" xfId="33530" xr:uid="{00000000-0005-0000-0000-0000FA820000}"/>
    <cellStyle name="표준 56 5 3 3" xfId="33531" xr:uid="{00000000-0005-0000-0000-0000FB820000}"/>
    <cellStyle name="표준 56 5 4" xfId="33532" xr:uid="{00000000-0005-0000-0000-0000FC820000}"/>
    <cellStyle name="표준 56 5 4 2" xfId="33533" xr:uid="{00000000-0005-0000-0000-0000FD820000}"/>
    <cellStyle name="표준 56 5 5" xfId="33534" xr:uid="{00000000-0005-0000-0000-0000FE820000}"/>
    <cellStyle name="표준 56 6" xfId="33535" xr:uid="{00000000-0005-0000-0000-0000FF820000}"/>
    <cellStyle name="표준 56 6 2" xfId="33536" xr:uid="{00000000-0005-0000-0000-000000830000}"/>
    <cellStyle name="표준 56 6 2 2" xfId="33537" xr:uid="{00000000-0005-0000-0000-000001830000}"/>
    <cellStyle name="표준 56 6 2 2 2" xfId="33538" xr:uid="{00000000-0005-0000-0000-000002830000}"/>
    <cellStyle name="표준 56 6 2 3" xfId="33539" xr:uid="{00000000-0005-0000-0000-000003830000}"/>
    <cellStyle name="표준 56 6 3" xfId="33540" xr:uid="{00000000-0005-0000-0000-000004830000}"/>
    <cellStyle name="표준 56 6 3 2" xfId="33541" xr:uid="{00000000-0005-0000-0000-000005830000}"/>
    <cellStyle name="표준 56 6 4" xfId="33542" xr:uid="{00000000-0005-0000-0000-000006830000}"/>
    <cellStyle name="표준 56 7" xfId="33543" xr:uid="{00000000-0005-0000-0000-000007830000}"/>
    <cellStyle name="표준 56 7 2" xfId="33544" xr:uid="{00000000-0005-0000-0000-000008830000}"/>
    <cellStyle name="표준 56 7 2 2" xfId="33545" xr:uid="{00000000-0005-0000-0000-000009830000}"/>
    <cellStyle name="표준 56 7 3" xfId="33546" xr:uid="{00000000-0005-0000-0000-00000A830000}"/>
    <cellStyle name="표준 56 8" xfId="33547" xr:uid="{00000000-0005-0000-0000-00000B830000}"/>
    <cellStyle name="표준 56 8 2" xfId="33548" xr:uid="{00000000-0005-0000-0000-00000C830000}"/>
    <cellStyle name="표준 56 9" xfId="33549" xr:uid="{00000000-0005-0000-0000-00000D830000}"/>
    <cellStyle name="표준 56 9 2" xfId="33550" xr:uid="{00000000-0005-0000-0000-00000E830000}"/>
    <cellStyle name="표준 56_이관신청서명단(말소)" xfId="33551" xr:uid="{00000000-0005-0000-0000-00000F830000}"/>
    <cellStyle name="표준 57" xfId="33552" xr:uid="{00000000-0005-0000-0000-000010830000}"/>
    <cellStyle name="표준 57 10" xfId="33553" xr:uid="{00000000-0005-0000-0000-000011830000}"/>
    <cellStyle name="표준 57 11" xfId="33554" xr:uid="{00000000-0005-0000-0000-000012830000}"/>
    <cellStyle name="표준 57 2" xfId="33555" xr:uid="{00000000-0005-0000-0000-000013830000}"/>
    <cellStyle name="표준 57 2 2" xfId="33556" xr:uid="{00000000-0005-0000-0000-000014830000}"/>
    <cellStyle name="표준 57 2 2 2" xfId="33557" xr:uid="{00000000-0005-0000-0000-000015830000}"/>
    <cellStyle name="표준 57 2 2 2 2" xfId="33558" xr:uid="{00000000-0005-0000-0000-000016830000}"/>
    <cellStyle name="표준 57 2 2 2 2 2" xfId="33559" xr:uid="{00000000-0005-0000-0000-000017830000}"/>
    <cellStyle name="표준 57 2 2 2 2 2 2" xfId="33560" xr:uid="{00000000-0005-0000-0000-000018830000}"/>
    <cellStyle name="표준 57 2 2 2 2 2 2 2" xfId="33561" xr:uid="{00000000-0005-0000-0000-000019830000}"/>
    <cellStyle name="표준 57 2 2 2 2 2 2 2 2" xfId="33562" xr:uid="{00000000-0005-0000-0000-00001A830000}"/>
    <cellStyle name="표준 57 2 2 2 2 2 2 3" xfId="33563" xr:uid="{00000000-0005-0000-0000-00001B830000}"/>
    <cellStyle name="표준 57 2 2 2 2 2 3" xfId="33564" xr:uid="{00000000-0005-0000-0000-00001C830000}"/>
    <cellStyle name="표준 57 2 2 2 2 2 3 2" xfId="33565" xr:uid="{00000000-0005-0000-0000-00001D830000}"/>
    <cellStyle name="표준 57 2 2 2 2 2 4" xfId="33566" xr:uid="{00000000-0005-0000-0000-00001E830000}"/>
    <cellStyle name="표준 57 2 2 2 2 3" xfId="33567" xr:uid="{00000000-0005-0000-0000-00001F830000}"/>
    <cellStyle name="표준 57 2 2 2 2 3 2" xfId="33568" xr:uid="{00000000-0005-0000-0000-000020830000}"/>
    <cellStyle name="표준 57 2 2 2 2 3 2 2" xfId="33569" xr:uid="{00000000-0005-0000-0000-000021830000}"/>
    <cellStyle name="표준 57 2 2 2 2 3 3" xfId="33570" xr:uid="{00000000-0005-0000-0000-000022830000}"/>
    <cellStyle name="표준 57 2 2 2 2 4" xfId="33571" xr:uid="{00000000-0005-0000-0000-000023830000}"/>
    <cellStyle name="표준 57 2 2 2 2 4 2" xfId="33572" xr:uid="{00000000-0005-0000-0000-000024830000}"/>
    <cellStyle name="표준 57 2 2 2 2 5" xfId="33573" xr:uid="{00000000-0005-0000-0000-000025830000}"/>
    <cellStyle name="표준 57 2 2 2 3" xfId="33574" xr:uid="{00000000-0005-0000-0000-000026830000}"/>
    <cellStyle name="표준 57 2 2 2 3 2" xfId="33575" xr:uid="{00000000-0005-0000-0000-000027830000}"/>
    <cellStyle name="표준 57 2 2 2 3 2 2" xfId="33576" xr:uid="{00000000-0005-0000-0000-000028830000}"/>
    <cellStyle name="표준 57 2 2 2 3 2 2 2" xfId="33577" xr:uid="{00000000-0005-0000-0000-000029830000}"/>
    <cellStyle name="표준 57 2 2 2 3 2 3" xfId="33578" xr:uid="{00000000-0005-0000-0000-00002A830000}"/>
    <cellStyle name="표준 57 2 2 2 3 3" xfId="33579" xr:uid="{00000000-0005-0000-0000-00002B830000}"/>
    <cellStyle name="표준 57 2 2 2 3 3 2" xfId="33580" xr:uid="{00000000-0005-0000-0000-00002C830000}"/>
    <cellStyle name="표준 57 2 2 2 3 4" xfId="33581" xr:uid="{00000000-0005-0000-0000-00002D830000}"/>
    <cellStyle name="표준 57 2 2 2 4" xfId="33582" xr:uid="{00000000-0005-0000-0000-00002E830000}"/>
    <cellStyle name="표준 57 2 2 2 4 2" xfId="33583" xr:uid="{00000000-0005-0000-0000-00002F830000}"/>
    <cellStyle name="표준 57 2 2 2 4 2 2" xfId="33584" xr:uid="{00000000-0005-0000-0000-000030830000}"/>
    <cellStyle name="표준 57 2 2 2 4 3" xfId="33585" xr:uid="{00000000-0005-0000-0000-000031830000}"/>
    <cellStyle name="표준 57 2 2 2 5" xfId="33586" xr:uid="{00000000-0005-0000-0000-000032830000}"/>
    <cellStyle name="표준 57 2 2 2 5 2" xfId="33587" xr:uid="{00000000-0005-0000-0000-000033830000}"/>
    <cellStyle name="표준 57 2 2 2 6" xfId="33588" xr:uid="{00000000-0005-0000-0000-000034830000}"/>
    <cellStyle name="표준 57 2 2 3" xfId="33589" xr:uid="{00000000-0005-0000-0000-000035830000}"/>
    <cellStyle name="표준 57 2 2 3 2" xfId="33590" xr:uid="{00000000-0005-0000-0000-000036830000}"/>
    <cellStyle name="표준 57 2 2 3 2 2" xfId="33591" xr:uid="{00000000-0005-0000-0000-000037830000}"/>
    <cellStyle name="표준 57 2 2 3 2 2 2" xfId="33592" xr:uid="{00000000-0005-0000-0000-000038830000}"/>
    <cellStyle name="표준 57 2 2 3 2 2 2 2" xfId="33593" xr:uid="{00000000-0005-0000-0000-000039830000}"/>
    <cellStyle name="표준 57 2 2 3 2 2 3" xfId="33594" xr:uid="{00000000-0005-0000-0000-00003A830000}"/>
    <cellStyle name="표준 57 2 2 3 2 3" xfId="33595" xr:uid="{00000000-0005-0000-0000-00003B830000}"/>
    <cellStyle name="표준 57 2 2 3 2 3 2" xfId="33596" xr:uid="{00000000-0005-0000-0000-00003C830000}"/>
    <cellStyle name="표준 57 2 2 3 2 4" xfId="33597" xr:uid="{00000000-0005-0000-0000-00003D830000}"/>
    <cellStyle name="표준 57 2 2 3 3" xfId="33598" xr:uid="{00000000-0005-0000-0000-00003E830000}"/>
    <cellStyle name="표준 57 2 2 3 3 2" xfId="33599" xr:uid="{00000000-0005-0000-0000-00003F830000}"/>
    <cellStyle name="표준 57 2 2 3 3 2 2" xfId="33600" xr:uid="{00000000-0005-0000-0000-000040830000}"/>
    <cellStyle name="표준 57 2 2 3 3 3" xfId="33601" xr:uid="{00000000-0005-0000-0000-000041830000}"/>
    <cellStyle name="표준 57 2 2 3 4" xfId="33602" xr:uid="{00000000-0005-0000-0000-000042830000}"/>
    <cellStyle name="표준 57 2 2 3 4 2" xfId="33603" xr:uid="{00000000-0005-0000-0000-000043830000}"/>
    <cellStyle name="표준 57 2 2 3 5" xfId="33604" xr:uid="{00000000-0005-0000-0000-000044830000}"/>
    <cellStyle name="표준 57 2 2 4" xfId="33605" xr:uid="{00000000-0005-0000-0000-000045830000}"/>
    <cellStyle name="표준 57 2 2 4 2" xfId="33606" xr:uid="{00000000-0005-0000-0000-000046830000}"/>
    <cellStyle name="표준 57 2 2 4 2 2" xfId="33607" xr:uid="{00000000-0005-0000-0000-000047830000}"/>
    <cellStyle name="표준 57 2 2 4 2 2 2" xfId="33608" xr:uid="{00000000-0005-0000-0000-000048830000}"/>
    <cellStyle name="표준 57 2 2 4 2 3" xfId="33609" xr:uid="{00000000-0005-0000-0000-000049830000}"/>
    <cellStyle name="표준 57 2 2 4 3" xfId="33610" xr:uid="{00000000-0005-0000-0000-00004A830000}"/>
    <cellStyle name="표준 57 2 2 4 3 2" xfId="33611" xr:uid="{00000000-0005-0000-0000-00004B830000}"/>
    <cellStyle name="표준 57 2 2 4 4" xfId="33612" xr:uid="{00000000-0005-0000-0000-00004C830000}"/>
    <cellStyle name="표준 57 2 2 5" xfId="33613" xr:uid="{00000000-0005-0000-0000-00004D830000}"/>
    <cellStyle name="표준 57 2 2 5 2" xfId="33614" xr:uid="{00000000-0005-0000-0000-00004E830000}"/>
    <cellStyle name="표준 57 2 2 5 2 2" xfId="33615" xr:uid="{00000000-0005-0000-0000-00004F830000}"/>
    <cellStyle name="표준 57 2 2 5 3" xfId="33616" xr:uid="{00000000-0005-0000-0000-000050830000}"/>
    <cellStyle name="표준 57 2 2 6" xfId="33617" xr:uid="{00000000-0005-0000-0000-000051830000}"/>
    <cellStyle name="표준 57 2 2 6 2" xfId="33618" xr:uid="{00000000-0005-0000-0000-000052830000}"/>
    <cellStyle name="표준 57 2 2 7" xfId="33619" xr:uid="{00000000-0005-0000-0000-000053830000}"/>
    <cellStyle name="표준 57 2 3" xfId="33620" xr:uid="{00000000-0005-0000-0000-000054830000}"/>
    <cellStyle name="표준 57 2 3 2" xfId="33621" xr:uid="{00000000-0005-0000-0000-000055830000}"/>
    <cellStyle name="표준 57 2 3 2 2" xfId="33622" xr:uid="{00000000-0005-0000-0000-000056830000}"/>
    <cellStyle name="표준 57 2 3 2 2 2" xfId="33623" xr:uid="{00000000-0005-0000-0000-000057830000}"/>
    <cellStyle name="표준 57 2 3 2 2 2 2" xfId="33624" xr:uid="{00000000-0005-0000-0000-000058830000}"/>
    <cellStyle name="표준 57 2 3 2 2 2 2 2" xfId="33625" xr:uid="{00000000-0005-0000-0000-000059830000}"/>
    <cellStyle name="표준 57 2 3 2 2 2 3" xfId="33626" xr:uid="{00000000-0005-0000-0000-00005A830000}"/>
    <cellStyle name="표준 57 2 3 2 2 3" xfId="33627" xr:uid="{00000000-0005-0000-0000-00005B830000}"/>
    <cellStyle name="표준 57 2 3 2 2 3 2" xfId="33628" xr:uid="{00000000-0005-0000-0000-00005C830000}"/>
    <cellStyle name="표준 57 2 3 2 2 4" xfId="33629" xr:uid="{00000000-0005-0000-0000-00005D830000}"/>
    <cellStyle name="표준 57 2 3 2 3" xfId="33630" xr:uid="{00000000-0005-0000-0000-00005E830000}"/>
    <cellStyle name="표준 57 2 3 2 3 2" xfId="33631" xr:uid="{00000000-0005-0000-0000-00005F830000}"/>
    <cellStyle name="표준 57 2 3 2 3 2 2" xfId="33632" xr:uid="{00000000-0005-0000-0000-000060830000}"/>
    <cellStyle name="표준 57 2 3 2 3 3" xfId="33633" xr:uid="{00000000-0005-0000-0000-000061830000}"/>
    <cellStyle name="표준 57 2 3 2 4" xfId="33634" xr:uid="{00000000-0005-0000-0000-000062830000}"/>
    <cellStyle name="표준 57 2 3 2 4 2" xfId="33635" xr:uid="{00000000-0005-0000-0000-000063830000}"/>
    <cellStyle name="표준 57 2 3 2 5" xfId="33636" xr:uid="{00000000-0005-0000-0000-000064830000}"/>
    <cellStyle name="표준 57 2 3 3" xfId="33637" xr:uid="{00000000-0005-0000-0000-000065830000}"/>
    <cellStyle name="표준 57 2 3 3 2" xfId="33638" xr:uid="{00000000-0005-0000-0000-000066830000}"/>
    <cellStyle name="표준 57 2 3 3 2 2" xfId="33639" xr:uid="{00000000-0005-0000-0000-000067830000}"/>
    <cellStyle name="표준 57 2 3 3 2 2 2" xfId="33640" xr:uid="{00000000-0005-0000-0000-000068830000}"/>
    <cellStyle name="표준 57 2 3 3 2 3" xfId="33641" xr:uid="{00000000-0005-0000-0000-000069830000}"/>
    <cellStyle name="표준 57 2 3 3 3" xfId="33642" xr:uid="{00000000-0005-0000-0000-00006A830000}"/>
    <cellStyle name="표준 57 2 3 3 3 2" xfId="33643" xr:uid="{00000000-0005-0000-0000-00006B830000}"/>
    <cellStyle name="표준 57 2 3 3 4" xfId="33644" xr:uid="{00000000-0005-0000-0000-00006C830000}"/>
    <cellStyle name="표준 57 2 3 4" xfId="33645" xr:uid="{00000000-0005-0000-0000-00006D830000}"/>
    <cellStyle name="표준 57 2 3 4 2" xfId="33646" xr:uid="{00000000-0005-0000-0000-00006E830000}"/>
    <cellStyle name="표준 57 2 3 4 2 2" xfId="33647" xr:uid="{00000000-0005-0000-0000-00006F830000}"/>
    <cellStyle name="표준 57 2 3 4 3" xfId="33648" xr:uid="{00000000-0005-0000-0000-000070830000}"/>
    <cellStyle name="표준 57 2 3 5" xfId="33649" xr:uid="{00000000-0005-0000-0000-000071830000}"/>
    <cellStyle name="표준 57 2 3 5 2" xfId="33650" xr:uid="{00000000-0005-0000-0000-000072830000}"/>
    <cellStyle name="표준 57 2 3 6" xfId="33651" xr:uid="{00000000-0005-0000-0000-000073830000}"/>
    <cellStyle name="표준 57 2 4" xfId="33652" xr:uid="{00000000-0005-0000-0000-000074830000}"/>
    <cellStyle name="표준 57 2 4 2" xfId="33653" xr:uid="{00000000-0005-0000-0000-000075830000}"/>
    <cellStyle name="표준 57 2 4 2 2" xfId="33654" xr:uid="{00000000-0005-0000-0000-000076830000}"/>
    <cellStyle name="표준 57 2 4 2 2 2" xfId="33655" xr:uid="{00000000-0005-0000-0000-000077830000}"/>
    <cellStyle name="표준 57 2 4 2 2 2 2" xfId="33656" xr:uid="{00000000-0005-0000-0000-000078830000}"/>
    <cellStyle name="표준 57 2 4 2 2 3" xfId="33657" xr:uid="{00000000-0005-0000-0000-000079830000}"/>
    <cellStyle name="표준 57 2 4 2 3" xfId="33658" xr:uid="{00000000-0005-0000-0000-00007A830000}"/>
    <cellStyle name="표준 57 2 4 2 3 2" xfId="33659" xr:uid="{00000000-0005-0000-0000-00007B830000}"/>
    <cellStyle name="표준 57 2 4 2 4" xfId="33660" xr:uid="{00000000-0005-0000-0000-00007C830000}"/>
    <cellStyle name="표준 57 2 4 3" xfId="33661" xr:uid="{00000000-0005-0000-0000-00007D830000}"/>
    <cellStyle name="표준 57 2 4 3 2" xfId="33662" xr:uid="{00000000-0005-0000-0000-00007E830000}"/>
    <cellStyle name="표준 57 2 4 3 2 2" xfId="33663" xr:uid="{00000000-0005-0000-0000-00007F830000}"/>
    <cellStyle name="표준 57 2 4 3 3" xfId="33664" xr:uid="{00000000-0005-0000-0000-000080830000}"/>
    <cellStyle name="표준 57 2 4 4" xfId="33665" xr:uid="{00000000-0005-0000-0000-000081830000}"/>
    <cellStyle name="표준 57 2 4 4 2" xfId="33666" xr:uid="{00000000-0005-0000-0000-000082830000}"/>
    <cellStyle name="표준 57 2 4 5" xfId="33667" xr:uid="{00000000-0005-0000-0000-000083830000}"/>
    <cellStyle name="표준 57 2 5" xfId="33668" xr:uid="{00000000-0005-0000-0000-000084830000}"/>
    <cellStyle name="표준 57 2 5 2" xfId="33669" xr:uid="{00000000-0005-0000-0000-000085830000}"/>
    <cellStyle name="표준 57 2 5 2 2" xfId="33670" xr:uid="{00000000-0005-0000-0000-000086830000}"/>
    <cellStyle name="표준 57 2 5 2 2 2" xfId="33671" xr:uid="{00000000-0005-0000-0000-000087830000}"/>
    <cellStyle name="표준 57 2 5 2 3" xfId="33672" xr:uid="{00000000-0005-0000-0000-000088830000}"/>
    <cellStyle name="표준 57 2 5 3" xfId="33673" xr:uid="{00000000-0005-0000-0000-000089830000}"/>
    <cellStyle name="표준 57 2 5 3 2" xfId="33674" xr:uid="{00000000-0005-0000-0000-00008A830000}"/>
    <cellStyle name="표준 57 2 5 4" xfId="33675" xr:uid="{00000000-0005-0000-0000-00008B830000}"/>
    <cellStyle name="표준 57 2 6" xfId="33676" xr:uid="{00000000-0005-0000-0000-00008C830000}"/>
    <cellStyle name="표준 57 2 6 2" xfId="33677" xr:uid="{00000000-0005-0000-0000-00008D830000}"/>
    <cellStyle name="표준 57 2 6 2 2" xfId="33678" xr:uid="{00000000-0005-0000-0000-00008E830000}"/>
    <cellStyle name="표준 57 2 6 3" xfId="33679" xr:uid="{00000000-0005-0000-0000-00008F830000}"/>
    <cellStyle name="표준 57 2 7" xfId="33680" xr:uid="{00000000-0005-0000-0000-000090830000}"/>
    <cellStyle name="표준 57 2 7 2" xfId="33681" xr:uid="{00000000-0005-0000-0000-000091830000}"/>
    <cellStyle name="표준 57 2 8" xfId="33682" xr:uid="{00000000-0005-0000-0000-000092830000}"/>
    <cellStyle name="표준 57 3" xfId="33683" xr:uid="{00000000-0005-0000-0000-000093830000}"/>
    <cellStyle name="표준 57 3 2" xfId="33684" xr:uid="{00000000-0005-0000-0000-000094830000}"/>
    <cellStyle name="표준 57 3 2 2" xfId="33685" xr:uid="{00000000-0005-0000-0000-000095830000}"/>
    <cellStyle name="표준 57 3 2 2 2" xfId="33686" xr:uid="{00000000-0005-0000-0000-000096830000}"/>
    <cellStyle name="표준 57 3 2 2 2 2" xfId="33687" xr:uid="{00000000-0005-0000-0000-000097830000}"/>
    <cellStyle name="표준 57 3 2 2 2 2 2" xfId="33688" xr:uid="{00000000-0005-0000-0000-000098830000}"/>
    <cellStyle name="표준 57 3 2 2 2 2 2 2" xfId="33689" xr:uid="{00000000-0005-0000-0000-000099830000}"/>
    <cellStyle name="표준 57 3 2 2 2 2 3" xfId="33690" xr:uid="{00000000-0005-0000-0000-00009A830000}"/>
    <cellStyle name="표준 57 3 2 2 2 3" xfId="33691" xr:uid="{00000000-0005-0000-0000-00009B830000}"/>
    <cellStyle name="표준 57 3 2 2 2 3 2" xfId="33692" xr:uid="{00000000-0005-0000-0000-00009C830000}"/>
    <cellStyle name="표준 57 3 2 2 2 4" xfId="33693" xr:uid="{00000000-0005-0000-0000-00009D830000}"/>
    <cellStyle name="표준 57 3 2 2 3" xfId="33694" xr:uid="{00000000-0005-0000-0000-00009E830000}"/>
    <cellStyle name="표준 57 3 2 2 3 2" xfId="33695" xr:uid="{00000000-0005-0000-0000-00009F830000}"/>
    <cellStyle name="표준 57 3 2 2 3 2 2" xfId="33696" xr:uid="{00000000-0005-0000-0000-0000A0830000}"/>
    <cellStyle name="표준 57 3 2 2 3 3" xfId="33697" xr:uid="{00000000-0005-0000-0000-0000A1830000}"/>
    <cellStyle name="표준 57 3 2 2 4" xfId="33698" xr:uid="{00000000-0005-0000-0000-0000A2830000}"/>
    <cellStyle name="표준 57 3 2 2 4 2" xfId="33699" xr:uid="{00000000-0005-0000-0000-0000A3830000}"/>
    <cellStyle name="표준 57 3 2 2 5" xfId="33700" xr:uid="{00000000-0005-0000-0000-0000A4830000}"/>
    <cellStyle name="표준 57 3 2 3" xfId="33701" xr:uid="{00000000-0005-0000-0000-0000A5830000}"/>
    <cellStyle name="표준 57 3 2 3 2" xfId="33702" xr:uid="{00000000-0005-0000-0000-0000A6830000}"/>
    <cellStyle name="표준 57 3 2 3 2 2" xfId="33703" xr:uid="{00000000-0005-0000-0000-0000A7830000}"/>
    <cellStyle name="표준 57 3 2 3 2 2 2" xfId="33704" xr:uid="{00000000-0005-0000-0000-0000A8830000}"/>
    <cellStyle name="표준 57 3 2 3 2 3" xfId="33705" xr:uid="{00000000-0005-0000-0000-0000A9830000}"/>
    <cellStyle name="표준 57 3 2 3 3" xfId="33706" xr:uid="{00000000-0005-0000-0000-0000AA830000}"/>
    <cellStyle name="표준 57 3 2 3 3 2" xfId="33707" xr:uid="{00000000-0005-0000-0000-0000AB830000}"/>
    <cellStyle name="표준 57 3 2 3 4" xfId="33708" xr:uid="{00000000-0005-0000-0000-0000AC830000}"/>
    <cellStyle name="표준 57 3 2 4" xfId="33709" xr:uid="{00000000-0005-0000-0000-0000AD830000}"/>
    <cellStyle name="표준 57 3 2 4 2" xfId="33710" xr:uid="{00000000-0005-0000-0000-0000AE830000}"/>
    <cellStyle name="표준 57 3 2 4 2 2" xfId="33711" xr:uid="{00000000-0005-0000-0000-0000AF830000}"/>
    <cellStyle name="표준 57 3 2 4 3" xfId="33712" xr:uid="{00000000-0005-0000-0000-0000B0830000}"/>
    <cellStyle name="표준 57 3 2 5" xfId="33713" xr:uid="{00000000-0005-0000-0000-0000B1830000}"/>
    <cellStyle name="표준 57 3 2 5 2" xfId="33714" xr:uid="{00000000-0005-0000-0000-0000B2830000}"/>
    <cellStyle name="표준 57 3 2 6" xfId="33715" xr:uid="{00000000-0005-0000-0000-0000B3830000}"/>
    <cellStyle name="표준 57 3 3" xfId="33716" xr:uid="{00000000-0005-0000-0000-0000B4830000}"/>
    <cellStyle name="표준 57 3 3 2" xfId="33717" xr:uid="{00000000-0005-0000-0000-0000B5830000}"/>
    <cellStyle name="표준 57 3 3 2 2" xfId="33718" xr:uid="{00000000-0005-0000-0000-0000B6830000}"/>
    <cellStyle name="표준 57 3 3 2 2 2" xfId="33719" xr:uid="{00000000-0005-0000-0000-0000B7830000}"/>
    <cellStyle name="표준 57 3 3 2 2 2 2" xfId="33720" xr:uid="{00000000-0005-0000-0000-0000B8830000}"/>
    <cellStyle name="표준 57 3 3 2 2 3" xfId="33721" xr:uid="{00000000-0005-0000-0000-0000B9830000}"/>
    <cellStyle name="표준 57 3 3 2 3" xfId="33722" xr:uid="{00000000-0005-0000-0000-0000BA830000}"/>
    <cellStyle name="표준 57 3 3 2 3 2" xfId="33723" xr:uid="{00000000-0005-0000-0000-0000BB830000}"/>
    <cellStyle name="표준 57 3 3 2 4" xfId="33724" xr:uid="{00000000-0005-0000-0000-0000BC830000}"/>
    <cellStyle name="표준 57 3 3 3" xfId="33725" xr:uid="{00000000-0005-0000-0000-0000BD830000}"/>
    <cellStyle name="표준 57 3 3 3 2" xfId="33726" xr:uid="{00000000-0005-0000-0000-0000BE830000}"/>
    <cellStyle name="표준 57 3 3 3 2 2" xfId="33727" xr:uid="{00000000-0005-0000-0000-0000BF830000}"/>
    <cellStyle name="표준 57 3 3 3 3" xfId="33728" xr:uid="{00000000-0005-0000-0000-0000C0830000}"/>
    <cellStyle name="표준 57 3 3 4" xfId="33729" xr:uid="{00000000-0005-0000-0000-0000C1830000}"/>
    <cellStyle name="표준 57 3 3 4 2" xfId="33730" xr:uid="{00000000-0005-0000-0000-0000C2830000}"/>
    <cellStyle name="표준 57 3 3 5" xfId="33731" xr:uid="{00000000-0005-0000-0000-0000C3830000}"/>
    <cellStyle name="표준 57 3 4" xfId="33732" xr:uid="{00000000-0005-0000-0000-0000C4830000}"/>
    <cellStyle name="표준 57 3 4 2" xfId="33733" xr:uid="{00000000-0005-0000-0000-0000C5830000}"/>
    <cellStyle name="표준 57 3 4 2 2" xfId="33734" xr:uid="{00000000-0005-0000-0000-0000C6830000}"/>
    <cellStyle name="표준 57 3 4 2 2 2" xfId="33735" xr:uid="{00000000-0005-0000-0000-0000C7830000}"/>
    <cellStyle name="표준 57 3 4 2 3" xfId="33736" xr:uid="{00000000-0005-0000-0000-0000C8830000}"/>
    <cellStyle name="표준 57 3 4 3" xfId="33737" xr:uid="{00000000-0005-0000-0000-0000C9830000}"/>
    <cellStyle name="표준 57 3 4 3 2" xfId="33738" xr:uid="{00000000-0005-0000-0000-0000CA830000}"/>
    <cellStyle name="표준 57 3 4 4" xfId="33739" xr:uid="{00000000-0005-0000-0000-0000CB830000}"/>
    <cellStyle name="표준 57 3 5" xfId="33740" xr:uid="{00000000-0005-0000-0000-0000CC830000}"/>
    <cellStyle name="표준 57 3 5 2" xfId="33741" xr:uid="{00000000-0005-0000-0000-0000CD830000}"/>
    <cellStyle name="표준 57 3 5 2 2" xfId="33742" xr:uid="{00000000-0005-0000-0000-0000CE830000}"/>
    <cellStyle name="표준 57 3 5 3" xfId="33743" xr:uid="{00000000-0005-0000-0000-0000CF830000}"/>
    <cellStyle name="표준 57 3 6" xfId="33744" xr:uid="{00000000-0005-0000-0000-0000D0830000}"/>
    <cellStyle name="표준 57 3 6 2" xfId="33745" xr:uid="{00000000-0005-0000-0000-0000D1830000}"/>
    <cellStyle name="표준 57 3 7" xfId="33746" xr:uid="{00000000-0005-0000-0000-0000D2830000}"/>
    <cellStyle name="표준 57 4" xfId="33747" xr:uid="{00000000-0005-0000-0000-0000D3830000}"/>
    <cellStyle name="표준 57 4 2" xfId="33748" xr:uid="{00000000-0005-0000-0000-0000D4830000}"/>
    <cellStyle name="표준 57 4 2 2" xfId="33749" xr:uid="{00000000-0005-0000-0000-0000D5830000}"/>
    <cellStyle name="표준 57 4 2 2 2" xfId="33750" xr:uid="{00000000-0005-0000-0000-0000D6830000}"/>
    <cellStyle name="표준 57 4 2 2 2 2" xfId="33751" xr:uid="{00000000-0005-0000-0000-0000D7830000}"/>
    <cellStyle name="표준 57 4 2 2 2 2 2" xfId="33752" xr:uid="{00000000-0005-0000-0000-0000D8830000}"/>
    <cellStyle name="표준 57 4 2 2 2 3" xfId="33753" xr:uid="{00000000-0005-0000-0000-0000D9830000}"/>
    <cellStyle name="표준 57 4 2 2 3" xfId="33754" xr:uid="{00000000-0005-0000-0000-0000DA830000}"/>
    <cellStyle name="표준 57 4 2 2 3 2" xfId="33755" xr:uid="{00000000-0005-0000-0000-0000DB830000}"/>
    <cellStyle name="표준 57 4 2 2 4" xfId="33756" xr:uid="{00000000-0005-0000-0000-0000DC830000}"/>
    <cellStyle name="표준 57 4 2 3" xfId="33757" xr:uid="{00000000-0005-0000-0000-0000DD830000}"/>
    <cellStyle name="표준 57 4 2 3 2" xfId="33758" xr:uid="{00000000-0005-0000-0000-0000DE830000}"/>
    <cellStyle name="표준 57 4 2 3 2 2" xfId="33759" xr:uid="{00000000-0005-0000-0000-0000DF830000}"/>
    <cellStyle name="표준 57 4 2 3 3" xfId="33760" xr:uid="{00000000-0005-0000-0000-0000E0830000}"/>
    <cellStyle name="표준 57 4 2 4" xfId="33761" xr:uid="{00000000-0005-0000-0000-0000E1830000}"/>
    <cellStyle name="표준 57 4 2 4 2" xfId="33762" xr:uid="{00000000-0005-0000-0000-0000E2830000}"/>
    <cellStyle name="표준 57 4 2 5" xfId="33763" xr:uid="{00000000-0005-0000-0000-0000E3830000}"/>
    <cellStyle name="표준 57 4 3" xfId="33764" xr:uid="{00000000-0005-0000-0000-0000E4830000}"/>
    <cellStyle name="표준 57 4 3 2" xfId="33765" xr:uid="{00000000-0005-0000-0000-0000E5830000}"/>
    <cellStyle name="표준 57 4 3 2 2" xfId="33766" xr:uid="{00000000-0005-0000-0000-0000E6830000}"/>
    <cellStyle name="표준 57 4 3 2 2 2" xfId="33767" xr:uid="{00000000-0005-0000-0000-0000E7830000}"/>
    <cellStyle name="표준 57 4 3 2 3" xfId="33768" xr:uid="{00000000-0005-0000-0000-0000E8830000}"/>
    <cellStyle name="표준 57 4 3 3" xfId="33769" xr:uid="{00000000-0005-0000-0000-0000E9830000}"/>
    <cellStyle name="표준 57 4 3 3 2" xfId="33770" xr:uid="{00000000-0005-0000-0000-0000EA830000}"/>
    <cellStyle name="표준 57 4 3 4" xfId="33771" xr:uid="{00000000-0005-0000-0000-0000EB830000}"/>
    <cellStyle name="표준 57 4 4" xfId="33772" xr:uid="{00000000-0005-0000-0000-0000EC830000}"/>
    <cellStyle name="표준 57 4 4 2" xfId="33773" xr:uid="{00000000-0005-0000-0000-0000ED830000}"/>
    <cellStyle name="표준 57 4 4 2 2" xfId="33774" xr:uid="{00000000-0005-0000-0000-0000EE830000}"/>
    <cellStyle name="표준 57 4 4 3" xfId="33775" xr:uid="{00000000-0005-0000-0000-0000EF830000}"/>
    <cellStyle name="표준 57 4 5" xfId="33776" xr:uid="{00000000-0005-0000-0000-0000F0830000}"/>
    <cellStyle name="표준 57 4 5 2" xfId="33777" xr:uid="{00000000-0005-0000-0000-0000F1830000}"/>
    <cellStyle name="표준 57 4 6" xfId="33778" xr:uid="{00000000-0005-0000-0000-0000F2830000}"/>
    <cellStyle name="표준 57 5" xfId="33779" xr:uid="{00000000-0005-0000-0000-0000F3830000}"/>
    <cellStyle name="표준 57 5 2" xfId="33780" xr:uid="{00000000-0005-0000-0000-0000F4830000}"/>
    <cellStyle name="표준 57 5 2 2" xfId="33781" xr:uid="{00000000-0005-0000-0000-0000F5830000}"/>
    <cellStyle name="표준 57 5 2 2 2" xfId="33782" xr:uid="{00000000-0005-0000-0000-0000F6830000}"/>
    <cellStyle name="표준 57 5 2 2 2 2" xfId="33783" xr:uid="{00000000-0005-0000-0000-0000F7830000}"/>
    <cellStyle name="표준 57 5 2 2 3" xfId="33784" xr:uid="{00000000-0005-0000-0000-0000F8830000}"/>
    <cellStyle name="표준 57 5 2 3" xfId="33785" xr:uid="{00000000-0005-0000-0000-0000F9830000}"/>
    <cellStyle name="표준 57 5 2 3 2" xfId="33786" xr:uid="{00000000-0005-0000-0000-0000FA830000}"/>
    <cellStyle name="표준 57 5 2 4" xfId="33787" xr:uid="{00000000-0005-0000-0000-0000FB830000}"/>
    <cellStyle name="표준 57 5 3" xfId="33788" xr:uid="{00000000-0005-0000-0000-0000FC830000}"/>
    <cellStyle name="표준 57 5 3 2" xfId="33789" xr:uid="{00000000-0005-0000-0000-0000FD830000}"/>
    <cellStyle name="표준 57 5 3 2 2" xfId="33790" xr:uid="{00000000-0005-0000-0000-0000FE830000}"/>
    <cellStyle name="표준 57 5 3 3" xfId="33791" xr:uid="{00000000-0005-0000-0000-0000FF830000}"/>
    <cellStyle name="표준 57 5 4" xfId="33792" xr:uid="{00000000-0005-0000-0000-000000840000}"/>
    <cellStyle name="표준 57 5 4 2" xfId="33793" xr:uid="{00000000-0005-0000-0000-000001840000}"/>
    <cellStyle name="표준 57 5 5" xfId="33794" xr:uid="{00000000-0005-0000-0000-000002840000}"/>
    <cellStyle name="표준 57 6" xfId="33795" xr:uid="{00000000-0005-0000-0000-000003840000}"/>
    <cellStyle name="표준 57 6 2" xfId="33796" xr:uid="{00000000-0005-0000-0000-000004840000}"/>
    <cellStyle name="표준 57 6 2 2" xfId="33797" xr:uid="{00000000-0005-0000-0000-000005840000}"/>
    <cellStyle name="표준 57 6 2 2 2" xfId="33798" xr:uid="{00000000-0005-0000-0000-000006840000}"/>
    <cellStyle name="표준 57 6 2 3" xfId="33799" xr:uid="{00000000-0005-0000-0000-000007840000}"/>
    <cellStyle name="표준 57 6 3" xfId="33800" xr:uid="{00000000-0005-0000-0000-000008840000}"/>
    <cellStyle name="표준 57 6 3 2" xfId="33801" xr:uid="{00000000-0005-0000-0000-000009840000}"/>
    <cellStyle name="표준 57 6 4" xfId="33802" xr:uid="{00000000-0005-0000-0000-00000A840000}"/>
    <cellStyle name="표준 57 7" xfId="33803" xr:uid="{00000000-0005-0000-0000-00000B840000}"/>
    <cellStyle name="표준 57 7 2" xfId="33804" xr:uid="{00000000-0005-0000-0000-00000C840000}"/>
    <cellStyle name="표준 57 7 2 2" xfId="33805" xr:uid="{00000000-0005-0000-0000-00000D840000}"/>
    <cellStyle name="표준 57 7 3" xfId="33806" xr:uid="{00000000-0005-0000-0000-00000E840000}"/>
    <cellStyle name="표준 57 8" xfId="33807" xr:uid="{00000000-0005-0000-0000-00000F840000}"/>
    <cellStyle name="표준 57 8 2" xfId="33808" xr:uid="{00000000-0005-0000-0000-000010840000}"/>
    <cellStyle name="표준 57 9" xfId="33809" xr:uid="{00000000-0005-0000-0000-000011840000}"/>
    <cellStyle name="표준 57 9 2" xfId="33810" xr:uid="{00000000-0005-0000-0000-000012840000}"/>
    <cellStyle name="표준 57_이관신청서명단(말소)" xfId="33811" xr:uid="{00000000-0005-0000-0000-000013840000}"/>
    <cellStyle name="표준 58" xfId="33812" xr:uid="{00000000-0005-0000-0000-000014840000}"/>
    <cellStyle name="표준 58 10" xfId="33813" xr:uid="{00000000-0005-0000-0000-000015840000}"/>
    <cellStyle name="표준 58 11" xfId="33814" xr:uid="{00000000-0005-0000-0000-000016840000}"/>
    <cellStyle name="표준 58 2" xfId="33815" xr:uid="{00000000-0005-0000-0000-000017840000}"/>
    <cellStyle name="표준 58 2 2" xfId="33816" xr:uid="{00000000-0005-0000-0000-000018840000}"/>
    <cellStyle name="표준 58 2 2 2" xfId="33817" xr:uid="{00000000-0005-0000-0000-000019840000}"/>
    <cellStyle name="표준 58 2 2 2 2" xfId="33818" xr:uid="{00000000-0005-0000-0000-00001A840000}"/>
    <cellStyle name="표준 58 2 2 2 2 2" xfId="33819" xr:uid="{00000000-0005-0000-0000-00001B840000}"/>
    <cellStyle name="표준 58 2 2 2 2 2 2" xfId="33820" xr:uid="{00000000-0005-0000-0000-00001C840000}"/>
    <cellStyle name="표준 58 2 2 2 2 2 2 2" xfId="33821" xr:uid="{00000000-0005-0000-0000-00001D840000}"/>
    <cellStyle name="표준 58 2 2 2 2 2 2 2 2" xfId="33822" xr:uid="{00000000-0005-0000-0000-00001E840000}"/>
    <cellStyle name="표준 58 2 2 2 2 2 2 3" xfId="33823" xr:uid="{00000000-0005-0000-0000-00001F840000}"/>
    <cellStyle name="표준 58 2 2 2 2 2 3" xfId="33824" xr:uid="{00000000-0005-0000-0000-000020840000}"/>
    <cellStyle name="표준 58 2 2 2 2 2 3 2" xfId="33825" xr:uid="{00000000-0005-0000-0000-000021840000}"/>
    <cellStyle name="표준 58 2 2 2 2 2 4" xfId="33826" xr:uid="{00000000-0005-0000-0000-000022840000}"/>
    <cellStyle name="표준 58 2 2 2 2 3" xfId="33827" xr:uid="{00000000-0005-0000-0000-000023840000}"/>
    <cellStyle name="표준 58 2 2 2 2 3 2" xfId="33828" xr:uid="{00000000-0005-0000-0000-000024840000}"/>
    <cellStyle name="표준 58 2 2 2 2 3 2 2" xfId="33829" xr:uid="{00000000-0005-0000-0000-000025840000}"/>
    <cellStyle name="표준 58 2 2 2 2 3 3" xfId="33830" xr:uid="{00000000-0005-0000-0000-000026840000}"/>
    <cellStyle name="표준 58 2 2 2 2 4" xfId="33831" xr:uid="{00000000-0005-0000-0000-000027840000}"/>
    <cellStyle name="표준 58 2 2 2 2 4 2" xfId="33832" xr:uid="{00000000-0005-0000-0000-000028840000}"/>
    <cellStyle name="표준 58 2 2 2 2 5" xfId="33833" xr:uid="{00000000-0005-0000-0000-000029840000}"/>
    <cellStyle name="표준 58 2 2 2 3" xfId="33834" xr:uid="{00000000-0005-0000-0000-00002A840000}"/>
    <cellStyle name="표준 58 2 2 2 3 2" xfId="33835" xr:uid="{00000000-0005-0000-0000-00002B840000}"/>
    <cellStyle name="표준 58 2 2 2 3 2 2" xfId="33836" xr:uid="{00000000-0005-0000-0000-00002C840000}"/>
    <cellStyle name="표준 58 2 2 2 3 2 2 2" xfId="33837" xr:uid="{00000000-0005-0000-0000-00002D840000}"/>
    <cellStyle name="표준 58 2 2 2 3 2 3" xfId="33838" xr:uid="{00000000-0005-0000-0000-00002E840000}"/>
    <cellStyle name="표준 58 2 2 2 3 3" xfId="33839" xr:uid="{00000000-0005-0000-0000-00002F840000}"/>
    <cellStyle name="표준 58 2 2 2 3 3 2" xfId="33840" xr:uid="{00000000-0005-0000-0000-000030840000}"/>
    <cellStyle name="표준 58 2 2 2 3 4" xfId="33841" xr:uid="{00000000-0005-0000-0000-000031840000}"/>
    <cellStyle name="표준 58 2 2 2 4" xfId="33842" xr:uid="{00000000-0005-0000-0000-000032840000}"/>
    <cellStyle name="표준 58 2 2 2 4 2" xfId="33843" xr:uid="{00000000-0005-0000-0000-000033840000}"/>
    <cellStyle name="표준 58 2 2 2 4 2 2" xfId="33844" xr:uid="{00000000-0005-0000-0000-000034840000}"/>
    <cellStyle name="표준 58 2 2 2 4 3" xfId="33845" xr:uid="{00000000-0005-0000-0000-000035840000}"/>
    <cellStyle name="표준 58 2 2 2 5" xfId="33846" xr:uid="{00000000-0005-0000-0000-000036840000}"/>
    <cellStyle name="표준 58 2 2 2 5 2" xfId="33847" xr:uid="{00000000-0005-0000-0000-000037840000}"/>
    <cellStyle name="표준 58 2 2 2 6" xfId="33848" xr:uid="{00000000-0005-0000-0000-000038840000}"/>
    <cellStyle name="표준 58 2 2 3" xfId="33849" xr:uid="{00000000-0005-0000-0000-000039840000}"/>
    <cellStyle name="표준 58 2 2 3 2" xfId="33850" xr:uid="{00000000-0005-0000-0000-00003A840000}"/>
    <cellStyle name="표준 58 2 2 3 2 2" xfId="33851" xr:uid="{00000000-0005-0000-0000-00003B840000}"/>
    <cellStyle name="표준 58 2 2 3 2 2 2" xfId="33852" xr:uid="{00000000-0005-0000-0000-00003C840000}"/>
    <cellStyle name="표준 58 2 2 3 2 2 2 2" xfId="33853" xr:uid="{00000000-0005-0000-0000-00003D840000}"/>
    <cellStyle name="표준 58 2 2 3 2 2 3" xfId="33854" xr:uid="{00000000-0005-0000-0000-00003E840000}"/>
    <cellStyle name="표준 58 2 2 3 2 3" xfId="33855" xr:uid="{00000000-0005-0000-0000-00003F840000}"/>
    <cellStyle name="표준 58 2 2 3 2 3 2" xfId="33856" xr:uid="{00000000-0005-0000-0000-000040840000}"/>
    <cellStyle name="표준 58 2 2 3 2 4" xfId="33857" xr:uid="{00000000-0005-0000-0000-000041840000}"/>
    <cellStyle name="표준 58 2 2 3 3" xfId="33858" xr:uid="{00000000-0005-0000-0000-000042840000}"/>
    <cellStyle name="표준 58 2 2 3 3 2" xfId="33859" xr:uid="{00000000-0005-0000-0000-000043840000}"/>
    <cellStyle name="표준 58 2 2 3 3 2 2" xfId="33860" xr:uid="{00000000-0005-0000-0000-000044840000}"/>
    <cellStyle name="표준 58 2 2 3 3 3" xfId="33861" xr:uid="{00000000-0005-0000-0000-000045840000}"/>
    <cellStyle name="표준 58 2 2 3 4" xfId="33862" xr:uid="{00000000-0005-0000-0000-000046840000}"/>
    <cellStyle name="표준 58 2 2 3 4 2" xfId="33863" xr:uid="{00000000-0005-0000-0000-000047840000}"/>
    <cellStyle name="표준 58 2 2 3 5" xfId="33864" xr:uid="{00000000-0005-0000-0000-000048840000}"/>
    <cellStyle name="표준 58 2 2 4" xfId="33865" xr:uid="{00000000-0005-0000-0000-000049840000}"/>
    <cellStyle name="표준 58 2 2 4 2" xfId="33866" xr:uid="{00000000-0005-0000-0000-00004A840000}"/>
    <cellStyle name="표준 58 2 2 4 2 2" xfId="33867" xr:uid="{00000000-0005-0000-0000-00004B840000}"/>
    <cellStyle name="표준 58 2 2 4 2 2 2" xfId="33868" xr:uid="{00000000-0005-0000-0000-00004C840000}"/>
    <cellStyle name="표준 58 2 2 4 2 3" xfId="33869" xr:uid="{00000000-0005-0000-0000-00004D840000}"/>
    <cellStyle name="표준 58 2 2 4 3" xfId="33870" xr:uid="{00000000-0005-0000-0000-00004E840000}"/>
    <cellStyle name="표준 58 2 2 4 3 2" xfId="33871" xr:uid="{00000000-0005-0000-0000-00004F840000}"/>
    <cellStyle name="표준 58 2 2 4 4" xfId="33872" xr:uid="{00000000-0005-0000-0000-000050840000}"/>
    <cellStyle name="표준 58 2 2 5" xfId="33873" xr:uid="{00000000-0005-0000-0000-000051840000}"/>
    <cellStyle name="표준 58 2 2 5 2" xfId="33874" xr:uid="{00000000-0005-0000-0000-000052840000}"/>
    <cellStyle name="표준 58 2 2 5 2 2" xfId="33875" xr:uid="{00000000-0005-0000-0000-000053840000}"/>
    <cellStyle name="표준 58 2 2 5 3" xfId="33876" xr:uid="{00000000-0005-0000-0000-000054840000}"/>
    <cellStyle name="표준 58 2 2 6" xfId="33877" xr:uid="{00000000-0005-0000-0000-000055840000}"/>
    <cellStyle name="표준 58 2 2 6 2" xfId="33878" xr:uid="{00000000-0005-0000-0000-000056840000}"/>
    <cellStyle name="표준 58 2 2 7" xfId="33879" xr:uid="{00000000-0005-0000-0000-000057840000}"/>
    <cellStyle name="표준 58 2 3" xfId="33880" xr:uid="{00000000-0005-0000-0000-000058840000}"/>
    <cellStyle name="표준 58 2 3 2" xfId="33881" xr:uid="{00000000-0005-0000-0000-000059840000}"/>
    <cellStyle name="표준 58 2 3 2 2" xfId="33882" xr:uid="{00000000-0005-0000-0000-00005A840000}"/>
    <cellStyle name="표준 58 2 3 2 2 2" xfId="33883" xr:uid="{00000000-0005-0000-0000-00005B840000}"/>
    <cellStyle name="표준 58 2 3 2 2 2 2" xfId="33884" xr:uid="{00000000-0005-0000-0000-00005C840000}"/>
    <cellStyle name="표준 58 2 3 2 2 2 2 2" xfId="33885" xr:uid="{00000000-0005-0000-0000-00005D840000}"/>
    <cellStyle name="표준 58 2 3 2 2 2 3" xfId="33886" xr:uid="{00000000-0005-0000-0000-00005E840000}"/>
    <cellStyle name="표준 58 2 3 2 2 3" xfId="33887" xr:uid="{00000000-0005-0000-0000-00005F840000}"/>
    <cellStyle name="표준 58 2 3 2 2 3 2" xfId="33888" xr:uid="{00000000-0005-0000-0000-000060840000}"/>
    <cellStyle name="표준 58 2 3 2 2 4" xfId="33889" xr:uid="{00000000-0005-0000-0000-000061840000}"/>
    <cellStyle name="표준 58 2 3 2 3" xfId="33890" xr:uid="{00000000-0005-0000-0000-000062840000}"/>
    <cellStyle name="표준 58 2 3 2 3 2" xfId="33891" xr:uid="{00000000-0005-0000-0000-000063840000}"/>
    <cellStyle name="표준 58 2 3 2 3 2 2" xfId="33892" xr:uid="{00000000-0005-0000-0000-000064840000}"/>
    <cellStyle name="표준 58 2 3 2 3 3" xfId="33893" xr:uid="{00000000-0005-0000-0000-000065840000}"/>
    <cellStyle name="표준 58 2 3 2 4" xfId="33894" xr:uid="{00000000-0005-0000-0000-000066840000}"/>
    <cellStyle name="표준 58 2 3 2 4 2" xfId="33895" xr:uid="{00000000-0005-0000-0000-000067840000}"/>
    <cellStyle name="표준 58 2 3 2 5" xfId="33896" xr:uid="{00000000-0005-0000-0000-000068840000}"/>
    <cellStyle name="표준 58 2 3 3" xfId="33897" xr:uid="{00000000-0005-0000-0000-000069840000}"/>
    <cellStyle name="표준 58 2 3 3 2" xfId="33898" xr:uid="{00000000-0005-0000-0000-00006A840000}"/>
    <cellStyle name="표준 58 2 3 3 2 2" xfId="33899" xr:uid="{00000000-0005-0000-0000-00006B840000}"/>
    <cellStyle name="표준 58 2 3 3 2 2 2" xfId="33900" xr:uid="{00000000-0005-0000-0000-00006C840000}"/>
    <cellStyle name="표준 58 2 3 3 2 3" xfId="33901" xr:uid="{00000000-0005-0000-0000-00006D840000}"/>
    <cellStyle name="표준 58 2 3 3 3" xfId="33902" xr:uid="{00000000-0005-0000-0000-00006E840000}"/>
    <cellStyle name="표준 58 2 3 3 3 2" xfId="33903" xr:uid="{00000000-0005-0000-0000-00006F840000}"/>
    <cellStyle name="표준 58 2 3 3 4" xfId="33904" xr:uid="{00000000-0005-0000-0000-000070840000}"/>
    <cellStyle name="표준 58 2 3 4" xfId="33905" xr:uid="{00000000-0005-0000-0000-000071840000}"/>
    <cellStyle name="표준 58 2 3 4 2" xfId="33906" xr:uid="{00000000-0005-0000-0000-000072840000}"/>
    <cellStyle name="표준 58 2 3 4 2 2" xfId="33907" xr:uid="{00000000-0005-0000-0000-000073840000}"/>
    <cellStyle name="표준 58 2 3 4 3" xfId="33908" xr:uid="{00000000-0005-0000-0000-000074840000}"/>
    <cellStyle name="표준 58 2 3 5" xfId="33909" xr:uid="{00000000-0005-0000-0000-000075840000}"/>
    <cellStyle name="표준 58 2 3 5 2" xfId="33910" xr:uid="{00000000-0005-0000-0000-000076840000}"/>
    <cellStyle name="표준 58 2 3 6" xfId="33911" xr:uid="{00000000-0005-0000-0000-000077840000}"/>
    <cellStyle name="표준 58 2 4" xfId="33912" xr:uid="{00000000-0005-0000-0000-000078840000}"/>
    <cellStyle name="표준 58 2 4 2" xfId="33913" xr:uid="{00000000-0005-0000-0000-000079840000}"/>
    <cellStyle name="표준 58 2 4 2 2" xfId="33914" xr:uid="{00000000-0005-0000-0000-00007A840000}"/>
    <cellStyle name="표준 58 2 4 2 2 2" xfId="33915" xr:uid="{00000000-0005-0000-0000-00007B840000}"/>
    <cellStyle name="표준 58 2 4 2 2 2 2" xfId="33916" xr:uid="{00000000-0005-0000-0000-00007C840000}"/>
    <cellStyle name="표준 58 2 4 2 2 3" xfId="33917" xr:uid="{00000000-0005-0000-0000-00007D840000}"/>
    <cellStyle name="표준 58 2 4 2 3" xfId="33918" xr:uid="{00000000-0005-0000-0000-00007E840000}"/>
    <cellStyle name="표준 58 2 4 2 3 2" xfId="33919" xr:uid="{00000000-0005-0000-0000-00007F840000}"/>
    <cellStyle name="표준 58 2 4 2 4" xfId="33920" xr:uid="{00000000-0005-0000-0000-000080840000}"/>
    <cellStyle name="표준 58 2 4 3" xfId="33921" xr:uid="{00000000-0005-0000-0000-000081840000}"/>
    <cellStyle name="표준 58 2 4 3 2" xfId="33922" xr:uid="{00000000-0005-0000-0000-000082840000}"/>
    <cellStyle name="표준 58 2 4 3 2 2" xfId="33923" xr:uid="{00000000-0005-0000-0000-000083840000}"/>
    <cellStyle name="표준 58 2 4 3 3" xfId="33924" xr:uid="{00000000-0005-0000-0000-000084840000}"/>
    <cellStyle name="표준 58 2 4 4" xfId="33925" xr:uid="{00000000-0005-0000-0000-000085840000}"/>
    <cellStyle name="표준 58 2 4 4 2" xfId="33926" xr:uid="{00000000-0005-0000-0000-000086840000}"/>
    <cellStyle name="표준 58 2 4 5" xfId="33927" xr:uid="{00000000-0005-0000-0000-000087840000}"/>
    <cellStyle name="표준 58 2 5" xfId="33928" xr:uid="{00000000-0005-0000-0000-000088840000}"/>
    <cellStyle name="표준 58 2 5 2" xfId="33929" xr:uid="{00000000-0005-0000-0000-000089840000}"/>
    <cellStyle name="표준 58 2 5 2 2" xfId="33930" xr:uid="{00000000-0005-0000-0000-00008A840000}"/>
    <cellStyle name="표준 58 2 5 2 2 2" xfId="33931" xr:uid="{00000000-0005-0000-0000-00008B840000}"/>
    <cellStyle name="표준 58 2 5 2 3" xfId="33932" xr:uid="{00000000-0005-0000-0000-00008C840000}"/>
    <cellStyle name="표준 58 2 5 3" xfId="33933" xr:uid="{00000000-0005-0000-0000-00008D840000}"/>
    <cellStyle name="표준 58 2 5 3 2" xfId="33934" xr:uid="{00000000-0005-0000-0000-00008E840000}"/>
    <cellStyle name="표준 58 2 5 4" xfId="33935" xr:uid="{00000000-0005-0000-0000-00008F840000}"/>
    <cellStyle name="표준 58 2 6" xfId="33936" xr:uid="{00000000-0005-0000-0000-000090840000}"/>
    <cellStyle name="표준 58 2 6 2" xfId="33937" xr:uid="{00000000-0005-0000-0000-000091840000}"/>
    <cellStyle name="표준 58 2 6 2 2" xfId="33938" xr:uid="{00000000-0005-0000-0000-000092840000}"/>
    <cellStyle name="표준 58 2 6 3" xfId="33939" xr:uid="{00000000-0005-0000-0000-000093840000}"/>
    <cellStyle name="표준 58 2 7" xfId="33940" xr:uid="{00000000-0005-0000-0000-000094840000}"/>
    <cellStyle name="표준 58 2 7 2" xfId="33941" xr:uid="{00000000-0005-0000-0000-000095840000}"/>
    <cellStyle name="표준 58 2 8" xfId="33942" xr:uid="{00000000-0005-0000-0000-000096840000}"/>
    <cellStyle name="표준 58 3" xfId="33943" xr:uid="{00000000-0005-0000-0000-000097840000}"/>
    <cellStyle name="표준 58 3 2" xfId="33944" xr:uid="{00000000-0005-0000-0000-000098840000}"/>
    <cellStyle name="표준 58 3 2 2" xfId="33945" xr:uid="{00000000-0005-0000-0000-000099840000}"/>
    <cellStyle name="표준 58 3 2 2 2" xfId="33946" xr:uid="{00000000-0005-0000-0000-00009A840000}"/>
    <cellStyle name="표준 58 3 2 2 2 2" xfId="33947" xr:uid="{00000000-0005-0000-0000-00009B840000}"/>
    <cellStyle name="표준 58 3 2 2 2 2 2" xfId="33948" xr:uid="{00000000-0005-0000-0000-00009C840000}"/>
    <cellStyle name="표준 58 3 2 2 2 2 2 2" xfId="33949" xr:uid="{00000000-0005-0000-0000-00009D840000}"/>
    <cellStyle name="표준 58 3 2 2 2 2 3" xfId="33950" xr:uid="{00000000-0005-0000-0000-00009E840000}"/>
    <cellStyle name="표준 58 3 2 2 2 3" xfId="33951" xr:uid="{00000000-0005-0000-0000-00009F840000}"/>
    <cellStyle name="표준 58 3 2 2 2 3 2" xfId="33952" xr:uid="{00000000-0005-0000-0000-0000A0840000}"/>
    <cellStyle name="표준 58 3 2 2 2 4" xfId="33953" xr:uid="{00000000-0005-0000-0000-0000A1840000}"/>
    <cellStyle name="표준 58 3 2 2 3" xfId="33954" xr:uid="{00000000-0005-0000-0000-0000A2840000}"/>
    <cellStyle name="표준 58 3 2 2 3 2" xfId="33955" xr:uid="{00000000-0005-0000-0000-0000A3840000}"/>
    <cellStyle name="표준 58 3 2 2 3 2 2" xfId="33956" xr:uid="{00000000-0005-0000-0000-0000A4840000}"/>
    <cellStyle name="표준 58 3 2 2 3 3" xfId="33957" xr:uid="{00000000-0005-0000-0000-0000A5840000}"/>
    <cellStyle name="표준 58 3 2 2 4" xfId="33958" xr:uid="{00000000-0005-0000-0000-0000A6840000}"/>
    <cellStyle name="표준 58 3 2 2 4 2" xfId="33959" xr:uid="{00000000-0005-0000-0000-0000A7840000}"/>
    <cellStyle name="표준 58 3 2 2 5" xfId="33960" xr:uid="{00000000-0005-0000-0000-0000A8840000}"/>
    <cellStyle name="표준 58 3 2 3" xfId="33961" xr:uid="{00000000-0005-0000-0000-0000A9840000}"/>
    <cellStyle name="표준 58 3 2 3 2" xfId="33962" xr:uid="{00000000-0005-0000-0000-0000AA840000}"/>
    <cellStyle name="표준 58 3 2 3 2 2" xfId="33963" xr:uid="{00000000-0005-0000-0000-0000AB840000}"/>
    <cellStyle name="표준 58 3 2 3 2 2 2" xfId="33964" xr:uid="{00000000-0005-0000-0000-0000AC840000}"/>
    <cellStyle name="표준 58 3 2 3 2 3" xfId="33965" xr:uid="{00000000-0005-0000-0000-0000AD840000}"/>
    <cellStyle name="표준 58 3 2 3 3" xfId="33966" xr:uid="{00000000-0005-0000-0000-0000AE840000}"/>
    <cellStyle name="표준 58 3 2 3 3 2" xfId="33967" xr:uid="{00000000-0005-0000-0000-0000AF840000}"/>
    <cellStyle name="표준 58 3 2 3 4" xfId="33968" xr:uid="{00000000-0005-0000-0000-0000B0840000}"/>
    <cellStyle name="표준 58 3 2 4" xfId="33969" xr:uid="{00000000-0005-0000-0000-0000B1840000}"/>
    <cellStyle name="표준 58 3 2 4 2" xfId="33970" xr:uid="{00000000-0005-0000-0000-0000B2840000}"/>
    <cellStyle name="표준 58 3 2 4 2 2" xfId="33971" xr:uid="{00000000-0005-0000-0000-0000B3840000}"/>
    <cellStyle name="표준 58 3 2 4 3" xfId="33972" xr:uid="{00000000-0005-0000-0000-0000B4840000}"/>
    <cellStyle name="표준 58 3 2 5" xfId="33973" xr:uid="{00000000-0005-0000-0000-0000B5840000}"/>
    <cellStyle name="표준 58 3 2 5 2" xfId="33974" xr:uid="{00000000-0005-0000-0000-0000B6840000}"/>
    <cellStyle name="표준 58 3 2 6" xfId="33975" xr:uid="{00000000-0005-0000-0000-0000B7840000}"/>
    <cellStyle name="표준 58 3 3" xfId="33976" xr:uid="{00000000-0005-0000-0000-0000B8840000}"/>
    <cellStyle name="표준 58 3 3 2" xfId="33977" xr:uid="{00000000-0005-0000-0000-0000B9840000}"/>
    <cellStyle name="표준 58 3 3 2 2" xfId="33978" xr:uid="{00000000-0005-0000-0000-0000BA840000}"/>
    <cellStyle name="표준 58 3 3 2 2 2" xfId="33979" xr:uid="{00000000-0005-0000-0000-0000BB840000}"/>
    <cellStyle name="표준 58 3 3 2 2 2 2" xfId="33980" xr:uid="{00000000-0005-0000-0000-0000BC840000}"/>
    <cellStyle name="표준 58 3 3 2 2 3" xfId="33981" xr:uid="{00000000-0005-0000-0000-0000BD840000}"/>
    <cellStyle name="표준 58 3 3 2 3" xfId="33982" xr:uid="{00000000-0005-0000-0000-0000BE840000}"/>
    <cellStyle name="표준 58 3 3 2 3 2" xfId="33983" xr:uid="{00000000-0005-0000-0000-0000BF840000}"/>
    <cellStyle name="표준 58 3 3 2 4" xfId="33984" xr:uid="{00000000-0005-0000-0000-0000C0840000}"/>
    <cellStyle name="표준 58 3 3 3" xfId="33985" xr:uid="{00000000-0005-0000-0000-0000C1840000}"/>
    <cellStyle name="표준 58 3 3 3 2" xfId="33986" xr:uid="{00000000-0005-0000-0000-0000C2840000}"/>
    <cellStyle name="표준 58 3 3 3 2 2" xfId="33987" xr:uid="{00000000-0005-0000-0000-0000C3840000}"/>
    <cellStyle name="표준 58 3 3 3 3" xfId="33988" xr:uid="{00000000-0005-0000-0000-0000C4840000}"/>
    <cellStyle name="표준 58 3 3 4" xfId="33989" xr:uid="{00000000-0005-0000-0000-0000C5840000}"/>
    <cellStyle name="표준 58 3 3 4 2" xfId="33990" xr:uid="{00000000-0005-0000-0000-0000C6840000}"/>
    <cellStyle name="표준 58 3 3 5" xfId="33991" xr:uid="{00000000-0005-0000-0000-0000C7840000}"/>
    <cellStyle name="표준 58 3 4" xfId="33992" xr:uid="{00000000-0005-0000-0000-0000C8840000}"/>
    <cellStyle name="표준 58 3 4 2" xfId="33993" xr:uid="{00000000-0005-0000-0000-0000C9840000}"/>
    <cellStyle name="표준 58 3 4 2 2" xfId="33994" xr:uid="{00000000-0005-0000-0000-0000CA840000}"/>
    <cellStyle name="표준 58 3 4 2 2 2" xfId="33995" xr:uid="{00000000-0005-0000-0000-0000CB840000}"/>
    <cellStyle name="표준 58 3 4 2 3" xfId="33996" xr:uid="{00000000-0005-0000-0000-0000CC840000}"/>
    <cellStyle name="표준 58 3 4 3" xfId="33997" xr:uid="{00000000-0005-0000-0000-0000CD840000}"/>
    <cellStyle name="표준 58 3 4 3 2" xfId="33998" xr:uid="{00000000-0005-0000-0000-0000CE840000}"/>
    <cellStyle name="표준 58 3 4 4" xfId="33999" xr:uid="{00000000-0005-0000-0000-0000CF840000}"/>
    <cellStyle name="표준 58 3 5" xfId="34000" xr:uid="{00000000-0005-0000-0000-0000D0840000}"/>
    <cellStyle name="표준 58 3 5 2" xfId="34001" xr:uid="{00000000-0005-0000-0000-0000D1840000}"/>
    <cellStyle name="표준 58 3 5 2 2" xfId="34002" xr:uid="{00000000-0005-0000-0000-0000D2840000}"/>
    <cellStyle name="표준 58 3 5 3" xfId="34003" xr:uid="{00000000-0005-0000-0000-0000D3840000}"/>
    <cellStyle name="표준 58 3 6" xfId="34004" xr:uid="{00000000-0005-0000-0000-0000D4840000}"/>
    <cellStyle name="표준 58 3 6 2" xfId="34005" xr:uid="{00000000-0005-0000-0000-0000D5840000}"/>
    <cellStyle name="표준 58 3 7" xfId="34006" xr:uid="{00000000-0005-0000-0000-0000D6840000}"/>
    <cellStyle name="표준 58 4" xfId="34007" xr:uid="{00000000-0005-0000-0000-0000D7840000}"/>
    <cellStyle name="표준 58 4 2" xfId="34008" xr:uid="{00000000-0005-0000-0000-0000D8840000}"/>
    <cellStyle name="표준 58 4 2 2" xfId="34009" xr:uid="{00000000-0005-0000-0000-0000D9840000}"/>
    <cellStyle name="표준 58 4 2 2 2" xfId="34010" xr:uid="{00000000-0005-0000-0000-0000DA840000}"/>
    <cellStyle name="표준 58 4 2 2 2 2" xfId="34011" xr:uid="{00000000-0005-0000-0000-0000DB840000}"/>
    <cellStyle name="표준 58 4 2 2 2 2 2" xfId="34012" xr:uid="{00000000-0005-0000-0000-0000DC840000}"/>
    <cellStyle name="표준 58 4 2 2 2 3" xfId="34013" xr:uid="{00000000-0005-0000-0000-0000DD840000}"/>
    <cellStyle name="표준 58 4 2 2 3" xfId="34014" xr:uid="{00000000-0005-0000-0000-0000DE840000}"/>
    <cellStyle name="표준 58 4 2 2 3 2" xfId="34015" xr:uid="{00000000-0005-0000-0000-0000DF840000}"/>
    <cellStyle name="표준 58 4 2 2 4" xfId="34016" xr:uid="{00000000-0005-0000-0000-0000E0840000}"/>
    <cellStyle name="표준 58 4 2 3" xfId="34017" xr:uid="{00000000-0005-0000-0000-0000E1840000}"/>
    <cellStyle name="표준 58 4 2 3 2" xfId="34018" xr:uid="{00000000-0005-0000-0000-0000E2840000}"/>
    <cellStyle name="표준 58 4 2 3 2 2" xfId="34019" xr:uid="{00000000-0005-0000-0000-0000E3840000}"/>
    <cellStyle name="표준 58 4 2 3 3" xfId="34020" xr:uid="{00000000-0005-0000-0000-0000E4840000}"/>
    <cellStyle name="표준 58 4 2 4" xfId="34021" xr:uid="{00000000-0005-0000-0000-0000E5840000}"/>
    <cellStyle name="표준 58 4 2 4 2" xfId="34022" xr:uid="{00000000-0005-0000-0000-0000E6840000}"/>
    <cellStyle name="표준 58 4 2 5" xfId="34023" xr:uid="{00000000-0005-0000-0000-0000E7840000}"/>
    <cellStyle name="표준 58 4 3" xfId="34024" xr:uid="{00000000-0005-0000-0000-0000E8840000}"/>
    <cellStyle name="표준 58 4 3 2" xfId="34025" xr:uid="{00000000-0005-0000-0000-0000E9840000}"/>
    <cellStyle name="표준 58 4 3 2 2" xfId="34026" xr:uid="{00000000-0005-0000-0000-0000EA840000}"/>
    <cellStyle name="표준 58 4 3 2 2 2" xfId="34027" xr:uid="{00000000-0005-0000-0000-0000EB840000}"/>
    <cellStyle name="표준 58 4 3 2 3" xfId="34028" xr:uid="{00000000-0005-0000-0000-0000EC840000}"/>
    <cellStyle name="표준 58 4 3 3" xfId="34029" xr:uid="{00000000-0005-0000-0000-0000ED840000}"/>
    <cellStyle name="표준 58 4 3 3 2" xfId="34030" xr:uid="{00000000-0005-0000-0000-0000EE840000}"/>
    <cellStyle name="표준 58 4 3 4" xfId="34031" xr:uid="{00000000-0005-0000-0000-0000EF840000}"/>
    <cellStyle name="표준 58 4 4" xfId="34032" xr:uid="{00000000-0005-0000-0000-0000F0840000}"/>
    <cellStyle name="표준 58 4 4 2" xfId="34033" xr:uid="{00000000-0005-0000-0000-0000F1840000}"/>
    <cellStyle name="표준 58 4 4 2 2" xfId="34034" xr:uid="{00000000-0005-0000-0000-0000F2840000}"/>
    <cellStyle name="표준 58 4 4 3" xfId="34035" xr:uid="{00000000-0005-0000-0000-0000F3840000}"/>
    <cellStyle name="표준 58 4 5" xfId="34036" xr:uid="{00000000-0005-0000-0000-0000F4840000}"/>
    <cellStyle name="표준 58 4 5 2" xfId="34037" xr:uid="{00000000-0005-0000-0000-0000F5840000}"/>
    <cellStyle name="표준 58 4 6" xfId="34038" xr:uid="{00000000-0005-0000-0000-0000F6840000}"/>
    <cellStyle name="표준 58 5" xfId="34039" xr:uid="{00000000-0005-0000-0000-0000F7840000}"/>
    <cellStyle name="표준 58 5 2" xfId="34040" xr:uid="{00000000-0005-0000-0000-0000F8840000}"/>
    <cellStyle name="표준 58 5 2 2" xfId="34041" xr:uid="{00000000-0005-0000-0000-0000F9840000}"/>
    <cellStyle name="표준 58 5 2 2 2" xfId="34042" xr:uid="{00000000-0005-0000-0000-0000FA840000}"/>
    <cellStyle name="표준 58 5 2 2 2 2" xfId="34043" xr:uid="{00000000-0005-0000-0000-0000FB840000}"/>
    <cellStyle name="표준 58 5 2 2 3" xfId="34044" xr:uid="{00000000-0005-0000-0000-0000FC840000}"/>
    <cellStyle name="표준 58 5 2 3" xfId="34045" xr:uid="{00000000-0005-0000-0000-0000FD840000}"/>
    <cellStyle name="표준 58 5 2 3 2" xfId="34046" xr:uid="{00000000-0005-0000-0000-0000FE840000}"/>
    <cellStyle name="표준 58 5 2 4" xfId="34047" xr:uid="{00000000-0005-0000-0000-0000FF840000}"/>
    <cellStyle name="표준 58 5 3" xfId="34048" xr:uid="{00000000-0005-0000-0000-000000850000}"/>
    <cellStyle name="표준 58 5 3 2" xfId="34049" xr:uid="{00000000-0005-0000-0000-000001850000}"/>
    <cellStyle name="표준 58 5 3 2 2" xfId="34050" xr:uid="{00000000-0005-0000-0000-000002850000}"/>
    <cellStyle name="표준 58 5 3 3" xfId="34051" xr:uid="{00000000-0005-0000-0000-000003850000}"/>
    <cellStyle name="표준 58 5 4" xfId="34052" xr:uid="{00000000-0005-0000-0000-000004850000}"/>
    <cellStyle name="표준 58 5 4 2" xfId="34053" xr:uid="{00000000-0005-0000-0000-000005850000}"/>
    <cellStyle name="표준 58 5 5" xfId="34054" xr:uid="{00000000-0005-0000-0000-000006850000}"/>
    <cellStyle name="표준 58 6" xfId="34055" xr:uid="{00000000-0005-0000-0000-000007850000}"/>
    <cellStyle name="표준 58 6 2" xfId="34056" xr:uid="{00000000-0005-0000-0000-000008850000}"/>
    <cellStyle name="표준 58 6 2 2" xfId="34057" xr:uid="{00000000-0005-0000-0000-000009850000}"/>
    <cellStyle name="표준 58 6 2 2 2" xfId="34058" xr:uid="{00000000-0005-0000-0000-00000A850000}"/>
    <cellStyle name="표준 58 6 2 3" xfId="34059" xr:uid="{00000000-0005-0000-0000-00000B850000}"/>
    <cellStyle name="표준 58 6 3" xfId="34060" xr:uid="{00000000-0005-0000-0000-00000C850000}"/>
    <cellStyle name="표준 58 6 3 2" xfId="34061" xr:uid="{00000000-0005-0000-0000-00000D850000}"/>
    <cellStyle name="표준 58 6 4" xfId="34062" xr:uid="{00000000-0005-0000-0000-00000E850000}"/>
    <cellStyle name="표준 58 7" xfId="34063" xr:uid="{00000000-0005-0000-0000-00000F850000}"/>
    <cellStyle name="표준 58 7 2" xfId="34064" xr:uid="{00000000-0005-0000-0000-000010850000}"/>
    <cellStyle name="표준 58 7 2 2" xfId="34065" xr:uid="{00000000-0005-0000-0000-000011850000}"/>
    <cellStyle name="표준 58 7 3" xfId="34066" xr:uid="{00000000-0005-0000-0000-000012850000}"/>
    <cellStyle name="표준 58 8" xfId="34067" xr:uid="{00000000-0005-0000-0000-000013850000}"/>
    <cellStyle name="표준 58 8 2" xfId="34068" xr:uid="{00000000-0005-0000-0000-000014850000}"/>
    <cellStyle name="표준 58 9" xfId="34069" xr:uid="{00000000-0005-0000-0000-000015850000}"/>
    <cellStyle name="표준 58 9 2" xfId="34070" xr:uid="{00000000-0005-0000-0000-000016850000}"/>
    <cellStyle name="표준 59" xfId="34071" xr:uid="{00000000-0005-0000-0000-000017850000}"/>
    <cellStyle name="표준 59 10" xfId="34072" xr:uid="{00000000-0005-0000-0000-000018850000}"/>
    <cellStyle name="표준 59 10 2" xfId="34073" xr:uid="{00000000-0005-0000-0000-000019850000}"/>
    <cellStyle name="표준 59 11" xfId="34074" xr:uid="{00000000-0005-0000-0000-00001A850000}"/>
    <cellStyle name="표준 59 2" xfId="34075" xr:uid="{00000000-0005-0000-0000-00001B850000}"/>
    <cellStyle name="표준 59 2 2" xfId="34076" xr:uid="{00000000-0005-0000-0000-00001C850000}"/>
    <cellStyle name="표준 59 2 2 2" xfId="34077" xr:uid="{00000000-0005-0000-0000-00001D850000}"/>
    <cellStyle name="표준 59 2 2 2 2" xfId="34078" xr:uid="{00000000-0005-0000-0000-00001E850000}"/>
    <cellStyle name="표준 59 2 2 2 2 2" xfId="34079" xr:uid="{00000000-0005-0000-0000-00001F850000}"/>
    <cellStyle name="표준 59 2 2 2 2 2 2" xfId="34080" xr:uid="{00000000-0005-0000-0000-000020850000}"/>
    <cellStyle name="표준 59 2 2 2 2 2 2 2" xfId="34081" xr:uid="{00000000-0005-0000-0000-000021850000}"/>
    <cellStyle name="표준 59 2 2 2 2 2 2 2 2" xfId="34082" xr:uid="{00000000-0005-0000-0000-000022850000}"/>
    <cellStyle name="표준 59 2 2 2 2 2 2 3" xfId="34083" xr:uid="{00000000-0005-0000-0000-000023850000}"/>
    <cellStyle name="표준 59 2 2 2 2 2 3" xfId="34084" xr:uid="{00000000-0005-0000-0000-000024850000}"/>
    <cellStyle name="표준 59 2 2 2 2 2 3 2" xfId="34085" xr:uid="{00000000-0005-0000-0000-000025850000}"/>
    <cellStyle name="표준 59 2 2 2 2 2 4" xfId="34086" xr:uid="{00000000-0005-0000-0000-000026850000}"/>
    <cellStyle name="표준 59 2 2 2 2 3" xfId="34087" xr:uid="{00000000-0005-0000-0000-000027850000}"/>
    <cellStyle name="표준 59 2 2 2 2 3 2" xfId="34088" xr:uid="{00000000-0005-0000-0000-000028850000}"/>
    <cellStyle name="표준 59 2 2 2 2 3 2 2" xfId="34089" xr:uid="{00000000-0005-0000-0000-000029850000}"/>
    <cellStyle name="표준 59 2 2 2 2 3 3" xfId="34090" xr:uid="{00000000-0005-0000-0000-00002A850000}"/>
    <cellStyle name="표준 59 2 2 2 2 4" xfId="34091" xr:uid="{00000000-0005-0000-0000-00002B850000}"/>
    <cellStyle name="표준 59 2 2 2 2 4 2" xfId="34092" xr:uid="{00000000-0005-0000-0000-00002C850000}"/>
    <cellStyle name="표준 59 2 2 2 2 5" xfId="34093" xr:uid="{00000000-0005-0000-0000-00002D850000}"/>
    <cellStyle name="표준 59 2 2 2 3" xfId="34094" xr:uid="{00000000-0005-0000-0000-00002E850000}"/>
    <cellStyle name="표준 59 2 2 2 3 2" xfId="34095" xr:uid="{00000000-0005-0000-0000-00002F850000}"/>
    <cellStyle name="표준 59 2 2 2 3 2 2" xfId="34096" xr:uid="{00000000-0005-0000-0000-000030850000}"/>
    <cellStyle name="표준 59 2 2 2 3 2 2 2" xfId="34097" xr:uid="{00000000-0005-0000-0000-000031850000}"/>
    <cellStyle name="표준 59 2 2 2 3 2 3" xfId="34098" xr:uid="{00000000-0005-0000-0000-000032850000}"/>
    <cellStyle name="표준 59 2 2 2 3 3" xfId="34099" xr:uid="{00000000-0005-0000-0000-000033850000}"/>
    <cellStyle name="표준 59 2 2 2 3 3 2" xfId="34100" xr:uid="{00000000-0005-0000-0000-000034850000}"/>
    <cellStyle name="표준 59 2 2 2 3 4" xfId="34101" xr:uid="{00000000-0005-0000-0000-000035850000}"/>
    <cellStyle name="표준 59 2 2 2 4" xfId="34102" xr:uid="{00000000-0005-0000-0000-000036850000}"/>
    <cellStyle name="표준 59 2 2 2 4 2" xfId="34103" xr:uid="{00000000-0005-0000-0000-000037850000}"/>
    <cellStyle name="표준 59 2 2 2 4 2 2" xfId="34104" xr:uid="{00000000-0005-0000-0000-000038850000}"/>
    <cellStyle name="표준 59 2 2 2 4 3" xfId="34105" xr:uid="{00000000-0005-0000-0000-000039850000}"/>
    <cellStyle name="표준 59 2 2 2 5" xfId="34106" xr:uid="{00000000-0005-0000-0000-00003A850000}"/>
    <cellStyle name="표준 59 2 2 2 5 2" xfId="34107" xr:uid="{00000000-0005-0000-0000-00003B850000}"/>
    <cellStyle name="표준 59 2 2 2 6" xfId="34108" xr:uid="{00000000-0005-0000-0000-00003C850000}"/>
    <cellStyle name="표준 59 2 2 3" xfId="34109" xr:uid="{00000000-0005-0000-0000-00003D850000}"/>
    <cellStyle name="표준 59 2 2 3 2" xfId="34110" xr:uid="{00000000-0005-0000-0000-00003E850000}"/>
    <cellStyle name="표준 59 2 2 3 2 2" xfId="34111" xr:uid="{00000000-0005-0000-0000-00003F850000}"/>
    <cellStyle name="표준 59 2 2 3 2 2 2" xfId="34112" xr:uid="{00000000-0005-0000-0000-000040850000}"/>
    <cellStyle name="표준 59 2 2 3 2 2 2 2" xfId="34113" xr:uid="{00000000-0005-0000-0000-000041850000}"/>
    <cellStyle name="표준 59 2 2 3 2 2 3" xfId="34114" xr:uid="{00000000-0005-0000-0000-000042850000}"/>
    <cellStyle name="표준 59 2 2 3 2 3" xfId="34115" xr:uid="{00000000-0005-0000-0000-000043850000}"/>
    <cellStyle name="표준 59 2 2 3 2 3 2" xfId="34116" xr:uid="{00000000-0005-0000-0000-000044850000}"/>
    <cellStyle name="표준 59 2 2 3 2 4" xfId="34117" xr:uid="{00000000-0005-0000-0000-000045850000}"/>
    <cellStyle name="표준 59 2 2 3 3" xfId="34118" xr:uid="{00000000-0005-0000-0000-000046850000}"/>
    <cellStyle name="표준 59 2 2 3 3 2" xfId="34119" xr:uid="{00000000-0005-0000-0000-000047850000}"/>
    <cellStyle name="표준 59 2 2 3 3 2 2" xfId="34120" xr:uid="{00000000-0005-0000-0000-000048850000}"/>
    <cellStyle name="표준 59 2 2 3 3 3" xfId="34121" xr:uid="{00000000-0005-0000-0000-000049850000}"/>
    <cellStyle name="표준 59 2 2 3 4" xfId="34122" xr:uid="{00000000-0005-0000-0000-00004A850000}"/>
    <cellStyle name="표준 59 2 2 3 4 2" xfId="34123" xr:uid="{00000000-0005-0000-0000-00004B850000}"/>
    <cellStyle name="표준 59 2 2 3 5" xfId="34124" xr:uid="{00000000-0005-0000-0000-00004C850000}"/>
    <cellStyle name="표준 59 2 2 4" xfId="34125" xr:uid="{00000000-0005-0000-0000-00004D850000}"/>
    <cellStyle name="표준 59 2 2 4 2" xfId="34126" xr:uid="{00000000-0005-0000-0000-00004E850000}"/>
    <cellStyle name="표준 59 2 2 4 2 2" xfId="34127" xr:uid="{00000000-0005-0000-0000-00004F850000}"/>
    <cellStyle name="표준 59 2 2 4 2 2 2" xfId="34128" xr:uid="{00000000-0005-0000-0000-000050850000}"/>
    <cellStyle name="표준 59 2 2 4 2 3" xfId="34129" xr:uid="{00000000-0005-0000-0000-000051850000}"/>
    <cellStyle name="표준 59 2 2 4 3" xfId="34130" xr:uid="{00000000-0005-0000-0000-000052850000}"/>
    <cellStyle name="표준 59 2 2 4 3 2" xfId="34131" xr:uid="{00000000-0005-0000-0000-000053850000}"/>
    <cellStyle name="표준 59 2 2 4 4" xfId="34132" xr:uid="{00000000-0005-0000-0000-000054850000}"/>
    <cellStyle name="표준 59 2 2 5" xfId="34133" xr:uid="{00000000-0005-0000-0000-000055850000}"/>
    <cellStyle name="표준 59 2 2 5 2" xfId="34134" xr:uid="{00000000-0005-0000-0000-000056850000}"/>
    <cellStyle name="표준 59 2 2 5 2 2" xfId="34135" xr:uid="{00000000-0005-0000-0000-000057850000}"/>
    <cellStyle name="표준 59 2 2 5 3" xfId="34136" xr:uid="{00000000-0005-0000-0000-000058850000}"/>
    <cellStyle name="표준 59 2 2 6" xfId="34137" xr:uid="{00000000-0005-0000-0000-000059850000}"/>
    <cellStyle name="표준 59 2 2 6 2" xfId="34138" xr:uid="{00000000-0005-0000-0000-00005A850000}"/>
    <cellStyle name="표준 59 2 2 7" xfId="34139" xr:uid="{00000000-0005-0000-0000-00005B850000}"/>
    <cellStyle name="표준 59 2 3" xfId="34140" xr:uid="{00000000-0005-0000-0000-00005C850000}"/>
    <cellStyle name="표준 59 2 3 2" xfId="34141" xr:uid="{00000000-0005-0000-0000-00005D850000}"/>
    <cellStyle name="표준 59 2 3 2 2" xfId="34142" xr:uid="{00000000-0005-0000-0000-00005E850000}"/>
    <cellStyle name="표준 59 2 3 2 2 2" xfId="34143" xr:uid="{00000000-0005-0000-0000-00005F850000}"/>
    <cellStyle name="표준 59 2 3 2 2 2 2" xfId="34144" xr:uid="{00000000-0005-0000-0000-000060850000}"/>
    <cellStyle name="표준 59 2 3 2 2 2 2 2" xfId="34145" xr:uid="{00000000-0005-0000-0000-000061850000}"/>
    <cellStyle name="표준 59 2 3 2 2 2 3" xfId="34146" xr:uid="{00000000-0005-0000-0000-000062850000}"/>
    <cellStyle name="표준 59 2 3 2 2 3" xfId="34147" xr:uid="{00000000-0005-0000-0000-000063850000}"/>
    <cellStyle name="표준 59 2 3 2 2 3 2" xfId="34148" xr:uid="{00000000-0005-0000-0000-000064850000}"/>
    <cellStyle name="표준 59 2 3 2 2 4" xfId="34149" xr:uid="{00000000-0005-0000-0000-000065850000}"/>
    <cellStyle name="표준 59 2 3 2 3" xfId="34150" xr:uid="{00000000-0005-0000-0000-000066850000}"/>
    <cellStyle name="표준 59 2 3 2 3 2" xfId="34151" xr:uid="{00000000-0005-0000-0000-000067850000}"/>
    <cellStyle name="표준 59 2 3 2 3 2 2" xfId="34152" xr:uid="{00000000-0005-0000-0000-000068850000}"/>
    <cellStyle name="표준 59 2 3 2 3 3" xfId="34153" xr:uid="{00000000-0005-0000-0000-000069850000}"/>
    <cellStyle name="표준 59 2 3 2 4" xfId="34154" xr:uid="{00000000-0005-0000-0000-00006A850000}"/>
    <cellStyle name="표준 59 2 3 2 4 2" xfId="34155" xr:uid="{00000000-0005-0000-0000-00006B850000}"/>
    <cellStyle name="표준 59 2 3 2 5" xfId="34156" xr:uid="{00000000-0005-0000-0000-00006C850000}"/>
    <cellStyle name="표준 59 2 3 3" xfId="34157" xr:uid="{00000000-0005-0000-0000-00006D850000}"/>
    <cellStyle name="표준 59 2 3 3 2" xfId="34158" xr:uid="{00000000-0005-0000-0000-00006E850000}"/>
    <cellStyle name="표준 59 2 3 3 2 2" xfId="34159" xr:uid="{00000000-0005-0000-0000-00006F850000}"/>
    <cellStyle name="표준 59 2 3 3 2 2 2" xfId="34160" xr:uid="{00000000-0005-0000-0000-000070850000}"/>
    <cellStyle name="표준 59 2 3 3 2 3" xfId="34161" xr:uid="{00000000-0005-0000-0000-000071850000}"/>
    <cellStyle name="표준 59 2 3 3 3" xfId="34162" xr:uid="{00000000-0005-0000-0000-000072850000}"/>
    <cellStyle name="표준 59 2 3 3 3 2" xfId="34163" xr:uid="{00000000-0005-0000-0000-000073850000}"/>
    <cellStyle name="표준 59 2 3 3 4" xfId="34164" xr:uid="{00000000-0005-0000-0000-000074850000}"/>
    <cellStyle name="표준 59 2 3 4" xfId="34165" xr:uid="{00000000-0005-0000-0000-000075850000}"/>
    <cellStyle name="표준 59 2 3 4 2" xfId="34166" xr:uid="{00000000-0005-0000-0000-000076850000}"/>
    <cellStyle name="표준 59 2 3 4 2 2" xfId="34167" xr:uid="{00000000-0005-0000-0000-000077850000}"/>
    <cellStyle name="표준 59 2 3 4 3" xfId="34168" xr:uid="{00000000-0005-0000-0000-000078850000}"/>
    <cellStyle name="표준 59 2 3 5" xfId="34169" xr:uid="{00000000-0005-0000-0000-000079850000}"/>
    <cellStyle name="표준 59 2 3 5 2" xfId="34170" xr:uid="{00000000-0005-0000-0000-00007A850000}"/>
    <cellStyle name="표준 59 2 3 6" xfId="34171" xr:uid="{00000000-0005-0000-0000-00007B850000}"/>
    <cellStyle name="표준 59 2 4" xfId="34172" xr:uid="{00000000-0005-0000-0000-00007C850000}"/>
    <cellStyle name="표준 59 2 4 2" xfId="34173" xr:uid="{00000000-0005-0000-0000-00007D850000}"/>
    <cellStyle name="표준 59 2 4 2 2" xfId="34174" xr:uid="{00000000-0005-0000-0000-00007E850000}"/>
    <cellStyle name="표준 59 2 4 2 2 2" xfId="34175" xr:uid="{00000000-0005-0000-0000-00007F850000}"/>
    <cellStyle name="표준 59 2 4 2 2 2 2" xfId="34176" xr:uid="{00000000-0005-0000-0000-000080850000}"/>
    <cellStyle name="표준 59 2 4 2 2 3" xfId="34177" xr:uid="{00000000-0005-0000-0000-000081850000}"/>
    <cellStyle name="표준 59 2 4 2 3" xfId="34178" xr:uid="{00000000-0005-0000-0000-000082850000}"/>
    <cellStyle name="표준 59 2 4 2 3 2" xfId="34179" xr:uid="{00000000-0005-0000-0000-000083850000}"/>
    <cellStyle name="표준 59 2 4 2 4" xfId="34180" xr:uid="{00000000-0005-0000-0000-000084850000}"/>
    <cellStyle name="표준 59 2 4 3" xfId="34181" xr:uid="{00000000-0005-0000-0000-000085850000}"/>
    <cellStyle name="표준 59 2 4 3 2" xfId="34182" xr:uid="{00000000-0005-0000-0000-000086850000}"/>
    <cellStyle name="표준 59 2 4 3 2 2" xfId="34183" xr:uid="{00000000-0005-0000-0000-000087850000}"/>
    <cellStyle name="표준 59 2 4 3 3" xfId="34184" xr:uid="{00000000-0005-0000-0000-000088850000}"/>
    <cellStyle name="표준 59 2 4 4" xfId="34185" xr:uid="{00000000-0005-0000-0000-000089850000}"/>
    <cellStyle name="표준 59 2 4 4 2" xfId="34186" xr:uid="{00000000-0005-0000-0000-00008A850000}"/>
    <cellStyle name="표준 59 2 4 5" xfId="34187" xr:uid="{00000000-0005-0000-0000-00008B850000}"/>
    <cellStyle name="표준 59 2 5" xfId="34188" xr:uid="{00000000-0005-0000-0000-00008C850000}"/>
    <cellStyle name="표준 59 2 5 2" xfId="34189" xr:uid="{00000000-0005-0000-0000-00008D850000}"/>
    <cellStyle name="표준 59 2 5 2 2" xfId="34190" xr:uid="{00000000-0005-0000-0000-00008E850000}"/>
    <cellStyle name="표준 59 2 5 2 2 2" xfId="34191" xr:uid="{00000000-0005-0000-0000-00008F850000}"/>
    <cellStyle name="표준 59 2 5 2 3" xfId="34192" xr:uid="{00000000-0005-0000-0000-000090850000}"/>
    <cellStyle name="표준 59 2 5 3" xfId="34193" xr:uid="{00000000-0005-0000-0000-000091850000}"/>
    <cellStyle name="표준 59 2 5 3 2" xfId="34194" xr:uid="{00000000-0005-0000-0000-000092850000}"/>
    <cellStyle name="표준 59 2 5 4" xfId="34195" xr:uid="{00000000-0005-0000-0000-000093850000}"/>
    <cellStyle name="표준 59 2 6" xfId="34196" xr:uid="{00000000-0005-0000-0000-000094850000}"/>
    <cellStyle name="표준 59 2 6 2" xfId="34197" xr:uid="{00000000-0005-0000-0000-000095850000}"/>
    <cellStyle name="표준 59 2 6 2 2" xfId="34198" xr:uid="{00000000-0005-0000-0000-000096850000}"/>
    <cellStyle name="표준 59 2 6 3" xfId="34199" xr:uid="{00000000-0005-0000-0000-000097850000}"/>
    <cellStyle name="표준 59 2 7" xfId="34200" xr:uid="{00000000-0005-0000-0000-000098850000}"/>
    <cellStyle name="표준 59 2 7 2" xfId="34201" xr:uid="{00000000-0005-0000-0000-000099850000}"/>
    <cellStyle name="표준 59 2 8" xfId="34202" xr:uid="{00000000-0005-0000-0000-00009A850000}"/>
    <cellStyle name="표준 59 3" xfId="34203" xr:uid="{00000000-0005-0000-0000-00009B850000}"/>
    <cellStyle name="표준 59 3 2" xfId="34204" xr:uid="{00000000-0005-0000-0000-00009C850000}"/>
    <cellStyle name="표준 59 3 2 2" xfId="34205" xr:uid="{00000000-0005-0000-0000-00009D850000}"/>
    <cellStyle name="표준 59 3 2 2 2" xfId="34206" xr:uid="{00000000-0005-0000-0000-00009E850000}"/>
    <cellStyle name="표준 59 3 2 2 2 2" xfId="34207" xr:uid="{00000000-0005-0000-0000-00009F850000}"/>
    <cellStyle name="표준 59 3 2 2 2 2 2" xfId="34208" xr:uid="{00000000-0005-0000-0000-0000A0850000}"/>
    <cellStyle name="표준 59 3 2 2 2 2 2 2" xfId="34209" xr:uid="{00000000-0005-0000-0000-0000A1850000}"/>
    <cellStyle name="표준 59 3 2 2 2 2 3" xfId="34210" xr:uid="{00000000-0005-0000-0000-0000A2850000}"/>
    <cellStyle name="표준 59 3 2 2 2 3" xfId="34211" xr:uid="{00000000-0005-0000-0000-0000A3850000}"/>
    <cellStyle name="표준 59 3 2 2 2 3 2" xfId="34212" xr:uid="{00000000-0005-0000-0000-0000A4850000}"/>
    <cellStyle name="표준 59 3 2 2 2 4" xfId="34213" xr:uid="{00000000-0005-0000-0000-0000A5850000}"/>
    <cellStyle name="표준 59 3 2 2 3" xfId="34214" xr:uid="{00000000-0005-0000-0000-0000A6850000}"/>
    <cellStyle name="표준 59 3 2 2 3 2" xfId="34215" xr:uid="{00000000-0005-0000-0000-0000A7850000}"/>
    <cellStyle name="표준 59 3 2 2 3 2 2" xfId="34216" xr:uid="{00000000-0005-0000-0000-0000A8850000}"/>
    <cellStyle name="표준 59 3 2 2 3 3" xfId="34217" xr:uid="{00000000-0005-0000-0000-0000A9850000}"/>
    <cellStyle name="표준 59 3 2 2 4" xfId="34218" xr:uid="{00000000-0005-0000-0000-0000AA850000}"/>
    <cellStyle name="표준 59 3 2 2 4 2" xfId="34219" xr:uid="{00000000-0005-0000-0000-0000AB850000}"/>
    <cellStyle name="표준 59 3 2 2 5" xfId="34220" xr:uid="{00000000-0005-0000-0000-0000AC850000}"/>
    <cellStyle name="표준 59 3 2 3" xfId="34221" xr:uid="{00000000-0005-0000-0000-0000AD850000}"/>
    <cellStyle name="표준 59 3 2 3 2" xfId="34222" xr:uid="{00000000-0005-0000-0000-0000AE850000}"/>
    <cellStyle name="표준 59 3 2 3 2 2" xfId="34223" xr:uid="{00000000-0005-0000-0000-0000AF850000}"/>
    <cellStyle name="표준 59 3 2 3 2 2 2" xfId="34224" xr:uid="{00000000-0005-0000-0000-0000B0850000}"/>
    <cellStyle name="표준 59 3 2 3 2 3" xfId="34225" xr:uid="{00000000-0005-0000-0000-0000B1850000}"/>
    <cellStyle name="표준 59 3 2 3 3" xfId="34226" xr:uid="{00000000-0005-0000-0000-0000B2850000}"/>
    <cellStyle name="표준 59 3 2 3 3 2" xfId="34227" xr:uid="{00000000-0005-0000-0000-0000B3850000}"/>
    <cellStyle name="표준 59 3 2 3 4" xfId="34228" xr:uid="{00000000-0005-0000-0000-0000B4850000}"/>
    <cellStyle name="표준 59 3 2 4" xfId="34229" xr:uid="{00000000-0005-0000-0000-0000B5850000}"/>
    <cellStyle name="표준 59 3 2 4 2" xfId="34230" xr:uid="{00000000-0005-0000-0000-0000B6850000}"/>
    <cellStyle name="표준 59 3 2 4 2 2" xfId="34231" xr:uid="{00000000-0005-0000-0000-0000B7850000}"/>
    <cellStyle name="표준 59 3 2 4 3" xfId="34232" xr:uid="{00000000-0005-0000-0000-0000B8850000}"/>
    <cellStyle name="표준 59 3 2 5" xfId="34233" xr:uid="{00000000-0005-0000-0000-0000B9850000}"/>
    <cellStyle name="표준 59 3 2 5 2" xfId="34234" xr:uid="{00000000-0005-0000-0000-0000BA850000}"/>
    <cellStyle name="표준 59 3 2 6" xfId="34235" xr:uid="{00000000-0005-0000-0000-0000BB850000}"/>
    <cellStyle name="표준 59 3 3" xfId="34236" xr:uid="{00000000-0005-0000-0000-0000BC850000}"/>
    <cellStyle name="표준 59 3 3 2" xfId="34237" xr:uid="{00000000-0005-0000-0000-0000BD850000}"/>
    <cellStyle name="표준 59 3 3 2 2" xfId="34238" xr:uid="{00000000-0005-0000-0000-0000BE850000}"/>
    <cellStyle name="표준 59 3 3 2 2 2" xfId="34239" xr:uid="{00000000-0005-0000-0000-0000BF850000}"/>
    <cellStyle name="표준 59 3 3 2 2 2 2" xfId="34240" xr:uid="{00000000-0005-0000-0000-0000C0850000}"/>
    <cellStyle name="표준 59 3 3 2 2 3" xfId="34241" xr:uid="{00000000-0005-0000-0000-0000C1850000}"/>
    <cellStyle name="표준 59 3 3 2 3" xfId="34242" xr:uid="{00000000-0005-0000-0000-0000C2850000}"/>
    <cellStyle name="표준 59 3 3 2 3 2" xfId="34243" xr:uid="{00000000-0005-0000-0000-0000C3850000}"/>
    <cellStyle name="표준 59 3 3 2 4" xfId="34244" xr:uid="{00000000-0005-0000-0000-0000C4850000}"/>
    <cellStyle name="표준 59 3 3 3" xfId="34245" xr:uid="{00000000-0005-0000-0000-0000C5850000}"/>
    <cellStyle name="표준 59 3 3 3 2" xfId="34246" xr:uid="{00000000-0005-0000-0000-0000C6850000}"/>
    <cellStyle name="표준 59 3 3 3 2 2" xfId="34247" xr:uid="{00000000-0005-0000-0000-0000C7850000}"/>
    <cellStyle name="표준 59 3 3 3 3" xfId="34248" xr:uid="{00000000-0005-0000-0000-0000C8850000}"/>
    <cellStyle name="표준 59 3 3 4" xfId="34249" xr:uid="{00000000-0005-0000-0000-0000C9850000}"/>
    <cellStyle name="표준 59 3 3 4 2" xfId="34250" xr:uid="{00000000-0005-0000-0000-0000CA850000}"/>
    <cellStyle name="표준 59 3 3 5" xfId="34251" xr:uid="{00000000-0005-0000-0000-0000CB850000}"/>
    <cellStyle name="표준 59 3 4" xfId="34252" xr:uid="{00000000-0005-0000-0000-0000CC850000}"/>
    <cellStyle name="표준 59 3 4 2" xfId="34253" xr:uid="{00000000-0005-0000-0000-0000CD850000}"/>
    <cellStyle name="표준 59 3 4 2 2" xfId="34254" xr:uid="{00000000-0005-0000-0000-0000CE850000}"/>
    <cellStyle name="표준 59 3 4 2 2 2" xfId="34255" xr:uid="{00000000-0005-0000-0000-0000CF850000}"/>
    <cellStyle name="표준 59 3 4 2 3" xfId="34256" xr:uid="{00000000-0005-0000-0000-0000D0850000}"/>
    <cellStyle name="표준 59 3 4 3" xfId="34257" xr:uid="{00000000-0005-0000-0000-0000D1850000}"/>
    <cellStyle name="표준 59 3 4 3 2" xfId="34258" xr:uid="{00000000-0005-0000-0000-0000D2850000}"/>
    <cellStyle name="표준 59 3 4 4" xfId="34259" xr:uid="{00000000-0005-0000-0000-0000D3850000}"/>
    <cellStyle name="표준 59 3 5" xfId="34260" xr:uid="{00000000-0005-0000-0000-0000D4850000}"/>
    <cellStyle name="표준 59 3 5 2" xfId="34261" xr:uid="{00000000-0005-0000-0000-0000D5850000}"/>
    <cellStyle name="표준 59 3 5 2 2" xfId="34262" xr:uid="{00000000-0005-0000-0000-0000D6850000}"/>
    <cellStyle name="표준 59 3 5 3" xfId="34263" xr:uid="{00000000-0005-0000-0000-0000D7850000}"/>
    <cellStyle name="표준 59 3 6" xfId="34264" xr:uid="{00000000-0005-0000-0000-0000D8850000}"/>
    <cellStyle name="표준 59 3 6 2" xfId="34265" xr:uid="{00000000-0005-0000-0000-0000D9850000}"/>
    <cellStyle name="표준 59 3 7" xfId="34266" xr:uid="{00000000-0005-0000-0000-0000DA850000}"/>
    <cellStyle name="표준 59 4" xfId="34267" xr:uid="{00000000-0005-0000-0000-0000DB850000}"/>
    <cellStyle name="표준 59 4 2" xfId="34268" xr:uid="{00000000-0005-0000-0000-0000DC850000}"/>
    <cellStyle name="표준 59 4 2 2" xfId="34269" xr:uid="{00000000-0005-0000-0000-0000DD850000}"/>
    <cellStyle name="표준 59 4 2 2 2" xfId="34270" xr:uid="{00000000-0005-0000-0000-0000DE850000}"/>
    <cellStyle name="표준 59 4 2 2 2 2" xfId="34271" xr:uid="{00000000-0005-0000-0000-0000DF850000}"/>
    <cellStyle name="표준 59 4 2 2 2 2 2" xfId="34272" xr:uid="{00000000-0005-0000-0000-0000E0850000}"/>
    <cellStyle name="표준 59 4 2 2 2 3" xfId="34273" xr:uid="{00000000-0005-0000-0000-0000E1850000}"/>
    <cellStyle name="표준 59 4 2 2 3" xfId="34274" xr:uid="{00000000-0005-0000-0000-0000E2850000}"/>
    <cellStyle name="표준 59 4 2 2 3 2" xfId="34275" xr:uid="{00000000-0005-0000-0000-0000E3850000}"/>
    <cellStyle name="표준 59 4 2 2 4" xfId="34276" xr:uid="{00000000-0005-0000-0000-0000E4850000}"/>
    <cellStyle name="표준 59 4 2 3" xfId="34277" xr:uid="{00000000-0005-0000-0000-0000E5850000}"/>
    <cellStyle name="표준 59 4 2 3 2" xfId="34278" xr:uid="{00000000-0005-0000-0000-0000E6850000}"/>
    <cellStyle name="표준 59 4 2 3 2 2" xfId="34279" xr:uid="{00000000-0005-0000-0000-0000E7850000}"/>
    <cellStyle name="표준 59 4 2 3 3" xfId="34280" xr:uid="{00000000-0005-0000-0000-0000E8850000}"/>
    <cellStyle name="표준 59 4 2 4" xfId="34281" xr:uid="{00000000-0005-0000-0000-0000E9850000}"/>
    <cellStyle name="표준 59 4 2 4 2" xfId="34282" xr:uid="{00000000-0005-0000-0000-0000EA850000}"/>
    <cellStyle name="표준 59 4 2 5" xfId="34283" xr:uid="{00000000-0005-0000-0000-0000EB850000}"/>
    <cellStyle name="표준 59 4 3" xfId="34284" xr:uid="{00000000-0005-0000-0000-0000EC850000}"/>
    <cellStyle name="표준 59 4 3 2" xfId="34285" xr:uid="{00000000-0005-0000-0000-0000ED850000}"/>
    <cellStyle name="표준 59 4 3 2 2" xfId="34286" xr:uid="{00000000-0005-0000-0000-0000EE850000}"/>
    <cellStyle name="표준 59 4 3 2 2 2" xfId="34287" xr:uid="{00000000-0005-0000-0000-0000EF850000}"/>
    <cellStyle name="표준 59 4 3 2 3" xfId="34288" xr:uid="{00000000-0005-0000-0000-0000F0850000}"/>
    <cellStyle name="표준 59 4 3 3" xfId="34289" xr:uid="{00000000-0005-0000-0000-0000F1850000}"/>
    <cellStyle name="표준 59 4 3 3 2" xfId="34290" xr:uid="{00000000-0005-0000-0000-0000F2850000}"/>
    <cellStyle name="표준 59 4 3 4" xfId="34291" xr:uid="{00000000-0005-0000-0000-0000F3850000}"/>
    <cellStyle name="표준 59 4 4" xfId="34292" xr:uid="{00000000-0005-0000-0000-0000F4850000}"/>
    <cellStyle name="표준 59 4 4 2" xfId="34293" xr:uid="{00000000-0005-0000-0000-0000F5850000}"/>
    <cellStyle name="표준 59 4 4 2 2" xfId="34294" xr:uid="{00000000-0005-0000-0000-0000F6850000}"/>
    <cellStyle name="표준 59 4 4 3" xfId="34295" xr:uid="{00000000-0005-0000-0000-0000F7850000}"/>
    <cellStyle name="표준 59 4 5" xfId="34296" xr:uid="{00000000-0005-0000-0000-0000F8850000}"/>
    <cellStyle name="표준 59 4 5 2" xfId="34297" xr:uid="{00000000-0005-0000-0000-0000F9850000}"/>
    <cellStyle name="표준 59 4 6" xfId="34298" xr:uid="{00000000-0005-0000-0000-0000FA850000}"/>
    <cellStyle name="표준 59 5" xfId="34299" xr:uid="{00000000-0005-0000-0000-0000FB850000}"/>
    <cellStyle name="표준 59 5 2" xfId="34300" xr:uid="{00000000-0005-0000-0000-0000FC850000}"/>
    <cellStyle name="표준 59 5 2 2" xfId="34301" xr:uid="{00000000-0005-0000-0000-0000FD850000}"/>
    <cellStyle name="표준 59 5 2 2 2" xfId="34302" xr:uid="{00000000-0005-0000-0000-0000FE850000}"/>
    <cellStyle name="표준 59 5 2 2 2 2" xfId="34303" xr:uid="{00000000-0005-0000-0000-0000FF850000}"/>
    <cellStyle name="표준 59 5 2 2 3" xfId="34304" xr:uid="{00000000-0005-0000-0000-000000860000}"/>
    <cellStyle name="표준 59 5 2 3" xfId="34305" xr:uid="{00000000-0005-0000-0000-000001860000}"/>
    <cellStyle name="표준 59 5 2 3 2" xfId="34306" xr:uid="{00000000-0005-0000-0000-000002860000}"/>
    <cellStyle name="표준 59 5 2 4" xfId="34307" xr:uid="{00000000-0005-0000-0000-000003860000}"/>
    <cellStyle name="표준 59 5 3" xfId="34308" xr:uid="{00000000-0005-0000-0000-000004860000}"/>
    <cellStyle name="표준 59 5 3 2" xfId="34309" xr:uid="{00000000-0005-0000-0000-000005860000}"/>
    <cellStyle name="표준 59 5 3 2 2" xfId="34310" xr:uid="{00000000-0005-0000-0000-000006860000}"/>
    <cellStyle name="표준 59 5 3 3" xfId="34311" xr:uid="{00000000-0005-0000-0000-000007860000}"/>
    <cellStyle name="표준 59 5 4" xfId="34312" xr:uid="{00000000-0005-0000-0000-000008860000}"/>
    <cellStyle name="표준 59 5 4 2" xfId="34313" xr:uid="{00000000-0005-0000-0000-000009860000}"/>
    <cellStyle name="표준 59 5 5" xfId="34314" xr:uid="{00000000-0005-0000-0000-00000A860000}"/>
    <cellStyle name="표준 59 6" xfId="34315" xr:uid="{00000000-0005-0000-0000-00000B860000}"/>
    <cellStyle name="표준 59 6 2" xfId="34316" xr:uid="{00000000-0005-0000-0000-00000C860000}"/>
    <cellStyle name="표준 59 6 2 2" xfId="34317" xr:uid="{00000000-0005-0000-0000-00000D860000}"/>
    <cellStyle name="표준 59 6 2 2 2" xfId="34318" xr:uid="{00000000-0005-0000-0000-00000E860000}"/>
    <cellStyle name="표준 59 6 2 3" xfId="34319" xr:uid="{00000000-0005-0000-0000-00000F860000}"/>
    <cellStyle name="표준 59 6 3" xfId="34320" xr:uid="{00000000-0005-0000-0000-000010860000}"/>
    <cellStyle name="표준 59 6 3 2" xfId="34321" xr:uid="{00000000-0005-0000-0000-000011860000}"/>
    <cellStyle name="표준 59 6 4" xfId="34322" xr:uid="{00000000-0005-0000-0000-000012860000}"/>
    <cellStyle name="표준 59 7" xfId="34323" xr:uid="{00000000-0005-0000-0000-000013860000}"/>
    <cellStyle name="표준 59 7 2" xfId="34324" xr:uid="{00000000-0005-0000-0000-000014860000}"/>
    <cellStyle name="표준 59 7 2 2" xfId="34325" xr:uid="{00000000-0005-0000-0000-000015860000}"/>
    <cellStyle name="표준 59 7 3" xfId="34326" xr:uid="{00000000-0005-0000-0000-000016860000}"/>
    <cellStyle name="표준 59 8" xfId="34327" xr:uid="{00000000-0005-0000-0000-000017860000}"/>
    <cellStyle name="표준 59 8 2" xfId="34328" xr:uid="{00000000-0005-0000-0000-000018860000}"/>
    <cellStyle name="표준 59 9" xfId="34329" xr:uid="{00000000-0005-0000-0000-000019860000}"/>
    <cellStyle name="표준 59 9 2" xfId="34330" xr:uid="{00000000-0005-0000-0000-00001A860000}"/>
    <cellStyle name="표준 59_이관신청서명단(말소)" xfId="34331" xr:uid="{00000000-0005-0000-0000-00001B860000}"/>
    <cellStyle name="표준 6" xfId="11" xr:uid="{00000000-0005-0000-0000-00001C860000}"/>
    <cellStyle name="표준 6 10" xfId="34332" xr:uid="{00000000-0005-0000-0000-00001D860000}"/>
    <cellStyle name="표준 6 10 2" xfId="34333" xr:uid="{00000000-0005-0000-0000-00001E860000}"/>
    <cellStyle name="표준 6 10 2 2" xfId="34334" xr:uid="{00000000-0005-0000-0000-00001F860000}"/>
    <cellStyle name="표준 6 10 2 3" xfId="34335" xr:uid="{00000000-0005-0000-0000-000020860000}"/>
    <cellStyle name="표준 6 10 2 4" xfId="34336" xr:uid="{00000000-0005-0000-0000-000021860000}"/>
    <cellStyle name="표준 6 10 3" xfId="34337" xr:uid="{00000000-0005-0000-0000-000022860000}"/>
    <cellStyle name="표준 6 10 3 2" xfId="34338" xr:uid="{00000000-0005-0000-0000-000023860000}"/>
    <cellStyle name="표준 6 10 4" xfId="34339" xr:uid="{00000000-0005-0000-0000-000024860000}"/>
    <cellStyle name="표준 6 11" xfId="34340" xr:uid="{00000000-0005-0000-0000-000025860000}"/>
    <cellStyle name="표준 6 11 2" xfId="16" xr:uid="{00000000-0005-0000-0000-000026860000}"/>
    <cellStyle name="표준 6 12" xfId="34341" xr:uid="{00000000-0005-0000-0000-000027860000}"/>
    <cellStyle name="표준 6 12 2" xfId="34342" xr:uid="{00000000-0005-0000-0000-000028860000}"/>
    <cellStyle name="표준 6 13" xfId="34343" xr:uid="{00000000-0005-0000-0000-000029860000}"/>
    <cellStyle name="표준 6 13 2" xfId="34344" xr:uid="{00000000-0005-0000-0000-00002A860000}"/>
    <cellStyle name="표준 6 14" xfId="34345" xr:uid="{00000000-0005-0000-0000-00002B860000}"/>
    <cellStyle name="표준 6 14 2" xfId="34346" xr:uid="{00000000-0005-0000-0000-00002C860000}"/>
    <cellStyle name="표준 6 15" xfId="34347" xr:uid="{00000000-0005-0000-0000-00002D860000}"/>
    <cellStyle name="표준 6 15 2" xfId="34348" xr:uid="{00000000-0005-0000-0000-00002E860000}"/>
    <cellStyle name="표준 6 16" xfId="34349" xr:uid="{00000000-0005-0000-0000-00002F860000}"/>
    <cellStyle name="표준 6 16 2" xfId="34350" xr:uid="{00000000-0005-0000-0000-000030860000}"/>
    <cellStyle name="표준 6 17" xfId="34351" xr:uid="{00000000-0005-0000-0000-000031860000}"/>
    <cellStyle name="표준 6 17 2" xfId="34352" xr:uid="{00000000-0005-0000-0000-000032860000}"/>
    <cellStyle name="표준 6 18" xfId="34353" xr:uid="{00000000-0005-0000-0000-000033860000}"/>
    <cellStyle name="표준 6 18 2" xfId="34354" xr:uid="{00000000-0005-0000-0000-000034860000}"/>
    <cellStyle name="표준 6 19" xfId="34355" xr:uid="{00000000-0005-0000-0000-000035860000}"/>
    <cellStyle name="표준 6 19 2" xfId="34356" xr:uid="{00000000-0005-0000-0000-000036860000}"/>
    <cellStyle name="표준 6 2" xfId="34357" xr:uid="{00000000-0005-0000-0000-000037860000}"/>
    <cellStyle name="표준 6 2 2" xfId="34358" xr:uid="{00000000-0005-0000-0000-000038860000}"/>
    <cellStyle name="표준 6 2 2 2" xfId="34359" xr:uid="{00000000-0005-0000-0000-000039860000}"/>
    <cellStyle name="표준 6 2 2 2 2" xfId="34360" xr:uid="{00000000-0005-0000-0000-00003A860000}"/>
    <cellStyle name="표준 6 2 2 2 2 2" xfId="34361" xr:uid="{00000000-0005-0000-0000-00003B860000}"/>
    <cellStyle name="표준 6 2 2 2 2 2 2" xfId="34362" xr:uid="{00000000-0005-0000-0000-00003C860000}"/>
    <cellStyle name="표준 6 2 2 2 2 2 2 2" xfId="34363" xr:uid="{00000000-0005-0000-0000-00003D860000}"/>
    <cellStyle name="표준 6 2 2 2 2 2 2 2 2" xfId="34364" xr:uid="{00000000-0005-0000-0000-00003E860000}"/>
    <cellStyle name="표준 6 2 2 2 2 2 2 2 2 2" xfId="34365" xr:uid="{00000000-0005-0000-0000-00003F860000}"/>
    <cellStyle name="표준 6 2 2 2 2 2 2 2 2 2 2" xfId="34366" xr:uid="{00000000-0005-0000-0000-000040860000}"/>
    <cellStyle name="표준 6 2 2 2 2 2 2 2 2 2 3" xfId="34367" xr:uid="{00000000-0005-0000-0000-000041860000}"/>
    <cellStyle name="표준 6 2 2 2 2 2 2 2 2 2 3 2" xfId="34368" xr:uid="{00000000-0005-0000-0000-000042860000}"/>
    <cellStyle name="표준 6 2 2 2 2 2 2 2 2 2 3 2 2" xfId="34369" xr:uid="{00000000-0005-0000-0000-000043860000}"/>
    <cellStyle name="표준 6 2 2 2 2 2 2 2 2 2 3 2 2 2" xfId="34370" xr:uid="{00000000-0005-0000-0000-000044860000}"/>
    <cellStyle name="표준 6 2 2 2 2 2 2 2 2 2 3 2 2 2 2 2 2" xfId="38459" xr:uid="{00000000-0005-0000-0000-000045860000}"/>
    <cellStyle name="표준 6 2 2 2 2 2 2 2 2 2 3 2 2 2 2 2 2 2" xfId="38463" xr:uid="{00000000-0005-0000-0000-000046860000}"/>
    <cellStyle name="표준 6 2 2 2 2 2 2 2 2 2 3 2 2 3" xfId="34371" xr:uid="{00000000-0005-0000-0000-000047860000}"/>
    <cellStyle name="표준 6 2 2 2 2 2 2 2 2 2 3 2 2 3 2" xfId="34372" xr:uid="{00000000-0005-0000-0000-000048860000}"/>
    <cellStyle name="표준 6 2 2 2 2 2 2 2 2 2 3 2 2 3 2 2" xfId="34373" xr:uid="{00000000-0005-0000-0000-000049860000}"/>
    <cellStyle name="표준 6 2 2 2 2 2 2 3" xfId="34374" xr:uid="{00000000-0005-0000-0000-00004A860000}"/>
    <cellStyle name="표준 6 2 2 2 2 2 2 3 2" xfId="34375" xr:uid="{00000000-0005-0000-0000-00004B860000}"/>
    <cellStyle name="표준 6 2 2 2 2 2 2 3 2 2" xfId="34376" xr:uid="{00000000-0005-0000-0000-00004C860000}"/>
    <cellStyle name="표준 6 2 2 2 2 2 2 3 2 2 2" xfId="34377" xr:uid="{00000000-0005-0000-0000-00004D860000}"/>
    <cellStyle name="표준 6 2 2 2 2 2 2 3 2 2 2 2" xfId="34378" xr:uid="{00000000-0005-0000-0000-00004E860000}"/>
    <cellStyle name="표준 6 2 2 2 2 2 2 3 2 2 2 2 2" xfId="34379" xr:uid="{00000000-0005-0000-0000-00004F860000}"/>
    <cellStyle name="표준 6 2 2 2 2 2 2 3 2 2 2 2 3" xfId="34380" xr:uid="{00000000-0005-0000-0000-000050860000}"/>
    <cellStyle name="표준 6 2 2 2 2 2 2 3 2 2 2 2 3 2" xfId="34381" xr:uid="{00000000-0005-0000-0000-000051860000}"/>
    <cellStyle name="표준 6 2 2 2 2 2 2 3 2 2 2 2 3 2 2" xfId="34382" xr:uid="{00000000-0005-0000-0000-000052860000}"/>
    <cellStyle name="표준 6 2 2 2 2 2 2 4" xfId="34383" xr:uid="{00000000-0005-0000-0000-000053860000}"/>
    <cellStyle name="표준 6 2 2 2 2 2 2 4 2" xfId="34384" xr:uid="{00000000-0005-0000-0000-000054860000}"/>
    <cellStyle name="표준 6 2 2 2 2 2 2 4 2 2" xfId="34385" xr:uid="{00000000-0005-0000-0000-000055860000}"/>
    <cellStyle name="표준 6 2 2 2 2 2 2 4 2 2 2" xfId="34386" xr:uid="{00000000-0005-0000-0000-000056860000}"/>
    <cellStyle name="표준 6 2 2 2 2 2 2 4 2 2 3" xfId="34387" xr:uid="{00000000-0005-0000-0000-000057860000}"/>
    <cellStyle name="표준 6 2 2 2 2 2 2 4 2 2 3 2" xfId="34388" xr:uid="{00000000-0005-0000-0000-000058860000}"/>
    <cellStyle name="표준 6 2 2 2 2 2 2 4 2 2 3 2 2" xfId="34389" xr:uid="{00000000-0005-0000-0000-000059860000}"/>
    <cellStyle name="표준 6 2 2 2 2 2 2 4 2 2 3 2 2 2" xfId="34390" xr:uid="{00000000-0005-0000-0000-00005A860000}"/>
    <cellStyle name="표준 6 2 2 2 2 2 2 4 2 2 3 2 2 2 2" xfId="34391" xr:uid="{00000000-0005-0000-0000-00005B860000}"/>
    <cellStyle name="표준 6 2 2 2 2 2 2 4 2 2 3 3" xfId="34392" xr:uid="{00000000-0005-0000-0000-00005C860000}"/>
    <cellStyle name="표준 6 2 2 2 2 2 2 4 2 2 3 3 2" xfId="34393" xr:uid="{00000000-0005-0000-0000-00005D860000}"/>
    <cellStyle name="표준 6 2 2 2 2 2 2 4 2 2 3 3 2 2" xfId="34394" xr:uid="{00000000-0005-0000-0000-00005E860000}"/>
    <cellStyle name="표준 6 2 2 3" xfId="34395" xr:uid="{00000000-0005-0000-0000-00005F860000}"/>
    <cellStyle name="표준 6 2 3" xfId="34396" xr:uid="{00000000-0005-0000-0000-000060860000}"/>
    <cellStyle name="표준 6 2 3 2" xfId="34397" xr:uid="{00000000-0005-0000-0000-000061860000}"/>
    <cellStyle name="표준 6 2 4" xfId="34398" xr:uid="{00000000-0005-0000-0000-000062860000}"/>
    <cellStyle name="표준 6 2 5" xfId="34399" xr:uid="{00000000-0005-0000-0000-000063860000}"/>
    <cellStyle name="표준 6 20" xfId="34400" xr:uid="{00000000-0005-0000-0000-000064860000}"/>
    <cellStyle name="표준 6 20 2" xfId="34401" xr:uid="{00000000-0005-0000-0000-000065860000}"/>
    <cellStyle name="표준 6 21" xfId="34402" xr:uid="{00000000-0005-0000-0000-000066860000}"/>
    <cellStyle name="표준 6 21 2" xfId="34403" xr:uid="{00000000-0005-0000-0000-000067860000}"/>
    <cellStyle name="표준 6 22" xfId="34404" xr:uid="{00000000-0005-0000-0000-000068860000}"/>
    <cellStyle name="표준 6 23" xfId="34405" xr:uid="{00000000-0005-0000-0000-000069860000}"/>
    <cellStyle name="표준 6 23 2" xfId="34406" xr:uid="{00000000-0005-0000-0000-00006A860000}"/>
    <cellStyle name="표준 6 24" xfId="34407" xr:uid="{00000000-0005-0000-0000-00006B860000}"/>
    <cellStyle name="표준 6 25" xfId="34408" xr:uid="{00000000-0005-0000-0000-00006C860000}"/>
    <cellStyle name="표준 6 26" xfId="34409" xr:uid="{00000000-0005-0000-0000-00006D860000}"/>
    <cellStyle name="표준 6 27" xfId="34410" xr:uid="{00000000-0005-0000-0000-00006E860000}"/>
    <cellStyle name="표준 6 28" xfId="34411" xr:uid="{00000000-0005-0000-0000-00006F860000}"/>
    <cellStyle name="표준 6 29" xfId="34412" xr:uid="{00000000-0005-0000-0000-000070860000}"/>
    <cellStyle name="표준 6 3" xfId="34413" xr:uid="{00000000-0005-0000-0000-000071860000}"/>
    <cellStyle name="표준 6 3 10" xfId="34414" xr:uid="{00000000-0005-0000-0000-000072860000}"/>
    <cellStyle name="표준 6 3 2" xfId="34415" xr:uid="{00000000-0005-0000-0000-000073860000}"/>
    <cellStyle name="표준 6 3 2 2" xfId="34416" xr:uid="{00000000-0005-0000-0000-000074860000}"/>
    <cellStyle name="표준 6 3 2 2 2" xfId="34417" xr:uid="{00000000-0005-0000-0000-000075860000}"/>
    <cellStyle name="표준 6 3 2 2 2 2" xfId="34418" xr:uid="{00000000-0005-0000-0000-000076860000}"/>
    <cellStyle name="표준 6 3 2 2 2 2 2" xfId="34419" xr:uid="{00000000-0005-0000-0000-000077860000}"/>
    <cellStyle name="표준 6 3 2 2 2 2 2 2" xfId="34420" xr:uid="{00000000-0005-0000-0000-000078860000}"/>
    <cellStyle name="표준 6 3 2 2 2 2 2 2 2" xfId="34421" xr:uid="{00000000-0005-0000-0000-000079860000}"/>
    <cellStyle name="표준 6 3 2 2 2 2 2 2 2 2" xfId="34422" xr:uid="{00000000-0005-0000-0000-00007A860000}"/>
    <cellStyle name="표준 6 3 2 2 2 2 2 2 2 2 2" xfId="34423" xr:uid="{00000000-0005-0000-0000-00007B860000}"/>
    <cellStyle name="표준 6 3 2 2 2 2 2 2 2 2 2 2" xfId="34424" xr:uid="{00000000-0005-0000-0000-00007C860000}"/>
    <cellStyle name="표준 6 3 2 2 2 2 2 2 2 2 2 3" xfId="34425" xr:uid="{00000000-0005-0000-0000-00007D860000}"/>
    <cellStyle name="표준 6 3 2 2 2 2 2 2 2 2 2 3 2" xfId="34426" xr:uid="{00000000-0005-0000-0000-00007E860000}"/>
    <cellStyle name="표준 6 3 2 2 2 2 2 2 2 2 2 3 2 2" xfId="34427" xr:uid="{00000000-0005-0000-0000-00007F860000}"/>
    <cellStyle name="표준 6 3 2 2 2 2 3" xfId="34428" xr:uid="{00000000-0005-0000-0000-000080860000}"/>
    <cellStyle name="표준 6 3 2 2 2 2 3 2" xfId="34429" xr:uid="{00000000-0005-0000-0000-000081860000}"/>
    <cellStyle name="표준 6 3 2 2 2 2 3 2 2" xfId="34430" xr:uid="{00000000-0005-0000-0000-000082860000}"/>
    <cellStyle name="표준 6 3 2 2 2 2 3 2 2 2" xfId="34431" xr:uid="{00000000-0005-0000-0000-000083860000}"/>
    <cellStyle name="표준 6 3 2 2 2 2 3 2 2 2 2" xfId="34432" xr:uid="{00000000-0005-0000-0000-000084860000}"/>
    <cellStyle name="표준 6 3 2 2 2 2 3 2 2 2 2 2" xfId="34433" xr:uid="{00000000-0005-0000-0000-000085860000}"/>
    <cellStyle name="표준 6 3 2 2 2 2 3 2 2 2 2 2 2" xfId="34434" xr:uid="{00000000-0005-0000-0000-000086860000}"/>
    <cellStyle name="표준 6 3 2 2 2 2 3 2 2 2 2 2 2 2" xfId="34435" xr:uid="{00000000-0005-0000-0000-000087860000}"/>
    <cellStyle name="표준 6 3 2 2 2 2 3 2 2 2 2 2 2 2 2" xfId="34436" xr:uid="{00000000-0005-0000-0000-000088860000}"/>
    <cellStyle name="표준 6 3 2 2 2 2 4" xfId="34437" xr:uid="{00000000-0005-0000-0000-000089860000}"/>
    <cellStyle name="표준 6 3 2 2 2 2 4 2" xfId="34438" xr:uid="{00000000-0005-0000-0000-00008A860000}"/>
    <cellStyle name="표준 6 3 2 2 2 2 4 2 2" xfId="34439" xr:uid="{00000000-0005-0000-0000-00008B860000}"/>
    <cellStyle name="표준 6 3 2 2 2 2 4 2 2 2" xfId="34440" xr:uid="{00000000-0005-0000-0000-00008C860000}"/>
    <cellStyle name="표준 6 3 2 2 2 2 4 2 2 2 2" xfId="34441" xr:uid="{00000000-0005-0000-0000-00008D860000}"/>
    <cellStyle name="표준 6 3 2 2 2 2 4 2 2 2 2 2" xfId="34442" xr:uid="{00000000-0005-0000-0000-00008E860000}"/>
    <cellStyle name="표준 6 3 2 2 2 2 4 2 2 2 2 2 2" xfId="34443" xr:uid="{00000000-0005-0000-0000-00008F860000}"/>
    <cellStyle name="표준 6 3 2 2 2 2 4 2 2 2 2 2 2 2" xfId="34444" xr:uid="{00000000-0005-0000-0000-000090860000}"/>
    <cellStyle name="표준 6 3 2 2 2 2 4 2 2 2 2 2 2 2 2" xfId="34445" xr:uid="{00000000-0005-0000-0000-000091860000}"/>
    <cellStyle name="표준 6 3 2 2 2 2 5" xfId="34446" xr:uid="{00000000-0005-0000-0000-000092860000}"/>
    <cellStyle name="표준 6 3 2 2 2 2 5 2" xfId="34447" xr:uid="{00000000-0005-0000-0000-000093860000}"/>
    <cellStyle name="표준 6 3 2 2 2 2 5 2 2" xfId="34448" xr:uid="{00000000-0005-0000-0000-000094860000}"/>
    <cellStyle name="표준 6 3 2 2 2 2 5 2 2 2" xfId="34449" xr:uid="{00000000-0005-0000-0000-000095860000}"/>
    <cellStyle name="표준 6 3 2 2 2 2 5 2 2 2 2" xfId="34450" xr:uid="{00000000-0005-0000-0000-000096860000}"/>
    <cellStyle name="표준 6 3 2 2 2 2 5 2 2 2 3" xfId="34451" xr:uid="{00000000-0005-0000-0000-000097860000}"/>
    <cellStyle name="표준 6 3 2 2 2 2 6" xfId="34452" xr:uid="{00000000-0005-0000-0000-000098860000}"/>
    <cellStyle name="표준 6 3 2 2 2 2 6 2" xfId="34453" xr:uid="{00000000-0005-0000-0000-000099860000}"/>
    <cellStyle name="표준 6 3 2 2 2 2 6 2 2" xfId="34454" xr:uid="{00000000-0005-0000-0000-00009A860000}"/>
    <cellStyle name="표준 6 3 2 2 2 2 6 2 2 2" xfId="34455" xr:uid="{00000000-0005-0000-0000-00009B860000}"/>
    <cellStyle name="표준 6 3 2 2 2 2 6 2 2 2 2" xfId="34456" xr:uid="{00000000-0005-0000-0000-00009C860000}"/>
    <cellStyle name="표준 6 3 2 3" xfId="34457" xr:uid="{00000000-0005-0000-0000-00009D860000}"/>
    <cellStyle name="표준 6 3 2 3 2" xfId="34458" xr:uid="{00000000-0005-0000-0000-00009E860000}"/>
    <cellStyle name="표준 6 3 2 3 3" xfId="34459" xr:uid="{00000000-0005-0000-0000-00009F860000}"/>
    <cellStyle name="표준 6 3 2 4" xfId="34460" xr:uid="{00000000-0005-0000-0000-0000A0860000}"/>
    <cellStyle name="표준 6 3 2 5" xfId="34461" xr:uid="{00000000-0005-0000-0000-0000A1860000}"/>
    <cellStyle name="표준 6 3 2 5 2" xfId="34462" xr:uid="{00000000-0005-0000-0000-0000A2860000}"/>
    <cellStyle name="표준 6 3 2 5 2 2" xfId="34463" xr:uid="{00000000-0005-0000-0000-0000A3860000}"/>
    <cellStyle name="표준 6 3 3" xfId="34464" xr:uid="{00000000-0005-0000-0000-0000A4860000}"/>
    <cellStyle name="표준 6 3 3 2" xfId="34465" xr:uid="{00000000-0005-0000-0000-0000A5860000}"/>
    <cellStyle name="표준 6 3 3 3" xfId="34466" xr:uid="{00000000-0005-0000-0000-0000A6860000}"/>
    <cellStyle name="표준 6 3 3 3 2" xfId="34467" xr:uid="{00000000-0005-0000-0000-0000A7860000}"/>
    <cellStyle name="표준 6 3 3 3 3" xfId="34468" xr:uid="{00000000-0005-0000-0000-0000A8860000}"/>
    <cellStyle name="표준 6 3 3 4" xfId="34469" xr:uid="{00000000-0005-0000-0000-0000A9860000}"/>
    <cellStyle name="표준 6 3 4" xfId="34470" xr:uid="{00000000-0005-0000-0000-0000AA860000}"/>
    <cellStyle name="표준 6 3 4 2" xfId="34471" xr:uid="{00000000-0005-0000-0000-0000AB860000}"/>
    <cellStyle name="표준 6 3 4 3" xfId="34472" xr:uid="{00000000-0005-0000-0000-0000AC860000}"/>
    <cellStyle name="표준 6 3 4 3 2" xfId="34473" xr:uid="{00000000-0005-0000-0000-0000AD860000}"/>
    <cellStyle name="표준 6 3 4 3 3" xfId="34474" xr:uid="{00000000-0005-0000-0000-0000AE860000}"/>
    <cellStyle name="표준 6 3 4 4" xfId="34475" xr:uid="{00000000-0005-0000-0000-0000AF860000}"/>
    <cellStyle name="표준 6 3 5" xfId="34476" xr:uid="{00000000-0005-0000-0000-0000B0860000}"/>
    <cellStyle name="표준 6 3 5 2" xfId="34477" xr:uid="{00000000-0005-0000-0000-0000B1860000}"/>
    <cellStyle name="표준 6 3 5 3" xfId="34478" xr:uid="{00000000-0005-0000-0000-0000B2860000}"/>
    <cellStyle name="표준 6 3 5 3 2" xfId="34479" xr:uid="{00000000-0005-0000-0000-0000B3860000}"/>
    <cellStyle name="표준 6 3 5 3 3" xfId="34480" xr:uid="{00000000-0005-0000-0000-0000B4860000}"/>
    <cellStyle name="표준 6 3 5 4" xfId="34481" xr:uid="{00000000-0005-0000-0000-0000B5860000}"/>
    <cellStyle name="표준 6 3 6" xfId="34482" xr:uid="{00000000-0005-0000-0000-0000B6860000}"/>
    <cellStyle name="표준 6 3 7" xfId="34483" xr:uid="{00000000-0005-0000-0000-0000B7860000}"/>
    <cellStyle name="표준 6 3 7 2" xfId="34484" xr:uid="{00000000-0005-0000-0000-0000B8860000}"/>
    <cellStyle name="표준 6 3 7 3" xfId="34485" xr:uid="{00000000-0005-0000-0000-0000B9860000}"/>
    <cellStyle name="표준 6 3 8" xfId="34486" xr:uid="{00000000-0005-0000-0000-0000BA860000}"/>
    <cellStyle name="표준 6 3 9" xfId="34487" xr:uid="{00000000-0005-0000-0000-0000BB860000}"/>
    <cellStyle name="표준 6 4" xfId="34488" xr:uid="{00000000-0005-0000-0000-0000BC860000}"/>
    <cellStyle name="표준 6 4 2" xfId="34489" xr:uid="{00000000-0005-0000-0000-0000BD860000}"/>
    <cellStyle name="표준 6 4 2 2" xfId="34490" xr:uid="{00000000-0005-0000-0000-0000BE860000}"/>
    <cellStyle name="표준 6 4 2 2 2" xfId="34491" xr:uid="{00000000-0005-0000-0000-0000BF860000}"/>
    <cellStyle name="표준 6 4 2 2 2 2" xfId="34492" xr:uid="{00000000-0005-0000-0000-0000C0860000}"/>
    <cellStyle name="표준 6 4 2 2 2 2 2" xfId="34493" xr:uid="{00000000-0005-0000-0000-0000C1860000}"/>
    <cellStyle name="표준 6 4 2 2 2 2 2 2" xfId="34494" xr:uid="{00000000-0005-0000-0000-0000C2860000}"/>
    <cellStyle name="표준 6 4 3" xfId="34495" xr:uid="{00000000-0005-0000-0000-0000C3860000}"/>
    <cellStyle name="표준 6 4 3 2" xfId="34496" xr:uid="{00000000-0005-0000-0000-0000C4860000}"/>
    <cellStyle name="표준 6 4 3 3" xfId="34497" xr:uid="{00000000-0005-0000-0000-0000C5860000}"/>
    <cellStyle name="표준 6 4 3 4" xfId="34498" xr:uid="{00000000-0005-0000-0000-0000C6860000}"/>
    <cellStyle name="표준 6 4 4" xfId="34499" xr:uid="{00000000-0005-0000-0000-0000C7860000}"/>
    <cellStyle name="표준 6 4 4 2" xfId="34500" xr:uid="{00000000-0005-0000-0000-0000C8860000}"/>
    <cellStyle name="표준 6 4 4 2 2" xfId="34501" xr:uid="{00000000-0005-0000-0000-0000C9860000}"/>
    <cellStyle name="표준 6 4 4 2 2 2" xfId="34502" xr:uid="{00000000-0005-0000-0000-0000CA860000}"/>
    <cellStyle name="표준 6 4 4 2 2 2 2" xfId="34503" xr:uid="{00000000-0005-0000-0000-0000CB860000}"/>
    <cellStyle name="표준 6 4 4 2 2 2 2 2" xfId="34504" xr:uid="{00000000-0005-0000-0000-0000CC860000}"/>
    <cellStyle name="표준 6 4 4 2 2 2 2 2 2" xfId="34505" xr:uid="{00000000-0005-0000-0000-0000CD860000}"/>
    <cellStyle name="표준 6 4 4 2 2 2 2 2 3" xfId="34506" xr:uid="{00000000-0005-0000-0000-0000CE860000}"/>
    <cellStyle name="표준 6 4 4 2 2 2 2 2 3 2" xfId="34507" xr:uid="{00000000-0005-0000-0000-0000CF860000}"/>
    <cellStyle name="표준 6 4 4 2 2 2 2 2 3 2 2" xfId="34508" xr:uid="{00000000-0005-0000-0000-0000D0860000}"/>
    <cellStyle name="표준 6 4 4 3" xfId="34509" xr:uid="{00000000-0005-0000-0000-0000D1860000}"/>
    <cellStyle name="표준 6 4 4 3 2" xfId="34510" xr:uid="{00000000-0005-0000-0000-0000D2860000}"/>
    <cellStyle name="표준 6 4 4 4" xfId="34511" xr:uid="{00000000-0005-0000-0000-0000D3860000}"/>
    <cellStyle name="표준 6 4 4 4 2" xfId="34512" xr:uid="{00000000-0005-0000-0000-0000D4860000}"/>
    <cellStyle name="표준 6 4 4 4 2 2" xfId="34513" xr:uid="{00000000-0005-0000-0000-0000D5860000}"/>
    <cellStyle name="표준 6 4 4 4 2 2 2" xfId="34514" xr:uid="{00000000-0005-0000-0000-0000D6860000}"/>
    <cellStyle name="표준 6 4 4 4 2 2 2 2" xfId="34515" xr:uid="{00000000-0005-0000-0000-0000D7860000}"/>
    <cellStyle name="표준 6 4 4 4 2 2 2 2 2" xfId="34516" xr:uid="{00000000-0005-0000-0000-0000D8860000}"/>
    <cellStyle name="표준 6 4 4 4 2 2 2 2 3" xfId="34517" xr:uid="{00000000-0005-0000-0000-0000D9860000}"/>
    <cellStyle name="표준 6 4 5" xfId="34518" xr:uid="{00000000-0005-0000-0000-0000DA860000}"/>
    <cellStyle name="표준 6 5" xfId="34519" xr:uid="{00000000-0005-0000-0000-0000DB860000}"/>
    <cellStyle name="표준 6 5 2" xfId="34520" xr:uid="{00000000-0005-0000-0000-0000DC860000}"/>
    <cellStyle name="표준 6 5 2 2" xfId="34521" xr:uid="{00000000-0005-0000-0000-0000DD860000}"/>
    <cellStyle name="표준 6 5 3" xfId="34522" xr:uid="{00000000-0005-0000-0000-0000DE860000}"/>
    <cellStyle name="표준 6 5 3 2" xfId="34523" xr:uid="{00000000-0005-0000-0000-0000DF860000}"/>
    <cellStyle name="표준 6 5 3 3" xfId="34524" xr:uid="{00000000-0005-0000-0000-0000E0860000}"/>
    <cellStyle name="표준 6 5 4" xfId="34525" xr:uid="{00000000-0005-0000-0000-0000E1860000}"/>
    <cellStyle name="표준 6 5 5" xfId="34526" xr:uid="{00000000-0005-0000-0000-0000E2860000}"/>
    <cellStyle name="표준 6 6" xfId="34527" xr:uid="{00000000-0005-0000-0000-0000E3860000}"/>
    <cellStyle name="표준 6 6 2" xfId="34528" xr:uid="{00000000-0005-0000-0000-0000E4860000}"/>
    <cellStyle name="표준 6 6 2 2" xfId="34529" xr:uid="{00000000-0005-0000-0000-0000E5860000}"/>
    <cellStyle name="표준 6 6 2 2 2" xfId="34530" xr:uid="{00000000-0005-0000-0000-0000E6860000}"/>
    <cellStyle name="표준 6 6 2 2 2 2" xfId="34531" xr:uid="{00000000-0005-0000-0000-0000E7860000}"/>
    <cellStyle name="표준 6 6 2 2 2 2 2" xfId="34532" xr:uid="{00000000-0005-0000-0000-0000E8860000}"/>
    <cellStyle name="표준 6 6 2 2 2 2 2 2" xfId="34533" xr:uid="{00000000-0005-0000-0000-0000E9860000}"/>
    <cellStyle name="표준 6 6 2 2 2 2 2 2 2" xfId="34534" xr:uid="{00000000-0005-0000-0000-0000EA860000}"/>
    <cellStyle name="표준 6 6 2 2 2 2 2 2 2 2" xfId="34535" xr:uid="{00000000-0005-0000-0000-0000EB860000}"/>
    <cellStyle name="표준 6 6 2 3" xfId="34536" xr:uid="{00000000-0005-0000-0000-0000EC860000}"/>
    <cellStyle name="표준 6 6 3" xfId="34537" xr:uid="{00000000-0005-0000-0000-0000ED860000}"/>
    <cellStyle name="표준 6 6 3 2" xfId="34538" xr:uid="{00000000-0005-0000-0000-0000EE860000}"/>
    <cellStyle name="표준 6 6 3 3" xfId="34539" xr:uid="{00000000-0005-0000-0000-0000EF860000}"/>
    <cellStyle name="표준 6 6 4" xfId="34540" xr:uid="{00000000-0005-0000-0000-0000F0860000}"/>
    <cellStyle name="표준 6 6 5" xfId="34541" xr:uid="{00000000-0005-0000-0000-0000F1860000}"/>
    <cellStyle name="표준 6 7" xfId="34542" xr:uid="{00000000-0005-0000-0000-0000F2860000}"/>
    <cellStyle name="표준 6 7 2" xfId="34543" xr:uid="{00000000-0005-0000-0000-0000F3860000}"/>
    <cellStyle name="표준 6 7 3" xfId="34544" xr:uid="{00000000-0005-0000-0000-0000F4860000}"/>
    <cellStyle name="표준 6 7 3 2" xfId="34545" xr:uid="{00000000-0005-0000-0000-0000F5860000}"/>
    <cellStyle name="표준 6 7 3 3" xfId="34546" xr:uid="{00000000-0005-0000-0000-0000F6860000}"/>
    <cellStyle name="표준 6 7 4" xfId="34547" xr:uid="{00000000-0005-0000-0000-0000F7860000}"/>
    <cellStyle name="표준 6 7 5" xfId="34548" xr:uid="{00000000-0005-0000-0000-0000F8860000}"/>
    <cellStyle name="표준 6 7 6" xfId="34549" xr:uid="{00000000-0005-0000-0000-0000F9860000}"/>
    <cellStyle name="표준 6 7 6 2" xfId="34550" xr:uid="{00000000-0005-0000-0000-0000FA860000}"/>
    <cellStyle name="표준 6 7 6 2 2" xfId="34551" xr:uid="{00000000-0005-0000-0000-0000FB860000}"/>
    <cellStyle name="표준 6 7 6 2 2 2" xfId="34552" xr:uid="{00000000-0005-0000-0000-0000FC860000}"/>
    <cellStyle name="표준 6 7 6 2 2 3" xfId="34553" xr:uid="{00000000-0005-0000-0000-0000FD860000}"/>
    <cellStyle name="표준 6 7 6 2 2 3 2" xfId="34554" xr:uid="{00000000-0005-0000-0000-0000FE860000}"/>
    <cellStyle name="표준 6 7 6 2 2 3 2 2" xfId="34555" xr:uid="{00000000-0005-0000-0000-0000FF860000}"/>
    <cellStyle name="표준 6 7 6 2 3" xfId="34556" xr:uid="{00000000-0005-0000-0000-000000870000}"/>
    <cellStyle name="표준 6 7 6 2 3 2" xfId="34557" xr:uid="{00000000-0005-0000-0000-000001870000}"/>
    <cellStyle name="표준 6 8" xfId="34558" xr:uid="{00000000-0005-0000-0000-000002870000}"/>
    <cellStyle name="표준 6 8 2" xfId="34559" xr:uid="{00000000-0005-0000-0000-000003870000}"/>
    <cellStyle name="표준 6 9" xfId="34560" xr:uid="{00000000-0005-0000-0000-000004870000}"/>
    <cellStyle name="표준 6 9 2" xfId="34561" xr:uid="{00000000-0005-0000-0000-000005870000}"/>
    <cellStyle name="표준 6 9 3" xfId="34562" xr:uid="{00000000-0005-0000-0000-000006870000}"/>
    <cellStyle name="표준 6 9 4" xfId="34563" xr:uid="{00000000-0005-0000-0000-000007870000}"/>
    <cellStyle name="표준 6_10.06월회사별장기수수료" xfId="34564" xr:uid="{00000000-0005-0000-0000-000008870000}"/>
    <cellStyle name="표준 60" xfId="34565" xr:uid="{00000000-0005-0000-0000-000009870000}"/>
    <cellStyle name="표준 60 10" xfId="34566" xr:uid="{00000000-0005-0000-0000-00000A870000}"/>
    <cellStyle name="표준 60 11" xfId="34567" xr:uid="{00000000-0005-0000-0000-00000B870000}"/>
    <cellStyle name="표준 60 2" xfId="34568" xr:uid="{00000000-0005-0000-0000-00000C870000}"/>
    <cellStyle name="표준 60 2 2" xfId="34569" xr:uid="{00000000-0005-0000-0000-00000D870000}"/>
    <cellStyle name="표준 60 2 2 2" xfId="34570" xr:uid="{00000000-0005-0000-0000-00000E870000}"/>
    <cellStyle name="표준 60 2 2 2 2" xfId="34571" xr:uid="{00000000-0005-0000-0000-00000F870000}"/>
    <cellStyle name="표준 60 2 2 2 2 2" xfId="34572" xr:uid="{00000000-0005-0000-0000-000010870000}"/>
    <cellStyle name="표준 60 2 2 2 2 2 2" xfId="34573" xr:uid="{00000000-0005-0000-0000-000011870000}"/>
    <cellStyle name="표준 60 2 2 2 2 2 2 2" xfId="34574" xr:uid="{00000000-0005-0000-0000-000012870000}"/>
    <cellStyle name="표준 60 2 2 2 2 2 2 2 2" xfId="34575" xr:uid="{00000000-0005-0000-0000-000013870000}"/>
    <cellStyle name="표준 60 2 2 2 2 2 2 3" xfId="34576" xr:uid="{00000000-0005-0000-0000-000014870000}"/>
    <cellStyle name="표준 60 2 2 2 2 2 3" xfId="34577" xr:uid="{00000000-0005-0000-0000-000015870000}"/>
    <cellStyle name="표준 60 2 2 2 2 2 3 2" xfId="34578" xr:uid="{00000000-0005-0000-0000-000016870000}"/>
    <cellStyle name="표준 60 2 2 2 2 2 4" xfId="34579" xr:uid="{00000000-0005-0000-0000-000017870000}"/>
    <cellStyle name="표준 60 2 2 2 2 3" xfId="34580" xr:uid="{00000000-0005-0000-0000-000018870000}"/>
    <cellStyle name="표준 60 2 2 2 2 3 2" xfId="34581" xr:uid="{00000000-0005-0000-0000-000019870000}"/>
    <cellStyle name="표준 60 2 2 2 2 3 2 2" xfId="34582" xr:uid="{00000000-0005-0000-0000-00001A870000}"/>
    <cellStyle name="표준 60 2 2 2 2 3 3" xfId="34583" xr:uid="{00000000-0005-0000-0000-00001B870000}"/>
    <cellStyle name="표준 60 2 2 2 2 4" xfId="34584" xr:uid="{00000000-0005-0000-0000-00001C870000}"/>
    <cellStyle name="표준 60 2 2 2 2 4 2" xfId="34585" xr:uid="{00000000-0005-0000-0000-00001D870000}"/>
    <cellStyle name="표준 60 2 2 2 2 5" xfId="34586" xr:uid="{00000000-0005-0000-0000-00001E870000}"/>
    <cellStyle name="표준 60 2 2 2 3" xfId="34587" xr:uid="{00000000-0005-0000-0000-00001F870000}"/>
    <cellStyle name="표준 60 2 2 2 3 2" xfId="34588" xr:uid="{00000000-0005-0000-0000-000020870000}"/>
    <cellStyle name="표준 60 2 2 2 3 2 2" xfId="34589" xr:uid="{00000000-0005-0000-0000-000021870000}"/>
    <cellStyle name="표준 60 2 2 2 3 2 2 2" xfId="34590" xr:uid="{00000000-0005-0000-0000-000022870000}"/>
    <cellStyle name="표준 60 2 2 2 3 2 3" xfId="34591" xr:uid="{00000000-0005-0000-0000-000023870000}"/>
    <cellStyle name="표준 60 2 2 2 3 3" xfId="34592" xr:uid="{00000000-0005-0000-0000-000024870000}"/>
    <cellStyle name="표준 60 2 2 2 3 3 2" xfId="34593" xr:uid="{00000000-0005-0000-0000-000025870000}"/>
    <cellStyle name="표준 60 2 2 2 3 4" xfId="34594" xr:uid="{00000000-0005-0000-0000-000026870000}"/>
    <cellStyle name="표준 60 2 2 2 4" xfId="34595" xr:uid="{00000000-0005-0000-0000-000027870000}"/>
    <cellStyle name="표준 60 2 2 2 4 2" xfId="34596" xr:uid="{00000000-0005-0000-0000-000028870000}"/>
    <cellStyle name="표준 60 2 2 2 4 2 2" xfId="34597" xr:uid="{00000000-0005-0000-0000-000029870000}"/>
    <cellStyle name="표준 60 2 2 2 4 3" xfId="34598" xr:uid="{00000000-0005-0000-0000-00002A870000}"/>
    <cellStyle name="표준 60 2 2 2 5" xfId="34599" xr:uid="{00000000-0005-0000-0000-00002B870000}"/>
    <cellStyle name="표준 60 2 2 2 5 2" xfId="34600" xr:uid="{00000000-0005-0000-0000-00002C870000}"/>
    <cellStyle name="표준 60 2 2 2 6" xfId="34601" xr:uid="{00000000-0005-0000-0000-00002D870000}"/>
    <cellStyle name="표준 60 2 2 3" xfId="34602" xr:uid="{00000000-0005-0000-0000-00002E870000}"/>
    <cellStyle name="표준 60 2 2 3 2" xfId="34603" xr:uid="{00000000-0005-0000-0000-00002F870000}"/>
    <cellStyle name="표준 60 2 2 3 2 2" xfId="34604" xr:uid="{00000000-0005-0000-0000-000030870000}"/>
    <cellStyle name="표준 60 2 2 3 2 2 2" xfId="34605" xr:uid="{00000000-0005-0000-0000-000031870000}"/>
    <cellStyle name="표준 60 2 2 3 2 2 2 2" xfId="34606" xr:uid="{00000000-0005-0000-0000-000032870000}"/>
    <cellStyle name="표준 60 2 2 3 2 2 3" xfId="34607" xr:uid="{00000000-0005-0000-0000-000033870000}"/>
    <cellStyle name="표준 60 2 2 3 2 3" xfId="34608" xr:uid="{00000000-0005-0000-0000-000034870000}"/>
    <cellStyle name="표준 60 2 2 3 2 3 2" xfId="34609" xr:uid="{00000000-0005-0000-0000-000035870000}"/>
    <cellStyle name="표준 60 2 2 3 2 4" xfId="34610" xr:uid="{00000000-0005-0000-0000-000036870000}"/>
    <cellStyle name="표준 60 2 2 3 3" xfId="34611" xr:uid="{00000000-0005-0000-0000-000037870000}"/>
    <cellStyle name="표준 60 2 2 3 3 2" xfId="34612" xr:uid="{00000000-0005-0000-0000-000038870000}"/>
    <cellStyle name="표준 60 2 2 3 3 2 2" xfId="34613" xr:uid="{00000000-0005-0000-0000-000039870000}"/>
    <cellStyle name="표준 60 2 2 3 3 3" xfId="34614" xr:uid="{00000000-0005-0000-0000-00003A870000}"/>
    <cellStyle name="표준 60 2 2 3 4" xfId="34615" xr:uid="{00000000-0005-0000-0000-00003B870000}"/>
    <cellStyle name="표준 60 2 2 3 4 2" xfId="34616" xr:uid="{00000000-0005-0000-0000-00003C870000}"/>
    <cellStyle name="표준 60 2 2 3 5" xfId="34617" xr:uid="{00000000-0005-0000-0000-00003D870000}"/>
    <cellStyle name="표준 60 2 2 4" xfId="34618" xr:uid="{00000000-0005-0000-0000-00003E870000}"/>
    <cellStyle name="표준 60 2 2 4 2" xfId="34619" xr:uid="{00000000-0005-0000-0000-00003F870000}"/>
    <cellStyle name="표준 60 2 2 4 2 2" xfId="34620" xr:uid="{00000000-0005-0000-0000-000040870000}"/>
    <cellStyle name="표준 60 2 2 4 2 2 2" xfId="34621" xr:uid="{00000000-0005-0000-0000-000041870000}"/>
    <cellStyle name="표준 60 2 2 4 2 3" xfId="34622" xr:uid="{00000000-0005-0000-0000-000042870000}"/>
    <cellStyle name="표준 60 2 2 4 3" xfId="34623" xr:uid="{00000000-0005-0000-0000-000043870000}"/>
    <cellStyle name="표준 60 2 2 4 3 2" xfId="34624" xr:uid="{00000000-0005-0000-0000-000044870000}"/>
    <cellStyle name="표준 60 2 2 4 4" xfId="34625" xr:uid="{00000000-0005-0000-0000-000045870000}"/>
    <cellStyle name="표준 60 2 2 5" xfId="34626" xr:uid="{00000000-0005-0000-0000-000046870000}"/>
    <cellStyle name="표준 60 2 2 5 2" xfId="34627" xr:uid="{00000000-0005-0000-0000-000047870000}"/>
    <cellStyle name="표준 60 2 2 5 2 2" xfId="34628" xr:uid="{00000000-0005-0000-0000-000048870000}"/>
    <cellStyle name="표준 60 2 2 5 3" xfId="34629" xr:uid="{00000000-0005-0000-0000-000049870000}"/>
    <cellStyle name="표준 60 2 2 6" xfId="34630" xr:uid="{00000000-0005-0000-0000-00004A870000}"/>
    <cellStyle name="표준 60 2 2 6 2" xfId="34631" xr:uid="{00000000-0005-0000-0000-00004B870000}"/>
    <cellStyle name="표준 60 2 2 7" xfId="34632" xr:uid="{00000000-0005-0000-0000-00004C870000}"/>
    <cellStyle name="표준 60 2 3" xfId="34633" xr:uid="{00000000-0005-0000-0000-00004D870000}"/>
    <cellStyle name="표준 60 2 3 2" xfId="34634" xr:uid="{00000000-0005-0000-0000-00004E870000}"/>
    <cellStyle name="표준 60 2 3 2 2" xfId="34635" xr:uid="{00000000-0005-0000-0000-00004F870000}"/>
    <cellStyle name="표준 60 2 3 2 2 2" xfId="34636" xr:uid="{00000000-0005-0000-0000-000050870000}"/>
    <cellStyle name="표준 60 2 3 2 2 2 2" xfId="34637" xr:uid="{00000000-0005-0000-0000-000051870000}"/>
    <cellStyle name="표준 60 2 3 2 2 2 2 2" xfId="34638" xr:uid="{00000000-0005-0000-0000-000052870000}"/>
    <cellStyle name="표준 60 2 3 2 2 2 3" xfId="34639" xr:uid="{00000000-0005-0000-0000-000053870000}"/>
    <cellStyle name="표준 60 2 3 2 2 3" xfId="34640" xr:uid="{00000000-0005-0000-0000-000054870000}"/>
    <cellStyle name="표준 60 2 3 2 2 3 2" xfId="34641" xr:uid="{00000000-0005-0000-0000-000055870000}"/>
    <cellStyle name="표준 60 2 3 2 2 4" xfId="34642" xr:uid="{00000000-0005-0000-0000-000056870000}"/>
    <cellStyle name="표준 60 2 3 2 3" xfId="34643" xr:uid="{00000000-0005-0000-0000-000057870000}"/>
    <cellStyle name="표준 60 2 3 2 3 2" xfId="34644" xr:uid="{00000000-0005-0000-0000-000058870000}"/>
    <cellStyle name="표준 60 2 3 2 3 2 2" xfId="34645" xr:uid="{00000000-0005-0000-0000-000059870000}"/>
    <cellStyle name="표준 60 2 3 2 3 3" xfId="34646" xr:uid="{00000000-0005-0000-0000-00005A870000}"/>
    <cellStyle name="표준 60 2 3 2 4" xfId="34647" xr:uid="{00000000-0005-0000-0000-00005B870000}"/>
    <cellStyle name="표준 60 2 3 2 4 2" xfId="34648" xr:uid="{00000000-0005-0000-0000-00005C870000}"/>
    <cellStyle name="표준 60 2 3 2 5" xfId="34649" xr:uid="{00000000-0005-0000-0000-00005D870000}"/>
    <cellStyle name="표준 60 2 3 3" xfId="34650" xr:uid="{00000000-0005-0000-0000-00005E870000}"/>
    <cellStyle name="표준 60 2 3 3 2" xfId="34651" xr:uid="{00000000-0005-0000-0000-00005F870000}"/>
    <cellStyle name="표준 60 2 3 3 2 2" xfId="34652" xr:uid="{00000000-0005-0000-0000-000060870000}"/>
    <cellStyle name="표준 60 2 3 3 2 2 2" xfId="34653" xr:uid="{00000000-0005-0000-0000-000061870000}"/>
    <cellStyle name="표준 60 2 3 3 2 3" xfId="34654" xr:uid="{00000000-0005-0000-0000-000062870000}"/>
    <cellStyle name="표준 60 2 3 3 3" xfId="34655" xr:uid="{00000000-0005-0000-0000-000063870000}"/>
    <cellStyle name="표준 60 2 3 3 3 2" xfId="34656" xr:uid="{00000000-0005-0000-0000-000064870000}"/>
    <cellStyle name="표준 60 2 3 3 4" xfId="34657" xr:uid="{00000000-0005-0000-0000-000065870000}"/>
    <cellStyle name="표준 60 2 3 4" xfId="34658" xr:uid="{00000000-0005-0000-0000-000066870000}"/>
    <cellStyle name="표준 60 2 3 4 2" xfId="34659" xr:uid="{00000000-0005-0000-0000-000067870000}"/>
    <cellStyle name="표준 60 2 3 4 2 2" xfId="34660" xr:uid="{00000000-0005-0000-0000-000068870000}"/>
    <cellStyle name="표준 60 2 3 4 3" xfId="34661" xr:uid="{00000000-0005-0000-0000-000069870000}"/>
    <cellStyle name="표준 60 2 3 5" xfId="34662" xr:uid="{00000000-0005-0000-0000-00006A870000}"/>
    <cellStyle name="표준 60 2 3 5 2" xfId="34663" xr:uid="{00000000-0005-0000-0000-00006B870000}"/>
    <cellStyle name="표준 60 2 3 6" xfId="34664" xr:uid="{00000000-0005-0000-0000-00006C870000}"/>
    <cellStyle name="표준 60 2 4" xfId="34665" xr:uid="{00000000-0005-0000-0000-00006D870000}"/>
    <cellStyle name="표준 60 2 4 2" xfId="34666" xr:uid="{00000000-0005-0000-0000-00006E870000}"/>
    <cellStyle name="표준 60 2 4 2 2" xfId="34667" xr:uid="{00000000-0005-0000-0000-00006F870000}"/>
    <cellStyle name="표준 60 2 4 2 2 2" xfId="34668" xr:uid="{00000000-0005-0000-0000-000070870000}"/>
    <cellStyle name="표준 60 2 4 2 2 2 2" xfId="34669" xr:uid="{00000000-0005-0000-0000-000071870000}"/>
    <cellStyle name="표준 60 2 4 2 2 3" xfId="34670" xr:uid="{00000000-0005-0000-0000-000072870000}"/>
    <cellStyle name="표준 60 2 4 2 3" xfId="34671" xr:uid="{00000000-0005-0000-0000-000073870000}"/>
    <cellStyle name="표준 60 2 4 2 3 2" xfId="34672" xr:uid="{00000000-0005-0000-0000-000074870000}"/>
    <cellStyle name="표준 60 2 4 2 4" xfId="34673" xr:uid="{00000000-0005-0000-0000-000075870000}"/>
    <cellStyle name="표준 60 2 4 3" xfId="34674" xr:uid="{00000000-0005-0000-0000-000076870000}"/>
    <cellStyle name="표준 60 2 4 3 2" xfId="34675" xr:uid="{00000000-0005-0000-0000-000077870000}"/>
    <cellStyle name="표준 60 2 4 3 2 2" xfId="34676" xr:uid="{00000000-0005-0000-0000-000078870000}"/>
    <cellStyle name="표준 60 2 4 3 3" xfId="34677" xr:uid="{00000000-0005-0000-0000-000079870000}"/>
    <cellStyle name="표준 60 2 4 4" xfId="34678" xr:uid="{00000000-0005-0000-0000-00007A870000}"/>
    <cellStyle name="표준 60 2 4 4 2" xfId="34679" xr:uid="{00000000-0005-0000-0000-00007B870000}"/>
    <cellStyle name="표준 60 2 4 5" xfId="34680" xr:uid="{00000000-0005-0000-0000-00007C870000}"/>
    <cellStyle name="표준 60 2 5" xfId="34681" xr:uid="{00000000-0005-0000-0000-00007D870000}"/>
    <cellStyle name="표준 60 2 5 2" xfId="34682" xr:uid="{00000000-0005-0000-0000-00007E870000}"/>
    <cellStyle name="표준 60 2 5 2 2" xfId="34683" xr:uid="{00000000-0005-0000-0000-00007F870000}"/>
    <cellStyle name="표준 60 2 5 2 2 2" xfId="34684" xr:uid="{00000000-0005-0000-0000-000080870000}"/>
    <cellStyle name="표준 60 2 5 2 3" xfId="34685" xr:uid="{00000000-0005-0000-0000-000081870000}"/>
    <cellStyle name="표준 60 2 5 3" xfId="34686" xr:uid="{00000000-0005-0000-0000-000082870000}"/>
    <cellStyle name="표준 60 2 5 3 2" xfId="34687" xr:uid="{00000000-0005-0000-0000-000083870000}"/>
    <cellStyle name="표준 60 2 5 4" xfId="34688" xr:uid="{00000000-0005-0000-0000-000084870000}"/>
    <cellStyle name="표준 60 2 6" xfId="34689" xr:uid="{00000000-0005-0000-0000-000085870000}"/>
    <cellStyle name="표준 60 2 6 2" xfId="34690" xr:uid="{00000000-0005-0000-0000-000086870000}"/>
    <cellStyle name="표준 60 2 6 2 2" xfId="34691" xr:uid="{00000000-0005-0000-0000-000087870000}"/>
    <cellStyle name="표준 60 2 6 3" xfId="34692" xr:uid="{00000000-0005-0000-0000-000088870000}"/>
    <cellStyle name="표준 60 2 7" xfId="34693" xr:uid="{00000000-0005-0000-0000-000089870000}"/>
    <cellStyle name="표준 60 2 7 2" xfId="34694" xr:uid="{00000000-0005-0000-0000-00008A870000}"/>
    <cellStyle name="표준 60 2 8" xfId="34695" xr:uid="{00000000-0005-0000-0000-00008B870000}"/>
    <cellStyle name="표준 60 3" xfId="34696" xr:uid="{00000000-0005-0000-0000-00008C870000}"/>
    <cellStyle name="표준 60 3 2" xfId="34697" xr:uid="{00000000-0005-0000-0000-00008D870000}"/>
    <cellStyle name="표준 60 3 2 2" xfId="34698" xr:uid="{00000000-0005-0000-0000-00008E870000}"/>
    <cellStyle name="표준 60 3 2 2 2" xfId="34699" xr:uid="{00000000-0005-0000-0000-00008F870000}"/>
    <cellStyle name="표준 60 3 2 2 2 2" xfId="34700" xr:uid="{00000000-0005-0000-0000-000090870000}"/>
    <cellStyle name="표준 60 3 2 2 2 2 2" xfId="34701" xr:uid="{00000000-0005-0000-0000-000091870000}"/>
    <cellStyle name="표준 60 3 2 2 2 2 2 2" xfId="34702" xr:uid="{00000000-0005-0000-0000-000092870000}"/>
    <cellStyle name="표준 60 3 2 2 2 2 3" xfId="34703" xr:uid="{00000000-0005-0000-0000-000093870000}"/>
    <cellStyle name="표준 60 3 2 2 2 3" xfId="34704" xr:uid="{00000000-0005-0000-0000-000094870000}"/>
    <cellStyle name="표준 60 3 2 2 2 3 2" xfId="34705" xr:uid="{00000000-0005-0000-0000-000095870000}"/>
    <cellStyle name="표준 60 3 2 2 2 4" xfId="34706" xr:uid="{00000000-0005-0000-0000-000096870000}"/>
    <cellStyle name="표준 60 3 2 2 3" xfId="34707" xr:uid="{00000000-0005-0000-0000-000097870000}"/>
    <cellStyle name="표준 60 3 2 2 3 2" xfId="34708" xr:uid="{00000000-0005-0000-0000-000098870000}"/>
    <cellStyle name="표준 60 3 2 2 3 2 2" xfId="34709" xr:uid="{00000000-0005-0000-0000-000099870000}"/>
    <cellStyle name="표준 60 3 2 2 3 3" xfId="34710" xr:uid="{00000000-0005-0000-0000-00009A870000}"/>
    <cellStyle name="표준 60 3 2 2 4" xfId="34711" xr:uid="{00000000-0005-0000-0000-00009B870000}"/>
    <cellStyle name="표준 60 3 2 2 4 2" xfId="34712" xr:uid="{00000000-0005-0000-0000-00009C870000}"/>
    <cellStyle name="표준 60 3 2 2 5" xfId="34713" xr:uid="{00000000-0005-0000-0000-00009D870000}"/>
    <cellStyle name="표준 60 3 2 3" xfId="34714" xr:uid="{00000000-0005-0000-0000-00009E870000}"/>
    <cellStyle name="표준 60 3 2 3 2" xfId="34715" xr:uid="{00000000-0005-0000-0000-00009F870000}"/>
    <cellStyle name="표준 60 3 2 3 2 2" xfId="34716" xr:uid="{00000000-0005-0000-0000-0000A0870000}"/>
    <cellStyle name="표준 60 3 2 3 2 2 2" xfId="34717" xr:uid="{00000000-0005-0000-0000-0000A1870000}"/>
    <cellStyle name="표준 60 3 2 3 2 3" xfId="34718" xr:uid="{00000000-0005-0000-0000-0000A2870000}"/>
    <cellStyle name="표준 60 3 2 3 3" xfId="34719" xr:uid="{00000000-0005-0000-0000-0000A3870000}"/>
    <cellStyle name="표준 60 3 2 3 3 2" xfId="34720" xr:uid="{00000000-0005-0000-0000-0000A4870000}"/>
    <cellStyle name="표준 60 3 2 3 4" xfId="34721" xr:uid="{00000000-0005-0000-0000-0000A5870000}"/>
    <cellStyle name="표준 60 3 2 4" xfId="34722" xr:uid="{00000000-0005-0000-0000-0000A6870000}"/>
    <cellStyle name="표준 60 3 2 4 2" xfId="34723" xr:uid="{00000000-0005-0000-0000-0000A7870000}"/>
    <cellStyle name="표준 60 3 2 4 2 2" xfId="34724" xr:uid="{00000000-0005-0000-0000-0000A8870000}"/>
    <cellStyle name="표준 60 3 2 4 3" xfId="34725" xr:uid="{00000000-0005-0000-0000-0000A9870000}"/>
    <cellStyle name="표준 60 3 2 5" xfId="34726" xr:uid="{00000000-0005-0000-0000-0000AA870000}"/>
    <cellStyle name="표준 60 3 2 5 2" xfId="34727" xr:uid="{00000000-0005-0000-0000-0000AB870000}"/>
    <cellStyle name="표준 60 3 2 6" xfId="34728" xr:uid="{00000000-0005-0000-0000-0000AC870000}"/>
    <cellStyle name="표준 60 3 3" xfId="34729" xr:uid="{00000000-0005-0000-0000-0000AD870000}"/>
    <cellStyle name="표준 60 3 3 2" xfId="34730" xr:uid="{00000000-0005-0000-0000-0000AE870000}"/>
    <cellStyle name="표준 60 3 3 2 2" xfId="34731" xr:uid="{00000000-0005-0000-0000-0000AF870000}"/>
    <cellStyle name="표준 60 3 3 2 2 2" xfId="34732" xr:uid="{00000000-0005-0000-0000-0000B0870000}"/>
    <cellStyle name="표준 60 3 3 2 2 2 2" xfId="34733" xr:uid="{00000000-0005-0000-0000-0000B1870000}"/>
    <cellStyle name="표준 60 3 3 2 2 3" xfId="34734" xr:uid="{00000000-0005-0000-0000-0000B2870000}"/>
    <cellStyle name="표준 60 3 3 2 3" xfId="34735" xr:uid="{00000000-0005-0000-0000-0000B3870000}"/>
    <cellStyle name="표준 60 3 3 2 3 2" xfId="34736" xr:uid="{00000000-0005-0000-0000-0000B4870000}"/>
    <cellStyle name="표준 60 3 3 2 4" xfId="34737" xr:uid="{00000000-0005-0000-0000-0000B5870000}"/>
    <cellStyle name="표준 60 3 3 3" xfId="34738" xr:uid="{00000000-0005-0000-0000-0000B6870000}"/>
    <cellStyle name="표준 60 3 3 3 2" xfId="34739" xr:uid="{00000000-0005-0000-0000-0000B7870000}"/>
    <cellStyle name="표준 60 3 3 3 2 2" xfId="34740" xr:uid="{00000000-0005-0000-0000-0000B8870000}"/>
    <cellStyle name="표준 60 3 3 3 3" xfId="34741" xr:uid="{00000000-0005-0000-0000-0000B9870000}"/>
    <cellStyle name="표준 60 3 3 4" xfId="34742" xr:uid="{00000000-0005-0000-0000-0000BA870000}"/>
    <cellStyle name="표준 60 3 3 4 2" xfId="34743" xr:uid="{00000000-0005-0000-0000-0000BB870000}"/>
    <cellStyle name="표준 60 3 3 5" xfId="34744" xr:uid="{00000000-0005-0000-0000-0000BC870000}"/>
    <cellStyle name="표준 60 3 4" xfId="34745" xr:uid="{00000000-0005-0000-0000-0000BD870000}"/>
    <cellStyle name="표준 60 3 4 2" xfId="34746" xr:uid="{00000000-0005-0000-0000-0000BE870000}"/>
    <cellStyle name="표준 60 3 4 2 2" xfId="34747" xr:uid="{00000000-0005-0000-0000-0000BF870000}"/>
    <cellStyle name="표준 60 3 4 2 2 2" xfId="34748" xr:uid="{00000000-0005-0000-0000-0000C0870000}"/>
    <cellStyle name="표준 60 3 4 2 3" xfId="34749" xr:uid="{00000000-0005-0000-0000-0000C1870000}"/>
    <cellStyle name="표준 60 3 4 3" xfId="34750" xr:uid="{00000000-0005-0000-0000-0000C2870000}"/>
    <cellStyle name="표준 60 3 4 3 2" xfId="34751" xr:uid="{00000000-0005-0000-0000-0000C3870000}"/>
    <cellStyle name="표준 60 3 4 4" xfId="34752" xr:uid="{00000000-0005-0000-0000-0000C4870000}"/>
    <cellStyle name="표준 60 3 5" xfId="34753" xr:uid="{00000000-0005-0000-0000-0000C5870000}"/>
    <cellStyle name="표준 60 3 5 2" xfId="34754" xr:uid="{00000000-0005-0000-0000-0000C6870000}"/>
    <cellStyle name="표준 60 3 5 2 2" xfId="34755" xr:uid="{00000000-0005-0000-0000-0000C7870000}"/>
    <cellStyle name="표준 60 3 5 3" xfId="34756" xr:uid="{00000000-0005-0000-0000-0000C8870000}"/>
    <cellStyle name="표준 60 3 6" xfId="34757" xr:uid="{00000000-0005-0000-0000-0000C9870000}"/>
    <cellStyle name="표준 60 3 6 2" xfId="34758" xr:uid="{00000000-0005-0000-0000-0000CA870000}"/>
    <cellStyle name="표준 60 3 7" xfId="34759" xr:uid="{00000000-0005-0000-0000-0000CB870000}"/>
    <cellStyle name="표준 60 4" xfId="34760" xr:uid="{00000000-0005-0000-0000-0000CC870000}"/>
    <cellStyle name="표준 60 4 2" xfId="34761" xr:uid="{00000000-0005-0000-0000-0000CD870000}"/>
    <cellStyle name="표준 60 4 2 2" xfId="34762" xr:uid="{00000000-0005-0000-0000-0000CE870000}"/>
    <cellStyle name="표준 60 4 2 2 2" xfId="34763" xr:uid="{00000000-0005-0000-0000-0000CF870000}"/>
    <cellStyle name="표준 60 4 2 2 2 2" xfId="34764" xr:uid="{00000000-0005-0000-0000-0000D0870000}"/>
    <cellStyle name="표준 60 4 2 2 2 2 2" xfId="34765" xr:uid="{00000000-0005-0000-0000-0000D1870000}"/>
    <cellStyle name="표준 60 4 2 2 2 3" xfId="34766" xr:uid="{00000000-0005-0000-0000-0000D2870000}"/>
    <cellStyle name="표준 60 4 2 2 3" xfId="34767" xr:uid="{00000000-0005-0000-0000-0000D3870000}"/>
    <cellStyle name="표준 60 4 2 2 3 2" xfId="34768" xr:uid="{00000000-0005-0000-0000-0000D4870000}"/>
    <cellStyle name="표준 60 4 2 2 4" xfId="34769" xr:uid="{00000000-0005-0000-0000-0000D5870000}"/>
    <cellStyle name="표준 60 4 2 3" xfId="34770" xr:uid="{00000000-0005-0000-0000-0000D6870000}"/>
    <cellStyle name="표준 60 4 2 3 2" xfId="34771" xr:uid="{00000000-0005-0000-0000-0000D7870000}"/>
    <cellStyle name="표준 60 4 2 3 2 2" xfId="34772" xr:uid="{00000000-0005-0000-0000-0000D8870000}"/>
    <cellStyle name="표준 60 4 2 3 3" xfId="34773" xr:uid="{00000000-0005-0000-0000-0000D9870000}"/>
    <cellStyle name="표준 60 4 2 4" xfId="34774" xr:uid="{00000000-0005-0000-0000-0000DA870000}"/>
    <cellStyle name="표준 60 4 2 4 2" xfId="34775" xr:uid="{00000000-0005-0000-0000-0000DB870000}"/>
    <cellStyle name="표준 60 4 2 5" xfId="34776" xr:uid="{00000000-0005-0000-0000-0000DC870000}"/>
    <cellStyle name="표준 60 4 3" xfId="34777" xr:uid="{00000000-0005-0000-0000-0000DD870000}"/>
    <cellStyle name="표준 60 4 3 2" xfId="34778" xr:uid="{00000000-0005-0000-0000-0000DE870000}"/>
    <cellStyle name="표준 60 4 3 2 2" xfId="34779" xr:uid="{00000000-0005-0000-0000-0000DF870000}"/>
    <cellStyle name="표준 60 4 3 2 2 2" xfId="34780" xr:uid="{00000000-0005-0000-0000-0000E0870000}"/>
    <cellStyle name="표준 60 4 3 2 3" xfId="34781" xr:uid="{00000000-0005-0000-0000-0000E1870000}"/>
    <cellStyle name="표준 60 4 3 3" xfId="34782" xr:uid="{00000000-0005-0000-0000-0000E2870000}"/>
    <cellStyle name="표준 60 4 3 3 2" xfId="34783" xr:uid="{00000000-0005-0000-0000-0000E3870000}"/>
    <cellStyle name="표준 60 4 3 4" xfId="34784" xr:uid="{00000000-0005-0000-0000-0000E4870000}"/>
    <cellStyle name="표준 60 4 4" xfId="34785" xr:uid="{00000000-0005-0000-0000-0000E5870000}"/>
    <cellStyle name="표준 60 4 4 2" xfId="34786" xr:uid="{00000000-0005-0000-0000-0000E6870000}"/>
    <cellStyle name="표준 60 4 4 2 2" xfId="34787" xr:uid="{00000000-0005-0000-0000-0000E7870000}"/>
    <cellStyle name="표준 60 4 4 3" xfId="34788" xr:uid="{00000000-0005-0000-0000-0000E8870000}"/>
    <cellStyle name="표준 60 4 5" xfId="34789" xr:uid="{00000000-0005-0000-0000-0000E9870000}"/>
    <cellStyle name="표준 60 4 5 2" xfId="34790" xr:uid="{00000000-0005-0000-0000-0000EA870000}"/>
    <cellStyle name="표준 60 4 6" xfId="34791" xr:uid="{00000000-0005-0000-0000-0000EB870000}"/>
    <cellStyle name="표준 60 5" xfId="34792" xr:uid="{00000000-0005-0000-0000-0000EC870000}"/>
    <cellStyle name="표준 60 5 2" xfId="34793" xr:uid="{00000000-0005-0000-0000-0000ED870000}"/>
    <cellStyle name="표준 60 5 2 2" xfId="34794" xr:uid="{00000000-0005-0000-0000-0000EE870000}"/>
    <cellStyle name="표준 60 5 2 2 2" xfId="34795" xr:uid="{00000000-0005-0000-0000-0000EF870000}"/>
    <cellStyle name="표준 60 5 2 2 2 2" xfId="34796" xr:uid="{00000000-0005-0000-0000-0000F0870000}"/>
    <cellStyle name="표준 60 5 2 2 3" xfId="34797" xr:uid="{00000000-0005-0000-0000-0000F1870000}"/>
    <cellStyle name="표준 60 5 2 3" xfId="34798" xr:uid="{00000000-0005-0000-0000-0000F2870000}"/>
    <cellStyle name="표준 60 5 2 3 2" xfId="34799" xr:uid="{00000000-0005-0000-0000-0000F3870000}"/>
    <cellStyle name="표준 60 5 2 4" xfId="34800" xr:uid="{00000000-0005-0000-0000-0000F4870000}"/>
    <cellStyle name="표준 60 5 3" xfId="34801" xr:uid="{00000000-0005-0000-0000-0000F5870000}"/>
    <cellStyle name="표준 60 5 3 2" xfId="34802" xr:uid="{00000000-0005-0000-0000-0000F6870000}"/>
    <cellStyle name="표준 60 5 3 2 2" xfId="34803" xr:uid="{00000000-0005-0000-0000-0000F7870000}"/>
    <cellStyle name="표준 60 5 3 3" xfId="34804" xr:uid="{00000000-0005-0000-0000-0000F8870000}"/>
    <cellStyle name="표준 60 5 4" xfId="34805" xr:uid="{00000000-0005-0000-0000-0000F9870000}"/>
    <cellStyle name="표준 60 5 4 2" xfId="34806" xr:uid="{00000000-0005-0000-0000-0000FA870000}"/>
    <cellStyle name="표준 60 5 5" xfId="34807" xr:uid="{00000000-0005-0000-0000-0000FB870000}"/>
    <cellStyle name="표준 60 6" xfId="34808" xr:uid="{00000000-0005-0000-0000-0000FC870000}"/>
    <cellStyle name="표준 60 6 2" xfId="34809" xr:uid="{00000000-0005-0000-0000-0000FD870000}"/>
    <cellStyle name="표준 60 6 2 2" xfId="34810" xr:uid="{00000000-0005-0000-0000-0000FE870000}"/>
    <cellStyle name="표준 60 6 2 2 2" xfId="34811" xr:uid="{00000000-0005-0000-0000-0000FF870000}"/>
    <cellStyle name="표준 60 6 2 3" xfId="34812" xr:uid="{00000000-0005-0000-0000-000000880000}"/>
    <cellStyle name="표준 60 6 3" xfId="34813" xr:uid="{00000000-0005-0000-0000-000001880000}"/>
    <cellStyle name="표준 60 6 3 2" xfId="34814" xr:uid="{00000000-0005-0000-0000-000002880000}"/>
    <cellStyle name="표준 60 6 4" xfId="34815" xr:uid="{00000000-0005-0000-0000-000003880000}"/>
    <cellStyle name="표준 60 7" xfId="34816" xr:uid="{00000000-0005-0000-0000-000004880000}"/>
    <cellStyle name="표준 60 7 2" xfId="34817" xr:uid="{00000000-0005-0000-0000-000005880000}"/>
    <cellStyle name="표준 60 7 2 2" xfId="34818" xr:uid="{00000000-0005-0000-0000-000006880000}"/>
    <cellStyle name="표준 60 7 3" xfId="34819" xr:uid="{00000000-0005-0000-0000-000007880000}"/>
    <cellStyle name="표준 60 8" xfId="34820" xr:uid="{00000000-0005-0000-0000-000008880000}"/>
    <cellStyle name="표준 60 8 2" xfId="34821" xr:uid="{00000000-0005-0000-0000-000009880000}"/>
    <cellStyle name="표준 60 9" xfId="34822" xr:uid="{00000000-0005-0000-0000-00000A880000}"/>
    <cellStyle name="표준 60 9 2" xfId="34823" xr:uid="{00000000-0005-0000-0000-00000B880000}"/>
    <cellStyle name="표준 60_이관신청서명단(말소)" xfId="34824" xr:uid="{00000000-0005-0000-0000-00000C880000}"/>
    <cellStyle name="표준 61" xfId="34825" xr:uid="{00000000-0005-0000-0000-00000D880000}"/>
    <cellStyle name="표준 61 10" xfId="34826" xr:uid="{00000000-0005-0000-0000-00000E880000}"/>
    <cellStyle name="표준 61 11" xfId="34827" xr:uid="{00000000-0005-0000-0000-00000F880000}"/>
    <cellStyle name="표준 61 2" xfId="34828" xr:uid="{00000000-0005-0000-0000-000010880000}"/>
    <cellStyle name="표준 61 2 2" xfId="34829" xr:uid="{00000000-0005-0000-0000-000011880000}"/>
    <cellStyle name="표준 61 2 2 2" xfId="34830" xr:uid="{00000000-0005-0000-0000-000012880000}"/>
    <cellStyle name="표준 61 2 2 2 2" xfId="34831" xr:uid="{00000000-0005-0000-0000-000013880000}"/>
    <cellStyle name="표준 61 2 2 2 2 2" xfId="34832" xr:uid="{00000000-0005-0000-0000-000014880000}"/>
    <cellStyle name="표준 61 2 2 2 2 2 2" xfId="34833" xr:uid="{00000000-0005-0000-0000-000015880000}"/>
    <cellStyle name="표준 61 2 2 2 2 2 2 2" xfId="34834" xr:uid="{00000000-0005-0000-0000-000016880000}"/>
    <cellStyle name="표준 61 2 2 2 2 2 2 2 2" xfId="34835" xr:uid="{00000000-0005-0000-0000-000017880000}"/>
    <cellStyle name="표준 61 2 2 2 2 2 2 3" xfId="34836" xr:uid="{00000000-0005-0000-0000-000018880000}"/>
    <cellStyle name="표준 61 2 2 2 2 2 3" xfId="34837" xr:uid="{00000000-0005-0000-0000-000019880000}"/>
    <cellStyle name="표준 61 2 2 2 2 2 3 2" xfId="34838" xr:uid="{00000000-0005-0000-0000-00001A880000}"/>
    <cellStyle name="표준 61 2 2 2 2 2 4" xfId="34839" xr:uid="{00000000-0005-0000-0000-00001B880000}"/>
    <cellStyle name="표준 61 2 2 2 2 3" xfId="34840" xr:uid="{00000000-0005-0000-0000-00001C880000}"/>
    <cellStyle name="표준 61 2 2 2 2 3 2" xfId="34841" xr:uid="{00000000-0005-0000-0000-00001D880000}"/>
    <cellStyle name="표준 61 2 2 2 2 3 2 2" xfId="34842" xr:uid="{00000000-0005-0000-0000-00001E880000}"/>
    <cellStyle name="표준 61 2 2 2 2 3 3" xfId="34843" xr:uid="{00000000-0005-0000-0000-00001F880000}"/>
    <cellStyle name="표준 61 2 2 2 2 4" xfId="34844" xr:uid="{00000000-0005-0000-0000-000020880000}"/>
    <cellStyle name="표준 61 2 2 2 2 4 2" xfId="34845" xr:uid="{00000000-0005-0000-0000-000021880000}"/>
    <cellStyle name="표준 61 2 2 2 2 5" xfId="34846" xr:uid="{00000000-0005-0000-0000-000022880000}"/>
    <cellStyle name="표준 61 2 2 2 3" xfId="34847" xr:uid="{00000000-0005-0000-0000-000023880000}"/>
    <cellStyle name="표준 61 2 2 2 3 2" xfId="34848" xr:uid="{00000000-0005-0000-0000-000024880000}"/>
    <cellStyle name="표준 61 2 2 2 3 2 2" xfId="34849" xr:uid="{00000000-0005-0000-0000-000025880000}"/>
    <cellStyle name="표준 61 2 2 2 3 2 2 2" xfId="34850" xr:uid="{00000000-0005-0000-0000-000026880000}"/>
    <cellStyle name="표준 61 2 2 2 3 2 3" xfId="34851" xr:uid="{00000000-0005-0000-0000-000027880000}"/>
    <cellStyle name="표준 61 2 2 2 3 3" xfId="34852" xr:uid="{00000000-0005-0000-0000-000028880000}"/>
    <cellStyle name="표준 61 2 2 2 3 3 2" xfId="34853" xr:uid="{00000000-0005-0000-0000-000029880000}"/>
    <cellStyle name="표준 61 2 2 2 3 4" xfId="34854" xr:uid="{00000000-0005-0000-0000-00002A880000}"/>
    <cellStyle name="표준 61 2 2 2 4" xfId="34855" xr:uid="{00000000-0005-0000-0000-00002B880000}"/>
    <cellStyle name="표준 61 2 2 2 4 2" xfId="34856" xr:uid="{00000000-0005-0000-0000-00002C880000}"/>
    <cellStyle name="표준 61 2 2 2 4 2 2" xfId="34857" xr:uid="{00000000-0005-0000-0000-00002D880000}"/>
    <cellStyle name="표준 61 2 2 2 4 3" xfId="34858" xr:uid="{00000000-0005-0000-0000-00002E880000}"/>
    <cellStyle name="표준 61 2 2 2 5" xfId="34859" xr:uid="{00000000-0005-0000-0000-00002F880000}"/>
    <cellStyle name="표준 61 2 2 2 5 2" xfId="34860" xr:uid="{00000000-0005-0000-0000-000030880000}"/>
    <cellStyle name="표준 61 2 2 2 6" xfId="34861" xr:uid="{00000000-0005-0000-0000-000031880000}"/>
    <cellStyle name="표준 61 2 2 3" xfId="34862" xr:uid="{00000000-0005-0000-0000-000032880000}"/>
    <cellStyle name="표준 61 2 2 3 2" xfId="34863" xr:uid="{00000000-0005-0000-0000-000033880000}"/>
    <cellStyle name="표준 61 2 2 3 2 2" xfId="34864" xr:uid="{00000000-0005-0000-0000-000034880000}"/>
    <cellStyle name="표준 61 2 2 3 2 2 2" xfId="34865" xr:uid="{00000000-0005-0000-0000-000035880000}"/>
    <cellStyle name="표준 61 2 2 3 2 2 2 2" xfId="34866" xr:uid="{00000000-0005-0000-0000-000036880000}"/>
    <cellStyle name="표준 61 2 2 3 2 2 3" xfId="34867" xr:uid="{00000000-0005-0000-0000-000037880000}"/>
    <cellStyle name="표준 61 2 2 3 2 3" xfId="34868" xr:uid="{00000000-0005-0000-0000-000038880000}"/>
    <cellStyle name="표준 61 2 2 3 2 3 2" xfId="34869" xr:uid="{00000000-0005-0000-0000-000039880000}"/>
    <cellStyle name="표준 61 2 2 3 2 4" xfId="34870" xr:uid="{00000000-0005-0000-0000-00003A880000}"/>
    <cellStyle name="표준 61 2 2 3 3" xfId="34871" xr:uid="{00000000-0005-0000-0000-00003B880000}"/>
    <cellStyle name="표준 61 2 2 3 3 2" xfId="34872" xr:uid="{00000000-0005-0000-0000-00003C880000}"/>
    <cellStyle name="표준 61 2 2 3 3 2 2" xfId="34873" xr:uid="{00000000-0005-0000-0000-00003D880000}"/>
    <cellStyle name="표준 61 2 2 3 3 3" xfId="34874" xr:uid="{00000000-0005-0000-0000-00003E880000}"/>
    <cellStyle name="표준 61 2 2 3 4" xfId="34875" xr:uid="{00000000-0005-0000-0000-00003F880000}"/>
    <cellStyle name="표준 61 2 2 3 4 2" xfId="34876" xr:uid="{00000000-0005-0000-0000-000040880000}"/>
    <cellStyle name="표준 61 2 2 3 5" xfId="34877" xr:uid="{00000000-0005-0000-0000-000041880000}"/>
    <cellStyle name="표준 61 2 2 4" xfId="34878" xr:uid="{00000000-0005-0000-0000-000042880000}"/>
    <cellStyle name="표준 61 2 2 4 2" xfId="34879" xr:uid="{00000000-0005-0000-0000-000043880000}"/>
    <cellStyle name="표준 61 2 2 4 2 2" xfId="34880" xr:uid="{00000000-0005-0000-0000-000044880000}"/>
    <cellStyle name="표준 61 2 2 4 2 2 2" xfId="34881" xr:uid="{00000000-0005-0000-0000-000045880000}"/>
    <cellStyle name="표준 61 2 2 4 2 3" xfId="34882" xr:uid="{00000000-0005-0000-0000-000046880000}"/>
    <cellStyle name="표준 61 2 2 4 3" xfId="34883" xr:uid="{00000000-0005-0000-0000-000047880000}"/>
    <cellStyle name="표준 61 2 2 4 3 2" xfId="34884" xr:uid="{00000000-0005-0000-0000-000048880000}"/>
    <cellStyle name="표준 61 2 2 4 4" xfId="34885" xr:uid="{00000000-0005-0000-0000-000049880000}"/>
    <cellStyle name="표준 61 2 2 5" xfId="34886" xr:uid="{00000000-0005-0000-0000-00004A880000}"/>
    <cellStyle name="표준 61 2 2 5 2" xfId="34887" xr:uid="{00000000-0005-0000-0000-00004B880000}"/>
    <cellStyle name="표준 61 2 2 5 2 2" xfId="34888" xr:uid="{00000000-0005-0000-0000-00004C880000}"/>
    <cellStyle name="표준 61 2 2 5 3" xfId="34889" xr:uid="{00000000-0005-0000-0000-00004D880000}"/>
    <cellStyle name="표준 61 2 2 6" xfId="34890" xr:uid="{00000000-0005-0000-0000-00004E880000}"/>
    <cellStyle name="표준 61 2 2 6 2" xfId="34891" xr:uid="{00000000-0005-0000-0000-00004F880000}"/>
    <cellStyle name="표준 61 2 2 7" xfId="34892" xr:uid="{00000000-0005-0000-0000-000050880000}"/>
    <cellStyle name="표준 61 2 3" xfId="34893" xr:uid="{00000000-0005-0000-0000-000051880000}"/>
    <cellStyle name="표준 61 2 3 2" xfId="34894" xr:uid="{00000000-0005-0000-0000-000052880000}"/>
    <cellStyle name="표준 61 2 3 2 2" xfId="34895" xr:uid="{00000000-0005-0000-0000-000053880000}"/>
    <cellStyle name="표준 61 2 3 2 2 2" xfId="34896" xr:uid="{00000000-0005-0000-0000-000054880000}"/>
    <cellStyle name="표준 61 2 3 2 2 2 2" xfId="34897" xr:uid="{00000000-0005-0000-0000-000055880000}"/>
    <cellStyle name="표준 61 2 3 2 2 2 2 2" xfId="34898" xr:uid="{00000000-0005-0000-0000-000056880000}"/>
    <cellStyle name="표준 61 2 3 2 2 2 3" xfId="34899" xr:uid="{00000000-0005-0000-0000-000057880000}"/>
    <cellStyle name="표준 61 2 3 2 2 3" xfId="34900" xr:uid="{00000000-0005-0000-0000-000058880000}"/>
    <cellStyle name="표준 61 2 3 2 2 3 2" xfId="34901" xr:uid="{00000000-0005-0000-0000-000059880000}"/>
    <cellStyle name="표준 61 2 3 2 2 4" xfId="34902" xr:uid="{00000000-0005-0000-0000-00005A880000}"/>
    <cellStyle name="표준 61 2 3 2 3" xfId="34903" xr:uid="{00000000-0005-0000-0000-00005B880000}"/>
    <cellStyle name="표준 61 2 3 2 3 2" xfId="34904" xr:uid="{00000000-0005-0000-0000-00005C880000}"/>
    <cellStyle name="표준 61 2 3 2 3 2 2" xfId="34905" xr:uid="{00000000-0005-0000-0000-00005D880000}"/>
    <cellStyle name="표준 61 2 3 2 3 3" xfId="34906" xr:uid="{00000000-0005-0000-0000-00005E880000}"/>
    <cellStyle name="표준 61 2 3 2 4" xfId="34907" xr:uid="{00000000-0005-0000-0000-00005F880000}"/>
    <cellStyle name="표준 61 2 3 2 4 2" xfId="34908" xr:uid="{00000000-0005-0000-0000-000060880000}"/>
    <cellStyle name="표준 61 2 3 2 5" xfId="34909" xr:uid="{00000000-0005-0000-0000-000061880000}"/>
    <cellStyle name="표준 61 2 3 3" xfId="34910" xr:uid="{00000000-0005-0000-0000-000062880000}"/>
    <cellStyle name="표준 61 2 3 3 2" xfId="34911" xr:uid="{00000000-0005-0000-0000-000063880000}"/>
    <cellStyle name="표준 61 2 3 3 2 2" xfId="34912" xr:uid="{00000000-0005-0000-0000-000064880000}"/>
    <cellStyle name="표준 61 2 3 3 2 2 2" xfId="34913" xr:uid="{00000000-0005-0000-0000-000065880000}"/>
    <cellStyle name="표준 61 2 3 3 2 3" xfId="34914" xr:uid="{00000000-0005-0000-0000-000066880000}"/>
    <cellStyle name="표준 61 2 3 3 3" xfId="34915" xr:uid="{00000000-0005-0000-0000-000067880000}"/>
    <cellStyle name="표준 61 2 3 3 3 2" xfId="34916" xr:uid="{00000000-0005-0000-0000-000068880000}"/>
    <cellStyle name="표준 61 2 3 3 4" xfId="34917" xr:uid="{00000000-0005-0000-0000-000069880000}"/>
    <cellStyle name="표준 61 2 3 4" xfId="34918" xr:uid="{00000000-0005-0000-0000-00006A880000}"/>
    <cellStyle name="표준 61 2 3 4 2" xfId="34919" xr:uid="{00000000-0005-0000-0000-00006B880000}"/>
    <cellStyle name="표준 61 2 3 4 2 2" xfId="34920" xr:uid="{00000000-0005-0000-0000-00006C880000}"/>
    <cellStyle name="표준 61 2 3 4 3" xfId="34921" xr:uid="{00000000-0005-0000-0000-00006D880000}"/>
    <cellStyle name="표준 61 2 3 5" xfId="34922" xr:uid="{00000000-0005-0000-0000-00006E880000}"/>
    <cellStyle name="표준 61 2 3 5 2" xfId="34923" xr:uid="{00000000-0005-0000-0000-00006F880000}"/>
    <cellStyle name="표준 61 2 3 6" xfId="34924" xr:uid="{00000000-0005-0000-0000-000070880000}"/>
    <cellStyle name="표준 61 2 4" xfId="34925" xr:uid="{00000000-0005-0000-0000-000071880000}"/>
    <cellStyle name="표준 61 2 4 2" xfId="34926" xr:uid="{00000000-0005-0000-0000-000072880000}"/>
    <cellStyle name="표준 61 2 4 2 2" xfId="34927" xr:uid="{00000000-0005-0000-0000-000073880000}"/>
    <cellStyle name="표준 61 2 4 2 2 2" xfId="34928" xr:uid="{00000000-0005-0000-0000-000074880000}"/>
    <cellStyle name="표준 61 2 4 2 2 2 2" xfId="34929" xr:uid="{00000000-0005-0000-0000-000075880000}"/>
    <cellStyle name="표준 61 2 4 2 2 3" xfId="34930" xr:uid="{00000000-0005-0000-0000-000076880000}"/>
    <cellStyle name="표준 61 2 4 2 3" xfId="34931" xr:uid="{00000000-0005-0000-0000-000077880000}"/>
    <cellStyle name="표준 61 2 4 2 3 2" xfId="34932" xr:uid="{00000000-0005-0000-0000-000078880000}"/>
    <cellStyle name="표준 61 2 4 2 4" xfId="34933" xr:uid="{00000000-0005-0000-0000-000079880000}"/>
    <cellStyle name="표준 61 2 4 3" xfId="34934" xr:uid="{00000000-0005-0000-0000-00007A880000}"/>
    <cellStyle name="표준 61 2 4 3 2" xfId="34935" xr:uid="{00000000-0005-0000-0000-00007B880000}"/>
    <cellStyle name="표준 61 2 4 3 2 2" xfId="34936" xr:uid="{00000000-0005-0000-0000-00007C880000}"/>
    <cellStyle name="표준 61 2 4 3 3" xfId="34937" xr:uid="{00000000-0005-0000-0000-00007D880000}"/>
    <cellStyle name="표준 61 2 4 4" xfId="34938" xr:uid="{00000000-0005-0000-0000-00007E880000}"/>
    <cellStyle name="표준 61 2 4 4 2" xfId="34939" xr:uid="{00000000-0005-0000-0000-00007F880000}"/>
    <cellStyle name="표준 61 2 4 5" xfId="34940" xr:uid="{00000000-0005-0000-0000-000080880000}"/>
    <cellStyle name="표준 61 2 5" xfId="34941" xr:uid="{00000000-0005-0000-0000-000081880000}"/>
    <cellStyle name="표준 61 2 5 2" xfId="34942" xr:uid="{00000000-0005-0000-0000-000082880000}"/>
    <cellStyle name="표준 61 2 5 2 2" xfId="34943" xr:uid="{00000000-0005-0000-0000-000083880000}"/>
    <cellStyle name="표준 61 2 5 2 2 2" xfId="34944" xr:uid="{00000000-0005-0000-0000-000084880000}"/>
    <cellStyle name="표준 61 2 5 2 3" xfId="34945" xr:uid="{00000000-0005-0000-0000-000085880000}"/>
    <cellStyle name="표준 61 2 5 3" xfId="34946" xr:uid="{00000000-0005-0000-0000-000086880000}"/>
    <cellStyle name="표준 61 2 5 3 2" xfId="34947" xr:uid="{00000000-0005-0000-0000-000087880000}"/>
    <cellStyle name="표준 61 2 5 4" xfId="34948" xr:uid="{00000000-0005-0000-0000-000088880000}"/>
    <cellStyle name="표준 61 2 6" xfId="34949" xr:uid="{00000000-0005-0000-0000-000089880000}"/>
    <cellStyle name="표준 61 2 6 2" xfId="34950" xr:uid="{00000000-0005-0000-0000-00008A880000}"/>
    <cellStyle name="표준 61 2 6 2 2" xfId="34951" xr:uid="{00000000-0005-0000-0000-00008B880000}"/>
    <cellStyle name="표준 61 2 6 3" xfId="34952" xr:uid="{00000000-0005-0000-0000-00008C880000}"/>
    <cellStyle name="표준 61 2 7" xfId="34953" xr:uid="{00000000-0005-0000-0000-00008D880000}"/>
    <cellStyle name="표준 61 2 7 2" xfId="34954" xr:uid="{00000000-0005-0000-0000-00008E880000}"/>
    <cellStyle name="표준 61 2 8" xfId="34955" xr:uid="{00000000-0005-0000-0000-00008F880000}"/>
    <cellStyle name="표준 61 3" xfId="34956" xr:uid="{00000000-0005-0000-0000-000090880000}"/>
    <cellStyle name="표준 61 3 2" xfId="34957" xr:uid="{00000000-0005-0000-0000-000091880000}"/>
    <cellStyle name="표준 61 3 2 2" xfId="34958" xr:uid="{00000000-0005-0000-0000-000092880000}"/>
    <cellStyle name="표준 61 3 2 2 2" xfId="34959" xr:uid="{00000000-0005-0000-0000-000093880000}"/>
    <cellStyle name="표준 61 3 2 2 2 2" xfId="34960" xr:uid="{00000000-0005-0000-0000-000094880000}"/>
    <cellStyle name="표준 61 3 2 2 2 2 2" xfId="34961" xr:uid="{00000000-0005-0000-0000-000095880000}"/>
    <cellStyle name="표준 61 3 2 2 2 2 2 2" xfId="34962" xr:uid="{00000000-0005-0000-0000-000096880000}"/>
    <cellStyle name="표준 61 3 2 2 2 2 3" xfId="34963" xr:uid="{00000000-0005-0000-0000-000097880000}"/>
    <cellStyle name="표준 61 3 2 2 2 3" xfId="34964" xr:uid="{00000000-0005-0000-0000-000098880000}"/>
    <cellStyle name="표준 61 3 2 2 2 3 2" xfId="34965" xr:uid="{00000000-0005-0000-0000-000099880000}"/>
    <cellStyle name="표준 61 3 2 2 2 4" xfId="34966" xr:uid="{00000000-0005-0000-0000-00009A880000}"/>
    <cellStyle name="표준 61 3 2 2 3" xfId="34967" xr:uid="{00000000-0005-0000-0000-00009B880000}"/>
    <cellStyle name="표준 61 3 2 2 3 2" xfId="34968" xr:uid="{00000000-0005-0000-0000-00009C880000}"/>
    <cellStyle name="표준 61 3 2 2 3 2 2" xfId="34969" xr:uid="{00000000-0005-0000-0000-00009D880000}"/>
    <cellStyle name="표준 61 3 2 2 3 3" xfId="34970" xr:uid="{00000000-0005-0000-0000-00009E880000}"/>
    <cellStyle name="표준 61 3 2 2 4" xfId="34971" xr:uid="{00000000-0005-0000-0000-00009F880000}"/>
    <cellStyle name="표준 61 3 2 2 4 2" xfId="34972" xr:uid="{00000000-0005-0000-0000-0000A0880000}"/>
    <cellStyle name="표준 61 3 2 2 5" xfId="34973" xr:uid="{00000000-0005-0000-0000-0000A1880000}"/>
    <cellStyle name="표준 61 3 2 3" xfId="34974" xr:uid="{00000000-0005-0000-0000-0000A2880000}"/>
    <cellStyle name="표준 61 3 2 3 2" xfId="34975" xr:uid="{00000000-0005-0000-0000-0000A3880000}"/>
    <cellStyle name="표준 61 3 2 3 2 2" xfId="34976" xr:uid="{00000000-0005-0000-0000-0000A4880000}"/>
    <cellStyle name="표준 61 3 2 3 2 2 2" xfId="34977" xr:uid="{00000000-0005-0000-0000-0000A5880000}"/>
    <cellStyle name="표준 61 3 2 3 2 3" xfId="34978" xr:uid="{00000000-0005-0000-0000-0000A6880000}"/>
    <cellStyle name="표준 61 3 2 3 3" xfId="34979" xr:uid="{00000000-0005-0000-0000-0000A7880000}"/>
    <cellStyle name="표준 61 3 2 3 3 2" xfId="34980" xr:uid="{00000000-0005-0000-0000-0000A8880000}"/>
    <cellStyle name="표준 61 3 2 3 4" xfId="34981" xr:uid="{00000000-0005-0000-0000-0000A9880000}"/>
    <cellStyle name="표준 61 3 2 4" xfId="34982" xr:uid="{00000000-0005-0000-0000-0000AA880000}"/>
    <cellStyle name="표준 61 3 2 4 2" xfId="34983" xr:uid="{00000000-0005-0000-0000-0000AB880000}"/>
    <cellStyle name="표준 61 3 2 4 2 2" xfId="34984" xr:uid="{00000000-0005-0000-0000-0000AC880000}"/>
    <cellStyle name="표준 61 3 2 4 3" xfId="34985" xr:uid="{00000000-0005-0000-0000-0000AD880000}"/>
    <cellStyle name="표준 61 3 2 5" xfId="34986" xr:uid="{00000000-0005-0000-0000-0000AE880000}"/>
    <cellStyle name="표준 61 3 2 5 2" xfId="34987" xr:uid="{00000000-0005-0000-0000-0000AF880000}"/>
    <cellStyle name="표준 61 3 2 6" xfId="34988" xr:uid="{00000000-0005-0000-0000-0000B0880000}"/>
    <cellStyle name="표준 61 3 3" xfId="34989" xr:uid="{00000000-0005-0000-0000-0000B1880000}"/>
    <cellStyle name="표준 61 3 3 2" xfId="34990" xr:uid="{00000000-0005-0000-0000-0000B2880000}"/>
    <cellStyle name="표준 61 3 3 2 2" xfId="34991" xr:uid="{00000000-0005-0000-0000-0000B3880000}"/>
    <cellStyle name="표준 61 3 3 2 2 2" xfId="34992" xr:uid="{00000000-0005-0000-0000-0000B4880000}"/>
    <cellStyle name="표준 61 3 3 2 2 2 2" xfId="34993" xr:uid="{00000000-0005-0000-0000-0000B5880000}"/>
    <cellStyle name="표준 61 3 3 2 2 3" xfId="34994" xr:uid="{00000000-0005-0000-0000-0000B6880000}"/>
    <cellStyle name="표준 61 3 3 2 3" xfId="34995" xr:uid="{00000000-0005-0000-0000-0000B7880000}"/>
    <cellStyle name="표준 61 3 3 2 3 2" xfId="34996" xr:uid="{00000000-0005-0000-0000-0000B8880000}"/>
    <cellStyle name="표준 61 3 3 2 4" xfId="34997" xr:uid="{00000000-0005-0000-0000-0000B9880000}"/>
    <cellStyle name="표준 61 3 3 3" xfId="34998" xr:uid="{00000000-0005-0000-0000-0000BA880000}"/>
    <cellStyle name="표준 61 3 3 3 2" xfId="34999" xr:uid="{00000000-0005-0000-0000-0000BB880000}"/>
    <cellStyle name="표준 61 3 3 3 2 2" xfId="35000" xr:uid="{00000000-0005-0000-0000-0000BC880000}"/>
    <cellStyle name="표준 61 3 3 3 3" xfId="35001" xr:uid="{00000000-0005-0000-0000-0000BD880000}"/>
    <cellStyle name="표준 61 3 3 4" xfId="35002" xr:uid="{00000000-0005-0000-0000-0000BE880000}"/>
    <cellStyle name="표준 61 3 3 4 2" xfId="35003" xr:uid="{00000000-0005-0000-0000-0000BF880000}"/>
    <cellStyle name="표준 61 3 3 5" xfId="35004" xr:uid="{00000000-0005-0000-0000-0000C0880000}"/>
    <cellStyle name="표준 61 3 4" xfId="35005" xr:uid="{00000000-0005-0000-0000-0000C1880000}"/>
    <cellStyle name="표준 61 3 4 2" xfId="35006" xr:uid="{00000000-0005-0000-0000-0000C2880000}"/>
    <cellStyle name="표준 61 3 4 2 2" xfId="35007" xr:uid="{00000000-0005-0000-0000-0000C3880000}"/>
    <cellStyle name="표준 61 3 4 2 2 2" xfId="35008" xr:uid="{00000000-0005-0000-0000-0000C4880000}"/>
    <cellStyle name="표준 61 3 4 2 3" xfId="35009" xr:uid="{00000000-0005-0000-0000-0000C5880000}"/>
    <cellStyle name="표준 61 3 4 3" xfId="35010" xr:uid="{00000000-0005-0000-0000-0000C6880000}"/>
    <cellStyle name="표준 61 3 4 3 2" xfId="35011" xr:uid="{00000000-0005-0000-0000-0000C7880000}"/>
    <cellStyle name="표준 61 3 4 4" xfId="35012" xr:uid="{00000000-0005-0000-0000-0000C8880000}"/>
    <cellStyle name="표준 61 3 5" xfId="35013" xr:uid="{00000000-0005-0000-0000-0000C9880000}"/>
    <cellStyle name="표준 61 3 5 2" xfId="35014" xr:uid="{00000000-0005-0000-0000-0000CA880000}"/>
    <cellStyle name="표준 61 3 5 2 2" xfId="35015" xr:uid="{00000000-0005-0000-0000-0000CB880000}"/>
    <cellStyle name="표준 61 3 5 3" xfId="35016" xr:uid="{00000000-0005-0000-0000-0000CC880000}"/>
    <cellStyle name="표준 61 3 6" xfId="35017" xr:uid="{00000000-0005-0000-0000-0000CD880000}"/>
    <cellStyle name="표준 61 3 6 2" xfId="35018" xr:uid="{00000000-0005-0000-0000-0000CE880000}"/>
    <cellStyle name="표준 61 3 7" xfId="35019" xr:uid="{00000000-0005-0000-0000-0000CF880000}"/>
    <cellStyle name="표준 61 4" xfId="35020" xr:uid="{00000000-0005-0000-0000-0000D0880000}"/>
    <cellStyle name="표준 61 4 2" xfId="35021" xr:uid="{00000000-0005-0000-0000-0000D1880000}"/>
    <cellStyle name="표준 61 4 2 2" xfId="35022" xr:uid="{00000000-0005-0000-0000-0000D2880000}"/>
    <cellStyle name="표준 61 4 2 2 2" xfId="35023" xr:uid="{00000000-0005-0000-0000-0000D3880000}"/>
    <cellStyle name="표준 61 4 2 2 2 2" xfId="35024" xr:uid="{00000000-0005-0000-0000-0000D4880000}"/>
    <cellStyle name="표준 61 4 2 2 2 2 2" xfId="35025" xr:uid="{00000000-0005-0000-0000-0000D5880000}"/>
    <cellStyle name="표준 61 4 2 2 2 3" xfId="35026" xr:uid="{00000000-0005-0000-0000-0000D6880000}"/>
    <cellStyle name="표준 61 4 2 2 3" xfId="35027" xr:uid="{00000000-0005-0000-0000-0000D7880000}"/>
    <cellStyle name="표준 61 4 2 2 3 2" xfId="35028" xr:uid="{00000000-0005-0000-0000-0000D8880000}"/>
    <cellStyle name="표준 61 4 2 2 4" xfId="35029" xr:uid="{00000000-0005-0000-0000-0000D9880000}"/>
    <cellStyle name="표준 61 4 2 3" xfId="35030" xr:uid="{00000000-0005-0000-0000-0000DA880000}"/>
    <cellStyle name="표준 61 4 2 3 2" xfId="35031" xr:uid="{00000000-0005-0000-0000-0000DB880000}"/>
    <cellStyle name="표준 61 4 2 3 2 2" xfId="35032" xr:uid="{00000000-0005-0000-0000-0000DC880000}"/>
    <cellStyle name="표준 61 4 2 3 3" xfId="35033" xr:uid="{00000000-0005-0000-0000-0000DD880000}"/>
    <cellStyle name="표준 61 4 2 4" xfId="35034" xr:uid="{00000000-0005-0000-0000-0000DE880000}"/>
    <cellStyle name="표준 61 4 2 4 2" xfId="35035" xr:uid="{00000000-0005-0000-0000-0000DF880000}"/>
    <cellStyle name="표준 61 4 2 5" xfId="35036" xr:uid="{00000000-0005-0000-0000-0000E0880000}"/>
    <cellStyle name="표준 61 4 3" xfId="35037" xr:uid="{00000000-0005-0000-0000-0000E1880000}"/>
    <cellStyle name="표준 61 4 3 2" xfId="35038" xr:uid="{00000000-0005-0000-0000-0000E2880000}"/>
    <cellStyle name="표준 61 4 3 2 2" xfId="35039" xr:uid="{00000000-0005-0000-0000-0000E3880000}"/>
    <cellStyle name="표준 61 4 3 2 2 2" xfId="35040" xr:uid="{00000000-0005-0000-0000-0000E4880000}"/>
    <cellStyle name="표준 61 4 3 2 3" xfId="35041" xr:uid="{00000000-0005-0000-0000-0000E5880000}"/>
    <cellStyle name="표준 61 4 3 3" xfId="35042" xr:uid="{00000000-0005-0000-0000-0000E6880000}"/>
    <cellStyle name="표준 61 4 3 3 2" xfId="35043" xr:uid="{00000000-0005-0000-0000-0000E7880000}"/>
    <cellStyle name="표준 61 4 3 4" xfId="35044" xr:uid="{00000000-0005-0000-0000-0000E8880000}"/>
    <cellStyle name="표준 61 4 4" xfId="35045" xr:uid="{00000000-0005-0000-0000-0000E9880000}"/>
    <cellStyle name="표준 61 4 4 2" xfId="35046" xr:uid="{00000000-0005-0000-0000-0000EA880000}"/>
    <cellStyle name="표준 61 4 4 2 2" xfId="35047" xr:uid="{00000000-0005-0000-0000-0000EB880000}"/>
    <cellStyle name="표준 61 4 4 3" xfId="35048" xr:uid="{00000000-0005-0000-0000-0000EC880000}"/>
    <cellStyle name="표준 61 4 5" xfId="35049" xr:uid="{00000000-0005-0000-0000-0000ED880000}"/>
    <cellStyle name="표준 61 4 5 2" xfId="35050" xr:uid="{00000000-0005-0000-0000-0000EE880000}"/>
    <cellStyle name="표준 61 4 6" xfId="35051" xr:uid="{00000000-0005-0000-0000-0000EF880000}"/>
    <cellStyle name="표준 61 5" xfId="35052" xr:uid="{00000000-0005-0000-0000-0000F0880000}"/>
    <cellStyle name="표준 61 5 2" xfId="35053" xr:uid="{00000000-0005-0000-0000-0000F1880000}"/>
    <cellStyle name="표준 61 5 2 2" xfId="35054" xr:uid="{00000000-0005-0000-0000-0000F2880000}"/>
    <cellStyle name="표준 61 5 2 2 2" xfId="35055" xr:uid="{00000000-0005-0000-0000-0000F3880000}"/>
    <cellStyle name="표준 61 5 2 2 2 2" xfId="35056" xr:uid="{00000000-0005-0000-0000-0000F4880000}"/>
    <cellStyle name="표준 61 5 2 2 3" xfId="35057" xr:uid="{00000000-0005-0000-0000-0000F5880000}"/>
    <cellStyle name="표준 61 5 2 3" xfId="35058" xr:uid="{00000000-0005-0000-0000-0000F6880000}"/>
    <cellStyle name="표준 61 5 2 3 2" xfId="35059" xr:uid="{00000000-0005-0000-0000-0000F7880000}"/>
    <cellStyle name="표준 61 5 2 4" xfId="35060" xr:uid="{00000000-0005-0000-0000-0000F8880000}"/>
    <cellStyle name="표준 61 5 3" xfId="35061" xr:uid="{00000000-0005-0000-0000-0000F9880000}"/>
    <cellStyle name="표준 61 5 3 2" xfId="35062" xr:uid="{00000000-0005-0000-0000-0000FA880000}"/>
    <cellStyle name="표준 61 5 3 2 2" xfId="35063" xr:uid="{00000000-0005-0000-0000-0000FB880000}"/>
    <cellStyle name="표준 61 5 3 3" xfId="35064" xr:uid="{00000000-0005-0000-0000-0000FC880000}"/>
    <cellStyle name="표준 61 5 4" xfId="35065" xr:uid="{00000000-0005-0000-0000-0000FD880000}"/>
    <cellStyle name="표준 61 5 4 2" xfId="35066" xr:uid="{00000000-0005-0000-0000-0000FE880000}"/>
    <cellStyle name="표준 61 5 5" xfId="35067" xr:uid="{00000000-0005-0000-0000-0000FF880000}"/>
    <cellStyle name="표준 61 6" xfId="35068" xr:uid="{00000000-0005-0000-0000-000000890000}"/>
    <cellStyle name="표준 61 6 2" xfId="35069" xr:uid="{00000000-0005-0000-0000-000001890000}"/>
    <cellStyle name="표준 61 6 2 2" xfId="35070" xr:uid="{00000000-0005-0000-0000-000002890000}"/>
    <cellStyle name="표준 61 6 2 2 2" xfId="35071" xr:uid="{00000000-0005-0000-0000-000003890000}"/>
    <cellStyle name="표준 61 6 2 3" xfId="35072" xr:uid="{00000000-0005-0000-0000-000004890000}"/>
    <cellStyle name="표준 61 6 3" xfId="35073" xr:uid="{00000000-0005-0000-0000-000005890000}"/>
    <cellStyle name="표준 61 6 3 2" xfId="35074" xr:uid="{00000000-0005-0000-0000-000006890000}"/>
    <cellStyle name="표준 61 6 4" xfId="35075" xr:uid="{00000000-0005-0000-0000-000007890000}"/>
    <cellStyle name="표준 61 7" xfId="35076" xr:uid="{00000000-0005-0000-0000-000008890000}"/>
    <cellStyle name="표준 61 7 2" xfId="35077" xr:uid="{00000000-0005-0000-0000-000009890000}"/>
    <cellStyle name="표준 61 7 2 2" xfId="35078" xr:uid="{00000000-0005-0000-0000-00000A890000}"/>
    <cellStyle name="표준 61 7 3" xfId="35079" xr:uid="{00000000-0005-0000-0000-00000B890000}"/>
    <cellStyle name="표준 61 8" xfId="35080" xr:uid="{00000000-0005-0000-0000-00000C890000}"/>
    <cellStyle name="표준 61 8 2" xfId="35081" xr:uid="{00000000-0005-0000-0000-00000D890000}"/>
    <cellStyle name="표준 61 9" xfId="35082" xr:uid="{00000000-0005-0000-0000-00000E890000}"/>
    <cellStyle name="표준 61 9 2" xfId="35083" xr:uid="{00000000-0005-0000-0000-00000F890000}"/>
    <cellStyle name="표준 61_이관신청서명단(말소)" xfId="35084" xr:uid="{00000000-0005-0000-0000-000010890000}"/>
    <cellStyle name="표준 62" xfId="35085" xr:uid="{00000000-0005-0000-0000-000011890000}"/>
    <cellStyle name="표준 62 10" xfId="35086" xr:uid="{00000000-0005-0000-0000-000012890000}"/>
    <cellStyle name="표준 62 11" xfId="35087" xr:uid="{00000000-0005-0000-0000-000013890000}"/>
    <cellStyle name="표준 62 2" xfId="35088" xr:uid="{00000000-0005-0000-0000-000014890000}"/>
    <cellStyle name="표준 62 2 2" xfId="35089" xr:uid="{00000000-0005-0000-0000-000015890000}"/>
    <cellStyle name="표준 62 2 2 2" xfId="35090" xr:uid="{00000000-0005-0000-0000-000016890000}"/>
    <cellStyle name="표준 62 2 2 2 2" xfId="35091" xr:uid="{00000000-0005-0000-0000-000017890000}"/>
    <cellStyle name="표준 62 2 2 2 2 2" xfId="35092" xr:uid="{00000000-0005-0000-0000-000018890000}"/>
    <cellStyle name="표준 62 2 2 2 2 2 2" xfId="35093" xr:uid="{00000000-0005-0000-0000-000019890000}"/>
    <cellStyle name="표준 62 2 2 2 2 2 2 2" xfId="35094" xr:uid="{00000000-0005-0000-0000-00001A890000}"/>
    <cellStyle name="표준 62 2 2 2 2 2 2 2 2" xfId="35095" xr:uid="{00000000-0005-0000-0000-00001B890000}"/>
    <cellStyle name="표준 62 2 2 2 2 2 2 3" xfId="35096" xr:uid="{00000000-0005-0000-0000-00001C890000}"/>
    <cellStyle name="표준 62 2 2 2 2 2 3" xfId="35097" xr:uid="{00000000-0005-0000-0000-00001D890000}"/>
    <cellStyle name="표준 62 2 2 2 2 2 3 2" xfId="35098" xr:uid="{00000000-0005-0000-0000-00001E890000}"/>
    <cellStyle name="표준 62 2 2 2 2 2 4" xfId="35099" xr:uid="{00000000-0005-0000-0000-00001F890000}"/>
    <cellStyle name="표준 62 2 2 2 2 3" xfId="35100" xr:uid="{00000000-0005-0000-0000-000020890000}"/>
    <cellStyle name="표준 62 2 2 2 2 3 2" xfId="35101" xr:uid="{00000000-0005-0000-0000-000021890000}"/>
    <cellStyle name="표준 62 2 2 2 2 3 2 2" xfId="35102" xr:uid="{00000000-0005-0000-0000-000022890000}"/>
    <cellStyle name="표준 62 2 2 2 2 3 3" xfId="35103" xr:uid="{00000000-0005-0000-0000-000023890000}"/>
    <cellStyle name="표준 62 2 2 2 2 4" xfId="35104" xr:uid="{00000000-0005-0000-0000-000024890000}"/>
    <cellStyle name="표준 62 2 2 2 2 4 2" xfId="35105" xr:uid="{00000000-0005-0000-0000-000025890000}"/>
    <cellStyle name="표준 62 2 2 2 2 5" xfId="35106" xr:uid="{00000000-0005-0000-0000-000026890000}"/>
    <cellStyle name="표준 62 2 2 2 3" xfId="35107" xr:uid="{00000000-0005-0000-0000-000027890000}"/>
    <cellStyle name="표준 62 2 2 2 3 2" xfId="35108" xr:uid="{00000000-0005-0000-0000-000028890000}"/>
    <cellStyle name="표준 62 2 2 2 3 2 2" xfId="35109" xr:uid="{00000000-0005-0000-0000-000029890000}"/>
    <cellStyle name="표준 62 2 2 2 3 2 2 2" xfId="35110" xr:uid="{00000000-0005-0000-0000-00002A890000}"/>
    <cellStyle name="표준 62 2 2 2 3 2 3" xfId="35111" xr:uid="{00000000-0005-0000-0000-00002B890000}"/>
    <cellStyle name="표준 62 2 2 2 3 3" xfId="35112" xr:uid="{00000000-0005-0000-0000-00002C890000}"/>
    <cellStyle name="표준 62 2 2 2 3 3 2" xfId="35113" xr:uid="{00000000-0005-0000-0000-00002D890000}"/>
    <cellStyle name="표준 62 2 2 2 3 4" xfId="35114" xr:uid="{00000000-0005-0000-0000-00002E890000}"/>
    <cellStyle name="표준 62 2 2 2 4" xfId="35115" xr:uid="{00000000-0005-0000-0000-00002F890000}"/>
    <cellStyle name="표준 62 2 2 2 4 2" xfId="35116" xr:uid="{00000000-0005-0000-0000-000030890000}"/>
    <cellStyle name="표준 62 2 2 2 4 2 2" xfId="35117" xr:uid="{00000000-0005-0000-0000-000031890000}"/>
    <cellStyle name="표준 62 2 2 2 4 3" xfId="35118" xr:uid="{00000000-0005-0000-0000-000032890000}"/>
    <cellStyle name="표준 62 2 2 2 5" xfId="35119" xr:uid="{00000000-0005-0000-0000-000033890000}"/>
    <cellStyle name="표준 62 2 2 2 5 2" xfId="35120" xr:uid="{00000000-0005-0000-0000-000034890000}"/>
    <cellStyle name="표준 62 2 2 2 6" xfId="35121" xr:uid="{00000000-0005-0000-0000-000035890000}"/>
    <cellStyle name="표준 62 2 2 3" xfId="35122" xr:uid="{00000000-0005-0000-0000-000036890000}"/>
    <cellStyle name="표준 62 2 2 3 2" xfId="35123" xr:uid="{00000000-0005-0000-0000-000037890000}"/>
    <cellStyle name="표준 62 2 2 3 2 2" xfId="35124" xr:uid="{00000000-0005-0000-0000-000038890000}"/>
    <cellStyle name="표준 62 2 2 3 2 2 2" xfId="35125" xr:uid="{00000000-0005-0000-0000-000039890000}"/>
    <cellStyle name="표준 62 2 2 3 2 2 2 2" xfId="35126" xr:uid="{00000000-0005-0000-0000-00003A890000}"/>
    <cellStyle name="표준 62 2 2 3 2 2 3" xfId="35127" xr:uid="{00000000-0005-0000-0000-00003B890000}"/>
    <cellStyle name="표준 62 2 2 3 2 3" xfId="35128" xr:uid="{00000000-0005-0000-0000-00003C890000}"/>
    <cellStyle name="표준 62 2 2 3 2 3 2" xfId="35129" xr:uid="{00000000-0005-0000-0000-00003D890000}"/>
    <cellStyle name="표준 62 2 2 3 2 4" xfId="35130" xr:uid="{00000000-0005-0000-0000-00003E890000}"/>
    <cellStyle name="표준 62 2 2 3 3" xfId="35131" xr:uid="{00000000-0005-0000-0000-00003F890000}"/>
    <cellStyle name="표준 62 2 2 3 3 2" xfId="35132" xr:uid="{00000000-0005-0000-0000-000040890000}"/>
    <cellStyle name="표준 62 2 2 3 3 2 2" xfId="35133" xr:uid="{00000000-0005-0000-0000-000041890000}"/>
    <cellStyle name="표준 62 2 2 3 3 3" xfId="35134" xr:uid="{00000000-0005-0000-0000-000042890000}"/>
    <cellStyle name="표준 62 2 2 3 4" xfId="35135" xr:uid="{00000000-0005-0000-0000-000043890000}"/>
    <cellStyle name="표준 62 2 2 3 4 2" xfId="35136" xr:uid="{00000000-0005-0000-0000-000044890000}"/>
    <cellStyle name="표준 62 2 2 3 5" xfId="35137" xr:uid="{00000000-0005-0000-0000-000045890000}"/>
    <cellStyle name="표준 62 2 2 4" xfId="35138" xr:uid="{00000000-0005-0000-0000-000046890000}"/>
    <cellStyle name="표준 62 2 2 4 2" xfId="35139" xr:uid="{00000000-0005-0000-0000-000047890000}"/>
    <cellStyle name="표준 62 2 2 4 2 2" xfId="35140" xr:uid="{00000000-0005-0000-0000-000048890000}"/>
    <cellStyle name="표준 62 2 2 4 2 2 2" xfId="35141" xr:uid="{00000000-0005-0000-0000-000049890000}"/>
    <cellStyle name="표준 62 2 2 4 2 3" xfId="35142" xr:uid="{00000000-0005-0000-0000-00004A890000}"/>
    <cellStyle name="표준 62 2 2 4 3" xfId="35143" xr:uid="{00000000-0005-0000-0000-00004B890000}"/>
    <cellStyle name="표준 62 2 2 4 3 2" xfId="35144" xr:uid="{00000000-0005-0000-0000-00004C890000}"/>
    <cellStyle name="표준 62 2 2 4 4" xfId="35145" xr:uid="{00000000-0005-0000-0000-00004D890000}"/>
    <cellStyle name="표준 62 2 2 5" xfId="35146" xr:uid="{00000000-0005-0000-0000-00004E890000}"/>
    <cellStyle name="표준 62 2 2 5 2" xfId="35147" xr:uid="{00000000-0005-0000-0000-00004F890000}"/>
    <cellStyle name="표준 62 2 2 5 2 2" xfId="35148" xr:uid="{00000000-0005-0000-0000-000050890000}"/>
    <cellStyle name="표준 62 2 2 5 3" xfId="35149" xr:uid="{00000000-0005-0000-0000-000051890000}"/>
    <cellStyle name="표준 62 2 2 6" xfId="35150" xr:uid="{00000000-0005-0000-0000-000052890000}"/>
    <cellStyle name="표준 62 2 2 6 2" xfId="35151" xr:uid="{00000000-0005-0000-0000-000053890000}"/>
    <cellStyle name="표준 62 2 2 7" xfId="35152" xr:uid="{00000000-0005-0000-0000-000054890000}"/>
    <cellStyle name="표준 62 2 3" xfId="35153" xr:uid="{00000000-0005-0000-0000-000055890000}"/>
    <cellStyle name="표준 62 2 3 2" xfId="35154" xr:uid="{00000000-0005-0000-0000-000056890000}"/>
    <cellStyle name="표준 62 2 3 2 2" xfId="35155" xr:uid="{00000000-0005-0000-0000-000057890000}"/>
    <cellStyle name="표준 62 2 3 2 2 2" xfId="35156" xr:uid="{00000000-0005-0000-0000-000058890000}"/>
    <cellStyle name="표준 62 2 3 2 2 2 2" xfId="35157" xr:uid="{00000000-0005-0000-0000-000059890000}"/>
    <cellStyle name="표준 62 2 3 2 2 2 2 2" xfId="35158" xr:uid="{00000000-0005-0000-0000-00005A890000}"/>
    <cellStyle name="표준 62 2 3 2 2 2 3" xfId="35159" xr:uid="{00000000-0005-0000-0000-00005B890000}"/>
    <cellStyle name="표준 62 2 3 2 2 3" xfId="35160" xr:uid="{00000000-0005-0000-0000-00005C890000}"/>
    <cellStyle name="표준 62 2 3 2 2 3 2" xfId="35161" xr:uid="{00000000-0005-0000-0000-00005D890000}"/>
    <cellStyle name="표준 62 2 3 2 2 4" xfId="35162" xr:uid="{00000000-0005-0000-0000-00005E890000}"/>
    <cellStyle name="표준 62 2 3 2 3" xfId="35163" xr:uid="{00000000-0005-0000-0000-00005F890000}"/>
    <cellStyle name="표준 62 2 3 2 3 2" xfId="35164" xr:uid="{00000000-0005-0000-0000-000060890000}"/>
    <cellStyle name="표준 62 2 3 2 3 2 2" xfId="35165" xr:uid="{00000000-0005-0000-0000-000061890000}"/>
    <cellStyle name="표준 62 2 3 2 3 3" xfId="35166" xr:uid="{00000000-0005-0000-0000-000062890000}"/>
    <cellStyle name="표준 62 2 3 2 4" xfId="35167" xr:uid="{00000000-0005-0000-0000-000063890000}"/>
    <cellStyle name="표준 62 2 3 2 4 2" xfId="35168" xr:uid="{00000000-0005-0000-0000-000064890000}"/>
    <cellStyle name="표준 62 2 3 2 5" xfId="35169" xr:uid="{00000000-0005-0000-0000-000065890000}"/>
    <cellStyle name="표준 62 2 3 3" xfId="35170" xr:uid="{00000000-0005-0000-0000-000066890000}"/>
    <cellStyle name="표준 62 2 3 3 2" xfId="35171" xr:uid="{00000000-0005-0000-0000-000067890000}"/>
    <cellStyle name="표준 62 2 3 3 2 2" xfId="35172" xr:uid="{00000000-0005-0000-0000-000068890000}"/>
    <cellStyle name="표준 62 2 3 3 2 2 2" xfId="35173" xr:uid="{00000000-0005-0000-0000-000069890000}"/>
    <cellStyle name="표준 62 2 3 3 2 3" xfId="35174" xr:uid="{00000000-0005-0000-0000-00006A890000}"/>
    <cellStyle name="표준 62 2 3 3 3" xfId="35175" xr:uid="{00000000-0005-0000-0000-00006B890000}"/>
    <cellStyle name="표준 62 2 3 3 3 2" xfId="35176" xr:uid="{00000000-0005-0000-0000-00006C890000}"/>
    <cellStyle name="표준 62 2 3 3 4" xfId="35177" xr:uid="{00000000-0005-0000-0000-00006D890000}"/>
    <cellStyle name="표준 62 2 3 4" xfId="35178" xr:uid="{00000000-0005-0000-0000-00006E890000}"/>
    <cellStyle name="표준 62 2 3 4 2" xfId="35179" xr:uid="{00000000-0005-0000-0000-00006F890000}"/>
    <cellStyle name="표준 62 2 3 4 2 2" xfId="35180" xr:uid="{00000000-0005-0000-0000-000070890000}"/>
    <cellStyle name="표준 62 2 3 4 3" xfId="35181" xr:uid="{00000000-0005-0000-0000-000071890000}"/>
    <cellStyle name="표준 62 2 3 5" xfId="35182" xr:uid="{00000000-0005-0000-0000-000072890000}"/>
    <cellStyle name="표준 62 2 3 5 2" xfId="35183" xr:uid="{00000000-0005-0000-0000-000073890000}"/>
    <cellStyle name="표준 62 2 3 6" xfId="35184" xr:uid="{00000000-0005-0000-0000-000074890000}"/>
    <cellStyle name="표준 62 2 4" xfId="35185" xr:uid="{00000000-0005-0000-0000-000075890000}"/>
    <cellStyle name="표준 62 2 4 2" xfId="35186" xr:uid="{00000000-0005-0000-0000-000076890000}"/>
    <cellStyle name="표준 62 2 4 2 2" xfId="35187" xr:uid="{00000000-0005-0000-0000-000077890000}"/>
    <cellStyle name="표준 62 2 4 2 2 2" xfId="35188" xr:uid="{00000000-0005-0000-0000-000078890000}"/>
    <cellStyle name="표준 62 2 4 2 2 2 2" xfId="35189" xr:uid="{00000000-0005-0000-0000-000079890000}"/>
    <cellStyle name="표준 62 2 4 2 2 3" xfId="35190" xr:uid="{00000000-0005-0000-0000-00007A890000}"/>
    <cellStyle name="표준 62 2 4 2 3" xfId="35191" xr:uid="{00000000-0005-0000-0000-00007B890000}"/>
    <cellStyle name="표준 62 2 4 2 3 2" xfId="35192" xr:uid="{00000000-0005-0000-0000-00007C890000}"/>
    <cellStyle name="표준 62 2 4 2 4" xfId="35193" xr:uid="{00000000-0005-0000-0000-00007D890000}"/>
    <cellStyle name="표준 62 2 4 3" xfId="35194" xr:uid="{00000000-0005-0000-0000-00007E890000}"/>
    <cellStyle name="표준 62 2 4 3 2" xfId="35195" xr:uid="{00000000-0005-0000-0000-00007F890000}"/>
    <cellStyle name="표준 62 2 4 3 2 2" xfId="35196" xr:uid="{00000000-0005-0000-0000-000080890000}"/>
    <cellStyle name="표준 62 2 4 3 3" xfId="35197" xr:uid="{00000000-0005-0000-0000-000081890000}"/>
    <cellStyle name="표준 62 2 4 4" xfId="35198" xr:uid="{00000000-0005-0000-0000-000082890000}"/>
    <cellStyle name="표준 62 2 4 4 2" xfId="35199" xr:uid="{00000000-0005-0000-0000-000083890000}"/>
    <cellStyle name="표준 62 2 4 5" xfId="35200" xr:uid="{00000000-0005-0000-0000-000084890000}"/>
    <cellStyle name="표준 62 2 5" xfId="35201" xr:uid="{00000000-0005-0000-0000-000085890000}"/>
    <cellStyle name="표준 62 2 5 2" xfId="35202" xr:uid="{00000000-0005-0000-0000-000086890000}"/>
    <cellStyle name="표준 62 2 5 2 2" xfId="35203" xr:uid="{00000000-0005-0000-0000-000087890000}"/>
    <cellStyle name="표준 62 2 5 2 2 2" xfId="35204" xr:uid="{00000000-0005-0000-0000-000088890000}"/>
    <cellStyle name="표준 62 2 5 2 3" xfId="35205" xr:uid="{00000000-0005-0000-0000-000089890000}"/>
    <cellStyle name="표준 62 2 5 3" xfId="35206" xr:uid="{00000000-0005-0000-0000-00008A890000}"/>
    <cellStyle name="표준 62 2 5 3 2" xfId="35207" xr:uid="{00000000-0005-0000-0000-00008B890000}"/>
    <cellStyle name="표준 62 2 5 4" xfId="35208" xr:uid="{00000000-0005-0000-0000-00008C890000}"/>
    <cellStyle name="표준 62 2 6" xfId="35209" xr:uid="{00000000-0005-0000-0000-00008D890000}"/>
    <cellStyle name="표준 62 2 6 2" xfId="35210" xr:uid="{00000000-0005-0000-0000-00008E890000}"/>
    <cellStyle name="표준 62 2 6 2 2" xfId="35211" xr:uid="{00000000-0005-0000-0000-00008F890000}"/>
    <cellStyle name="표준 62 2 6 3" xfId="35212" xr:uid="{00000000-0005-0000-0000-000090890000}"/>
    <cellStyle name="표준 62 2 7" xfId="35213" xr:uid="{00000000-0005-0000-0000-000091890000}"/>
    <cellStyle name="표준 62 2 7 2" xfId="35214" xr:uid="{00000000-0005-0000-0000-000092890000}"/>
    <cellStyle name="표준 62 2 8" xfId="35215" xr:uid="{00000000-0005-0000-0000-000093890000}"/>
    <cellStyle name="표준 62 3" xfId="35216" xr:uid="{00000000-0005-0000-0000-000094890000}"/>
    <cellStyle name="표준 62 3 2" xfId="35217" xr:uid="{00000000-0005-0000-0000-000095890000}"/>
    <cellStyle name="표준 62 3 2 2" xfId="35218" xr:uid="{00000000-0005-0000-0000-000096890000}"/>
    <cellStyle name="표준 62 3 2 2 2" xfId="35219" xr:uid="{00000000-0005-0000-0000-000097890000}"/>
    <cellStyle name="표준 62 3 2 2 2 2" xfId="35220" xr:uid="{00000000-0005-0000-0000-000098890000}"/>
    <cellStyle name="표준 62 3 2 2 2 2 2" xfId="35221" xr:uid="{00000000-0005-0000-0000-000099890000}"/>
    <cellStyle name="표준 62 3 2 2 2 2 2 2" xfId="35222" xr:uid="{00000000-0005-0000-0000-00009A890000}"/>
    <cellStyle name="표준 62 3 2 2 2 2 3" xfId="35223" xr:uid="{00000000-0005-0000-0000-00009B890000}"/>
    <cellStyle name="표준 62 3 2 2 2 3" xfId="35224" xr:uid="{00000000-0005-0000-0000-00009C890000}"/>
    <cellStyle name="표준 62 3 2 2 2 3 2" xfId="35225" xr:uid="{00000000-0005-0000-0000-00009D890000}"/>
    <cellStyle name="표준 62 3 2 2 2 4" xfId="35226" xr:uid="{00000000-0005-0000-0000-00009E890000}"/>
    <cellStyle name="표준 62 3 2 2 3" xfId="35227" xr:uid="{00000000-0005-0000-0000-00009F890000}"/>
    <cellStyle name="표준 62 3 2 2 3 2" xfId="35228" xr:uid="{00000000-0005-0000-0000-0000A0890000}"/>
    <cellStyle name="표준 62 3 2 2 3 2 2" xfId="35229" xr:uid="{00000000-0005-0000-0000-0000A1890000}"/>
    <cellStyle name="표준 62 3 2 2 3 3" xfId="35230" xr:uid="{00000000-0005-0000-0000-0000A2890000}"/>
    <cellStyle name="표준 62 3 2 2 4" xfId="35231" xr:uid="{00000000-0005-0000-0000-0000A3890000}"/>
    <cellStyle name="표준 62 3 2 2 4 2" xfId="35232" xr:uid="{00000000-0005-0000-0000-0000A4890000}"/>
    <cellStyle name="표준 62 3 2 2 5" xfId="35233" xr:uid="{00000000-0005-0000-0000-0000A5890000}"/>
    <cellStyle name="표준 62 3 2 3" xfId="35234" xr:uid="{00000000-0005-0000-0000-0000A6890000}"/>
    <cellStyle name="표준 62 3 2 3 2" xfId="35235" xr:uid="{00000000-0005-0000-0000-0000A7890000}"/>
    <cellStyle name="표준 62 3 2 3 2 2" xfId="35236" xr:uid="{00000000-0005-0000-0000-0000A8890000}"/>
    <cellStyle name="표준 62 3 2 3 2 2 2" xfId="35237" xr:uid="{00000000-0005-0000-0000-0000A9890000}"/>
    <cellStyle name="표준 62 3 2 3 2 3" xfId="35238" xr:uid="{00000000-0005-0000-0000-0000AA890000}"/>
    <cellStyle name="표준 62 3 2 3 3" xfId="35239" xr:uid="{00000000-0005-0000-0000-0000AB890000}"/>
    <cellStyle name="표준 62 3 2 3 3 2" xfId="35240" xr:uid="{00000000-0005-0000-0000-0000AC890000}"/>
    <cellStyle name="표준 62 3 2 3 4" xfId="35241" xr:uid="{00000000-0005-0000-0000-0000AD890000}"/>
    <cellStyle name="표준 62 3 2 4" xfId="35242" xr:uid="{00000000-0005-0000-0000-0000AE890000}"/>
    <cellStyle name="표준 62 3 2 4 2" xfId="35243" xr:uid="{00000000-0005-0000-0000-0000AF890000}"/>
    <cellStyle name="표준 62 3 2 4 2 2" xfId="35244" xr:uid="{00000000-0005-0000-0000-0000B0890000}"/>
    <cellStyle name="표준 62 3 2 4 3" xfId="35245" xr:uid="{00000000-0005-0000-0000-0000B1890000}"/>
    <cellStyle name="표준 62 3 2 5" xfId="35246" xr:uid="{00000000-0005-0000-0000-0000B2890000}"/>
    <cellStyle name="표준 62 3 2 5 2" xfId="35247" xr:uid="{00000000-0005-0000-0000-0000B3890000}"/>
    <cellStyle name="표준 62 3 2 6" xfId="35248" xr:uid="{00000000-0005-0000-0000-0000B4890000}"/>
    <cellStyle name="표준 62 3 3" xfId="35249" xr:uid="{00000000-0005-0000-0000-0000B5890000}"/>
    <cellStyle name="표준 62 3 3 2" xfId="35250" xr:uid="{00000000-0005-0000-0000-0000B6890000}"/>
    <cellStyle name="표준 62 3 3 2 2" xfId="35251" xr:uid="{00000000-0005-0000-0000-0000B7890000}"/>
    <cellStyle name="표준 62 3 3 2 2 2" xfId="35252" xr:uid="{00000000-0005-0000-0000-0000B8890000}"/>
    <cellStyle name="표준 62 3 3 2 2 2 2" xfId="35253" xr:uid="{00000000-0005-0000-0000-0000B9890000}"/>
    <cellStyle name="표준 62 3 3 2 2 3" xfId="35254" xr:uid="{00000000-0005-0000-0000-0000BA890000}"/>
    <cellStyle name="표준 62 3 3 2 3" xfId="35255" xr:uid="{00000000-0005-0000-0000-0000BB890000}"/>
    <cellStyle name="표준 62 3 3 2 3 2" xfId="35256" xr:uid="{00000000-0005-0000-0000-0000BC890000}"/>
    <cellStyle name="표준 62 3 3 2 4" xfId="35257" xr:uid="{00000000-0005-0000-0000-0000BD890000}"/>
    <cellStyle name="표준 62 3 3 3" xfId="35258" xr:uid="{00000000-0005-0000-0000-0000BE890000}"/>
    <cellStyle name="표준 62 3 3 3 2" xfId="35259" xr:uid="{00000000-0005-0000-0000-0000BF890000}"/>
    <cellStyle name="표준 62 3 3 3 2 2" xfId="35260" xr:uid="{00000000-0005-0000-0000-0000C0890000}"/>
    <cellStyle name="표준 62 3 3 3 3" xfId="35261" xr:uid="{00000000-0005-0000-0000-0000C1890000}"/>
    <cellStyle name="표준 62 3 3 4" xfId="35262" xr:uid="{00000000-0005-0000-0000-0000C2890000}"/>
    <cellStyle name="표준 62 3 3 4 2" xfId="35263" xr:uid="{00000000-0005-0000-0000-0000C3890000}"/>
    <cellStyle name="표준 62 3 3 5" xfId="35264" xr:uid="{00000000-0005-0000-0000-0000C4890000}"/>
    <cellStyle name="표준 62 3 4" xfId="35265" xr:uid="{00000000-0005-0000-0000-0000C5890000}"/>
    <cellStyle name="표준 62 3 4 2" xfId="35266" xr:uid="{00000000-0005-0000-0000-0000C6890000}"/>
    <cellStyle name="표준 62 3 4 2 2" xfId="35267" xr:uid="{00000000-0005-0000-0000-0000C7890000}"/>
    <cellStyle name="표준 62 3 4 2 2 2" xfId="35268" xr:uid="{00000000-0005-0000-0000-0000C8890000}"/>
    <cellStyle name="표준 62 3 4 2 3" xfId="35269" xr:uid="{00000000-0005-0000-0000-0000C9890000}"/>
    <cellStyle name="표준 62 3 4 3" xfId="35270" xr:uid="{00000000-0005-0000-0000-0000CA890000}"/>
    <cellStyle name="표준 62 3 4 3 2" xfId="35271" xr:uid="{00000000-0005-0000-0000-0000CB890000}"/>
    <cellStyle name="표준 62 3 4 4" xfId="35272" xr:uid="{00000000-0005-0000-0000-0000CC890000}"/>
    <cellStyle name="표준 62 3 5" xfId="35273" xr:uid="{00000000-0005-0000-0000-0000CD890000}"/>
    <cellStyle name="표준 62 3 5 2" xfId="35274" xr:uid="{00000000-0005-0000-0000-0000CE890000}"/>
    <cellStyle name="표준 62 3 5 2 2" xfId="35275" xr:uid="{00000000-0005-0000-0000-0000CF890000}"/>
    <cellStyle name="표준 62 3 5 3" xfId="35276" xr:uid="{00000000-0005-0000-0000-0000D0890000}"/>
    <cellStyle name="표준 62 3 6" xfId="35277" xr:uid="{00000000-0005-0000-0000-0000D1890000}"/>
    <cellStyle name="표준 62 3 6 2" xfId="35278" xr:uid="{00000000-0005-0000-0000-0000D2890000}"/>
    <cellStyle name="표준 62 3 7" xfId="35279" xr:uid="{00000000-0005-0000-0000-0000D3890000}"/>
    <cellStyle name="표준 62 4" xfId="35280" xr:uid="{00000000-0005-0000-0000-0000D4890000}"/>
    <cellStyle name="표준 62 4 2" xfId="35281" xr:uid="{00000000-0005-0000-0000-0000D5890000}"/>
    <cellStyle name="표준 62 4 2 2" xfId="35282" xr:uid="{00000000-0005-0000-0000-0000D6890000}"/>
    <cellStyle name="표준 62 4 2 2 2" xfId="35283" xr:uid="{00000000-0005-0000-0000-0000D7890000}"/>
    <cellStyle name="표준 62 4 2 2 2 2" xfId="35284" xr:uid="{00000000-0005-0000-0000-0000D8890000}"/>
    <cellStyle name="표준 62 4 2 2 2 2 2" xfId="35285" xr:uid="{00000000-0005-0000-0000-0000D9890000}"/>
    <cellStyle name="표준 62 4 2 2 2 3" xfId="35286" xr:uid="{00000000-0005-0000-0000-0000DA890000}"/>
    <cellStyle name="표준 62 4 2 2 3" xfId="35287" xr:uid="{00000000-0005-0000-0000-0000DB890000}"/>
    <cellStyle name="표준 62 4 2 2 3 2" xfId="35288" xr:uid="{00000000-0005-0000-0000-0000DC890000}"/>
    <cellStyle name="표준 62 4 2 2 4" xfId="35289" xr:uid="{00000000-0005-0000-0000-0000DD890000}"/>
    <cellStyle name="표준 62 4 2 3" xfId="35290" xr:uid="{00000000-0005-0000-0000-0000DE890000}"/>
    <cellStyle name="표준 62 4 2 3 2" xfId="35291" xr:uid="{00000000-0005-0000-0000-0000DF890000}"/>
    <cellStyle name="표준 62 4 2 3 2 2" xfId="35292" xr:uid="{00000000-0005-0000-0000-0000E0890000}"/>
    <cellStyle name="표준 62 4 2 3 3" xfId="35293" xr:uid="{00000000-0005-0000-0000-0000E1890000}"/>
    <cellStyle name="표준 62 4 2 4" xfId="35294" xr:uid="{00000000-0005-0000-0000-0000E2890000}"/>
    <cellStyle name="표준 62 4 2 4 2" xfId="35295" xr:uid="{00000000-0005-0000-0000-0000E3890000}"/>
    <cellStyle name="표준 62 4 2 5" xfId="35296" xr:uid="{00000000-0005-0000-0000-0000E4890000}"/>
    <cellStyle name="표준 62 4 3" xfId="35297" xr:uid="{00000000-0005-0000-0000-0000E5890000}"/>
    <cellStyle name="표준 62 4 3 2" xfId="35298" xr:uid="{00000000-0005-0000-0000-0000E6890000}"/>
    <cellStyle name="표준 62 4 3 2 2" xfId="35299" xr:uid="{00000000-0005-0000-0000-0000E7890000}"/>
    <cellStyle name="표준 62 4 3 2 2 2" xfId="35300" xr:uid="{00000000-0005-0000-0000-0000E8890000}"/>
    <cellStyle name="표준 62 4 3 2 3" xfId="35301" xr:uid="{00000000-0005-0000-0000-0000E9890000}"/>
    <cellStyle name="표준 62 4 3 3" xfId="35302" xr:uid="{00000000-0005-0000-0000-0000EA890000}"/>
    <cellStyle name="표준 62 4 3 3 2" xfId="35303" xr:uid="{00000000-0005-0000-0000-0000EB890000}"/>
    <cellStyle name="표준 62 4 3 4" xfId="35304" xr:uid="{00000000-0005-0000-0000-0000EC890000}"/>
    <cellStyle name="표준 62 4 4" xfId="35305" xr:uid="{00000000-0005-0000-0000-0000ED890000}"/>
    <cellStyle name="표준 62 4 4 2" xfId="35306" xr:uid="{00000000-0005-0000-0000-0000EE890000}"/>
    <cellStyle name="표준 62 4 4 2 2" xfId="35307" xr:uid="{00000000-0005-0000-0000-0000EF890000}"/>
    <cellStyle name="표준 62 4 4 3" xfId="35308" xr:uid="{00000000-0005-0000-0000-0000F0890000}"/>
    <cellStyle name="표준 62 4 5" xfId="35309" xr:uid="{00000000-0005-0000-0000-0000F1890000}"/>
    <cellStyle name="표준 62 4 5 2" xfId="35310" xr:uid="{00000000-0005-0000-0000-0000F2890000}"/>
    <cellStyle name="표준 62 4 6" xfId="35311" xr:uid="{00000000-0005-0000-0000-0000F3890000}"/>
    <cellStyle name="표준 62 5" xfId="35312" xr:uid="{00000000-0005-0000-0000-0000F4890000}"/>
    <cellStyle name="표준 62 5 2" xfId="35313" xr:uid="{00000000-0005-0000-0000-0000F5890000}"/>
    <cellStyle name="표준 62 5 2 2" xfId="35314" xr:uid="{00000000-0005-0000-0000-0000F6890000}"/>
    <cellStyle name="표준 62 5 2 2 2" xfId="35315" xr:uid="{00000000-0005-0000-0000-0000F7890000}"/>
    <cellStyle name="표준 62 5 2 2 2 2" xfId="35316" xr:uid="{00000000-0005-0000-0000-0000F8890000}"/>
    <cellStyle name="표준 62 5 2 2 3" xfId="35317" xr:uid="{00000000-0005-0000-0000-0000F9890000}"/>
    <cellStyle name="표준 62 5 2 3" xfId="35318" xr:uid="{00000000-0005-0000-0000-0000FA890000}"/>
    <cellStyle name="표준 62 5 2 3 2" xfId="35319" xr:uid="{00000000-0005-0000-0000-0000FB890000}"/>
    <cellStyle name="표준 62 5 2 4" xfId="35320" xr:uid="{00000000-0005-0000-0000-0000FC890000}"/>
    <cellStyle name="표준 62 5 3" xfId="35321" xr:uid="{00000000-0005-0000-0000-0000FD890000}"/>
    <cellStyle name="표준 62 5 3 2" xfId="35322" xr:uid="{00000000-0005-0000-0000-0000FE890000}"/>
    <cellStyle name="표준 62 5 3 2 2" xfId="35323" xr:uid="{00000000-0005-0000-0000-0000FF890000}"/>
    <cellStyle name="표준 62 5 3 3" xfId="35324" xr:uid="{00000000-0005-0000-0000-0000008A0000}"/>
    <cellStyle name="표준 62 5 4" xfId="35325" xr:uid="{00000000-0005-0000-0000-0000018A0000}"/>
    <cellStyle name="표준 62 5 4 2" xfId="35326" xr:uid="{00000000-0005-0000-0000-0000028A0000}"/>
    <cellStyle name="표준 62 5 5" xfId="35327" xr:uid="{00000000-0005-0000-0000-0000038A0000}"/>
    <cellStyle name="표준 62 6" xfId="35328" xr:uid="{00000000-0005-0000-0000-0000048A0000}"/>
    <cellStyle name="표준 62 6 2" xfId="35329" xr:uid="{00000000-0005-0000-0000-0000058A0000}"/>
    <cellStyle name="표준 62 6 2 2" xfId="35330" xr:uid="{00000000-0005-0000-0000-0000068A0000}"/>
    <cellStyle name="표준 62 6 2 2 2" xfId="35331" xr:uid="{00000000-0005-0000-0000-0000078A0000}"/>
    <cellStyle name="표준 62 6 2 3" xfId="35332" xr:uid="{00000000-0005-0000-0000-0000088A0000}"/>
    <cellStyle name="표준 62 6 3" xfId="35333" xr:uid="{00000000-0005-0000-0000-0000098A0000}"/>
    <cellStyle name="표준 62 6 3 2" xfId="35334" xr:uid="{00000000-0005-0000-0000-00000A8A0000}"/>
    <cellStyle name="표준 62 6 4" xfId="35335" xr:uid="{00000000-0005-0000-0000-00000B8A0000}"/>
    <cellStyle name="표준 62 7" xfId="35336" xr:uid="{00000000-0005-0000-0000-00000C8A0000}"/>
    <cellStyle name="표준 62 7 2" xfId="35337" xr:uid="{00000000-0005-0000-0000-00000D8A0000}"/>
    <cellStyle name="표준 62 7 2 2" xfId="35338" xr:uid="{00000000-0005-0000-0000-00000E8A0000}"/>
    <cellStyle name="표준 62 7 3" xfId="35339" xr:uid="{00000000-0005-0000-0000-00000F8A0000}"/>
    <cellStyle name="표준 62 8" xfId="35340" xr:uid="{00000000-0005-0000-0000-0000108A0000}"/>
    <cellStyle name="표준 62 8 2" xfId="35341" xr:uid="{00000000-0005-0000-0000-0000118A0000}"/>
    <cellStyle name="표준 62 9" xfId="35342" xr:uid="{00000000-0005-0000-0000-0000128A0000}"/>
    <cellStyle name="표준 62 9 2" xfId="35343" xr:uid="{00000000-0005-0000-0000-0000138A0000}"/>
    <cellStyle name="표준 63" xfId="35344" xr:uid="{00000000-0005-0000-0000-0000148A0000}"/>
    <cellStyle name="표준 63 10" xfId="35345" xr:uid="{00000000-0005-0000-0000-0000158A0000}"/>
    <cellStyle name="표준 63 11" xfId="35346" xr:uid="{00000000-0005-0000-0000-0000168A0000}"/>
    <cellStyle name="표준 63 2" xfId="35347" xr:uid="{00000000-0005-0000-0000-0000178A0000}"/>
    <cellStyle name="표준 63 2 2" xfId="35348" xr:uid="{00000000-0005-0000-0000-0000188A0000}"/>
    <cellStyle name="표준 63 2 2 2" xfId="35349" xr:uid="{00000000-0005-0000-0000-0000198A0000}"/>
    <cellStyle name="표준 63 2 2 2 2" xfId="35350" xr:uid="{00000000-0005-0000-0000-00001A8A0000}"/>
    <cellStyle name="표준 63 2 2 2 2 2" xfId="35351" xr:uid="{00000000-0005-0000-0000-00001B8A0000}"/>
    <cellStyle name="표준 63 2 2 2 2 2 2" xfId="35352" xr:uid="{00000000-0005-0000-0000-00001C8A0000}"/>
    <cellStyle name="표준 63 2 2 2 2 2 2 2" xfId="35353" xr:uid="{00000000-0005-0000-0000-00001D8A0000}"/>
    <cellStyle name="표준 63 2 2 2 2 2 2 2 2" xfId="35354" xr:uid="{00000000-0005-0000-0000-00001E8A0000}"/>
    <cellStyle name="표준 63 2 2 2 2 2 2 3" xfId="35355" xr:uid="{00000000-0005-0000-0000-00001F8A0000}"/>
    <cellStyle name="표준 63 2 2 2 2 2 3" xfId="35356" xr:uid="{00000000-0005-0000-0000-0000208A0000}"/>
    <cellStyle name="표준 63 2 2 2 2 2 3 2" xfId="35357" xr:uid="{00000000-0005-0000-0000-0000218A0000}"/>
    <cellStyle name="표준 63 2 2 2 2 2 4" xfId="35358" xr:uid="{00000000-0005-0000-0000-0000228A0000}"/>
    <cellStyle name="표준 63 2 2 2 2 3" xfId="35359" xr:uid="{00000000-0005-0000-0000-0000238A0000}"/>
    <cellStyle name="표준 63 2 2 2 2 3 2" xfId="35360" xr:uid="{00000000-0005-0000-0000-0000248A0000}"/>
    <cellStyle name="표준 63 2 2 2 2 3 2 2" xfId="35361" xr:uid="{00000000-0005-0000-0000-0000258A0000}"/>
    <cellStyle name="표준 63 2 2 2 2 3 3" xfId="35362" xr:uid="{00000000-0005-0000-0000-0000268A0000}"/>
    <cellStyle name="표준 63 2 2 2 2 4" xfId="35363" xr:uid="{00000000-0005-0000-0000-0000278A0000}"/>
    <cellStyle name="표준 63 2 2 2 2 4 2" xfId="35364" xr:uid="{00000000-0005-0000-0000-0000288A0000}"/>
    <cellStyle name="표준 63 2 2 2 2 5" xfId="35365" xr:uid="{00000000-0005-0000-0000-0000298A0000}"/>
    <cellStyle name="표준 63 2 2 2 3" xfId="35366" xr:uid="{00000000-0005-0000-0000-00002A8A0000}"/>
    <cellStyle name="표준 63 2 2 2 3 2" xfId="35367" xr:uid="{00000000-0005-0000-0000-00002B8A0000}"/>
    <cellStyle name="표준 63 2 2 2 3 2 2" xfId="35368" xr:uid="{00000000-0005-0000-0000-00002C8A0000}"/>
    <cellStyle name="표준 63 2 2 2 3 2 2 2" xfId="35369" xr:uid="{00000000-0005-0000-0000-00002D8A0000}"/>
    <cellStyle name="표준 63 2 2 2 3 2 3" xfId="35370" xr:uid="{00000000-0005-0000-0000-00002E8A0000}"/>
    <cellStyle name="표준 63 2 2 2 3 3" xfId="35371" xr:uid="{00000000-0005-0000-0000-00002F8A0000}"/>
    <cellStyle name="표준 63 2 2 2 3 3 2" xfId="35372" xr:uid="{00000000-0005-0000-0000-0000308A0000}"/>
    <cellStyle name="표준 63 2 2 2 3 4" xfId="35373" xr:uid="{00000000-0005-0000-0000-0000318A0000}"/>
    <cellStyle name="표준 63 2 2 2 4" xfId="35374" xr:uid="{00000000-0005-0000-0000-0000328A0000}"/>
    <cellStyle name="표준 63 2 2 2 4 2" xfId="35375" xr:uid="{00000000-0005-0000-0000-0000338A0000}"/>
    <cellStyle name="표준 63 2 2 2 4 2 2" xfId="35376" xr:uid="{00000000-0005-0000-0000-0000348A0000}"/>
    <cellStyle name="표준 63 2 2 2 4 3" xfId="35377" xr:uid="{00000000-0005-0000-0000-0000358A0000}"/>
    <cellStyle name="표준 63 2 2 2 5" xfId="35378" xr:uid="{00000000-0005-0000-0000-0000368A0000}"/>
    <cellStyle name="표준 63 2 2 2 5 2" xfId="35379" xr:uid="{00000000-0005-0000-0000-0000378A0000}"/>
    <cellStyle name="표준 63 2 2 2 6" xfId="35380" xr:uid="{00000000-0005-0000-0000-0000388A0000}"/>
    <cellStyle name="표준 63 2 2 3" xfId="35381" xr:uid="{00000000-0005-0000-0000-0000398A0000}"/>
    <cellStyle name="표준 63 2 2 3 2" xfId="35382" xr:uid="{00000000-0005-0000-0000-00003A8A0000}"/>
    <cellStyle name="표준 63 2 2 3 2 2" xfId="35383" xr:uid="{00000000-0005-0000-0000-00003B8A0000}"/>
    <cellStyle name="표준 63 2 2 3 2 2 2" xfId="35384" xr:uid="{00000000-0005-0000-0000-00003C8A0000}"/>
    <cellStyle name="표준 63 2 2 3 2 2 2 2" xfId="35385" xr:uid="{00000000-0005-0000-0000-00003D8A0000}"/>
    <cellStyle name="표준 63 2 2 3 2 2 3" xfId="35386" xr:uid="{00000000-0005-0000-0000-00003E8A0000}"/>
    <cellStyle name="표준 63 2 2 3 2 3" xfId="35387" xr:uid="{00000000-0005-0000-0000-00003F8A0000}"/>
    <cellStyle name="표준 63 2 2 3 2 3 2" xfId="35388" xr:uid="{00000000-0005-0000-0000-0000408A0000}"/>
    <cellStyle name="표준 63 2 2 3 2 4" xfId="35389" xr:uid="{00000000-0005-0000-0000-0000418A0000}"/>
    <cellStyle name="표준 63 2 2 3 3" xfId="35390" xr:uid="{00000000-0005-0000-0000-0000428A0000}"/>
    <cellStyle name="표준 63 2 2 3 3 2" xfId="35391" xr:uid="{00000000-0005-0000-0000-0000438A0000}"/>
    <cellStyle name="표준 63 2 2 3 3 2 2" xfId="35392" xr:uid="{00000000-0005-0000-0000-0000448A0000}"/>
    <cellStyle name="표준 63 2 2 3 3 3" xfId="35393" xr:uid="{00000000-0005-0000-0000-0000458A0000}"/>
    <cellStyle name="표준 63 2 2 3 4" xfId="35394" xr:uid="{00000000-0005-0000-0000-0000468A0000}"/>
    <cellStyle name="표준 63 2 2 3 4 2" xfId="35395" xr:uid="{00000000-0005-0000-0000-0000478A0000}"/>
    <cellStyle name="표준 63 2 2 3 5" xfId="35396" xr:uid="{00000000-0005-0000-0000-0000488A0000}"/>
    <cellStyle name="표준 63 2 2 4" xfId="35397" xr:uid="{00000000-0005-0000-0000-0000498A0000}"/>
    <cellStyle name="표준 63 2 2 4 2" xfId="35398" xr:uid="{00000000-0005-0000-0000-00004A8A0000}"/>
    <cellStyle name="표준 63 2 2 4 2 2" xfId="35399" xr:uid="{00000000-0005-0000-0000-00004B8A0000}"/>
    <cellStyle name="표준 63 2 2 4 2 2 2" xfId="35400" xr:uid="{00000000-0005-0000-0000-00004C8A0000}"/>
    <cellStyle name="표준 63 2 2 4 2 3" xfId="35401" xr:uid="{00000000-0005-0000-0000-00004D8A0000}"/>
    <cellStyle name="표준 63 2 2 4 3" xfId="35402" xr:uid="{00000000-0005-0000-0000-00004E8A0000}"/>
    <cellStyle name="표준 63 2 2 4 3 2" xfId="35403" xr:uid="{00000000-0005-0000-0000-00004F8A0000}"/>
    <cellStyle name="표준 63 2 2 4 4" xfId="35404" xr:uid="{00000000-0005-0000-0000-0000508A0000}"/>
    <cellStyle name="표준 63 2 2 5" xfId="35405" xr:uid="{00000000-0005-0000-0000-0000518A0000}"/>
    <cellStyle name="표준 63 2 2 5 2" xfId="35406" xr:uid="{00000000-0005-0000-0000-0000528A0000}"/>
    <cellStyle name="표준 63 2 2 5 2 2" xfId="35407" xr:uid="{00000000-0005-0000-0000-0000538A0000}"/>
    <cellStyle name="표준 63 2 2 5 3" xfId="35408" xr:uid="{00000000-0005-0000-0000-0000548A0000}"/>
    <cellStyle name="표준 63 2 2 6" xfId="35409" xr:uid="{00000000-0005-0000-0000-0000558A0000}"/>
    <cellStyle name="표준 63 2 2 6 2" xfId="35410" xr:uid="{00000000-0005-0000-0000-0000568A0000}"/>
    <cellStyle name="표준 63 2 2 7" xfId="35411" xr:uid="{00000000-0005-0000-0000-0000578A0000}"/>
    <cellStyle name="표준 63 2 3" xfId="35412" xr:uid="{00000000-0005-0000-0000-0000588A0000}"/>
    <cellStyle name="표준 63 2 3 2" xfId="35413" xr:uid="{00000000-0005-0000-0000-0000598A0000}"/>
    <cellStyle name="표준 63 2 3 2 2" xfId="35414" xr:uid="{00000000-0005-0000-0000-00005A8A0000}"/>
    <cellStyle name="표준 63 2 3 2 2 2" xfId="35415" xr:uid="{00000000-0005-0000-0000-00005B8A0000}"/>
    <cellStyle name="표준 63 2 3 2 2 2 2" xfId="35416" xr:uid="{00000000-0005-0000-0000-00005C8A0000}"/>
    <cellStyle name="표준 63 2 3 2 2 2 2 2" xfId="35417" xr:uid="{00000000-0005-0000-0000-00005D8A0000}"/>
    <cellStyle name="표준 63 2 3 2 2 2 3" xfId="35418" xr:uid="{00000000-0005-0000-0000-00005E8A0000}"/>
    <cellStyle name="표준 63 2 3 2 2 3" xfId="35419" xr:uid="{00000000-0005-0000-0000-00005F8A0000}"/>
    <cellStyle name="표준 63 2 3 2 2 3 2" xfId="35420" xr:uid="{00000000-0005-0000-0000-0000608A0000}"/>
    <cellStyle name="표준 63 2 3 2 2 4" xfId="35421" xr:uid="{00000000-0005-0000-0000-0000618A0000}"/>
    <cellStyle name="표준 63 2 3 2 3" xfId="35422" xr:uid="{00000000-0005-0000-0000-0000628A0000}"/>
    <cellStyle name="표준 63 2 3 2 3 2" xfId="35423" xr:uid="{00000000-0005-0000-0000-0000638A0000}"/>
    <cellStyle name="표준 63 2 3 2 3 2 2" xfId="35424" xr:uid="{00000000-0005-0000-0000-0000648A0000}"/>
    <cellStyle name="표준 63 2 3 2 3 3" xfId="35425" xr:uid="{00000000-0005-0000-0000-0000658A0000}"/>
    <cellStyle name="표준 63 2 3 2 4" xfId="35426" xr:uid="{00000000-0005-0000-0000-0000668A0000}"/>
    <cellStyle name="표준 63 2 3 2 4 2" xfId="35427" xr:uid="{00000000-0005-0000-0000-0000678A0000}"/>
    <cellStyle name="표준 63 2 3 2 5" xfId="35428" xr:uid="{00000000-0005-0000-0000-0000688A0000}"/>
    <cellStyle name="표준 63 2 3 3" xfId="35429" xr:uid="{00000000-0005-0000-0000-0000698A0000}"/>
    <cellStyle name="표준 63 2 3 3 2" xfId="35430" xr:uid="{00000000-0005-0000-0000-00006A8A0000}"/>
    <cellStyle name="표준 63 2 3 3 2 2" xfId="35431" xr:uid="{00000000-0005-0000-0000-00006B8A0000}"/>
    <cellStyle name="표준 63 2 3 3 2 2 2" xfId="35432" xr:uid="{00000000-0005-0000-0000-00006C8A0000}"/>
    <cellStyle name="표준 63 2 3 3 2 3" xfId="35433" xr:uid="{00000000-0005-0000-0000-00006D8A0000}"/>
    <cellStyle name="표준 63 2 3 3 3" xfId="35434" xr:uid="{00000000-0005-0000-0000-00006E8A0000}"/>
    <cellStyle name="표준 63 2 3 3 3 2" xfId="35435" xr:uid="{00000000-0005-0000-0000-00006F8A0000}"/>
    <cellStyle name="표준 63 2 3 3 4" xfId="35436" xr:uid="{00000000-0005-0000-0000-0000708A0000}"/>
    <cellStyle name="표준 63 2 3 4" xfId="35437" xr:uid="{00000000-0005-0000-0000-0000718A0000}"/>
    <cellStyle name="표준 63 2 3 4 2" xfId="35438" xr:uid="{00000000-0005-0000-0000-0000728A0000}"/>
    <cellStyle name="표준 63 2 3 4 2 2" xfId="35439" xr:uid="{00000000-0005-0000-0000-0000738A0000}"/>
    <cellStyle name="표준 63 2 3 4 3" xfId="35440" xr:uid="{00000000-0005-0000-0000-0000748A0000}"/>
    <cellStyle name="표준 63 2 3 5" xfId="35441" xr:uid="{00000000-0005-0000-0000-0000758A0000}"/>
    <cellStyle name="표준 63 2 3 5 2" xfId="35442" xr:uid="{00000000-0005-0000-0000-0000768A0000}"/>
    <cellStyle name="표준 63 2 3 6" xfId="35443" xr:uid="{00000000-0005-0000-0000-0000778A0000}"/>
    <cellStyle name="표준 63 2 4" xfId="35444" xr:uid="{00000000-0005-0000-0000-0000788A0000}"/>
    <cellStyle name="표준 63 2 4 2" xfId="35445" xr:uid="{00000000-0005-0000-0000-0000798A0000}"/>
    <cellStyle name="표준 63 2 4 2 2" xfId="35446" xr:uid="{00000000-0005-0000-0000-00007A8A0000}"/>
    <cellStyle name="표준 63 2 4 2 2 2" xfId="35447" xr:uid="{00000000-0005-0000-0000-00007B8A0000}"/>
    <cellStyle name="표준 63 2 4 2 2 2 2" xfId="35448" xr:uid="{00000000-0005-0000-0000-00007C8A0000}"/>
    <cellStyle name="표준 63 2 4 2 2 3" xfId="35449" xr:uid="{00000000-0005-0000-0000-00007D8A0000}"/>
    <cellStyle name="표준 63 2 4 2 3" xfId="35450" xr:uid="{00000000-0005-0000-0000-00007E8A0000}"/>
    <cellStyle name="표준 63 2 4 2 3 2" xfId="35451" xr:uid="{00000000-0005-0000-0000-00007F8A0000}"/>
    <cellStyle name="표준 63 2 4 2 4" xfId="35452" xr:uid="{00000000-0005-0000-0000-0000808A0000}"/>
    <cellStyle name="표준 63 2 4 3" xfId="35453" xr:uid="{00000000-0005-0000-0000-0000818A0000}"/>
    <cellStyle name="표준 63 2 4 3 2" xfId="35454" xr:uid="{00000000-0005-0000-0000-0000828A0000}"/>
    <cellStyle name="표준 63 2 4 3 2 2" xfId="35455" xr:uid="{00000000-0005-0000-0000-0000838A0000}"/>
    <cellStyle name="표준 63 2 4 3 3" xfId="35456" xr:uid="{00000000-0005-0000-0000-0000848A0000}"/>
    <cellStyle name="표준 63 2 4 4" xfId="35457" xr:uid="{00000000-0005-0000-0000-0000858A0000}"/>
    <cellStyle name="표준 63 2 4 4 2" xfId="35458" xr:uid="{00000000-0005-0000-0000-0000868A0000}"/>
    <cellStyle name="표준 63 2 4 5" xfId="35459" xr:uid="{00000000-0005-0000-0000-0000878A0000}"/>
    <cellStyle name="표준 63 2 5" xfId="35460" xr:uid="{00000000-0005-0000-0000-0000888A0000}"/>
    <cellStyle name="표준 63 2 5 2" xfId="35461" xr:uid="{00000000-0005-0000-0000-0000898A0000}"/>
    <cellStyle name="표준 63 2 5 2 2" xfId="35462" xr:uid="{00000000-0005-0000-0000-00008A8A0000}"/>
    <cellStyle name="표준 63 2 5 2 2 2" xfId="35463" xr:uid="{00000000-0005-0000-0000-00008B8A0000}"/>
    <cellStyle name="표준 63 2 5 2 3" xfId="35464" xr:uid="{00000000-0005-0000-0000-00008C8A0000}"/>
    <cellStyle name="표준 63 2 5 3" xfId="35465" xr:uid="{00000000-0005-0000-0000-00008D8A0000}"/>
    <cellStyle name="표준 63 2 5 3 2" xfId="35466" xr:uid="{00000000-0005-0000-0000-00008E8A0000}"/>
    <cellStyle name="표준 63 2 5 4" xfId="35467" xr:uid="{00000000-0005-0000-0000-00008F8A0000}"/>
    <cellStyle name="표준 63 2 6" xfId="35468" xr:uid="{00000000-0005-0000-0000-0000908A0000}"/>
    <cellStyle name="표준 63 2 6 2" xfId="35469" xr:uid="{00000000-0005-0000-0000-0000918A0000}"/>
    <cellStyle name="표준 63 2 6 2 2" xfId="35470" xr:uid="{00000000-0005-0000-0000-0000928A0000}"/>
    <cellStyle name="표준 63 2 6 3" xfId="35471" xr:uid="{00000000-0005-0000-0000-0000938A0000}"/>
    <cellStyle name="표준 63 2 7" xfId="35472" xr:uid="{00000000-0005-0000-0000-0000948A0000}"/>
    <cellStyle name="표준 63 2 7 2" xfId="35473" xr:uid="{00000000-0005-0000-0000-0000958A0000}"/>
    <cellStyle name="표준 63 2 8" xfId="35474" xr:uid="{00000000-0005-0000-0000-0000968A0000}"/>
    <cellStyle name="표준 63 3" xfId="35475" xr:uid="{00000000-0005-0000-0000-0000978A0000}"/>
    <cellStyle name="표준 63 3 2" xfId="35476" xr:uid="{00000000-0005-0000-0000-0000988A0000}"/>
    <cellStyle name="표준 63 3 2 2" xfId="35477" xr:uid="{00000000-0005-0000-0000-0000998A0000}"/>
    <cellStyle name="표준 63 3 2 2 2" xfId="35478" xr:uid="{00000000-0005-0000-0000-00009A8A0000}"/>
    <cellStyle name="표준 63 3 2 2 2 2" xfId="35479" xr:uid="{00000000-0005-0000-0000-00009B8A0000}"/>
    <cellStyle name="표준 63 3 2 2 2 2 2" xfId="35480" xr:uid="{00000000-0005-0000-0000-00009C8A0000}"/>
    <cellStyle name="표준 63 3 2 2 2 2 2 2" xfId="35481" xr:uid="{00000000-0005-0000-0000-00009D8A0000}"/>
    <cellStyle name="표준 63 3 2 2 2 2 3" xfId="35482" xr:uid="{00000000-0005-0000-0000-00009E8A0000}"/>
    <cellStyle name="표준 63 3 2 2 2 3" xfId="35483" xr:uid="{00000000-0005-0000-0000-00009F8A0000}"/>
    <cellStyle name="표준 63 3 2 2 2 3 2" xfId="35484" xr:uid="{00000000-0005-0000-0000-0000A08A0000}"/>
    <cellStyle name="표준 63 3 2 2 2 4" xfId="35485" xr:uid="{00000000-0005-0000-0000-0000A18A0000}"/>
    <cellStyle name="표준 63 3 2 2 3" xfId="35486" xr:uid="{00000000-0005-0000-0000-0000A28A0000}"/>
    <cellStyle name="표준 63 3 2 2 3 2" xfId="35487" xr:uid="{00000000-0005-0000-0000-0000A38A0000}"/>
    <cellStyle name="표준 63 3 2 2 3 2 2" xfId="35488" xr:uid="{00000000-0005-0000-0000-0000A48A0000}"/>
    <cellStyle name="표준 63 3 2 2 3 3" xfId="35489" xr:uid="{00000000-0005-0000-0000-0000A58A0000}"/>
    <cellStyle name="표준 63 3 2 2 4" xfId="35490" xr:uid="{00000000-0005-0000-0000-0000A68A0000}"/>
    <cellStyle name="표준 63 3 2 2 4 2" xfId="35491" xr:uid="{00000000-0005-0000-0000-0000A78A0000}"/>
    <cellStyle name="표준 63 3 2 2 5" xfId="35492" xr:uid="{00000000-0005-0000-0000-0000A88A0000}"/>
    <cellStyle name="표준 63 3 2 3" xfId="35493" xr:uid="{00000000-0005-0000-0000-0000A98A0000}"/>
    <cellStyle name="표준 63 3 2 3 2" xfId="35494" xr:uid="{00000000-0005-0000-0000-0000AA8A0000}"/>
    <cellStyle name="표준 63 3 2 3 2 2" xfId="35495" xr:uid="{00000000-0005-0000-0000-0000AB8A0000}"/>
    <cellStyle name="표준 63 3 2 3 2 2 2" xfId="35496" xr:uid="{00000000-0005-0000-0000-0000AC8A0000}"/>
    <cellStyle name="표준 63 3 2 3 2 3" xfId="35497" xr:uid="{00000000-0005-0000-0000-0000AD8A0000}"/>
    <cellStyle name="표준 63 3 2 3 3" xfId="35498" xr:uid="{00000000-0005-0000-0000-0000AE8A0000}"/>
    <cellStyle name="표준 63 3 2 3 3 2" xfId="35499" xr:uid="{00000000-0005-0000-0000-0000AF8A0000}"/>
    <cellStyle name="표준 63 3 2 3 4" xfId="35500" xr:uid="{00000000-0005-0000-0000-0000B08A0000}"/>
    <cellStyle name="표준 63 3 2 4" xfId="35501" xr:uid="{00000000-0005-0000-0000-0000B18A0000}"/>
    <cellStyle name="표준 63 3 2 4 2" xfId="35502" xr:uid="{00000000-0005-0000-0000-0000B28A0000}"/>
    <cellStyle name="표준 63 3 2 4 2 2" xfId="35503" xr:uid="{00000000-0005-0000-0000-0000B38A0000}"/>
    <cellStyle name="표준 63 3 2 4 3" xfId="35504" xr:uid="{00000000-0005-0000-0000-0000B48A0000}"/>
    <cellStyle name="표준 63 3 2 5" xfId="35505" xr:uid="{00000000-0005-0000-0000-0000B58A0000}"/>
    <cellStyle name="표준 63 3 2 5 2" xfId="35506" xr:uid="{00000000-0005-0000-0000-0000B68A0000}"/>
    <cellStyle name="표준 63 3 2 6" xfId="35507" xr:uid="{00000000-0005-0000-0000-0000B78A0000}"/>
    <cellStyle name="표준 63 3 3" xfId="35508" xr:uid="{00000000-0005-0000-0000-0000B88A0000}"/>
    <cellStyle name="표준 63 3 3 2" xfId="35509" xr:uid="{00000000-0005-0000-0000-0000B98A0000}"/>
    <cellStyle name="표준 63 3 3 2 2" xfId="35510" xr:uid="{00000000-0005-0000-0000-0000BA8A0000}"/>
    <cellStyle name="표준 63 3 3 2 2 2" xfId="35511" xr:uid="{00000000-0005-0000-0000-0000BB8A0000}"/>
    <cellStyle name="표준 63 3 3 2 2 2 2" xfId="35512" xr:uid="{00000000-0005-0000-0000-0000BC8A0000}"/>
    <cellStyle name="표준 63 3 3 2 2 3" xfId="35513" xr:uid="{00000000-0005-0000-0000-0000BD8A0000}"/>
    <cellStyle name="표준 63 3 3 2 3" xfId="35514" xr:uid="{00000000-0005-0000-0000-0000BE8A0000}"/>
    <cellStyle name="표준 63 3 3 2 3 2" xfId="35515" xr:uid="{00000000-0005-0000-0000-0000BF8A0000}"/>
    <cellStyle name="표준 63 3 3 2 4" xfId="35516" xr:uid="{00000000-0005-0000-0000-0000C08A0000}"/>
    <cellStyle name="표준 63 3 3 3" xfId="35517" xr:uid="{00000000-0005-0000-0000-0000C18A0000}"/>
    <cellStyle name="표준 63 3 3 3 2" xfId="35518" xr:uid="{00000000-0005-0000-0000-0000C28A0000}"/>
    <cellStyle name="표준 63 3 3 3 2 2" xfId="35519" xr:uid="{00000000-0005-0000-0000-0000C38A0000}"/>
    <cellStyle name="표준 63 3 3 3 3" xfId="35520" xr:uid="{00000000-0005-0000-0000-0000C48A0000}"/>
    <cellStyle name="표준 63 3 3 4" xfId="35521" xr:uid="{00000000-0005-0000-0000-0000C58A0000}"/>
    <cellStyle name="표준 63 3 3 4 2" xfId="35522" xr:uid="{00000000-0005-0000-0000-0000C68A0000}"/>
    <cellStyle name="표준 63 3 3 5" xfId="35523" xr:uid="{00000000-0005-0000-0000-0000C78A0000}"/>
    <cellStyle name="표준 63 3 4" xfId="35524" xr:uid="{00000000-0005-0000-0000-0000C88A0000}"/>
    <cellStyle name="표준 63 3 4 2" xfId="35525" xr:uid="{00000000-0005-0000-0000-0000C98A0000}"/>
    <cellStyle name="표준 63 3 4 2 2" xfId="35526" xr:uid="{00000000-0005-0000-0000-0000CA8A0000}"/>
    <cellStyle name="표준 63 3 4 2 2 2" xfId="35527" xr:uid="{00000000-0005-0000-0000-0000CB8A0000}"/>
    <cellStyle name="표준 63 3 4 2 3" xfId="35528" xr:uid="{00000000-0005-0000-0000-0000CC8A0000}"/>
    <cellStyle name="표준 63 3 4 3" xfId="35529" xr:uid="{00000000-0005-0000-0000-0000CD8A0000}"/>
    <cellStyle name="표준 63 3 4 3 2" xfId="35530" xr:uid="{00000000-0005-0000-0000-0000CE8A0000}"/>
    <cellStyle name="표준 63 3 4 4" xfId="35531" xr:uid="{00000000-0005-0000-0000-0000CF8A0000}"/>
    <cellStyle name="표준 63 3 5" xfId="35532" xr:uid="{00000000-0005-0000-0000-0000D08A0000}"/>
    <cellStyle name="표준 63 3 5 2" xfId="35533" xr:uid="{00000000-0005-0000-0000-0000D18A0000}"/>
    <cellStyle name="표준 63 3 5 2 2" xfId="35534" xr:uid="{00000000-0005-0000-0000-0000D28A0000}"/>
    <cellStyle name="표준 63 3 5 3" xfId="35535" xr:uid="{00000000-0005-0000-0000-0000D38A0000}"/>
    <cellStyle name="표준 63 3 6" xfId="35536" xr:uid="{00000000-0005-0000-0000-0000D48A0000}"/>
    <cellStyle name="표준 63 3 6 2" xfId="35537" xr:uid="{00000000-0005-0000-0000-0000D58A0000}"/>
    <cellStyle name="표준 63 3 7" xfId="35538" xr:uid="{00000000-0005-0000-0000-0000D68A0000}"/>
    <cellStyle name="표준 63 4" xfId="35539" xr:uid="{00000000-0005-0000-0000-0000D78A0000}"/>
    <cellStyle name="표준 63 4 2" xfId="35540" xr:uid="{00000000-0005-0000-0000-0000D88A0000}"/>
    <cellStyle name="표준 63 4 2 2" xfId="35541" xr:uid="{00000000-0005-0000-0000-0000D98A0000}"/>
    <cellStyle name="표준 63 4 2 2 2" xfId="35542" xr:uid="{00000000-0005-0000-0000-0000DA8A0000}"/>
    <cellStyle name="표준 63 4 2 2 2 2" xfId="35543" xr:uid="{00000000-0005-0000-0000-0000DB8A0000}"/>
    <cellStyle name="표준 63 4 2 2 2 2 2" xfId="35544" xr:uid="{00000000-0005-0000-0000-0000DC8A0000}"/>
    <cellStyle name="표준 63 4 2 2 2 3" xfId="35545" xr:uid="{00000000-0005-0000-0000-0000DD8A0000}"/>
    <cellStyle name="표준 63 4 2 2 3" xfId="35546" xr:uid="{00000000-0005-0000-0000-0000DE8A0000}"/>
    <cellStyle name="표준 63 4 2 2 3 2" xfId="35547" xr:uid="{00000000-0005-0000-0000-0000DF8A0000}"/>
    <cellStyle name="표준 63 4 2 2 4" xfId="35548" xr:uid="{00000000-0005-0000-0000-0000E08A0000}"/>
    <cellStyle name="표준 63 4 2 3" xfId="35549" xr:uid="{00000000-0005-0000-0000-0000E18A0000}"/>
    <cellStyle name="표준 63 4 2 3 2" xfId="35550" xr:uid="{00000000-0005-0000-0000-0000E28A0000}"/>
    <cellStyle name="표준 63 4 2 3 2 2" xfId="35551" xr:uid="{00000000-0005-0000-0000-0000E38A0000}"/>
    <cellStyle name="표준 63 4 2 3 3" xfId="35552" xr:uid="{00000000-0005-0000-0000-0000E48A0000}"/>
    <cellStyle name="표준 63 4 2 4" xfId="35553" xr:uid="{00000000-0005-0000-0000-0000E58A0000}"/>
    <cellStyle name="표준 63 4 2 4 2" xfId="35554" xr:uid="{00000000-0005-0000-0000-0000E68A0000}"/>
    <cellStyle name="표준 63 4 2 5" xfId="35555" xr:uid="{00000000-0005-0000-0000-0000E78A0000}"/>
    <cellStyle name="표준 63 4 3" xfId="35556" xr:uid="{00000000-0005-0000-0000-0000E88A0000}"/>
    <cellStyle name="표준 63 4 3 2" xfId="35557" xr:uid="{00000000-0005-0000-0000-0000E98A0000}"/>
    <cellStyle name="표준 63 4 3 2 2" xfId="35558" xr:uid="{00000000-0005-0000-0000-0000EA8A0000}"/>
    <cellStyle name="표준 63 4 3 2 2 2" xfId="35559" xr:uid="{00000000-0005-0000-0000-0000EB8A0000}"/>
    <cellStyle name="표준 63 4 3 2 3" xfId="35560" xr:uid="{00000000-0005-0000-0000-0000EC8A0000}"/>
    <cellStyle name="표준 63 4 3 3" xfId="35561" xr:uid="{00000000-0005-0000-0000-0000ED8A0000}"/>
    <cellStyle name="표준 63 4 3 3 2" xfId="35562" xr:uid="{00000000-0005-0000-0000-0000EE8A0000}"/>
    <cellStyle name="표준 63 4 3 4" xfId="35563" xr:uid="{00000000-0005-0000-0000-0000EF8A0000}"/>
    <cellStyle name="표준 63 4 4" xfId="35564" xr:uid="{00000000-0005-0000-0000-0000F08A0000}"/>
    <cellStyle name="표준 63 4 4 2" xfId="35565" xr:uid="{00000000-0005-0000-0000-0000F18A0000}"/>
    <cellStyle name="표준 63 4 4 2 2" xfId="35566" xr:uid="{00000000-0005-0000-0000-0000F28A0000}"/>
    <cellStyle name="표준 63 4 4 3" xfId="35567" xr:uid="{00000000-0005-0000-0000-0000F38A0000}"/>
    <cellStyle name="표준 63 4 5" xfId="35568" xr:uid="{00000000-0005-0000-0000-0000F48A0000}"/>
    <cellStyle name="표준 63 4 5 2" xfId="35569" xr:uid="{00000000-0005-0000-0000-0000F58A0000}"/>
    <cellStyle name="표준 63 4 6" xfId="35570" xr:uid="{00000000-0005-0000-0000-0000F68A0000}"/>
    <cellStyle name="표준 63 5" xfId="35571" xr:uid="{00000000-0005-0000-0000-0000F78A0000}"/>
    <cellStyle name="표준 63 5 2" xfId="35572" xr:uid="{00000000-0005-0000-0000-0000F88A0000}"/>
    <cellStyle name="표준 63 5 2 2" xfId="35573" xr:uid="{00000000-0005-0000-0000-0000F98A0000}"/>
    <cellStyle name="표준 63 5 2 2 2" xfId="35574" xr:uid="{00000000-0005-0000-0000-0000FA8A0000}"/>
    <cellStyle name="표준 63 5 2 2 2 2" xfId="35575" xr:uid="{00000000-0005-0000-0000-0000FB8A0000}"/>
    <cellStyle name="표준 63 5 2 2 3" xfId="35576" xr:uid="{00000000-0005-0000-0000-0000FC8A0000}"/>
    <cellStyle name="표준 63 5 2 3" xfId="35577" xr:uid="{00000000-0005-0000-0000-0000FD8A0000}"/>
    <cellStyle name="표준 63 5 2 3 2" xfId="35578" xr:uid="{00000000-0005-0000-0000-0000FE8A0000}"/>
    <cellStyle name="표준 63 5 2 4" xfId="35579" xr:uid="{00000000-0005-0000-0000-0000FF8A0000}"/>
    <cellStyle name="표준 63 5 3" xfId="35580" xr:uid="{00000000-0005-0000-0000-0000008B0000}"/>
    <cellStyle name="표준 63 5 3 2" xfId="35581" xr:uid="{00000000-0005-0000-0000-0000018B0000}"/>
    <cellStyle name="표준 63 5 3 2 2" xfId="35582" xr:uid="{00000000-0005-0000-0000-0000028B0000}"/>
    <cellStyle name="표준 63 5 3 3" xfId="35583" xr:uid="{00000000-0005-0000-0000-0000038B0000}"/>
    <cellStyle name="표준 63 5 4" xfId="35584" xr:uid="{00000000-0005-0000-0000-0000048B0000}"/>
    <cellStyle name="표준 63 5 4 2" xfId="35585" xr:uid="{00000000-0005-0000-0000-0000058B0000}"/>
    <cellStyle name="표준 63 5 5" xfId="35586" xr:uid="{00000000-0005-0000-0000-0000068B0000}"/>
    <cellStyle name="표준 63 6" xfId="35587" xr:uid="{00000000-0005-0000-0000-0000078B0000}"/>
    <cellStyle name="표준 63 6 2" xfId="35588" xr:uid="{00000000-0005-0000-0000-0000088B0000}"/>
    <cellStyle name="표준 63 6 2 2" xfId="35589" xr:uid="{00000000-0005-0000-0000-0000098B0000}"/>
    <cellStyle name="표준 63 6 2 2 2" xfId="35590" xr:uid="{00000000-0005-0000-0000-00000A8B0000}"/>
    <cellStyle name="표준 63 6 2 3" xfId="35591" xr:uid="{00000000-0005-0000-0000-00000B8B0000}"/>
    <cellStyle name="표준 63 6 3" xfId="35592" xr:uid="{00000000-0005-0000-0000-00000C8B0000}"/>
    <cellStyle name="표준 63 6 3 2" xfId="35593" xr:uid="{00000000-0005-0000-0000-00000D8B0000}"/>
    <cellStyle name="표준 63 6 4" xfId="35594" xr:uid="{00000000-0005-0000-0000-00000E8B0000}"/>
    <cellStyle name="표준 63 7" xfId="35595" xr:uid="{00000000-0005-0000-0000-00000F8B0000}"/>
    <cellStyle name="표준 63 7 2" xfId="35596" xr:uid="{00000000-0005-0000-0000-0000108B0000}"/>
    <cellStyle name="표준 63 7 2 2" xfId="35597" xr:uid="{00000000-0005-0000-0000-0000118B0000}"/>
    <cellStyle name="표준 63 7 3" xfId="35598" xr:uid="{00000000-0005-0000-0000-0000128B0000}"/>
    <cellStyle name="표준 63 8" xfId="35599" xr:uid="{00000000-0005-0000-0000-0000138B0000}"/>
    <cellStyle name="표준 63 8 2" xfId="35600" xr:uid="{00000000-0005-0000-0000-0000148B0000}"/>
    <cellStyle name="표준 63 9" xfId="35601" xr:uid="{00000000-0005-0000-0000-0000158B0000}"/>
    <cellStyle name="표준 63 9 2" xfId="35602" xr:uid="{00000000-0005-0000-0000-0000168B0000}"/>
    <cellStyle name="표준 64" xfId="35603" xr:uid="{00000000-0005-0000-0000-0000178B0000}"/>
    <cellStyle name="표준 64 10" xfId="35604" xr:uid="{00000000-0005-0000-0000-0000188B0000}"/>
    <cellStyle name="표준 64 11" xfId="35605" xr:uid="{00000000-0005-0000-0000-0000198B0000}"/>
    <cellStyle name="표준 64 2" xfId="35606" xr:uid="{00000000-0005-0000-0000-00001A8B0000}"/>
    <cellStyle name="표준 64 2 2" xfId="35607" xr:uid="{00000000-0005-0000-0000-00001B8B0000}"/>
    <cellStyle name="표준 64 2 2 2" xfId="35608" xr:uid="{00000000-0005-0000-0000-00001C8B0000}"/>
    <cellStyle name="표준 64 2 2 2 2" xfId="35609" xr:uid="{00000000-0005-0000-0000-00001D8B0000}"/>
    <cellStyle name="표준 64 2 2 2 2 2" xfId="35610" xr:uid="{00000000-0005-0000-0000-00001E8B0000}"/>
    <cellStyle name="표준 64 2 2 2 2 2 2" xfId="35611" xr:uid="{00000000-0005-0000-0000-00001F8B0000}"/>
    <cellStyle name="표준 64 2 2 2 2 2 2 2" xfId="35612" xr:uid="{00000000-0005-0000-0000-0000208B0000}"/>
    <cellStyle name="표준 64 2 2 2 2 2 2 2 2" xfId="35613" xr:uid="{00000000-0005-0000-0000-0000218B0000}"/>
    <cellStyle name="표준 64 2 2 2 2 2 2 3" xfId="35614" xr:uid="{00000000-0005-0000-0000-0000228B0000}"/>
    <cellStyle name="표준 64 2 2 2 2 2 3" xfId="35615" xr:uid="{00000000-0005-0000-0000-0000238B0000}"/>
    <cellStyle name="표준 64 2 2 2 2 2 3 2" xfId="35616" xr:uid="{00000000-0005-0000-0000-0000248B0000}"/>
    <cellStyle name="표준 64 2 2 2 2 2 4" xfId="35617" xr:uid="{00000000-0005-0000-0000-0000258B0000}"/>
    <cellStyle name="표준 64 2 2 2 2 3" xfId="35618" xr:uid="{00000000-0005-0000-0000-0000268B0000}"/>
    <cellStyle name="표준 64 2 2 2 2 3 2" xfId="35619" xr:uid="{00000000-0005-0000-0000-0000278B0000}"/>
    <cellStyle name="표준 64 2 2 2 2 3 2 2" xfId="35620" xr:uid="{00000000-0005-0000-0000-0000288B0000}"/>
    <cellStyle name="표준 64 2 2 2 2 3 3" xfId="35621" xr:uid="{00000000-0005-0000-0000-0000298B0000}"/>
    <cellStyle name="표준 64 2 2 2 2 4" xfId="35622" xr:uid="{00000000-0005-0000-0000-00002A8B0000}"/>
    <cellStyle name="표준 64 2 2 2 2 4 2" xfId="35623" xr:uid="{00000000-0005-0000-0000-00002B8B0000}"/>
    <cellStyle name="표준 64 2 2 2 2 5" xfId="35624" xr:uid="{00000000-0005-0000-0000-00002C8B0000}"/>
    <cellStyle name="표준 64 2 2 2 3" xfId="35625" xr:uid="{00000000-0005-0000-0000-00002D8B0000}"/>
    <cellStyle name="표준 64 2 2 2 3 2" xfId="35626" xr:uid="{00000000-0005-0000-0000-00002E8B0000}"/>
    <cellStyle name="표준 64 2 2 2 3 2 2" xfId="35627" xr:uid="{00000000-0005-0000-0000-00002F8B0000}"/>
    <cellStyle name="표준 64 2 2 2 3 2 2 2" xfId="35628" xr:uid="{00000000-0005-0000-0000-0000308B0000}"/>
    <cellStyle name="표준 64 2 2 2 3 2 3" xfId="35629" xr:uid="{00000000-0005-0000-0000-0000318B0000}"/>
    <cellStyle name="표준 64 2 2 2 3 3" xfId="35630" xr:uid="{00000000-0005-0000-0000-0000328B0000}"/>
    <cellStyle name="표준 64 2 2 2 3 3 2" xfId="35631" xr:uid="{00000000-0005-0000-0000-0000338B0000}"/>
    <cellStyle name="표준 64 2 2 2 3 4" xfId="35632" xr:uid="{00000000-0005-0000-0000-0000348B0000}"/>
    <cellStyle name="표준 64 2 2 2 4" xfId="35633" xr:uid="{00000000-0005-0000-0000-0000358B0000}"/>
    <cellStyle name="표준 64 2 2 2 4 2" xfId="35634" xr:uid="{00000000-0005-0000-0000-0000368B0000}"/>
    <cellStyle name="표준 64 2 2 2 4 2 2" xfId="35635" xr:uid="{00000000-0005-0000-0000-0000378B0000}"/>
    <cellStyle name="표준 64 2 2 2 4 3" xfId="35636" xr:uid="{00000000-0005-0000-0000-0000388B0000}"/>
    <cellStyle name="표준 64 2 2 2 5" xfId="35637" xr:uid="{00000000-0005-0000-0000-0000398B0000}"/>
    <cellStyle name="표준 64 2 2 2 5 2" xfId="35638" xr:uid="{00000000-0005-0000-0000-00003A8B0000}"/>
    <cellStyle name="표준 64 2 2 2 6" xfId="35639" xr:uid="{00000000-0005-0000-0000-00003B8B0000}"/>
    <cellStyle name="표준 64 2 2 3" xfId="35640" xr:uid="{00000000-0005-0000-0000-00003C8B0000}"/>
    <cellStyle name="표준 64 2 2 3 2" xfId="35641" xr:uid="{00000000-0005-0000-0000-00003D8B0000}"/>
    <cellStyle name="표준 64 2 2 3 2 2" xfId="35642" xr:uid="{00000000-0005-0000-0000-00003E8B0000}"/>
    <cellStyle name="표준 64 2 2 3 2 2 2" xfId="35643" xr:uid="{00000000-0005-0000-0000-00003F8B0000}"/>
    <cellStyle name="표준 64 2 2 3 2 2 2 2" xfId="35644" xr:uid="{00000000-0005-0000-0000-0000408B0000}"/>
    <cellStyle name="표준 64 2 2 3 2 2 3" xfId="35645" xr:uid="{00000000-0005-0000-0000-0000418B0000}"/>
    <cellStyle name="표준 64 2 2 3 2 3" xfId="35646" xr:uid="{00000000-0005-0000-0000-0000428B0000}"/>
    <cellStyle name="표준 64 2 2 3 2 3 2" xfId="35647" xr:uid="{00000000-0005-0000-0000-0000438B0000}"/>
    <cellStyle name="표준 64 2 2 3 2 4" xfId="35648" xr:uid="{00000000-0005-0000-0000-0000448B0000}"/>
    <cellStyle name="표준 64 2 2 3 3" xfId="35649" xr:uid="{00000000-0005-0000-0000-0000458B0000}"/>
    <cellStyle name="표준 64 2 2 3 3 2" xfId="35650" xr:uid="{00000000-0005-0000-0000-0000468B0000}"/>
    <cellStyle name="표준 64 2 2 3 3 2 2" xfId="35651" xr:uid="{00000000-0005-0000-0000-0000478B0000}"/>
    <cellStyle name="표준 64 2 2 3 3 3" xfId="35652" xr:uid="{00000000-0005-0000-0000-0000488B0000}"/>
    <cellStyle name="표준 64 2 2 3 4" xfId="35653" xr:uid="{00000000-0005-0000-0000-0000498B0000}"/>
    <cellStyle name="표준 64 2 2 3 4 2" xfId="35654" xr:uid="{00000000-0005-0000-0000-00004A8B0000}"/>
    <cellStyle name="표준 64 2 2 3 5" xfId="35655" xr:uid="{00000000-0005-0000-0000-00004B8B0000}"/>
    <cellStyle name="표준 64 2 2 4" xfId="35656" xr:uid="{00000000-0005-0000-0000-00004C8B0000}"/>
    <cellStyle name="표준 64 2 2 4 2" xfId="35657" xr:uid="{00000000-0005-0000-0000-00004D8B0000}"/>
    <cellStyle name="표준 64 2 2 4 2 2" xfId="35658" xr:uid="{00000000-0005-0000-0000-00004E8B0000}"/>
    <cellStyle name="표준 64 2 2 4 2 2 2" xfId="35659" xr:uid="{00000000-0005-0000-0000-00004F8B0000}"/>
    <cellStyle name="표준 64 2 2 4 2 3" xfId="35660" xr:uid="{00000000-0005-0000-0000-0000508B0000}"/>
    <cellStyle name="표준 64 2 2 4 3" xfId="35661" xr:uid="{00000000-0005-0000-0000-0000518B0000}"/>
    <cellStyle name="표준 64 2 2 4 3 2" xfId="35662" xr:uid="{00000000-0005-0000-0000-0000528B0000}"/>
    <cellStyle name="표준 64 2 2 4 4" xfId="35663" xr:uid="{00000000-0005-0000-0000-0000538B0000}"/>
    <cellStyle name="표준 64 2 2 5" xfId="35664" xr:uid="{00000000-0005-0000-0000-0000548B0000}"/>
    <cellStyle name="표준 64 2 2 5 2" xfId="35665" xr:uid="{00000000-0005-0000-0000-0000558B0000}"/>
    <cellStyle name="표준 64 2 2 5 2 2" xfId="35666" xr:uid="{00000000-0005-0000-0000-0000568B0000}"/>
    <cellStyle name="표준 64 2 2 5 3" xfId="35667" xr:uid="{00000000-0005-0000-0000-0000578B0000}"/>
    <cellStyle name="표준 64 2 2 6" xfId="35668" xr:uid="{00000000-0005-0000-0000-0000588B0000}"/>
    <cellStyle name="표준 64 2 2 6 2" xfId="35669" xr:uid="{00000000-0005-0000-0000-0000598B0000}"/>
    <cellStyle name="표준 64 2 2 7" xfId="35670" xr:uid="{00000000-0005-0000-0000-00005A8B0000}"/>
    <cellStyle name="표준 64 2 3" xfId="35671" xr:uid="{00000000-0005-0000-0000-00005B8B0000}"/>
    <cellStyle name="표준 64 2 3 2" xfId="35672" xr:uid="{00000000-0005-0000-0000-00005C8B0000}"/>
    <cellStyle name="표준 64 2 3 2 2" xfId="35673" xr:uid="{00000000-0005-0000-0000-00005D8B0000}"/>
    <cellStyle name="표준 64 2 3 2 2 2" xfId="35674" xr:uid="{00000000-0005-0000-0000-00005E8B0000}"/>
    <cellStyle name="표준 64 2 3 2 2 2 2" xfId="35675" xr:uid="{00000000-0005-0000-0000-00005F8B0000}"/>
    <cellStyle name="표준 64 2 3 2 2 2 2 2" xfId="35676" xr:uid="{00000000-0005-0000-0000-0000608B0000}"/>
    <cellStyle name="표준 64 2 3 2 2 2 3" xfId="35677" xr:uid="{00000000-0005-0000-0000-0000618B0000}"/>
    <cellStyle name="표준 64 2 3 2 2 3" xfId="35678" xr:uid="{00000000-0005-0000-0000-0000628B0000}"/>
    <cellStyle name="표준 64 2 3 2 2 3 2" xfId="35679" xr:uid="{00000000-0005-0000-0000-0000638B0000}"/>
    <cellStyle name="표준 64 2 3 2 2 4" xfId="35680" xr:uid="{00000000-0005-0000-0000-0000648B0000}"/>
    <cellStyle name="표준 64 2 3 2 3" xfId="35681" xr:uid="{00000000-0005-0000-0000-0000658B0000}"/>
    <cellStyle name="표준 64 2 3 2 3 2" xfId="35682" xr:uid="{00000000-0005-0000-0000-0000668B0000}"/>
    <cellStyle name="표준 64 2 3 2 3 2 2" xfId="35683" xr:uid="{00000000-0005-0000-0000-0000678B0000}"/>
    <cellStyle name="표준 64 2 3 2 3 3" xfId="35684" xr:uid="{00000000-0005-0000-0000-0000688B0000}"/>
    <cellStyle name="표준 64 2 3 2 4" xfId="35685" xr:uid="{00000000-0005-0000-0000-0000698B0000}"/>
    <cellStyle name="표준 64 2 3 2 4 2" xfId="35686" xr:uid="{00000000-0005-0000-0000-00006A8B0000}"/>
    <cellStyle name="표준 64 2 3 2 5" xfId="35687" xr:uid="{00000000-0005-0000-0000-00006B8B0000}"/>
    <cellStyle name="표준 64 2 3 3" xfId="35688" xr:uid="{00000000-0005-0000-0000-00006C8B0000}"/>
    <cellStyle name="표준 64 2 3 3 2" xfId="35689" xr:uid="{00000000-0005-0000-0000-00006D8B0000}"/>
    <cellStyle name="표준 64 2 3 3 2 2" xfId="35690" xr:uid="{00000000-0005-0000-0000-00006E8B0000}"/>
    <cellStyle name="표준 64 2 3 3 2 2 2" xfId="35691" xr:uid="{00000000-0005-0000-0000-00006F8B0000}"/>
    <cellStyle name="표준 64 2 3 3 2 3" xfId="35692" xr:uid="{00000000-0005-0000-0000-0000708B0000}"/>
    <cellStyle name="표준 64 2 3 3 3" xfId="35693" xr:uid="{00000000-0005-0000-0000-0000718B0000}"/>
    <cellStyle name="표준 64 2 3 3 3 2" xfId="35694" xr:uid="{00000000-0005-0000-0000-0000728B0000}"/>
    <cellStyle name="표준 64 2 3 3 4" xfId="35695" xr:uid="{00000000-0005-0000-0000-0000738B0000}"/>
    <cellStyle name="표준 64 2 3 4" xfId="35696" xr:uid="{00000000-0005-0000-0000-0000748B0000}"/>
    <cellStyle name="표준 64 2 3 4 2" xfId="35697" xr:uid="{00000000-0005-0000-0000-0000758B0000}"/>
    <cellStyle name="표준 64 2 3 4 2 2" xfId="35698" xr:uid="{00000000-0005-0000-0000-0000768B0000}"/>
    <cellStyle name="표준 64 2 3 4 3" xfId="35699" xr:uid="{00000000-0005-0000-0000-0000778B0000}"/>
    <cellStyle name="표준 64 2 3 5" xfId="35700" xr:uid="{00000000-0005-0000-0000-0000788B0000}"/>
    <cellStyle name="표준 64 2 3 5 2" xfId="35701" xr:uid="{00000000-0005-0000-0000-0000798B0000}"/>
    <cellStyle name="표준 64 2 3 6" xfId="35702" xr:uid="{00000000-0005-0000-0000-00007A8B0000}"/>
    <cellStyle name="표준 64 2 4" xfId="35703" xr:uid="{00000000-0005-0000-0000-00007B8B0000}"/>
    <cellStyle name="표준 64 2 4 2" xfId="35704" xr:uid="{00000000-0005-0000-0000-00007C8B0000}"/>
    <cellStyle name="표준 64 2 4 2 2" xfId="35705" xr:uid="{00000000-0005-0000-0000-00007D8B0000}"/>
    <cellStyle name="표준 64 2 4 2 2 2" xfId="35706" xr:uid="{00000000-0005-0000-0000-00007E8B0000}"/>
    <cellStyle name="표준 64 2 4 2 2 2 2" xfId="35707" xr:uid="{00000000-0005-0000-0000-00007F8B0000}"/>
    <cellStyle name="표준 64 2 4 2 2 3" xfId="35708" xr:uid="{00000000-0005-0000-0000-0000808B0000}"/>
    <cellStyle name="표준 64 2 4 2 3" xfId="35709" xr:uid="{00000000-0005-0000-0000-0000818B0000}"/>
    <cellStyle name="표준 64 2 4 2 3 2" xfId="35710" xr:uid="{00000000-0005-0000-0000-0000828B0000}"/>
    <cellStyle name="표준 64 2 4 2 4" xfId="35711" xr:uid="{00000000-0005-0000-0000-0000838B0000}"/>
    <cellStyle name="표준 64 2 4 3" xfId="35712" xr:uid="{00000000-0005-0000-0000-0000848B0000}"/>
    <cellStyle name="표준 64 2 4 3 2" xfId="35713" xr:uid="{00000000-0005-0000-0000-0000858B0000}"/>
    <cellStyle name="표준 64 2 4 3 2 2" xfId="35714" xr:uid="{00000000-0005-0000-0000-0000868B0000}"/>
    <cellStyle name="표준 64 2 4 3 3" xfId="35715" xr:uid="{00000000-0005-0000-0000-0000878B0000}"/>
    <cellStyle name="표준 64 2 4 4" xfId="35716" xr:uid="{00000000-0005-0000-0000-0000888B0000}"/>
    <cellStyle name="표준 64 2 4 4 2" xfId="35717" xr:uid="{00000000-0005-0000-0000-0000898B0000}"/>
    <cellStyle name="표준 64 2 4 5" xfId="35718" xr:uid="{00000000-0005-0000-0000-00008A8B0000}"/>
    <cellStyle name="표준 64 2 5" xfId="35719" xr:uid="{00000000-0005-0000-0000-00008B8B0000}"/>
    <cellStyle name="표준 64 2 5 2" xfId="35720" xr:uid="{00000000-0005-0000-0000-00008C8B0000}"/>
    <cellStyle name="표준 64 2 5 2 2" xfId="35721" xr:uid="{00000000-0005-0000-0000-00008D8B0000}"/>
    <cellStyle name="표준 64 2 5 2 2 2" xfId="35722" xr:uid="{00000000-0005-0000-0000-00008E8B0000}"/>
    <cellStyle name="표준 64 2 5 2 3" xfId="35723" xr:uid="{00000000-0005-0000-0000-00008F8B0000}"/>
    <cellStyle name="표준 64 2 5 3" xfId="35724" xr:uid="{00000000-0005-0000-0000-0000908B0000}"/>
    <cellStyle name="표준 64 2 5 3 2" xfId="35725" xr:uid="{00000000-0005-0000-0000-0000918B0000}"/>
    <cellStyle name="표준 64 2 5 4" xfId="35726" xr:uid="{00000000-0005-0000-0000-0000928B0000}"/>
    <cellStyle name="표준 64 2 6" xfId="35727" xr:uid="{00000000-0005-0000-0000-0000938B0000}"/>
    <cellStyle name="표준 64 2 6 2" xfId="35728" xr:uid="{00000000-0005-0000-0000-0000948B0000}"/>
    <cellStyle name="표준 64 2 6 2 2" xfId="35729" xr:uid="{00000000-0005-0000-0000-0000958B0000}"/>
    <cellStyle name="표준 64 2 6 3" xfId="35730" xr:uid="{00000000-0005-0000-0000-0000968B0000}"/>
    <cellStyle name="표준 64 2 7" xfId="35731" xr:uid="{00000000-0005-0000-0000-0000978B0000}"/>
    <cellStyle name="표준 64 2 7 2" xfId="35732" xr:uid="{00000000-0005-0000-0000-0000988B0000}"/>
    <cellStyle name="표준 64 2 8" xfId="35733" xr:uid="{00000000-0005-0000-0000-0000998B0000}"/>
    <cellStyle name="표준 64 3" xfId="35734" xr:uid="{00000000-0005-0000-0000-00009A8B0000}"/>
    <cellStyle name="표준 64 3 2" xfId="35735" xr:uid="{00000000-0005-0000-0000-00009B8B0000}"/>
    <cellStyle name="표준 64 3 2 2" xfId="35736" xr:uid="{00000000-0005-0000-0000-00009C8B0000}"/>
    <cellStyle name="표준 64 3 2 2 2" xfId="35737" xr:uid="{00000000-0005-0000-0000-00009D8B0000}"/>
    <cellStyle name="표준 64 3 2 2 2 2" xfId="35738" xr:uid="{00000000-0005-0000-0000-00009E8B0000}"/>
    <cellStyle name="표준 64 3 2 2 2 2 2" xfId="35739" xr:uid="{00000000-0005-0000-0000-00009F8B0000}"/>
    <cellStyle name="표준 64 3 2 2 2 2 2 2" xfId="35740" xr:uid="{00000000-0005-0000-0000-0000A08B0000}"/>
    <cellStyle name="표준 64 3 2 2 2 2 3" xfId="35741" xr:uid="{00000000-0005-0000-0000-0000A18B0000}"/>
    <cellStyle name="표준 64 3 2 2 2 3" xfId="35742" xr:uid="{00000000-0005-0000-0000-0000A28B0000}"/>
    <cellStyle name="표준 64 3 2 2 2 3 2" xfId="35743" xr:uid="{00000000-0005-0000-0000-0000A38B0000}"/>
    <cellStyle name="표준 64 3 2 2 2 4" xfId="35744" xr:uid="{00000000-0005-0000-0000-0000A48B0000}"/>
    <cellStyle name="표준 64 3 2 2 3" xfId="35745" xr:uid="{00000000-0005-0000-0000-0000A58B0000}"/>
    <cellStyle name="표준 64 3 2 2 3 2" xfId="35746" xr:uid="{00000000-0005-0000-0000-0000A68B0000}"/>
    <cellStyle name="표준 64 3 2 2 3 2 2" xfId="35747" xr:uid="{00000000-0005-0000-0000-0000A78B0000}"/>
    <cellStyle name="표준 64 3 2 2 3 3" xfId="35748" xr:uid="{00000000-0005-0000-0000-0000A88B0000}"/>
    <cellStyle name="표준 64 3 2 2 4" xfId="35749" xr:uid="{00000000-0005-0000-0000-0000A98B0000}"/>
    <cellStyle name="표준 64 3 2 2 4 2" xfId="35750" xr:uid="{00000000-0005-0000-0000-0000AA8B0000}"/>
    <cellStyle name="표준 64 3 2 2 5" xfId="35751" xr:uid="{00000000-0005-0000-0000-0000AB8B0000}"/>
    <cellStyle name="표준 64 3 2 3" xfId="35752" xr:uid="{00000000-0005-0000-0000-0000AC8B0000}"/>
    <cellStyle name="표준 64 3 2 3 2" xfId="35753" xr:uid="{00000000-0005-0000-0000-0000AD8B0000}"/>
    <cellStyle name="표준 64 3 2 3 2 2" xfId="35754" xr:uid="{00000000-0005-0000-0000-0000AE8B0000}"/>
    <cellStyle name="표준 64 3 2 3 2 2 2" xfId="35755" xr:uid="{00000000-0005-0000-0000-0000AF8B0000}"/>
    <cellStyle name="표준 64 3 2 3 2 3" xfId="35756" xr:uid="{00000000-0005-0000-0000-0000B08B0000}"/>
    <cellStyle name="표준 64 3 2 3 3" xfId="35757" xr:uid="{00000000-0005-0000-0000-0000B18B0000}"/>
    <cellStyle name="표준 64 3 2 3 3 2" xfId="35758" xr:uid="{00000000-0005-0000-0000-0000B28B0000}"/>
    <cellStyle name="표준 64 3 2 3 4" xfId="35759" xr:uid="{00000000-0005-0000-0000-0000B38B0000}"/>
    <cellStyle name="표준 64 3 2 4" xfId="35760" xr:uid="{00000000-0005-0000-0000-0000B48B0000}"/>
    <cellStyle name="표준 64 3 2 4 2" xfId="35761" xr:uid="{00000000-0005-0000-0000-0000B58B0000}"/>
    <cellStyle name="표준 64 3 2 4 2 2" xfId="35762" xr:uid="{00000000-0005-0000-0000-0000B68B0000}"/>
    <cellStyle name="표준 64 3 2 4 3" xfId="35763" xr:uid="{00000000-0005-0000-0000-0000B78B0000}"/>
    <cellStyle name="표준 64 3 2 5" xfId="35764" xr:uid="{00000000-0005-0000-0000-0000B88B0000}"/>
    <cellStyle name="표준 64 3 2 5 2" xfId="35765" xr:uid="{00000000-0005-0000-0000-0000B98B0000}"/>
    <cellStyle name="표준 64 3 2 6" xfId="35766" xr:uid="{00000000-0005-0000-0000-0000BA8B0000}"/>
    <cellStyle name="표준 64 3 3" xfId="35767" xr:uid="{00000000-0005-0000-0000-0000BB8B0000}"/>
    <cellStyle name="표준 64 3 3 2" xfId="35768" xr:uid="{00000000-0005-0000-0000-0000BC8B0000}"/>
    <cellStyle name="표준 64 3 3 2 2" xfId="35769" xr:uid="{00000000-0005-0000-0000-0000BD8B0000}"/>
    <cellStyle name="표준 64 3 3 2 2 2" xfId="35770" xr:uid="{00000000-0005-0000-0000-0000BE8B0000}"/>
    <cellStyle name="표준 64 3 3 2 2 2 2" xfId="35771" xr:uid="{00000000-0005-0000-0000-0000BF8B0000}"/>
    <cellStyle name="표준 64 3 3 2 2 3" xfId="35772" xr:uid="{00000000-0005-0000-0000-0000C08B0000}"/>
    <cellStyle name="표준 64 3 3 2 3" xfId="35773" xr:uid="{00000000-0005-0000-0000-0000C18B0000}"/>
    <cellStyle name="표준 64 3 3 2 3 2" xfId="35774" xr:uid="{00000000-0005-0000-0000-0000C28B0000}"/>
    <cellStyle name="표준 64 3 3 2 4" xfId="35775" xr:uid="{00000000-0005-0000-0000-0000C38B0000}"/>
    <cellStyle name="표준 64 3 3 3" xfId="35776" xr:uid="{00000000-0005-0000-0000-0000C48B0000}"/>
    <cellStyle name="표준 64 3 3 3 2" xfId="35777" xr:uid="{00000000-0005-0000-0000-0000C58B0000}"/>
    <cellStyle name="표준 64 3 3 3 2 2" xfId="35778" xr:uid="{00000000-0005-0000-0000-0000C68B0000}"/>
    <cellStyle name="표준 64 3 3 3 3" xfId="35779" xr:uid="{00000000-0005-0000-0000-0000C78B0000}"/>
    <cellStyle name="표준 64 3 3 4" xfId="35780" xr:uid="{00000000-0005-0000-0000-0000C88B0000}"/>
    <cellStyle name="표준 64 3 3 4 2" xfId="35781" xr:uid="{00000000-0005-0000-0000-0000C98B0000}"/>
    <cellStyle name="표준 64 3 3 5" xfId="35782" xr:uid="{00000000-0005-0000-0000-0000CA8B0000}"/>
    <cellStyle name="표준 64 3 4" xfId="35783" xr:uid="{00000000-0005-0000-0000-0000CB8B0000}"/>
    <cellStyle name="표준 64 3 4 2" xfId="35784" xr:uid="{00000000-0005-0000-0000-0000CC8B0000}"/>
    <cellStyle name="표준 64 3 4 2 2" xfId="35785" xr:uid="{00000000-0005-0000-0000-0000CD8B0000}"/>
    <cellStyle name="표준 64 3 4 2 2 2" xfId="35786" xr:uid="{00000000-0005-0000-0000-0000CE8B0000}"/>
    <cellStyle name="표준 64 3 4 2 3" xfId="35787" xr:uid="{00000000-0005-0000-0000-0000CF8B0000}"/>
    <cellStyle name="표준 64 3 4 3" xfId="35788" xr:uid="{00000000-0005-0000-0000-0000D08B0000}"/>
    <cellStyle name="표준 64 3 4 3 2" xfId="35789" xr:uid="{00000000-0005-0000-0000-0000D18B0000}"/>
    <cellStyle name="표준 64 3 4 4" xfId="35790" xr:uid="{00000000-0005-0000-0000-0000D28B0000}"/>
    <cellStyle name="표준 64 3 5" xfId="35791" xr:uid="{00000000-0005-0000-0000-0000D38B0000}"/>
    <cellStyle name="표준 64 3 5 2" xfId="35792" xr:uid="{00000000-0005-0000-0000-0000D48B0000}"/>
    <cellStyle name="표준 64 3 5 2 2" xfId="35793" xr:uid="{00000000-0005-0000-0000-0000D58B0000}"/>
    <cellStyle name="표준 64 3 5 3" xfId="35794" xr:uid="{00000000-0005-0000-0000-0000D68B0000}"/>
    <cellStyle name="표준 64 3 6" xfId="35795" xr:uid="{00000000-0005-0000-0000-0000D78B0000}"/>
    <cellStyle name="표준 64 3 6 2" xfId="35796" xr:uid="{00000000-0005-0000-0000-0000D88B0000}"/>
    <cellStyle name="표준 64 3 7" xfId="35797" xr:uid="{00000000-0005-0000-0000-0000D98B0000}"/>
    <cellStyle name="표준 64 4" xfId="35798" xr:uid="{00000000-0005-0000-0000-0000DA8B0000}"/>
    <cellStyle name="표준 64 4 2" xfId="35799" xr:uid="{00000000-0005-0000-0000-0000DB8B0000}"/>
    <cellStyle name="표준 64 4 2 2" xfId="35800" xr:uid="{00000000-0005-0000-0000-0000DC8B0000}"/>
    <cellStyle name="표준 64 4 2 2 2" xfId="35801" xr:uid="{00000000-0005-0000-0000-0000DD8B0000}"/>
    <cellStyle name="표준 64 4 2 2 2 2" xfId="35802" xr:uid="{00000000-0005-0000-0000-0000DE8B0000}"/>
    <cellStyle name="표준 64 4 2 2 2 2 2" xfId="35803" xr:uid="{00000000-0005-0000-0000-0000DF8B0000}"/>
    <cellStyle name="표준 64 4 2 2 2 3" xfId="35804" xr:uid="{00000000-0005-0000-0000-0000E08B0000}"/>
    <cellStyle name="표준 64 4 2 2 3" xfId="35805" xr:uid="{00000000-0005-0000-0000-0000E18B0000}"/>
    <cellStyle name="표준 64 4 2 2 3 2" xfId="35806" xr:uid="{00000000-0005-0000-0000-0000E28B0000}"/>
    <cellStyle name="표준 64 4 2 2 4" xfId="35807" xr:uid="{00000000-0005-0000-0000-0000E38B0000}"/>
    <cellStyle name="표준 64 4 2 3" xfId="35808" xr:uid="{00000000-0005-0000-0000-0000E48B0000}"/>
    <cellStyle name="표준 64 4 2 3 2" xfId="35809" xr:uid="{00000000-0005-0000-0000-0000E58B0000}"/>
    <cellStyle name="표준 64 4 2 3 2 2" xfId="35810" xr:uid="{00000000-0005-0000-0000-0000E68B0000}"/>
    <cellStyle name="표준 64 4 2 3 3" xfId="35811" xr:uid="{00000000-0005-0000-0000-0000E78B0000}"/>
    <cellStyle name="표준 64 4 2 4" xfId="35812" xr:uid="{00000000-0005-0000-0000-0000E88B0000}"/>
    <cellStyle name="표준 64 4 2 4 2" xfId="35813" xr:uid="{00000000-0005-0000-0000-0000E98B0000}"/>
    <cellStyle name="표준 64 4 2 5" xfId="35814" xr:uid="{00000000-0005-0000-0000-0000EA8B0000}"/>
    <cellStyle name="표준 64 4 3" xfId="35815" xr:uid="{00000000-0005-0000-0000-0000EB8B0000}"/>
    <cellStyle name="표준 64 4 3 2" xfId="35816" xr:uid="{00000000-0005-0000-0000-0000EC8B0000}"/>
    <cellStyle name="표준 64 4 3 2 2" xfId="35817" xr:uid="{00000000-0005-0000-0000-0000ED8B0000}"/>
    <cellStyle name="표준 64 4 3 2 2 2" xfId="35818" xr:uid="{00000000-0005-0000-0000-0000EE8B0000}"/>
    <cellStyle name="표준 64 4 3 2 3" xfId="35819" xr:uid="{00000000-0005-0000-0000-0000EF8B0000}"/>
    <cellStyle name="표준 64 4 3 3" xfId="35820" xr:uid="{00000000-0005-0000-0000-0000F08B0000}"/>
    <cellStyle name="표준 64 4 3 3 2" xfId="35821" xr:uid="{00000000-0005-0000-0000-0000F18B0000}"/>
    <cellStyle name="표준 64 4 3 4" xfId="35822" xr:uid="{00000000-0005-0000-0000-0000F28B0000}"/>
    <cellStyle name="표준 64 4 4" xfId="35823" xr:uid="{00000000-0005-0000-0000-0000F38B0000}"/>
    <cellStyle name="표준 64 4 4 2" xfId="35824" xr:uid="{00000000-0005-0000-0000-0000F48B0000}"/>
    <cellStyle name="표준 64 4 4 2 2" xfId="35825" xr:uid="{00000000-0005-0000-0000-0000F58B0000}"/>
    <cellStyle name="표준 64 4 4 3" xfId="35826" xr:uid="{00000000-0005-0000-0000-0000F68B0000}"/>
    <cellStyle name="표준 64 4 5" xfId="35827" xr:uid="{00000000-0005-0000-0000-0000F78B0000}"/>
    <cellStyle name="표준 64 4 5 2" xfId="35828" xr:uid="{00000000-0005-0000-0000-0000F88B0000}"/>
    <cellStyle name="표준 64 4 6" xfId="35829" xr:uid="{00000000-0005-0000-0000-0000F98B0000}"/>
    <cellStyle name="표준 64 5" xfId="35830" xr:uid="{00000000-0005-0000-0000-0000FA8B0000}"/>
    <cellStyle name="표준 64 5 2" xfId="35831" xr:uid="{00000000-0005-0000-0000-0000FB8B0000}"/>
    <cellStyle name="표준 64 5 2 2" xfId="35832" xr:uid="{00000000-0005-0000-0000-0000FC8B0000}"/>
    <cellStyle name="표준 64 5 2 2 2" xfId="35833" xr:uid="{00000000-0005-0000-0000-0000FD8B0000}"/>
    <cellStyle name="표준 64 5 2 2 2 2" xfId="35834" xr:uid="{00000000-0005-0000-0000-0000FE8B0000}"/>
    <cellStyle name="표준 64 5 2 2 3" xfId="35835" xr:uid="{00000000-0005-0000-0000-0000FF8B0000}"/>
    <cellStyle name="표준 64 5 2 3" xfId="35836" xr:uid="{00000000-0005-0000-0000-0000008C0000}"/>
    <cellStyle name="표준 64 5 2 3 2" xfId="35837" xr:uid="{00000000-0005-0000-0000-0000018C0000}"/>
    <cellStyle name="표준 64 5 2 4" xfId="35838" xr:uid="{00000000-0005-0000-0000-0000028C0000}"/>
    <cellStyle name="표준 64 5 3" xfId="35839" xr:uid="{00000000-0005-0000-0000-0000038C0000}"/>
    <cellStyle name="표준 64 5 3 2" xfId="35840" xr:uid="{00000000-0005-0000-0000-0000048C0000}"/>
    <cellStyle name="표준 64 5 3 2 2" xfId="35841" xr:uid="{00000000-0005-0000-0000-0000058C0000}"/>
    <cellStyle name="표준 64 5 3 3" xfId="35842" xr:uid="{00000000-0005-0000-0000-0000068C0000}"/>
    <cellStyle name="표준 64 5 4" xfId="35843" xr:uid="{00000000-0005-0000-0000-0000078C0000}"/>
    <cellStyle name="표준 64 5 4 2" xfId="35844" xr:uid="{00000000-0005-0000-0000-0000088C0000}"/>
    <cellStyle name="표준 64 5 5" xfId="35845" xr:uid="{00000000-0005-0000-0000-0000098C0000}"/>
    <cellStyle name="표준 64 6" xfId="35846" xr:uid="{00000000-0005-0000-0000-00000A8C0000}"/>
    <cellStyle name="표준 64 6 2" xfId="35847" xr:uid="{00000000-0005-0000-0000-00000B8C0000}"/>
    <cellStyle name="표준 64 6 2 2" xfId="35848" xr:uid="{00000000-0005-0000-0000-00000C8C0000}"/>
    <cellStyle name="표준 64 6 2 2 2" xfId="35849" xr:uid="{00000000-0005-0000-0000-00000D8C0000}"/>
    <cellStyle name="표준 64 6 2 3" xfId="35850" xr:uid="{00000000-0005-0000-0000-00000E8C0000}"/>
    <cellStyle name="표준 64 6 3" xfId="35851" xr:uid="{00000000-0005-0000-0000-00000F8C0000}"/>
    <cellStyle name="표준 64 6 3 2" xfId="35852" xr:uid="{00000000-0005-0000-0000-0000108C0000}"/>
    <cellStyle name="표준 64 6 4" xfId="35853" xr:uid="{00000000-0005-0000-0000-0000118C0000}"/>
    <cellStyle name="표준 64 7" xfId="35854" xr:uid="{00000000-0005-0000-0000-0000128C0000}"/>
    <cellStyle name="표준 64 7 2" xfId="35855" xr:uid="{00000000-0005-0000-0000-0000138C0000}"/>
    <cellStyle name="표준 64 7 2 2" xfId="35856" xr:uid="{00000000-0005-0000-0000-0000148C0000}"/>
    <cellStyle name="표준 64 7 3" xfId="35857" xr:uid="{00000000-0005-0000-0000-0000158C0000}"/>
    <cellStyle name="표준 64 8" xfId="35858" xr:uid="{00000000-0005-0000-0000-0000168C0000}"/>
    <cellStyle name="표준 64 8 2" xfId="35859" xr:uid="{00000000-0005-0000-0000-0000178C0000}"/>
    <cellStyle name="표준 64 9" xfId="35860" xr:uid="{00000000-0005-0000-0000-0000188C0000}"/>
    <cellStyle name="표준 64 9 2" xfId="35861" xr:uid="{00000000-0005-0000-0000-0000198C0000}"/>
    <cellStyle name="표준 64_이관신청서명단(말소)" xfId="35862" xr:uid="{00000000-0005-0000-0000-00001A8C0000}"/>
    <cellStyle name="표준 65" xfId="35863" xr:uid="{00000000-0005-0000-0000-00001B8C0000}"/>
    <cellStyle name="표준 65 10" xfId="35864" xr:uid="{00000000-0005-0000-0000-00001C8C0000}"/>
    <cellStyle name="표준 65 10 2" xfId="35865" xr:uid="{00000000-0005-0000-0000-00001D8C0000}"/>
    <cellStyle name="표준 65 10 2 2" xfId="35866" xr:uid="{00000000-0005-0000-0000-00001E8C0000}"/>
    <cellStyle name="표준 65 11" xfId="35867" xr:uid="{00000000-0005-0000-0000-00001F8C0000}"/>
    <cellStyle name="표준 65 2" xfId="35868" xr:uid="{00000000-0005-0000-0000-0000208C0000}"/>
    <cellStyle name="표준 65 2 2" xfId="35869" xr:uid="{00000000-0005-0000-0000-0000218C0000}"/>
    <cellStyle name="표준 65 2 2 2" xfId="35870" xr:uid="{00000000-0005-0000-0000-0000228C0000}"/>
    <cellStyle name="표준 65 2 2 2 2" xfId="35871" xr:uid="{00000000-0005-0000-0000-0000238C0000}"/>
    <cellStyle name="표준 65 2 2 2 2 2" xfId="35872" xr:uid="{00000000-0005-0000-0000-0000248C0000}"/>
    <cellStyle name="표준 65 2 2 2 2 2 2" xfId="35873" xr:uid="{00000000-0005-0000-0000-0000258C0000}"/>
    <cellStyle name="표준 65 2 2 2 2 2 2 2" xfId="35874" xr:uid="{00000000-0005-0000-0000-0000268C0000}"/>
    <cellStyle name="표준 65 2 2 2 2 2 2 2 2" xfId="35875" xr:uid="{00000000-0005-0000-0000-0000278C0000}"/>
    <cellStyle name="표준 65 2 2 2 2 2 2 3" xfId="35876" xr:uid="{00000000-0005-0000-0000-0000288C0000}"/>
    <cellStyle name="표준 65 2 2 2 2 2 3" xfId="35877" xr:uid="{00000000-0005-0000-0000-0000298C0000}"/>
    <cellStyle name="표준 65 2 2 2 2 2 3 2" xfId="35878" xr:uid="{00000000-0005-0000-0000-00002A8C0000}"/>
    <cellStyle name="표준 65 2 2 2 2 2 4" xfId="35879" xr:uid="{00000000-0005-0000-0000-00002B8C0000}"/>
    <cellStyle name="표준 65 2 2 2 2 3" xfId="35880" xr:uid="{00000000-0005-0000-0000-00002C8C0000}"/>
    <cellStyle name="표준 65 2 2 2 2 3 2" xfId="35881" xr:uid="{00000000-0005-0000-0000-00002D8C0000}"/>
    <cellStyle name="표준 65 2 2 2 2 3 2 2" xfId="35882" xr:uid="{00000000-0005-0000-0000-00002E8C0000}"/>
    <cellStyle name="표준 65 2 2 2 2 3 3" xfId="35883" xr:uid="{00000000-0005-0000-0000-00002F8C0000}"/>
    <cellStyle name="표준 65 2 2 2 2 4" xfId="35884" xr:uid="{00000000-0005-0000-0000-0000308C0000}"/>
    <cellStyle name="표준 65 2 2 2 2 4 2" xfId="35885" xr:uid="{00000000-0005-0000-0000-0000318C0000}"/>
    <cellStyle name="표준 65 2 2 2 2 5" xfId="35886" xr:uid="{00000000-0005-0000-0000-0000328C0000}"/>
    <cellStyle name="표준 65 2 2 2 3" xfId="35887" xr:uid="{00000000-0005-0000-0000-0000338C0000}"/>
    <cellStyle name="표준 65 2 2 2 3 2" xfId="35888" xr:uid="{00000000-0005-0000-0000-0000348C0000}"/>
    <cellStyle name="표준 65 2 2 2 3 2 2" xfId="35889" xr:uid="{00000000-0005-0000-0000-0000358C0000}"/>
    <cellStyle name="표준 65 2 2 2 3 2 2 2" xfId="35890" xr:uid="{00000000-0005-0000-0000-0000368C0000}"/>
    <cellStyle name="표준 65 2 2 2 3 2 3" xfId="35891" xr:uid="{00000000-0005-0000-0000-0000378C0000}"/>
    <cellStyle name="표준 65 2 2 2 3 3" xfId="35892" xr:uid="{00000000-0005-0000-0000-0000388C0000}"/>
    <cellStyle name="표준 65 2 2 2 3 3 2" xfId="35893" xr:uid="{00000000-0005-0000-0000-0000398C0000}"/>
    <cellStyle name="표준 65 2 2 2 3 4" xfId="35894" xr:uid="{00000000-0005-0000-0000-00003A8C0000}"/>
    <cellStyle name="표준 65 2 2 2 4" xfId="35895" xr:uid="{00000000-0005-0000-0000-00003B8C0000}"/>
    <cellStyle name="표준 65 2 2 2 4 2" xfId="35896" xr:uid="{00000000-0005-0000-0000-00003C8C0000}"/>
    <cellStyle name="표준 65 2 2 2 4 2 2" xfId="35897" xr:uid="{00000000-0005-0000-0000-00003D8C0000}"/>
    <cellStyle name="표준 65 2 2 2 4 3" xfId="35898" xr:uid="{00000000-0005-0000-0000-00003E8C0000}"/>
    <cellStyle name="표준 65 2 2 2 5" xfId="35899" xr:uid="{00000000-0005-0000-0000-00003F8C0000}"/>
    <cellStyle name="표준 65 2 2 2 5 2" xfId="35900" xr:uid="{00000000-0005-0000-0000-0000408C0000}"/>
    <cellStyle name="표준 65 2 2 2 6" xfId="35901" xr:uid="{00000000-0005-0000-0000-0000418C0000}"/>
    <cellStyle name="표준 65 2 2 3" xfId="35902" xr:uid="{00000000-0005-0000-0000-0000428C0000}"/>
    <cellStyle name="표준 65 2 2 3 2" xfId="35903" xr:uid="{00000000-0005-0000-0000-0000438C0000}"/>
    <cellStyle name="표준 65 2 2 3 2 2" xfId="35904" xr:uid="{00000000-0005-0000-0000-0000448C0000}"/>
    <cellStyle name="표준 65 2 2 3 2 2 2" xfId="35905" xr:uid="{00000000-0005-0000-0000-0000458C0000}"/>
    <cellStyle name="표준 65 2 2 3 2 2 2 2" xfId="35906" xr:uid="{00000000-0005-0000-0000-0000468C0000}"/>
    <cellStyle name="표준 65 2 2 3 2 2 3" xfId="35907" xr:uid="{00000000-0005-0000-0000-0000478C0000}"/>
    <cellStyle name="표준 65 2 2 3 2 3" xfId="35908" xr:uid="{00000000-0005-0000-0000-0000488C0000}"/>
    <cellStyle name="표준 65 2 2 3 2 3 2" xfId="35909" xr:uid="{00000000-0005-0000-0000-0000498C0000}"/>
    <cellStyle name="표준 65 2 2 3 2 4" xfId="35910" xr:uid="{00000000-0005-0000-0000-00004A8C0000}"/>
    <cellStyle name="표준 65 2 2 3 3" xfId="35911" xr:uid="{00000000-0005-0000-0000-00004B8C0000}"/>
    <cellStyle name="표준 65 2 2 3 3 2" xfId="35912" xr:uid="{00000000-0005-0000-0000-00004C8C0000}"/>
    <cellStyle name="표준 65 2 2 3 3 2 2" xfId="35913" xr:uid="{00000000-0005-0000-0000-00004D8C0000}"/>
    <cellStyle name="표준 65 2 2 3 3 3" xfId="35914" xr:uid="{00000000-0005-0000-0000-00004E8C0000}"/>
    <cellStyle name="표준 65 2 2 3 4" xfId="35915" xr:uid="{00000000-0005-0000-0000-00004F8C0000}"/>
    <cellStyle name="표준 65 2 2 3 4 2" xfId="35916" xr:uid="{00000000-0005-0000-0000-0000508C0000}"/>
    <cellStyle name="표준 65 2 2 3 5" xfId="35917" xr:uid="{00000000-0005-0000-0000-0000518C0000}"/>
    <cellStyle name="표준 65 2 2 4" xfId="35918" xr:uid="{00000000-0005-0000-0000-0000528C0000}"/>
    <cellStyle name="표준 65 2 2 4 2" xfId="35919" xr:uid="{00000000-0005-0000-0000-0000538C0000}"/>
    <cellStyle name="표준 65 2 2 4 2 2" xfId="35920" xr:uid="{00000000-0005-0000-0000-0000548C0000}"/>
    <cellStyle name="표준 65 2 2 4 2 2 2" xfId="35921" xr:uid="{00000000-0005-0000-0000-0000558C0000}"/>
    <cellStyle name="표준 65 2 2 4 2 3" xfId="35922" xr:uid="{00000000-0005-0000-0000-0000568C0000}"/>
    <cellStyle name="표준 65 2 2 4 3" xfId="35923" xr:uid="{00000000-0005-0000-0000-0000578C0000}"/>
    <cellStyle name="표준 65 2 2 4 3 2" xfId="35924" xr:uid="{00000000-0005-0000-0000-0000588C0000}"/>
    <cellStyle name="표준 65 2 2 4 4" xfId="35925" xr:uid="{00000000-0005-0000-0000-0000598C0000}"/>
    <cellStyle name="표준 65 2 2 5" xfId="35926" xr:uid="{00000000-0005-0000-0000-00005A8C0000}"/>
    <cellStyle name="표준 65 2 2 5 2" xfId="35927" xr:uid="{00000000-0005-0000-0000-00005B8C0000}"/>
    <cellStyle name="표준 65 2 2 5 2 2" xfId="35928" xr:uid="{00000000-0005-0000-0000-00005C8C0000}"/>
    <cellStyle name="표준 65 2 2 5 3" xfId="35929" xr:uid="{00000000-0005-0000-0000-00005D8C0000}"/>
    <cellStyle name="표준 65 2 2 6" xfId="35930" xr:uid="{00000000-0005-0000-0000-00005E8C0000}"/>
    <cellStyle name="표준 65 2 2 6 2" xfId="35931" xr:uid="{00000000-0005-0000-0000-00005F8C0000}"/>
    <cellStyle name="표준 65 2 2 7" xfId="35932" xr:uid="{00000000-0005-0000-0000-0000608C0000}"/>
    <cellStyle name="표준 65 2 3" xfId="35933" xr:uid="{00000000-0005-0000-0000-0000618C0000}"/>
    <cellStyle name="표준 65 2 3 2" xfId="35934" xr:uid="{00000000-0005-0000-0000-0000628C0000}"/>
    <cellStyle name="표준 65 2 3 2 2" xfId="35935" xr:uid="{00000000-0005-0000-0000-0000638C0000}"/>
    <cellStyle name="표준 65 2 3 2 2 2" xfId="35936" xr:uid="{00000000-0005-0000-0000-0000648C0000}"/>
    <cellStyle name="표준 65 2 3 2 2 2 2" xfId="35937" xr:uid="{00000000-0005-0000-0000-0000658C0000}"/>
    <cellStyle name="표준 65 2 3 2 2 2 2 2" xfId="35938" xr:uid="{00000000-0005-0000-0000-0000668C0000}"/>
    <cellStyle name="표준 65 2 3 2 2 2 3" xfId="35939" xr:uid="{00000000-0005-0000-0000-0000678C0000}"/>
    <cellStyle name="표준 65 2 3 2 2 3" xfId="35940" xr:uid="{00000000-0005-0000-0000-0000688C0000}"/>
    <cellStyle name="표준 65 2 3 2 2 3 2" xfId="35941" xr:uid="{00000000-0005-0000-0000-0000698C0000}"/>
    <cellStyle name="표준 65 2 3 2 2 4" xfId="35942" xr:uid="{00000000-0005-0000-0000-00006A8C0000}"/>
    <cellStyle name="표준 65 2 3 2 3" xfId="35943" xr:uid="{00000000-0005-0000-0000-00006B8C0000}"/>
    <cellStyle name="표준 65 2 3 2 3 2" xfId="35944" xr:uid="{00000000-0005-0000-0000-00006C8C0000}"/>
    <cellStyle name="표준 65 2 3 2 3 2 2" xfId="35945" xr:uid="{00000000-0005-0000-0000-00006D8C0000}"/>
    <cellStyle name="표준 65 2 3 2 3 3" xfId="35946" xr:uid="{00000000-0005-0000-0000-00006E8C0000}"/>
    <cellStyle name="표준 65 2 3 2 4" xfId="35947" xr:uid="{00000000-0005-0000-0000-00006F8C0000}"/>
    <cellStyle name="표준 65 2 3 2 4 2" xfId="35948" xr:uid="{00000000-0005-0000-0000-0000708C0000}"/>
    <cellStyle name="표준 65 2 3 2 5" xfId="35949" xr:uid="{00000000-0005-0000-0000-0000718C0000}"/>
    <cellStyle name="표준 65 2 3 3" xfId="35950" xr:uid="{00000000-0005-0000-0000-0000728C0000}"/>
    <cellStyle name="표준 65 2 3 3 2" xfId="35951" xr:uid="{00000000-0005-0000-0000-0000738C0000}"/>
    <cellStyle name="표준 65 2 3 3 2 2" xfId="35952" xr:uid="{00000000-0005-0000-0000-0000748C0000}"/>
    <cellStyle name="표준 65 2 3 3 2 2 2" xfId="35953" xr:uid="{00000000-0005-0000-0000-0000758C0000}"/>
    <cellStyle name="표준 65 2 3 3 2 3" xfId="35954" xr:uid="{00000000-0005-0000-0000-0000768C0000}"/>
    <cellStyle name="표준 65 2 3 3 3" xfId="35955" xr:uid="{00000000-0005-0000-0000-0000778C0000}"/>
    <cellStyle name="표준 65 2 3 3 3 2" xfId="35956" xr:uid="{00000000-0005-0000-0000-0000788C0000}"/>
    <cellStyle name="표준 65 2 3 3 4" xfId="35957" xr:uid="{00000000-0005-0000-0000-0000798C0000}"/>
    <cellStyle name="표준 65 2 3 4" xfId="35958" xr:uid="{00000000-0005-0000-0000-00007A8C0000}"/>
    <cellStyle name="표준 65 2 3 4 2" xfId="35959" xr:uid="{00000000-0005-0000-0000-00007B8C0000}"/>
    <cellStyle name="표준 65 2 3 4 2 2" xfId="35960" xr:uid="{00000000-0005-0000-0000-00007C8C0000}"/>
    <cellStyle name="표준 65 2 3 4 3" xfId="35961" xr:uid="{00000000-0005-0000-0000-00007D8C0000}"/>
    <cellStyle name="표준 65 2 3 5" xfId="35962" xr:uid="{00000000-0005-0000-0000-00007E8C0000}"/>
    <cellStyle name="표준 65 2 3 5 2" xfId="35963" xr:uid="{00000000-0005-0000-0000-00007F8C0000}"/>
    <cellStyle name="표준 65 2 3 6" xfId="35964" xr:uid="{00000000-0005-0000-0000-0000808C0000}"/>
    <cellStyle name="표준 65 2 4" xfId="35965" xr:uid="{00000000-0005-0000-0000-0000818C0000}"/>
    <cellStyle name="표준 65 2 4 2" xfId="35966" xr:uid="{00000000-0005-0000-0000-0000828C0000}"/>
    <cellStyle name="표준 65 2 4 2 2" xfId="35967" xr:uid="{00000000-0005-0000-0000-0000838C0000}"/>
    <cellStyle name="표준 65 2 4 2 2 2" xfId="35968" xr:uid="{00000000-0005-0000-0000-0000848C0000}"/>
    <cellStyle name="표준 65 2 4 2 2 2 2" xfId="35969" xr:uid="{00000000-0005-0000-0000-0000858C0000}"/>
    <cellStyle name="표준 65 2 4 2 2 3" xfId="35970" xr:uid="{00000000-0005-0000-0000-0000868C0000}"/>
    <cellStyle name="표준 65 2 4 2 3" xfId="35971" xr:uid="{00000000-0005-0000-0000-0000878C0000}"/>
    <cellStyle name="표준 65 2 4 2 3 2" xfId="35972" xr:uid="{00000000-0005-0000-0000-0000888C0000}"/>
    <cellStyle name="표준 65 2 4 2 4" xfId="35973" xr:uid="{00000000-0005-0000-0000-0000898C0000}"/>
    <cellStyle name="표준 65 2 4 3" xfId="35974" xr:uid="{00000000-0005-0000-0000-00008A8C0000}"/>
    <cellStyle name="표준 65 2 4 3 2" xfId="35975" xr:uid="{00000000-0005-0000-0000-00008B8C0000}"/>
    <cellStyle name="표준 65 2 4 3 2 2" xfId="35976" xr:uid="{00000000-0005-0000-0000-00008C8C0000}"/>
    <cellStyle name="표준 65 2 4 3 3" xfId="35977" xr:uid="{00000000-0005-0000-0000-00008D8C0000}"/>
    <cellStyle name="표준 65 2 4 4" xfId="35978" xr:uid="{00000000-0005-0000-0000-00008E8C0000}"/>
    <cellStyle name="표준 65 2 4 4 2" xfId="35979" xr:uid="{00000000-0005-0000-0000-00008F8C0000}"/>
    <cellStyle name="표준 65 2 4 5" xfId="35980" xr:uid="{00000000-0005-0000-0000-0000908C0000}"/>
    <cellStyle name="표준 65 2 5" xfId="35981" xr:uid="{00000000-0005-0000-0000-0000918C0000}"/>
    <cellStyle name="표준 65 2 5 2" xfId="35982" xr:uid="{00000000-0005-0000-0000-0000928C0000}"/>
    <cellStyle name="표준 65 2 5 2 2" xfId="35983" xr:uid="{00000000-0005-0000-0000-0000938C0000}"/>
    <cellStyle name="표준 65 2 5 2 2 2" xfId="35984" xr:uid="{00000000-0005-0000-0000-0000948C0000}"/>
    <cellStyle name="표준 65 2 5 2 3" xfId="35985" xr:uid="{00000000-0005-0000-0000-0000958C0000}"/>
    <cellStyle name="표준 65 2 5 3" xfId="35986" xr:uid="{00000000-0005-0000-0000-0000968C0000}"/>
    <cellStyle name="표준 65 2 5 3 2" xfId="35987" xr:uid="{00000000-0005-0000-0000-0000978C0000}"/>
    <cellStyle name="표준 65 2 5 4" xfId="35988" xr:uid="{00000000-0005-0000-0000-0000988C0000}"/>
    <cellStyle name="표준 65 2 6" xfId="35989" xr:uid="{00000000-0005-0000-0000-0000998C0000}"/>
    <cellStyle name="표준 65 2 6 2" xfId="35990" xr:uid="{00000000-0005-0000-0000-00009A8C0000}"/>
    <cellStyle name="표준 65 2 6 2 2" xfId="35991" xr:uid="{00000000-0005-0000-0000-00009B8C0000}"/>
    <cellStyle name="표준 65 2 6 3" xfId="35992" xr:uid="{00000000-0005-0000-0000-00009C8C0000}"/>
    <cellStyle name="표준 65 2 7" xfId="35993" xr:uid="{00000000-0005-0000-0000-00009D8C0000}"/>
    <cellStyle name="표준 65 2 7 2" xfId="35994" xr:uid="{00000000-0005-0000-0000-00009E8C0000}"/>
    <cellStyle name="표준 65 2 8" xfId="35995" xr:uid="{00000000-0005-0000-0000-00009F8C0000}"/>
    <cellStyle name="표준 65 3" xfId="35996" xr:uid="{00000000-0005-0000-0000-0000A08C0000}"/>
    <cellStyle name="표준 65 3 2" xfId="35997" xr:uid="{00000000-0005-0000-0000-0000A18C0000}"/>
    <cellStyle name="표준 65 3 2 2" xfId="35998" xr:uid="{00000000-0005-0000-0000-0000A28C0000}"/>
    <cellStyle name="표준 65 3 2 2 2" xfId="35999" xr:uid="{00000000-0005-0000-0000-0000A38C0000}"/>
    <cellStyle name="표준 65 3 2 2 2 2" xfId="36000" xr:uid="{00000000-0005-0000-0000-0000A48C0000}"/>
    <cellStyle name="표준 65 3 2 2 2 2 2" xfId="36001" xr:uid="{00000000-0005-0000-0000-0000A58C0000}"/>
    <cellStyle name="표준 65 3 2 2 2 2 2 2" xfId="36002" xr:uid="{00000000-0005-0000-0000-0000A68C0000}"/>
    <cellStyle name="표준 65 3 2 2 2 2 3" xfId="36003" xr:uid="{00000000-0005-0000-0000-0000A78C0000}"/>
    <cellStyle name="표준 65 3 2 2 2 3" xfId="36004" xr:uid="{00000000-0005-0000-0000-0000A88C0000}"/>
    <cellStyle name="표준 65 3 2 2 2 3 2" xfId="36005" xr:uid="{00000000-0005-0000-0000-0000A98C0000}"/>
    <cellStyle name="표준 65 3 2 2 2 4" xfId="36006" xr:uid="{00000000-0005-0000-0000-0000AA8C0000}"/>
    <cellStyle name="표준 65 3 2 2 3" xfId="36007" xr:uid="{00000000-0005-0000-0000-0000AB8C0000}"/>
    <cellStyle name="표준 65 3 2 2 3 2" xfId="36008" xr:uid="{00000000-0005-0000-0000-0000AC8C0000}"/>
    <cellStyle name="표준 65 3 2 2 3 2 2" xfId="36009" xr:uid="{00000000-0005-0000-0000-0000AD8C0000}"/>
    <cellStyle name="표준 65 3 2 2 3 3" xfId="36010" xr:uid="{00000000-0005-0000-0000-0000AE8C0000}"/>
    <cellStyle name="표준 65 3 2 2 4" xfId="36011" xr:uid="{00000000-0005-0000-0000-0000AF8C0000}"/>
    <cellStyle name="표준 65 3 2 2 4 2" xfId="36012" xr:uid="{00000000-0005-0000-0000-0000B08C0000}"/>
    <cellStyle name="표준 65 3 2 2 5" xfId="36013" xr:uid="{00000000-0005-0000-0000-0000B18C0000}"/>
    <cellStyle name="표준 65 3 2 3" xfId="36014" xr:uid="{00000000-0005-0000-0000-0000B28C0000}"/>
    <cellStyle name="표준 65 3 2 3 2" xfId="36015" xr:uid="{00000000-0005-0000-0000-0000B38C0000}"/>
    <cellStyle name="표준 65 3 2 3 2 2" xfId="36016" xr:uid="{00000000-0005-0000-0000-0000B48C0000}"/>
    <cellStyle name="표준 65 3 2 3 2 2 2" xfId="36017" xr:uid="{00000000-0005-0000-0000-0000B58C0000}"/>
    <cellStyle name="표준 65 3 2 3 2 3" xfId="36018" xr:uid="{00000000-0005-0000-0000-0000B68C0000}"/>
    <cellStyle name="표준 65 3 2 3 3" xfId="36019" xr:uid="{00000000-0005-0000-0000-0000B78C0000}"/>
    <cellStyle name="표준 65 3 2 3 3 2" xfId="36020" xr:uid="{00000000-0005-0000-0000-0000B88C0000}"/>
    <cellStyle name="표준 65 3 2 3 4" xfId="36021" xr:uid="{00000000-0005-0000-0000-0000B98C0000}"/>
    <cellStyle name="표준 65 3 2 4" xfId="36022" xr:uid="{00000000-0005-0000-0000-0000BA8C0000}"/>
    <cellStyle name="표준 65 3 2 4 2" xfId="36023" xr:uid="{00000000-0005-0000-0000-0000BB8C0000}"/>
    <cellStyle name="표준 65 3 2 4 2 2" xfId="36024" xr:uid="{00000000-0005-0000-0000-0000BC8C0000}"/>
    <cellStyle name="표준 65 3 2 4 3" xfId="36025" xr:uid="{00000000-0005-0000-0000-0000BD8C0000}"/>
    <cellStyle name="표준 65 3 2 5" xfId="36026" xr:uid="{00000000-0005-0000-0000-0000BE8C0000}"/>
    <cellStyle name="표준 65 3 2 5 2" xfId="36027" xr:uid="{00000000-0005-0000-0000-0000BF8C0000}"/>
    <cellStyle name="표준 65 3 2 6" xfId="36028" xr:uid="{00000000-0005-0000-0000-0000C08C0000}"/>
    <cellStyle name="표준 65 3 3" xfId="36029" xr:uid="{00000000-0005-0000-0000-0000C18C0000}"/>
    <cellStyle name="표준 65 3 3 2" xfId="36030" xr:uid="{00000000-0005-0000-0000-0000C28C0000}"/>
    <cellStyle name="표준 65 3 3 2 2" xfId="36031" xr:uid="{00000000-0005-0000-0000-0000C38C0000}"/>
    <cellStyle name="표준 65 3 3 2 2 2" xfId="36032" xr:uid="{00000000-0005-0000-0000-0000C48C0000}"/>
    <cellStyle name="표준 65 3 3 2 2 2 2" xfId="36033" xr:uid="{00000000-0005-0000-0000-0000C58C0000}"/>
    <cellStyle name="표준 65 3 3 2 2 3" xfId="36034" xr:uid="{00000000-0005-0000-0000-0000C68C0000}"/>
    <cellStyle name="표준 65 3 3 2 3" xfId="36035" xr:uid="{00000000-0005-0000-0000-0000C78C0000}"/>
    <cellStyle name="표준 65 3 3 2 3 2" xfId="36036" xr:uid="{00000000-0005-0000-0000-0000C88C0000}"/>
    <cellStyle name="표준 65 3 3 2 4" xfId="36037" xr:uid="{00000000-0005-0000-0000-0000C98C0000}"/>
    <cellStyle name="표준 65 3 3 3" xfId="36038" xr:uid="{00000000-0005-0000-0000-0000CA8C0000}"/>
    <cellStyle name="표준 65 3 3 3 2" xfId="36039" xr:uid="{00000000-0005-0000-0000-0000CB8C0000}"/>
    <cellStyle name="표준 65 3 3 3 2 2" xfId="36040" xr:uid="{00000000-0005-0000-0000-0000CC8C0000}"/>
    <cellStyle name="표준 65 3 3 3 3" xfId="36041" xr:uid="{00000000-0005-0000-0000-0000CD8C0000}"/>
    <cellStyle name="표준 65 3 3 4" xfId="36042" xr:uid="{00000000-0005-0000-0000-0000CE8C0000}"/>
    <cellStyle name="표준 65 3 3 4 2" xfId="36043" xr:uid="{00000000-0005-0000-0000-0000CF8C0000}"/>
    <cellStyle name="표준 65 3 3 5" xfId="36044" xr:uid="{00000000-0005-0000-0000-0000D08C0000}"/>
    <cellStyle name="표준 65 3 4" xfId="36045" xr:uid="{00000000-0005-0000-0000-0000D18C0000}"/>
    <cellStyle name="표준 65 3 4 2" xfId="36046" xr:uid="{00000000-0005-0000-0000-0000D28C0000}"/>
    <cellStyle name="표준 65 3 4 2 2" xfId="36047" xr:uid="{00000000-0005-0000-0000-0000D38C0000}"/>
    <cellStyle name="표준 65 3 4 2 2 2" xfId="36048" xr:uid="{00000000-0005-0000-0000-0000D48C0000}"/>
    <cellStyle name="표준 65 3 4 2 3" xfId="36049" xr:uid="{00000000-0005-0000-0000-0000D58C0000}"/>
    <cellStyle name="표준 65 3 4 3" xfId="36050" xr:uid="{00000000-0005-0000-0000-0000D68C0000}"/>
    <cellStyle name="표준 65 3 4 3 2" xfId="36051" xr:uid="{00000000-0005-0000-0000-0000D78C0000}"/>
    <cellStyle name="표준 65 3 4 4" xfId="36052" xr:uid="{00000000-0005-0000-0000-0000D88C0000}"/>
    <cellStyle name="표준 65 3 5" xfId="36053" xr:uid="{00000000-0005-0000-0000-0000D98C0000}"/>
    <cellStyle name="표준 65 3 5 2" xfId="36054" xr:uid="{00000000-0005-0000-0000-0000DA8C0000}"/>
    <cellStyle name="표준 65 3 5 2 2" xfId="36055" xr:uid="{00000000-0005-0000-0000-0000DB8C0000}"/>
    <cellStyle name="표준 65 3 5 3" xfId="36056" xr:uid="{00000000-0005-0000-0000-0000DC8C0000}"/>
    <cellStyle name="표준 65 3 6" xfId="36057" xr:uid="{00000000-0005-0000-0000-0000DD8C0000}"/>
    <cellStyle name="표준 65 3 6 2" xfId="36058" xr:uid="{00000000-0005-0000-0000-0000DE8C0000}"/>
    <cellStyle name="표준 65 3 7" xfId="36059" xr:uid="{00000000-0005-0000-0000-0000DF8C0000}"/>
    <cellStyle name="표준 65 4" xfId="36060" xr:uid="{00000000-0005-0000-0000-0000E08C0000}"/>
    <cellStyle name="표준 65 4 2" xfId="36061" xr:uid="{00000000-0005-0000-0000-0000E18C0000}"/>
    <cellStyle name="표준 65 4 2 2" xfId="36062" xr:uid="{00000000-0005-0000-0000-0000E28C0000}"/>
    <cellStyle name="표준 65 4 2 2 2" xfId="36063" xr:uid="{00000000-0005-0000-0000-0000E38C0000}"/>
    <cellStyle name="표준 65 4 2 2 2 2" xfId="36064" xr:uid="{00000000-0005-0000-0000-0000E48C0000}"/>
    <cellStyle name="표준 65 4 2 2 2 2 2" xfId="36065" xr:uid="{00000000-0005-0000-0000-0000E58C0000}"/>
    <cellStyle name="표준 65 4 2 2 2 3" xfId="36066" xr:uid="{00000000-0005-0000-0000-0000E68C0000}"/>
    <cellStyle name="표준 65 4 2 2 3" xfId="36067" xr:uid="{00000000-0005-0000-0000-0000E78C0000}"/>
    <cellStyle name="표준 65 4 2 2 3 2" xfId="36068" xr:uid="{00000000-0005-0000-0000-0000E88C0000}"/>
    <cellStyle name="표준 65 4 2 2 4" xfId="36069" xr:uid="{00000000-0005-0000-0000-0000E98C0000}"/>
    <cellStyle name="표준 65 4 2 3" xfId="36070" xr:uid="{00000000-0005-0000-0000-0000EA8C0000}"/>
    <cellStyle name="표준 65 4 2 3 2" xfId="36071" xr:uid="{00000000-0005-0000-0000-0000EB8C0000}"/>
    <cellStyle name="표준 65 4 2 3 2 2" xfId="36072" xr:uid="{00000000-0005-0000-0000-0000EC8C0000}"/>
    <cellStyle name="표준 65 4 2 3 3" xfId="36073" xr:uid="{00000000-0005-0000-0000-0000ED8C0000}"/>
    <cellStyle name="표준 65 4 2 4" xfId="36074" xr:uid="{00000000-0005-0000-0000-0000EE8C0000}"/>
    <cellStyle name="표준 65 4 2 4 2" xfId="36075" xr:uid="{00000000-0005-0000-0000-0000EF8C0000}"/>
    <cellStyle name="표준 65 4 2 5" xfId="36076" xr:uid="{00000000-0005-0000-0000-0000F08C0000}"/>
    <cellStyle name="표준 65 4 3" xfId="36077" xr:uid="{00000000-0005-0000-0000-0000F18C0000}"/>
    <cellStyle name="표준 65 4 3 2" xfId="36078" xr:uid="{00000000-0005-0000-0000-0000F28C0000}"/>
    <cellStyle name="표준 65 4 3 2 2" xfId="36079" xr:uid="{00000000-0005-0000-0000-0000F38C0000}"/>
    <cellStyle name="표준 65 4 3 2 2 2" xfId="36080" xr:uid="{00000000-0005-0000-0000-0000F48C0000}"/>
    <cellStyle name="표준 65 4 3 2 3" xfId="36081" xr:uid="{00000000-0005-0000-0000-0000F58C0000}"/>
    <cellStyle name="표준 65 4 3 3" xfId="36082" xr:uid="{00000000-0005-0000-0000-0000F68C0000}"/>
    <cellStyle name="표준 65 4 3 3 2" xfId="36083" xr:uid="{00000000-0005-0000-0000-0000F78C0000}"/>
    <cellStyle name="표준 65 4 3 4" xfId="36084" xr:uid="{00000000-0005-0000-0000-0000F88C0000}"/>
    <cellStyle name="표준 65 4 4" xfId="36085" xr:uid="{00000000-0005-0000-0000-0000F98C0000}"/>
    <cellStyle name="표준 65 4 4 2" xfId="36086" xr:uid="{00000000-0005-0000-0000-0000FA8C0000}"/>
    <cellStyle name="표준 65 4 4 2 2" xfId="36087" xr:uid="{00000000-0005-0000-0000-0000FB8C0000}"/>
    <cellStyle name="표준 65 4 4 3" xfId="36088" xr:uid="{00000000-0005-0000-0000-0000FC8C0000}"/>
    <cellStyle name="표준 65 4 5" xfId="36089" xr:uid="{00000000-0005-0000-0000-0000FD8C0000}"/>
    <cellStyle name="표준 65 4 5 2" xfId="36090" xr:uid="{00000000-0005-0000-0000-0000FE8C0000}"/>
    <cellStyle name="표준 65 4 6" xfId="36091" xr:uid="{00000000-0005-0000-0000-0000FF8C0000}"/>
    <cellStyle name="표준 65 5" xfId="36092" xr:uid="{00000000-0005-0000-0000-0000008D0000}"/>
    <cellStyle name="표준 65 5 2" xfId="36093" xr:uid="{00000000-0005-0000-0000-0000018D0000}"/>
    <cellStyle name="표준 65 5 2 2" xfId="36094" xr:uid="{00000000-0005-0000-0000-0000028D0000}"/>
    <cellStyle name="표준 65 5 2 2 2" xfId="36095" xr:uid="{00000000-0005-0000-0000-0000038D0000}"/>
    <cellStyle name="표준 65 5 2 2 2 2" xfId="36096" xr:uid="{00000000-0005-0000-0000-0000048D0000}"/>
    <cellStyle name="표준 65 5 2 2 3" xfId="36097" xr:uid="{00000000-0005-0000-0000-0000058D0000}"/>
    <cellStyle name="표준 65 5 2 3" xfId="36098" xr:uid="{00000000-0005-0000-0000-0000068D0000}"/>
    <cellStyle name="표준 65 5 2 3 2" xfId="36099" xr:uid="{00000000-0005-0000-0000-0000078D0000}"/>
    <cellStyle name="표준 65 5 2 4" xfId="36100" xr:uid="{00000000-0005-0000-0000-0000088D0000}"/>
    <cellStyle name="표준 65 5 3" xfId="36101" xr:uid="{00000000-0005-0000-0000-0000098D0000}"/>
    <cellStyle name="표준 65 5 3 2" xfId="36102" xr:uid="{00000000-0005-0000-0000-00000A8D0000}"/>
    <cellStyle name="표준 65 5 3 2 2" xfId="36103" xr:uid="{00000000-0005-0000-0000-00000B8D0000}"/>
    <cellStyle name="표준 65 5 3 3" xfId="36104" xr:uid="{00000000-0005-0000-0000-00000C8D0000}"/>
    <cellStyle name="표준 65 5 4" xfId="36105" xr:uid="{00000000-0005-0000-0000-00000D8D0000}"/>
    <cellStyle name="표준 65 5 4 2" xfId="36106" xr:uid="{00000000-0005-0000-0000-00000E8D0000}"/>
    <cellStyle name="표준 65 5 5" xfId="36107" xr:uid="{00000000-0005-0000-0000-00000F8D0000}"/>
    <cellStyle name="표준 65 6" xfId="36108" xr:uid="{00000000-0005-0000-0000-0000108D0000}"/>
    <cellStyle name="표준 65 6 2" xfId="36109" xr:uid="{00000000-0005-0000-0000-0000118D0000}"/>
    <cellStyle name="표준 65 6 2 2" xfId="36110" xr:uid="{00000000-0005-0000-0000-0000128D0000}"/>
    <cellStyle name="표준 65 6 2 2 2" xfId="36111" xr:uid="{00000000-0005-0000-0000-0000138D0000}"/>
    <cellStyle name="표준 65 6 2 3" xfId="36112" xr:uid="{00000000-0005-0000-0000-0000148D0000}"/>
    <cellStyle name="표준 65 6 3" xfId="36113" xr:uid="{00000000-0005-0000-0000-0000158D0000}"/>
    <cellStyle name="표준 65 6 3 2" xfId="36114" xr:uid="{00000000-0005-0000-0000-0000168D0000}"/>
    <cellStyle name="표준 65 6 4" xfId="36115" xr:uid="{00000000-0005-0000-0000-0000178D0000}"/>
    <cellStyle name="표준 65 7" xfId="36116" xr:uid="{00000000-0005-0000-0000-0000188D0000}"/>
    <cellStyle name="표준 65 7 2" xfId="36117" xr:uid="{00000000-0005-0000-0000-0000198D0000}"/>
    <cellStyle name="표준 65 7 2 2" xfId="36118" xr:uid="{00000000-0005-0000-0000-00001A8D0000}"/>
    <cellStyle name="표준 65 7 3" xfId="36119" xr:uid="{00000000-0005-0000-0000-00001B8D0000}"/>
    <cellStyle name="표준 65 8" xfId="36120" xr:uid="{00000000-0005-0000-0000-00001C8D0000}"/>
    <cellStyle name="표준 65 8 2" xfId="36121" xr:uid="{00000000-0005-0000-0000-00001D8D0000}"/>
    <cellStyle name="표준 65 9" xfId="36122" xr:uid="{00000000-0005-0000-0000-00001E8D0000}"/>
    <cellStyle name="표준 65 9 2" xfId="36123" xr:uid="{00000000-0005-0000-0000-00001F8D0000}"/>
    <cellStyle name="표준 66" xfId="36124" xr:uid="{00000000-0005-0000-0000-0000208D0000}"/>
    <cellStyle name="표준 66 10" xfId="36125" xr:uid="{00000000-0005-0000-0000-0000218D0000}"/>
    <cellStyle name="표준 66 11" xfId="36126" xr:uid="{00000000-0005-0000-0000-0000228D0000}"/>
    <cellStyle name="표준 66 11 2" xfId="36127" xr:uid="{00000000-0005-0000-0000-0000238D0000}"/>
    <cellStyle name="표준 66 12" xfId="36128" xr:uid="{00000000-0005-0000-0000-0000248D0000}"/>
    <cellStyle name="표준 66 2" xfId="36129" xr:uid="{00000000-0005-0000-0000-0000258D0000}"/>
    <cellStyle name="표준 66 2 2" xfId="36130" xr:uid="{00000000-0005-0000-0000-0000268D0000}"/>
    <cellStyle name="표준 66 2 2 2" xfId="36131" xr:uid="{00000000-0005-0000-0000-0000278D0000}"/>
    <cellStyle name="표준 66 2 2 2 2" xfId="36132" xr:uid="{00000000-0005-0000-0000-0000288D0000}"/>
    <cellStyle name="표준 66 2 2 2 2 2" xfId="36133" xr:uid="{00000000-0005-0000-0000-0000298D0000}"/>
    <cellStyle name="표준 66 2 2 2 2 2 2" xfId="36134" xr:uid="{00000000-0005-0000-0000-00002A8D0000}"/>
    <cellStyle name="표준 66 2 2 2 2 2 2 2" xfId="36135" xr:uid="{00000000-0005-0000-0000-00002B8D0000}"/>
    <cellStyle name="표준 66 2 2 2 2 2 2 2 2" xfId="36136" xr:uid="{00000000-0005-0000-0000-00002C8D0000}"/>
    <cellStyle name="표준 66 2 2 2 2 2 2 3" xfId="36137" xr:uid="{00000000-0005-0000-0000-00002D8D0000}"/>
    <cellStyle name="표준 66 2 2 2 2 2 3" xfId="36138" xr:uid="{00000000-0005-0000-0000-00002E8D0000}"/>
    <cellStyle name="표준 66 2 2 2 2 2 3 2" xfId="36139" xr:uid="{00000000-0005-0000-0000-00002F8D0000}"/>
    <cellStyle name="표준 66 2 2 2 2 2 4" xfId="36140" xr:uid="{00000000-0005-0000-0000-0000308D0000}"/>
    <cellStyle name="표준 66 2 2 2 2 3" xfId="36141" xr:uid="{00000000-0005-0000-0000-0000318D0000}"/>
    <cellStyle name="표준 66 2 2 2 2 3 2" xfId="36142" xr:uid="{00000000-0005-0000-0000-0000328D0000}"/>
    <cellStyle name="표준 66 2 2 2 2 3 2 2" xfId="36143" xr:uid="{00000000-0005-0000-0000-0000338D0000}"/>
    <cellStyle name="표준 66 2 2 2 2 3 3" xfId="36144" xr:uid="{00000000-0005-0000-0000-0000348D0000}"/>
    <cellStyle name="표준 66 2 2 2 2 4" xfId="36145" xr:uid="{00000000-0005-0000-0000-0000358D0000}"/>
    <cellStyle name="표준 66 2 2 2 2 4 2" xfId="36146" xr:uid="{00000000-0005-0000-0000-0000368D0000}"/>
    <cellStyle name="표준 66 2 2 2 2 5" xfId="36147" xr:uid="{00000000-0005-0000-0000-0000378D0000}"/>
    <cellStyle name="표준 66 2 2 2 3" xfId="36148" xr:uid="{00000000-0005-0000-0000-0000388D0000}"/>
    <cellStyle name="표준 66 2 2 2 3 2" xfId="36149" xr:uid="{00000000-0005-0000-0000-0000398D0000}"/>
    <cellStyle name="표준 66 2 2 2 3 2 2" xfId="36150" xr:uid="{00000000-0005-0000-0000-00003A8D0000}"/>
    <cellStyle name="표준 66 2 2 2 3 2 2 2" xfId="36151" xr:uid="{00000000-0005-0000-0000-00003B8D0000}"/>
    <cellStyle name="표준 66 2 2 2 3 2 3" xfId="36152" xr:uid="{00000000-0005-0000-0000-00003C8D0000}"/>
    <cellStyle name="표준 66 2 2 2 3 3" xfId="36153" xr:uid="{00000000-0005-0000-0000-00003D8D0000}"/>
    <cellStyle name="표준 66 2 2 2 3 3 2" xfId="36154" xr:uid="{00000000-0005-0000-0000-00003E8D0000}"/>
    <cellStyle name="표준 66 2 2 2 3 4" xfId="36155" xr:uid="{00000000-0005-0000-0000-00003F8D0000}"/>
    <cellStyle name="표준 66 2 2 2 4" xfId="36156" xr:uid="{00000000-0005-0000-0000-0000408D0000}"/>
    <cellStyle name="표준 66 2 2 2 4 2" xfId="36157" xr:uid="{00000000-0005-0000-0000-0000418D0000}"/>
    <cellStyle name="표준 66 2 2 2 4 2 2" xfId="36158" xr:uid="{00000000-0005-0000-0000-0000428D0000}"/>
    <cellStyle name="표준 66 2 2 2 4 3" xfId="36159" xr:uid="{00000000-0005-0000-0000-0000438D0000}"/>
    <cellStyle name="표준 66 2 2 2 5" xfId="36160" xr:uid="{00000000-0005-0000-0000-0000448D0000}"/>
    <cellStyle name="표준 66 2 2 2 5 2" xfId="36161" xr:uid="{00000000-0005-0000-0000-0000458D0000}"/>
    <cellStyle name="표준 66 2 2 2 6" xfId="36162" xr:uid="{00000000-0005-0000-0000-0000468D0000}"/>
    <cellStyle name="표준 66 2 2 3" xfId="36163" xr:uid="{00000000-0005-0000-0000-0000478D0000}"/>
    <cellStyle name="표준 66 2 2 3 2" xfId="36164" xr:uid="{00000000-0005-0000-0000-0000488D0000}"/>
    <cellStyle name="표준 66 2 2 3 2 2" xfId="36165" xr:uid="{00000000-0005-0000-0000-0000498D0000}"/>
    <cellStyle name="표준 66 2 2 3 2 2 2" xfId="36166" xr:uid="{00000000-0005-0000-0000-00004A8D0000}"/>
    <cellStyle name="표준 66 2 2 3 2 2 2 2" xfId="36167" xr:uid="{00000000-0005-0000-0000-00004B8D0000}"/>
    <cellStyle name="표준 66 2 2 3 2 2 3" xfId="36168" xr:uid="{00000000-0005-0000-0000-00004C8D0000}"/>
    <cellStyle name="표준 66 2 2 3 2 3" xfId="36169" xr:uid="{00000000-0005-0000-0000-00004D8D0000}"/>
    <cellStyle name="표준 66 2 2 3 2 3 2" xfId="36170" xr:uid="{00000000-0005-0000-0000-00004E8D0000}"/>
    <cellStyle name="표준 66 2 2 3 2 4" xfId="36171" xr:uid="{00000000-0005-0000-0000-00004F8D0000}"/>
    <cellStyle name="표준 66 2 2 3 3" xfId="36172" xr:uid="{00000000-0005-0000-0000-0000508D0000}"/>
    <cellStyle name="표준 66 2 2 3 3 2" xfId="36173" xr:uid="{00000000-0005-0000-0000-0000518D0000}"/>
    <cellStyle name="표준 66 2 2 3 3 2 2" xfId="36174" xr:uid="{00000000-0005-0000-0000-0000528D0000}"/>
    <cellStyle name="표준 66 2 2 3 3 3" xfId="36175" xr:uid="{00000000-0005-0000-0000-0000538D0000}"/>
    <cellStyle name="표준 66 2 2 3 4" xfId="36176" xr:uid="{00000000-0005-0000-0000-0000548D0000}"/>
    <cellStyle name="표준 66 2 2 3 4 2" xfId="36177" xr:uid="{00000000-0005-0000-0000-0000558D0000}"/>
    <cellStyle name="표준 66 2 2 3 5" xfId="36178" xr:uid="{00000000-0005-0000-0000-0000568D0000}"/>
    <cellStyle name="표준 66 2 2 4" xfId="36179" xr:uid="{00000000-0005-0000-0000-0000578D0000}"/>
    <cellStyle name="표준 66 2 2 4 2" xfId="36180" xr:uid="{00000000-0005-0000-0000-0000588D0000}"/>
    <cellStyle name="표준 66 2 2 4 2 2" xfId="36181" xr:uid="{00000000-0005-0000-0000-0000598D0000}"/>
    <cellStyle name="표준 66 2 2 4 2 2 2" xfId="36182" xr:uid="{00000000-0005-0000-0000-00005A8D0000}"/>
    <cellStyle name="표준 66 2 2 4 2 3" xfId="36183" xr:uid="{00000000-0005-0000-0000-00005B8D0000}"/>
    <cellStyle name="표준 66 2 2 4 3" xfId="36184" xr:uid="{00000000-0005-0000-0000-00005C8D0000}"/>
    <cellStyle name="표준 66 2 2 4 3 2" xfId="36185" xr:uid="{00000000-0005-0000-0000-00005D8D0000}"/>
    <cellStyle name="표준 66 2 2 4 4" xfId="36186" xr:uid="{00000000-0005-0000-0000-00005E8D0000}"/>
    <cellStyle name="표준 66 2 2 5" xfId="36187" xr:uid="{00000000-0005-0000-0000-00005F8D0000}"/>
    <cellStyle name="표준 66 2 2 5 2" xfId="36188" xr:uid="{00000000-0005-0000-0000-0000608D0000}"/>
    <cellStyle name="표준 66 2 2 5 2 2" xfId="36189" xr:uid="{00000000-0005-0000-0000-0000618D0000}"/>
    <cellStyle name="표준 66 2 2 5 3" xfId="36190" xr:uid="{00000000-0005-0000-0000-0000628D0000}"/>
    <cellStyle name="표준 66 2 2 5 4" xfId="36191" xr:uid="{00000000-0005-0000-0000-0000638D0000}"/>
    <cellStyle name="표준 66 2 2 6" xfId="36192" xr:uid="{00000000-0005-0000-0000-0000648D0000}"/>
    <cellStyle name="표준 66 2 2 6 2" xfId="36193" xr:uid="{00000000-0005-0000-0000-0000658D0000}"/>
    <cellStyle name="표준 66 2 2 7" xfId="36194" xr:uid="{00000000-0005-0000-0000-0000668D0000}"/>
    <cellStyle name="표준 66 2 3" xfId="36195" xr:uid="{00000000-0005-0000-0000-0000678D0000}"/>
    <cellStyle name="표준 66 2 3 2" xfId="36196" xr:uid="{00000000-0005-0000-0000-0000688D0000}"/>
    <cellStyle name="표준 66 2 3 2 2" xfId="36197" xr:uid="{00000000-0005-0000-0000-0000698D0000}"/>
    <cellStyle name="표준 66 2 3 2 2 2" xfId="36198" xr:uid="{00000000-0005-0000-0000-00006A8D0000}"/>
    <cellStyle name="표준 66 2 3 2 2 2 2" xfId="36199" xr:uid="{00000000-0005-0000-0000-00006B8D0000}"/>
    <cellStyle name="표준 66 2 3 2 2 2 2 2" xfId="36200" xr:uid="{00000000-0005-0000-0000-00006C8D0000}"/>
    <cellStyle name="표준 66 2 3 2 2 2 3" xfId="36201" xr:uid="{00000000-0005-0000-0000-00006D8D0000}"/>
    <cellStyle name="표준 66 2 3 2 2 3" xfId="36202" xr:uid="{00000000-0005-0000-0000-00006E8D0000}"/>
    <cellStyle name="표준 66 2 3 2 2 3 2" xfId="36203" xr:uid="{00000000-0005-0000-0000-00006F8D0000}"/>
    <cellStyle name="표준 66 2 3 2 2 4" xfId="36204" xr:uid="{00000000-0005-0000-0000-0000708D0000}"/>
    <cellStyle name="표준 66 2 3 2 3" xfId="36205" xr:uid="{00000000-0005-0000-0000-0000718D0000}"/>
    <cellStyle name="표준 66 2 3 2 3 2" xfId="36206" xr:uid="{00000000-0005-0000-0000-0000728D0000}"/>
    <cellStyle name="표준 66 2 3 2 3 2 2" xfId="36207" xr:uid="{00000000-0005-0000-0000-0000738D0000}"/>
    <cellStyle name="표준 66 2 3 2 3 3" xfId="36208" xr:uid="{00000000-0005-0000-0000-0000748D0000}"/>
    <cellStyle name="표준 66 2 3 2 4" xfId="36209" xr:uid="{00000000-0005-0000-0000-0000758D0000}"/>
    <cellStyle name="표준 66 2 3 2 4 2" xfId="36210" xr:uid="{00000000-0005-0000-0000-0000768D0000}"/>
    <cellStyle name="표준 66 2 3 2 5" xfId="36211" xr:uid="{00000000-0005-0000-0000-0000778D0000}"/>
    <cellStyle name="표준 66 2 3 3" xfId="36212" xr:uid="{00000000-0005-0000-0000-0000788D0000}"/>
    <cellStyle name="표준 66 2 3 3 2" xfId="36213" xr:uid="{00000000-0005-0000-0000-0000798D0000}"/>
    <cellStyle name="표준 66 2 3 3 2 2" xfId="36214" xr:uid="{00000000-0005-0000-0000-00007A8D0000}"/>
    <cellStyle name="표준 66 2 3 3 2 2 2" xfId="36215" xr:uid="{00000000-0005-0000-0000-00007B8D0000}"/>
    <cellStyle name="표준 66 2 3 3 2 3" xfId="36216" xr:uid="{00000000-0005-0000-0000-00007C8D0000}"/>
    <cellStyle name="표준 66 2 3 3 3" xfId="36217" xr:uid="{00000000-0005-0000-0000-00007D8D0000}"/>
    <cellStyle name="표준 66 2 3 3 3 2" xfId="36218" xr:uid="{00000000-0005-0000-0000-00007E8D0000}"/>
    <cellStyle name="표준 66 2 3 3 4" xfId="36219" xr:uid="{00000000-0005-0000-0000-00007F8D0000}"/>
    <cellStyle name="표준 66 2 3 4" xfId="36220" xr:uid="{00000000-0005-0000-0000-0000808D0000}"/>
    <cellStyle name="표준 66 2 3 4 2" xfId="36221" xr:uid="{00000000-0005-0000-0000-0000818D0000}"/>
    <cellStyle name="표준 66 2 3 4 2 2" xfId="36222" xr:uid="{00000000-0005-0000-0000-0000828D0000}"/>
    <cellStyle name="표준 66 2 3 4 3" xfId="36223" xr:uid="{00000000-0005-0000-0000-0000838D0000}"/>
    <cellStyle name="표준 66 2 3 5" xfId="36224" xr:uid="{00000000-0005-0000-0000-0000848D0000}"/>
    <cellStyle name="표준 66 2 3 5 2" xfId="36225" xr:uid="{00000000-0005-0000-0000-0000858D0000}"/>
    <cellStyle name="표준 66 2 3 6" xfId="36226" xr:uid="{00000000-0005-0000-0000-0000868D0000}"/>
    <cellStyle name="표준 66 2 4" xfId="36227" xr:uid="{00000000-0005-0000-0000-0000878D0000}"/>
    <cellStyle name="표준 66 2 4 2" xfId="36228" xr:uid="{00000000-0005-0000-0000-0000888D0000}"/>
    <cellStyle name="표준 66 2 4 2 2" xfId="36229" xr:uid="{00000000-0005-0000-0000-0000898D0000}"/>
    <cellStyle name="표준 66 2 4 2 2 2" xfId="36230" xr:uid="{00000000-0005-0000-0000-00008A8D0000}"/>
    <cellStyle name="표준 66 2 4 2 2 2 2" xfId="36231" xr:uid="{00000000-0005-0000-0000-00008B8D0000}"/>
    <cellStyle name="표준 66 2 4 2 2 3" xfId="36232" xr:uid="{00000000-0005-0000-0000-00008C8D0000}"/>
    <cellStyle name="표준 66 2 4 2 3" xfId="36233" xr:uid="{00000000-0005-0000-0000-00008D8D0000}"/>
    <cellStyle name="표준 66 2 4 2 3 2" xfId="36234" xr:uid="{00000000-0005-0000-0000-00008E8D0000}"/>
    <cellStyle name="표준 66 2 4 2 4" xfId="36235" xr:uid="{00000000-0005-0000-0000-00008F8D0000}"/>
    <cellStyle name="표준 66 2 4 3" xfId="36236" xr:uid="{00000000-0005-0000-0000-0000908D0000}"/>
    <cellStyle name="표준 66 2 4 3 2" xfId="36237" xr:uid="{00000000-0005-0000-0000-0000918D0000}"/>
    <cellStyle name="표준 66 2 4 3 2 2" xfId="36238" xr:uid="{00000000-0005-0000-0000-0000928D0000}"/>
    <cellStyle name="표준 66 2 4 3 3" xfId="36239" xr:uid="{00000000-0005-0000-0000-0000938D0000}"/>
    <cellStyle name="표준 66 2 4 4" xfId="36240" xr:uid="{00000000-0005-0000-0000-0000948D0000}"/>
    <cellStyle name="표준 66 2 4 4 2" xfId="36241" xr:uid="{00000000-0005-0000-0000-0000958D0000}"/>
    <cellStyle name="표준 66 2 4 5" xfId="36242" xr:uid="{00000000-0005-0000-0000-0000968D0000}"/>
    <cellStyle name="표준 66 2 5" xfId="36243" xr:uid="{00000000-0005-0000-0000-0000978D0000}"/>
    <cellStyle name="표준 66 2 5 2" xfId="36244" xr:uid="{00000000-0005-0000-0000-0000988D0000}"/>
    <cellStyle name="표준 66 2 5 2 2" xfId="36245" xr:uid="{00000000-0005-0000-0000-0000998D0000}"/>
    <cellStyle name="표준 66 2 5 2 2 2" xfId="36246" xr:uid="{00000000-0005-0000-0000-00009A8D0000}"/>
    <cellStyle name="표준 66 2 5 2 3" xfId="36247" xr:uid="{00000000-0005-0000-0000-00009B8D0000}"/>
    <cellStyle name="표준 66 2 5 3" xfId="36248" xr:uid="{00000000-0005-0000-0000-00009C8D0000}"/>
    <cellStyle name="표준 66 2 5 3 2" xfId="36249" xr:uid="{00000000-0005-0000-0000-00009D8D0000}"/>
    <cellStyle name="표준 66 2 5 4" xfId="36250" xr:uid="{00000000-0005-0000-0000-00009E8D0000}"/>
    <cellStyle name="표준 66 2 6" xfId="36251" xr:uid="{00000000-0005-0000-0000-00009F8D0000}"/>
    <cellStyle name="표준 66 2 6 2" xfId="36252" xr:uid="{00000000-0005-0000-0000-0000A08D0000}"/>
    <cellStyle name="표준 66 2 6 2 2" xfId="36253" xr:uid="{00000000-0005-0000-0000-0000A18D0000}"/>
    <cellStyle name="표준 66 2 6 3" xfId="36254" xr:uid="{00000000-0005-0000-0000-0000A28D0000}"/>
    <cellStyle name="표준 66 2 7" xfId="36255" xr:uid="{00000000-0005-0000-0000-0000A38D0000}"/>
    <cellStyle name="표준 66 2 7 2" xfId="36256" xr:uid="{00000000-0005-0000-0000-0000A48D0000}"/>
    <cellStyle name="표준 66 2 8" xfId="36257" xr:uid="{00000000-0005-0000-0000-0000A58D0000}"/>
    <cellStyle name="표준 66 3" xfId="36258" xr:uid="{00000000-0005-0000-0000-0000A68D0000}"/>
    <cellStyle name="표준 66 3 2" xfId="36259" xr:uid="{00000000-0005-0000-0000-0000A78D0000}"/>
    <cellStyle name="표준 66 3 2 2" xfId="36260" xr:uid="{00000000-0005-0000-0000-0000A88D0000}"/>
    <cellStyle name="표준 66 3 2 2 2" xfId="36261" xr:uid="{00000000-0005-0000-0000-0000A98D0000}"/>
    <cellStyle name="표준 66 3 2 2 2 2" xfId="36262" xr:uid="{00000000-0005-0000-0000-0000AA8D0000}"/>
    <cellStyle name="표준 66 3 2 2 2 2 2" xfId="36263" xr:uid="{00000000-0005-0000-0000-0000AB8D0000}"/>
    <cellStyle name="표준 66 3 2 2 2 2 2 2" xfId="36264" xr:uid="{00000000-0005-0000-0000-0000AC8D0000}"/>
    <cellStyle name="표준 66 3 2 2 2 2 3" xfId="36265" xr:uid="{00000000-0005-0000-0000-0000AD8D0000}"/>
    <cellStyle name="표준 66 3 2 2 2 3" xfId="36266" xr:uid="{00000000-0005-0000-0000-0000AE8D0000}"/>
    <cellStyle name="표준 66 3 2 2 2 3 2" xfId="36267" xr:uid="{00000000-0005-0000-0000-0000AF8D0000}"/>
    <cellStyle name="표준 66 3 2 2 2 4" xfId="36268" xr:uid="{00000000-0005-0000-0000-0000B08D0000}"/>
    <cellStyle name="표준 66 3 2 2 3" xfId="36269" xr:uid="{00000000-0005-0000-0000-0000B18D0000}"/>
    <cellStyle name="표준 66 3 2 2 3 2" xfId="36270" xr:uid="{00000000-0005-0000-0000-0000B28D0000}"/>
    <cellStyle name="표준 66 3 2 2 3 2 2" xfId="36271" xr:uid="{00000000-0005-0000-0000-0000B38D0000}"/>
    <cellStyle name="표준 66 3 2 2 3 3" xfId="36272" xr:uid="{00000000-0005-0000-0000-0000B48D0000}"/>
    <cellStyle name="표준 66 3 2 2 4" xfId="36273" xr:uid="{00000000-0005-0000-0000-0000B58D0000}"/>
    <cellStyle name="표준 66 3 2 2 4 2" xfId="36274" xr:uid="{00000000-0005-0000-0000-0000B68D0000}"/>
    <cellStyle name="표준 66 3 2 2 5" xfId="36275" xr:uid="{00000000-0005-0000-0000-0000B78D0000}"/>
    <cellStyle name="표준 66 3 2 3" xfId="36276" xr:uid="{00000000-0005-0000-0000-0000B88D0000}"/>
    <cellStyle name="표준 66 3 2 3 2" xfId="36277" xr:uid="{00000000-0005-0000-0000-0000B98D0000}"/>
    <cellStyle name="표준 66 3 2 3 2 2" xfId="36278" xr:uid="{00000000-0005-0000-0000-0000BA8D0000}"/>
    <cellStyle name="표준 66 3 2 3 2 2 2" xfId="36279" xr:uid="{00000000-0005-0000-0000-0000BB8D0000}"/>
    <cellStyle name="표준 66 3 2 3 2 3" xfId="36280" xr:uid="{00000000-0005-0000-0000-0000BC8D0000}"/>
    <cellStyle name="표준 66 3 2 3 3" xfId="36281" xr:uid="{00000000-0005-0000-0000-0000BD8D0000}"/>
    <cellStyle name="표준 66 3 2 3 3 2" xfId="36282" xr:uid="{00000000-0005-0000-0000-0000BE8D0000}"/>
    <cellStyle name="표준 66 3 2 3 4" xfId="36283" xr:uid="{00000000-0005-0000-0000-0000BF8D0000}"/>
    <cellStyle name="표준 66 3 2 4" xfId="36284" xr:uid="{00000000-0005-0000-0000-0000C08D0000}"/>
    <cellStyle name="표준 66 3 2 4 2" xfId="36285" xr:uid="{00000000-0005-0000-0000-0000C18D0000}"/>
    <cellStyle name="표준 66 3 2 4 2 2" xfId="36286" xr:uid="{00000000-0005-0000-0000-0000C28D0000}"/>
    <cellStyle name="표준 66 3 2 4 3" xfId="36287" xr:uid="{00000000-0005-0000-0000-0000C38D0000}"/>
    <cellStyle name="표준 66 3 2 5" xfId="36288" xr:uid="{00000000-0005-0000-0000-0000C48D0000}"/>
    <cellStyle name="표준 66 3 2 5 2" xfId="36289" xr:uid="{00000000-0005-0000-0000-0000C58D0000}"/>
    <cellStyle name="표준 66 3 2 6" xfId="36290" xr:uid="{00000000-0005-0000-0000-0000C68D0000}"/>
    <cellStyle name="표준 66 3 3" xfId="36291" xr:uid="{00000000-0005-0000-0000-0000C78D0000}"/>
    <cellStyle name="표준 66 3 3 2" xfId="36292" xr:uid="{00000000-0005-0000-0000-0000C88D0000}"/>
    <cellStyle name="표준 66 3 3 2 2" xfId="36293" xr:uid="{00000000-0005-0000-0000-0000C98D0000}"/>
    <cellStyle name="표준 66 3 3 2 2 2" xfId="36294" xr:uid="{00000000-0005-0000-0000-0000CA8D0000}"/>
    <cellStyle name="표준 66 3 3 2 2 2 2" xfId="36295" xr:uid="{00000000-0005-0000-0000-0000CB8D0000}"/>
    <cellStyle name="표준 66 3 3 2 2 3" xfId="36296" xr:uid="{00000000-0005-0000-0000-0000CC8D0000}"/>
    <cellStyle name="표준 66 3 3 2 3" xfId="36297" xr:uid="{00000000-0005-0000-0000-0000CD8D0000}"/>
    <cellStyle name="표준 66 3 3 2 3 2" xfId="36298" xr:uid="{00000000-0005-0000-0000-0000CE8D0000}"/>
    <cellStyle name="표준 66 3 3 2 4" xfId="36299" xr:uid="{00000000-0005-0000-0000-0000CF8D0000}"/>
    <cellStyle name="표준 66 3 3 3" xfId="36300" xr:uid="{00000000-0005-0000-0000-0000D08D0000}"/>
    <cellStyle name="표준 66 3 3 3 2" xfId="36301" xr:uid="{00000000-0005-0000-0000-0000D18D0000}"/>
    <cellStyle name="표준 66 3 3 3 2 2" xfId="36302" xr:uid="{00000000-0005-0000-0000-0000D28D0000}"/>
    <cellStyle name="표준 66 3 3 3 3" xfId="36303" xr:uid="{00000000-0005-0000-0000-0000D38D0000}"/>
    <cellStyle name="표준 66 3 3 4" xfId="36304" xr:uid="{00000000-0005-0000-0000-0000D48D0000}"/>
    <cellStyle name="표준 66 3 3 4 2" xfId="36305" xr:uid="{00000000-0005-0000-0000-0000D58D0000}"/>
    <cellStyle name="표준 66 3 3 5" xfId="36306" xr:uid="{00000000-0005-0000-0000-0000D68D0000}"/>
    <cellStyle name="표준 66 3 4" xfId="36307" xr:uid="{00000000-0005-0000-0000-0000D78D0000}"/>
    <cellStyle name="표준 66 3 4 2" xfId="36308" xr:uid="{00000000-0005-0000-0000-0000D88D0000}"/>
    <cellStyle name="표준 66 3 4 2 2" xfId="36309" xr:uid="{00000000-0005-0000-0000-0000D98D0000}"/>
    <cellStyle name="표준 66 3 4 2 2 2" xfId="36310" xr:uid="{00000000-0005-0000-0000-0000DA8D0000}"/>
    <cellStyle name="표준 66 3 4 2 3" xfId="36311" xr:uid="{00000000-0005-0000-0000-0000DB8D0000}"/>
    <cellStyle name="표준 66 3 4 3" xfId="36312" xr:uid="{00000000-0005-0000-0000-0000DC8D0000}"/>
    <cellStyle name="표준 66 3 4 3 2" xfId="36313" xr:uid="{00000000-0005-0000-0000-0000DD8D0000}"/>
    <cellStyle name="표준 66 3 4 4" xfId="36314" xr:uid="{00000000-0005-0000-0000-0000DE8D0000}"/>
    <cellStyle name="표준 66 3 5" xfId="36315" xr:uid="{00000000-0005-0000-0000-0000DF8D0000}"/>
    <cellStyle name="표준 66 3 5 2" xfId="36316" xr:uid="{00000000-0005-0000-0000-0000E08D0000}"/>
    <cellStyle name="표준 66 3 5 2 2" xfId="36317" xr:uid="{00000000-0005-0000-0000-0000E18D0000}"/>
    <cellStyle name="표준 66 3 5 3" xfId="36318" xr:uid="{00000000-0005-0000-0000-0000E28D0000}"/>
    <cellStyle name="표준 66 3 6" xfId="36319" xr:uid="{00000000-0005-0000-0000-0000E38D0000}"/>
    <cellStyle name="표준 66 3 6 2" xfId="36320" xr:uid="{00000000-0005-0000-0000-0000E48D0000}"/>
    <cellStyle name="표준 66 3 7" xfId="36321" xr:uid="{00000000-0005-0000-0000-0000E58D0000}"/>
    <cellStyle name="표준 66 4" xfId="36322" xr:uid="{00000000-0005-0000-0000-0000E68D0000}"/>
    <cellStyle name="표준 66 4 2" xfId="36323" xr:uid="{00000000-0005-0000-0000-0000E78D0000}"/>
    <cellStyle name="표준 66 4 2 2" xfId="36324" xr:uid="{00000000-0005-0000-0000-0000E88D0000}"/>
    <cellStyle name="표준 66 4 2 2 2" xfId="36325" xr:uid="{00000000-0005-0000-0000-0000E98D0000}"/>
    <cellStyle name="표준 66 4 2 2 2 2" xfId="36326" xr:uid="{00000000-0005-0000-0000-0000EA8D0000}"/>
    <cellStyle name="표준 66 4 2 2 2 2 2" xfId="36327" xr:uid="{00000000-0005-0000-0000-0000EB8D0000}"/>
    <cellStyle name="표준 66 4 2 2 2 3" xfId="36328" xr:uid="{00000000-0005-0000-0000-0000EC8D0000}"/>
    <cellStyle name="표준 66 4 2 2 3" xfId="36329" xr:uid="{00000000-0005-0000-0000-0000ED8D0000}"/>
    <cellStyle name="표준 66 4 2 2 3 2" xfId="36330" xr:uid="{00000000-0005-0000-0000-0000EE8D0000}"/>
    <cellStyle name="표준 66 4 2 2 4" xfId="36331" xr:uid="{00000000-0005-0000-0000-0000EF8D0000}"/>
    <cellStyle name="표준 66 4 2 3" xfId="36332" xr:uid="{00000000-0005-0000-0000-0000F08D0000}"/>
    <cellStyle name="표준 66 4 2 3 2" xfId="36333" xr:uid="{00000000-0005-0000-0000-0000F18D0000}"/>
    <cellStyle name="표준 66 4 2 3 2 2" xfId="36334" xr:uid="{00000000-0005-0000-0000-0000F28D0000}"/>
    <cellStyle name="표준 66 4 2 3 3" xfId="36335" xr:uid="{00000000-0005-0000-0000-0000F38D0000}"/>
    <cellStyle name="표준 66 4 2 4" xfId="36336" xr:uid="{00000000-0005-0000-0000-0000F48D0000}"/>
    <cellStyle name="표준 66 4 2 4 2" xfId="36337" xr:uid="{00000000-0005-0000-0000-0000F58D0000}"/>
    <cellStyle name="표준 66 4 2 5" xfId="36338" xr:uid="{00000000-0005-0000-0000-0000F68D0000}"/>
    <cellStyle name="표준 66 4 3" xfId="36339" xr:uid="{00000000-0005-0000-0000-0000F78D0000}"/>
    <cellStyle name="표준 66 4 3 2" xfId="36340" xr:uid="{00000000-0005-0000-0000-0000F88D0000}"/>
    <cellStyle name="표준 66 4 3 2 2" xfId="36341" xr:uid="{00000000-0005-0000-0000-0000F98D0000}"/>
    <cellStyle name="표준 66 4 3 2 2 2" xfId="36342" xr:uid="{00000000-0005-0000-0000-0000FA8D0000}"/>
    <cellStyle name="표준 66 4 3 2 3" xfId="36343" xr:uid="{00000000-0005-0000-0000-0000FB8D0000}"/>
    <cellStyle name="표준 66 4 3 3" xfId="36344" xr:uid="{00000000-0005-0000-0000-0000FC8D0000}"/>
    <cellStyle name="표준 66 4 3 3 2" xfId="36345" xr:uid="{00000000-0005-0000-0000-0000FD8D0000}"/>
    <cellStyle name="표준 66 4 3 4" xfId="36346" xr:uid="{00000000-0005-0000-0000-0000FE8D0000}"/>
    <cellStyle name="표준 66 4 4" xfId="36347" xr:uid="{00000000-0005-0000-0000-0000FF8D0000}"/>
    <cellStyle name="표준 66 4 4 2" xfId="36348" xr:uid="{00000000-0005-0000-0000-0000008E0000}"/>
    <cellStyle name="표준 66 4 4 2 2" xfId="36349" xr:uid="{00000000-0005-0000-0000-0000018E0000}"/>
    <cellStyle name="표준 66 4 4 3" xfId="36350" xr:uid="{00000000-0005-0000-0000-0000028E0000}"/>
    <cellStyle name="표준 66 4 5" xfId="36351" xr:uid="{00000000-0005-0000-0000-0000038E0000}"/>
    <cellStyle name="표준 66 4 5 2" xfId="36352" xr:uid="{00000000-0005-0000-0000-0000048E0000}"/>
    <cellStyle name="표준 66 4 6" xfId="36353" xr:uid="{00000000-0005-0000-0000-0000058E0000}"/>
    <cellStyle name="표준 66 5" xfId="36354" xr:uid="{00000000-0005-0000-0000-0000068E0000}"/>
    <cellStyle name="표준 66 5 2" xfId="36355" xr:uid="{00000000-0005-0000-0000-0000078E0000}"/>
    <cellStyle name="표준 66 5 2 2" xfId="36356" xr:uid="{00000000-0005-0000-0000-0000088E0000}"/>
    <cellStyle name="표준 66 5 2 2 2" xfId="36357" xr:uid="{00000000-0005-0000-0000-0000098E0000}"/>
    <cellStyle name="표준 66 5 2 2 2 2" xfId="36358" xr:uid="{00000000-0005-0000-0000-00000A8E0000}"/>
    <cellStyle name="표준 66 5 2 2 3" xfId="36359" xr:uid="{00000000-0005-0000-0000-00000B8E0000}"/>
    <cellStyle name="표준 66 5 2 3" xfId="36360" xr:uid="{00000000-0005-0000-0000-00000C8E0000}"/>
    <cellStyle name="표준 66 5 2 3 2" xfId="36361" xr:uid="{00000000-0005-0000-0000-00000D8E0000}"/>
    <cellStyle name="표준 66 5 2 4" xfId="36362" xr:uid="{00000000-0005-0000-0000-00000E8E0000}"/>
    <cellStyle name="표준 66 5 3" xfId="36363" xr:uid="{00000000-0005-0000-0000-00000F8E0000}"/>
    <cellStyle name="표준 66 5 3 2" xfId="36364" xr:uid="{00000000-0005-0000-0000-0000108E0000}"/>
    <cellStyle name="표준 66 5 3 2 2" xfId="36365" xr:uid="{00000000-0005-0000-0000-0000118E0000}"/>
    <cellStyle name="표준 66 5 3 3" xfId="36366" xr:uid="{00000000-0005-0000-0000-0000128E0000}"/>
    <cellStyle name="표준 66 5 4" xfId="36367" xr:uid="{00000000-0005-0000-0000-0000138E0000}"/>
    <cellStyle name="표준 66 5 4 2" xfId="36368" xr:uid="{00000000-0005-0000-0000-0000148E0000}"/>
    <cellStyle name="표준 66 5 5" xfId="36369" xr:uid="{00000000-0005-0000-0000-0000158E0000}"/>
    <cellStyle name="표준 66 6" xfId="36370" xr:uid="{00000000-0005-0000-0000-0000168E0000}"/>
    <cellStyle name="표준 66 6 2" xfId="36371" xr:uid="{00000000-0005-0000-0000-0000178E0000}"/>
    <cellStyle name="표준 66 6 2 2" xfId="36372" xr:uid="{00000000-0005-0000-0000-0000188E0000}"/>
    <cellStyle name="표준 66 6 2 2 2" xfId="36373" xr:uid="{00000000-0005-0000-0000-0000198E0000}"/>
    <cellStyle name="표준 66 6 2 3" xfId="36374" xr:uid="{00000000-0005-0000-0000-00001A8E0000}"/>
    <cellStyle name="표준 66 6 3" xfId="36375" xr:uid="{00000000-0005-0000-0000-00001B8E0000}"/>
    <cellStyle name="표준 66 6 3 2" xfId="36376" xr:uid="{00000000-0005-0000-0000-00001C8E0000}"/>
    <cellStyle name="표준 66 6 4" xfId="36377" xr:uid="{00000000-0005-0000-0000-00001D8E0000}"/>
    <cellStyle name="표준 66 7" xfId="36378" xr:uid="{00000000-0005-0000-0000-00001E8E0000}"/>
    <cellStyle name="표준 66 7 2" xfId="36379" xr:uid="{00000000-0005-0000-0000-00001F8E0000}"/>
    <cellStyle name="표준 66 7 2 2" xfId="36380" xr:uid="{00000000-0005-0000-0000-0000208E0000}"/>
    <cellStyle name="표준 66 7 3" xfId="36381" xr:uid="{00000000-0005-0000-0000-0000218E0000}"/>
    <cellStyle name="표준 66 8" xfId="36382" xr:uid="{00000000-0005-0000-0000-0000228E0000}"/>
    <cellStyle name="표준 66 8 2" xfId="36383" xr:uid="{00000000-0005-0000-0000-0000238E0000}"/>
    <cellStyle name="표준 66 9" xfId="36384" xr:uid="{00000000-0005-0000-0000-0000248E0000}"/>
    <cellStyle name="표준 66 9 2" xfId="36385" xr:uid="{00000000-0005-0000-0000-0000258E0000}"/>
    <cellStyle name="표준 67" xfId="36386" xr:uid="{00000000-0005-0000-0000-0000268E0000}"/>
    <cellStyle name="표준 67 10" xfId="36387" xr:uid="{00000000-0005-0000-0000-0000278E0000}"/>
    <cellStyle name="표준 67 11" xfId="36388" xr:uid="{00000000-0005-0000-0000-0000288E0000}"/>
    <cellStyle name="표준 67 2" xfId="36389" xr:uid="{00000000-0005-0000-0000-0000298E0000}"/>
    <cellStyle name="표준 67 2 2" xfId="36390" xr:uid="{00000000-0005-0000-0000-00002A8E0000}"/>
    <cellStyle name="표준 67 3" xfId="36391" xr:uid="{00000000-0005-0000-0000-00002B8E0000}"/>
    <cellStyle name="표준 67 3 2" xfId="36392" xr:uid="{00000000-0005-0000-0000-00002C8E0000}"/>
    <cellStyle name="표준 67 4" xfId="36393" xr:uid="{00000000-0005-0000-0000-00002D8E0000}"/>
    <cellStyle name="표준 67 4 2" xfId="36394" xr:uid="{00000000-0005-0000-0000-00002E8E0000}"/>
    <cellStyle name="표준 67 5" xfId="36395" xr:uid="{00000000-0005-0000-0000-00002F8E0000}"/>
    <cellStyle name="표준 67 5 2" xfId="36396" xr:uid="{00000000-0005-0000-0000-0000308E0000}"/>
    <cellStyle name="표준 67 6" xfId="36397" xr:uid="{00000000-0005-0000-0000-0000318E0000}"/>
    <cellStyle name="표준 67 6 2" xfId="36398" xr:uid="{00000000-0005-0000-0000-0000328E0000}"/>
    <cellStyle name="표준 67 7" xfId="36399" xr:uid="{00000000-0005-0000-0000-0000338E0000}"/>
    <cellStyle name="표준 67 7 2" xfId="36400" xr:uid="{00000000-0005-0000-0000-0000348E0000}"/>
    <cellStyle name="표준 67 8" xfId="36401" xr:uid="{00000000-0005-0000-0000-0000358E0000}"/>
    <cellStyle name="표준 67 8 2" xfId="36402" xr:uid="{00000000-0005-0000-0000-0000368E0000}"/>
    <cellStyle name="표준 67 9" xfId="36403" xr:uid="{00000000-0005-0000-0000-0000378E0000}"/>
    <cellStyle name="표준 67 9 2" xfId="36404" xr:uid="{00000000-0005-0000-0000-0000388E0000}"/>
    <cellStyle name="표준 68" xfId="36405" xr:uid="{00000000-0005-0000-0000-0000398E0000}"/>
    <cellStyle name="표준 68 10" xfId="36406" xr:uid="{00000000-0005-0000-0000-00003A8E0000}"/>
    <cellStyle name="표준 68 11" xfId="36407" xr:uid="{00000000-0005-0000-0000-00003B8E0000}"/>
    <cellStyle name="표준 68 2" xfId="36408" xr:uid="{00000000-0005-0000-0000-00003C8E0000}"/>
    <cellStyle name="표준 68 2 2" xfId="36409" xr:uid="{00000000-0005-0000-0000-00003D8E0000}"/>
    <cellStyle name="표준 68 2 2 2" xfId="36410" xr:uid="{00000000-0005-0000-0000-00003E8E0000}"/>
    <cellStyle name="표준 68 2 2 2 2" xfId="36411" xr:uid="{00000000-0005-0000-0000-00003F8E0000}"/>
    <cellStyle name="표준 68 2 2 2 2 2" xfId="36412" xr:uid="{00000000-0005-0000-0000-0000408E0000}"/>
    <cellStyle name="표준 68 2 2 2 2 2 2" xfId="36413" xr:uid="{00000000-0005-0000-0000-0000418E0000}"/>
    <cellStyle name="표준 68 2 2 2 2 2 2 2" xfId="36414" xr:uid="{00000000-0005-0000-0000-0000428E0000}"/>
    <cellStyle name="표준 68 2 2 2 2 2 3" xfId="36415" xr:uid="{00000000-0005-0000-0000-0000438E0000}"/>
    <cellStyle name="표준 68 2 2 2 2 3" xfId="36416" xr:uid="{00000000-0005-0000-0000-0000448E0000}"/>
    <cellStyle name="표준 68 2 2 2 2 3 2" xfId="36417" xr:uid="{00000000-0005-0000-0000-0000458E0000}"/>
    <cellStyle name="표준 68 2 2 2 2 4" xfId="36418" xr:uid="{00000000-0005-0000-0000-0000468E0000}"/>
    <cellStyle name="표준 68 2 2 2 3" xfId="36419" xr:uid="{00000000-0005-0000-0000-0000478E0000}"/>
    <cellStyle name="표준 68 2 2 2 3 2" xfId="36420" xr:uid="{00000000-0005-0000-0000-0000488E0000}"/>
    <cellStyle name="표준 68 2 2 2 3 2 2" xfId="36421" xr:uid="{00000000-0005-0000-0000-0000498E0000}"/>
    <cellStyle name="표준 68 2 2 2 3 3" xfId="36422" xr:uid="{00000000-0005-0000-0000-00004A8E0000}"/>
    <cellStyle name="표준 68 2 2 2 4" xfId="36423" xr:uid="{00000000-0005-0000-0000-00004B8E0000}"/>
    <cellStyle name="표준 68 2 2 2 4 2" xfId="36424" xr:uid="{00000000-0005-0000-0000-00004C8E0000}"/>
    <cellStyle name="표준 68 2 2 2 5" xfId="36425" xr:uid="{00000000-0005-0000-0000-00004D8E0000}"/>
    <cellStyle name="표준 68 2 2 3" xfId="36426" xr:uid="{00000000-0005-0000-0000-00004E8E0000}"/>
    <cellStyle name="표준 68 2 2 3 2" xfId="36427" xr:uid="{00000000-0005-0000-0000-00004F8E0000}"/>
    <cellStyle name="표준 68 2 2 3 2 2" xfId="36428" xr:uid="{00000000-0005-0000-0000-0000508E0000}"/>
    <cellStyle name="표준 68 2 2 3 2 2 2" xfId="36429" xr:uid="{00000000-0005-0000-0000-0000518E0000}"/>
    <cellStyle name="표준 68 2 2 3 2 3" xfId="36430" xr:uid="{00000000-0005-0000-0000-0000528E0000}"/>
    <cellStyle name="표준 68 2 2 3 3" xfId="36431" xr:uid="{00000000-0005-0000-0000-0000538E0000}"/>
    <cellStyle name="표준 68 2 2 3 3 2" xfId="36432" xr:uid="{00000000-0005-0000-0000-0000548E0000}"/>
    <cellStyle name="표준 68 2 2 3 4" xfId="36433" xr:uid="{00000000-0005-0000-0000-0000558E0000}"/>
    <cellStyle name="표준 68 2 2 4" xfId="36434" xr:uid="{00000000-0005-0000-0000-0000568E0000}"/>
    <cellStyle name="표준 68 2 2 4 2" xfId="36435" xr:uid="{00000000-0005-0000-0000-0000578E0000}"/>
    <cellStyle name="표준 68 2 2 4 2 2" xfId="36436" xr:uid="{00000000-0005-0000-0000-0000588E0000}"/>
    <cellStyle name="표준 68 2 2 4 3" xfId="36437" xr:uid="{00000000-0005-0000-0000-0000598E0000}"/>
    <cellStyle name="표준 68 2 2 5" xfId="36438" xr:uid="{00000000-0005-0000-0000-00005A8E0000}"/>
    <cellStyle name="표준 68 2 2 5 2" xfId="36439" xr:uid="{00000000-0005-0000-0000-00005B8E0000}"/>
    <cellStyle name="표준 68 2 2 6" xfId="36440" xr:uid="{00000000-0005-0000-0000-00005C8E0000}"/>
    <cellStyle name="표준 68 2 3" xfId="36441" xr:uid="{00000000-0005-0000-0000-00005D8E0000}"/>
    <cellStyle name="표준 68 2 3 2" xfId="36442" xr:uid="{00000000-0005-0000-0000-00005E8E0000}"/>
    <cellStyle name="표준 68 2 3 2 2" xfId="36443" xr:uid="{00000000-0005-0000-0000-00005F8E0000}"/>
    <cellStyle name="표준 68 2 3 2 2 2" xfId="36444" xr:uid="{00000000-0005-0000-0000-0000608E0000}"/>
    <cellStyle name="표준 68 2 3 2 2 2 2" xfId="36445" xr:uid="{00000000-0005-0000-0000-0000618E0000}"/>
    <cellStyle name="표준 68 2 3 2 2 3" xfId="36446" xr:uid="{00000000-0005-0000-0000-0000628E0000}"/>
    <cellStyle name="표준 68 2 3 2 3" xfId="36447" xr:uid="{00000000-0005-0000-0000-0000638E0000}"/>
    <cellStyle name="표준 68 2 3 2 3 2" xfId="36448" xr:uid="{00000000-0005-0000-0000-0000648E0000}"/>
    <cellStyle name="표준 68 2 3 2 4" xfId="36449" xr:uid="{00000000-0005-0000-0000-0000658E0000}"/>
    <cellStyle name="표준 68 2 3 3" xfId="36450" xr:uid="{00000000-0005-0000-0000-0000668E0000}"/>
    <cellStyle name="표준 68 2 3 3 2" xfId="36451" xr:uid="{00000000-0005-0000-0000-0000678E0000}"/>
    <cellStyle name="표준 68 2 3 3 2 2" xfId="36452" xr:uid="{00000000-0005-0000-0000-0000688E0000}"/>
    <cellStyle name="표준 68 2 3 3 3" xfId="36453" xr:uid="{00000000-0005-0000-0000-0000698E0000}"/>
    <cellStyle name="표준 68 2 3 4" xfId="36454" xr:uid="{00000000-0005-0000-0000-00006A8E0000}"/>
    <cellStyle name="표준 68 2 3 4 2" xfId="36455" xr:uid="{00000000-0005-0000-0000-00006B8E0000}"/>
    <cellStyle name="표준 68 2 3 5" xfId="36456" xr:uid="{00000000-0005-0000-0000-00006C8E0000}"/>
    <cellStyle name="표준 68 2 4" xfId="36457" xr:uid="{00000000-0005-0000-0000-00006D8E0000}"/>
    <cellStyle name="표준 68 2 4 2" xfId="36458" xr:uid="{00000000-0005-0000-0000-00006E8E0000}"/>
    <cellStyle name="표준 68 2 4 2 2" xfId="36459" xr:uid="{00000000-0005-0000-0000-00006F8E0000}"/>
    <cellStyle name="표준 68 2 4 2 2 2" xfId="36460" xr:uid="{00000000-0005-0000-0000-0000708E0000}"/>
    <cellStyle name="표준 68 2 4 2 3" xfId="36461" xr:uid="{00000000-0005-0000-0000-0000718E0000}"/>
    <cellStyle name="표준 68 2 4 3" xfId="36462" xr:uid="{00000000-0005-0000-0000-0000728E0000}"/>
    <cellStyle name="표준 68 2 4 3 2" xfId="36463" xr:uid="{00000000-0005-0000-0000-0000738E0000}"/>
    <cellStyle name="표준 68 2 4 4" xfId="36464" xr:uid="{00000000-0005-0000-0000-0000748E0000}"/>
    <cellStyle name="표준 68 2 5" xfId="36465" xr:uid="{00000000-0005-0000-0000-0000758E0000}"/>
    <cellStyle name="표준 68 2 5 2" xfId="36466" xr:uid="{00000000-0005-0000-0000-0000768E0000}"/>
    <cellStyle name="표준 68 2 5 2 2" xfId="36467" xr:uid="{00000000-0005-0000-0000-0000778E0000}"/>
    <cellStyle name="표준 68 2 5 3" xfId="36468" xr:uid="{00000000-0005-0000-0000-0000788E0000}"/>
    <cellStyle name="표준 68 2 6" xfId="36469" xr:uid="{00000000-0005-0000-0000-0000798E0000}"/>
    <cellStyle name="표준 68 2 6 2" xfId="36470" xr:uid="{00000000-0005-0000-0000-00007A8E0000}"/>
    <cellStyle name="표준 68 2 7" xfId="36471" xr:uid="{00000000-0005-0000-0000-00007B8E0000}"/>
    <cellStyle name="표준 68 3" xfId="36472" xr:uid="{00000000-0005-0000-0000-00007C8E0000}"/>
    <cellStyle name="표준 68 3 2" xfId="36473" xr:uid="{00000000-0005-0000-0000-00007D8E0000}"/>
    <cellStyle name="표준 68 3 2 2" xfId="36474" xr:uid="{00000000-0005-0000-0000-00007E8E0000}"/>
    <cellStyle name="표준 68 3 2 2 2" xfId="36475" xr:uid="{00000000-0005-0000-0000-00007F8E0000}"/>
    <cellStyle name="표준 68 3 2 2 2 2" xfId="36476" xr:uid="{00000000-0005-0000-0000-0000808E0000}"/>
    <cellStyle name="표준 68 3 2 2 2 2 2" xfId="36477" xr:uid="{00000000-0005-0000-0000-0000818E0000}"/>
    <cellStyle name="표준 68 3 2 2 2 3" xfId="36478" xr:uid="{00000000-0005-0000-0000-0000828E0000}"/>
    <cellStyle name="표준 68 3 2 2 3" xfId="36479" xr:uid="{00000000-0005-0000-0000-0000838E0000}"/>
    <cellStyle name="표준 68 3 2 2 3 2" xfId="36480" xr:uid="{00000000-0005-0000-0000-0000848E0000}"/>
    <cellStyle name="표준 68 3 2 2 4" xfId="36481" xr:uid="{00000000-0005-0000-0000-0000858E0000}"/>
    <cellStyle name="표준 68 3 2 3" xfId="36482" xr:uid="{00000000-0005-0000-0000-0000868E0000}"/>
    <cellStyle name="표준 68 3 2 3 2" xfId="36483" xr:uid="{00000000-0005-0000-0000-0000878E0000}"/>
    <cellStyle name="표준 68 3 2 3 2 2" xfId="36484" xr:uid="{00000000-0005-0000-0000-0000888E0000}"/>
    <cellStyle name="표준 68 3 2 3 3" xfId="36485" xr:uid="{00000000-0005-0000-0000-0000898E0000}"/>
    <cellStyle name="표준 68 3 2 4" xfId="36486" xr:uid="{00000000-0005-0000-0000-00008A8E0000}"/>
    <cellStyle name="표준 68 3 2 4 2" xfId="36487" xr:uid="{00000000-0005-0000-0000-00008B8E0000}"/>
    <cellStyle name="표준 68 3 2 5" xfId="36488" xr:uid="{00000000-0005-0000-0000-00008C8E0000}"/>
    <cellStyle name="표준 68 3 3" xfId="36489" xr:uid="{00000000-0005-0000-0000-00008D8E0000}"/>
    <cellStyle name="표준 68 3 3 2" xfId="36490" xr:uid="{00000000-0005-0000-0000-00008E8E0000}"/>
    <cellStyle name="표준 68 3 3 2 2" xfId="36491" xr:uid="{00000000-0005-0000-0000-00008F8E0000}"/>
    <cellStyle name="표준 68 3 3 2 2 2" xfId="36492" xr:uid="{00000000-0005-0000-0000-0000908E0000}"/>
    <cellStyle name="표준 68 3 3 2 3" xfId="36493" xr:uid="{00000000-0005-0000-0000-0000918E0000}"/>
    <cellStyle name="표준 68 3 3 3" xfId="36494" xr:uid="{00000000-0005-0000-0000-0000928E0000}"/>
    <cellStyle name="표준 68 3 3 3 2" xfId="36495" xr:uid="{00000000-0005-0000-0000-0000938E0000}"/>
    <cellStyle name="표준 68 3 3 4" xfId="36496" xr:uid="{00000000-0005-0000-0000-0000948E0000}"/>
    <cellStyle name="표준 68 3 4" xfId="36497" xr:uid="{00000000-0005-0000-0000-0000958E0000}"/>
    <cellStyle name="표준 68 3 4 2" xfId="36498" xr:uid="{00000000-0005-0000-0000-0000968E0000}"/>
    <cellStyle name="표준 68 3 4 2 2" xfId="36499" xr:uid="{00000000-0005-0000-0000-0000978E0000}"/>
    <cellStyle name="표준 68 3 4 3" xfId="36500" xr:uid="{00000000-0005-0000-0000-0000988E0000}"/>
    <cellStyle name="표준 68 3 5" xfId="36501" xr:uid="{00000000-0005-0000-0000-0000998E0000}"/>
    <cellStyle name="표준 68 3 5 2" xfId="36502" xr:uid="{00000000-0005-0000-0000-00009A8E0000}"/>
    <cellStyle name="표준 68 3 6" xfId="36503" xr:uid="{00000000-0005-0000-0000-00009B8E0000}"/>
    <cellStyle name="표준 68 4" xfId="36504" xr:uid="{00000000-0005-0000-0000-00009C8E0000}"/>
    <cellStyle name="표준 68 4 2" xfId="36505" xr:uid="{00000000-0005-0000-0000-00009D8E0000}"/>
    <cellStyle name="표준 68 4 2 2" xfId="36506" xr:uid="{00000000-0005-0000-0000-00009E8E0000}"/>
    <cellStyle name="표준 68 4 2 2 2" xfId="36507" xr:uid="{00000000-0005-0000-0000-00009F8E0000}"/>
    <cellStyle name="표준 68 4 2 2 2 2" xfId="36508" xr:uid="{00000000-0005-0000-0000-0000A08E0000}"/>
    <cellStyle name="표준 68 4 2 2 3" xfId="36509" xr:uid="{00000000-0005-0000-0000-0000A18E0000}"/>
    <cellStyle name="표준 68 4 2 3" xfId="36510" xr:uid="{00000000-0005-0000-0000-0000A28E0000}"/>
    <cellStyle name="표준 68 4 2 3 2" xfId="36511" xr:uid="{00000000-0005-0000-0000-0000A38E0000}"/>
    <cellStyle name="표준 68 4 2 4" xfId="36512" xr:uid="{00000000-0005-0000-0000-0000A48E0000}"/>
    <cellStyle name="표준 68 4 3" xfId="36513" xr:uid="{00000000-0005-0000-0000-0000A58E0000}"/>
    <cellStyle name="표준 68 4 3 2" xfId="36514" xr:uid="{00000000-0005-0000-0000-0000A68E0000}"/>
    <cellStyle name="표준 68 4 3 2 2" xfId="36515" xr:uid="{00000000-0005-0000-0000-0000A78E0000}"/>
    <cellStyle name="표준 68 4 3 3" xfId="36516" xr:uid="{00000000-0005-0000-0000-0000A88E0000}"/>
    <cellStyle name="표준 68 4 4" xfId="36517" xr:uid="{00000000-0005-0000-0000-0000A98E0000}"/>
    <cellStyle name="표준 68 4 4 2" xfId="36518" xr:uid="{00000000-0005-0000-0000-0000AA8E0000}"/>
    <cellStyle name="표준 68 4 5" xfId="36519" xr:uid="{00000000-0005-0000-0000-0000AB8E0000}"/>
    <cellStyle name="표준 68 5" xfId="36520" xr:uid="{00000000-0005-0000-0000-0000AC8E0000}"/>
    <cellStyle name="표준 68 5 2" xfId="36521" xr:uid="{00000000-0005-0000-0000-0000AD8E0000}"/>
    <cellStyle name="표준 68 5 2 2" xfId="36522" xr:uid="{00000000-0005-0000-0000-0000AE8E0000}"/>
    <cellStyle name="표준 68 5 2 2 2" xfId="36523" xr:uid="{00000000-0005-0000-0000-0000AF8E0000}"/>
    <cellStyle name="표준 68 5 2 3" xfId="36524" xr:uid="{00000000-0005-0000-0000-0000B08E0000}"/>
    <cellStyle name="표준 68 5 3" xfId="36525" xr:uid="{00000000-0005-0000-0000-0000B18E0000}"/>
    <cellStyle name="표준 68 5 3 2" xfId="36526" xr:uid="{00000000-0005-0000-0000-0000B28E0000}"/>
    <cellStyle name="표준 68 5 4" xfId="36527" xr:uid="{00000000-0005-0000-0000-0000B38E0000}"/>
    <cellStyle name="표준 68 6" xfId="36528" xr:uid="{00000000-0005-0000-0000-0000B48E0000}"/>
    <cellStyle name="표준 68 6 2" xfId="36529" xr:uid="{00000000-0005-0000-0000-0000B58E0000}"/>
    <cellStyle name="표준 68 6 2 2" xfId="36530" xr:uid="{00000000-0005-0000-0000-0000B68E0000}"/>
    <cellStyle name="표준 68 6 3" xfId="36531" xr:uid="{00000000-0005-0000-0000-0000B78E0000}"/>
    <cellStyle name="표준 68 7" xfId="36532" xr:uid="{00000000-0005-0000-0000-0000B88E0000}"/>
    <cellStyle name="표준 68 7 2" xfId="36533" xr:uid="{00000000-0005-0000-0000-0000B98E0000}"/>
    <cellStyle name="표준 68 8" xfId="36534" xr:uid="{00000000-0005-0000-0000-0000BA8E0000}"/>
    <cellStyle name="표준 68 8 2" xfId="36535" xr:uid="{00000000-0005-0000-0000-0000BB8E0000}"/>
    <cellStyle name="표준 68 9" xfId="36536" xr:uid="{00000000-0005-0000-0000-0000BC8E0000}"/>
    <cellStyle name="표준 68 9 2" xfId="36537" xr:uid="{00000000-0005-0000-0000-0000BD8E0000}"/>
    <cellStyle name="표준 69" xfId="36538" xr:uid="{00000000-0005-0000-0000-0000BE8E0000}"/>
    <cellStyle name="표준 69 10" xfId="36539" xr:uid="{00000000-0005-0000-0000-0000BF8E0000}"/>
    <cellStyle name="표준 69 11" xfId="36540" xr:uid="{00000000-0005-0000-0000-0000C08E0000}"/>
    <cellStyle name="표준 69 11 2" xfId="36541" xr:uid="{00000000-0005-0000-0000-0000C18E0000}"/>
    <cellStyle name="표준 69 11 3" xfId="36542" xr:uid="{00000000-0005-0000-0000-0000C28E0000}"/>
    <cellStyle name="표준 69 12" xfId="36543" xr:uid="{00000000-0005-0000-0000-0000C38E0000}"/>
    <cellStyle name="표준 69 2" xfId="36544" xr:uid="{00000000-0005-0000-0000-0000C48E0000}"/>
    <cellStyle name="표준 69 2 2" xfId="36545" xr:uid="{00000000-0005-0000-0000-0000C58E0000}"/>
    <cellStyle name="표준 69 2 3" xfId="36546" xr:uid="{00000000-0005-0000-0000-0000C68E0000}"/>
    <cellStyle name="표준 69 3" xfId="36547" xr:uid="{00000000-0005-0000-0000-0000C78E0000}"/>
    <cellStyle name="표준 69 3 2" xfId="36548" xr:uid="{00000000-0005-0000-0000-0000C88E0000}"/>
    <cellStyle name="표준 69 4" xfId="36549" xr:uid="{00000000-0005-0000-0000-0000C98E0000}"/>
    <cellStyle name="표준 69 4 2" xfId="36550" xr:uid="{00000000-0005-0000-0000-0000CA8E0000}"/>
    <cellStyle name="표준 69 5" xfId="36551" xr:uid="{00000000-0005-0000-0000-0000CB8E0000}"/>
    <cellStyle name="표준 69 5 2" xfId="36552" xr:uid="{00000000-0005-0000-0000-0000CC8E0000}"/>
    <cellStyle name="표준 69 6" xfId="36553" xr:uid="{00000000-0005-0000-0000-0000CD8E0000}"/>
    <cellStyle name="표준 69 6 2" xfId="36554" xr:uid="{00000000-0005-0000-0000-0000CE8E0000}"/>
    <cellStyle name="표준 69 7" xfId="36555" xr:uid="{00000000-0005-0000-0000-0000CF8E0000}"/>
    <cellStyle name="표준 69 7 2" xfId="36556" xr:uid="{00000000-0005-0000-0000-0000D08E0000}"/>
    <cellStyle name="표준 69 8" xfId="36557" xr:uid="{00000000-0005-0000-0000-0000D18E0000}"/>
    <cellStyle name="표준 69 8 2" xfId="36558" xr:uid="{00000000-0005-0000-0000-0000D28E0000}"/>
    <cellStyle name="표준 69 9" xfId="36559" xr:uid="{00000000-0005-0000-0000-0000D38E0000}"/>
    <cellStyle name="표준 69 9 2" xfId="36560" xr:uid="{00000000-0005-0000-0000-0000D48E0000}"/>
    <cellStyle name="표준 7" xfId="13" xr:uid="{00000000-0005-0000-0000-0000D58E0000}"/>
    <cellStyle name="표준 7 10" xfId="36561" xr:uid="{00000000-0005-0000-0000-0000D68E0000}"/>
    <cellStyle name="표준 7 10 2" xfId="36562" xr:uid="{00000000-0005-0000-0000-0000D78E0000}"/>
    <cellStyle name="표준 7 11" xfId="36563" xr:uid="{00000000-0005-0000-0000-0000D88E0000}"/>
    <cellStyle name="표준 7 11 2" xfId="36564" xr:uid="{00000000-0005-0000-0000-0000D98E0000}"/>
    <cellStyle name="표준 7 12" xfId="36565" xr:uid="{00000000-0005-0000-0000-0000DA8E0000}"/>
    <cellStyle name="표준 7 12 2" xfId="36566" xr:uid="{00000000-0005-0000-0000-0000DB8E0000}"/>
    <cellStyle name="표준 7 13" xfId="36567" xr:uid="{00000000-0005-0000-0000-0000DC8E0000}"/>
    <cellStyle name="표준 7 13 2" xfId="36568" xr:uid="{00000000-0005-0000-0000-0000DD8E0000}"/>
    <cellStyle name="표준 7 14" xfId="36569" xr:uid="{00000000-0005-0000-0000-0000DE8E0000}"/>
    <cellStyle name="표준 7 14 2" xfId="36570" xr:uid="{00000000-0005-0000-0000-0000DF8E0000}"/>
    <cellStyle name="표준 7 15" xfId="36571" xr:uid="{00000000-0005-0000-0000-0000E08E0000}"/>
    <cellStyle name="표준 7 15 2" xfId="36572" xr:uid="{00000000-0005-0000-0000-0000E18E0000}"/>
    <cellStyle name="표준 7 16" xfId="36573" xr:uid="{00000000-0005-0000-0000-0000E28E0000}"/>
    <cellStyle name="표준 7 16 2" xfId="36574" xr:uid="{00000000-0005-0000-0000-0000E38E0000}"/>
    <cellStyle name="표준 7 17" xfId="36575" xr:uid="{00000000-0005-0000-0000-0000E48E0000}"/>
    <cellStyle name="표준 7 17 2" xfId="36576" xr:uid="{00000000-0005-0000-0000-0000E58E0000}"/>
    <cellStyle name="표준 7 18" xfId="36577" xr:uid="{00000000-0005-0000-0000-0000E68E0000}"/>
    <cellStyle name="표준 7 18 2" xfId="36578" xr:uid="{00000000-0005-0000-0000-0000E78E0000}"/>
    <cellStyle name="표준 7 19" xfId="36579" xr:uid="{00000000-0005-0000-0000-0000E88E0000}"/>
    <cellStyle name="표준 7 19 2" xfId="36580" xr:uid="{00000000-0005-0000-0000-0000E98E0000}"/>
    <cellStyle name="표준 7 2" xfId="36581" xr:uid="{00000000-0005-0000-0000-0000EA8E0000}"/>
    <cellStyle name="표준 7 2 2" xfId="36582" xr:uid="{00000000-0005-0000-0000-0000EB8E0000}"/>
    <cellStyle name="표준 7 2 2 2" xfId="36583" xr:uid="{00000000-0005-0000-0000-0000EC8E0000}"/>
    <cellStyle name="표준 7 2 2 2 2" xfId="36584" xr:uid="{00000000-0005-0000-0000-0000ED8E0000}"/>
    <cellStyle name="표준 7 2 2 2 2 2" xfId="36585" xr:uid="{00000000-0005-0000-0000-0000EE8E0000}"/>
    <cellStyle name="표준 7 2 2 2 2 2 2" xfId="36586" xr:uid="{00000000-0005-0000-0000-0000EF8E0000}"/>
    <cellStyle name="표준 7 2 2 2 2 2 2 2" xfId="36587" xr:uid="{00000000-0005-0000-0000-0000F08E0000}"/>
    <cellStyle name="표준 7 2 2 2 3" xfId="36588" xr:uid="{00000000-0005-0000-0000-0000F18E0000}"/>
    <cellStyle name="표준 7 2 2 3" xfId="36589" xr:uid="{00000000-0005-0000-0000-0000F28E0000}"/>
    <cellStyle name="표준 7 2 2 4" xfId="36590" xr:uid="{00000000-0005-0000-0000-0000F38E0000}"/>
    <cellStyle name="표준 7 2 3" xfId="36591" xr:uid="{00000000-0005-0000-0000-0000F48E0000}"/>
    <cellStyle name="표준 7 20" xfId="36592" xr:uid="{00000000-0005-0000-0000-0000F58E0000}"/>
    <cellStyle name="표준 7 20 2" xfId="36593" xr:uid="{00000000-0005-0000-0000-0000F68E0000}"/>
    <cellStyle name="표준 7 21" xfId="36594" xr:uid="{00000000-0005-0000-0000-0000F78E0000}"/>
    <cellStyle name="표준 7 21 2" xfId="36595" xr:uid="{00000000-0005-0000-0000-0000F88E0000}"/>
    <cellStyle name="표준 7 22" xfId="36596" xr:uid="{00000000-0005-0000-0000-0000F98E0000}"/>
    <cellStyle name="표준 7 23" xfId="36597" xr:uid="{00000000-0005-0000-0000-0000FA8E0000}"/>
    <cellStyle name="표준 7 24" xfId="36598" xr:uid="{00000000-0005-0000-0000-0000FB8E0000}"/>
    <cellStyle name="표준 7 25" xfId="36599" xr:uid="{00000000-0005-0000-0000-0000FC8E0000}"/>
    <cellStyle name="표준 7 25 2" xfId="36600" xr:uid="{00000000-0005-0000-0000-0000FD8E0000}"/>
    <cellStyle name="표준 7 26" xfId="36601" xr:uid="{00000000-0005-0000-0000-0000FE8E0000}"/>
    <cellStyle name="표준 7 27" xfId="36602" xr:uid="{00000000-0005-0000-0000-0000FF8E0000}"/>
    <cellStyle name="표준 7 27 2" xfId="36603" xr:uid="{00000000-0005-0000-0000-0000008F0000}"/>
    <cellStyle name="표준 7 27 3" xfId="36604" xr:uid="{00000000-0005-0000-0000-0000018F0000}"/>
    <cellStyle name="표준 7 27 3 2" xfId="36605" xr:uid="{00000000-0005-0000-0000-0000028F0000}"/>
    <cellStyle name="표준 7 3" xfId="36606" xr:uid="{00000000-0005-0000-0000-0000038F0000}"/>
    <cellStyle name="표준 7 3 2" xfId="36607" xr:uid="{00000000-0005-0000-0000-0000048F0000}"/>
    <cellStyle name="표준 7 3 2 2" xfId="36608" xr:uid="{00000000-0005-0000-0000-0000058F0000}"/>
    <cellStyle name="표준 7 3 2 3" xfId="36609" xr:uid="{00000000-0005-0000-0000-0000068F0000}"/>
    <cellStyle name="표준 7 3 2 3 2" xfId="36610" xr:uid="{00000000-0005-0000-0000-0000078F0000}"/>
    <cellStyle name="표준 7 3 2 3 3" xfId="36611" xr:uid="{00000000-0005-0000-0000-0000088F0000}"/>
    <cellStyle name="표준 7 3 2 4" xfId="36612" xr:uid="{00000000-0005-0000-0000-0000098F0000}"/>
    <cellStyle name="표준 7 3 3" xfId="36613" xr:uid="{00000000-0005-0000-0000-00000A8F0000}"/>
    <cellStyle name="표준 7 3 3 2" xfId="36614" xr:uid="{00000000-0005-0000-0000-00000B8F0000}"/>
    <cellStyle name="표준 7 3 3 3" xfId="36615" xr:uid="{00000000-0005-0000-0000-00000C8F0000}"/>
    <cellStyle name="표준 7 3 3 3 2" xfId="36616" xr:uid="{00000000-0005-0000-0000-00000D8F0000}"/>
    <cellStyle name="표준 7 3 3 3 3" xfId="36617" xr:uid="{00000000-0005-0000-0000-00000E8F0000}"/>
    <cellStyle name="표준 7 3 3 4" xfId="36618" xr:uid="{00000000-0005-0000-0000-00000F8F0000}"/>
    <cellStyle name="표준 7 3 4" xfId="36619" xr:uid="{00000000-0005-0000-0000-0000108F0000}"/>
    <cellStyle name="표준 7 3 4 2" xfId="36620" xr:uid="{00000000-0005-0000-0000-0000118F0000}"/>
    <cellStyle name="표준 7 3 4 3" xfId="36621" xr:uid="{00000000-0005-0000-0000-0000128F0000}"/>
    <cellStyle name="표준 7 3 4 3 2" xfId="36622" xr:uid="{00000000-0005-0000-0000-0000138F0000}"/>
    <cellStyle name="표준 7 3 4 3 3" xfId="36623" xr:uid="{00000000-0005-0000-0000-0000148F0000}"/>
    <cellStyle name="표준 7 3 4 4" xfId="36624" xr:uid="{00000000-0005-0000-0000-0000158F0000}"/>
    <cellStyle name="표준 7 3 5" xfId="36625" xr:uid="{00000000-0005-0000-0000-0000168F0000}"/>
    <cellStyle name="표준 7 3 5 2" xfId="36626" xr:uid="{00000000-0005-0000-0000-0000178F0000}"/>
    <cellStyle name="표준 7 3 5 3" xfId="36627" xr:uid="{00000000-0005-0000-0000-0000188F0000}"/>
    <cellStyle name="표준 7 3 5 3 2" xfId="36628" xr:uid="{00000000-0005-0000-0000-0000198F0000}"/>
    <cellStyle name="표준 7 3 5 3 3" xfId="36629" xr:uid="{00000000-0005-0000-0000-00001A8F0000}"/>
    <cellStyle name="표준 7 3 5 4" xfId="36630" xr:uid="{00000000-0005-0000-0000-00001B8F0000}"/>
    <cellStyle name="표준 7 3 6" xfId="36631" xr:uid="{00000000-0005-0000-0000-00001C8F0000}"/>
    <cellStyle name="표준 7 3 7" xfId="36632" xr:uid="{00000000-0005-0000-0000-00001D8F0000}"/>
    <cellStyle name="표준 7 3 7 2" xfId="36633" xr:uid="{00000000-0005-0000-0000-00001E8F0000}"/>
    <cellStyle name="표준 7 3 7 3" xfId="36634" xr:uid="{00000000-0005-0000-0000-00001F8F0000}"/>
    <cellStyle name="표준 7 3 8" xfId="36635" xr:uid="{00000000-0005-0000-0000-0000208F0000}"/>
    <cellStyle name="표준 7 3 9" xfId="36636" xr:uid="{00000000-0005-0000-0000-0000218F0000}"/>
    <cellStyle name="표준 7 4" xfId="36637" xr:uid="{00000000-0005-0000-0000-0000228F0000}"/>
    <cellStyle name="표준 7 4 2" xfId="36638" xr:uid="{00000000-0005-0000-0000-0000238F0000}"/>
    <cellStyle name="표준 7 4 3" xfId="36639" xr:uid="{00000000-0005-0000-0000-0000248F0000}"/>
    <cellStyle name="표준 7 4 3 2" xfId="36640" xr:uid="{00000000-0005-0000-0000-0000258F0000}"/>
    <cellStyle name="표준 7 4 3 3" xfId="36641" xr:uid="{00000000-0005-0000-0000-0000268F0000}"/>
    <cellStyle name="표준 7 4 4" xfId="36642" xr:uid="{00000000-0005-0000-0000-0000278F0000}"/>
    <cellStyle name="표준 7 4 5" xfId="36643" xr:uid="{00000000-0005-0000-0000-0000288F0000}"/>
    <cellStyle name="표준 7 5" xfId="36644" xr:uid="{00000000-0005-0000-0000-0000298F0000}"/>
    <cellStyle name="표준 7 5 2" xfId="36645" xr:uid="{00000000-0005-0000-0000-00002A8F0000}"/>
    <cellStyle name="표준 7 5 3" xfId="36646" xr:uid="{00000000-0005-0000-0000-00002B8F0000}"/>
    <cellStyle name="표준 7 5 3 2" xfId="36647" xr:uid="{00000000-0005-0000-0000-00002C8F0000}"/>
    <cellStyle name="표준 7 5 3 3" xfId="36648" xr:uid="{00000000-0005-0000-0000-00002D8F0000}"/>
    <cellStyle name="표준 7 5 4" xfId="36649" xr:uid="{00000000-0005-0000-0000-00002E8F0000}"/>
    <cellStyle name="표준 7 5 5" xfId="36650" xr:uid="{00000000-0005-0000-0000-00002F8F0000}"/>
    <cellStyle name="표준 7 6" xfId="36651" xr:uid="{00000000-0005-0000-0000-0000308F0000}"/>
    <cellStyle name="표준 7 6 2" xfId="36652" xr:uid="{00000000-0005-0000-0000-0000318F0000}"/>
    <cellStyle name="표준 7 6 3" xfId="36653" xr:uid="{00000000-0005-0000-0000-0000328F0000}"/>
    <cellStyle name="표준 7 6 3 2" xfId="36654" xr:uid="{00000000-0005-0000-0000-0000338F0000}"/>
    <cellStyle name="표준 7 6 3 3" xfId="36655" xr:uid="{00000000-0005-0000-0000-0000348F0000}"/>
    <cellStyle name="표준 7 6 4" xfId="36656" xr:uid="{00000000-0005-0000-0000-0000358F0000}"/>
    <cellStyle name="표준 7 6 5" xfId="36657" xr:uid="{00000000-0005-0000-0000-0000368F0000}"/>
    <cellStyle name="표준 7 7" xfId="36658" xr:uid="{00000000-0005-0000-0000-0000378F0000}"/>
    <cellStyle name="표준 7 7 2" xfId="36659" xr:uid="{00000000-0005-0000-0000-0000388F0000}"/>
    <cellStyle name="표준 7 7 3" xfId="36660" xr:uid="{00000000-0005-0000-0000-0000398F0000}"/>
    <cellStyle name="표준 7 7 3 2" xfId="36661" xr:uid="{00000000-0005-0000-0000-00003A8F0000}"/>
    <cellStyle name="표준 7 7 3 3" xfId="36662" xr:uid="{00000000-0005-0000-0000-00003B8F0000}"/>
    <cellStyle name="표준 7 7 4" xfId="36663" xr:uid="{00000000-0005-0000-0000-00003C8F0000}"/>
    <cellStyle name="표준 7 7 5" xfId="36664" xr:uid="{00000000-0005-0000-0000-00003D8F0000}"/>
    <cellStyle name="표준 7 8" xfId="36665" xr:uid="{00000000-0005-0000-0000-00003E8F0000}"/>
    <cellStyle name="표준 7 8 2" xfId="36666" xr:uid="{00000000-0005-0000-0000-00003F8F0000}"/>
    <cellStyle name="표준 7 9" xfId="36667" xr:uid="{00000000-0005-0000-0000-0000408F0000}"/>
    <cellStyle name="표준 7 9 2" xfId="36668" xr:uid="{00000000-0005-0000-0000-0000418F0000}"/>
    <cellStyle name="표준 7 9 3" xfId="36669" xr:uid="{00000000-0005-0000-0000-0000428F0000}"/>
    <cellStyle name="표준 7 9 4" xfId="36670" xr:uid="{00000000-0005-0000-0000-0000438F0000}"/>
    <cellStyle name="표준 7_10.06월회사별장기수수료" xfId="36671" xr:uid="{00000000-0005-0000-0000-0000448F0000}"/>
    <cellStyle name="표준 70" xfId="36672" xr:uid="{00000000-0005-0000-0000-0000458F0000}"/>
    <cellStyle name="표준 70 10" xfId="36673" xr:uid="{00000000-0005-0000-0000-0000468F0000}"/>
    <cellStyle name="표준 70 11" xfId="36674" xr:uid="{00000000-0005-0000-0000-0000478F0000}"/>
    <cellStyle name="표준 70 12" xfId="36675" xr:uid="{00000000-0005-0000-0000-0000488F0000}"/>
    <cellStyle name="표준 70 2" xfId="36676" xr:uid="{00000000-0005-0000-0000-0000498F0000}"/>
    <cellStyle name="표준 70 2 2" xfId="36677" xr:uid="{00000000-0005-0000-0000-00004A8F0000}"/>
    <cellStyle name="표준 70 2 2 2" xfId="36678" xr:uid="{00000000-0005-0000-0000-00004B8F0000}"/>
    <cellStyle name="표준 70 2 2 2 2" xfId="36679" xr:uid="{00000000-0005-0000-0000-00004C8F0000}"/>
    <cellStyle name="표준 70 2 2 2 2 2" xfId="36680" xr:uid="{00000000-0005-0000-0000-00004D8F0000}"/>
    <cellStyle name="표준 70 2 2 2 2 2 2" xfId="36681" xr:uid="{00000000-0005-0000-0000-00004E8F0000}"/>
    <cellStyle name="표준 70 2 2 2 2 3" xfId="36682" xr:uid="{00000000-0005-0000-0000-00004F8F0000}"/>
    <cellStyle name="표준 70 2 2 2 3" xfId="36683" xr:uid="{00000000-0005-0000-0000-0000508F0000}"/>
    <cellStyle name="표준 70 2 2 2 3 2" xfId="36684" xr:uid="{00000000-0005-0000-0000-0000518F0000}"/>
    <cellStyle name="표준 70 2 2 2 4" xfId="36685" xr:uid="{00000000-0005-0000-0000-0000528F0000}"/>
    <cellStyle name="표준 70 2 2 3" xfId="36686" xr:uid="{00000000-0005-0000-0000-0000538F0000}"/>
    <cellStyle name="표준 70 2 2 3 2" xfId="36687" xr:uid="{00000000-0005-0000-0000-0000548F0000}"/>
    <cellStyle name="표준 70 2 2 3 2 2" xfId="36688" xr:uid="{00000000-0005-0000-0000-0000558F0000}"/>
    <cellStyle name="표준 70 2 2 3 3" xfId="36689" xr:uid="{00000000-0005-0000-0000-0000568F0000}"/>
    <cellStyle name="표준 70 2 2 4" xfId="36690" xr:uid="{00000000-0005-0000-0000-0000578F0000}"/>
    <cellStyle name="표준 70 2 2 4 2" xfId="36691" xr:uid="{00000000-0005-0000-0000-0000588F0000}"/>
    <cellStyle name="표준 70 2 2 5" xfId="36692" xr:uid="{00000000-0005-0000-0000-0000598F0000}"/>
    <cellStyle name="표준 70 2 3" xfId="36693" xr:uid="{00000000-0005-0000-0000-00005A8F0000}"/>
    <cellStyle name="표준 70 2 3 2" xfId="36694" xr:uid="{00000000-0005-0000-0000-00005B8F0000}"/>
    <cellStyle name="표준 70 2 3 2 2" xfId="36695" xr:uid="{00000000-0005-0000-0000-00005C8F0000}"/>
    <cellStyle name="표준 70 2 3 2 2 2" xfId="36696" xr:uid="{00000000-0005-0000-0000-00005D8F0000}"/>
    <cellStyle name="표준 70 2 3 2 3" xfId="36697" xr:uid="{00000000-0005-0000-0000-00005E8F0000}"/>
    <cellStyle name="표준 70 2 3 3" xfId="36698" xr:uid="{00000000-0005-0000-0000-00005F8F0000}"/>
    <cellStyle name="표준 70 2 3 3 2" xfId="36699" xr:uid="{00000000-0005-0000-0000-0000608F0000}"/>
    <cellStyle name="표준 70 2 3 4" xfId="36700" xr:uid="{00000000-0005-0000-0000-0000618F0000}"/>
    <cellStyle name="표준 70 2 4" xfId="36701" xr:uid="{00000000-0005-0000-0000-0000628F0000}"/>
    <cellStyle name="표준 70 2 4 2" xfId="36702" xr:uid="{00000000-0005-0000-0000-0000638F0000}"/>
    <cellStyle name="표준 70 2 4 2 2" xfId="36703" xr:uid="{00000000-0005-0000-0000-0000648F0000}"/>
    <cellStyle name="표준 70 2 4 3" xfId="36704" xr:uid="{00000000-0005-0000-0000-0000658F0000}"/>
    <cellStyle name="표준 70 2 5" xfId="36705" xr:uid="{00000000-0005-0000-0000-0000668F0000}"/>
    <cellStyle name="표준 70 2 5 2" xfId="36706" xr:uid="{00000000-0005-0000-0000-0000678F0000}"/>
    <cellStyle name="표준 70 2 6" xfId="36707" xr:uid="{00000000-0005-0000-0000-0000688F0000}"/>
    <cellStyle name="표준 70 3" xfId="36708" xr:uid="{00000000-0005-0000-0000-0000698F0000}"/>
    <cellStyle name="표준 70 3 2" xfId="36709" xr:uid="{00000000-0005-0000-0000-00006A8F0000}"/>
    <cellStyle name="표준 70 3 2 2" xfId="36710" xr:uid="{00000000-0005-0000-0000-00006B8F0000}"/>
    <cellStyle name="표준 70 3 2 2 2" xfId="36711" xr:uid="{00000000-0005-0000-0000-00006C8F0000}"/>
    <cellStyle name="표준 70 3 2 2 2 2" xfId="36712" xr:uid="{00000000-0005-0000-0000-00006D8F0000}"/>
    <cellStyle name="표준 70 3 2 2 3" xfId="36713" xr:uid="{00000000-0005-0000-0000-00006E8F0000}"/>
    <cellStyle name="표준 70 3 2 3" xfId="36714" xr:uid="{00000000-0005-0000-0000-00006F8F0000}"/>
    <cellStyle name="표준 70 3 2 3 2" xfId="36715" xr:uid="{00000000-0005-0000-0000-0000708F0000}"/>
    <cellStyle name="표준 70 3 2 4" xfId="36716" xr:uid="{00000000-0005-0000-0000-0000718F0000}"/>
    <cellStyle name="표준 70 3 3" xfId="36717" xr:uid="{00000000-0005-0000-0000-0000728F0000}"/>
    <cellStyle name="표준 70 3 3 2" xfId="36718" xr:uid="{00000000-0005-0000-0000-0000738F0000}"/>
    <cellStyle name="표준 70 3 3 2 2" xfId="36719" xr:uid="{00000000-0005-0000-0000-0000748F0000}"/>
    <cellStyle name="표준 70 3 3 3" xfId="36720" xr:uid="{00000000-0005-0000-0000-0000758F0000}"/>
    <cellStyle name="표준 70 3 4" xfId="36721" xr:uid="{00000000-0005-0000-0000-0000768F0000}"/>
    <cellStyle name="표준 70 3 4 2" xfId="36722" xr:uid="{00000000-0005-0000-0000-0000778F0000}"/>
    <cellStyle name="표준 70 3 5" xfId="36723" xr:uid="{00000000-0005-0000-0000-0000788F0000}"/>
    <cellStyle name="표준 70 4" xfId="36724" xr:uid="{00000000-0005-0000-0000-0000798F0000}"/>
    <cellStyle name="표준 70 4 2" xfId="36725" xr:uid="{00000000-0005-0000-0000-00007A8F0000}"/>
    <cellStyle name="표준 70 4 2 2" xfId="36726" xr:uid="{00000000-0005-0000-0000-00007B8F0000}"/>
    <cellStyle name="표준 70 4 2 2 2" xfId="36727" xr:uid="{00000000-0005-0000-0000-00007C8F0000}"/>
    <cellStyle name="표준 70 4 2 3" xfId="36728" xr:uid="{00000000-0005-0000-0000-00007D8F0000}"/>
    <cellStyle name="표준 70 4 3" xfId="36729" xr:uid="{00000000-0005-0000-0000-00007E8F0000}"/>
    <cellStyle name="표준 70 4 3 2" xfId="36730" xr:uid="{00000000-0005-0000-0000-00007F8F0000}"/>
    <cellStyle name="표준 70 4 4" xfId="36731" xr:uid="{00000000-0005-0000-0000-0000808F0000}"/>
    <cellStyle name="표준 70 5" xfId="36732" xr:uid="{00000000-0005-0000-0000-0000818F0000}"/>
    <cellStyle name="표준 70 5 2" xfId="36733" xr:uid="{00000000-0005-0000-0000-0000828F0000}"/>
    <cellStyle name="표준 70 5 2 2" xfId="36734" xr:uid="{00000000-0005-0000-0000-0000838F0000}"/>
    <cellStyle name="표준 70 5 3" xfId="36735" xr:uid="{00000000-0005-0000-0000-0000848F0000}"/>
    <cellStyle name="표준 70 6" xfId="36736" xr:uid="{00000000-0005-0000-0000-0000858F0000}"/>
    <cellStyle name="표준 70 6 2" xfId="36737" xr:uid="{00000000-0005-0000-0000-0000868F0000}"/>
    <cellStyle name="표준 70 7" xfId="36738" xr:uid="{00000000-0005-0000-0000-0000878F0000}"/>
    <cellStyle name="표준 70 7 2" xfId="36739" xr:uid="{00000000-0005-0000-0000-0000888F0000}"/>
    <cellStyle name="표준 70 8" xfId="36740" xr:uid="{00000000-0005-0000-0000-0000898F0000}"/>
    <cellStyle name="표준 70 8 2" xfId="36741" xr:uid="{00000000-0005-0000-0000-00008A8F0000}"/>
    <cellStyle name="표준 70 9" xfId="36742" xr:uid="{00000000-0005-0000-0000-00008B8F0000}"/>
    <cellStyle name="표준 70 9 2" xfId="36743" xr:uid="{00000000-0005-0000-0000-00008C8F0000}"/>
    <cellStyle name="표준 71" xfId="36744" xr:uid="{00000000-0005-0000-0000-00008D8F0000}"/>
    <cellStyle name="표준 71 10" xfId="36745" xr:uid="{00000000-0005-0000-0000-00008E8F0000}"/>
    <cellStyle name="표준 71 11" xfId="36746" xr:uid="{00000000-0005-0000-0000-00008F8F0000}"/>
    <cellStyle name="표준 71 12" xfId="36747" xr:uid="{00000000-0005-0000-0000-0000908F0000}"/>
    <cellStyle name="표준 71 2" xfId="36748" xr:uid="{00000000-0005-0000-0000-0000918F0000}"/>
    <cellStyle name="표준 71 2 2" xfId="36749" xr:uid="{00000000-0005-0000-0000-0000928F0000}"/>
    <cellStyle name="표준 71 2 2 2" xfId="36750" xr:uid="{00000000-0005-0000-0000-0000938F0000}"/>
    <cellStyle name="표준 71 2 2 2 2" xfId="36751" xr:uid="{00000000-0005-0000-0000-0000948F0000}"/>
    <cellStyle name="표준 71 2 2 2 2 2" xfId="36752" xr:uid="{00000000-0005-0000-0000-0000958F0000}"/>
    <cellStyle name="표준 71 2 2 2 2 2 2" xfId="36753" xr:uid="{00000000-0005-0000-0000-0000968F0000}"/>
    <cellStyle name="표준 71 2 2 2 2 3" xfId="36754" xr:uid="{00000000-0005-0000-0000-0000978F0000}"/>
    <cellStyle name="표준 71 2 2 2 3" xfId="36755" xr:uid="{00000000-0005-0000-0000-0000988F0000}"/>
    <cellStyle name="표준 71 2 2 2 3 2" xfId="36756" xr:uid="{00000000-0005-0000-0000-0000998F0000}"/>
    <cellStyle name="표준 71 2 2 2 4" xfId="36757" xr:uid="{00000000-0005-0000-0000-00009A8F0000}"/>
    <cellStyle name="표준 71 2 2 3" xfId="36758" xr:uid="{00000000-0005-0000-0000-00009B8F0000}"/>
    <cellStyle name="표준 71 2 2 3 2" xfId="36759" xr:uid="{00000000-0005-0000-0000-00009C8F0000}"/>
    <cellStyle name="표준 71 2 2 3 2 2" xfId="36760" xr:uid="{00000000-0005-0000-0000-00009D8F0000}"/>
    <cellStyle name="표준 71 2 2 3 3" xfId="36761" xr:uid="{00000000-0005-0000-0000-00009E8F0000}"/>
    <cellStyle name="표준 71 2 2 4" xfId="36762" xr:uid="{00000000-0005-0000-0000-00009F8F0000}"/>
    <cellStyle name="표준 71 2 2 4 2" xfId="36763" xr:uid="{00000000-0005-0000-0000-0000A08F0000}"/>
    <cellStyle name="표준 71 2 2 5" xfId="36764" xr:uid="{00000000-0005-0000-0000-0000A18F0000}"/>
    <cellStyle name="표준 71 2 3" xfId="36765" xr:uid="{00000000-0005-0000-0000-0000A28F0000}"/>
    <cellStyle name="표준 71 2 3 2" xfId="36766" xr:uid="{00000000-0005-0000-0000-0000A38F0000}"/>
    <cellStyle name="표준 71 2 3 2 2" xfId="36767" xr:uid="{00000000-0005-0000-0000-0000A48F0000}"/>
    <cellStyle name="표준 71 2 3 2 2 2" xfId="36768" xr:uid="{00000000-0005-0000-0000-0000A58F0000}"/>
    <cellStyle name="표준 71 2 3 2 3" xfId="36769" xr:uid="{00000000-0005-0000-0000-0000A68F0000}"/>
    <cellStyle name="표준 71 2 3 3" xfId="36770" xr:uid="{00000000-0005-0000-0000-0000A78F0000}"/>
    <cellStyle name="표준 71 2 3 3 2" xfId="36771" xr:uid="{00000000-0005-0000-0000-0000A88F0000}"/>
    <cellStyle name="표준 71 2 3 4" xfId="36772" xr:uid="{00000000-0005-0000-0000-0000A98F0000}"/>
    <cellStyle name="표준 71 2 4" xfId="36773" xr:uid="{00000000-0005-0000-0000-0000AA8F0000}"/>
    <cellStyle name="표준 71 2 4 2" xfId="36774" xr:uid="{00000000-0005-0000-0000-0000AB8F0000}"/>
    <cellStyle name="표준 71 2 4 2 2" xfId="36775" xr:uid="{00000000-0005-0000-0000-0000AC8F0000}"/>
    <cellStyle name="표준 71 2 4 3" xfId="36776" xr:uid="{00000000-0005-0000-0000-0000AD8F0000}"/>
    <cellStyle name="표준 71 2 5" xfId="36777" xr:uid="{00000000-0005-0000-0000-0000AE8F0000}"/>
    <cellStyle name="표준 71 2 5 2" xfId="36778" xr:uid="{00000000-0005-0000-0000-0000AF8F0000}"/>
    <cellStyle name="표준 71 2 6" xfId="36779" xr:uid="{00000000-0005-0000-0000-0000B08F0000}"/>
    <cellStyle name="표준 71 3" xfId="36780" xr:uid="{00000000-0005-0000-0000-0000B18F0000}"/>
    <cellStyle name="표준 71 3 2" xfId="36781" xr:uid="{00000000-0005-0000-0000-0000B28F0000}"/>
    <cellStyle name="표준 71 3 2 2" xfId="36782" xr:uid="{00000000-0005-0000-0000-0000B38F0000}"/>
    <cellStyle name="표준 71 3 2 2 2" xfId="36783" xr:uid="{00000000-0005-0000-0000-0000B48F0000}"/>
    <cellStyle name="표준 71 3 2 2 2 2" xfId="36784" xr:uid="{00000000-0005-0000-0000-0000B58F0000}"/>
    <cellStyle name="표준 71 3 2 2 3" xfId="36785" xr:uid="{00000000-0005-0000-0000-0000B68F0000}"/>
    <cellStyle name="표준 71 3 2 3" xfId="36786" xr:uid="{00000000-0005-0000-0000-0000B78F0000}"/>
    <cellStyle name="표준 71 3 2 3 2" xfId="36787" xr:uid="{00000000-0005-0000-0000-0000B88F0000}"/>
    <cellStyle name="표준 71 3 2 4" xfId="36788" xr:uid="{00000000-0005-0000-0000-0000B98F0000}"/>
    <cellStyle name="표준 71 3 3" xfId="36789" xr:uid="{00000000-0005-0000-0000-0000BA8F0000}"/>
    <cellStyle name="표준 71 3 3 2" xfId="36790" xr:uid="{00000000-0005-0000-0000-0000BB8F0000}"/>
    <cellStyle name="표준 71 3 3 2 2" xfId="36791" xr:uid="{00000000-0005-0000-0000-0000BC8F0000}"/>
    <cellStyle name="표준 71 3 3 3" xfId="36792" xr:uid="{00000000-0005-0000-0000-0000BD8F0000}"/>
    <cellStyle name="표준 71 3 4" xfId="36793" xr:uid="{00000000-0005-0000-0000-0000BE8F0000}"/>
    <cellStyle name="표준 71 3 4 2" xfId="36794" xr:uid="{00000000-0005-0000-0000-0000BF8F0000}"/>
    <cellStyle name="표준 71 3 5" xfId="36795" xr:uid="{00000000-0005-0000-0000-0000C08F0000}"/>
    <cellStyle name="표준 71 4" xfId="36796" xr:uid="{00000000-0005-0000-0000-0000C18F0000}"/>
    <cellStyle name="표준 71 4 2" xfId="36797" xr:uid="{00000000-0005-0000-0000-0000C28F0000}"/>
    <cellStyle name="표준 71 4 2 2" xfId="36798" xr:uid="{00000000-0005-0000-0000-0000C38F0000}"/>
    <cellStyle name="표준 71 4 2 2 2" xfId="36799" xr:uid="{00000000-0005-0000-0000-0000C48F0000}"/>
    <cellStyle name="표준 71 4 2 3" xfId="36800" xr:uid="{00000000-0005-0000-0000-0000C58F0000}"/>
    <cellStyle name="표준 71 4 3" xfId="36801" xr:uid="{00000000-0005-0000-0000-0000C68F0000}"/>
    <cellStyle name="표준 71 4 3 2" xfId="36802" xr:uid="{00000000-0005-0000-0000-0000C78F0000}"/>
    <cellStyle name="표준 71 4 4" xfId="36803" xr:uid="{00000000-0005-0000-0000-0000C88F0000}"/>
    <cellStyle name="표준 71 5" xfId="36804" xr:uid="{00000000-0005-0000-0000-0000C98F0000}"/>
    <cellStyle name="표준 71 5 2" xfId="36805" xr:uid="{00000000-0005-0000-0000-0000CA8F0000}"/>
    <cellStyle name="표준 71 5 2 2" xfId="36806" xr:uid="{00000000-0005-0000-0000-0000CB8F0000}"/>
    <cellStyle name="표준 71 5 3" xfId="36807" xr:uid="{00000000-0005-0000-0000-0000CC8F0000}"/>
    <cellStyle name="표준 71 6" xfId="36808" xr:uid="{00000000-0005-0000-0000-0000CD8F0000}"/>
    <cellStyle name="표준 71 6 2" xfId="36809" xr:uid="{00000000-0005-0000-0000-0000CE8F0000}"/>
    <cellStyle name="표준 71 7" xfId="36810" xr:uid="{00000000-0005-0000-0000-0000CF8F0000}"/>
    <cellStyle name="표준 71 7 2" xfId="36811" xr:uid="{00000000-0005-0000-0000-0000D08F0000}"/>
    <cellStyle name="표준 71 8" xfId="36812" xr:uid="{00000000-0005-0000-0000-0000D18F0000}"/>
    <cellStyle name="표준 71 8 2" xfId="36813" xr:uid="{00000000-0005-0000-0000-0000D28F0000}"/>
    <cellStyle name="표준 71 9" xfId="36814" xr:uid="{00000000-0005-0000-0000-0000D38F0000}"/>
    <cellStyle name="표준 71 9 2" xfId="36815" xr:uid="{00000000-0005-0000-0000-0000D48F0000}"/>
    <cellStyle name="표준 72" xfId="36816" xr:uid="{00000000-0005-0000-0000-0000D58F0000}"/>
    <cellStyle name="표준 72 10" xfId="36817" xr:uid="{00000000-0005-0000-0000-0000D68F0000}"/>
    <cellStyle name="표준 72 11" xfId="36818" xr:uid="{00000000-0005-0000-0000-0000D78F0000}"/>
    <cellStyle name="표준 72 12" xfId="36819" xr:uid="{00000000-0005-0000-0000-0000D88F0000}"/>
    <cellStyle name="표준 72 2" xfId="36820" xr:uid="{00000000-0005-0000-0000-0000D98F0000}"/>
    <cellStyle name="표준 72 2 2" xfId="36821" xr:uid="{00000000-0005-0000-0000-0000DA8F0000}"/>
    <cellStyle name="표준 72 2 2 2" xfId="36822" xr:uid="{00000000-0005-0000-0000-0000DB8F0000}"/>
    <cellStyle name="표준 72 2 2 2 2" xfId="36823" xr:uid="{00000000-0005-0000-0000-0000DC8F0000}"/>
    <cellStyle name="표준 72 2 2 2 2 2" xfId="36824" xr:uid="{00000000-0005-0000-0000-0000DD8F0000}"/>
    <cellStyle name="표준 72 2 2 2 2 2 2" xfId="36825" xr:uid="{00000000-0005-0000-0000-0000DE8F0000}"/>
    <cellStyle name="표준 72 2 2 2 2 3" xfId="36826" xr:uid="{00000000-0005-0000-0000-0000DF8F0000}"/>
    <cellStyle name="표준 72 2 2 2 3" xfId="36827" xr:uid="{00000000-0005-0000-0000-0000E08F0000}"/>
    <cellStyle name="표준 72 2 2 2 3 2" xfId="36828" xr:uid="{00000000-0005-0000-0000-0000E18F0000}"/>
    <cellStyle name="표준 72 2 2 2 4" xfId="36829" xr:uid="{00000000-0005-0000-0000-0000E28F0000}"/>
    <cellStyle name="표준 72 2 2 3" xfId="36830" xr:uid="{00000000-0005-0000-0000-0000E38F0000}"/>
    <cellStyle name="표준 72 2 2 3 2" xfId="36831" xr:uid="{00000000-0005-0000-0000-0000E48F0000}"/>
    <cellStyle name="표준 72 2 2 3 2 2" xfId="36832" xr:uid="{00000000-0005-0000-0000-0000E58F0000}"/>
    <cellStyle name="표준 72 2 2 3 3" xfId="36833" xr:uid="{00000000-0005-0000-0000-0000E68F0000}"/>
    <cellStyle name="표준 72 2 2 4" xfId="36834" xr:uid="{00000000-0005-0000-0000-0000E78F0000}"/>
    <cellStyle name="표준 72 2 2 4 2" xfId="36835" xr:uid="{00000000-0005-0000-0000-0000E88F0000}"/>
    <cellStyle name="표준 72 2 2 5" xfId="36836" xr:uid="{00000000-0005-0000-0000-0000E98F0000}"/>
    <cellStyle name="표준 72 2 3" xfId="36837" xr:uid="{00000000-0005-0000-0000-0000EA8F0000}"/>
    <cellStyle name="표준 72 2 3 2" xfId="36838" xr:uid="{00000000-0005-0000-0000-0000EB8F0000}"/>
    <cellStyle name="표준 72 2 3 2 2" xfId="36839" xr:uid="{00000000-0005-0000-0000-0000EC8F0000}"/>
    <cellStyle name="표준 72 2 3 2 2 2" xfId="36840" xr:uid="{00000000-0005-0000-0000-0000ED8F0000}"/>
    <cellStyle name="표준 72 2 3 2 3" xfId="36841" xr:uid="{00000000-0005-0000-0000-0000EE8F0000}"/>
    <cellStyle name="표준 72 2 3 3" xfId="36842" xr:uid="{00000000-0005-0000-0000-0000EF8F0000}"/>
    <cellStyle name="표준 72 2 3 3 2" xfId="36843" xr:uid="{00000000-0005-0000-0000-0000F08F0000}"/>
    <cellStyle name="표준 72 2 3 4" xfId="36844" xr:uid="{00000000-0005-0000-0000-0000F18F0000}"/>
    <cellStyle name="표준 72 2 4" xfId="36845" xr:uid="{00000000-0005-0000-0000-0000F28F0000}"/>
    <cellStyle name="표준 72 2 4 2" xfId="36846" xr:uid="{00000000-0005-0000-0000-0000F38F0000}"/>
    <cellStyle name="표준 72 2 4 2 2" xfId="36847" xr:uid="{00000000-0005-0000-0000-0000F48F0000}"/>
    <cellStyle name="표준 72 2 4 3" xfId="36848" xr:uid="{00000000-0005-0000-0000-0000F58F0000}"/>
    <cellStyle name="표준 72 2 5" xfId="36849" xr:uid="{00000000-0005-0000-0000-0000F68F0000}"/>
    <cellStyle name="표준 72 2 5 2" xfId="36850" xr:uid="{00000000-0005-0000-0000-0000F78F0000}"/>
    <cellStyle name="표준 72 2 6" xfId="36851" xr:uid="{00000000-0005-0000-0000-0000F88F0000}"/>
    <cellStyle name="표준 72 3" xfId="36852" xr:uid="{00000000-0005-0000-0000-0000F98F0000}"/>
    <cellStyle name="표준 72 3 2" xfId="36853" xr:uid="{00000000-0005-0000-0000-0000FA8F0000}"/>
    <cellStyle name="표준 72 3 2 2" xfId="36854" xr:uid="{00000000-0005-0000-0000-0000FB8F0000}"/>
    <cellStyle name="표준 72 3 2 2 2" xfId="36855" xr:uid="{00000000-0005-0000-0000-0000FC8F0000}"/>
    <cellStyle name="표준 72 3 2 2 2 2" xfId="36856" xr:uid="{00000000-0005-0000-0000-0000FD8F0000}"/>
    <cellStyle name="표준 72 3 2 2 3" xfId="36857" xr:uid="{00000000-0005-0000-0000-0000FE8F0000}"/>
    <cellStyle name="표준 72 3 2 3" xfId="36858" xr:uid="{00000000-0005-0000-0000-0000FF8F0000}"/>
    <cellStyle name="표준 72 3 2 3 2" xfId="36859" xr:uid="{00000000-0005-0000-0000-000000900000}"/>
    <cellStyle name="표준 72 3 2 4" xfId="36860" xr:uid="{00000000-0005-0000-0000-000001900000}"/>
    <cellStyle name="표준 72 3 3" xfId="36861" xr:uid="{00000000-0005-0000-0000-000002900000}"/>
    <cellStyle name="표준 72 3 3 2" xfId="36862" xr:uid="{00000000-0005-0000-0000-000003900000}"/>
    <cellStyle name="표준 72 3 3 2 2" xfId="36863" xr:uid="{00000000-0005-0000-0000-000004900000}"/>
    <cellStyle name="표준 72 3 3 3" xfId="36864" xr:uid="{00000000-0005-0000-0000-000005900000}"/>
    <cellStyle name="표준 72 3 4" xfId="36865" xr:uid="{00000000-0005-0000-0000-000006900000}"/>
    <cellStyle name="표준 72 3 4 2" xfId="36866" xr:uid="{00000000-0005-0000-0000-000007900000}"/>
    <cellStyle name="표준 72 3 5" xfId="36867" xr:uid="{00000000-0005-0000-0000-000008900000}"/>
    <cellStyle name="표준 72 4" xfId="36868" xr:uid="{00000000-0005-0000-0000-000009900000}"/>
    <cellStyle name="표준 72 4 2" xfId="36869" xr:uid="{00000000-0005-0000-0000-00000A900000}"/>
    <cellStyle name="표준 72 4 2 2" xfId="36870" xr:uid="{00000000-0005-0000-0000-00000B900000}"/>
    <cellStyle name="표준 72 4 2 2 2" xfId="36871" xr:uid="{00000000-0005-0000-0000-00000C900000}"/>
    <cellStyle name="표준 72 4 2 3" xfId="36872" xr:uid="{00000000-0005-0000-0000-00000D900000}"/>
    <cellStyle name="표준 72 4 3" xfId="36873" xr:uid="{00000000-0005-0000-0000-00000E900000}"/>
    <cellStyle name="표준 72 4 3 2" xfId="36874" xr:uid="{00000000-0005-0000-0000-00000F900000}"/>
    <cellStyle name="표준 72 4 4" xfId="36875" xr:uid="{00000000-0005-0000-0000-000010900000}"/>
    <cellStyle name="표준 72 5" xfId="36876" xr:uid="{00000000-0005-0000-0000-000011900000}"/>
    <cellStyle name="표준 72 5 2" xfId="36877" xr:uid="{00000000-0005-0000-0000-000012900000}"/>
    <cellStyle name="표준 72 5 2 2" xfId="36878" xr:uid="{00000000-0005-0000-0000-000013900000}"/>
    <cellStyle name="표준 72 5 3" xfId="36879" xr:uid="{00000000-0005-0000-0000-000014900000}"/>
    <cellStyle name="표준 72 6" xfId="36880" xr:uid="{00000000-0005-0000-0000-000015900000}"/>
    <cellStyle name="표준 72 6 2" xfId="36881" xr:uid="{00000000-0005-0000-0000-000016900000}"/>
    <cellStyle name="표준 72 7" xfId="36882" xr:uid="{00000000-0005-0000-0000-000017900000}"/>
    <cellStyle name="표준 72 7 2" xfId="36883" xr:uid="{00000000-0005-0000-0000-000018900000}"/>
    <cellStyle name="표준 72 8" xfId="36884" xr:uid="{00000000-0005-0000-0000-000019900000}"/>
    <cellStyle name="표준 72 8 2" xfId="36885" xr:uid="{00000000-0005-0000-0000-00001A900000}"/>
    <cellStyle name="표준 72 9" xfId="36886" xr:uid="{00000000-0005-0000-0000-00001B900000}"/>
    <cellStyle name="표준 72 9 2" xfId="36887" xr:uid="{00000000-0005-0000-0000-00001C900000}"/>
    <cellStyle name="표준 73" xfId="36888" xr:uid="{00000000-0005-0000-0000-00001D900000}"/>
    <cellStyle name="표준 73 10" xfId="36889" xr:uid="{00000000-0005-0000-0000-00001E900000}"/>
    <cellStyle name="표준 73 11" xfId="36890" xr:uid="{00000000-0005-0000-0000-00001F900000}"/>
    <cellStyle name="표준 73 2" xfId="36891" xr:uid="{00000000-0005-0000-0000-000020900000}"/>
    <cellStyle name="표준 73 2 2" xfId="36892" xr:uid="{00000000-0005-0000-0000-000021900000}"/>
    <cellStyle name="표준 73 2 2 2" xfId="36893" xr:uid="{00000000-0005-0000-0000-000022900000}"/>
    <cellStyle name="표준 73 2 2 2 2" xfId="36894" xr:uid="{00000000-0005-0000-0000-000023900000}"/>
    <cellStyle name="표준 73 2 2 2 2 2" xfId="36895" xr:uid="{00000000-0005-0000-0000-000024900000}"/>
    <cellStyle name="표준 73 2 2 2 2 2 2" xfId="36896" xr:uid="{00000000-0005-0000-0000-000025900000}"/>
    <cellStyle name="표준 73 2 2 2 2 3" xfId="36897" xr:uid="{00000000-0005-0000-0000-000026900000}"/>
    <cellStyle name="표준 73 2 2 2 3" xfId="36898" xr:uid="{00000000-0005-0000-0000-000027900000}"/>
    <cellStyle name="표준 73 2 2 2 3 2" xfId="36899" xr:uid="{00000000-0005-0000-0000-000028900000}"/>
    <cellStyle name="표준 73 2 2 2 4" xfId="36900" xr:uid="{00000000-0005-0000-0000-000029900000}"/>
    <cellStyle name="표준 73 2 2 3" xfId="36901" xr:uid="{00000000-0005-0000-0000-00002A900000}"/>
    <cellStyle name="표준 73 2 2 3 2" xfId="36902" xr:uid="{00000000-0005-0000-0000-00002B900000}"/>
    <cellStyle name="표준 73 2 2 3 2 2" xfId="36903" xr:uid="{00000000-0005-0000-0000-00002C900000}"/>
    <cellStyle name="표준 73 2 2 3 3" xfId="36904" xr:uid="{00000000-0005-0000-0000-00002D900000}"/>
    <cellStyle name="표준 73 2 2 4" xfId="36905" xr:uid="{00000000-0005-0000-0000-00002E900000}"/>
    <cellStyle name="표준 73 2 2 4 2" xfId="36906" xr:uid="{00000000-0005-0000-0000-00002F900000}"/>
    <cellStyle name="표준 73 2 2 5" xfId="36907" xr:uid="{00000000-0005-0000-0000-000030900000}"/>
    <cellStyle name="표준 73 2 3" xfId="36908" xr:uid="{00000000-0005-0000-0000-000031900000}"/>
    <cellStyle name="표준 73 2 3 2" xfId="36909" xr:uid="{00000000-0005-0000-0000-000032900000}"/>
    <cellStyle name="표준 73 2 3 2 2" xfId="36910" xr:uid="{00000000-0005-0000-0000-000033900000}"/>
    <cellStyle name="표준 73 2 3 2 2 2" xfId="36911" xr:uid="{00000000-0005-0000-0000-000034900000}"/>
    <cellStyle name="표준 73 2 3 2 3" xfId="36912" xr:uid="{00000000-0005-0000-0000-000035900000}"/>
    <cellStyle name="표준 73 2 3 3" xfId="36913" xr:uid="{00000000-0005-0000-0000-000036900000}"/>
    <cellStyle name="표준 73 2 3 3 2" xfId="36914" xr:uid="{00000000-0005-0000-0000-000037900000}"/>
    <cellStyle name="표준 73 2 3 4" xfId="36915" xr:uid="{00000000-0005-0000-0000-000038900000}"/>
    <cellStyle name="표준 73 2 4" xfId="36916" xr:uid="{00000000-0005-0000-0000-000039900000}"/>
    <cellStyle name="표준 73 2 4 2" xfId="36917" xr:uid="{00000000-0005-0000-0000-00003A900000}"/>
    <cellStyle name="표준 73 2 4 2 2" xfId="36918" xr:uid="{00000000-0005-0000-0000-00003B900000}"/>
    <cellStyle name="표준 73 2 4 3" xfId="36919" xr:uid="{00000000-0005-0000-0000-00003C900000}"/>
    <cellStyle name="표준 73 2 5" xfId="36920" xr:uid="{00000000-0005-0000-0000-00003D900000}"/>
    <cellStyle name="표준 73 2 5 2" xfId="36921" xr:uid="{00000000-0005-0000-0000-00003E900000}"/>
    <cellStyle name="표준 73 2 6" xfId="36922" xr:uid="{00000000-0005-0000-0000-00003F900000}"/>
    <cellStyle name="표준 73 3" xfId="36923" xr:uid="{00000000-0005-0000-0000-000040900000}"/>
    <cellStyle name="표준 73 3 2" xfId="36924" xr:uid="{00000000-0005-0000-0000-000041900000}"/>
    <cellStyle name="표준 73 3 2 2" xfId="36925" xr:uid="{00000000-0005-0000-0000-000042900000}"/>
    <cellStyle name="표준 73 3 2 2 2" xfId="36926" xr:uid="{00000000-0005-0000-0000-000043900000}"/>
    <cellStyle name="표준 73 3 2 2 2 2" xfId="36927" xr:uid="{00000000-0005-0000-0000-000044900000}"/>
    <cellStyle name="표준 73 3 2 2 3" xfId="36928" xr:uid="{00000000-0005-0000-0000-000045900000}"/>
    <cellStyle name="표준 73 3 2 3" xfId="36929" xr:uid="{00000000-0005-0000-0000-000046900000}"/>
    <cellStyle name="표준 73 3 2 3 2" xfId="36930" xr:uid="{00000000-0005-0000-0000-000047900000}"/>
    <cellStyle name="표준 73 3 2 4" xfId="36931" xr:uid="{00000000-0005-0000-0000-000048900000}"/>
    <cellStyle name="표준 73 3 3" xfId="36932" xr:uid="{00000000-0005-0000-0000-000049900000}"/>
    <cellStyle name="표준 73 3 3 2" xfId="36933" xr:uid="{00000000-0005-0000-0000-00004A900000}"/>
    <cellStyle name="표준 73 3 3 2 2" xfId="36934" xr:uid="{00000000-0005-0000-0000-00004B900000}"/>
    <cellStyle name="표준 73 3 3 3" xfId="36935" xr:uid="{00000000-0005-0000-0000-00004C900000}"/>
    <cellStyle name="표준 73 3 4" xfId="36936" xr:uid="{00000000-0005-0000-0000-00004D900000}"/>
    <cellStyle name="표준 73 3 4 2" xfId="36937" xr:uid="{00000000-0005-0000-0000-00004E900000}"/>
    <cellStyle name="표준 73 3 5" xfId="36938" xr:uid="{00000000-0005-0000-0000-00004F900000}"/>
    <cellStyle name="표준 73 4" xfId="36939" xr:uid="{00000000-0005-0000-0000-000050900000}"/>
    <cellStyle name="표준 73 4 2" xfId="36940" xr:uid="{00000000-0005-0000-0000-000051900000}"/>
    <cellStyle name="표준 73 4 2 2" xfId="36941" xr:uid="{00000000-0005-0000-0000-000052900000}"/>
    <cellStyle name="표준 73 4 2 2 2" xfId="36942" xr:uid="{00000000-0005-0000-0000-000053900000}"/>
    <cellStyle name="표준 73 4 2 3" xfId="36943" xr:uid="{00000000-0005-0000-0000-000054900000}"/>
    <cellStyle name="표준 73 4 3" xfId="36944" xr:uid="{00000000-0005-0000-0000-000055900000}"/>
    <cellStyle name="표준 73 4 3 2" xfId="36945" xr:uid="{00000000-0005-0000-0000-000056900000}"/>
    <cellStyle name="표준 73 4 4" xfId="36946" xr:uid="{00000000-0005-0000-0000-000057900000}"/>
    <cellStyle name="표준 73 5" xfId="36947" xr:uid="{00000000-0005-0000-0000-000058900000}"/>
    <cellStyle name="표준 73 5 2" xfId="36948" xr:uid="{00000000-0005-0000-0000-000059900000}"/>
    <cellStyle name="표준 73 5 2 2" xfId="36949" xr:uid="{00000000-0005-0000-0000-00005A900000}"/>
    <cellStyle name="표준 73 5 3" xfId="36950" xr:uid="{00000000-0005-0000-0000-00005B900000}"/>
    <cellStyle name="표준 73 6" xfId="36951" xr:uid="{00000000-0005-0000-0000-00005C900000}"/>
    <cellStyle name="표준 73 6 2" xfId="36952" xr:uid="{00000000-0005-0000-0000-00005D900000}"/>
    <cellStyle name="표준 73 7" xfId="36953" xr:uid="{00000000-0005-0000-0000-00005E900000}"/>
    <cellStyle name="표준 73 7 2" xfId="36954" xr:uid="{00000000-0005-0000-0000-00005F900000}"/>
    <cellStyle name="표준 73 8" xfId="36955" xr:uid="{00000000-0005-0000-0000-000060900000}"/>
    <cellStyle name="표준 73 8 2" xfId="36956" xr:uid="{00000000-0005-0000-0000-000061900000}"/>
    <cellStyle name="표준 73 9" xfId="36957" xr:uid="{00000000-0005-0000-0000-000062900000}"/>
    <cellStyle name="표준 73 9 2" xfId="36958" xr:uid="{00000000-0005-0000-0000-000063900000}"/>
    <cellStyle name="표준 74" xfId="36959" xr:uid="{00000000-0005-0000-0000-000064900000}"/>
    <cellStyle name="표준 74 10" xfId="36960" xr:uid="{00000000-0005-0000-0000-000065900000}"/>
    <cellStyle name="표준 74 11" xfId="36961" xr:uid="{00000000-0005-0000-0000-000066900000}"/>
    <cellStyle name="표준 74 2" xfId="36962" xr:uid="{00000000-0005-0000-0000-000067900000}"/>
    <cellStyle name="표준 74 2 2" xfId="36963" xr:uid="{00000000-0005-0000-0000-000068900000}"/>
    <cellStyle name="표준 74 2 2 2" xfId="36964" xr:uid="{00000000-0005-0000-0000-000069900000}"/>
    <cellStyle name="표준 74 2 2 2 2" xfId="36965" xr:uid="{00000000-0005-0000-0000-00006A900000}"/>
    <cellStyle name="표준 74 2 2 2 2 2" xfId="36966" xr:uid="{00000000-0005-0000-0000-00006B900000}"/>
    <cellStyle name="표준 74 2 2 2 2 2 2" xfId="36967" xr:uid="{00000000-0005-0000-0000-00006C900000}"/>
    <cellStyle name="표준 74 2 2 2 2 3" xfId="36968" xr:uid="{00000000-0005-0000-0000-00006D900000}"/>
    <cellStyle name="표준 74 2 2 2 3" xfId="36969" xr:uid="{00000000-0005-0000-0000-00006E900000}"/>
    <cellStyle name="표준 74 2 2 2 3 2" xfId="36970" xr:uid="{00000000-0005-0000-0000-00006F900000}"/>
    <cellStyle name="표준 74 2 2 2 4" xfId="36971" xr:uid="{00000000-0005-0000-0000-000070900000}"/>
    <cellStyle name="표준 74 2 2 3" xfId="36972" xr:uid="{00000000-0005-0000-0000-000071900000}"/>
    <cellStyle name="표준 74 2 2 3 2" xfId="36973" xr:uid="{00000000-0005-0000-0000-000072900000}"/>
    <cellStyle name="표준 74 2 2 3 2 2" xfId="36974" xr:uid="{00000000-0005-0000-0000-000073900000}"/>
    <cellStyle name="표준 74 2 2 3 3" xfId="36975" xr:uid="{00000000-0005-0000-0000-000074900000}"/>
    <cellStyle name="표준 74 2 2 4" xfId="36976" xr:uid="{00000000-0005-0000-0000-000075900000}"/>
    <cellStyle name="표준 74 2 2 4 2" xfId="36977" xr:uid="{00000000-0005-0000-0000-000076900000}"/>
    <cellStyle name="표준 74 2 2 5" xfId="36978" xr:uid="{00000000-0005-0000-0000-000077900000}"/>
    <cellStyle name="표준 74 2 3" xfId="36979" xr:uid="{00000000-0005-0000-0000-000078900000}"/>
    <cellStyle name="표준 74 2 3 2" xfId="36980" xr:uid="{00000000-0005-0000-0000-000079900000}"/>
    <cellStyle name="표준 74 2 3 2 2" xfId="36981" xr:uid="{00000000-0005-0000-0000-00007A900000}"/>
    <cellStyle name="표준 74 2 3 2 2 2" xfId="36982" xr:uid="{00000000-0005-0000-0000-00007B900000}"/>
    <cellStyle name="표준 74 2 3 2 3" xfId="36983" xr:uid="{00000000-0005-0000-0000-00007C900000}"/>
    <cellStyle name="표준 74 2 3 3" xfId="36984" xr:uid="{00000000-0005-0000-0000-00007D900000}"/>
    <cellStyle name="표준 74 2 3 3 2" xfId="36985" xr:uid="{00000000-0005-0000-0000-00007E900000}"/>
    <cellStyle name="표준 74 2 3 4" xfId="36986" xr:uid="{00000000-0005-0000-0000-00007F900000}"/>
    <cellStyle name="표준 74 2 4" xfId="36987" xr:uid="{00000000-0005-0000-0000-000080900000}"/>
    <cellStyle name="표준 74 2 4 2" xfId="36988" xr:uid="{00000000-0005-0000-0000-000081900000}"/>
    <cellStyle name="표준 74 2 4 2 2" xfId="36989" xr:uid="{00000000-0005-0000-0000-000082900000}"/>
    <cellStyle name="표준 74 2 4 3" xfId="36990" xr:uid="{00000000-0005-0000-0000-000083900000}"/>
    <cellStyle name="표준 74 2 5" xfId="36991" xr:uid="{00000000-0005-0000-0000-000084900000}"/>
    <cellStyle name="표준 74 2 5 2" xfId="36992" xr:uid="{00000000-0005-0000-0000-000085900000}"/>
    <cellStyle name="표준 74 2 6" xfId="36993" xr:uid="{00000000-0005-0000-0000-000086900000}"/>
    <cellStyle name="표준 74 3" xfId="36994" xr:uid="{00000000-0005-0000-0000-000087900000}"/>
    <cellStyle name="표준 74 3 2" xfId="36995" xr:uid="{00000000-0005-0000-0000-000088900000}"/>
    <cellStyle name="표준 74 3 2 2" xfId="36996" xr:uid="{00000000-0005-0000-0000-000089900000}"/>
    <cellStyle name="표준 74 3 2 2 2" xfId="36997" xr:uid="{00000000-0005-0000-0000-00008A900000}"/>
    <cellStyle name="표준 74 3 2 2 2 2" xfId="36998" xr:uid="{00000000-0005-0000-0000-00008B900000}"/>
    <cellStyle name="표준 74 3 2 2 3" xfId="36999" xr:uid="{00000000-0005-0000-0000-00008C900000}"/>
    <cellStyle name="표준 74 3 2 3" xfId="37000" xr:uid="{00000000-0005-0000-0000-00008D900000}"/>
    <cellStyle name="표준 74 3 2 3 2" xfId="37001" xr:uid="{00000000-0005-0000-0000-00008E900000}"/>
    <cellStyle name="표준 74 3 2 4" xfId="37002" xr:uid="{00000000-0005-0000-0000-00008F900000}"/>
    <cellStyle name="표준 74 3 3" xfId="37003" xr:uid="{00000000-0005-0000-0000-000090900000}"/>
    <cellStyle name="표준 74 3 3 2" xfId="37004" xr:uid="{00000000-0005-0000-0000-000091900000}"/>
    <cellStyle name="표준 74 3 3 2 2" xfId="37005" xr:uid="{00000000-0005-0000-0000-000092900000}"/>
    <cellStyle name="표준 74 3 3 3" xfId="37006" xr:uid="{00000000-0005-0000-0000-000093900000}"/>
    <cellStyle name="표준 74 3 4" xfId="37007" xr:uid="{00000000-0005-0000-0000-000094900000}"/>
    <cellStyle name="표준 74 3 4 2" xfId="37008" xr:uid="{00000000-0005-0000-0000-000095900000}"/>
    <cellStyle name="표준 74 3 5" xfId="37009" xr:uid="{00000000-0005-0000-0000-000096900000}"/>
    <cellStyle name="표준 74 4" xfId="37010" xr:uid="{00000000-0005-0000-0000-000097900000}"/>
    <cellStyle name="표준 74 4 2" xfId="37011" xr:uid="{00000000-0005-0000-0000-000098900000}"/>
    <cellStyle name="표준 74 4 2 2" xfId="37012" xr:uid="{00000000-0005-0000-0000-000099900000}"/>
    <cellStyle name="표준 74 4 2 2 2" xfId="37013" xr:uid="{00000000-0005-0000-0000-00009A900000}"/>
    <cellStyle name="표준 74 4 2 3" xfId="37014" xr:uid="{00000000-0005-0000-0000-00009B900000}"/>
    <cellStyle name="표준 74 4 3" xfId="37015" xr:uid="{00000000-0005-0000-0000-00009C900000}"/>
    <cellStyle name="표준 74 4 3 2" xfId="37016" xr:uid="{00000000-0005-0000-0000-00009D900000}"/>
    <cellStyle name="표준 74 4 4" xfId="37017" xr:uid="{00000000-0005-0000-0000-00009E900000}"/>
    <cellStyle name="표준 74 5" xfId="37018" xr:uid="{00000000-0005-0000-0000-00009F900000}"/>
    <cellStyle name="표준 74 5 2" xfId="37019" xr:uid="{00000000-0005-0000-0000-0000A0900000}"/>
    <cellStyle name="표준 74 5 2 2" xfId="37020" xr:uid="{00000000-0005-0000-0000-0000A1900000}"/>
    <cellStyle name="표준 74 5 3" xfId="37021" xr:uid="{00000000-0005-0000-0000-0000A2900000}"/>
    <cellStyle name="표준 74 6" xfId="37022" xr:uid="{00000000-0005-0000-0000-0000A3900000}"/>
    <cellStyle name="표준 74 6 2" xfId="37023" xr:uid="{00000000-0005-0000-0000-0000A4900000}"/>
    <cellStyle name="표준 74 7" xfId="37024" xr:uid="{00000000-0005-0000-0000-0000A5900000}"/>
    <cellStyle name="표준 74 7 2" xfId="37025" xr:uid="{00000000-0005-0000-0000-0000A6900000}"/>
    <cellStyle name="표준 74 8" xfId="37026" xr:uid="{00000000-0005-0000-0000-0000A7900000}"/>
    <cellStyle name="표준 74 8 2" xfId="37027" xr:uid="{00000000-0005-0000-0000-0000A8900000}"/>
    <cellStyle name="표준 74 9" xfId="37028" xr:uid="{00000000-0005-0000-0000-0000A9900000}"/>
    <cellStyle name="표준 74 9 2" xfId="37029" xr:uid="{00000000-0005-0000-0000-0000AA900000}"/>
    <cellStyle name="표준 75" xfId="37030" xr:uid="{00000000-0005-0000-0000-0000AB900000}"/>
    <cellStyle name="표준 75 10" xfId="37031" xr:uid="{00000000-0005-0000-0000-0000AC900000}"/>
    <cellStyle name="표준 75 11" xfId="37032" xr:uid="{00000000-0005-0000-0000-0000AD900000}"/>
    <cellStyle name="표준 75 2" xfId="37033" xr:uid="{00000000-0005-0000-0000-0000AE900000}"/>
    <cellStyle name="표준 75 2 2" xfId="37034" xr:uid="{00000000-0005-0000-0000-0000AF900000}"/>
    <cellStyle name="표준 75 2 2 2" xfId="37035" xr:uid="{00000000-0005-0000-0000-0000B0900000}"/>
    <cellStyle name="표준 75 2 2 2 2" xfId="37036" xr:uid="{00000000-0005-0000-0000-0000B1900000}"/>
    <cellStyle name="표준 75 2 2 2 2 2" xfId="37037" xr:uid="{00000000-0005-0000-0000-0000B2900000}"/>
    <cellStyle name="표준 75 2 2 2 2 2 2" xfId="37038" xr:uid="{00000000-0005-0000-0000-0000B3900000}"/>
    <cellStyle name="표준 75 2 2 2 2 3" xfId="37039" xr:uid="{00000000-0005-0000-0000-0000B4900000}"/>
    <cellStyle name="표준 75 2 2 2 3" xfId="37040" xr:uid="{00000000-0005-0000-0000-0000B5900000}"/>
    <cellStyle name="표준 75 2 2 2 3 2" xfId="37041" xr:uid="{00000000-0005-0000-0000-0000B6900000}"/>
    <cellStyle name="표준 75 2 2 2 4" xfId="37042" xr:uid="{00000000-0005-0000-0000-0000B7900000}"/>
    <cellStyle name="표준 75 2 2 3" xfId="37043" xr:uid="{00000000-0005-0000-0000-0000B8900000}"/>
    <cellStyle name="표준 75 2 2 3 2" xfId="37044" xr:uid="{00000000-0005-0000-0000-0000B9900000}"/>
    <cellStyle name="표준 75 2 2 3 2 2" xfId="37045" xr:uid="{00000000-0005-0000-0000-0000BA900000}"/>
    <cellStyle name="표준 75 2 2 3 3" xfId="37046" xr:uid="{00000000-0005-0000-0000-0000BB900000}"/>
    <cellStyle name="표준 75 2 2 4" xfId="37047" xr:uid="{00000000-0005-0000-0000-0000BC900000}"/>
    <cellStyle name="표준 75 2 2 4 2" xfId="37048" xr:uid="{00000000-0005-0000-0000-0000BD900000}"/>
    <cellStyle name="표준 75 2 2 5" xfId="37049" xr:uid="{00000000-0005-0000-0000-0000BE900000}"/>
    <cellStyle name="표준 75 2 3" xfId="37050" xr:uid="{00000000-0005-0000-0000-0000BF900000}"/>
    <cellStyle name="표준 75 2 3 2" xfId="37051" xr:uid="{00000000-0005-0000-0000-0000C0900000}"/>
    <cellStyle name="표준 75 2 3 2 2" xfId="37052" xr:uid="{00000000-0005-0000-0000-0000C1900000}"/>
    <cellStyle name="표준 75 2 3 2 2 2" xfId="37053" xr:uid="{00000000-0005-0000-0000-0000C2900000}"/>
    <cellStyle name="표준 75 2 3 2 3" xfId="37054" xr:uid="{00000000-0005-0000-0000-0000C3900000}"/>
    <cellStyle name="표준 75 2 3 3" xfId="37055" xr:uid="{00000000-0005-0000-0000-0000C4900000}"/>
    <cellStyle name="표준 75 2 3 3 2" xfId="37056" xr:uid="{00000000-0005-0000-0000-0000C5900000}"/>
    <cellStyle name="표준 75 2 3 4" xfId="37057" xr:uid="{00000000-0005-0000-0000-0000C6900000}"/>
    <cellStyle name="표준 75 2 4" xfId="37058" xr:uid="{00000000-0005-0000-0000-0000C7900000}"/>
    <cellStyle name="표준 75 2 4 2" xfId="37059" xr:uid="{00000000-0005-0000-0000-0000C8900000}"/>
    <cellStyle name="표준 75 2 4 2 2" xfId="37060" xr:uid="{00000000-0005-0000-0000-0000C9900000}"/>
    <cellStyle name="표준 75 2 4 3" xfId="37061" xr:uid="{00000000-0005-0000-0000-0000CA900000}"/>
    <cellStyle name="표준 75 2 5" xfId="37062" xr:uid="{00000000-0005-0000-0000-0000CB900000}"/>
    <cellStyle name="표준 75 2 5 2" xfId="37063" xr:uid="{00000000-0005-0000-0000-0000CC900000}"/>
    <cellStyle name="표준 75 2 6" xfId="37064" xr:uid="{00000000-0005-0000-0000-0000CD900000}"/>
    <cellStyle name="표준 75 3" xfId="37065" xr:uid="{00000000-0005-0000-0000-0000CE900000}"/>
    <cellStyle name="표준 75 3 2" xfId="37066" xr:uid="{00000000-0005-0000-0000-0000CF900000}"/>
    <cellStyle name="표준 75 3 2 2" xfId="37067" xr:uid="{00000000-0005-0000-0000-0000D0900000}"/>
    <cellStyle name="표준 75 3 2 2 2" xfId="37068" xr:uid="{00000000-0005-0000-0000-0000D1900000}"/>
    <cellStyle name="표준 75 3 2 2 2 2" xfId="37069" xr:uid="{00000000-0005-0000-0000-0000D2900000}"/>
    <cellStyle name="표준 75 3 2 2 3" xfId="37070" xr:uid="{00000000-0005-0000-0000-0000D3900000}"/>
    <cellStyle name="표준 75 3 2 3" xfId="37071" xr:uid="{00000000-0005-0000-0000-0000D4900000}"/>
    <cellStyle name="표준 75 3 2 3 2" xfId="37072" xr:uid="{00000000-0005-0000-0000-0000D5900000}"/>
    <cellStyle name="표준 75 3 2 4" xfId="37073" xr:uid="{00000000-0005-0000-0000-0000D6900000}"/>
    <cellStyle name="표준 75 3 3" xfId="37074" xr:uid="{00000000-0005-0000-0000-0000D7900000}"/>
    <cellStyle name="표준 75 3 3 2" xfId="37075" xr:uid="{00000000-0005-0000-0000-0000D8900000}"/>
    <cellStyle name="표준 75 3 3 2 2" xfId="37076" xr:uid="{00000000-0005-0000-0000-0000D9900000}"/>
    <cellStyle name="표준 75 3 3 3" xfId="37077" xr:uid="{00000000-0005-0000-0000-0000DA900000}"/>
    <cellStyle name="표준 75 3 4" xfId="37078" xr:uid="{00000000-0005-0000-0000-0000DB900000}"/>
    <cellStyle name="표준 75 3 4 2" xfId="37079" xr:uid="{00000000-0005-0000-0000-0000DC900000}"/>
    <cellStyle name="표준 75 3 5" xfId="37080" xr:uid="{00000000-0005-0000-0000-0000DD900000}"/>
    <cellStyle name="표준 75 4" xfId="37081" xr:uid="{00000000-0005-0000-0000-0000DE900000}"/>
    <cellStyle name="표준 75 4 2" xfId="37082" xr:uid="{00000000-0005-0000-0000-0000DF900000}"/>
    <cellStyle name="표준 75 4 2 2" xfId="37083" xr:uid="{00000000-0005-0000-0000-0000E0900000}"/>
    <cellStyle name="표준 75 4 2 2 2" xfId="37084" xr:uid="{00000000-0005-0000-0000-0000E1900000}"/>
    <cellStyle name="표준 75 4 2 3" xfId="37085" xr:uid="{00000000-0005-0000-0000-0000E2900000}"/>
    <cellStyle name="표준 75 4 3" xfId="37086" xr:uid="{00000000-0005-0000-0000-0000E3900000}"/>
    <cellStyle name="표준 75 4 3 2" xfId="37087" xr:uid="{00000000-0005-0000-0000-0000E4900000}"/>
    <cellStyle name="표준 75 4 4" xfId="37088" xr:uid="{00000000-0005-0000-0000-0000E5900000}"/>
    <cellStyle name="표준 75 5" xfId="37089" xr:uid="{00000000-0005-0000-0000-0000E6900000}"/>
    <cellStyle name="표준 75 5 2" xfId="37090" xr:uid="{00000000-0005-0000-0000-0000E7900000}"/>
    <cellStyle name="표준 75 5 2 2" xfId="37091" xr:uid="{00000000-0005-0000-0000-0000E8900000}"/>
    <cellStyle name="표준 75 5 3" xfId="37092" xr:uid="{00000000-0005-0000-0000-0000E9900000}"/>
    <cellStyle name="표준 75 6" xfId="37093" xr:uid="{00000000-0005-0000-0000-0000EA900000}"/>
    <cellStyle name="표준 75 6 2" xfId="37094" xr:uid="{00000000-0005-0000-0000-0000EB900000}"/>
    <cellStyle name="표준 75 7" xfId="37095" xr:uid="{00000000-0005-0000-0000-0000EC900000}"/>
    <cellStyle name="표준 75 7 2" xfId="37096" xr:uid="{00000000-0005-0000-0000-0000ED900000}"/>
    <cellStyle name="표준 75 8" xfId="37097" xr:uid="{00000000-0005-0000-0000-0000EE900000}"/>
    <cellStyle name="표준 75 8 2" xfId="37098" xr:uid="{00000000-0005-0000-0000-0000EF900000}"/>
    <cellStyle name="표준 75 9" xfId="37099" xr:uid="{00000000-0005-0000-0000-0000F0900000}"/>
    <cellStyle name="표준 75 9 2" xfId="37100" xr:uid="{00000000-0005-0000-0000-0000F1900000}"/>
    <cellStyle name="표준 76" xfId="37101" xr:uid="{00000000-0005-0000-0000-0000F2900000}"/>
    <cellStyle name="표준 76 10" xfId="37102" xr:uid="{00000000-0005-0000-0000-0000F3900000}"/>
    <cellStyle name="표준 76 11" xfId="37103" xr:uid="{00000000-0005-0000-0000-0000F4900000}"/>
    <cellStyle name="표준 76 2" xfId="37104" xr:uid="{00000000-0005-0000-0000-0000F5900000}"/>
    <cellStyle name="표준 76 2 2" xfId="37105" xr:uid="{00000000-0005-0000-0000-0000F6900000}"/>
    <cellStyle name="표준 76 2 2 2" xfId="37106" xr:uid="{00000000-0005-0000-0000-0000F7900000}"/>
    <cellStyle name="표준 76 2 2 2 2" xfId="37107" xr:uid="{00000000-0005-0000-0000-0000F8900000}"/>
    <cellStyle name="표준 76 2 2 2 2 2" xfId="37108" xr:uid="{00000000-0005-0000-0000-0000F9900000}"/>
    <cellStyle name="표준 76 2 2 2 2 2 2" xfId="37109" xr:uid="{00000000-0005-0000-0000-0000FA900000}"/>
    <cellStyle name="표준 76 2 2 2 2 3" xfId="37110" xr:uid="{00000000-0005-0000-0000-0000FB900000}"/>
    <cellStyle name="표준 76 2 2 2 3" xfId="37111" xr:uid="{00000000-0005-0000-0000-0000FC900000}"/>
    <cellStyle name="표준 76 2 2 2 3 2" xfId="37112" xr:uid="{00000000-0005-0000-0000-0000FD900000}"/>
    <cellStyle name="표준 76 2 2 2 4" xfId="37113" xr:uid="{00000000-0005-0000-0000-0000FE900000}"/>
    <cellStyle name="표준 76 2 2 3" xfId="37114" xr:uid="{00000000-0005-0000-0000-0000FF900000}"/>
    <cellStyle name="표준 76 2 2 3 2" xfId="37115" xr:uid="{00000000-0005-0000-0000-000000910000}"/>
    <cellStyle name="표준 76 2 2 3 2 2" xfId="37116" xr:uid="{00000000-0005-0000-0000-000001910000}"/>
    <cellStyle name="표준 76 2 2 3 3" xfId="37117" xr:uid="{00000000-0005-0000-0000-000002910000}"/>
    <cellStyle name="표준 76 2 2 4" xfId="37118" xr:uid="{00000000-0005-0000-0000-000003910000}"/>
    <cellStyle name="표준 76 2 2 4 2" xfId="37119" xr:uid="{00000000-0005-0000-0000-000004910000}"/>
    <cellStyle name="표준 76 2 2 5" xfId="37120" xr:uid="{00000000-0005-0000-0000-000005910000}"/>
    <cellStyle name="표준 76 2 3" xfId="37121" xr:uid="{00000000-0005-0000-0000-000006910000}"/>
    <cellStyle name="표준 76 2 3 2" xfId="37122" xr:uid="{00000000-0005-0000-0000-000007910000}"/>
    <cellStyle name="표준 76 2 3 2 2" xfId="37123" xr:uid="{00000000-0005-0000-0000-000008910000}"/>
    <cellStyle name="표준 76 2 3 2 2 2" xfId="37124" xr:uid="{00000000-0005-0000-0000-000009910000}"/>
    <cellStyle name="표준 76 2 3 2 3" xfId="37125" xr:uid="{00000000-0005-0000-0000-00000A910000}"/>
    <cellStyle name="표준 76 2 3 3" xfId="37126" xr:uid="{00000000-0005-0000-0000-00000B910000}"/>
    <cellStyle name="표준 76 2 3 3 2" xfId="37127" xr:uid="{00000000-0005-0000-0000-00000C910000}"/>
    <cellStyle name="표준 76 2 3 4" xfId="37128" xr:uid="{00000000-0005-0000-0000-00000D910000}"/>
    <cellStyle name="표준 76 2 4" xfId="37129" xr:uid="{00000000-0005-0000-0000-00000E910000}"/>
    <cellStyle name="표준 76 2 4 2" xfId="37130" xr:uid="{00000000-0005-0000-0000-00000F910000}"/>
    <cellStyle name="표준 76 2 4 2 2" xfId="37131" xr:uid="{00000000-0005-0000-0000-000010910000}"/>
    <cellStyle name="표준 76 2 4 3" xfId="37132" xr:uid="{00000000-0005-0000-0000-000011910000}"/>
    <cellStyle name="표준 76 2 5" xfId="37133" xr:uid="{00000000-0005-0000-0000-000012910000}"/>
    <cellStyle name="표준 76 2 5 2" xfId="37134" xr:uid="{00000000-0005-0000-0000-000013910000}"/>
    <cellStyle name="표준 76 2 6" xfId="37135" xr:uid="{00000000-0005-0000-0000-000014910000}"/>
    <cellStyle name="표준 76 3" xfId="37136" xr:uid="{00000000-0005-0000-0000-000015910000}"/>
    <cellStyle name="표준 76 3 2" xfId="37137" xr:uid="{00000000-0005-0000-0000-000016910000}"/>
    <cellStyle name="표준 76 3 2 2" xfId="37138" xr:uid="{00000000-0005-0000-0000-000017910000}"/>
    <cellStyle name="표준 76 3 2 2 2" xfId="37139" xr:uid="{00000000-0005-0000-0000-000018910000}"/>
    <cellStyle name="표준 76 3 2 2 2 2" xfId="37140" xr:uid="{00000000-0005-0000-0000-000019910000}"/>
    <cellStyle name="표준 76 3 2 2 3" xfId="37141" xr:uid="{00000000-0005-0000-0000-00001A910000}"/>
    <cellStyle name="표준 76 3 2 3" xfId="37142" xr:uid="{00000000-0005-0000-0000-00001B910000}"/>
    <cellStyle name="표준 76 3 2 3 2" xfId="37143" xr:uid="{00000000-0005-0000-0000-00001C910000}"/>
    <cellStyle name="표준 76 3 2 4" xfId="37144" xr:uid="{00000000-0005-0000-0000-00001D910000}"/>
    <cellStyle name="표준 76 3 3" xfId="37145" xr:uid="{00000000-0005-0000-0000-00001E910000}"/>
    <cellStyle name="표준 76 3 3 2" xfId="37146" xr:uid="{00000000-0005-0000-0000-00001F910000}"/>
    <cellStyle name="표준 76 3 3 2 2" xfId="37147" xr:uid="{00000000-0005-0000-0000-000020910000}"/>
    <cellStyle name="표준 76 3 3 3" xfId="37148" xr:uid="{00000000-0005-0000-0000-000021910000}"/>
    <cellStyle name="표준 76 3 4" xfId="37149" xr:uid="{00000000-0005-0000-0000-000022910000}"/>
    <cellStyle name="표준 76 3 4 2" xfId="37150" xr:uid="{00000000-0005-0000-0000-000023910000}"/>
    <cellStyle name="표준 76 3 5" xfId="37151" xr:uid="{00000000-0005-0000-0000-000024910000}"/>
    <cellStyle name="표준 76 4" xfId="37152" xr:uid="{00000000-0005-0000-0000-000025910000}"/>
    <cellStyle name="표준 76 4 2" xfId="37153" xr:uid="{00000000-0005-0000-0000-000026910000}"/>
    <cellStyle name="표준 76 4 2 2" xfId="37154" xr:uid="{00000000-0005-0000-0000-000027910000}"/>
    <cellStyle name="표준 76 4 2 2 2" xfId="37155" xr:uid="{00000000-0005-0000-0000-000028910000}"/>
    <cellStyle name="표준 76 4 2 3" xfId="37156" xr:uid="{00000000-0005-0000-0000-000029910000}"/>
    <cellStyle name="표준 76 4 3" xfId="37157" xr:uid="{00000000-0005-0000-0000-00002A910000}"/>
    <cellStyle name="표준 76 4 3 2" xfId="37158" xr:uid="{00000000-0005-0000-0000-00002B910000}"/>
    <cellStyle name="표준 76 4 4" xfId="37159" xr:uid="{00000000-0005-0000-0000-00002C910000}"/>
    <cellStyle name="표준 76 5" xfId="37160" xr:uid="{00000000-0005-0000-0000-00002D910000}"/>
    <cellStyle name="표준 76 5 2" xfId="37161" xr:uid="{00000000-0005-0000-0000-00002E910000}"/>
    <cellStyle name="표준 76 5 2 2" xfId="37162" xr:uid="{00000000-0005-0000-0000-00002F910000}"/>
    <cellStyle name="표준 76 5 3" xfId="37163" xr:uid="{00000000-0005-0000-0000-000030910000}"/>
    <cellStyle name="표준 76 6" xfId="37164" xr:uid="{00000000-0005-0000-0000-000031910000}"/>
    <cellStyle name="표준 76 6 2" xfId="37165" xr:uid="{00000000-0005-0000-0000-000032910000}"/>
    <cellStyle name="표준 76 7" xfId="37166" xr:uid="{00000000-0005-0000-0000-000033910000}"/>
    <cellStyle name="표준 76 7 2" xfId="37167" xr:uid="{00000000-0005-0000-0000-000034910000}"/>
    <cellStyle name="표준 76 8" xfId="37168" xr:uid="{00000000-0005-0000-0000-000035910000}"/>
    <cellStyle name="표준 76 8 2" xfId="37169" xr:uid="{00000000-0005-0000-0000-000036910000}"/>
    <cellStyle name="표준 76 9" xfId="37170" xr:uid="{00000000-0005-0000-0000-000037910000}"/>
    <cellStyle name="표준 76 9 2" xfId="37171" xr:uid="{00000000-0005-0000-0000-000038910000}"/>
    <cellStyle name="표준 77" xfId="37172" xr:uid="{00000000-0005-0000-0000-000039910000}"/>
    <cellStyle name="표준 77 10" xfId="37173" xr:uid="{00000000-0005-0000-0000-00003A910000}"/>
    <cellStyle name="표준 77 10 2" xfId="37174" xr:uid="{00000000-0005-0000-0000-00003B910000}"/>
    <cellStyle name="표준 77 10 3" xfId="37175" xr:uid="{00000000-0005-0000-0000-00003C910000}"/>
    <cellStyle name="표준 77 11" xfId="37176" xr:uid="{00000000-0005-0000-0000-00003D910000}"/>
    <cellStyle name="표준 77 2" xfId="37177" xr:uid="{00000000-0005-0000-0000-00003E910000}"/>
    <cellStyle name="표준 77 2 2" xfId="37178" xr:uid="{00000000-0005-0000-0000-00003F910000}"/>
    <cellStyle name="표준 77 2 2 2" xfId="37179" xr:uid="{00000000-0005-0000-0000-000040910000}"/>
    <cellStyle name="표준 77 2 2 2 2" xfId="37180" xr:uid="{00000000-0005-0000-0000-000041910000}"/>
    <cellStyle name="표준 77 2 2 2 2 2" xfId="37181" xr:uid="{00000000-0005-0000-0000-000042910000}"/>
    <cellStyle name="표준 77 2 2 2 2 2 2" xfId="37182" xr:uid="{00000000-0005-0000-0000-000043910000}"/>
    <cellStyle name="표준 77 2 2 2 2 3" xfId="37183" xr:uid="{00000000-0005-0000-0000-000044910000}"/>
    <cellStyle name="표준 77 2 2 2 3" xfId="37184" xr:uid="{00000000-0005-0000-0000-000045910000}"/>
    <cellStyle name="표준 77 2 2 2 3 2" xfId="37185" xr:uid="{00000000-0005-0000-0000-000046910000}"/>
    <cellStyle name="표준 77 2 2 2 4" xfId="37186" xr:uid="{00000000-0005-0000-0000-000047910000}"/>
    <cellStyle name="표준 77 2 2 3" xfId="37187" xr:uid="{00000000-0005-0000-0000-000048910000}"/>
    <cellStyle name="표준 77 2 2 3 2" xfId="37188" xr:uid="{00000000-0005-0000-0000-000049910000}"/>
    <cellStyle name="표준 77 2 2 3 2 2" xfId="37189" xr:uid="{00000000-0005-0000-0000-00004A910000}"/>
    <cellStyle name="표준 77 2 2 3 3" xfId="37190" xr:uid="{00000000-0005-0000-0000-00004B910000}"/>
    <cellStyle name="표준 77 2 2 4" xfId="37191" xr:uid="{00000000-0005-0000-0000-00004C910000}"/>
    <cellStyle name="표준 77 2 2 4 2" xfId="37192" xr:uid="{00000000-0005-0000-0000-00004D910000}"/>
    <cellStyle name="표준 77 2 2 5" xfId="37193" xr:uid="{00000000-0005-0000-0000-00004E910000}"/>
    <cellStyle name="표준 77 2 3" xfId="37194" xr:uid="{00000000-0005-0000-0000-00004F910000}"/>
    <cellStyle name="표준 77 2 3 2" xfId="37195" xr:uid="{00000000-0005-0000-0000-000050910000}"/>
    <cellStyle name="표준 77 2 3 2 2" xfId="37196" xr:uid="{00000000-0005-0000-0000-000051910000}"/>
    <cellStyle name="표준 77 2 3 2 2 2" xfId="37197" xr:uid="{00000000-0005-0000-0000-000052910000}"/>
    <cellStyle name="표준 77 2 3 2 3" xfId="37198" xr:uid="{00000000-0005-0000-0000-000053910000}"/>
    <cellStyle name="표준 77 2 3 3" xfId="37199" xr:uid="{00000000-0005-0000-0000-000054910000}"/>
    <cellStyle name="표준 77 2 3 3 2" xfId="37200" xr:uid="{00000000-0005-0000-0000-000055910000}"/>
    <cellStyle name="표준 77 2 3 4" xfId="37201" xr:uid="{00000000-0005-0000-0000-000056910000}"/>
    <cellStyle name="표준 77 2 4" xfId="37202" xr:uid="{00000000-0005-0000-0000-000057910000}"/>
    <cellStyle name="표준 77 2 4 2" xfId="37203" xr:uid="{00000000-0005-0000-0000-000058910000}"/>
    <cellStyle name="표준 77 2 4 2 2" xfId="37204" xr:uid="{00000000-0005-0000-0000-000059910000}"/>
    <cellStyle name="표준 77 2 4 3" xfId="37205" xr:uid="{00000000-0005-0000-0000-00005A910000}"/>
    <cellStyle name="표준 77 2 5" xfId="37206" xr:uid="{00000000-0005-0000-0000-00005B910000}"/>
    <cellStyle name="표준 77 2 5 2" xfId="37207" xr:uid="{00000000-0005-0000-0000-00005C910000}"/>
    <cellStyle name="표준 77 2 6" xfId="37208" xr:uid="{00000000-0005-0000-0000-00005D910000}"/>
    <cellStyle name="표준 77 3" xfId="37209" xr:uid="{00000000-0005-0000-0000-00005E910000}"/>
    <cellStyle name="표준 77 3 2" xfId="37210" xr:uid="{00000000-0005-0000-0000-00005F910000}"/>
    <cellStyle name="표준 77 3 2 2" xfId="37211" xr:uid="{00000000-0005-0000-0000-000060910000}"/>
    <cellStyle name="표준 77 3 2 2 2" xfId="37212" xr:uid="{00000000-0005-0000-0000-000061910000}"/>
    <cellStyle name="표준 77 3 2 2 2 2" xfId="37213" xr:uid="{00000000-0005-0000-0000-000062910000}"/>
    <cellStyle name="표준 77 3 2 2 3" xfId="37214" xr:uid="{00000000-0005-0000-0000-000063910000}"/>
    <cellStyle name="표준 77 3 2 3" xfId="37215" xr:uid="{00000000-0005-0000-0000-000064910000}"/>
    <cellStyle name="표준 77 3 2 3 2" xfId="37216" xr:uid="{00000000-0005-0000-0000-000065910000}"/>
    <cellStyle name="표준 77 3 2 4" xfId="37217" xr:uid="{00000000-0005-0000-0000-000066910000}"/>
    <cellStyle name="표준 77 3 3" xfId="37218" xr:uid="{00000000-0005-0000-0000-000067910000}"/>
    <cellStyle name="표준 77 3 3 2" xfId="37219" xr:uid="{00000000-0005-0000-0000-000068910000}"/>
    <cellStyle name="표준 77 3 3 2 2" xfId="37220" xr:uid="{00000000-0005-0000-0000-000069910000}"/>
    <cellStyle name="표준 77 3 3 3" xfId="37221" xr:uid="{00000000-0005-0000-0000-00006A910000}"/>
    <cellStyle name="표준 77 3 4" xfId="37222" xr:uid="{00000000-0005-0000-0000-00006B910000}"/>
    <cellStyle name="표준 77 3 4 2" xfId="37223" xr:uid="{00000000-0005-0000-0000-00006C910000}"/>
    <cellStyle name="표준 77 3 5" xfId="37224" xr:uid="{00000000-0005-0000-0000-00006D910000}"/>
    <cellStyle name="표준 77 4" xfId="37225" xr:uid="{00000000-0005-0000-0000-00006E910000}"/>
    <cellStyle name="표준 77 4 2" xfId="37226" xr:uid="{00000000-0005-0000-0000-00006F910000}"/>
    <cellStyle name="표준 77 4 2 2" xfId="37227" xr:uid="{00000000-0005-0000-0000-000070910000}"/>
    <cellStyle name="표준 77 4 2 2 2" xfId="37228" xr:uid="{00000000-0005-0000-0000-000071910000}"/>
    <cellStyle name="표준 77 4 2 3" xfId="37229" xr:uid="{00000000-0005-0000-0000-000072910000}"/>
    <cellStyle name="표준 77 4 3" xfId="37230" xr:uid="{00000000-0005-0000-0000-000073910000}"/>
    <cellStyle name="표준 77 4 3 2" xfId="37231" xr:uid="{00000000-0005-0000-0000-000074910000}"/>
    <cellStyle name="표준 77 4 4" xfId="37232" xr:uid="{00000000-0005-0000-0000-000075910000}"/>
    <cellStyle name="표준 77 5" xfId="37233" xr:uid="{00000000-0005-0000-0000-000076910000}"/>
    <cellStyle name="표준 77 5 2" xfId="37234" xr:uid="{00000000-0005-0000-0000-000077910000}"/>
    <cellStyle name="표준 77 5 2 2" xfId="37235" xr:uid="{00000000-0005-0000-0000-000078910000}"/>
    <cellStyle name="표준 77 5 3" xfId="37236" xr:uid="{00000000-0005-0000-0000-000079910000}"/>
    <cellStyle name="표준 77 6" xfId="37237" xr:uid="{00000000-0005-0000-0000-00007A910000}"/>
    <cellStyle name="표준 77 6 2" xfId="37238" xr:uid="{00000000-0005-0000-0000-00007B910000}"/>
    <cellStyle name="표준 77 7" xfId="37239" xr:uid="{00000000-0005-0000-0000-00007C910000}"/>
    <cellStyle name="표준 77 7 2" xfId="37240" xr:uid="{00000000-0005-0000-0000-00007D910000}"/>
    <cellStyle name="표준 77 8" xfId="37241" xr:uid="{00000000-0005-0000-0000-00007E910000}"/>
    <cellStyle name="표준 77 8 2" xfId="37242" xr:uid="{00000000-0005-0000-0000-00007F910000}"/>
    <cellStyle name="표준 77 9" xfId="37243" xr:uid="{00000000-0005-0000-0000-000080910000}"/>
    <cellStyle name="표준 77 9 2" xfId="37244" xr:uid="{00000000-0005-0000-0000-000081910000}"/>
    <cellStyle name="표준 78" xfId="37245" xr:uid="{00000000-0005-0000-0000-000082910000}"/>
    <cellStyle name="표준 78 10" xfId="37246" xr:uid="{00000000-0005-0000-0000-000083910000}"/>
    <cellStyle name="표준 78 11" xfId="37247" xr:uid="{00000000-0005-0000-0000-000084910000}"/>
    <cellStyle name="표준 78 12" xfId="37248" xr:uid="{00000000-0005-0000-0000-000085910000}"/>
    <cellStyle name="표준 78 2" xfId="37249" xr:uid="{00000000-0005-0000-0000-000086910000}"/>
    <cellStyle name="표준 78 2 2" xfId="37250" xr:uid="{00000000-0005-0000-0000-000087910000}"/>
    <cellStyle name="표준 78 2 2 2" xfId="37251" xr:uid="{00000000-0005-0000-0000-000088910000}"/>
    <cellStyle name="표준 78 2 2 2 2" xfId="37252" xr:uid="{00000000-0005-0000-0000-000089910000}"/>
    <cellStyle name="표준 78 2 2 2 2 2" xfId="37253" xr:uid="{00000000-0005-0000-0000-00008A910000}"/>
    <cellStyle name="표준 78 2 2 2 2 2 2" xfId="37254" xr:uid="{00000000-0005-0000-0000-00008B910000}"/>
    <cellStyle name="표준 78 2 2 2 2 3" xfId="37255" xr:uid="{00000000-0005-0000-0000-00008C910000}"/>
    <cellStyle name="표준 78 2 2 2 3" xfId="37256" xr:uid="{00000000-0005-0000-0000-00008D910000}"/>
    <cellStyle name="표준 78 2 2 2 3 2" xfId="37257" xr:uid="{00000000-0005-0000-0000-00008E910000}"/>
    <cellStyle name="표준 78 2 2 2 4" xfId="37258" xr:uid="{00000000-0005-0000-0000-00008F910000}"/>
    <cellStyle name="표준 78 2 2 3" xfId="37259" xr:uid="{00000000-0005-0000-0000-000090910000}"/>
    <cellStyle name="표준 78 2 2 3 2" xfId="37260" xr:uid="{00000000-0005-0000-0000-000091910000}"/>
    <cellStyle name="표준 78 2 2 3 2 2" xfId="37261" xr:uid="{00000000-0005-0000-0000-000092910000}"/>
    <cellStyle name="표준 78 2 2 3 3" xfId="37262" xr:uid="{00000000-0005-0000-0000-000093910000}"/>
    <cellStyle name="표준 78 2 2 4" xfId="37263" xr:uid="{00000000-0005-0000-0000-000094910000}"/>
    <cellStyle name="표준 78 2 2 4 2" xfId="37264" xr:uid="{00000000-0005-0000-0000-000095910000}"/>
    <cellStyle name="표준 78 2 2 5" xfId="37265" xr:uid="{00000000-0005-0000-0000-000096910000}"/>
    <cellStyle name="표준 78 2 3" xfId="37266" xr:uid="{00000000-0005-0000-0000-000097910000}"/>
    <cellStyle name="표준 78 2 3 2" xfId="37267" xr:uid="{00000000-0005-0000-0000-000098910000}"/>
    <cellStyle name="표준 78 2 3 2 2" xfId="37268" xr:uid="{00000000-0005-0000-0000-000099910000}"/>
    <cellStyle name="표준 78 2 3 2 2 2" xfId="37269" xr:uid="{00000000-0005-0000-0000-00009A910000}"/>
    <cellStyle name="표준 78 2 3 2 3" xfId="37270" xr:uid="{00000000-0005-0000-0000-00009B910000}"/>
    <cellStyle name="표준 78 2 3 3" xfId="37271" xr:uid="{00000000-0005-0000-0000-00009C910000}"/>
    <cellStyle name="표준 78 2 3 3 2" xfId="37272" xr:uid="{00000000-0005-0000-0000-00009D910000}"/>
    <cellStyle name="표준 78 2 3 4" xfId="37273" xr:uid="{00000000-0005-0000-0000-00009E910000}"/>
    <cellStyle name="표준 78 2 4" xfId="37274" xr:uid="{00000000-0005-0000-0000-00009F910000}"/>
    <cellStyle name="표준 78 2 4 2" xfId="37275" xr:uid="{00000000-0005-0000-0000-0000A0910000}"/>
    <cellStyle name="표준 78 2 4 2 2" xfId="37276" xr:uid="{00000000-0005-0000-0000-0000A1910000}"/>
    <cellStyle name="표준 78 2 4 3" xfId="37277" xr:uid="{00000000-0005-0000-0000-0000A2910000}"/>
    <cellStyle name="표준 78 2 5" xfId="37278" xr:uid="{00000000-0005-0000-0000-0000A3910000}"/>
    <cellStyle name="표준 78 2 5 2" xfId="37279" xr:uid="{00000000-0005-0000-0000-0000A4910000}"/>
    <cellStyle name="표준 78 2 6" xfId="37280" xr:uid="{00000000-0005-0000-0000-0000A5910000}"/>
    <cellStyle name="표준 78 3" xfId="37281" xr:uid="{00000000-0005-0000-0000-0000A6910000}"/>
    <cellStyle name="표준 78 3 2" xfId="37282" xr:uid="{00000000-0005-0000-0000-0000A7910000}"/>
    <cellStyle name="표준 78 3 2 2" xfId="37283" xr:uid="{00000000-0005-0000-0000-0000A8910000}"/>
    <cellStyle name="표준 78 3 2 2 2" xfId="37284" xr:uid="{00000000-0005-0000-0000-0000A9910000}"/>
    <cellStyle name="표준 78 3 2 2 2 2" xfId="37285" xr:uid="{00000000-0005-0000-0000-0000AA910000}"/>
    <cellStyle name="표준 78 3 2 2 3" xfId="37286" xr:uid="{00000000-0005-0000-0000-0000AB910000}"/>
    <cellStyle name="표준 78 3 2 3" xfId="37287" xr:uid="{00000000-0005-0000-0000-0000AC910000}"/>
    <cellStyle name="표준 78 3 2 3 2" xfId="37288" xr:uid="{00000000-0005-0000-0000-0000AD910000}"/>
    <cellStyle name="표준 78 3 2 4" xfId="37289" xr:uid="{00000000-0005-0000-0000-0000AE910000}"/>
    <cellStyle name="표준 78 3 3" xfId="37290" xr:uid="{00000000-0005-0000-0000-0000AF910000}"/>
    <cellStyle name="표준 78 3 3 2" xfId="37291" xr:uid="{00000000-0005-0000-0000-0000B0910000}"/>
    <cellStyle name="표준 78 3 3 2 2" xfId="37292" xr:uid="{00000000-0005-0000-0000-0000B1910000}"/>
    <cellStyle name="표준 78 3 3 3" xfId="37293" xr:uid="{00000000-0005-0000-0000-0000B2910000}"/>
    <cellStyle name="표준 78 3 4" xfId="37294" xr:uid="{00000000-0005-0000-0000-0000B3910000}"/>
    <cellStyle name="표준 78 3 4 2" xfId="37295" xr:uid="{00000000-0005-0000-0000-0000B4910000}"/>
    <cellStyle name="표준 78 3 5" xfId="37296" xr:uid="{00000000-0005-0000-0000-0000B5910000}"/>
    <cellStyle name="표준 78 4" xfId="37297" xr:uid="{00000000-0005-0000-0000-0000B6910000}"/>
    <cellStyle name="표준 78 4 2" xfId="37298" xr:uid="{00000000-0005-0000-0000-0000B7910000}"/>
    <cellStyle name="표준 78 4 2 2" xfId="37299" xr:uid="{00000000-0005-0000-0000-0000B8910000}"/>
    <cellStyle name="표준 78 4 2 2 2" xfId="37300" xr:uid="{00000000-0005-0000-0000-0000B9910000}"/>
    <cellStyle name="표준 78 4 2 3" xfId="37301" xr:uid="{00000000-0005-0000-0000-0000BA910000}"/>
    <cellStyle name="표준 78 4 3" xfId="37302" xr:uid="{00000000-0005-0000-0000-0000BB910000}"/>
    <cellStyle name="표준 78 4 3 2" xfId="37303" xr:uid="{00000000-0005-0000-0000-0000BC910000}"/>
    <cellStyle name="표준 78 4 4" xfId="37304" xr:uid="{00000000-0005-0000-0000-0000BD910000}"/>
    <cellStyle name="표준 78 5" xfId="37305" xr:uid="{00000000-0005-0000-0000-0000BE910000}"/>
    <cellStyle name="표준 78 5 2" xfId="37306" xr:uid="{00000000-0005-0000-0000-0000BF910000}"/>
    <cellStyle name="표준 78 5 2 2" xfId="37307" xr:uid="{00000000-0005-0000-0000-0000C0910000}"/>
    <cellStyle name="표준 78 5 3" xfId="37308" xr:uid="{00000000-0005-0000-0000-0000C1910000}"/>
    <cellStyle name="표준 78 6" xfId="37309" xr:uid="{00000000-0005-0000-0000-0000C2910000}"/>
    <cellStyle name="표준 78 6 2" xfId="37310" xr:uid="{00000000-0005-0000-0000-0000C3910000}"/>
    <cellStyle name="표준 78 7" xfId="37311" xr:uid="{00000000-0005-0000-0000-0000C4910000}"/>
    <cellStyle name="표준 78 7 2" xfId="37312" xr:uid="{00000000-0005-0000-0000-0000C5910000}"/>
    <cellStyle name="표준 78 8" xfId="37313" xr:uid="{00000000-0005-0000-0000-0000C6910000}"/>
    <cellStyle name="표준 78 8 2" xfId="37314" xr:uid="{00000000-0005-0000-0000-0000C7910000}"/>
    <cellStyle name="표준 78 9" xfId="37315" xr:uid="{00000000-0005-0000-0000-0000C8910000}"/>
    <cellStyle name="표준 78 9 2" xfId="37316" xr:uid="{00000000-0005-0000-0000-0000C9910000}"/>
    <cellStyle name="표준 79" xfId="37317" xr:uid="{00000000-0005-0000-0000-0000CA910000}"/>
    <cellStyle name="표준 79 10" xfId="37318" xr:uid="{00000000-0005-0000-0000-0000CB910000}"/>
    <cellStyle name="표준 79 11" xfId="37319" xr:uid="{00000000-0005-0000-0000-0000CC910000}"/>
    <cellStyle name="표준 79 2" xfId="37320" xr:uid="{00000000-0005-0000-0000-0000CD910000}"/>
    <cellStyle name="표준 79 2 2" xfId="37321" xr:uid="{00000000-0005-0000-0000-0000CE910000}"/>
    <cellStyle name="표준 79 2 2 2" xfId="37322" xr:uid="{00000000-0005-0000-0000-0000CF910000}"/>
    <cellStyle name="표준 79 2 2 2 2" xfId="37323" xr:uid="{00000000-0005-0000-0000-0000D0910000}"/>
    <cellStyle name="표준 79 2 2 2 2 2" xfId="37324" xr:uid="{00000000-0005-0000-0000-0000D1910000}"/>
    <cellStyle name="표준 79 2 2 2 2 2 2" xfId="37325" xr:uid="{00000000-0005-0000-0000-0000D2910000}"/>
    <cellStyle name="표준 79 2 2 2 2 3" xfId="37326" xr:uid="{00000000-0005-0000-0000-0000D3910000}"/>
    <cellStyle name="표준 79 2 2 2 3" xfId="37327" xr:uid="{00000000-0005-0000-0000-0000D4910000}"/>
    <cellStyle name="표준 79 2 2 2 3 2" xfId="37328" xr:uid="{00000000-0005-0000-0000-0000D5910000}"/>
    <cellStyle name="표준 79 2 2 2 4" xfId="37329" xr:uid="{00000000-0005-0000-0000-0000D6910000}"/>
    <cellStyle name="표준 79 2 2 3" xfId="37330" xr:uid="{00000000-0005-0000-0000-0000D7910000}"/>
    <cellStyle name="표준 79 2 2 3 2" xfId="37331" xr:uid="{00000000-0005-0000-0000-0000D8910000}"/>
    <cellStyle name="표준 79 2 2 3 2 2" xfId="37332" xr:uid="{00000000-0005-0000-0000-0000D9910000}"/>
    <cellStyle name="표준 79 2 2 3 3" xfId="37333" xr:uid="{00000000-0005-0000-0000-0000DA910000}"/>
    <cellStyle name="표준 79 2 2 4" xfId="37334" xr:uid="{00000000-0005-0000-0000-0000DB910000}"/>
    <cellStyle name="표준 79 2 2 4 2" xfId="37335" xr:uid="{00000000-0005-0000-0000-0000DC910000}"/>
    <cellStyle name="표준 79 2 2 5" xfId="37336" xr:uid="{00000000-0005-0000-0000-0000DD910000}"/>
    <cellStyle name="표준 79 2 3" xfId="37337" xr:uid="{00000000-0005-0000-0000-0000DE910000}"/>
    <cellStyle name="표준 79 2 3 2" xfId="37338" xr:uid="{00000000-0005-0000-0000-0000DF910000}"/>
    <cellStyle name="표준 79 2 3 2 2" xfId="37339" xr:uid="{00000000-0005-0000-0000-0000E0910000}"/>
    <cellStyle name="표준 79 2 3 2 2 2" xfId="37340" xr:uid="{00000000-0005-0000-0000-0000E1910000}"/>
    <cellStyle name="표준 79 2 3 2 3" xfId="37341" xr:uid="{00000000-0005-0000-0000-0000E2910000}"/>
    <cellStyle name="표준 79 2 3 3" xfId="37342" xr:uid="{00000000-0005-0000-0000-0000E3910000}"/>
    <cellStyle name="표준 79 2 3 3 2" xfId="37343" xr:uid="{00000000-0005-0000-0000-0000E4910000}"/>
    <cellStyle name="표준 79 2 3 4" xfId="37344" xr:uid="{00000000-0005-0000-0000-0000E5910000}"/>
    <cellStyle name="표준 79 2 4" xfId="37345" xr:uid="{00000000-0005-0000-0000-0000E6910000}"/>
    <cellStyle name="표준 79 2 4 2" xfId="37346" xr:uid="{00000000-0005-0000-0000-0000E7910000}"/>
    <cellStyle name="표준 79 2 4 2 2" xfId="37347" xr:uid="{00000000-0005-0000-0000-0000E8910000}"/>
    <cellStyle name="표준 79 2 4 3" xfId="37348" xr:uid="{00000000-0005-0000-0000-0000E9910000}"/>
    <cellStyle name="표준 79 2 5" xfId="37349" xr:uid="{00000000-0005-0000-0000-0000EA910000}"/>
    <cellStyle name="표준 79 2 5 2" xfId="37350" xr:uid="{00000000-0005-0000-0000-0000EB910000}"/>
    <cellStyle name="표준 79 2 6" xfId="37351" xr:uid="{00000000-0005-0000-0000-0000EC910000}"/>
    <cellStyle name="표준 79 3" xfId="37352" xr:uid="{00000000-0005-0000-0000-0000ED910000}"/>
    <cellStyle name="표준 79 3 2" xfId="37353" xr:uid="{00000000-0005-0000-0000-0000EE910000}"/>
    <cellStyle name="표준 79 3 2 2" xfId="37354" xr:uid="{00000000-0005-0000-0000-0000EF910000}"/>
    <cellStyle name="표준 79 3 2 2 2" xfId="37355" xr:uid="{00000000-0005-0000-0000-0000F0910000}"/>
    <cellStyle name="표준 79 3 2 2 2 2" xfId="37356" xr:uid="{00000000-0005-0000-0000-0000F1910000}"/>
    <cellStyle name="표준 79 3 2 2 3" xfId="37357" xr:uid="{00000000-0005-0000-0000-0000F2910000}"/>
    <cellStyle name="표준 79 3 2 3" xfId="37358" xr:uid="{00000000-0005-0000-0000-0000F3910000}"/>
    <cellStyle name="표준 79 3 2 3 2" xfId="37359" xr:uid="{00000000-0005-0000-0000-0000F4910000}"/>
    <cellStyle name="표준 79 3 2 4" xfId="37360" xr:uid="{00000000-0005-0000-0000-0000F5910000}"/>
    <cellStyle name="표준 79 3 3" xfId="37361" xr:uid="{00000000-0005-0000-0000-0000F6910000}"/>
    <cellStyle name="표준 79 3 3 2" xfId="37362" xr:uid="{00000000-0005-0000-0000-0000F7910000}"/>
    <cellStyle name="표준 79 3 3 2 2" xfId="37363" xr:uid="{00000000-0005-0000-0000-0000F8910000}"/>
    <cellStyle name="표준 79 3 3 3" xfId="37364" xr:uid="{00000000-0005-0000-0000-0000F9910000}"/>
    <cellStyle name="표준 79 3 4" xfId="37365" xr:uid="{00000000-0005-0000-0000-0000FA910000}"/>
    <cellStyle name="표준 79 3 4 2" xfId="37366" xr:uid="{00000000-0005-0000-0000-0000FB910000}"/>
    <cellStyle name="표준 79 3 5" xfId="37367" xr:uid="{00000000-0005-0000-0000-0000FC910000}"/>
    <cellStyle name="표준 79 4" xfId="37368" xr:uid="{00000000-0005-0000-0000-0000FD910000}"/>
    <cellStyle name="표준 79 4 2" xfId="37369" xr:uid="{00000000-0005-0000-0000-0000FE910000}"/>
    <cellStyle name="표준 79 4 2 2" xfId="37370" xr:uid="{00000000-0005-0000-0000-0000FF910000}"/>
    <cellStyle name="표준 79 4 2 2 2" xfId="37371" xr:uid="{00000000-0005-0000-0000-000000920000}"/>
    <cellStyle name="표준 79 4 2 3" xfId="37372" xr:uid="{00000000-0005-0000-0000-000001920000}"/>
    <cellStyle name="표준 79 4 3" xfId="37373" xr:uid="{00000000-0005-0000-0000-000002920000}"/>
    <cellStyle name="표준 79 4 3 2" xfId="37374" xr:uid="{00000000-0005-0000-0000-000003920000}"/>
    <cellStyle name="표준 79 4 4" xfId="37375" xr:uid="{00000000-0005-0000-0000-000004920000}"/>
    <cellStyle name="표준 79 5" xfId="37376" xr:uid="{00000000-0005-0000-0000-000005920000}"/>
    <cellStyle name="표준 79 5 2" xfId="37377" xr:uid="{00000000-0005-0000-0000-000006920000}"/>
    <cellStyle name="표준 79 5 2 2" xfId="37378" xr:uid="{00000000-0005-0000-0000-000007920000}"/>
    <cellStyle name="표준 79 5 3" xfId="37379" xr:uid="{00000000-0005-0000-0000-000008920000}"/>
    <cellStyle name="표준 79 6" xfId="37380" xr:uid="{00000000-0005-0000-0000-000009920000}"/>
    <cellStyle name="표준 79 6 2" xfId="37381" xr:uid="{00000000-0005-0000-0000-00000A920000}"/>
    <cellStyle name="표준 79 7" xfId="37382" xr:uid="{00000000-0005-0000-0000-00000B920000}"/>
    <cellStyle name="표준 79 7 2" xfId="37383" xr:uid="{00000000-0005-0000-0000-00000C920000}"/>
    <cellStyle name="표준 79 8" xfId="37384" xr:uid="{00000000-0005-0000-0000-00000D920000}"/>
    <cellStyle name="표준 79 8 2" xfId="37385" xr:uid="{00000000-0005-0000-0000-00000E920000}"/>
    <cellStyle name="표준 79 9" xfId="37386" xr:uid="{00000000-0005-0000-0000-00000F920000}"/>
    <cellStyle name="표준 79 9 2" xfId="37387" xr:uid="{00000000-0005-0000-0000-000010920000}"/>
    <cellStyle name="표준 8" xfId="37388" xr:uid="{00000000-0005-0000-0000-000011920000}"/>
    <cellStyle name="표준 8 10" xfId="37389" xr:uid="{00000000-0005-0000-0000-000012920000}"/>
    <cellStyle name="표준 8 10 2" xfId="37390" xr:uid="{00000000-0005-0000-0000-000013920000}"/>
    <cellStyle name="표준 8 11" xfId="37391" xr:uid="{00000000-0005-0000-0000-000014920000}"/>
    <cellStyle name="표준 8 11 2" xfId="37392" xr:uid="{00000000-0005-0000-0000-000015920000}"/>
    <cellStyle name="표준 8 12" xfId="37393" xr:uid="{00000000-0005-0000-0000-000016920000}"/>
    <cellStyle name="표준 8 12 2" xfId="37394" xr:uid="{00000000-0005-0000-0000-000017920000}"/>
    <cellStyle name="표준 8 13" xfId="37395" xr:uid="{00000000-0005-0000-0000-000018920000}"/>
    <cellStyle name="표준 8 13 2" xfId="37396" xr:uid="{00000000-0005-0000-0000-000019920000}"/>
    <cellStyle name="표준 8 14" xfId="37397" xr:uid="{00000000-0005-0000-0000-00001A920000}"/>
    <cellStyle name="표준 8 14 2" xfId="37398" xr:uid="{00000000-0005-0000-0000-00001B920000}"/>
    <cellStyle name="표준 8 15" xfId="37399" xr:uid="{00000000-0005-0000-0000-00001C920000}"/>
    <cellStyle name="표준 8 15 2" xfId="37400" xr:uid="{00000000-0005-0000-0000-00001D920000}"/>
    <cellStyle name="표준 8 16" xfId="37401" xr:uid="{00000000-0005-0000-0000-00001E920000}"/>
    <cellStyle name="표준 8 16 2" xfId="37402" xr:uid="{00000000-0005-0000-0000-00001F920000}"/>
    <cellStyle name="표준 8 17" xfId="37403" xr:uid="{00000000-0005-0000-0000-000020920000}"/>
    <cellStyle name="표준 8 17 2" xfId="37404" xr:uid="{00000000-0005-0000-0000-000021920000}"/>
    <cellStyle name="표준 8 18" xfId="37405" xr:uid="{00000000-0005-0000-0000-000022920000}"/>
    <cellStyle name="표준 8 18 2" xfId="37406" xr:uid="{00000000-0005-0000-0000-000023920000}"/>
    <cellStyle name="표준 8 19" xfId="37407" xr:uid="{00000000-0005-0000-0000-000024920000}"/>
    <cellStyle name="표준 8 19 2" xfId="37408" xr:uid="{00000000-0005-0000-0000-000025920000}"/>
    <cellStyle name="표준 8 2" xfId="37409" xr:uid="{00000000-0005-0000-0000-000026920000}"/>
    <cellStyle name="표준 8 2 2" xfId="37410" xr:uid="{00000000-0005-0000-0000-000027920000}"/>
    <cellStyle name="표준 8 2 2 2 2" xfId="37411" xr:uid="{00000000-0005-0000-0000-000028920000}"/>
    <cellStyle name="표준 8 2 3" xfId="37412" xr:uid="{00000000-0005-0000-0000-000029920000}"/>
    <cellStyle name="표준 8 2 3 2" xfId="37413" xr:uid="{00000000-0005-0000-0000-00002A920000}"/>
    <cellStyle name="표준 8 2 3 2 2" xfId="37414" xr:uid="{00000000-0005-0000-0000-00002B920000}"/>
    <cellStyle name="표준 8 2 4" xfId="37415" xr:uid="{00000000-0005-0000-0000-00002C920000}"/>
    <cellStyle name="표준 8 20" xfId="37416" xr:uid="{00000000-0005-0000-0000-00002D920000}"/>
    <cellStyle name="표준 8 20 2" xfId="37417" xr:uid="{00000000-0005-0000-0000-00002E920000}"/>
    <cellStyle name="표준 8 21" xfId="37418" xr:uid="{00000000-0005-0000-0000-00002F920000}"/>
    <cellStyle name="표준 8 21 2" xfId="37419" xr:uid="{00000000-0005-0000-0000-000030920000}"/>
    <cellStyle name="표준 8 21 3" xfId="37420" xr:uid="{00000000-0005-0000-0000-000031920000}"/>
    <cellStyle name="표준 8 22" xfId="37421" xr:uid="{00000000-0005-0000-0000-000032920000}"/>
    <cellStyle name="표준 8 23" xfId="37422" xr:uid="{00000000-0005-0000-0000-000033920000}"/>
    <cellStyle name="표준 8 23 2" xfId="37423" xr:uid="{00000000-0005-0000-0000-000034920000}"/>
    <cellStyle name="표준 8 23 2 2" xfId="37424" xr:uid="{00000000-0005-0000-0000-000035920000}"/>
    <cellStyle name="표준 8 23 2 2 2" xfId="37425" xr:uid="{00000000-0005-0000-0000-000036920000}"/>
    <cellStyle name="표준 8 23 2 3" xfId="37426" xr:uid="{00000000-0005-0000-0000-000037920000}"/>
    <cellStyle name="표준 8 23 2 3 2" xfId="37427" xr:uid="{00000000-0005-0000-0000-000038920000}"/>
    <cellStyle name="표준 8 23 2 4" xfId="37428" xr:uid="{00000000-0005-0000-0000-000039920000}"/>
    <cellStyle name="표준 8 23 2 4 2" xfId="37429" xr:uid="{00000000-0005-0000-0000-00003A920000}"/>
    <cellStyle name="표준 8 23 2 4 2 2" xfId="37430" xr:uid="{00000000-0005-0000-0000-00003B920000}"/>
    <cellStyle name="표준 8 23 2 4 4" xfId="37431" xr:uid="{00000000-0005-0000-0000-00003C920000}"/>
    <cellStyle name="표준 8 3" xfId="37432" xr:uid="{00000000-0005-0000-0000-00003D920000}"/>
    <cellStyle name="표준 8 3 2" xfId="37433" xr:uid="{00000000-0005-0000-0000-00003E920000}"/>
    <cellStyle name="표준 8 3 2 2" xfId="37434" xr:uid="{00000000-0005-0000-0000-00003F920000}"/>
    <cellStyle name="표준 8 3 3" xfId="37435" xr:uid="{00000000-0005-0000-0000-000040920000}"/>
    <cellStyle name="표준 8 4" xfId="37436" xr:uid="{00000000-0005-0000-0000-000041920000}"/>
    <cellStyle name="표준 8 4 2" xfId="37437" xr:uid="{00000000-0005-0000-0000-000042920000}"/>
    <cellStyle name="표준 8 4 3" xfId="37438" xr:uid="{00000000-0005-0000-0000-000043920000}"/>
    <cellStyle name="표준 8 5" xfId="37439" xr:uid="{00000000-0005-0000-0000-000044920000}"/>
    <cellStyle name="표준 8 5 2" xfId="37440" xr:uid="{00000000-0005-0000-0000-000045920000}"/>
    <cellStyle name="표준 8 6" xfId="37441" xr:uid="{00000000-0005-0000-0000-000046920000}"/>
    <cellStyle name="표준 8 6 2" xfId="37442" xr:uid="{00000000-0005-0000-0000-000047920000}"/>
    <cellStyle name="표준 8 7" xfId="37443" xr:uid="{00000000-0005-0000-0000-000048920000}"/>
    <cellStyle name="표준 8 7 2" xfId="37444" xr:uid="{00000000-0005-0000-0000-000049920000}"/>
    <cellStyle name="표준 8 8" xfId="37445" xr:uid="{00000000-0005-0000-0000-00004A920000}"/>
    <cellStyle name="표준 8 8 2" xfId="37446" xr:uid="{00000000-0005-0000-0000-00004B920000}"/>
    <cellStyle name="표준 8 9" xfId="37447" xr:uid="{00000000-0005-0000-0000-00004C920000}"/>
    <cellStyle name="표준 8 9 2" xfId="37448" xr:uid="{00000000-0005-0000-0000-00004D920000}"/>
    <cellStyle name="표준 8_10.06월회사별장기수수료" xfId="37449" xr:uid="{00000000-0005-0000-0000-00004E920000}"/>
    <cellStyle name="표준 80" xfId="37450" xr:uid="{00000000-0005-0000-0000-00004F920000}"/>
    <cellStyle name="표준 80 10" xfId="37451" xr:uid="{00000000-0005-0000-0000-000050920000}"/>
    <cellStyle name="표준 80 2" xfId="37452" xr:uid="{00000000-0005-0000-0000-000051920000}"/>
    <cellStyle name="표준 80 2 2" xfId="37453" xr:uid="{00000000-0005-0000-0000-000052920000}"/>
    <cellStyle name="표준 80 2 2 2" xfId="37454" xr:uid="{00000000-0005-0000-0000-000053920000}"/>
    <cellStyle name="표준 80 2 2 2 2" xfId="37455" xr:uid="{00000000-0005-0000-0000-000054920000}"/>
    <cellStyle name="표준 80 2 2 2 2 2" xfId="37456" xr:uid="{00000000-0005-0000-0000-000055920000}"/>
    <cellStyle name="표준 80 2 2 2 2 2 2" xfId="37457" xr:uid="{00000000-0005-0000-0000-000056920000}"/>
    <cellStyle name="표준 80 2 2 2 2 3" xfId="37458" xr:uid="{00000000-0005-0000-0000-000057920000}"/>
    <cellStyle name="표준 80 2 2 2 3" xfId="37459" xr:uid="{00000000-0005-0000-0000-000058920000}"/>
    <cellStyle name="표준 80 2 2 2 3 2" xfId="37460" xr:uid="{00000000-0005-0000-0000-000059920000}"/>
    <cellStyle name="표준 80 2 2 2 4" xfId="37461" xr:uid="{00000000-0005-0000-0000-00005A920000}"/>
    <cellStyle name="표준 80 2 2 3" xfId="37462" xr:uid="{00000000-0005-0000-0000-00005B920000}"/>
    <cellStyle name="표준 80 2 2 3 2" xfId="37463" xr:uid="{00000000-0005-0000-0000-00005C920000}"/>
    <cellStyle name="표준 80 2 2 3 2 2" xfId="37464" xr:uid="{00000000-0005-0000-0000-00005D920000}"/>
    <cellStyle name="표준 80 2 2 3 3" xfId="37465" xr:uid="{00000000-0005-0000-0000-00005E920000}"/>
    <cellStyle name="표준 80 2 2 4" xfId="37466" xr:uid="{00000000-0005-0000-0000-00005F920000}"/>
    <cellStyle name="표준 80 2 2 4 2" xfId="37467" xr:uid="{00000000-0005-0000-0000-000060920000}"/>
    <cellStyle name="표준 80 2 2 5" xfId="37468" xr:uid="{00000000-0005-0000-0000-000061920000}"/>
    <cellStyle name="표준 80 2 3" xfId="37469" xr:uid="{00000000-0005-0000-0000-000062920000}"/>
    <cellStyle name="표준 80 2 3 2" xfId="37470" xr:uid="{00000000-0005-0000-0000-000063920000}"/>
    <cellStyle name="표준 80 2 3 2 2" xfId="37471" xr:uid="{00000000-0005-0000-0000-000064920000}"/>
    <cellStyle name="표준 80 2 3 2 2 2" xfId="37472" xr:uid="{00000000-0005-0000-0000-000065920000}"/>
    <cellStyle name="표준 80 2 3 2 3" xfId="37473" xr:uid="{00000000-0005-0000-0000-000066920000}"/>
    <cellStyle name="표준 80 2 3 3" xfId="37474" xr:uid="{00000000-0005-0000-0000-000067920000}"/>
    <cellStyle name="표준 80 2 3 3 2" xfId="37475" xr:uid="{00000000-0005-0000-0000-000068920000}"/>
    <cellStyle name="표준 80 2 3 4" xfId="37476" xr:uid="{00000000-0005-0000-0000-000069920000}"/>
    <cellStyle name="표준 80 2 4" xfId="37477" xr:uid="{00000000-0005-0000-0000-00006A920000}"/>
    <cellStyle name="표준 80 2 4 2" xfId="37478" xr:uid="{00000000-0005-0000-0000-00006B920000}"/>
    <cellStyle name="표준 80 2 4 2 2" xfId="37479" xr:uid="{00000000-0005-0000-0000-00006C920000}"/>
    <cellStyle name="표준 80 2 4 3" xfId="37480" xr:uid="{00000000-0005-0000-0000-00006D920000}"/>
    <cellStyle name="표준 80 2 5" xfId="37481" xr:uid="{00000000-0005-0000-0000-00006E920000}"/>
    <cellStyle name="표준 80 2 5 2" xfId="37482" xr:uid="{00000000-0005-0000-0000-00006F920000}"/>
    <cellStyle name="표준 80 2 6" xfId="37483" xr:uid="{00000000-0005-0000-0000-000070920000}"/>
    <cellStyle name="표준 80 3" xfId="37484" xr:uid="{00000000-0005-0000-0000-000071920000}"/>
    <cellStyle name="표준 80 3 2" xfId="37485" xr:uid="{00000000-0005-0000-0000-000072920000}"/>
    <cellStyle name="표준 80 3 2 2" xfId="37486" xr:uid="{00000000-0005-0000-0000-000073920000}"/>
    <cellStyle name="표준 80 3 2 2 2" xfId="37487" xr:uid="{00000000-0005-0000-0000-000074920000}"/>
    <cellStyle name="표준 80 3 2 2 2 2" xfId="37488" xr:uid="{00000000-0005-0000-0000-000075920000}"/>
    <cellStyle name="표준 80 3 2 2 3" xfId="37489" xr:uid="{00000000-0005-0000-0000-000076920000}"/>
    <cellStyle name="표준 80 3 2 3" xfId="37490" xr:uid="{00000000-0005-0000-0000-000077920000}"/>
    <cellStyle name="표준 80 3 2 3 2" xfId="37491" xr:uid="{00000000-0005-0000-0000-000078920000}"/>
    <cellStyle name="표준 80 3 2 4" xfId="37492" xr:uid="{00000000-0005-0000-0000-000079920000}"/>
    <cellStyle name="표준 80 3 3" xfId="37493" xr:uid="{00000000-0005-0000-0000-00007A920000}"/>
    <cellStyle name="표준 80 3 3 2" xfId="37494" xr:uid="{00000000-0005-0000-0000-00007B920000}"/>
    <cellStyle name="표준 80 3 3 2 2" xfId="37495" xr:uid="{00000000-0005-0000-0000-00007C920000}"/>
    <cellStyle name="표준 80 3 3 3" xfId="37496" xr:uid="{00000000-0005-0000-0000-00007D920000}"/>
    <cellStyle name="표준 80 3 4" xfId="37497" xr:uid="{00000000-0005-0000-0000-00007E920000}"/>
    <cellStyle name="표준 80 3 4 2" xfId="37498" xr:uid="{00000000-0005-0000-0000-00007F920000}"/>
    <cellStyle name="표준 80 3 5" xfId="37499" xr:uid="{00000000-0005-0000-0000-000080920000}"/>
    <cellStyle name="표준 80 4" xfId="37500" xr:uid="{00000000-0005-0000-0000-000081920000}"/>
    <cellStyle name="표준 80 4 2" xfId="37501" xr:uid="{00000000-0005-0000-0000-000082920000}"/>
    <cellStyle name="표준 80 4 2 2" xfId="37502" xr:uid="{00000000-0005-0000-0000-000083920000}"/>
    <cellStyle name="표준 80 4 2 2 2" xfId="37503" xr:uid="{00000000-0005-0000-0000-000084920000}"/>
    <cellStyle name="표준 80 4 2 3" xfId="37504" xr:uid="{00000000-0005-0000-0000-000085920000}"/>
    <cellStyle name="표준 80 4 3" xfId="37505" xr:uid="{00000000-0005-0000-0000-000086920000}"/>
    <cellStyle name="표준 80 4 3 2" xfId="37506" xr:uid="{00000000-0005-0000-0000-000087920000}"/>
    <cellStyle name="표준 80 4 4" xfId="37507" xr:uid="{00000000-0005-0000-0000-000088920000}"/>
    <cellStyle name="표준 80 5" xfId="37508" xr:uid="{00000000-0005-0000-0000-000089920000}"/>
    <cellStyle name="표준 80 5 2" xfId="37509" xr:uid="{00000000-0005-0000-0000-00008A920000}"/>
    <cellStyle name="표준 80 5 2 2" xfId="37510" xr:uid="{00000000-0005-0000-0000-00008B920000}"/>
    <cellStyle name="표준 80 5 3" xfId="37511" xr:uid="{00000000-0005-0000-0000-00008C920000}"/>
    <cellStyle name="표준 80 6" xfId="37512" xr:uid="{00000000-0005-0000-0000-00008D920000}"/>
    <cellStyle name="표준 80 6 2" xfId="37513" xr:uid="{00000000-0005-0000-0000-00008E920000}"/>
    <cellStyle name="표준 80 7" xfId="37514" xr:uid="{00000000-0005-0000-0000-00008F920000}"/>
    <cellStyle name="표준 80 7 2" xfId="37515" xr:uid="{00000000-0005-0000-0000-000090920000}"/>
    <cellStyle name="표준 80 8" xfId="37516" xr:uid="{00000000-0005-0000-0000-000091920000}"/>
    <cellStyle name="표준 80 8 2" xfId="37517" xr:uid="{00000000-0005-0000-0000-000092920000}"/>
    <cellStyle name="표준 80 9" xfId="37518" xr:uid="{00000000-0005-0000-0000-000093920000}"/>
    <cellStyle name="표준 80 9 2" xfId="37519" xr:uid="{00000000-0005-0000-0000-000094920000}"/>
    <cellStyle name="표준 81" xfId="37520" xr:uid="{00000000-0005-0000-0000-000095920000}"/>
    <cellStyle name="표준 81 2" xfId="37521" xr:uid="{00000000-0005-0000-0000-000096920000}"/>
    <cellStyle name="표준 81 2 2" xfId="37522" xr:uid="{00000000-0005-0000-0000-000097920000}"/>
    <cellStyle name="표준 81 2 2 2" xfId="37523" xr:uid="{00000000-0005-0000-0000-000098920000}"/>
    <cellStyle name="표준 81 2 2 2 2" xfId="37524" xr:uid="{00000000-0005-0000-0000-000099920000}"/>
    <cellStyle name="표준 81 2 2 2 2 2" xfId="37525" xr:uid="{00000000-0005-0000-0000-00009A920000}"/>
    <cellStyle name="표준 81 2 2 2 2 2 2" xfId="37526" xr:uid="{00000000-0005-0000-0000-00009B920000}"/>
    <cellStyle name="표준 81 2 2 2 2 3" xfId="37527" xr:uid="{00000000-0005-0000-0000-00009C920000}"/>
    <cellStyle name="표준 81 2 2 2 3" xfId="37528" xr:uid="{00000000-0005-0000-0000-00009D920000}"/>
    <cellStyle name="표준 81 2 2 2 3 2" xfId="37529" xr:uid="{00000000-0005-0000-0000-00009E920000}"/>
    <cellStyle name="표준 81 2 2 2 4" xfId="37530" xr:uid="{00000000-0005-0000-0000-00009F920000}"/>
    <cellStyle name="표준 81 2 2 3" xfId="37531" xr:uid="{00000000-0005-0000-0000-0000A0920000}"/>
    <cellStyle name="표준 81 2 2 3 2" xfId="37532" xr:uid="{00000000-0005-0000-0000-0000A1920000}"/>
    <cellStyle name="표준 81 2 2 3 2 2" xfId="37533" xr:uid="{00000000-0005-0000-0000-0000A2920000}"/>
    <cellStyle name="표준 81 2 2 3 3" xfId="37534" xr:uid="{00000000-0005-0000-0000-0000A3920000}"/>
    <cellStyle name="표준 81 2 2 4" xfId="37535" xr:uid="{00000000-0005-0000-0000-0000A4920000}"/>
    <cellStyle name="표준 81 2 2 4 2" xfId="37536" xr:uid="{00000000-0005-0000-0000-0000A5920000}"/>
    <cellStyle name="표준 81 2 2 5" xfId="37537" xr:uid="{00000000-0005-0000-0000-0000A6920000}"/>
    <cellStyle name="표준 81 2 3" xfId="37538" xr:uid="{00000000-0005-0000-0000-0000A7920000}"/>
    <cellStyle name="표준 81 2 3 2" xfId="37539" xr:uid="{00000000-0005-0000-0000-0000A8920000}"/>
    <cellStyle name="표준 81 2 3 2 2" xfId="37540" xr:uid="{00000000-0005-0000-0000-0000A9920000}"/>
    <cellStyle name="표준 81 2 3 2 2 2" xfId="37541" xr:uid="{00000000-0005-0000-0000-0000AA920000}"/>
    <cellStyle name="표준 81 2 3 2 3" xfId="37542" xr:uid="{00000000-0005-0000-0000-0000AB920000}"/>
    <cellStyle name="표준 81 2 3 3" xfId="37543" xr:uid="{00000000-0005-0000-0000-0000AC920000}"/>
    <cellStyle name="표준 81 2 3 3 2" xfId="37544" xr:uid="{00000000-0005-0000-0000-0000AD920000}"/>
    <cellStyle name="표준 81 2 3 4" xfId="37545" xr:uid="{00000000-0005-0000-0000-0000AE920000}"/>
    <cellStyle name="표준 81 2 4" xfId="37546" xr:uid="{00000000-0005-0000-0000-0000AF920000}"/>
    <cellStyle name="표준 81 2 4 2" xfId="37547" xr:uid="{00000000-0005-0000-0000-0000B0920000}"/>
    <cellStyle name="표준 81 2 4 2 2" xfId="37548" xr:uid="{00000000-0005-0000-0000-0000B1920000}"/>
    <cellStyle name="표준 81 2 4 3" xfId="37549" xr:uid="{00000000-0005-0000-0000-0000B2920000}"/>
    <cellStyle name="표준 81 2 5" xfId="37550" xr:uid="{00000000-0005-0000-0000-0000B3920000}"/>
    <cellStyle name="표준 81 2 5 2" xfId="37551" xr:uid="{00000000-0005-0000-0000-0000B4920000}"/>
    <cellStyle name="표준 81 2 6" xfId="37552" xr:uid="{00000000-0005-0000-0000-0000B5920000}"/>
    <cellStyle name="표준 81 3" xfId="37553" xr:uid="{00000000-0005-0000-0000-0000B6920000}"/>
    <cellStyle name="표준 81 3 2" xfId="37554" xr:uid="{00000000-0005-0000-0000-0000B7920000}"/>
    <cellStyle name="표준 81 3 2 2" xfId="37555" xr:uid="{00000000-0005-0000-0000-0000B8920000}"/>
    <cellStyle name="표준 81 3 2 2 2" xfId="37556" xr:uid="{00000000-0005-0000-0000-0000B9920000}"/>
    <cellStyle name="표준 81 3 2 2 2 2" xfId="37557" xr:uid="{00000000-0005-0000-0000-0000BA920000}"/>
    <cellStyle name="표준 81 3 2 2 3" xfId="37558" xr:uid="{00000000-0005-0000-0000-0000BB920000}"/>
    <cellStyle name="표준 81 3 2 3" xfId="37559" xr:uid="{00000000-0005-0000-0000-0000BC920000}"/>
    <cellStyle name="표준 81 3 2 3 2" xfId="37560" xr:uid="{00000000-0005-0000-0000-0000BD920000}"/>
    <cellStyle name="표준 81 3 2 4" xfId="37561" xr:uid="{00000000-0005-0000-0000-0000BE920000}"/>
    <cellStyle name="표준 81 3 3" xfId="37562" xr:uid="{00000000-0005-0000-0000-0000BF920000}"/>
    <cellStyle name="표준 81 3 3 2" xfId="37563" xr:uid="{00000000-0005-0000-0000-0000C0920000}"/>
    <cellStyle name="표준 81 3 3 2 2" xfId="37564" xr:uid="{00000000-0005-0000-0000-0000C1920000}"/>
    <cellStyle name="표준 81 3 3 3" xfId="37565" xr:uid="{00000000-0005-0000-0000-0000C2920000}"/>
    <cellStyle name="표준 81 3 4" xfId="37566" xr:uid="{00000000-0005-0000-0000-0000C3920000}"/>
    <cellStyle name="표준 81 3 4 2" xfId="37567" xr:uid="{00000000-0005-0000-0000-0000C4920000}"/>
    <cellStyle name="표준 81 3 5" xfId="37568" xr:uid="{00000000-0005-0000-0000-0000C5920000}"/>
    <cellStyle name="표준 81 4" xfId="37569" xr:uid="{00000000-0005-0000-0000-0000C6920000}"/>
    <cellStyle name="표준 81 4 2" xfId="37570" xr:uid="{00000000-0005-0000-0000-0000C7920000}"/>
    <cellStyle name="표준 81 4 2 2" xfId="37571" xr:uid="{00000000-0005-0000-0000-0000C8920000}"/>
    <cellStyle name="표준 81 4 2 2 2" xfId="37572" xr:uid="{00000000-0005-0000-0000-0000C9920000}"/>
    <cellStyle name="표준 81 4 2 3" xfId="37573" xr:uid="{00000000-0005-0000-0000-0000CA920000}"/>
    <cellStyle name="표준 81 4 3" xfId="37574" xr:uid="{00000000-0005-0000-0000-0000CB920000}"/>
    <cellStyle name="표준 81 4 3 2" xfId="37575" xr:uid="{00000000-0005-0000-0000-0000CC920000}"/>
    <cellStyle name="표준 81 4 4" xfId="37576" xr:uid="{00000000-0005-0000-0000-0000CD920000}"/>
    <cellStyle name="표준 81 5" xfId="37577" xr:uid="{00000000-0005-0000-0000-0000CE920000}"/>
    <cellStyle name="표준 81 5 2" xfId="37578" xr:uid="{00000000-0005-0000-0000-0000CF920000}"/>
    <cellStyle name="표준 81 5 2 2" xfId="37579" xr:uid="{00000000-0005-0000-0000-0000D0920000}"/>
    <cellStyle name="표준 81 5 3" xfId="37580" xr:uid="{00000000-0005-0000-0000-0000D1920000}"/>
    <cellStyle name="표준 81 6" xfId="37581" xr:uid="{00000000-0005-0000-0000-0000D2920000}"/>
    <cellStyle name="표준 81 6 2" xfId="37582" xr:uid="{00000000-0005-0000-0000-0000D3920000}"/>
    <cellStyle name="표준 81 7" xfId="37583" xr:uid="{00000000-0005-0000-0000-0000D4920000}"/>
    <cellStyle name="표준 81 7 2" xfId="37584" xr:uid="{00000000-0005-0000-0000-0000D5920000}"/>
    <cellStyle name="표준 81 8" xfId="37585" xr:uid="{00000000-0005-0000-0000-0000D6920000}"/>
    <cellStyle name="표준 81 8 2" xfId="37586" xr:uid="{00000000-0005-0000-0000-0000D7920000}"/>
    <cellStyle name="표준 81 9" xfId="37587" xr:uid="{00000000-0005-0000-0000-0000D8920000}"/>
    <cellStyle name="표준 81 9 2" xfId="37588" xr:uid="{00000000-0005-0000-0000-0000D9920000}"/>
    <cellStyle name="표준 82" xfId="37589" xr:uid="{00000000-0005-0000-0000-0000DA920000}"/>
    <cellStyle name="표준 82 2" xfId="37590" xr:uid="{00000000-0005-0000-0000-0000DB920000}"/>
    <cellStyle name="표준 82 2 2" xfId="37591" xr:uid="{00000000-0005-0000-0000-0000DC920000}"/>
    <cellStyle name="표준 82 2 2 2" xfId="37592" xr:uid="{00000000-0005-0000-0000-0000DD920000}"/>
    <cellStyle name="표준 82 2 2 2 2" xfId="37593" xr:uid="{00000000-0005-0000-0000-0000DE920000}"/>
    <cellStyle name="표준 82 2 2 2 2 2" xfId="37594" xr:uid="{00000000-0005-0000-0000-0000DF920000}"/>
    <cellStyle name="표준 82 2 2 2 2 2 2" xfId="37595" xr:uid="{00000000-0005-0000-0000-0000E0920000}"/>
    <cellStyle name="표준 82 2 2 2 2 3" xfId="37596" xr:uid="{00000000-0005-0000-0000-0000E1920000}"/>
    <cellStyle name="표준 82 2 2 2 3" xfId="37597" xr:uid="{00000000-0005-0000-0000-0000E2920000}"/>
    <cellStyle name="표준 82 2 2 2 3 2" xfId="37598" xr:uid="{00000000-0005-0000-0000-0000E3920000}"/>
    <cellStyle name="표준 82 2 2 2 4" xfId="37599" xr:uid="{00000000-0005-0000-0000-0000E4920000}"/>
    <cellStyle name="표준 82 2 2 3" xfId="37600" xr:uid="{00000000-0005-0000-0000-0000E5920000}"/>
    <cellStyle name="표준 82 2 2 3 2" xfId="37601" xr:uid="{00000000-0005-0000-0000-0000E6920000}"/>
    <cellStyle name="표준 82 2 2 3 2 2" xfId="37602" xr:uid="{00000000-0005-0000-0000-0000E7920000}"/>
    <cellStyle name="표준 82 2 2 3 3" xfId="37603" xr:uid="{00000000-0005-0000-0000-0000E8920000}"/>
    <cellStyle name="표준 82 2 2 4" xfId="37604" xr:uid="{00000000-0005-0000-0000-0000E9920000}"/>
    <cellStyle name="표준 82 2 2 4 2" xfId="37605" xr:uid="{00000000-0005-0000-0000-0000EA920000}"/>
    <cellStyle name="표준 82 2 2 5" xfId="37606" xr:uid="{00000000-0005-0000-0000-0000EB920000}"/>
    <cellStyle name="표준 82 2 3" xfId="37607" xr:uid="{00000000-0005-0000-0000-0000EC920000}"/>
    <cellStyle name="표준 82 2 3 2" xfId="37608" xr:uid="{00000000-0005-0000-0000-0000ED920000}"/>
    <cellStyle name="표준 82 2 3 2 2" xfId="37609" xr:uid="{00000000-0005-0000-0000-0000EE920000}"/>
    <cellStyle name="표준 82 2 3 2 2 2" xfId="37610" xr:uid="{00000000-0005-0000-0000-0000EF920000}"/>
    <cellStyle name="표준 82 2 3 2 3" xfId="37611" xr:uid="{00000000-0005-0000-0000-0000F0920000}"/>
    <cellStyle name="표준 82 2 3 3" xfId="37612" xr:uid="{00000000-0005-0000-0000-0000F1920000}"/>
    <cellStyle name="표준 82 2 3 3 2" xfId="37613" xr:uid="{00000000-0005-0000-0000-0000F2920000}"/>
    <cellStyle name="표준 82 2 3 4" xfId="37614" xr:uid="{00000000-0005-0000-0000-0000F3920000}"/>
    <cellStyle name="표준 82 2 4" xfId="37615" xr:uid="{00000000-0005-0000-0000-0000F4920000}"/>
    <cellStyle name="표준 82 2 4 2" xfId="37616" xr:uid="{00000000-0005-0000-0000-0000F5920000}"/>
    <cellStyle name="표준 82 2 4 2 2" xfId="37617" xr:uid="{00000000-0005-0000-0000-0000F6920000}"/>
    <cellStyle name="표준 82 2 4 3" xfId="37618" xr:uid="{00000000-0005-0000-0000-0000F7920000}"/>
    <cellStyle name="표준 82 2 5" xfId="37619" xr:uid="{00000000-0005-0000-0000-0000F8920000}"/>
    <cellStyle name="표준 82 2 5 2" xfId="37620" xr:uid="{00000000-0005-0000-0000-0000F9920000}"/>
    <cellStyle name="표준 82 2 6" xfId="37621" xr:uid="{00000000-0005-0000-0000-0000FA920000}"/>
    <cellStyle name="표준 82 3" xfId="37622" xr:uid="{00000000-0005-0000-0000-0000FB920000}"/>
    <cellStyle name="표준 82 3 2" xfId="37623" xr:uid="{00000000-0005-0000-0000-0000FC920000}"/>
    <cellStyle name="표준 82 3 2 2" xfId="37624" xr:uid="{00000000-0005-0000-0000-0000FD920000}"/>
    <cellStyle name="표준 82 3 2 2 2" xfId="37625" xr:uid="{00000000-0005-0000-0000-0000FE920000}"/>
    <cellStyle name="표준 82 3 2 2 2 2" xfId="37626" xr:uid="{00000000-0005-0000-0000-0000FF920000}"/>
    <cellStyle name="표준 82 3 2 2 3" xfId="37627" xr:uid="{00000000-0005-0000-0000-000000930000}"/>
    <cellStyle name="표준 82 3 2 3" xfId="37628" xr:uid="{00000000-0005-0000-0000-000001930000}"/>
    <cellStyle name="표준 82 3 2 3 2" xfId="37629" xr:uid="{00000000-0005-0000-0000-000002930000}"/>
    <cellStyle name="표준 82 3 2 4" xfId="37630" xr:uid="{00000000-0005-0000-0000-000003930000}"/>
    <cellStyle name="표준 82 3 3" xfId="37631" xr:uid="{00000000-0005-0000-0000-000004930000}"/>
    <cellStyle name="표준 82 3 3 2" xfId="37632" xr:uid="{00000000-0005-0000-0000-000005930000}"/>
    <cellStyle name="표준 82 3 3 2 2" xfId="37633" xr:uid="{00000000-0005-0000-0000-000006930000}"/>
    <cellStyle name="표준 82 3 3 3" xfId="37634" xr:uid="{00000000-0005-0000-0000-000007930000}"/>
    <cellStyle name="표준 82 3 4" xfId="37635" xr:uid="{00000000-0005-0000-0000-000008930000}"/>
    <cellStyle name="표준 82 3 4 2" xfId="37636" xr:uid="{00000000-0005-0000-0000-000009930000}"/>
    <cellStyle name="표준 82 3 5" xfId="37637" xr:uid="{00000000-0005-0000-0000-00000A930000}"/>
    <cellStyle name="표준 82 4" xfId="37638" xr:uid="{00000000-0005-0000-0000-00000B930000}"/>
    <cellStyle name="표준 82 4 2" xfId="37639" xr:uid="{00000000-0005-0000-0000-00000C930000}"/>
    <cellStyle name="표준 82 4 2 2" xfId="37640" xr:uid="{00000000-0005-0000-0000-00000D930000}"/>
    <cellStyle name="표준 82 4 2 2 2" xfId="37641" xr:uid="{00000000-0005-0000-0000-00000E930000}"/>
    <cellStyle name="표준 82 4 2 3" xfId="37642" xr:uid="{00000000-0005-0000-0000-00000F930000}"/>
    <cellStyle name="표준 82 4 3" xfId="37643" xr:uid="{00000000-0005-0000-0000-000010930000}"/>
    <cellStyle name="표준 82 4 3 2" xfId="37644" xr:uid="{00000000-0005-0000-0000-000011930000}"/>
    <cellStyle name="표준 82 4 4" xfId="37645" xr:uid="{00000000-0005-0000-0000-000012930000}"/>
    <cellStyle name="표준 82 5" xfId="37646" xr:uid="{00000000-0005-0000-0000-000013930000}"/>
    <cellStyle name="표준 82 5 2" xfId="37647" xr:uid="{00000000-0005-0000-0000-000014930000}"/>
    <cellStyle name="표준 82 5 2 2" xfId="37648" xr:uid="{00000000-0005-0000-0000-000015930000}"/>
    <cellStyle name="표준 82 5 3" xfId="37649" xr:uid="{00000000-0005-0000-0000-000016930000}"/>
    <cellStyle name="표준 82 6" xfId="37650" xr:uid="{00000000-0005-0000-0000-000017930000}"/>
    <cellStyle name="표준 82 6 2" xfId="37651" xr:uid="{00000000-0005-0000-0000-000018930000}"/>
    <cellStyle name="표준 82 7" xfId="37652" xr:uid="{00000000-0005-0000-0000-000019930000}"/>
    <cellStyle name="표준 82 7 2" xfId="37653" xr:uid="{00000000-0005-0000-0000-00001A930000}"/>
    <cellStyle name="표준 82 8" xfId="37654" xr:uid="{00000000-0005-0000-0000-00001B930000}"/>
    <cellStyle name="표준 82 8 2" xfId="37655" xr:uid="{00000000-0005-0000-0000-00001C930000}"/>
    <cellStyle name="표준 82 9" xfId="37656" xr:uid="{00000000-0005-0000-0000-00001D930000}"/>
    <cellStyle name="표준 82 9 2" xfId="37657" xr:uid="{00000000-0005-0000-0000-00001E930000}"/>
    <cellStyle name="표준 83" xfId="37658" xr:uid="{00000000-0005-0000-0000-00001F930000}"/>
    <cellStyle name="표준 83 10" xfId="37659" xr:uid="{00000000-0005-0000-0000-000020930000}"/>
    <cellStyle name="표준 83 2" xfId="37660" xr:uid="{00000000-0005-0000-0000-000021930000}"/>
    <cellStyle name="표준 83 2 2" xfId="37661" xr:uid="{00000000-0005-0000-0000-000022930000}"/>
    <cellStyle name="표준 83 2 2 2" xfId="37662" xr:uid="{00000000-0005-0000-0000-000023930000}"/>
    <cellStyle name="표준 83 2 2 2 2" xfId="37663" xr:uid="{00000000-0005-0000-0000-000024930000}"/>
    <cellStyle name="표준 83 2 2 2 2 2" xfId="37664" xr:uid="{00000000-0005-0000-0000-000025930000}"/>
    <cellStyle name="표준 83 2 2 2 2 2 2" xfId="37665" xr:uid="{00000000-0005-0000-0000-000026930000}"/>
    <cellStyle name="표준 83 2 2 2 2 3" xfId="37666" xr:uid="{00000000-0005-0000-0000-000027930000}"/>
    <cellStyle name="표준 83 2 2 2 3" xfId="37667" xr:uid="{00000000-0005-0000-0000-000028930000}"/>
    <cellStyle name="표준 83 2 2 2 3 2" xfId="37668" xr:uid="{00000000-0005-0000-0000-000029930000}"/>
    <cellStyle name="표준 83 2 2 2 4" xfId="37669" xr:uid="{00000000-0005-0000-0000-00002A930000}"/>
    <cellStyle name="표준 83 2 2 3" xfId="37670" xr:uid="{00000000-0005-0000-0000-00002B930000}"/>
    <cellStyle name="표준 83 2 2 3 2" xfId="37671" xr:uid="{00000000-0005-0000-0000-00002C930000}"/>
    <cellStyle name="표준 83 2 2 3 2 2" xfId="37672" xr:uid="{00000000-0005-0000-0000-00002D930000}"/>
    <cellStyle name="표준 83 2 2 3 3" xfId="37673" xr:uid="{00000000-0005-0000-0000-00002E930000}"/>
    <cellStyle name="표준 83 2 2 4" xfId="37674" xr:uid="{00000000-0005-0000-0000-00002F930000}"/>
    <cellStyle name="표준 83 2 2 4 2" xfId="37675" xr:uid="{00000000-0005-0000-0000-000030930000}"/>
    <cellStyle name="표준 83 2 2 5" xfId="37676" xr:uid="{00000000-0005-0000-0000-000031930000}"/>
    <cellStyle name="표준 83 2 3" xfId="37677" xr:uid="{00000000-0005-0000-0000-000032930000}"/>
    <cellStyle name="표준 83 2 3 2" xfId="37678" xr:uid="{00000000-0005-0000-0000-000033930000}"/>
    <cellStyle name="표준 83 2 3 2 2" xfId="37679" xr:uid="{00000000-0005-0000-0000-000034930000}"/>
    <cellStyle name="표준 83 2 3 2 2 2" xfId="37680" xr:uid="{00000000-0005-0000-0000-000035930000}"/>
    <cellStyle name="표준 83 2 3 2 3" xfId="37681" xr:uid="{00000000-0005-0000-0000-000036930000}"/>
    <cellStyle name="표준 83 2 3 3" xfId="37682" xr:uid="{00000000-0005-0000-0000-000037930000}"/>
    <cellStyle name="표준 83 2 3 3 2" xfId="37683" xr:uid="{00000000-0005-0000-0000-000038930000}"/>
    <cellStyle name="표준 83 2 3 4" xfId="37684" xr:uid="{00000000-0005-0000-0000-000039930000}"/>
    <cellStyle name="표준 83 2 4" xfId="37685" xr:uid="{00000000-0005-0000-0000-00003A930000}"/>
    <cellStyle name="표준 83 2 4 2" xfId="37686" xr:uid="{00000000-0005-0000-0000-00003B930000}"/>
    <cellStyle name="표준 83 2 4 2 2" xfId="37687" xr:uid="{00000000-0005-0000-0000-00003C930000}"/>
    <cellStyle name="표준 83 2 4 3" xfId="37688" xr:uid="{00000000-0005-0000-0000-00003D930000}"/>
    <cellStyle name="표준 83 2 5" xfId="37689" xr:uid="{00000000-0005-0000-0000-00003E930000}"/>
    <cellStyle name="표준 83 2 5 2" xfId="37690" xr:uid="{00000000-0005-0000-0000-00003F930000}"/>
    <cellStyle name="표준 83 2 6" xfId="37691" xr:uid="{00000000-0005-0000-0000-000040930000}"/>
    <cellStyle name="표준 83 3" xfId="37692" xr:uid="{00000000-0005-0000-0000-000041930000}"/>
    <cellStyle name="표준 83 3 2" xfId="37693" xr:uid="{00000000-0005-0000-0000-000042930000}"/>
    <cellStyle name="표준 83 3 2 2" xfId="37694" xr:uid="{00000000-0005-0000-0000-000043930000}"/>
    <cellStyle name="표준 83 3 2 2 2" xfId="37695" xr:uid="{00000000-0005-0000-0000-000044930000}"/>
    <cellStyle name="표준 83 3 2 2 2 2" xfId="37696" xr:uid="{00000000-0005-0000-0000-000045930000}"/>
    <cellStyle name="표준 83 3 2 2 2 2 2" xfId="37697" xr:uid="{00000000-0005-0000-0000-000046930000}"/>
    <cellStyle name="표준 83 3 2 2 2 2 2 2" xfId="37698" xr:uid="{00000000-0005-0000-0000-000047930000}"/>
    <cellStyle name="표준 83 3 2 2 3" xfId="37699" xr:uid="{00000000-0005-0000-0000-000048930000}"/>
    <cellStyle name="표준 83 3 2 3" xfId="37700" xr:uid="{00000000-0005-0000-0000-000049930000}"/>
    <cellStyle name="표준 83 3 2 3 2" xfId="37701" xr:uid="{00000000-0005-0000-0000-00004A930000}"/>
    <cellStyle name="표준 83 3 2 4" xfId="37702" xr:uid="{00000000-0005-0000-0000-00004B930000}"/>
    <cellStyle name="표준 83 3 3" xfId="37703" xr:uid="{00000000-0005-0000-0000-00004C930000}"/>
    <cellStyle name="표준 83 3 3 2" xfId="37704" xr:uid="{00000000-0005-0000-0000-00004D930000}"/>
    <cellStyle name="표준 83 3 3 2 2" xfId="37705" xr:uid="{00000000-0005-0000-0000-00004E930000}"/>
    <cellStyle name="표준 83 3 3 3" xfId="37706" xr:uid="{00000000-0005-0000-0000-00004F930000}"/>
    <cellStyle name="표준 83 3 4" xfId="37707" xr:uid="{00000000-0005-0000-0000-000050930000}"/>
    <cellStyle name="표준 83 3 4 2" xfId="37708" xr:uid="{00000000-0005-0000-0000-000051930000}"/>
    <cellStyle name="표준 83 3 5" xfId="37709" xr:uid="{00000000-0005-0000-0000-000052930000}"/>
    <cellStyle name="표준 83 4" xfId="37710" xr:uid="{00000000-0005-0000-0000-000053930000}"/>
    <cellStyle name="표준 83 4 2" xfId="37711" xr:uid="{00000000-0005-0000-0000-000054930000}"/>
    <cellStyle name="표준 83 4 2 2" xfId="37712" xr:uid="{00000000-0005-0000-0000-000055930000}"/>
    <cellStyle name="표준 83 4 2 2 2" xfId="37713" xr:uid="{00000000-0005-0000-0000-000056930000}"/>
    <cellStyle name="표준 83 4 2 3" xfId="37714" xr:uid="{00000000-0005-0000-0000-000057930000}"/>
    <cellStyle name="표준 83 4 3" xfId="37715" xr:uid="{00000000-0005-0000-0000-000058930000}"/>
    <cellStyle name="표준 83 4 3 2" xfId="37716" xr:uid="{00000000-0005-0000-0000-000059930000}"/>
    <cellStyle name="표준 83 4 4" xfId="37717" xr:uid="{00000000-0005-0000-0000-00005A930000}"/>
    <cellStyle name="표준 83 5" xfId="37718" xr:uid="{00000000-0005-0000-0000-00005B930000}"/>
    <cellStyle name="표준 83 5 2" xfId="37719" xr:uid="{00000000-0005-0000-0000-00005C930000}"/>
    <cellStyle name="표준 83 5 2 2" xfId="37720" xr:uid="{00000000-0005-0000-0000-00005D930000}"/>
    <cellStyle name="표준 83 5 3" xfId="37721" xr:uid="{00000000-0005-0000-0000-00005E930000}"/>
    <cellStyle name="표준 83 6" xfId="37722" xr:uid="{00000000-0005-0000-0000-00005F930000}"/>
    <cellStyle name="표준 83 6 2" xfId="37723" xr:uid="{00000000-0005-0000-0000-000060930000}"/>
    <cellStyle name="표준 83 7" xfId="37724" xr:uid="{00000000-0005-0000-0000-000061930000}"/>
    <cellStyle name="표준 83 7 2" xfId="37725" xr:uid="{00000000-0005-0000-0000-000062930000}"/>
    <cellStyle name="표준 83 8" xfId="37726" xr:uid="{00000000-0005-0000-0000-000063930000}"/>
    <cellStyle name="표준 83 8 2" xfId="37727" xr:uid="{00000000-0005-0000-0000-000064930000}"/>
    <cellStyle name="표준 83 9" xfId="37728" xr:uid="{00000000-0005-0000-0000-000065930000}"/>
    <cellStyle name="표준 83 9 2" xfId="37729" xr:uid="{00000000-0005-0000-0000-000066930000}"/>
    <cellStyle name="표준 84" xfId="37730" xr:uid="{00000000-0005-0000-0000-000067930000}"/>
    <cellStyle name="표준 84 10" xfId="37731" xr:uid="{00000000-0005-0000-0000-000068930000}"/>
    <cellStyle name="표준 84 10 3" xfId="37732" xr:uid="{00000000-0005-0000-0000-000069930000}"/>
    <cellStyle name="표준 84 10 3 6" xfId="37733" xr:uid="{00000000-0005-0000-0000-00006A930000}"/>
    <cellStyle name="표준 84 10 3 6 14" xfId="37734" xr:uid="{00000000-0005-0000-0000-00006B930000}"/>
    <cellStyle name="표준 84 10 3 6 15" xfId="37735" xr:uid="{00000000-0005-0000-0000-00006C930000}"/>
    <cellStyle name="표준 84 10 3 6 15 2" xfId="37736" xr:uid="{00000000-0005-0000-0000-00006D930000}"/>
    <cellStyle name="표준 84 10 3 6 16" xfId="37737" xr:uid="{00000000-0005-0000-0000-00006E930000}"/>
    <cellStyle name="표준 84 10 3 6 16 2" xfId="37738" xr:uid="{00000000-0005-0000-0000-00006F930000}"/>
    <cellStyle name="표준 84 10 3 6 17" xfId="37739" xr:uid="{00000000-0005-0000-0000-000070930000}"/>
    <cellStyle name="표준 84 10 3 6 17 2" xfId="37740" xr:uid="{00000000-0005-0000-0000-000071930000}"/>
    <cellStyle name="표준 84 10 3 6 18" xfId="37741" xr:uid="{00000000-0005-0000-0000-000072930000}"/>
    <cellStyle name="표준 84 10 3 6 18 2" xfId="37742" xr:uid="{00000000-0005-0000-0000-000073930000}"/>
    <cellStyle name="표준 84 10 3 6 18 2 2" xfId="37743" xr:uid="{00000000-0005-0000-0000-000074930000}"/>
    <cellStyle name="표준 84 10 3 6 18 2 3" xfId="37744" xr:uid="{00000000-0005-0000-0000-000075930000}"/>
    <cellStyle name="표준 84 10 3 6 19" xfId="37745" xr:uid="{00000000-0005-0000-0000-000076930000}"/>
    <cellStyle name="표준 84 10 3 6 19 2" xfId="37746" xr:uid="{00000000-0005-0000-0000-000077930000}"/>
    <cellStyle name="표준 84 10 3 6 2" xfId="37747" xr:uid="{00000000-0005-0000-0000-000078930000}"/>
    <cellStyle name="표준 84 10 3 6 2 2" xfId="37748" xr:uid="{00000000-0005-0000-0000-000079930000}"/>
    <cellStyle name="표준 84 10 3 6 20" xfId="37749" xr:uid="{00000000-0005-0000-0000-00007A930000}"/>
    <cellStyle name="표준 84 10 3 6 20 2" xfId="37750" xr:uid="{00000000-0005-0000-0000-00007B930000}"/>
    <cellStyle name="표준 84 10 3 6 20 2 2" xfId="37751" xr:uid="{00000000-0005-0000-0000-00007C930000}"/>
    <cellStyle name="표준 84 10 3 6 20 4" xfId="37752" xr:uid="{00000000-0005-0000-0000-00007D930000}"/>
    <cellStyle name="표준 84 10 3 6 20 4 2" xfId="37753" xr:uid="{00000000-0005-0000-0000-00007E930000}"/>
    <cellStyle name="표준 84 10 3 6 20 5" xfId="37754" xr:uid="{00000000-0005-0000-0000-00007F930000}"/>
    <cellStyle name="표준 84 10 3 6 3" xfId="37755" xr:uid="{00000000-0005-0000-0000-000080930000}"/>
    <cellStyle name="표준 84 10 3 6 3 2" xfId="37756" xr:uid="{00000000-0005-0000-0000-000081930000}"/>
    <cellStyle name="표준 84 10 3 6 3 2 2" xfId="37757" xr:uid="{00000000-0005-0000-0000-000082930000}"/>
    <cellStyle name="표준 84 10 3 6 3 2 2 2" xfId="37758" xr:uid="{00000000-0005-0000-0000-000083930000}"/>
    <cellStyle name="표준 84 2" xfId="37759" xr:uid="{00000000-0005-0000-0000-000084930000}"/>
    <cellStyle name="표준 84 2 2" xfId="37760" xr:uid="{00000000-0005-0000-0000-000085930000}"/>
    <cellStyle name="표준 84 2 2 2" xfId="37761" xr:uid="{00000000-0005-0000-0000-000086930000}"/>
    <cellStyle name="표준 84 2 2 2 2" xfId="37762" xr:uid="{00000000-0005-0000-0000-000087930000}"/>
    <cellStyle name="표준 84 2 2 2 2 2" xfId="37763" xr:uid="{00000000-0005-0000-0000-000088930000}"/>
    <cellStyle name="표준 84 2 2 2 2 2 2" xfId="37764" xr:uid="{00000000-0005-0000-0000-000089930000}"/>
    <cellStyle name="표준 84 2 2 2 2 2 2 2" xfId="37765" xr:uid="{00000000-0005-0000-0000-00008A930000}"/>
    <cellStyle name="표준 84 2 2 2 2 2 2 2 2" xfId="37766" xr:uid="{00000000-0005-0000-0000-00008B930000}"/>
    <cellStyle name="표준 84 2 2 2 2 2 2 2 2 2" xfId="37767" xr:uid="{00000000-0005-0000-0000-00008C930000}"/>
    <cellStyle name="표준 84 2 2 2 2 2 2 2 2 2 2" xfId="37768" xr:uid="{00000000-0005-0000-0000-00008D930000}"/>
    <cellStyle name="표준 84 2 2 2 2 2 2 2 2 2 2 2" xfId="37769" xr:uid="{00000000-0005-0000-0000-00008E930000}"/>
    <cellStyle name="표준 84 2 2 2 2 2 2 2 2 2 2 2 2" xfId="37770" xr:uid="{00000000-0005-0000-0000-00008F930000}"/>
    <cellStyle name="표준 84 2 2 2 2 3" xfId="37771" xr:uid="{00000000-0005-0000-0000-000090930000}"/>
    <cellStyle name="표준 84 2 2 2 3" xfId="37772" xr:uid="{00000000-0005-0000-0000-000091930000}"/>
    <cellStyle name="표준 84 2 2 2 3 2" xfId="37773" xr:uid="{00000000-0005-0000-0000-000092930000}"/>
    <cellStyle name="표준 84 2 2 2 3 6" xfId="37774" xr:uid="{00000000-0005-0000-0000-000093930000}"/>
    <cellStyle name="표준 84 2 2 2 3 6 2" xfId="37775" xr:uid="{00000000-0005-0000-0000-000094930000}"/>
    <cellStyle name="표준 84 2 2 2 4" xfId="37776" xr:uid="{00000000-0005-0000-0000-000095930000}"/>
    <cellStyle name="표준 84 2 2 3" xfId="37777" xr:uid="{00000000-0005-0000-0000-000096930000}"/>
    <cellStyle name="표준 84 2 2 3 2" xfId="37778" xr:uid="{00000000-0005-0000-0000-000097930000}"/>
    <cellStyle name="표준 84 2 2 3 2 2" xfId="37779" xr:uid="{00000000-0005-0000-0000-000098930000}"/>
    <cellStyle name="표준 84 2 2 3 3" xfId="37780" xr:uid="{00000000-0005-0000-0000-000099930000}"/>
    <cellStyle name="표준 84 2 2 4" xfId="37781" xr:uid="{00000000-0005-0000-0000-00009A930000}"/>
    <cellStyle name="표준 84 2 2 4 2" xfId="37782" xr:uid="{00000000-0005-0000-0000-00009B930000}"/>
    <cellStyle name="표준 84 2 2 5" xfId="37783" xr:uid="{00000000-0005-0000-0000-00009C930000}"/>
    <cellStyle name="표준 84 2 3" xfId="37784" xr:uid="{00000000-0005-0000-0000-00009D930000}"/>
    <cellStyle name="표준 84 2 3 2" xfId="37785" xr:uid="{00000000-0005-0000-0000-00009E930000}"/>
    <cellStyle name="표준 84 2 3 2 2" xfId="37786" xr:uid="{00000000-0005-0000-0000-00009F930000}"/>
    <cellStyle name="표준 84 2 3 2 2 2" xfId="37787" xr:uid="{00000000-0005-0000-0000-0000A0930000}"/>
    <cellStyle name="표준 84 2 3 2 3" xfId="37788" xr:uid="{00000000-0005-0000-0000-0000A1930000}"/>
    <cellStyle name="표준 84 2 3 2 3 6" xfId="37789" xr:uid="{00000000-0005-0000-0000-0000A2930000}"/>
    <cellStyle name="표준 84 2 3 2 3 6 2" xfId="37790" xr:uid="{00000000-0005-0000-0000-0000A3930000}"/>
    <cellStyle name="표준 84 2 3 2 3 6 2 16" xfId="37791" xr:uid="{00000000-0005-0000-0000-0000A4930000}"/>
    <cellStyle name="표준 84 2 3 2 3 6 2 16 4" xfId="37792" xr:uid="{00000000-0005-0000-0000-0000A5930000}"/>
    <cellStyle name="표준 84 2 3 2 3 6 2 16 5" xfId="37793" xr:uid="{00000000-0005-0000-0000-0000A6930000}"/>
    <cellStyle name="표준 84 2 3 2 3 6 2 2" xfId="37794" xr:uid="{00000000-0005-0000-0000-0000A7930000}"/>
    <cellStyle name="표준 84 2 3 2 3 6 2 7" xfId="37795" xr:uid="{00000000-0005-0000-0000-0000A8930000}"/>
    <cellStyle name="표준 84 2 3 2 3 6 2 7 6" xfId="37796" xr:uid="{00000000-0005-0000-0000-0000A9930000}"/>
    <cellStyle name="표준 84 2 3 2 3 6 2 7 6 4" xfId="37797" xr:uid="{00000000-0005-0000-0000-0000AA930000}"/>
    <cellStyle name="표준 84 2 3 2 4" xfId="37798" xr:uid="{00000000-0005-0000-0000-0000AB930000}"/>
    <cellStyle name="표준 84 2 3 2 4 6" xfId="37799" xr:uid="{00000000-0005-0000-0000-0000AC930000}"/>
    <cellStyle name="표준 84 2 3 2 4 6 10" xfId="37800" xr:uid="{00000000-0005-0000-0000-0000AD930000}"/>
    <cellStyle name="표준 84 2 3 2 4 6 10 2" xfId="37801" xr:uid="{00000000-0005-0000-0000-0000AE930000}"/>
    <cellStyle name="표준 84 2 3 2 4 6 10 2 4" xfId="37802" xr:uid="{00000000-0005-0000-0000-0000AF930000}"/>
    <cellStyle name="표준 84 2 3 2 4 6 10 2 5" xfId="37803" xr:uid="{00000000-0005-0000-0000-0000B0930000}"/>
    <cellStyle name="표준 84 2 3 2 4 6 2" xfId="37804" xr:uid="{00000000-0005-0000-0000-0000B1930000}"/>
    <cellStyle name="표준 84 2 3 3" xfId="37805" xr:uid="{00000000-0005-0000-0000-0000B2930000}"/>
    <cellStyle name="표준 84 2 3 3 2" xfId="37806" xr:uid="{00000000-0005-0000-0000-0000B3930000}"/>
    <cellStyle name="표준 84 2 3 4" xfId="37807" xr:uid="{00000000-0005-0000-0000-0000B4930000}"/>
    <cellStyle name="표준 84 2 4" xfId="37808" xr:uid="{00000000-0005-0000-0000-0000B5930000}"/>
    <cellStyle name="표준 84 2 4 2" xfId="37809" xr:uid="{00000000-0005-0000-0000-0000B6930000}"/>
    <cellStyle name="표준 84 2 4 2 2" xfId="37810" xr:uid="{00000000-0005-0000-0000-0000B7930000}"/>
    <cellStyle name="표준 84 2 4 3" xfId="37811" xr:uid="{00000000-0005-0000-0000-0000B8930000}"/>
    <cellStyle name="표준 84 2 5" xfId="37812" xr:uid="{00000000-0005-0000-0000-0000B9930000}"/>
    <cellStyle name="표준 84 2 5 2" xfId="37813" xr:uid="{00000000-0005-0000-0000-0000BA930000}"/>
    <cellStyle name="표준 84 2 6" xfId="37814" xr:uid="{00000000-0005-0000-0000-0000BB930000}"/>
    <cellStyle name="표준 84 3" xfId="37815" xr:uid="{00000000-0005-0000-0000-0000BC930000}"/>
    <cellStyle name="표준 84 3 2" xfId="37816" xr:uid="{00000000-0005-0000-0000-0000BD930000}"/>
    <cellStyle name="표준 84 3 2 2" xfId="37817" xr:uid="{00000000-0005-0000-0000-0000BE930000}"/>
    <cellStyle name="표준 84 3 2 2 2" xfId="37818" xr:uid="{00000000-0005-0000-0000-0000BF930000}"/>
    <cellStyle name="표준 84 3 2 2 2 2" xfId="37819" xr:uid="{00000000-0005-0000-0000-0000C0930000}"/>
    <cellStyle name="표준 84 3 2 2 3" xfId="37820" xr:uid="{00000000-0005-0000-0000-0000C1930000}"/>
    <cellStyle name="표준 84 3 2 2 3 3" xfId="37821" xr:uid="{00000000-0005-0000-0000-0000C2930000}"/>
    <cellStyle name="표준 84 3 2 2 3 3 2" xfId="37822" xr:uid="{00000000-0005-0000-0000-0000C3930000}"/>
    <cellStyle name="표준 84 3 2 2 3 6" xfId="37823" xr:uid="{00000000-0005-0000-0000-0000C4930000}"/>
    <cellStyle name="표준 84 3 2 2 3 6 2" xfId="37824" xr:uid="{00000000-0005-0000-0000-0000C5930000}"/>
    <cellStyle name="표준 84 3 2 3" xfId="37825" xr:uid="{00000000-0005-0000-0000-0000C6930000}"/>
    <cellStyle name="표준 84 3 2 3 2" xfId="37826" xr:uid="{00000000-0005-0000-0000-0000C7930000}"/>
    <cellStyle name="표준 84 3 2 4" xfId="37827" xr:uid="{00000000-0005-0000-0000-0000C8930000}"/>
    <cellStyle name="표준 84 3 3" xfId="37828" xr:uid="{00000000-0005-0000-0000-0000C9930000}"/>
    <cellStyle name="표준 84 3 3 2" xfId="37829" xr:uid="{00000000-0005-0000-0000-0000CA930000}"/>
    <cellStyle name="표준 84 3 3 2 2" xfId="37830" xr:uid="{00000000-0005-0000-0000-0000CB930000}"/>
    <cellStyle name="표준 84 3 3 3" xfId="37831" xr:uid="{00000000-0005-0000-0000-0000CC930000}"/>
    <cellStyle name="표준 84 3 4" xfId="37832" xr:uid="{00000000-0005-0000-0000-0000CD930000}"/>
    <cellStyle name="표준 84 3 4 2" xfId="37833" xr:uid="{00000000-0005-0000-0000-0000CE930000}"/>
    <cellStyle name="표준 84 3 5" xfId="37834" xr:uid="{00000000-0005-0000-0000-0000CF930000}"/>
    <cellStyle name="표준 84 4" xfId="37835" xr:uid="{00000000-0005-0000-0000-0000D0930000}"/>
    <cellStyle name="표준 84 4 2" xfId="37836" xr:uid="{00000000-0005-0000-0000-0000D1930000}"/>
    <cellStyle name="표준 84 4 2 2" xfId="37837" xr:uid="{00000000-0005-0000-0000-0000D2930000}"/>
    <cellStyle name="표준 84 4 2 2 2" xfId="37838" xr:uid="{00000000-0005-0000-0000-0000D3930000}"/>
    <cellStyle name="표준 84 4 2 3" xfId="37839" xr:uid="{00000000-0005-0000-0000-0000D4930000}"/>
    <cellStyle name="표준 84 4 3" xfId="37840" xr:uid="{00000000-0005-0000-0000-0000D5930000}"/>
    <cellStyle name="표준 84 4 3 2" xfId="37841" xr:uid="{00000000-0005-0000-0000-0000D6930000}"/>
    <cellStyle name="표준 84 4 4" xfId="37842" xr:uid="{00000000-0005-0000-0000-0000D7930000}"/>
    <cellStyle name="표준 84 5" xfId="37843" xr:uid="{00000000-0005-0000-0000-0000D8930000}"/>
    <cellStyle name="표준 84 5 2" xfId="37844" xr:uid="{00000000-0005-0000-0000-0000D9930000}"/>
    <cellStyle name="표준 84 5 2 2" xfId="37845" xr:uid="{00000000-0005-0000-0000-0000DA930000}"/>
    <cellStyle name="표준 84 5 3" xfId="37846" xr:uid="{00000000-0005-0000-0000-0000DB930000}"/>
    <cellStyle name="표준 84 6" xfId="37847" xr:uid="{00000000-0005-0000-0000-0000DC930000}"/>
    <cellStyle name="표준 84 6 2" xfId="37848" xr:uid="{00000000-0005-0000-0000-0000DD930000}"/>
    <cellStyle name="표준 84 6 2 3 3" xfId="37849" xr:uid="{00000000-0005-0000-0000-0000DE930000}"/>
    <cellStyle name="표준 84 6 2 3 3 2" xfId="37850" xr:uid="{00000000-0005-0000-0000-0000DF930000}"/>
    <cellStyle name="표준 84 6 3" xfId="37851" xr:uid="{00000000-0005-0000-0000-0000E0930000}"/>
    <cellStyle name="표준 84 7" xfId="37852" xr:uid="{00000000-0005-0000-0000-0000E1930000}"/>
    <cellStyle name="표준 84 7 2" xfId="37853" xr:uid="{00000000-0005-0000-0000-0000E2930000}"/>
    <cellStyle name="표준 84 8" xfId="37854" xr:uid="{00000000-0005-0000-0000-0000E3930000}"/>
    <cellStyle name="표준 84 8 2" xfId="37855" xr:uid="{00000000-0005-0000-0000-0000E4930000}"/>
    <cellStyle name="표준 84 9" xfId="37856" xr:uid="{00000000-0005-0000-0000-0000E5930000}"/>
    <cellStyle name="표준 84 9 2" xfId="37857" xr:uid="{00000000-0005-0000-0000-0000E6930000}"/>
    <cellStyle name="표준 85" xfId="37858" xr:uid="{00000000-0005-0000-0000-0000E7930000}"/>
    <cellStyle name="표준 85 10" xfId="37859" xr:uid="{00000000-0005-0000-0000-0000E8930000}"/>
    <cellStyle name="표준 85 2" xfId="37860" xr:uid="{00000000-0005-0000-0000-0000E9930000}"/>
    <cellStyle name="표준 85 2 2" xfId="37861" xr:uid="{00000000-0005-0000-0000-0000EA930000}"/>
    <cellStyle name="표준 85 2 2 2" xfId="37862" xr:uid="{00000000-0005-0000-0000-0000EB930000}"/>
    <cellStyle name="표준 85 2 2 2 2" xfId="37863" xr:uid="{00000000-0005-0000-0000-0000EC930000}"/>
    <cellStyle name="표준 85 2 2 2 2 2" xfId="37864" xr:uid="{00000000-0005-0000-0000-0000ED930000}"/>
    <cellStyle name="표준 85 2 2 2 2 2 2" xfId="37865" xr:uid="{00000000-0005-0000-0000-0000EE930000}"/>
    <cellStyle name="표준 85 2 2 2 2 3" xfId="37866" xr:uid="{00000000-0005-0000-0000-0000EF930000}"/>
    <cellStyle name="표준 85 2 2 2 3" xfId="37867" xr:uid="{00000000-0005-0000-0000-0000F0930000}"/>
    <cellStyle name="표준 85 2 2 2 3 2" xfId="37868" xr:uid="{00000000-0005-0000-0000-0000F1930000}"/>
    <cellStyle name="표준 85 2 2 2 4" xfId="37869" xr:uid="{00000000-0005-0000-0000-0000F2930000}"/>
    <cellStyle name="표준 85 2 2 3" xfId="37870" xr:uid="{00000000-0005-0000-0000-0000F3930000}"/>
    <cellStyle name="표준 85 2 2 3 2" xfId="37871" xr:uid="{00000000-0005-0000-0000-0000F4930000}"/>
    <cellStyle name="표준 85 2 2 3 2 2" xfId="37872" xr:uid="{00000000-0005-0000-0000-0000F5930000}"/>
    <cellStyle name="표준 85 2 2 3 3" xfId="37873" xr:uid="{00000000-0005-0000-0000-0000F6930000}"/>
    <cellStyle name="표준 85 2 2 4" xfId="37874" xr:uid="{00000000-0005-0000-0000-0000F7930000}"/>
    <cellStyle name="표준 85 2 2 4 2" xfId="37875" xr:uid="{00000000-0005-0000-0000-0000F8930000}"/>
    <cellStyle name="표준 85 2 2 5" xfId="37876" xr:uid="{00000000-0005-0000-0000-0000F9930000}"/>
    <cellStyle name="표준 85 2 3" xfId="37877" xr:uid="{00000000-0005-0000-0000-0000FA930000}"/>
    <cellStyle name="표준 85 2 3 2" xfId="37878" xr:uid="{00000000-0005-0000-0000-0000FB930000}"/>
    <cellStyle name="표준 85 2 3 2 2" xfId="37879" xr:uid="{00000000-0005-0000-0000-0000FC930000}"/>
    <cellStyle name="표준 85 2 3 2 2 2" xfId="37880" xr:uid="{00000000-0005-0000-0000-0000FD930000}"/>
    <cellStyle name="표준 85 2 3 2 3" xfId="37881" xr:uid="{00000000-0005-0000-0000-0000FE930000}"/>
    <cellStyle name="표준 85 2 3 3" xfId="37882" xr:uid="{00000000-0005-0000-0000-0000FF930000}"/>
    <cellStyle name="표준 85 2 3 3 2" xfId="37883" xr:uid="{00000000-0005-0000-0000-000000940000}"/>
    <cellStyle name="표준 85 2 3 4" xfId="37884" xr:uid="{00000000-0005-0000-0000-000001940000}"/>
    <cellStyle name="표준 85 2 4" xfId="37885" xr:uid="{00000000-0005-0000-0000-000002940000}"/>
    <cellStyle name="표준 85 2 4 2" xfId="37886" xr:uid="{00000000-0005-0000-0000-000003940000}"/>
    <cellStyle name="표준 85 2 4 2 2" xfId="37887" xr:uid="{00000000-0005-0000-0000-000004940000}"/>
    <cellStyle name="표준 85 2 4 3" xfId="37888" xr:uid="{00000000-0005-0000-0000-000005940000}"/>
    <cellStyle name="표준 85 2 4 4" xfId="37889" xr:uid="{00000000-0005-0000-0000-000006940000}"/>
    <cellStyle name="표준 85 2 5" xfId="37890" xr:uid="{00000000-0005-0000-0000-000007940000}"/>
    <cellStyle name="표준 85 2 5 2" xfId="37891" xr:uid="{00000000-0005-0000-0000-000008940000}"/>
    <cellStyle name="표준 85 2 6" xfId="37892" xr:uid="{00000000-0005-0000-0000-000009940000}"/>
    <cellStyle name="표준 85 3" xfId="37893" xr:uid="{00000000-0005-0000-0000-00000A940000}"/>
    <cellStyle name="표준 85 3 2" xfId="37894" xr:uid="{00000000-0005-0000-0000-00000B940000}"/>
    <cellStyle name="표준 85 3 2 2" xfId="37895" xr:uid="{00000000-0005-0000-0000-00000C940000}"/>
    <cellStyle name="표준 85 3 2 2 2" xfId="37896" xr:uid="{00000000-0005-0000-0000-00000D940000}"/>
    <cellStyle name="표준 85 3 2 2 2 2" xfId="37897" xr:uid="{00000000-0005-0000-0000-00000E940000}"/>
    <cellStyle name="표준 85 3 2 2 3" xfId="37898" xr:uid="{00000000-0005-0000-0000-00000F940000}"/>
    <cellStyle name="표준 85 3 2 3" xfId="37899" xr:uid="{00000000-0005-0000-0000-000010940000}"/>
    <cellStyle name="표준 85 3 2 3 2" xfId="37900" xr:uid="{00000000-0005-0000-0000-000011940000}"/>
    <cellStyle name="표준 85 3 2 4" xfId="37901" xr:uid="{00000000-0005-0000-0000-000012940000}"/>
    <cellStyle name="표준 85 3 3" xfId="37902" xr:uid="{00000000-0005-0000-0000-000013940000}"/>
    <cellStyle name="표준 85 3 3 2" xfId="37903" xr:uid="{00000000-0005-0000-0000-000014940000}"/>
    <cellStyle name="표준 85 3 3 2 2" xfId="37904" xr:uid="{00000000-0005-0000-0000-000015940000}"/>
    <cellStyle name="표준 85 3 3 3" xfId="37905" xr:uid="{00000000-0005-0000-0000-000016940000}"/>
    <cellStyle name="표준 85 3 4" xfId="37906" xr:uid="{00000000-0005-0000-0000-000017940000}"/>
    <cellStyle name="표준 85 3 4 2" xfId="37907" xr:uid="{00000000-0005-0000-0000-000018940000}"/>
    <cellStyle name="표준 85 3 5" xfId="37908" xr:uid="{00000000-0005-0000-0000-000019940000}"/>
    <cellStyle name="표준 85 4" xfId="37909" xr:uid="{00000000-0005-0000-0000-00001A940000}"/>
    <cellStyle name="표준 85 4 2" xfId="37910" xr:uid="{00000000-0005-0000-0000-00001B940000}"/>
    <cellStyle name="표준 85 4 2 2" xfId="37911" xr:uid="{00000000-0005-0000-0000-00001C940000}"/>
    <cellStyle name="표준 85 4 2 2 2" xfId="37912" xr:uid="{00000000-0005-0000-0000-00001D940000}"/>
    <cellStyle name="표준 85 4 2 3" xfId="37913" xr:uid="{00000000-0005-0000-0000-00001E940000}"/>
    <cellStyle name="표준 85 4 3" xfId="37914" xr:uid="{00000000-0005-0000-0000-00001F940000}"/>
    <cellStyle name="표준 85 4 3 2" xfId="37915" xr:uid="{00000000-0005-0000-0000-000020940000}"/>
    <cellStyle name="표준 85 4 4" xfId="37916" xr:uid="{00000000-0005-0000-0000-000021940000}"/>
    <cellStyle name="표준 85 5" xfId="37917" xr:uid="{00000000-0005-0000-0000-000022940000}"/>
    <cellStyle name="표준 85 5 2" xfId="37918" xr:uid="{00000000-0005-0000-0000-000023940000}"/>
    <cellStyle name="표준 85 5 2 2" xfId="37919" xr:uid="{00000000-0005-0000-0000-000024940000}"/>
    <cellStyle name="표준 85 5 3" xfId="37920" xr:uid="{00000000-0005-0000-0000-000025940000}"/>
    <cellStyle name="표준 85 6" xfId="37921" xr:uid="{00000000-0005-0000-0000-000026940000}"/>
    <cellStyle name="표준 85 6 2" xfId="37922" xr:uid="{00000000-0005-0000-0000-000027940000}"/>
    <cellStyle name="표준 85 7" xfId="37923" xr:uid="{00000000-0005-0000-0000-000028940000}"/>
    <cellStyle name="표준 85 7 2" xfId="37924" xr:uid="{00000000-0005-0000-0000-000029940000}"/>
    <cellStyle name="표준 85 8" xfId="37925" xr:uid="{00000000-0005-0000-0000-00002A940000}"/>
    <cellStyle name="표준 85 8 2" xfId="37926" xr:uid="{00000000-0005-0000-0000-00002B940000}"/>
    <cellStyle name="표준 85 9" xfId="37927" xr:uid="{00000000-0005-0000-0000-00002C940000}"/>
    <cellStyle name="표준 85 9 2" xfId="37928" xr:uid="{00000000-0005-0000-0000-00002D940000}"/>
    <cellStyle name="표준 86" xfId="37929" xr:uid="{00000000-0005-0000-0000-00002E940000}"/>
    <cellStyle name="표준 86 10" xfId="37930" xr:uid="{00000000-0005-0000-0000-00002F940000}"/>
    <cellStyle name="표준 86 2" xfId="37931" xr:uid="{00000000-0005-0000-0000-000030940000}"/>
    <cellStyle name="표준 86 2 2" xfId="37932" xr:uid="{00000000-0005-0000-0000-000031940000}"/>
    <cellStyle name="표준 86 2 2 2" xfId="37933" xr:uid="{00000000-0005-0000-0000-000032940000}"/>
    <cellStyle name="표준 86 2 2 2 2" xfId="37934" xr:uid="{00000000-0005-0000-0000-000033940000}"/>
    <cellStyle name="표준 86 2 2 2 2 2" xfId="37935" xr:uid="{00000000-0005-0000-0000-000034940000}"/>
    <cellStyle name="표준 86 2 2 2 2 2 2" xfId="37936" xr:uid="{00000000-0005-0000-0000-000035940000}"/>
    <cellStyle name="표준 86 2 2 2 2 3" xfId="37937" xr:uid="{00000000-0005-0000-0000-000036940000}"/>
    <cellStyle name="표준 86 2 2 2 3" xfId="37938" xr:uid="{00000000-0005-0000-0000-000037940000}"/>
    <cellStyle name="표준 86 2 2 2 3 2" xfId="37939" xr:uid="{00000000-0005-0000-0000-000038940000}"/>
    <cellStyle name="표준 86 2 2 2 4" xfId="37940" xr:uid="{00000000-0005-0000-0000-000039940000}"/>
    <cellStyle name="표준 86 2 2 3" xfId="37941" xr:uid="{00000000-0005-0000-0000-00003A940000}"/>
    <cellStyle name="표준 86 2 2 3 2" xfId="37942" xr:uid="{00000000-0005-0000-0000-00003B940000}"/>
    <cellStyle name="표준 86 2 2 3 2 2" xfId="37943" xr:uid="{00000000-0005-0000-0000-00003C940000}"/>
    <cellStyle name="표준 86 2 2 3 3" xfId="37944" xr:uid="{00000000-0005-0000-0000-00003D940000}"/>
    <cellStyle name="표준 86 2 2 4" xfId="37945" xr:uid="{00000000-0005-0000-0000-00003E940000}"/>
    <cellStyle name="표준 86 2 2 4 2" xfId="37946" xr:uid="{00000000-0005-0000-0000-00003F940000}"/>
    <cellStyle name="표준 86 2 2 5" xfId="37947" xr:uid="{00000000-0005-0000-0000-000040940000}"/>
    <cellStyle name="표준 86 2 3" xfId="37948" xr:uid="{00000000-0005-0000-0000-000041940000}"/>
    <cellStyle name="표준 86 2 3 2" xfId="37949" xr:uid="{00000000-0005-0000-0000-000042940000}"/>
    <cellStyle name="표준 86 2 3 2 2" xfId="37950" xr:uid="{00000000-0005-0000-0000-000043940000}"/>
    <cellStyle name="표준 86 2 3 2 2 2" xfId="37951" xr:uid="{00000000-0005-0000-0000-000044940000}"/>
    <cellStyle name="표준 86 2 3 2 3" xfId="37952" xr:uid="{00000000-0005-0000-0000-000045940000}"/>
    <cellStyle name="표준 86 2 3 3" xfId="37953" xr:uid="{00000000-0005-0000-0000-000046940000}"/>
    <cellStyle name="표준 86 2 3 3 2" xfId="37954" xr:uid="{00000000-0005-0000-0000-000047940000}"/>
    <cellStyle name="표준 86 2 3 4" xfId="37955" xr:uid="{00000000-0005-0000-0000-000048940000}"/>
    <cellStyle name="표준 86 2 4" xfId="37956" xr:uid="{00000000-0005-0000-0000-000049940000}"/>
    <cellStyle name="표준 86 2 4 2" xfId="37957" xr:uid="{00000000-0005-0000-0000-00004A940000}"/>
    <cellStyle name="표준 86 2 4 2 2" xfId="37958" xr:uid="{00000000-0005-0000-0000-00004B940000}"/>
    <cellStyle name="표준 86 2 4 3" xfId="37959" xr:uid="{00000000-0005-0000-0000-00004C940000}"/>
    <cellStyle name="표준 86 2 5" xfId="37960" xr:uid="{00000000-0005-0000-0000-00004D940000}"/>
    <cellStyle name="표준 86 2 5 2" xfId="37961" xr:uid="{00000000-0005-0000-0000-00004E940000}"/>
    <cellStyle name="표준 86 2 6" xfId="37962" xr:uid="{00000000-0005-0000-0000-00004F940000}"/>
    <cellStyle name="표준 86 3" xfId="37963" xr:uid="{00000000-0005-0000-0000-000050940000}"/>
    <cellStyle name="표준 86 3 2" xfId="37964" xr:uid="{00000000-0005-0000-0000-000051940000}"/>
    <cellStyle name="표준 86 3 2 2" xfId="37965" xr:uid="{00000000-0005-0000-0000-000052940000}"/>
    <cellStyle name="표준 86 3 2 2 2" xfId="37966" xr:uid="{00000000-0005-0000-0000-000053940000}"/>
    <cellStyle name="표준 86 3 2 2 2 2" xfId="37967" xr:uid="{00000000-0005-0000-0000-000054940000}"/>
    <cellStyle name="표준 86 3 2 2 3" xfId="37968" xr:uid="{00000000-0005-0000-0000-000055940000}"/>
    <cellStyle name="표준 86 3 2 3" xfId="37969" xr:uid="{00000000-0005-0000-0000-000056940000}"/>
    <cellStyle name="표준 86 3 2 3 2" xfId="37970" xr:uid="{00000000-0005-0000-0000-000057940000}"/>
    <cellStyle name="표준 86 3 2 4" xfId="37971" xr:uid="{00000000-0005-0000-0000-000058940000}"/>
    <cellStyle name="표준 86 3 3" xfId="37972" xr:uid="{00000000-0005-0000-0000-000059940000}"/>
    <cellStyle name="표준 86 3 3 2" xfId="37973" xr:uid="{00000000-0005-0000-0000-00005A940000}"/>
    <cellStyle name="표준 86 3 3 2 2" xfId="37974" xr:uid="{00000000-0005-0000-0000-00005B940000}"/>
    <cellStyle name="표준 86 3 3 3" xfId="37975" xr:uid="{00000000-0005-0000-0000-00005C940000}"/>
    <cellStyle name="표준 86 3 4" xfId="37976" xr:uid="{00000000-0005-0000-0000-00005D940000}"/>
    <cellStyle name="표준 86 3 4 2" xfId="37977" xr:uid="{00000000-0005-0000-0000-00005E940000}"/>
    <cellStyle name="표준 86 3 5" xfId="37978" xr:uid="{00000000-0005-0000-0000-00005F940000}"/>
    <cellStyle name="표준 86 4" xfId="37979" xr:uid="{00000000-0005-0000-0000-000060940000}"/>
    <cellStyle name="표준 86 4 2" xfId="37980" xr:uid="{00000000-0005-0000-0000-000061940000}"/>
    <cellStyle name="표준 86 4 2 2" xfId="37981" xr:uid="{00000000-0005-0000-0000-000062940000}"/>
    <cellStyle name="표준 86 4 2 2 2" xfId="37982" xr:uid="{00000000-0005-0000-0000-000063940000}"/>
    <cellStyle name="표준 86 4 2 3" xfId="37983" xr:uid="{00000000-0005-0000-0000-000064940000}"/>
    <cellStyle name="표준 86 4 3" xfId="37984" xr:uid="{00000000-0005-0000-0000-000065940000}"/>
    <cellStyle name="표준 86 4 3 2" xfId="37985" xr:uid="{00000000-0005-0000-0000-000066940000}"/>
    <cellStyle name="표준 86 4 4" xfId="37986" xr:uid="{00000000-0005-0000-0000-000067940000}"/>
    <cellStyle name="표준 86 5" xfId="37987" xr:uid="{00000000-0005-0000-0000-000068940000}"/>
    <cellStyle name="표준 86 5 2" xfId="37988" xr:uid="{00000000-0005-0000-0000-000069940000}"/>
    <cellStyle name="표준 86 5 2 2" xfId="37989" xr:uid="{00000000-0005-0000-0000-00006A940000}"/>
    <cellStyle name="표준 86 5 3" xfId="37990" xr:uid="{00000000-0005-0000-0000-00006B940000}"/>
    <cellStyle name="표준 86 6" xfId="37991" xr:uid="{00000000-0005-0000-0000-00006C940000}"/>
    <cellStyle name="표준 86 6 2" xfId="37992" xr:uid="{00000000-0005-0000-0000-00006D940000}"/>
    <cellStyle name="표준 86 7" xfId="37993" xr:uid="{00000000-0005-0000-0000-00006E940000}"/>
    <cellStyle name="표준 86 7 2" xfId="37994" xr:uid="{00000000-0005-0000-0000-00006F940000}"/>
    <cellStyle name="표준 86 8" xfId="37995" xr:uid="{00000000-0005-0000-0000-000070940000}"/>
    <cellStyle name="표준 86 8 2" xfId="37996" xr:uid="{00000000-0005-0000-0000-000071940000}"/>
    <cellStyle name="표준 86 9" xfId="37997" xr:uid="{00000000-0005-0000-0000-000072940000}"/>
    <cellStyle name="표준 86 9 2" xfId="37998" xr:uid="{00000000-0005-0000-0000-000073940000}"/>
    <cellStyle name="표준 87" xfId="37999" xr:uid="{00000000-0005-0000-0000-000074940000}"/>
    <cellStyle name="표준 87 10" xfId="38000" xr:uid="{00000000-0005-0000-0000-000075940000}"/>
    <cellStyle name="표준 87 2" xfId="38001" xr:uid="{00000000-0005-0000-0000-000076940000}"/>
    <cellStyle name="표준 87 2 2" xfId="38002" xr:uid="{00000000-0005-0000-0000-000077940000}"/>
    <cellStyle name="표준 87 2 2 2" xfId="38003" xr:uid="{00000000-0005-0000-0000-000078940000}"/>
    <cellStyle name="표준 87 2 2 2 2" xfId="38004" xr:uid="{00000000-0005-0000-0000-000079940000}"/>
    <cellStyle name="표준 87 2 2 2 2 2" xfId="38005" xr:uid="{00000000-0005-0000-0000-00007A940000}"/>
    <cellStyle name="표준 87 2 2 2 2 2 2" xfId="38006" xr:uid="{00000000-0005-0000-0000-00007B940000}"/>
    <cellStyle name="표준 87 2 2 2 2 3" xfId="38007" xr:uid="{00000000-0005-0000-0000-00007C940000}"/>
    <cellStyle name="표준 87 2 2 2 3" xfId="38008" xr:uid="{00000000-0005-0000-0000-00007D940000}"/>
    <cellStyle name="표준 87 2 2 2 3 2" xfId="38009" xr:uid="{00000000-0005-0000-0000-00007E940000}"/>
    <cellStyle name="표준 87 2 2 2 4" xfId="38010" xr:uid="{00000000-0005-0000-0000-00007F940000}"/>
    <cellStyle name="표준 87 2 2 3" xfId="38011" xr:uid="{00000000-0005-0000-0000-000080940000}"/>
    <cellStyle name="표준 87 2 2 3 2" xfId="38012" xr:uid="{00000000-0005-0000-0000-000081940000}"/>
    <cellStyle name="표준 87 2 2 3 2 2" xfId="38013" xr:uid="{00000000-0005-0000-0000-000082940000}"/>
    <cellStyle name="표준 87 2 2 3 3" xfId="38014" xr:uid="{00000000-0005-0000-0000-000083940000}"/>
    <cellStyle name="표준 87 2 2 4" xfId="38015" xr:uid="{00000000-0005-0000-0000-000084940000}"/>
    <cellStyle name="표준 87 2 2 4 2" xfId="38016" xr:uid="{00000000-0005-0000-0000-000085940000}"/>
    <cellStyle name="표준 87 2 2 5" xfId="38017" xr:uid="{00000000-0005-0000-0000-000086940000}"/>
    <cellStyle name="표준 87 2 3" xfId="38018" xr:uid="{00000000-0005-0000-0000-000087940000}"/>
    <cellStyle name="표준 87 2 3 2" xfId="38019" xr:uid="{00000000-0005-0000-0000-000088940000}"/>
    <cellStyle name="표준 87 2 3 2 2" xfId="38020" xr:uid="{00000000-0005-0000-0000-000089940000}"/>
    <cellStyle name="표준 87 2 3 2 2 2" xfId="38021" xr:uid="{00000000-0005-0000-0000-00008A940000}"/>
    <cellStyle name="표준 87 2 3 2 3" xfId="38022" xr:uid="{00000000-0005-0000-0000-00008B940000}"/>
    <cellStyle name="표준 87 2 3 3" xfId="38023" xr:uid="{00000000-0005-0000-0000-00008C940000}"/>
    <cellStyle name="표준 87 2 3 3 2" xfId="38024" xr:uid="{00000000-0005-0000-0000-00008D940000}"/>
    <cellStyle name="표준 87 2 3 4" xfId="38025" xr:uid="{00000000-0005-0000-0000-00008E940000}"/>
    <cellStyle name="표준 87 2 4" xfId="38026" xr:uid="{00000000-0005-0000-0000-00008F940000}"/>
    <cellStyle name="표준 87 2 4 2" xfId="38027" xr:uid="{00000000-0005-0000-0000-000090940000}"/>
    <cellStyle name="표준 87 2 4 2 2" xfId="38028" xr:uid="{00000000-0005-0000-0000-000091940000}"/>
    <cellStyle name="표준 87 2 4 3" xfId="38029" xr:uid="{00000000-0005-0000-0000-000092940000}"/>
    <cellStyle name="표준 87 2 5" xfId="38030" xr:uid="{00000000-0005-0000-0000-000093940000}"/>
    <cellStyle name="표준 87 2 5 2" xfId="38031" xr:uid="{00000000-0005-0000-0000-000094940000}"/>
    <cellStyle name="표준 87 2 6" xfId="38032" xr:uid="{00000000-0005-0000-0000-000095940000}"/>
    <cellStyle name="표준 87 3" xfId="38033" xr:uid="{00000000-0005-0000-0000-000096940000}"/>
    <cellStyle name="표준 87 3 2" xfId="38034" xr:uid="{00000000-0005-0000-0000-000097940000}"/>
    <cellStyle name="표준 87 3 2 2" xfId="38035" xr:uid="{00000000-0005-0000-0000-000098940000}"/>
    <cellStyle name="표준 87 3 2 2 2" xfId="38036" xr:uid="{00000000-0005-0000-0000-000099940000}"/>
    <cellStyle name="표준 87 3 2 2 2 2" xfId="38037" xr:uid="{00000000-0005-0000-0000-00009A940000}"/>
    <cellStyle name="표준 87 3 2 2 3" xfId="38038" xr:uid="{00000000-0005-0000-0000-00009B940000}"/>
    <cellStyle name="표준 87 3 2 3" xfId="38039" xr:uid="{00000000-0005-0000-0000-00009C940000}"/>
    <cellStyle name="표준 87 3 2 3 2" xfId="38040" xr:uid="{00000000-0005-0000-0000-00009D940000}"/>
    <cellStyle name="표준 87 3 2 4" xfId="38041" xr:uid="{00000000-0005-0000-0000-00009E940000}"/>
    <cellStyle name="표준 87 3 3" xfId="38042" xr:uid="{00000000-0005-0000-0000-00009F940000}"/>
    <cellStyle name="표준 87 3 3 2" xfId="38043" xr:uid="{00000000-0005-0000-0000-0000A0940000}"/>
    <cellStyle name="표준 87 3 3 2 2" xfId="38044" xr:uid="{00000000-0005-0000-0000-0000A1940000}"/>
    <cellStyle name="표준 87 3 3 3" xfId="38045" xr:uid="{00000000-0005-0000-0000-0000A2940000}"/>
    <cellStyle name="표준 87 3 4" xfId="38046" xr:uid="{00000000-0005-0000-0000-0000A3940000}"/>
    <cellStyle name="표준 87 3 4 2" xfId="38047" xr:uid="{00000000-0005-0000-0000-0000A4940000}"/>
    <cellStyle name="표준 87 3 5" xfId="38048" xr:uid="{00000000-0005-0000-0000-0000A5940000}"/>
    <cellStyle name="표준 87 4" xfId="38049" xr:uid="{00000000-0005-0000-0000-0000A6940000}"/>
    <cellStyle name="표준 87 4 2" xfId="38050" xr:uid="{00000000-0005-0000-0000-0000A7940000}"/>
    <cellStyle name="표준 87 4 2 2" xfId="38051" xr:uid="{00000000-0005-0000-0000-0000A8940000}"/>
    <cellStyle name="표준 87 4 2 2 2" xfId="38052" xr:uid="{00000000-0005-0000-0000-0000A9940000}"/>
    <cellStyle name="표준 87 4 2 3" xfId="38053" xr:uid="{00000000-0005-0000-0000-0000AA940000}"/>
    <cellStyle name="표준 87 4 3" xfId="38054" xr:uid="{00000000-0005-0000-0000-0000AB940000}"/>
    <cellStyle name="표준 87 4 3 2" xfId="38055" xr:uid="{00000000-0005-0000-0000-0000AC940000}"/>
    <cellStyle name="표준 87 4 4" xfId="38056" xr:uid="{00000000-0005-0000-0000-0000AD940000}"/>
    <cellStyle name="표준 87 5" xfId="38057" xr:uid="{00000000-0005-0000-0000-0000AE940000}"/>
    <cellStyle name="표준 87 5 2" xfId="38058" xr:uid="{00000000-0005-0000-0000-0000AF940000}"/>
    <cellStyle name="표준 87 5 2 2" xfId="38059" xr:uid="{00000000-0005-0000-0000-0000B0940000}"/>
    <cellStyle name="표준 87 5 3" xfId="38060" xr:uid="{00000000-0005-0000-0000-0000B1940000}"/>
    <cellStyle name="표준 87 6" xfId="38061" xr:uid="{00000000-0005-0000-0000-0000B2940000}"/>
    <cellStyle name="표준 87 6 2" xfId="38062" xr:uid="{00000000-0005-0000-0000-0000B3940000}"/>
    <cellStyle name="표준 87 7" xfId="38063" xr:uid="{00000000-0005-0000-0000-0000B4940000}"/>
    <cellStyle name="표준 87 7 2" xfId="38064" xr:uid="{00000000-0005-0000-0000-0000B5940000}"/>
    <cellStyle name="표준 87 8" xfId="38065" xr:uid="{00000000-0005-0000-0000-0000B6940000}"/>
    <cellStyle name="표준 87 8 2" xfId="38066" xr:uid="{00000000-0005-0000-0000-0000B7940000}"/>
    <cellStyle name="표준 87 9" xfId="38067" xr:uid="{00000000-0005-0000-0000-0000B8940000}"/>
    <cellStyle name="표준 87 9 2" xfId="38068" xr:uid="{00000000-0005-0000-0000-0000B9940000}"/>
    <cellStyle name="표준 88" xfId="38069" xr:uid="{00000000-0005-0000-0000-0000BA940000}"/>
    <cellStyle name="표준 88 10" xfId="38070" xr:uid="{00000000-0005-0000-0000-0000BB940000}"/>
    <cellStyle name="표준 88 2" xfId="38071" xr:uid="{00000000-0005-0000-0000-0000BC940000}"/>
    <cellStyle name="표준 88 2 2" xfId="38072" xr:uid="{00000000-0005-0000-0000-0000BD940000}"/>
    <cellStyle name="표준 88 2 2 2" xfId="38073" xr:uid="{00000000-0005-0000-0000-0000BE940000}"/>
    <cellStyle name="표준 88 2 2 2 2" xfId="38074" xr:uid="{00000000-0005-0000-0000-0000BF940000}"/>
    <cellStyle name="표준 88 2 2 2 2 2" xfId="38075" xr:uid="{00000000-0005-0000-0000-0000C0940000}"/>
    <cellStyle name="표준 88 2 2 2 2 2 2" xfId="38076" xr:uid="{00000000-0005-0000-0000-0000C1940000}"/>
    <cellStyle name="표준 88 2 2 2 2 3" xfId="38077" xr:uid="{00000000-0005-0000-0000-0000C2940000}"/>
    <cellStyle name="표준 88 2 2 2 3" xfId="38078" xr:uid="{00000000-0005-0000-0000-0000C3940000}"/>
    <cellStyle name="표준 88 2 2 2 3 2" xfId="38079" xr:uid="{00000000-0005-0000-0000-0000C4940000}"/>
    <cellStyle name="표준 88 2 2 2 4" xfId="38080" xr:uid="{00000000-0005-0000-0000-0000C5940000}"/>
    <cellStyle name="표준 88 2 2 3" xfId="38081" xr:uid="{00000000-0005-0000-0000-0000C6940000}"/>
    <cellStyle name="표준 88 2 2 3 2" xfId="38082" xr:uid="{00000000-0005-0000-0000-0000C7940000}"/>
    <cellStyle name="표준 88 2 2 3 2 2" xfId="38083" xr:uid="{00000000-0005-0000-0000-0000C8940000}"/>
    <cellStyle name="표준 88 2 2 3 3" xfId="38084" xr:uid="{00000000-0005-0000-0000-0000C9940000}"/>
    <cellStyle name="표준 88 2 2 4" xfId="38085" xr:uid="{00000000-0005-0000-0000-0000CA940000}"/>
    <cellStyle name="표준 88 2 2 4 2" xfId="38086" xr:uid="{00000000-0005-0000-0000-0000CB940000}"/>
    <cellStyle name="표준 88 2 2 5" xfId="38087" xr:uid="{00000000-0005-0000-0000-0000CC940000}"/>
    <cellStyle name="표준 88 2 3" xfId="38088" xr:uid="{00000000-0005-0000-0000-0000CD940000}"/>
    <cellStyle name="표준 88 2 3 2" xfId="38089" xr:uid="{00000000-0005-0000-0000-0000CE940000}"/>
    <cellStyle name="표준 88 2 3 2 2" xfId="38090" xr:uid="{00000000-0005-0000-0000-0000CF940000}"/>
    <cellStyle name="표준 88 2 3 2 2 2" xfId="38091" xr:uid="{00000000-0005-0000-0000-0000D0940000}"/>
    <cellStyle name="표준 88 2 3 2 3" xfId="38092" xr:uid="{00000000-0005-0000-0000-0000D1940000}"/>
    <cellStyle name="표준 88 2 3 3" xfId="38093" xr:uid="{00000000-0005-0000-0000-0000D2940000}"/>
    <cellStyle name="표준 88 2 3 3 2" xfId="38094" xr:uid="{00000000-0005-0000-0000-0000D3940000}"/>
    <cellStyle name="표준 88 2 3 4" xfId="38095" xr:uid="{00000000-0005-0000-0000-0000D4940000}"/>
    <cellStyle name="표준 88 2 4" xfId="38096" xr:uid="{00000000-0005-0000-0000-0000D5940000}"/>
    <cellStyle name="표준 88 2 4 2" xfId="38097" xr:uid="{00000000-0005-0000-0000-0000D6940000}"/>
    <cellStyle name="표준 88 2 4 2 2" xfId="38098" xr:uid="{00000000-0005-0000-0000-0000D7940000}"/>
    <cellStyle name="표준 88 2 4 3" xfId="38099" xr:uid="{00000000-0005-0000-0000-0000D8940000}"/>
    <cellStyle name="표준 88 2 5" xfId="38100" xr:uid="{00000000-0005-0000-0000-0000D9940000}"/>
    <cellStyle name="표준 88 2 5 2" xfId="38101" xr:uid="{00000000-0005-0000-0000-0000DA940000}"/>
    <cellStyle name="표준 88 2 6" xfId="38102" xr:uid="{00000000-0005-0000-0000-0000DB940000}"/>
    <cellStyle name="표준 88 3" xfId="38103" xr:uid="{00000000-0005-0000-0000-0000DC940000}"/>
    <cellStyle name="표준 88 3 2" xfId="38104" xr:uid="{00000000-0005-0000-0000-0000DD940000}"/>
    <cellStyle name="표준 88 3 2 2" xfId="38105" xr:uid="{00000000-0005-0000-0000-0000DE940000}"/>
    <cellStyle name="표준 88 3 2 2 2" xfId="38106" xr:uid="{00000000-0005-0000-0000-0000DF940000}"/>
    <cellStyle name="표준 88 3 2 2 2 2" xfId="38107" xr:uid="{00000000-0005-0000-0000-0000E0940000}"/>
    <cellStyle name="표준 88 3 2 2 3" xfId="38108" xr:uid="{00000000-0005-0000-0000-0000E1940000}"/>
    <cellStyle name="표준 88 3 2 3" xfId="38109" xr:uid="{00000000-0005-0000-0000-0000E2940000}"/>
    <cellStyle name="표준 88 3 2 3 2" xfId="38110" xr:uid="{00000000-0005-0000-0000-0000E3940000}"/>
    <cellStyle name="표준 88 3 2 4" xfId="38111" xr:uid="{00000000-0005-0000-0000-0000E4940000}"/>
    <cellStyle name="표준 88 3 3" xfId="38112" xr:uid="{00000000-0005-0000-0000-0000E5940000}"/>
    <cellStyle name="표준 88 3 3 2" xfId="38113" xr:uid="{00000000-0005-0000-0000-0000E6940000}"/>
    <cellStyle name="표준 88 3 3 2 2" xfId="38114" xr:uid="{00000000-0005-0000-0000-0000E7940000}"/>
    <cellStyle name="표준 88 3 3 3" xfId="38115" xr:uid="{00000000-0005-0000-0000-0000E8940000}"/>
    <cellStyle name="표준 88 3 4" xfId="38116" xr:uid="{00000000-0005-0000-0000-0000E9940000}"/>
    <cellStyle name="표준 88 3 4 2" xfId="38117" xr:uid="{00000000-0005-0000-0000-0000EA940000}"/>
    <cellStyle name="표준 88 3 5" xfId="38118" xr:uid="{00000000-0005-0000-0000-0000EB940000}"/>
    <cellStyle name="표준 88 4" xfId="38119" xr:uid="{00000000-0005-0000-0000-0000EC940000}"/>
    <cellStyle name="표준 88 4 2" xfId="38120" xr:uid="{00000000-0005-0000-0000-0000ED940000}"/>
    <cellStyle name="표준 88 4 2 2" xfId="38121" xr:uid="{00000000-0005-0000-0000-0000EE940000}"/>
    <cellStyle name="표준 88 4 2 2 2" xfId="38122" xr:uid="{00000000-0005-0000-0000-0000EF940000}"/>
    <cellStyle name="표준 88 4 2 3" xfId="38123" xr:uid="{00000000-0005-0000-0000-0000F0940000}"/>
    <cellStyle name="표준 88 4 3" xfId="38124" xr:uid="{00000000-0005-0000-0000-0000F1940000}"/>
    <cellStyle name="표준 88 4 3 2" xfId="38125" xr:uid="{00000000-0005-0000-0000-0000F2940000}"/>
    <cellStyle name="표준 88 4 4" xfId="38126" xr:uid="{00000000-0005-0000-0000-0000F3940000}"/>
    <cellStyle name="표준 88 5" xfId="38127" xr:uid="{00000000-0005-0000-0000-0000F4940000}"/>
    <cellStyle name="표준 88 5 2" xfId="38128" xr:uid="{00000000-0005-0000-0000-0000F5940000}"/>
    <cellStyle name="표준 88 5 2 2" xfId="38129" xr:uid="{00000000-0005-0000-0000-0000F6940000}"/>
    <cellStyle name="표준 88 5 3" xfId="38130" xr:uid="{00000000-0005-0000-0000-0000F7940000}"/>
    <cellStyle name="표준 88 6" xfId="38131" xr:uid="{00000000-0005-0000-0000-0000F8940000}"/>
    <cellStyle name="표준 88 6 2" xfId="38132" xr:uid="{00000000-0005-0000-0000-0000F9940000}"/>
    <cellStyle name="표준 88 7" xfId="38133" xr:uid="{00000000-0005-0000-0000-0000FA940000}"/>
    <cellStyle name="표준 88 7 2" xfId="38134" xr:uid="{00000000-0005-0000-0000-0000FB940000}"/>
    <cellStyle name="표준 88 8" xfId="38135" xr:uid="{00000000-0005-0000-0000-0000FC940000}"/>
    <cellStyle name="표준 88 8 2" xfId="38136" xr:uid="{00000000-0005-0000-0000-0000FD940000}"/>
    <cellStyle name="표준 88 9" xfId="38137" xr:uid="{00000000-0005-0000-0000-0000FE940000}"/>
    <cellStyle name="표준 88 9 2" xfId="38138" xr:uid="{00000000-0005-0000-0000-0000FF940000}"/>
    <cellStyle name="표준 89" xfId="38139" xr:uid="{00000000-0005-0000-0000-000000950000}"/>
    <cellStyle name="표준 89 14" xfId="38140" xr:uid="{00000000-0005-0000-0000-000001950000}"/>
    <cellStyle name="표준 89 2" xfId="38141" xr:uid="{00000000-0005-0000-0000-000002950000}"/>
    <cellStyle name="표준 89 2 2" xfId="38142" xr:uid="{00000000-0005-0000-0000-000003950000}"/>
    <cellStyle name="표준 89 3" xfId="38143" xr:uid="{00000000-0005-0000-0000-000004950000}"/>
    <cellStyle name="표준 89 3 2" xfId="38144" xr:uid="{00000000-0005-0000-0000-000005950000}"/>
    <cellStyle name="표준 89 4" xfId="38145" xr:uid="{00000000-0005-0000-0000-000006950000}"/>
    <cellStyle name="표준 89 4 2" xfId="38146" xr:uid="{00000000-0005-0000-0000-000007950000}"/>
    <cellStyle name="표준 89 5" xfId="38147" xr:uid="{00000000-0005-0000-0000-000008950000}"/>
    <cellStyle name="표준 89 5 2" xfId="38148" xr:uid="{00000000-0005-0000-0000-000009950000}"/>
    <cellStyle name="표준 89 6" xfId="38149" xr:uid="{00000000-0005-0000-0000-00000A950000}"/>
    <cellStyle name="표준 89 6 2" xfId="38150" xr:uid="{00000000-0005-0000-0000-00000B950000}"/>
    <cellStyle name="표준 89 7" xfId="38151" xr:uid="{00000000-0005-0000-0000-00000C950000}"/>
    <cellStyle name="표준 89 7 2" xfId="38152" xr:uid="{00000000-0005-0000-0000-00000D950000}"/>
    <cellStyle name="표준 89 8" xfId="38153" xr:uid="{00000000-0005-0000-0000-00000E950000}"/>
    <cellStyle name="표준 89 8 2" xfId="38154" xr:uid="{00000000-0005-0000-0000-00000F950000}"/>
    <cellStyle name="표준 89 9" xfId="38155" xr:uid="{00000000-0005-0000-0000-000010950000}"/>
    <cellStyle name="표준 89 9 2" xfId="38156" xr:uid="{00000000-0005-0000-0000-000011950000}"/>
    <cellStyle name="표준 9" xfId="38157" xr:uid="{00000000-0005-0000-0000-000012950000}"/>
    <cellStyle name="표준 9 10" xfId="38158" xr:uid="{00000000-0005-0000-0000-000013950000}"/>
    <cellStyle name="표준 9 10 2" xfId="38159" xr:uid="{00000000-0005-0000-0000-000014950000}"/>
    <cellStyle name="표준 9 11" xfId="38160" xr:uid="{00000000-0005-0000-0000-000015950000}"/>
    <cellStyle name="표준 9 11 2" xfId="38161" xr:uid="{00000000-0005-0000-0000-000016950000}"/>
    <cellStyle name="표준 9 12" xfId="38162" xr:uid="{00000000-0005-0000-0000-000017950000}"/>
    <cellStyle name="표준 9 12 2" xfId="38163" xr:uid="{00000000-0005-0000-0000-000018950000}"/>
    <cellStyle name="표준 9 13" xfId="38164" xr:uid="{00000000-0005-0000-0000-000019950000}"/>
    <cellStyle name="표준 9 13 2" xfId="38165" xr:uid="{00000000-0005-0000-0000-00001A950000}"/>
    <cellStyle name="표준 9 14" xfId="38166" xr:uid="{00000000-0005-0000-0000-00001B950000}"/>
    <cellStyle name="표준 9 14 2" xfId="38167" xr:uid="{00000000-0005-0000-0000-00001C950000}"/>
    <cellStyle name="표준 9 15" xfId="38168" xr:uid="{00000000-0005-0000-0000-00001D950000}"/>
    <cellStyle name="표준 9 15 2" xfId="38169" xr:uid="{00000000-0005-0000-0000-00001E950000}"/>
    <cellStyle name="표준 9 16" xfId="38170" xr:uid="{00000000-0005-0000-0000-00001F950000}"/>
    <cellStyle name="표준 9 16 2" xfId="38171" xr:uid="{00000000-0005-0000-0000-000020950000}"/>
    <cellStyle name="표준 9 17" xfId="38172" xr:uid="{00000000-0005-0000-0000-000021950000}"/>
    <cellStyle name="표준 9 17 2" xfId="38173" xr:uid="{00000000-0005-0000-0000-000022950000}"/>
    <cellStyle name="표준 9 18" xfId="38174" xr:uid="{00000000-0005-0000-0000-000023950000}"/>
    <cellStyle name="표준 9 18 2" xfId="38175" xr:uid="{00000000-0005-0000-0000-000024950000}"/>
    <cellStyle name="표준 9 19" xfId="38176" xr:uid="{00000000-0005-0000-0000-000025950000}"/>
    <cellStyle name="표준 9 19 2" xfId="38177" xr:uid="{00000000-0005-0000-0000-000026950000}"/>
    <cellStyle name="표준 9 2" xfId="38178" xr:uid="{00000000-0005-0000-0000-000027950000}"/>
    <cellStyle name="표준 9 2 2" xfId="38179" xr:uid="{00000000-0005-0000-0000-000028950000}"/>
    <cellStyle name="표준 9 2 2 2" xfId="38180" xr:uid="{00000000-0005-0000-0000-000029950000}"/>
    <cellStyle name="표준 9 2 3" xfId="38181" xr:uid="{00000000-0005-0000-0000-00002A950000}"/>
    <cellStyle name="표준 9 2 4" xfId="38182" xr:uid="{00000000-0005-0000-0000-00002B950000}"/>
    <cellStyle name="표준 9 2 5" xfId="38183" xr:uid="{00000000-0005-0000-0000-00002C950000}"/>
    <cellStyle name="표준 9 2 6" xfId="38184" xr:uid="{00000000-0005-0000-0000-00002D950000}"/>
    <cellStyle name="표준 9 2 7" xfId="38185" xr:uid="{00000000-0005-0000-0000-00002E950000}"/>
    <cellStyle name="표준 9 2 8" xfId="38186" xr:uid="{00000000-0005-0000-0000-00002F950000}"/>
    <cellStyle name="표준 9 2 9" xfId="38187" xr:uid="{00000000-0005-0000-0000-000030950000}"/>
    <cellStyle name="표준 9 2_손보전체10년2월실효유예-에셋" xfId="38188" xr:uid="{00000000-0005-0000-0000-000031950000}"/>
    <cellStyle name="표준 9 20" xfId="38189" xr:uid="{00000000-0005-0000-0000-000032950000}"/>
    <cellStyle name="표준 9 20 2" xfId="38190" xr:uid="{00000000-0005-0000-0000-000033950000}"/>
    <cellStyle name="표준 9 21" xfId="38191" xr:uid="{00000000-0005-0000-0000-000034950000}"/>
    <cellStyle name="표준 9 21 2" xfId="38192" xr:uid="{00000000-0005-0000-0000-000035950000}"/>
    <cellStyle name="표준 9 21 3" xfId="38193" xr:uid="{00000000-0005-0000-0000-000036950000}"/>
    <cellStyle name="표준 9 22" xfId="38194" xr:uid="{00000000-0005-0000-0000-000037950000}"/>
    <cellStyle name="표준 9 22 2" xfId="38195" xr:uid="{00000000-0005-0000-0000-000038950000}"/>
    <cellStyle name="표준 9 23" xfId="38196" xr:uid="{00000000-0005-0000-0000-000039950000}"/>
    <cellStyle name="표준 9 24" xfId="38197" xr:uid="{00000000-0005-0000-0000-00003A950000}"/>
    <cellStyle name="표준 9 24 2" xfId="38198" xr:uid="{00000000-0005-0000-0000-00003B950000}"/>
    <cellStyle name="표준 9 25" xfId="38199" xr:uid="{00000000-0005-0000-0000-00003C950000}"/>
    <cellStyle name="표준 9 26" xfId="38200" xr:uid="{00000000-0005-0000-0000-00003D950000}"/>
    <cellStyle name="표준 9 27" xfId="38201" xr:uid="{00000000-0005-0000-0000-00003E950000}"/>
    <cellStyle name="표준 9 3" xfId="38202" xr:uid="{00000000-0005-0000-0000-00003F950000}"/>
    <cellStyle name="표준 9 3 2" xfId="38203" xr:uid="{00000000-0005-0000-0000-000040950000}"/>
    <cellStyle name="표준 9 4" xfId="38204" xr:uid="{00000000-0005-0000-0000-000041950000}"/>
    <cellStyle name="표준 9 4 2" xfId="38205" xr:uid="{00000000-0005-0000-0000-000042950000}"/>
    <cellStyle name="표준 9 5" xfId="38206" xr:uid="{00000000-0005-0000-0000-000043950000}"/>
    <cellStyle name="표준 9 5 2" xfId="38207" xr:uid="{00000000-0005-0000-0000-000044950000}"/>
    <cellStyle name="표준 9 6" xfId="38208" xr:uid="{00000000-0005-0000-0000-000045950000}"/>
    <cellStyle name="표준 9 6 2" xfId="38209" xr:uid="{00000000-0005-0000-0000-000046950000}"/>
    <cellStyle name="표준 9 7" xfId="38210" xr:uid="{00000000-0005-0000-0000-000047950000}"/>
    <cellStyle name="표준 9 7 2" xfId="38211" xr:uid="{00000000-0005-0000-0000-000048950000}"/>
    <cellStyle name="표준 9 8" xfId="38212" xr:uid="{00000000-0005-0000-0000-000049950000}"/>
    <cellStyle name="표준 9 8 2" xfId="38213" xr:uid="{00000000-0005-0000-0000-00004A950000}"/>
    <cellStyle name="표준 9 9" xfId="38214" xr:uid="{00000000-0005-0000-0000-00004B950000}"/>
    <cellStyle name="표준 9 9 2" xfId="38215" xr:uid="{00000000-0005-0000-0000-00004C950000}"/>
    <cellStyle name="표준 9_10.06월회사별장기수수료" xfId="38216" xr:uid="{00000000-0005-0000-0000-00004D950000}"/>
    <cellStyle name="표준 90" xfId="38217" xr:uid="{00000000-0005-0000-0000-00004E950000}"/>
    <cellStyle name="표준 90 10" xfId="38218" xr:uid="{00000000-0005-0000-0000-00004F950000}"/>
    <cellStyle name="표준 90 11 2" xfId="38219" xr:uid="{00000000-0005-0000-0000-000050950000}"/>
    <cellStyle name="표준 90 11 2 2" xfId="38220" xr:uid="{00000000-0005-0000-0000-000051950000}"/>
    <cellStyle name="표준 90 2" xfId="38221" xr:uid="{00000000-0005-0000-0000-000052950000}"/>
    <cellStyle name="표준 90 2 2" xfId="38222" xr:uid="{00000000-0005-0000-0000-000053950000}"/>
    <cellStyle name="표준 90 2 2 2" xfId="38223" xr:uid="{00000000-0005-0000-0000-000054950000}"/>
    <cellStyle name="표준 90 2 2 2 2" xfId="38224" xr:uid="{00000000-0005-0000-0000-000055950000}"/>
    <cellStyle name="표준 90 2 2 2 2 2" xfId="38225" xr:uid="{00000000-0005-0000-0000-000056950000}"/>
    <cellStyle name="표준 90 2 2 2 3" xfId="38226" xr:uid="{00000000-0005-0000-0000-000057950000}"/>
    <cellStyle name="표준 90 2 2 3" xfId="38227" xr:uid="{00000000-0005-0000-0000-000058950000}"/>
    <cellStyle name="표준 90 2 2 3 2" xfId="38228" xr:uid="{00000000-0005-0000-0000-000059950000}"/>
    <cellStyle name="표준 90 2 2 4" xfId="38229" xr:uid="{00000000-0005-0000-0000-00005A950000}"/>
    <cellStyle name="표준 90 2 3" xfId="38230" xr:uid="{00000000-0005-0000-0000-00005B950000}"/>
    <cellStyle name="표준 90 2 3 2" xfId="38231" xr:uid="{00000000-0005-0000-0000-00005C950000}"/>
    <cellStyle name="표준 90 2 3 2 2" xfId="38232" xr:uid="{00000000-0005-0000-0000-00005D950000}"/>
    <cellStyle name="표준 90 2 3 3" xfId="38233" xr:uid="{00000000-0005-0000-0000-00005E950000}"/>
    <cellStyle name="표준 90 2 4" xfId="38234" xr:uid="{00000000-0005-0000-0000-00005F950000}"/>
    <cellStyle name="표준 90 2 4 2" xfId="38235" xr:uid="{00000000-0005-0000-0000-000060950000}"/>
    <cellStyle name="표준 90 2 5" xfId="38236" xr:uid="{00000000-0005-0000-0000-000061950000}"/>
    <cellStyle name="표준 90 3" xfId="38237" xr:uid="{00000000-0005-0000-0000-000062950000}"/>
    <cellStyle name="표준 90 3 2" xfId="38238" xr:uid="{00000000-0005-0000-0000-000063950000}"/>
    <cellStyle name="표준 90 3 2 2" xfId="38239" xr:uid="{00000000-0005-0000-0000-000064950000}"/>
    <cellStyle name="표준 90 3 2 2 2" xfId="38240" xr:uid="{00000000-0005-0000-0000-000065950000}"/>
    <cellStyle name="표준 90 3 2 3" xfId="38241" xr:uid="{00000000-0005-0000-0000-000066950000}"/>
    <cellStyle name="표준 90 3 3" xfId="38242" xr:uid="{00000000-0005-0000-0000-000067950000}"/>
    <cellStyle name="표준 90 3 3 2" xfId="38243" xr:uid="{00000000-0005-0000-0000-000068950000}"/>
    <cellStyle name="표준 90 3 4" xfId="38244" xr:uid="{00000000-0005-0000-0000-000069950000}"/>
    <cellStyle name="표준 90 4" xfId="38245" xr:uid="{00000000-0005-0000-0000-00006A950000}"/>
    <cellStyle name="표준 90 4 2" xfId="38246" xr:uid="{00000000-0005-0000-0000-00006B950000}"/>
    <cellStyle name="표준 90 4 2 2" xfId="38247" xr:uid="{00000000-0005-0000-0000-00006C950000}"/>
    <cellStyle name="표준 90 4 3" xfId="38248" xr:uid="{00000000-0005-0000-0000-00006D950000}"/>
    <cellStyle name="표준 90 5" xfId="38249" xr:uid="{00000000-0005-0000-0000-00006E950000}"/>
    <cellStyle name="표준 90 5 2" xfId="38250" xr:uid="{00000000-0005-0000-0000-00006F950000}"/>
    <cellStyle name="표준 90 6" xfId="38251" xr:uid="{00000000-0005-0000-0000-000070950000}"/>
    <cellStyle name="표준 90 6 2" xfId="38252" xr:uid="{00000000-0005-0000-0000-000071950000}"/>
    <cellStyle name="표준 90 7" xfId="38253" xr:uid="{00000000-0005-0000-0000-000072950000}"/>
    <cellStyle name="표준 90 7 2" xfId="38254" xr:uid="{00000000-0005-0000-0000-000073950000}"/>
    <cellStyle name="표준 90 8" xfId="38255" xr:uid="{00000000-0005-0000-0000-000074950000}"/>
    <cellStyle name="표준 90 8 2" xfId="38256" xr:uid="{00000000-0005-0000-0000-000075950000}"/>
    <cellStyle name="표준 90 9" xfId="38257" xr:uid="{00000000-0005-0000-0000-000076950000}"/>
    <cellStyle name="표준 90 9 2" xfId="38258" xr:uid="{00000000-0005-0000-0000-000077950000}"/>
    <cellStyle name="표준 91" xfId="38259" xr:uid="{00000000-0005-0000-0000-000078950000}"/>
    <cellStyle name="표준 91 10" xfId="38260" xr:uid="{00000000-0005-0000-0000-000079950000}"/>
    <cellStyle name="표준 91 10 3" xfId="38261" xr:uid="{00000000-0005-0000-0000-00007A950000}"/>
    <cellStyle name="표준 91 10 3 3" xfId="38262" xr:uid="{00000000-0005-0000-0000-00007B950000}"/>
    <cellStyle name="표준 91 10 3 3 10" xfId="38263" xr:uid="{00000000-0005-0000-0000-00007C950000}"/>
    <cellStyle name="표준 91 10 3 3 3" xfId="38264" xr:uid="{00000000-0005-0000-0000-00007D950000}"/>
    <cellStyle name="표준 91 2" xfId="38265" xr:uid="{00000000-0005-0000-0000-00007E950000}"/>
    <cellStyle name="표준 91 2 2" xfId="38266" xr:uid="{00000000-0005-0000-0000-00007F950000}"/>
    <cellStyle name="표준 91 2 2 2" xfId="38267" xr:uid="{00000000-0005-0000-0000-000080950000}"/>
    <cellStyle name="표준 91 2 2 2 2" xfId="38268" xr:uid="{00000000-0005-0000-0000-000081950000}"/>
    <cellStyle name="표준 91 2 2 3" xfId="38269" xr:uid="{00000000-0005-0000-0000-000082950000}"/>
    <cellStyle name="표준 91 2 3" xfId="38270" xr:uid="{00000000-0005-0000-0000-000083950000}"/>
    <cellStyle name="표준 91 2 3 2" xfId="38271" xr:uid="{00000000-0005-0000-0000-000084950000}"/>
    <cellStyle name="표준 91 2 4" xfId="38272" xr:uid="{00000000-0005-0000-0000-000085950000}"/>
    <cellStyle name="표준 91 3" xfId="38273" xr:uid="{00000000-0005-0000-0000-000086950000}"/>
    <cellStyle name="표준 91 3 2" xfId="38274" xr:uid="{00000000-0005-0000-0000-000087950000}"/>
    <cellStyle name="표준 91 3 2 2" xfId="38275" xr:uid="{00000000-0005-0000-0000-000088950000}"/>
    <cellStyle name="표준 91 3 3" xfId="38276" xr:uid="{00000000-0005-0000-0000-000089950000}"/>
    <cellStyle name="표준 91 4" xfId="38277" xr:uid="{00000000-0005-0000-0000-00008A950000}"/>
    <cellStyle name="표준 91 4 2" xfId="38278" xr:uid="{00000000-0005-0000-0000-00008B950000}"/>
    <cellStyle name="표준 91 5" xfId="38279" xr:uid="{00000000-0005-0000-0000-00008C950000}"/>
    <cellStyle name="표준 91 5 2" xfId="38280" xr:uid="{00000000-0005-0000-0000-00008D950000}"/>
    <cellStyle name="표준 91 6" xfId="38281" xr:uid="{00000000-0005-0000-0000-00008E950000}"/>
    <cellStyle name="표준 91 6 2" xfId="38282" xr:uid="{00000000-0005-0000-0000-00008F950000}"/>
    <cellStyle name="표준 91 7" xfId="38283" xr:uid="{00000000-0005-0000-0000-000090950000}"/>
    <cellStyle name="표준 91 7 2" xfId="38284" xr:uid="{00000000-0005-0000-0000-000091950000}"/>
    <cellStyle name="표준 91 8" xfId="38285" xr:uid="{00000000-0005-0000-0000-000092950000}"/>
    <cellStyle name="표준 91 8 2" xfId="38286" xr:uid="{00000000-0005-0000-0000-000093950000}"/>
    <cellStyle name="표준 91 9" xfId="38287" xr:uid="{00000000-0005-0000-0000-000094950000}"/>
    <cellStyle name="표준 91 9 2" xfId="38288" xr:uid="{00000000-0005-0000-0000-000095950000}"/>
    <cellStyle name="표준 92" xfId="38289" xr:uid="{00000000-0005-0000-0000-000096950000}"/>
    <cellStyle name="표준 92 10" xfId="38290" xr:uid="{00000000-0005-0000-0000-000097950000}"/>
    <cellStyle name="표준 92 10 2" xfId="38291" xr:uid="{00000000-0005-0000-0000-000098950000}"/>
    <cellStyle name="표준 92 10 4" xfId="38292" xr:uid="{00000000-0005-0000-0000-000099950000}"/>
    <cellStyle name="표준 92 2" xfId="38293" xr:uid="{00000000-0005-0000-0000-00009A950000}"/>
    <cellStyle name="표준 92 2 2" xfId="38294" xr:uid="{00000000-0005-0000-0000-00009B950000}"/>
    <cellStyle name="표준 92 3" xfId="38295" xr:uid="{00000000-0005-0000-0000-00009C950000}"/>
    <cellStyle name="표준 92 3 2" xfId="38296" xr:uid="{00000000-0005-0000-0000-00009D950000}"/>
    <cellStyle name="표준 92 4" xfId="38297" xr:uid="{00000000-0005-0000-0000-00009E950000}"/>
    <cellStyle name="표준 92 4 2" xfId="38298" xr:uid="{00000000-0005-0000-0000-00009F950000}"/>
    <cellStyle name="표준 92 5" xfId="38299" xr:uid="{00000000-0005-0000-0000-0000A0950000}"/>
    <cellStyle name="표준 92 5 2" xfId="38300" xr:uid="{00000000-0005-0000-0000-0000A1950000}"/>
    <cellStyle name="표준 92 6" xfId="38301" xr:uid="{00000000-0005-0000-0000-0000A2950000}"/>
    <cellStyle name="표준 92 6 2" xfId="38302" xr:uid="{00000000-0005-0000-0000-0000A3950000}"/>
    <cellStyle name="표준 92 7" xfId="38303" xr:uid="{00000000-0005-0000-0000-0000A4950000}"/>
    <cellStyle name="표준 92 7 2" xfId="38304" xr:uid="{00000000-0005-0000-0000-0000A5950000}"/>
    <cellStyle name="표준 92 8" xfId="38305" xr:uid="{00000000-0005-0000-0000-0000A6950000}"/>
    <cellStyle name="표준 92 8 2" xfId="38306" xr:uid="{00000000-0005-0000-0000-0000A7950000}"/>
    <cellStyle name="표준 92 9" xfId="38307" xr:uid="{00000000-0005-0000-0000-0000A8950000}"/>
    <cellStyle name="표준 92 9 2" xfId="38308" xr:uid="{00000000-0005-0000-0000-0000A9950000}"/>
    <cellStyle name="표준 93" xfId="38309" xr:uid="{00000000-0005-0000-0000-0000AA950000}"/>
    <cellStyle name="표준 93 2" xfId="38310" xr:uid="{00000000-0005-0000-0000-0000AB950000}"/>
    <cellStyle name="표준 93 2 2" xfId="38311" xr:uid="{00000000-0005-0000-0000-0000AC950000}"/>
    <cellStyle name="표준 93 2 2 2" xfId="38312" xr:uid="{00000000-0005-0000-0000-0000AD950000}"/>
    <cellStyle name="표준 93 2 2 2 2" xfId="38313" xr:uid="{00000000-0005-0000-0000-0000AE950000}"/>
    <cellStyle name="표준 93 2 2 3" xfId="38314" xr:uid="{00000000-0005-0000-0000-0000AF950000}"/>
    <cellStyle name="표준 93 2 3" xfId="38315" xr:uid="{00000000-0005-0000-0000-0000B0950000}"/>
    <cellStyle name="표준 93 2 3 2" xfId="38316" xr:uid="{00000000-0005-0000-0000-0000B1950000}"/>
    <cellStyle name="표준 93 2 4" xfId="38317" xr:uid="{00000000-0005-0000-0000-0000B2950000}"/>
    <cellStyle name="표준 93 3" xfId="38318" xr:uid="{00000000-0005-0000-0000-0000B3950000}"/>
    <cellStyle name="표준 93 3 2" xfId="38319" xr:uid="{00000000-0005-0000-0000-0000B4950000}"/>
    <cellStyle name="표준 93 3 2 2" xfId="38320" xr:uid="{00000000-0005-0000-0000-0000B5950000}"/>
    <cellStyle name="표준 93 3 3" xfId="38321" xr:uid="{00000000-0005-0000-0000-0000B6950000}"/>
    <cellStyle name="표준 93 4" xfId="38322" xr:uid="{00000000-0005-0000-0000-0000B7950000}"/>
    <cellStyle name="표준 93 4 2" xfId="38323" xr:uid="{00000000-0005-0000-0000-0000B8950000}"/>
    <cellStyle name="표준 93 5" xfId="38324" xr:uid="{00000000-0005-0000-0000-0000B9950000}"/>
    <cellStyle name="표준 93 5 2" xfId="38325" xr:uid="{00000000-0005-0000-0000-0000BA950000}"/>
    <cellStyle name="표준 93 6" xfId="38326" xr:uid="{00000000-0005-0000-0000-0000BB950000}"/>
    <cellStyle name="표준 93 6 2" xfId="38327" xr:uid="{00000000-0005-0000-0000-0000BC950000}"/>
    <cellStyle name="표준 93 7" xfId="38328" xr:uid="{00000000-0005-0000-0000-0000BD950000}"/>
    <cellStyle name="표준 93 7 2" xfId="38329" xr:uid="{00000000-0005-0000-0000-0000BE950000}"/>
    <cellStyle name="표준 93 8" xfId="38330" xr:uid="{00000000-0005-0000-0000-0000BF950000}"/>
    <cellStyle name="표준 93 8 2" xfId="38331" xr:uid="{00000000-0005-0000-0000-0000C0950000}"/>
    <cellStyle name="표준 93 9" xfId="38332" xr:uid="{00000000-0005-0000-0000-0000C1950000}"/>
    <cellStyle name="표준 93 9 2" xfId="38333" xr:uid="{00000000-0005-0000-0000-0000C2950000}"/>
    <cellStyle name="표준 94" xfId="38334" xr:uid="{00000000-0005-0000-0000-0000C3950000}"/>
    <cellStyle name="표준 94 2" xfId="38335" xr:uid="{00000000-0005-0000-0000-0000C4950000}"/>
    <cellStyle name="표준 94 2 2" xfId="38336" xr:uid="{00000000-0005-0000-0000-0000C5950000}"/>
    <cellStyle name="표준 94 2 2 2" xfId="38337" xr:uid="{00000000-0005-0000-0000-0000C6950000}"/>
    <cellStyle name="표준 94 2 2 2 2" xfId="38338" xr:uid="{00000000-0005-0000-0000-0000C7950000}"/>
    <cellStyle name="표준 94 2 2 3" xfId="38339" xr:uid="{00000000-0005-0000-0000-0000C8950000}"/>
    <cellStyle name="표준 94 2 3" xfId="38340" xr:uid="{00000000-0005-0000-0000-0000C9950000}"/>
    <cellStyle name="표준 94 2 3 2" xfId="38341" xr:uid="{00000000-0005-0000-0000-0000CA950000}"/>
    <cellStyle name="표준 94 2 4" xfId="38342" xr:uid="{00000000-0005-0000-0000-0000CB950000}"/>
    <cellStyle name="표준 94 3" xfId="38343" xr:uid="{00000000-0005-0000-0000-0000CC950000}"/>
    <cellStyle name="표준 94 3 2" xfId="38344" xr:uid="{00000000-0005-0000-0000-0000CD950000}"/>
    <cellStyle name="표준 94 3 2 2" xfId="38345" xr:uid="{00000000-0005-0000-0000-0000CE950000}"/>
    <cellStyle name="표준 94 3 3" xfId="38346" xr:uid="{00000000-0005-0000-0000-0000CF950000}"/>
    <cellStyle name="표준 94 4" xfId="38347" xr:uid="{00000000-0005-0000-0000-0000D0950000}"/>
    <cellStyle name="표준 94 4 2" xfId="38348" xr:uid="{00000000-0005-0000-0000-0000D1950000}"/>
    <cellStyle name="표준 94 5" xfId="38349" xr:uid="{00000000-0005-0000-0000-0000D2950000}"/>
    <cellStyle name="표준 94 5 2" xfId="38350" xr:uid="{00000000-0005-0000-0000-0000D3950000}"/>
    <cellStyle name="표준 94 6" xfId="38351" xr:uid="{00000000-0005-0000-0000-0000D4950000}"/>
    <cellStyle name="표준 94 6 2" xfId="38352" xr:uid="{00000000-0005-0000-0000-0000D5950000}"/>
    <cellStyle name="표준 94 7" xfId="38353" xr:uid="{00000000-0005-0000-0000-0000D6950000}"/>
    <cellStyle name="표준 94 7 2" xfId="38354" xr:uid="{00000000-0005-0000-0000-0000D7950000}"/>
    <cellStyle name="표준 94 8" xfId="38355" xr:uid="{00000000-0005-0000-0000-0000D8950000}"/>
    <cellStyle name="표준 94 8 2" xfId="38356" xr:uid="{00000000-0005-0000-0000-0000D9950000}"/>
    <cellStyle name="표준 94 9" xfId="38357" xr:uid="{00000000-0005-0000-0000-0000DA950000}"/>
    <cellStyle name="표준 94 9 2" xfId="38358" xr:uid="{00000000-0005-0000-0000-0000DB950000}"/>
    <cellStyle name="표준 95" xfId="38359" xr:uid="{00000000-0005-0000-0000-0000DC950000}"/>
    <cellStyle name="표준 95 2" xfId="38360" xr:uid="{00000000-0005-0000-0000-0000DD950000}"/>
    <cellStyle name="표준 95 2 2" xfId="38361" xr:uid="{00000000-0005-0000-0000-0000DE950000}"/>
    <cellStyle name="표준 95 2 2 2" xfId="38362" xr:uid="{00000000-0005-0000-0000-0000DF950000}"/>
    <cellStyle name="표준 95 2 2 2 2" xfId="38363" xr:uid="{00000000-0005-0000-0000-0000E0950000}"/>
    <cellStyle name="표준 95 2 2 3" xfId="38364" xr:uid="{00000000-0005-0000-0000-0000E1950000}"/>
    <cellStyle name="표준 95 2 3" xfId="38365" xr:uid="{00000000-0005-0000-0000-0000E2950000}"/>
    <cellStyle name="표준 95 2 3 2" xfId="38366" xr:uid="{00000000-0005-0000-0000-0000E3950000}"/>
    <cellStyle name="표준 95 2 4" xfId="38367" xr:uid="{00000000-0005-0000-0000-0000E4950000}"/>
    <cellStyle name="표준 95 3" xfId="38368" xr:uid="{00000000-0005-0000-0000-0000E5950000}"/>
    <cellStyle name="표준 95 3 2" xfId="38369" xr:uid="{00000000-0005-0000-0000-0000E6950000}"/>
    <cellStyle name="표준 95 3 2 2" xfId="38370" xr:uid="{00000000-0005-0000-0000-0000E7950000}"/>
    <cellStyle name="표준 95 3 3" xfId="38371" xr:uid="{00000000-0005-0000-0000-0000E8950000}"/>
    <cellStyle name="표준 95 4" xfId="38372" xr:uid="{00000000-0005-0000-0000-0000E9950000}"/>
    <cellStyle name="표준 95 4 2" xfId="38373" xr:uid="{00000000-0005-0000-0000-0000EA950000}"/>
    <cellStyle name="표준 95 5" xfId="38374" xr:uid="{00000000-0005-0000-0000-0000EB950000}"/>
    <cellStyle name="표준 95 5 2" xfId="38375" xr:uid="{00000000-0005-0000-0000-0000EC950000}"/>
    <cellStyle name="표준 95 6" xfId="38376" xr:uid="{00000000-0005-0000-0000-0000ED950000}"/>
    <cellStyle name="표준 95 6 2" xfId="38377" xr:uid="{00000000-0005-0000-0000-0000EE950000}"/>
    <cellStyle name="표준 95 7" xfId="38378" xr:uid="{00000000-0005-0000-0000-0000EF950000}"/>
    <cellStyle name="표준 95 7 2" xfId="38379" xr:uid="{00000000-0005-0000-0000-0000F0950000}"/>
    <cellStyle name="표준 95 8" xfId="38380" xr:uid="{00000000-0005-0000-0000-0000F1950000}"/>
    <cellStyle name="표준 95 8 2" xfId="38381" xr:uid="{00000000-0005-0000-0000-0000F2950000}"/>
    <cellStyle name="표준 95 9" xfId="38382" xr:uid="{00000000-0005-0000-0000-0000F3950000}"/>
    <cellStyle name="표준 95 9 2" xfId="38383" xr:uid="{00000000-0005-0000-0000-0000F4950000}"/>
    <cellStyle name="표준 96" xfId="38384" xr:uid="{00000000-0005-0000-0000-0000F5950000}"/>
    <cellStyle name="표준 96 2" xfId="38385" xr:uid="{00000000-0005-0000-0000-0000F6950000}"/>
    <cellStyle name="표준 96 2 2" xfId="38386" xr:uid="{00000000-0005-0000-0000-0000F7950000}"/>
    <cellStyle name="표준 96 3" xfId="38387" xr:uid="{00000000-0005-0000-0000-0000F8950000}"/>
    <cellStyle name="표준 96 3 2" xfId="38388" xr:uid="{00000000-0005-0000-0000-0000F9950000}"/>
    <cellStyle name="표준 96 4" xfId="38389" xr:uid="{00000000-0005-0000-0000-0000FA950000}"/>
    <cellStyle name="표준 96 4 2" xfId="38390" xr:uid="{00000000-0005-0000-0000-0000FB950000}"/>
    <cellStyle name="표준 96 5" xfId="38391" xr:uid="{00000000-0005-0000-0000-0000FC950000}"/>
    <cellStyle name="표준 96 5 2" xfId="38392" xr:uid="{00000000-0005-0000-0000-0000FD950000}"/>
    <cellStyle name="표준 96 6" xfId="38393" xr:uid="{00000000-0005-0000-0000-0000FE950000}"/>
    <cellStyle name="표준 96 6 2" xfId="38394" xr:uid="{00000000-0005-0000-0000-0000FF950000}"/>
    <cellStyle name="표준 96 7" xfId="38395" xr:uid="{00000000-0005-0000-0000-000000960000}"/>
    <cellStyle name="표준 96 7 2" xfId="38396" xr:uid="{00000000-0005-0000-0000-000001960000}"/>
    <cellStyle name="표준 96 8" xfId="38397" xr:uid="{00000000-0005-0000-0000-000002960000}"/>
    <cellStyle name="표준 96 8 2" xfId="38398" xr:uid="{00000000-0005-0000-0000-000003960000}"/>
    <cellStyle name="표준 96 9" xfId="38399" xr:uid="{00000000-0005-0000-0000-000004960000}"/>
    <cellStyle name="표준 96 9 2" xfId="38400" xr:uid="{00000000-0005-0000-0000-000005960000}"/>
    <cellStyle name="표준 97" xfId="38401" xr:uid="{00000000-0005-0000-0000-000006960000}"/>
    <cellStyle name="표준 97 2" xfId="38402" xr:uid="{00000000-0005-0000-0000-000007960000}"/>
    <cellStyle name="표준 97 2 2" xfId="38403" xr:uid="{00000000-0005-0000-0000-000008960000}"/>
    <cellStyle name="표준 97 2 2 2" xfId="38404" xr:uid="{00000000-0005-0000-0000-000009960000}"/>
    <cellStyle name="표준 97 2 3" xfId="38405" xr:uid="{00000000-0005-0000-0000-00000A960000}"/>
    <cellStyle name="표준 97 3" xfId="38406" xr:uid="{00000000-0005-0000-0000-00000B960000}"/>
    <cellStyle name="표준 97 3 2" xfId="38407" xr:uid="{00000000-0005-0000-0000-00000C960000}"/>
    <cellStyle name="표준 97 4" xfId="38408" xr:uid="{00000000-0005-0000-0000-00000D960000}"/>
    <cellStyle name="표준 97 4 2" xfId="38409" xr:uid="{00000000-0005-0000-0000-00000E960000}"/>
    <cellStyle name="표준 97 5" xfId="38410" xr:uid="{00000000-0005-0000-0000-00000F960000}"/>
    <cellStyle name="표준 97 5 2" xfId="38411" xr:uid="{00000000-0005-0000-0000-000010960000}"/>
    <cellStyle name="표준 97 6" xfId="38412" xr:uid="{00000000-0005-0000-0000-000011960000}"/>
    <cellStyle name="표준 97 6 2" xfId="38413" xr:uid="{00000000-0005-0000-0000-000012960000}"/>
    <cellStyle name="표준 97 7" xfId="38414" xr:uid="{00000000-0005-0000-0000-000013960000}"/>
    <cellStyle name="표준 97 7 2" xfId="38415" xr:uid="{00000000-0005-0000-0000-000014960000}"/>
    <cellStyle name="표준 97 8" xfId="38416" xr:uid="{00000000-0005-0000-0000-000015960000}"/>
    <cellStyle name="표준 97 8 2" xfId="38417" xr:uid="{00000000-0005-0000-0000-000016960000}"/>
    <cellStyle name="표준 97 9" xfId="38418" xr:uid="{00000000-0005-0000-0000-000017960000}"/>
    <cellStyle name="표준 97 9 2" xfId="38419" xr:uid="{00000000-0005-0000-0000-000018960000}"/>
    <cellStyle name="표준 98" xfId="38420" xr:uid="{00000000-0005-0000-0000-000019960000}"/>
    <cellStyle name="표준 98 2" xfId="38421" xr:uid="{00000000-0005-0000-0000-00001A960000}"/>
    <cellStyle name="표준 98 2 2" xfId="38422" xr:uid="{00000000-0005-0000-0000-00001B960000}"/>
    <cellStyle name="표준 98 3" xfId="38423" xr:uid="{00000000-0005-0000-0000-00001C960000}"/>
    <cellStyle name="표준 98 3 2" xfId="38424" xr:uid="{00000000-0005-0000-0000-00001D960000}"/>
    <cellStyle name="표준 98 4" xfId="38425" xr:uid="{00000000-0005-0000-0000-00001E960000}"/>
    <cellStyle name="표준 98 4 2" xfId="38426" xr:uid="{00000000-0005-0000-0000-00001F960000}"/>
    <cellStyle name="표준 98 5" xfId="38427" xr:uid="{00000000-0005-0000-0000-000020960000}"/>
    <cellStyle name="표준 98 5 2" xfId="38428" xr:uid="{00000000-0005-0000-0000-000021960000}"/>
    <cellStyle name="표준 98 6" xfId="38429" xr:uid="{00000000-0005-0000-0000-000022960000}"/>
    <cellStyle name="표준 98 6 2" xfId="38430" xr:uid="{00000000-0005-0000-0000-000023960000}"/>
    <cellStyle name="표준 98 7" xfId="38431" xr:uid="{00000000-0005-0000-0000-000024960000}"/>
    <cellStyle name="표준 98 7 2" xfId="38432" xr:uid="{00000000-0005-0000-0000-000025960000}"/>
    <cellStyle name="표준 98 8" xfId="38433" xr:uid="{00000000-0005-0000-0000-000026960000}"/>
    <cellStyle name="표준 98 8 2" xfId="38434" xr:uid="{00000000-0005-0000-0000-000027960000}"/>
    <cellStyle name="표준 98 9" xfId="38435" xr:uid="{00000000-0005-0000-0000-000028960000}"/>
    <cellStyle name="표준 98 9 2" xfId="38436" xr:uid="{00000000-0005-0000-0000-000029960000}"/>
    <cellStyle name="표준 99" xfId="38437" xr:uid="{00000000-0005-0000-0000-00002A960000}"/>
    <cellStyle name="표준 99 2" xfId="38438" xr:uid="{00000000-0005-0000-0000-00002B960000}"/>
    <cellStyle name="표준 99 2 2" xfId="38439" xr:uid="{00000000-0005-0000-0000-00002C960000}"/>
    <cellStyle name="표준 99 3" xfId="38440" xr:uid="{00000000-0005-0000-0000-00002D960000}"/>
    <cellStyle name="표준 99 3 2" xfId="38441" xr:uid="{00000000-0005-0000-0000-00002E960000}"/>
    <cellStyle name="표준 99 4" xfId="38442" xr:uid="{00000000-0005-0000-0000-00002F960000}"/>
    <cellStyle name="표준 99 4 2" xfId="38443" xr:uid="{00000000-0005-0000-0000-000030960000}"/>
    <cellStyle name="표준 99 5" xfId="38444" xr:uid="{00000000-0005-0000-0000-000031960000}"/>
    <cellStyle name="표준 99 5 2" xfId="38445" xr:uid="{00000000-0005-0000-0000-000032960000}"/>
    <cellStyle name="표준 99 6" xfId="38446" xr:uid="{00000000-0005-0000-0000-000033960000}"/>
    <cellStyle name="표준 99 6 2" xfId="38447" xr:uid="{00000000-0005-0000-0000-000034960000}"/>
    <cellStyle name="표준 99 7" xfId="38448" xr:uid="{00000000-0005-0000-0000-000035960000}"/>
    <cellStyle name="표준 99 7 2" xfId="38449" xr:uid="{00000000-0005-0000-0000-000036960000}"/>
    <cellStyle name="표준 99 8" xfId="38450" xr:uid="{00000000-0005-0000-0000-000037960000}"/>
    <cellStyle name="표준 99 8 2" xfId="38451" xr:uid="{00000000-0005-0000-0000-000038960000}"/>
    <cellStyle name="표준 99 9" xfId="38452" xr:uid="{00000000-0005-0000-0000-000039960000}"/>
    <cellStyle name="표준 99 9 2" xfId="38453" xr:uid="{00000000-0005-0000-0000-00003A960000}"/>
    <cellStyle name="標準_Akia(F）-8" xfId="38454" xr:uid="{00000000-0005-0000-0000-00003B960000}"/>
    <cellStyle name="표준_손생보지급율제안서" xfId="3" xr:uid="{00000000-0005-0000-0000-00003C960000}"/>
    <cellStyle name="표준_초년도 (2)" xfId="38464" xr:uid="{00000000-0005-0000-0000-00003D960000}"/>
    <cellStyle name="하이퍼링크 2" xfId="38455" xr:uid="{00000000-0005-0000-0000-00003E960000}"/>
    <cellStyle name="하이퍼링크 2 2" xfId="38456" xr:uid="{00000000-0005-0000-0000-00003F960000}"/>
    <cellStyle name="하이퍼링크 3" xfId="38457" xr:uid="{00000000-0005-0000-0000-000040960000}"/>
    <cellStyle name="하이퍼링크 3 2" xfId="38458" xr:uid="{00000000-0005-0000-0000-000041960000}"/>
  </cellStyles>
  <dxfs count="0"/>
  <tableStyles count="0" defaultTableStyle="TableStyleMedium2" defaultPivotStyle="PivotStyleLight16"/>
  <colors>
    <mruColors>
      <color rgb="FF0000FF"/>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externalLink" Target="externalLinks/externalLink1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895350</xdr:colOff>
      <xdr:row>0</xdr:row>
      <xdr:rowOff>0</xdr:rowOff>
    </xdr:from>
    <xdr:to>
      <xdr:col>10</xdr:col>
      <xdr:colOff>28167</xdr:colOff>
      <xdr:row>1</xdr:row>
      <xdr:rowOff>38013</xdr:rowOff>
    </xdr:to>
    <xdr:pic>
      <xdr:nvPicPr>
        <xdr:cNvPr id="3" name="그림 2">
          <a:extLst>
            <a:ext uri="{FF2B5EF4-FFF2-40B4-BE49-F238E27FC236}">
              <a16:creationId xmlns:a16="http://schemas.microsoft.com/office/drawing/2014/main" id="{E0B12E4A-4CB0-4FE9-949C-7DD596DB1931}"/>
            </a:ext>
          </a:extLst>
        </xdr:cNvPr>
        <xdr:cNvPicPr>
          <a:picLocks noChangeAspect="1"/>
        </xdr:cNvPicPr>
      </xdr:nvPicPr>
      <xdr:blipFill>
        <a:blip xmlns:r="http://schemas.openxmlformats.org/officeDocument/2006/relationships" r:embed="rId1"/>
        <a:stretch>
          <a:fillRect/>
        </a:stretch>
      </xdr:blipFill>
      <xdr:spPr>
        <a:xfrm>
          <a:off x="7010400" y="0"/>
          <a:ext cx="3266667" cy="695238"/>
        </a:xfrm>
        <a:prstGeom prst="rect">
          <a:avLst/>
        </a:prstGeom>
      </xdr:spPr>
    </xdr:pic>
    <xdr:clientData/>
  </xdr:twoCellAnchor>
  <xdr:twoCellAnchor editAs="oneCell">
    <xdr:from>
      <xdr:col>3</xdr:col>
      <xdr:colOff>609600</xdr:colOff>
      <xdr:row>8</xdr:row>
      <xdr:rowOff>161925</xdr:rowOff>
    </xdr:from>
    <xdr:to>
      <xdr:col>6</xdr:col>
      <xdr:colOff>621412</xdr:colOff>
      <xdr:row>14</xdr:row>
      <xdr:rowOff>119230</xdr:rowOff>
    </xdr:to>
    <xdr:pic>
      <xdr:nvPicPr>
        <xdr:cNvPr id="4" name="그림 3">
          <a:extLst>
            <a:ext uri="{FF2B5EF4-FFF2-40B4-BE49-F238E27FC236}">
              <a16:creationId xmlns:a16="http://schemas.microsoft.com/office/drawing/2014/main" id="{DD46DEDA-2312-4C43-8A5B-86479E4D390E}"/>
            </a:ext>
          </a:extLst>
        </xdr:cNvPr>
        <xdr:cNvPicPr>
          <a:picLocks noChangeAspect="1"/>
        </xdr:cNvPicPr>
      </xdr:nvPicPr>
      <xdr:blipFill>
        <a:blip xmlns:r="http://schemas.openxmlformats.org/officeDocument/2006/relationships" r:embed="rId2"/>
        <a:stretch>
          <a:fillRect/>
        </a:stretch>
      </xdr:blipFill>
      <xdr:spPr>
        <a:xfrm>
          <a:off x="3667125" y="3390900"/>
          <a:ext cx="3069337" cy="195755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33</xdr:col>
      <xdr:colOff>609600</xdr:colOff>
      <xdr:row>2</xdr:row>
      <xdr:rowOff>9525</xdr:rowOff>
    </xdr:from>
    <xdr:to>
      <xdr:col>37</xdr:col>
      <xdr:colOff>588690</xdr:colOff>
      <xdr:row>4</xdr:row>
      <xdr:rowOff>210581</xdr:rowOff>
    </xdr:to>
    <xdr:pic>
      <xdr:nvPicPr>
        <xdr:cNvPr id="5" name="그림 4">
          <a:extLst>
            <a:ext uri="{FF2B5EF4-FFF2-40B4-BE49-F238E27FC236}">
              <a16:creationId xmlns:a16="http://schemas.microsoft.com/office/drawing/2014/main" id="{6130E71D-0693-49FF-9077-15A1BB87B7C1}"/>
            </a:ext>
          </a:extLst>
        </xdr:cNvPr>
        <xdr:cNvPicPr>
          <a:picLocks noChangeAspect="1"/>
        </xdr:cNvPicPr>
      </xdr:nvPicPr>
      <xdr:blipFill>
        <a:blip xmlns:r="http://schemas.openxmlformats.org/officeDocument/2006/relationships" r:embed="rId1"/>
        <a:stretch>
          <a:fillRect/>
        </a:stretch>
      </xdr:blipFill>
      <xdr:spPr>
        <a:xfrm>
          <a:off x="21012150" y="457200"/>
          <a:ext cx="2455590" cy="658256"/>
        </a:xfrm>
        <a:prstGeom prst="rect">
          <a:avLst/>
        </a:prstGeom>
      </xdr:spPr>
    </xdr:pic>
    <xdr:clientData/>
  </xdr:twoCellAnchor>
  <xdr:twoCellAnchor editAs="oneCell">
    <xdr:from>
      <xdr:col>33</xdr:col>
      <xdr:colOff>0</xdr:colOff>
      <xdr:row>5</xdr:row>
      <xdr:rowOff>0</xdr:rowOff>
    </xdr:from>
    <xdr:to>
      <xdr:col>37</xdr:col>
      <xdr:colOff>592837</xdr:colOff>
      <xdr:row>12</xdr:row>
      <xdr:rowOff>204955</xdr:rowOff>
    </xdr:to>
    <xdr:pic>
      <xdr:nvPicPr>
        <xdr:cNvPr id="3" name="그림 2">
          <a:extLst>
            <a:ext uri="{FF2B5EF4-FFF2-40B4-BE49-F238E27FC236}">
              <a16:creationId xmlns:a16="http://schemas.microsoft.com/office/drawing/2014/main" id="{F4009505-E11F-44D6-A8DE-D976BA4CDCF8}"/>
            </a:ext>
          </a:extLst>
        </xdr:cNvPr>
        <xdr:cNvPicPr>
          <a:picLocks noChangeAspect="1"/>
        </xdr:cNvPicPr>
      </xdr:nvPicPr>
      <xdr:blipFill>
        <a:blip xmlns:r="http://schemas.openxmlformats.org/officeDocument/2006/relationships" r:embed="rId2"/>
        <a:stretch>
          <a:fillRect/>
        </a:stretch>
      </xdr:blipFill>
      <xdr:spPr>
        <a:xfrm>
          <a:off x="20402550" y="1152525"/>
          <a:ext cx="3069337" cy="195755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30</xdr:col>
      <xdr:colOff>428624</xdr:colOff>
      <xdr:row>2</xdr:row>
      <xdr:rowOff>15161</xdr:rowOff>
    </xdr:from>
    <xdr:to>
      <xdr:col>34</xdr:col>
      <xdr:colOff>560114</xdr:colOff>
      <xdr:row>4</xdr:row>
      <xdr:rowOff>216217</xdr:rowOff>
    </xdr:to>
    <xdr:pic>
      <xdr:nvPicPr>
        <xdr:cNvPr id="7" name="그림 6">
          <a:extLst>
            <a:ext uri="{FF2B5EF4-FFF2-40B4-BE49-F238E27FC236}">
              <a16:creationId xmlns:a16="http://schemas.microsoft.com/office/drawing/2014/main" id="{E69A1CCF-A8BF-4DD5-BB4C-AB9671F77CED}"/>
            </a:ext>
          </a:extLst>
        </xdr:cNvPr>
        <xdr:cNvPicPr>
          <a:picLocks noChangeAspect="1"/>
        </xdr:cNvPicPr>
      </xdr:nvPicPr>
      <xdr:blipFill>
        <a:blip xmlns:r="http://schemas.openxmlformats.org/officeDocument/2006/relationships" r:embed="rId1"/>
        <a:stretch>
          <a:fillRect/>
        </a:stretch>
      </xdr:blipFill>
      <xdr:spPr>
        <a:xfrm>
          <a:off x="18859499" y="453311"/>
          <a:ext cx="2455590" cy="658256"/>
        </a:xfrm>
        <a:prstGeom prst="rect">
          <a:avLst/>
        </a:prstGeom>
      </xdr:spPr>
    </xdr:pic>
    <xdr:clientData/>
  </xdr:twoCellAnchor>
  <xdr:twoCellAnchor editAs="oneCell">
    <xdr:from>
      <xdr:col>30</xdr:col>
      <xdr:colOff>57150</xdr:colOff>
      <xdr:row>4</xdr:row>
      <xdr:rowOff>219075</xdr:rowOff>
    </xdr:from>
    <xdr:to>
      <xdr:col>35</xdr:col>
      <xdr:colOff>240412</xdr:colOff>
      <xdr:row>12</xdr:row>
      <xdr:rowOff>185905</xdr:rowOff>
    </xdr:to>
    <xdr:pic>
      <xdr:nvPicPr>
        <xdr:cNvPr id="4" name="그림 3">
          <a:extLst>
            <a:ext uri="{FF2B5EF4-FFF2-40B4-BE49-F238E27FC236}">
              <a16:creationId xmlns:a16="http://schemas.microsoft.com/office/drawing/2014/main" id="{8035EB4B-BD75-4B97-93AB-88398B66E002}"/>
            </a:ext>
          </a:extLst>
        </xdr:cNvPr>
        <xdr:cNvPicPr>
          <a:picLocks noChangeAspect="1"/>
        </xdr:cNvPicPr>
      </xdr:nvPicPr>
      <xdr:blipFill>
        <a:blip xmlns:r="http://schemas.openxmlformats.org/officeDocument/2006/relationships" r:embed="rId2"/>
        <a:stretch>
          <a:fillRect/>
        </a:stretch>
      </xdr:blipFill>
      <xdr:spPr>
        <a:xfrm>
          <a:off x="18488025" y="1114425"/>
          <a:ext cx="3069337" cy="195755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36</xdr:col>
      <xdr:colOff>0</xdr:colOff>
      <xdr:row>2</xdr:row>
      <xdr:rowOff>0</xdr:rowOff>
    </xdr:from>
    <xdr:to>
      <xdr:col>40</xdr:col>
      <xdr:colOff>113560</xdr:colOff>
      <xdr:row>4</xdr:row>
      <xdr:rowOff>210021</xdr:rowOff>
    </xdr:to>
    <xdr:pic>
      <xdr:nvPicPr>
        <xdr:cNvPr id="6" name="그림 5">
          <a:extLst>
            <a:ext uri="{FF2B5EF4-FFF2-40B4-BE49-F238E27FC236}">
              <a16:creationId xmlns:a16="http://schemas.microsoft.com/office/drawing/2014/main" id="{0C3F9ABD-EBFD-48A1-A583-866DD5A2C25A}"/>
            </a:ext>
          </a:extLst>
        </xdr:cNvPr>
        <xdr:cNvPicPr>
          <a:picLocks noChangeAspect="1"/>
        </xdr:cNvPicPr>
      </xdr:nvPicPr>
      <xdr:blipFill>
        <a:blip xmlns:r="http://schemas.openxmlformats.org/officeDocument/2006/relationships" r:embed="rId1"/>
        <a:stretch>
          <a:fillRect/>
        </a:stretch>
      </xdr:blipFill>
      <xdr:spPr>
        <a:xfrm>
          <a:off x="21604941" y="504265"/>
          <a:ext cx="2455590" cy="658256"/>
        </a:xfrm>
        <a:prstGeom prst="rect">
          <a:avLst/>
        </a:prstGeom>
      </xdr:spPr>
    </xdr:pic>
    <xdr:clientData/>
  </xdr:twoCellAnchor>
  <xdr:twoCellAnchor editAs="oneCell">
    <xdr:from>
      <xdr:col>35</xdr:col>
      <xdr:colOff>22411</xdr:colOff>
      <xdr:row>5</xdr:row>
      <xdr:rowOff>56030</xdr:rowOff>
    </xdr:from>
    <xdr:to>
      <xdr:col>40</xdr:col>
      <xdr:colOff>167012</xdr:colOff>
      <xdr:row>11</xdr:row>
      <xdr:rowOff>187027</xdr:rowOff>
    </xdr:to>
    <xdr:pic>
      <xdr:nvPicPr>
        <xdr:cNvPr id="3" name="그림 2">
          <a:extLst>
            <a:ext uri="{FF2B5EF4-FFF2-40B4-BE49-F238E27FC236}">
              <a16:creationId xmlns:a16="http://schemas.microsoft.com/office/drawing/2014/main" id="{60A2B9EA-0D5F-4A71-A609-FC8CAE2A2932}"/>
            </a:ext>
          </a:extLst>
        </xdr:cNvPr>
        <xdr:cNvPicPr>
          <a:picLocks noChangeAspect="1"/>
        </xdr:cNvPicPr>
      </xdr:nvPicPr>
      <xdr:blipFill>
        <a:blip xmlns:r="http://schemas.openxmlformats.org/officeDocument/2006/relationships" r:embed="rId2"/>
        <a:stretch>
          <a:fillRect/>
        </a:stretch>
      </xdr:blipFill>
      <xdr:spPr>
        <a:xfrm>
          <a:off x="21044646" y="1232648"/>
          <a:ext cx="3069337" cy="195755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34</xdr:col>
      <xdr:colOff>28575</xdr:colOff>
      <xdr:row>2</xdr:row>
      <xdr:rowOff>0</xdr:rowOff>
    </xdr:from>
    <xdr:to>
      <xdr:col>38</xdr:col>
      <xdr:colOff>7665</xdr:colOff>
      <xdr:row>4</xdr:row>
      <xdr:rowOff>182006</xdr:rowOff>
    </xdr:to>
    <xdr:pic>
      <xdr:nvPicPr>
        <xdr:cNvPr id="6" name="그림 5">
          <a:extLst>
            <a:ext uri="{FF2B5EF4-FFF2-40B4-BE49-F238E27FC236}">
              <a16:creationId xmlns:a16="http://schemas.microsoft.com/office/drawing/2014/main" id="{530703D5-5CD0-411B-92ED-15054B06E428}"/>
            </a:ext>
          </a:extLst>
        </xdr:cNvPr>
        <xdr:cNvPicPr>
          <a:picLocks noChangeAspect="1"/>
        </xdr:cNvPicPr>
      </xdr:nvPicPr>
      <xdr:blipFill>
        <a:blip xmlns:r="http://schemas.openxmlformats.org/officeDocument/2006/relationships" r:embed="rId1"/>
        <a:stretch>
          <a:fillRect/>
        </a:stretch>
      </xdr:blipFill>
      <xdr:spPr>
        <a:xfrm>
          <a:off x="20974050" y="447675"/>
          <a:ext cx="2455590" cy="658256"/>
        </a:xfrm>
        <a:prstGeom prst="rect">
          <a:avLst/>
        </a:prstGeom>
      </xdr:spPr>
    </xdr:pic>
    <xdr:clientData/>
  </xdr:twoCellAnchor>
  <xdr:twoCellAnchor editAs="oneCell">
    <xdr:from>
      <xdr:col>33</xdr:col>
      <xdr:colOff>29869</xdr:colOff>
      <xdr:row>5</xdr:row>
      <xdr:rowOff>19050</xdr:rowOff>
    </xdr:from>
    <xdr:to>
      <xdr:col>37</xdr:col>
      <xdr:colOff>592837</xdr:colOff>
      <xdr:row>12</xdr:row>
      <xdr:rowOff>138280</xdr:rowOff>
    </xdr:to>
    <xdr:pic>
      <xdr:nvPicPr>
        <xdr:cNvPr id="3" name="그림 2">
          <a:extLst>
            <a:ext uri="{FF2B5EF4-FFF2-40B4-BE49-F238E27FC236}">
              <a16:creationId xmlns:a16="http://schemas.microsoft.com/office/drawing/2014/main" id="{FDE830AE-E374-4900-B78E-6528689E1987}"/>
            </a:ext>
          </a:extLst>
        </xdr:cNvPr>
        <xdr:cNvPicPr>
          <a:picLocks noChangeAspect="1"/>
        </xdr:cNvPicPr>
      </xdr:nvPicPr>
      <xdr:blipFill>
        <a:blip xmlns:r="http://schemas.openxmlformats.org/officeDocument/2006/relationships" r:embed="rId2"/>
        <a:stretch>
          <a:fillRect/>
        </a:stretch>
      </xdr:blipFill>
      <xdr:spPr>
        <a:xfrm>
          <a:off x="20356219" y="1181100"/>
          <a:ext cx="3039468" cy="193850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23</xdr:col>
      <xdr:colOff>11206</xdr:colOff>
      <xdr:row>4</xdr:row>
      <xdr:rowOff>56029</xdr:rowOff>
    </xdr:from>
    <xdr:to>
      <xdr:col>27</xdr:col>
      <xdr:colOff>351351</xdr:colOff>
      <xdr:row>10</xdr:row>
      <xdr:rowOff>179741</xdr:rowOff>
    </xdr:to>
    <xdr:pic>
      <xdr:nvPicPr>
        <xdr:cNvPr id="2" name="그림 1">
          <a:extLst>
            <a:ext uri="{FF2B5EF4-FFF2-40B4-BE49-F238E27FC236}">
              <a16:creationId xmlns:a16="http://schemas.microsoft.com/office/drawing/2014/main" id="{64E4BC8E-2B21-4E81-B635-79EE04809ECC}"/>
            </a:ext>
          </a:extLst>
        </xdr:cNvPr>
        <xdr:cNvPicPr>
          <a:picLocks noChangeAspect="1"/>
        </xdr:cNvPicPr>
      </xdr:nvPicPr>
      <xdr:blipFill>
        <a:blip xmlns:r="http://schemas.openxmlformats.org/officeDocument/2006/relationships" r:embed="rId1"/>
        <a:stretch>
          <a:fillRect/>
        </a:stretch>
      </xdr:blipFill>
      <xdr:spPr>
        <a:xfrm>
          <a:off x="16775206" y="941294"/>
          <a:ext cx="3074380" cy="193906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9525</xdr:colOff>
      <xdr:row>1</xdr:row>
      <xdr:rowOff>247650</xdr:rowOff>
    </xdr:from>
    <xdr:to>
      <xdr:col>10</xdr:col>
      <xdr:colOff>2465115</xdr:colOff>
      <xdr:row>4</xdr:row>
      <xdr:rowOff>86756</xdr:rowOff>
    </xdr:to>
    <xdr:pic>
      <xdr:nvPicPr>
        <xdr:cNvPr id="3" name="그림 2">
          <a:extLst>
            <a:ext uri="{FF2B5EF4-FFF2-40B4-BE49-F238E27FC236}">
              <a16:creationId xmlns:a16="http://schemas.microsoft.com/office/drawing/2014/main" id="{C3A01C41-5949-4F04-930F-8AC3F7D07420}"/>
            </a:ext>
          </a:extLst>
        </xdr:cNvPr>
        <xdr:cNvPicPr>
          <a:picLocks noChangeAspect="1"/>
        </xdr:cNvPicPr>
      </xdr:nvPicPr>
      <xdr:blipFill>
        <a:blip xmlns:r="http://schemas.openxmlformats.org/officeDocument/2006/relationships" r:embed="rId1"/>
        <a:stretch>
          <a:fillRect/>
        </a:stretch>
      </xdr:blipFill>
      <xdr:spPr>
        <a:xfrm>
          <a:off x="7400925" y="704850"/>
          <a:ext cx="2455590" cy="6582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39</xdr:col>
      <xdr:colOff>22411</xdr:colOff>
      <xdr:row>1</xdr:row>
      <xdr:rowOff>100853</xdr:rowOff>
    </xdr:from>
    <xdr:to>
      <xdr:col>43</xdr:col>
      <xdr:colOff>12707</xdr:colOff>
      <xdr:row>5</xdr:row>
      <xdr:rowOff>8315</xdr:rowOff>
    </xdr:to>
    <xdr:pic>
      <xdr:nvPicPr>
        <xdr:cNvPr id="6" name="그림 5">
          <a:extLst>
            <a:ext uri="{FF2B5EF4-FFF2-40B4-BE49-F238E27FC236}">
              <a16:creationId xmlns:a16="http://schemas.microsoft.com/office/drawing/2014/main" id="{7FC6B3D3-E620-42BC-AC7F-1FFE4CDE85E2}"/>
            </a:ext>
          </a:extLst>
        </xdr:cNvPr>
        <xdr:cNvPicPr>
          <a:picLocks noChangeAspect="1"/>
        </xdr:cNvPicPr>
      </xdr:nvPicPr>
      <xdr:blipFill>
        <a:blip xmlns:r="http://schemas.openxmlformats.org/officeDocument/2006/relationships" r:embed="rId1"/>
        <a:stretch>
          <a:fillRect/>
        </a:stretch>
      </xdr:blipFill>
      <xdr:spPr>
        <a:xfrm>
          <a:off x="24641735" y="481853"/>
          <a:ext cx="2455590" cy="658256"/>
        </a:xfrm>
        <a:prstGeom prst="rect">
          <a:avLst/>
        </a:prstGeom>
      </xdr:spPr>
    </xdr:pic>
    <xdr:clientData/>
  </xdr:twoCellAnchor>
  <xdr:twoCellAnchor editAs="oneCell">
    <xdr:from>
      <xdr:col>38</xdr:col>
      <xdr:colOff>33617</xdr:colOff>
      <xdr:row>5</xdr:row>
      <xdr:rowOff>8892</xdr:rowOff>
    </xdr:from>
    <xdr:to>
      <xdr:col>43</xdr:col>
      <xdr:colOff>21336</xdr:colOff>
      <xdr:row>9</xdr:row>
      <xdr:rowOff>285565</xdr:rowOff>
    </xdr:to>
    <xdr:pic>
      <xdr:nvPicPr>
        <xdr:cNvPr id="2" name="그림 1">
          <a:extLst>
            <a:ext uri="{FF2B5EF4-FFF2-40B4-BE49-F238E27FC236}">
              <a16:creationId xmlns:a16="http://schemas.microsoft.com/office/drawing/2014/main" id="{7B81E6BA-56F7-4DBD-AA94-63203F8C7832}"/>
            </a:ext>
          </a:extLst>
        </xdr:cNvPr>
        <xdr:cNvPicPr>
          <a:picLocks noChangeAspect="1"/>
        </xdr:cNvPicPr>
      </xdr:nvPicPr>
      <xdr:blipFill>
        <a:blip xmlns:r="http://schemas.openxmlformats.org/officeDocument/2006/relationships" r:embed="rId2"/>
        <a:stretch>
          <a:fillRect/>
        </a:stretch>
      </xdr:blipFill>
      <xdr:spPr>
        <a:xfrm>
          <a:off x="24036617" y="1140686"/>
          <a:ext cx="3069337" cy="19575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34</xdr:col>
      <xdr:colOff>419100</xdr:colOff>
      <xdr:row>1</xdr:row>
      <xdr:rowOff>66675</xdr:rowOff>
    </xdr:from>
    <xdr:to>
      <xdr:col>38</xdr:col>
      <xdr:colOff>550590</xdr:colOff>
      <xdr:row>4</xdr:row>
      <xdr:rowOff>143906</xdr:rowOff>
    </xdr:to>
    <xdr:pic>
      <xdr:nvPicPr>
        <xdr:cNvPr id="6" name="그림 5">
          <a:extLst>
            <a:ext uri="{FF2B5EF4-FFF2-40B4-BE49-F238E27FC236}">
              <a16:creationId xmlns:a16="http://schemas.microsoft.com/office/drawing/2014/main" id="{4142B228-6F2A-4C7B-ADE8-9698AC9384BA}"/>
            </a:ext>
          </a:extLst>
        </xdr:cNvPr>
        <xdr:cNvPicPr>
          <a:picLocks noChangeAspect="1"/>
        </xdr:cNvPicPr>
      </xdr:nvPicPr>
      <xdr:blipFill>
        <a:blip xmlns:r="http://schemas.openxmlformats.org/officeDocument/2006/relationships" r:embed="rId1"/>
        <a:stretch>
          <a:fillRect/>
        </a:stretch>
      </xdr:blipFill>
      <xdr:spPr>
        <a:xfrm>
          <a:off x="20535900" y="447675"/>
          <a:ext cx="2455590" cy="658256"/>
        </a:xfrm>
        <a:prstGeom prst="rect">
          <a:avLst/>
        </a:prstGeom>
      </xdr:spPr>
    </xdr:pic>
    <xdr:clientData/>
  </xdr:twoCellAnchor>
  <xdr:twoCellAnchor editAs="oneCell">
    <xdr:from>
      <xdr:col>34</xdr:col>
      <xdr:colOff>19050</xdr:colOff>
      <xdr:row>5</xdr:row>
      <xdr:rowOff>28575</xdr:rowOff>
    </xdr:from>
    <xdr:to>
      <xdr:col>39</xdr:col>
      <xdr:colOff>183262</xdr:colOff>
      <xdr:row>11</xdr:row>
      <xdr:rowOff>81130</xdr:rowOff>
    </xdr:to>
    <xdr:pic>
      <xdr:nvPicPr>
        <xdr:cNvPr id="3" name="그림 2">
          <a:extLst>
            <a:ext uri="{FF2B5EF4-FFF2-40B4-BE49-F238E27FC236}">
              <a16:creationId xmlns:a16="http://schemas.microsoft.com/office/drawing/2014/main" id="{EF807581-662B-497C-984F-C6EDC6569B43}"/>
            </a:ext>
          </a:extLst>
        </xdr:cNvPr>
        <xdr:cNvPicPr>
          <a:picLocks noChangeAspect="1"/>
        </xdr:cNvPicPr>
      </xdr:nvPicPr>
      <xdr:blipFill>
        <a:blip xmlns:r="http://schemas.openxmlformats.org/officeDocument/2006/relationships" r:embed="rId2"/>
        <a:stretch>
          <a:fillRect/>
        </a:stretch>
      </xdr:blipFill>
      <xdr:spPr>
        <a:xfrm>
          <a:off x="20135850" y="1238250"/>
          <a:ext cx="3069337" cy="19575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34</xdr:col>
      <xdr:colOff>0</xdr:colOff>
      <xdr:row>2</xdr:row>
      <xdr:rowOff>0</xdr:rowOff>
    </xdr:from>
    <xdr:to>
      <xdr:col>37</xdr:col>
      <xdr:colOff>606619</xdr:colOff>
      <xdr:row>4</xdr:row>
      <xdr:rowOff>165197</xdr:rowOff>
    </xdr:to>
    <xdr:pic>
      <xdr:nvPicPr>
        <xdr:cNvPr id="7" name="그림 6">
          <a:extLst>
            <a:ext uri="{FF2B5EF4-FFF2-40B4-BE49-F238E27FC236}">
              <a16:creationId xmlns:a16="http://schemas.microsoft.com/office/drawing/2014/main" id="{69A750C5-0BEB-4882-A3B3-9ED2338C2946}"/>
            </a:ext>
          </a:extLst>
        </xdr:cNvPr>
        <xdr:cNvPicPr>
          <a:picLocks noChangeAspect="1"/>
        </xdr:cNvPicPr>
      </xdr:nvPicPr>
      <xdr:blipFill>
        <a:blip xmlns:r="http://schemas.openxmlformats.org/officeDocument/2006/relationships" r:embed="rId1"/>
        <a:stretch>
          <a:fillRect/>
        </a:stretch>
      </xdr:blipFill>
      <xdr:spPr>
        <a:xfrm>
          <a:off x="21694588" y="437029"/>
          <a:ext cx="2455590" cy="658256"/>
        </a:xfrm>
        <a:prstGeom prst="rect">
          <a:avLst/>
        </a:prstGeom>
      </xdr:spPr>
    </xdr:pic>
    <xdr:clientData/>
  </xdr:twoCellAnchor>
  <xdr:twoCellAnchor editAs="oneCell">
    <xdr:from>
      <xdr:col>33</xdr:col>
      <xdr:colOff>67236</xdr:colOff>
      <xdr:row>5</xdr:row>
      <xdr:rowOff>0</xdr:rowOff>
    </xdr:from>
    <xdr:to>
      <xdr:col>38</xdr:col>
      <xdr:colOff>54956</xdr:colOff>
      <xdr:row>12</xdr:row>
      <xdr:rowOff>231849</xdr:rowOff>
    </xdr:to>
    <xdr:pic>
      <xdr:nvPicPr>
        <xdr:cNvPr id="3" name="그림 2">
          <a:extLst>
            <a:ext uri="{FF2B5EF4-FFF2-40B4-BE49-F238E27FC236}">
              <a16:creationId xmlns:a16="http://schemas.microsoft.com/office/drawing/2014/main" id="{5250F26B-02B6-4BB0-8E15-6D839A1C5CDB}"/>
            </a:ext>
          </a:extLst>
        </xdr:cNvPr>
        <xdr:cNvPicPr>
          <a:picLocks noChangeAspect="1"/>
        </xdr:cNvPicPr>
      </xdr:nvPicPr>
      <xdr:blipFill>
        <a:blip xmlns:r="http://schemas.openxmlformats.org/officeDocument/2006/relationships" r:embed="rId2"/>
        <a:stretch>
          <a:fillRect/>
        </a:stretch>
      </xdr:blipFill>
      <xdr:spPr>
        <a:xfrm>
          <a:off x="21145501" y="1176618"/>
          <a:ext cx="3069337" cy="195755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34</xdr:col>
      <xdr:colOff>200025</xdr:colOff>
      <xdr:row>2</xdr:row>
      <xdr:rowOff>0</xdr:rowOff>
    </xdr:from>
    <xdr:to>
      <xdr:col>37</xdr:col>
      <xdr:colOff>655365</xdr:colOff>
      <xdr:row>5</xdr:row>
      <xdr:rowOff>20081</xdr:rowOff>
    </xdr:to>
    <xdr:pic>
      <xdr:nvPicPr>
        <xdr:cNvPr id="5" name="그림 4">
          <a:extLst>
            <a:ext uri="{FF2B5EF4-FFF2-40B4-BE49-F238E27FC236}">
              <a16:creationId xmlns:a16="http://schemas.microsoft.com/office/drawing/2014/main" id="{A5607D61-5FC9-4875-AF46-A2D9FF578AC0}"/>
            </a:ext>
          </a:extLst>
        </xdr:cNvPr>
        <xdr:cNvPicPr>
          <a:picLocks noChangeAspect="1"/>
        </xdr:cNvPicPr>
      </xdr:nvPicPr>
      <xdr:blipFill>
        <a:blip xmlns:r="http://schemas.openxmlformats.org/officeDocument/2006/relationships" r:embed="rId1"/>
        <a:stretch>
          <a:fillRect/>
        </a:stretch>
      </xdr:blipFill>
      <xdr:spPr>
        <a:xfrm>
          <a:off x="22764750" y="400050"/>
          <a:ext cx="2455590" cy="658256"/>
        </a:xfrm>
        <a:prstGeom prst="rect">
          <a:avLst/>
        </a:prstGeom>
      </xdr:spPr>
    </xdr:pic>
    <xdr:clientData/>
  </xdr:twoCellAnchor>
  <xdr:twoCellAnchor editAs="oneCell">
    <xdr:from>
      <xdr:col>33</xdr:col>
      <xdr:colOff>201706</xdr:colOff>
      <xdr:row>5</xdr:row>
      <xdr:rowOff>22411</xdr:rowOff>
    </xdr:from>
    <xdr:to>
      <xdr:col>37</xdr:col>
      <xdr:colOff>604043</xdr:colOff>
      <xdr:row>12</xdr:row>
      <xdr:rowOff>132116</xdr:rowOff>
    </xdr:to>
    <xdr:pic>
      <xdr:nvPicPr>
        <xdr:cNvPr id="3" name="그림 2">
          <a:extLst>
            <a:ext uri="{FF2B5EF4-FFF2-40B4-BE49-F238E27FC236}">
              <a16:creationId xmlns:a16="http://schemas.microsoft.com/office/drawing/2014/main" id="{84E1C984-7E4D-449A-A8CD-5BB6F6A9E704}"/>
            </a:ext>
          </a:extLst>
        </xdr:cNvPr>
        <xdr:cNvPicPr>
          <a:picLocks noChangeAspect="1"/>
        </xdr:cNvPicPr>
      </xdr:nvPicPr>
      <xdr:blipFill>
        <a:blip xmlns:r="http://schemas.openxmlformats.org/officeDocument/2006/relationships" r:embed="rId2"/>
        <a:stretch>
          <a:fillRect/>
        </a:stretch>
      </xdr:blipFill>
      <xdr:spPr>
        <a:xfrm>
          <a:off x="22243677" y="1075764"/>
          <a:ext cx="3091748" cy="198108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38</xdr:col>
      <xdr:colOff>156882</xdr:colOff>
      <xdr:row>2</xdr:row>
      <xdr:rowOff>44824</xdr:rowOff>
    </xdr:from>
    <xdr:to>
      <xdr:col>41</xdr:col>
      <xdr:colOff>629031</xdr:colOff>
      <xdr:row>5</xdr:row>
      <xdr:rowOff>30727</xdr:rowOff>
    </xdr:to>
    <xdr:pic>
      <xdr:nvPicPr>
        <xdr:cNvPr id="5" name="그림 4">
          <a:extLst>
            <a:ext uri="{FF2B5EF4-FFF2-40B4-BE49-F238E27FC236}">
              <a16:creationId xmlns:a16="http://schemas.microsoft.com/office/drawing/2014/main" id="{2C3E65C4-EFF6-495A-B009-7DA4B13EFE50}"/>
            </a:ext>
          </a:extLst>
        </xdr:cNvPr>
        <xdr:cNvPicPr>
          <a:picLocks noChangeAspect="1"/>
        </xdr:cNvPicPr>
      </xdr:nvPicPr>
      <xdr:blipFill>
        <a:blip xmlns:r="http://schemas.openxmlformats.org/officeDocument/2006/relationships" r:embed="rId1"/>
        <a:stretch>
          <a:fillRect/>
        </a:stretch>
      </xdr:blipFill>
      <xdr:spPr>
        <a:xfrm>
          <a:off x="24832235" y="493059"/>
          <a:ext cx="2455590" cy="658256"/>
        </a:xfrm>
        <a:prstGeom prst="rect">
          <a:avLst/>
        </a:prstGeom>
      </xdr:spPr>
    </xdr:pic>
    <xdr:clientData/>
  </xdr:twoCellAnchor>
  <xdr:twoCellAnchor editAs="oneCell">
    <xdr:from>
      <xdr:col>37</xdr:col>
      <xdr:colOff>280147</xdr:colOff>
      <xdr:row>5</xdr:row>
      <xdr:rowOff>67236</xdr:rowOff>
    </xdr:from>
    <xdr:to>
      <xdr:col>41</xdr:col>
      <xdr:colOff>682484</xdr:colOff>
      <xdr:row>8</xdr:row>
      <xdr:rowOff>175820</xdr:rowOff>
    </xdr:to>
    <xdr:pic>
      <xdr:nvPicPr>
        <xdr:cNvPr id="3" name="그림 2">
          <a:extLst>
            <a:ext uri="{FF2B5EF4-FFF2-40B4-BE49-F238E27FC236}">
              <a16:creationId xmlns:a16="http://schemas.microsoft.com/office/drawing/2014/main" id="{A74D2A5E-D6D8-43C4-A2C7-8F202495FFE4}"/>
            </a:ext>
          </a:extLst>
        </xdr:cNvPr>
        <xdr:cNvPicPr>
          <a:picLocks noChangeAspect="1"/>
        </xdr:cNvPicPr>
      </xdr:nvPicPr>
      <xdr:blipFill>
        <a:blip xmlns:r="http://schemas.openxmlformats.org/officeDocument/2006/relationships" r:embed="rId2"/>
        <a:stretch>
          <a:fillRect/>
        </a:stretch>
      </xdr:blipFill>
      <xdr:spPr>
        <a:xfrm>
          <a:off x="24271941" y="1187824"/>
          <a:ext cx="3069337" cy="195755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40</xdr:col>
      <xdr:colOff>0</xdr:colOff>
      <xdr:row>2</xdr:row>
      <xdr:rowOff>0</xdr:rowOff>
    </xdr:from>
    <xdr:to>
      <xdr:col>43</xdr:col>
      <xdr:colOff>606619</xdr:colOff>
      <xdr:row>4</xdr:row>
      <xdr:rowOff>210021</xdr:rowOff>
    </xdr:to>
    <xdr:pic>
      <xdr:nvPicPr>
        <xdr:cNvPr id="5" name="그림 4">
          <a:extLst>
            <a:ext uri="{FF2B5EF4-FFF2-40B4-BE49-F238E27FC236}">
              <a16:creationId xmlns:a16="http://schemas.microsoft.com/office/drawing/2014/main" id="{4BA1ED5C-47BB-44AE-A32A-D1E3B9D180F6}"/>
            </a:ext>
          </a:extLst>
        </xdr:cNvPr>
        <xdr:cNvPicPr>
          <a:picLocks noChangeAspect="1"/>
        </xdr:cNvPicPr>
      </xdr:nvPicPr>
      <xdr:blipFill>
        <a:blip xmlns:r="http://schemas.openxmlformats.org/officeDocument/2006/relationships" r:embed="rId1"/>
        <a:stretch>
          <a:fillRect/>
        </a:stretch>
      </xdr:blipFill>
      <xdr:spPr>
        <a:xfrm>
          <a:off x="23689235" y="470647"/>
          <a:ext cx="2455590" cy="658256"/>
        </a:xfrm>
        <a:prstGeom prst="rect">
          <a:avLst/>
        </a:prstGeom>
      </xdr:spPr>
    </xdr:pic>
    <xdr:clientData/>
  </xdr:twoCellAnchor>
  <xdr:twoCellAnchor editAs="oneCell">
    <xdr:from>
      <xdr:col>39</xdr:col>
      <xdr:colOff>0</xdr:colOff>
      <xdr:row>5</xdr:row>
      <xdr:rowOff>0</xdr:rowOff>
    </xdr:from>
    <xdr:to>
      <xdr:col>43</xdr:col>
      <xdr:colOff>604043</xdr:colOff>
      <xdr:row>13</xdr:row>
      <xdr:rowOff>164614</xdr:rowOff>
    </xdr:to>
    <xdr:pic>
      <xdr:nvPicPr>
        <xdr:cNvPr id="3" name="그림 2">
          <a:extLst>
            <a:ext uri="{FF2B5EF4-FFF2-40B4-BE49-F238E27FC236}">
              <a16:creationId xmlns:a16="http://schemas.microsoft.com/office/drawing/2014/main" id="{1288CC58-90CA-476F-962C-A66263C14BAE}"/>
            </a:ext>
          </a:extLst>
        </xdr:cNvPr>
        <xdr:cNvPicPr>
          <a:picLocks noChangeAspect="1"/>
        </xdr:cNvPicPr>
      </xdr:nvPicPr>
      <xdr:blipFill>
        <a:blip xmlns:r="http://schemas.openxmlformats.org/officeDocument/2006/relationships" r:embed="rId2"/>
        <a:stretch>
          <a:fillRect/>
        </a:stretch>
      </xdr:blipFill>
      <xdr:spPr>
        <a:xfrm>
          <a:off x="23072912" y="1143000"/>
          <a:ext cx="3069337" cy="195755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35</xdr:col>
      <xdr:colOff>590550</xdr:colOff>
      <xdr:row>1</xdr:row>
      <xdr:rowOff>114300</xdr:rowOff>
    </xdr:from>
    <xdr:to>
      <xdr:col>39</xdr:col>
      <xdr:colOff>569640</xdr:colOff>
      <xdr:row>4</xdr:row>
      <xdr:rowOff>172481</xdr:rowOff>
    </xdr:to>
    <xdr:pic>
      <xdr:nvPicPr>
        <xdr:cNvPr id="5" name="그림 4">
          <a:extLst>
            <a:ext uri="{FF2B5EF4-FFF2-40B4-BE49-F238E27FC236}">
              <a16:creationId xmlns:a16="http://schemas.microsoft.com/office/drawing/2014/main" id="{8C3F4E16-53DB-47FC-ACF7-656608262B9B}"/>
            </a:ext>
          </a:extLst>
        </xdr:cNvPr>
        <xdr:cNvPicPr>
          <a:picLocks noChangeAspect="1"/>
        </xdr:cNvPicPr>
      </xdr:nvPicPr>
      <xdr:blipFill>
        <a:blip xmlns:r="http://schemas.openxmlformats.org/officeDocument/2006/relationships" r:embed="rId1"/>
        <a:stretch>
          <a:fillRect/>
        </a:stretch>
      </xdr:blipFill>
      <xdr:spPr>
        <a:xfrm>
          <a:off x="22564725" y="495300"/>
          <a:ext cx="2455590" cy="658256"/>
        </a:xfrm>
        <a:prstGeom prst="rect">
          <a:avLst/>
        </a:prstGeom>
      </xdr:spPr>
    </xdr:pic>
    <xdr:clientData/>
  </xdr:twoCellAnchor>
  <xdr:twoCellAnchor editAs="oneCell">
    <xdr:from>
      <xdr:col>35</xdr:col>
      <xdr:colOff>0</xdr:colOff>
      <xdr:row>5</xdr:row>
      <xdr:rowOff>0</xdr:rowOff>
    </xdr:from>
    <xdr:to>
      <xdr:col>39</xdr:col>
      <xdr:colOff>592837</xdr:colOff>
      <xdr:row>13</xdr:row>
      <xdr:rowOff>52555</xdr:rowOff>
    </xdr:to>
    <xdr:pic>
      <xdr:nvPicPr>
        <xdr:cNvPr id="3" name="그림 2">
          <a:extLst>
            <a:ext uri="{FF2B5EF4-FFF2-40B4-BE49-F238E27FC236}">
              <a16:creationId xmlns:a16="http://schemas.microsoft.com/office/drawing/2014/main" id="{66560D96-2849-423E-A13C-2A1748AE1349}"/>
            </a:ext>
          </a:extLst>
        </xdr:cNvPr>
        <xdr:cNvPicPr>
          <a:picLocks noChangeAspect="1"/>
        </xdr:cNvPicPr>
      </xdr:nvPicPr>
      <xdr:blipFill>
        <a:blip xmlns:r="http://schemas.openxmlformats.org/officeDocument/2006/relationships" r:embed="rId2"/>
        <a:stretch>
          <a:fillRect/>
        </a:stretch>
      </xdr:blipFill>
      <xdr:spPr>
        <a:xfrm>
          <a:off x="21974175" y="1219200"/>
          <a:ext cx="3069337" cy="195755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37</xdr:col>
      <xdr:colOff>0</xdr:colOff>
      <xdr:row>2</xdr:row>
      <xdr:rowOff>0</xdr:rowOff>
    </xdr:from>
    <xdr:to>
      <xdr:col>40</xdr:col>
      <xdr:colOff>606619</xdr:colOff>
      <xdr:row>4</xdr:row>
      <xdr:rowOff>210021</xdr:rowOff>
    </xdr:to>
    <xdr:pic>
      <xdr:nvPicPr>
        <xdr:cNvPr id="5" name="그림 4">
          <a:extLst>
            <a:ext uri="{FF2B5EF4-FFF2-40B4-BE49-F238E27FC236}">
              <a16:creationId xmlns:a16="http://schemas.microsoft.com/office/drawing/2014/main" id="{34CB4BFD-E1C5-4504-A56A-6001FF546E54}"/>
            </a:ext>
          </a:extLst>
        </xdr:cNvPr>
        <xdr:cNvPicPr>
          <a:picLocks noChangeAspect="1"/>
        </xdr:cNvPicPr>
      </xdr:nvPicPr>
      <xdr:blipFill>
        <a:blip xmlns:r="http://schemas.openxmlformats.org/officeDocument/2006/relationships" r:embed="rId1"/>
        <a:stretch>
          <a:fillRect/>
        </a:stretch>
      </xdr:blipFill>
      <xdr:spPr>
        <a:xfrm>
          <a:off x="22960853" y="504265"/>
          <a:ext cx="2455590" cy="658256"/>
        </a:xfrm>
        <a:prstGeom prst="rect">
          <a:avLst/>
        </a:prstGeom>
      </xdr:spPr>
    </xdr:pic>
    <xdr:clientData/>
  </xdr:twoCellAnchor>
  <xdr:twoCellAnchor editAs="oneCell">
    <xdr:from>
      <xdr:col>36</xdr:col>
      <xdr:colOff>0</xdr:colOff>
      <xdr:row>5</xdr:row>
      <xdr:rowOff>0</xdr:rowOff>
    </xdr:from>
    <xdr:to>
      <xdr:col>40</xdr:col>
      <xdr:colOff>604042</xdr:colOff>
      <xdr:row>13</xdr:row>
      <xdr:rowOff>52555</xdr:rowOff>
    </xdr:to>
    <xdr:pic>
      <xdr:nvPicPr>
        <xdr:cNvPr id="3" name="그림 2">
          <a:extLst>
            <a:ext uri="{FF2B5EF4-FFF2-40B4-BE49-F238E27FC236}">
              <a16:creationId xmlns:a16="http://schemas.microsoft.com/office/drawing/2014/main" id="{B93BF48A-E8B9-46C5-B84B-278F28D6AAB0}"/>
            </a:ext>
          </a:extLst>
        </xdr:cNvPr>
        <xdr:cNvPicPr>
          <a:picLocks noChangeAspect="1"/>
        </xdr:cNvPicPr>
      </xdr:nvPicPr>
      <xdr:blipFill>
        <a:blip xmlns:r="http://schemas.openxmlformats.org/officeDocument/2006/relationships" r:embed="rId2"/>
        <a:stretch>
          <a:fillRect/>
        </a:stretch>
      </xdr:blipFill>
      <xdr:spPr>
        <a:xfrm>
          <a:off x="22344529" y="1176618"/>
          <a:ext cx="3069337" cy="19575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y%20Documents\Prudential\Asia\Korea%20Life\Models\Valuation\PCA%20Life%20(Korea)%20Valuation%20vWF55b%20(volume%20reduction%20scenario).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50976;&#54812;&#44221;\&#54644;&#51648;\&#50976;&#54812;&#44221;\&#44221;&#51060;\&#54644;&#51648;\200004\&#44396;&#44508;&#5122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51060;&#51333;&#54596;\C\&#51473;&#48512;&#49549;&#4837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49569;&#51116;&#54785;\C\EXCEL\JH\&#47560;&#44048;\&#48512;&#47784;&#53685;&#4837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00.100.1.100\windows\TEMP\&#51473;&#48512;&#49549;&#4837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45453;&#54801;\&#47448;&#49345;&#49688;\WINDOWS\&#48148;&#53461;%20&#54868;&#47732;\&#47448;&#49345;&#49688;\&#52629;&#54801;&#48376;&#48512;\'98,4~12&#50900;&#52629;&#54801;ms.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gw.intra-gmd.co.kr/users/FBC9C5D1-825C-4DC2-8FEF-4BF19EC86B78/spool/mail/B519F03F-A93C-4715-864A-DE7BB9A34C46/&#44553;&#50668;&#51312;&#44204;&#5436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0.100.1.100\My%20Documents\Prudential\Asia\Korea%20Life\Models\Valuation\PCA%20Life%20(Korea)%20Valuation%20vWF55b%20(volume%20reduction%20scenari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ISB\MON\NEW\9703\fy96-acc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ON\RESERVE\ISB\Prt99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00.100.1.100\2780014\Sales\GA\&#49688;&#49688;&#47308;%20&#44160;&#51613;\2015\201506\GA&#52292;&#45328;%20&#49688;&#49688;&#47308;%20&#44160;&#51613;_21506(&#49849;&#54872;%20&#51088;&#52404;%20&#49688;&#5122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MON\ISB\MON\NEW\9903\Prt990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RIMEASSET\&#48277;&#47924;_law\Documents%20and%20Settings\jiykim\Local%20Settings\Temporary%20Internet%20Files\Content.Outlook\8ASP8C6E\GAK_&#49884;&#52293;&#45936;&#51060;&#53552;_final(&#44536;&#47353;&#49444;&#5122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0.100.1.100\My%20Documents\&#44592;&#50629;&#45824;&#52636;\&#51068;&#48324;&#51613;&#44048;&#54788;&#54889;(&#49569;&#44284;&#51109;&#45784;&#50836;&#52397;&#51088;&#4730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BOOK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 Do"/>
      <sheetName val="Summary Outputs--&gt;"/>
      <sheetName val="Value"/>
      <sheetName val="Performance Targets"/>
      <sheetName val="BPs--&gt;"/>
      <sheetName val="CorpKPIs"/>
      <sheetName val="SalesSum(channel)"/>
      <sheetName val="Co Exp Sum"/>
      <sheetName val="InsRevAccount"/>
      <sheetName val="FP BP KPIs"/>
      <sheetName val="Agency BP KPIs"/>
      <sheetName val="BA BP KPIs"/>
      <sheetName val="DMTM BP KPIs"/>
      <sheetName val="Dist BP KPIs"/>
      <sheetName val="PAR Comparison"/>
      <sheetName val="BA BP KPIs (7 yr)"/>
      <sheetName val="FP &amp; Bank Comm"/>
      <sheetName val="Product--&gt;"/>
      <sheetName val="Product Outputs"/>
      <sheetName val="YP UriSarang"/>
      <sheetName val="Accident"/>
      <sheetName val="Cancer"/>
      <sheetName val="Product Loadings"/>
      <sheetName val="Product Mix"/>
      <sheetName val="Central Costs--&gt;"/>
      <sheetName val="ITCS--&gt;"/>
      <sheetName val="ITCS Maintenance"/>
      <sheetName val="Cost Summary"/>
      <sheetName val="Project Investments"/>
      <sheetName val="IT CS"/>
      <sheetName val="ITCS Co Exp Sum"/>
      <sheetName val="BC--&gt;"/>
      <sheetName val="B&amp;C"/>
      <sheetName val="B&amp;C Co Exp Sum"/>
      <sheetName val="Overhead"/>
      <sheetName val="OH Co Exp Sum"/>
      <sheetName val="Channel--&gt;"/>
      <sheetName val="Global"/>
      <sheetName val="FP Channel"/>
      <sheetName val="FP Branch"/>
      <sheetName val="FP Individual"/>
      <sheetName val="FP KPIs"/>
      <sheetName val="FP Co Exp Sum"/>
      <sheetName val="FP Valuation"/>
      <sheetName val="General Agency--&gt;"/>
      <sheetName val="Agency Channel"/>
      <sheetName val="Agency Individual"/>
      <sheetName val="Agency KPIs"/>
      <sheetName val="Agency Co Exp Sum"/>
      <sheetName val="Agency Valuation"/>
      <sheetName val="BA--&gt;"/>
      <sheetName val="To dos"/>
      <sheetName val="BA Inputs"/>
      <sheetName val="Deal"/>
      <sheetName val="BA Channel"/>
      <sheetName val="In-branch FSC"/>
      <sheetName val="Mobile FSC"/>
      <sheetName val="BA KPIs"/>
      <sheetName val="BA Co Exp Sum"/>
      <sheetName val="BA Valuation"/>
      <sheetName val="DMTM--&gt;"/>
      <sheetName val="General Inputs"/>
      <sheetName val="In-Source"/>
      <sheetName val="Out-Source (Quota)"/>
      <sheetName val="Out-Source (Fee)"/>
      <sheetName val="Outputs"/>
      <sheetName val="DMTM Co Exp Sum"/>
      <sheetName val="PCA Life (Korea) Valuation vWF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row r="17">
          <cell r="C17">
            <v>1859</v>
          </cell>
        </row>
      </sheetData>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6"/>
      <sheetName val="해지환수 대상계약"/>
      <sheetName val="미환수대상계약"/>
      <sheetName val="환수최종총괄"/>
      <sheetName val="수당data"/>
      <sheetName val="data"/>
      <sheetName val="해촉자 운영비 환수 1"/>
      <sheetName val="운영비 환수 1 "/>
      <sheetName val="해촉자 운영비 환수 최종"/>
      <sheetName val="운영비환수"/>
      <sheetName val="Sheet3"/>
      <sheetName val="Sheet2"/>
      <sheetName val="시책비"/>
      <sheetName val="Sheet4"/>
      <sheetName val="Sheet5"/>
      <sheetName val="유보자"/>
      <sheetName val="유보환수차액"/>
      <sheetName val="Sheet7"/>
      <sheetName val="환수SAM"/>
      <sheetName val="Sheet1"/>
      <sheetName val="개인별최종(유보미반영)"/>
      <sheetName val="품의최종"/>
      <sheetName val="Whan20004 (3)"/>
      <sheetName val="Whan20004"/>
      <sheetName val="Whan20004 (4)"/>
      <sheetName val="전체 (2)"/>
      <sheetName val="전체 (3)"/>
      <sheetName val="품의"/>
      <sheetName val="대환취급"/>
      <sheetName val="basic_info"/>
    </sheetNames>
    <sheetDataSet>
      <sheetData sheetId="0" refreshError="1"/>
      <sheetData sheetId="1" refreshError="1"/>
      <sheetData sheetId="2" refreshError="1"/>
      <sheetData sheetId="3" refreshError="1"/>
      <sheetData sheetId="4" refreshError="1">
        <row r="4">
          <cell r="A4">
            <v>0</v>
          </cell>
          <cell r="B4">
            <v>0</v>
          </cell>
          <cell r="C4">
            <v>0</v>
          </cell>
          <cell r="D4">
            <v>0</v>
          </cell>
          <cell r="E4">
            <v>0</v>
          </cell>
          <cell r="F4">
            <v>0</v>
          </cell>
          <cell r="G4">
            <v>0</v>
          </cell>
          <cell r="H4">
            <v>0</v>
          </cell>
          <cell r="I4">
            <v>0</v>
          </cell>
        </row>
        <row r="5">
          <cell r="A5">
            <v>300000</v>
          </cell>
          <cell r="C5">
            <v>100000</v>
          </cell>
          <cell r="D5">
            <v>100000</v>
          </cell>
          <cell r="E5">
            <v>90000</v>
          </cell>
          <cell r="F5">
            <v>80000</v>
          </cell>
          <cell r="G5">
            <v>0</v>
          </cell>
          <cell r="H5">
            <v>0</v>
          </cell>
          <cell r="I5">
            <v>0</v>
          </cell>
        </row>
        <row r="6">
          <cell r="A6">
            <v>350000</v>
          </cell>
          <cell r="B6">
            <v>100000</v>
          </cell>
          <cell r="C6">
            <v>100000</v>
          </cell>
          <cell r="D6">
            <v>100000</v>
          </cell>
          <cell r="E6">
            <v>90000</v>
          </cell>
          <cell r="F6">
            <v>80000</v>
          </cell>
          <cell r="G6">
            <v>0</v>
          </cell>
          <cell r="H6">
            <v>0</v>
          </cell>
          <cell r="I6">
            <v>0</v>
          </cell>
        </row>
        <row r="7">
          <cell r="A7">
            <v>400000</v>
          </cell>
          <cell r="B7">
            <v>100000</v>
          </cell>
          <cell r="C7">
            <v>135000</v>
          </cell>
          <cell r="D7">
            <v>150000</v>
          </cell>
          <cell r="E7">
            <v>150000</v>
          </cell>
          <cell r="F7">
            <v>135000</v>
          </cell>
          <cell r="G7">
            <v>120000</v>
          </cell>
          <cell r="H7">
            <v>0</v>
          </cell>
          <cell r="I7">
            <v>0</v>
          </cell>
        </row>
        <row r="8">
          <cell r="A8">
            <v>550000</v>
          </cell>
          <cell r="B8">
            <v>100000</v>
          </cell>
          <cell r="C8">
            <v>212500</v>
          </cell>
          <cell r="D8">
            <v>225000</v>
          </cell>
          <cell r="E8">
            <v>250000</v>
          </cell>
          <cell r="F8">
            <v>250000</v>
          </cell>
          <cell r="G8">
            <v>225000</v>
          </cell>
          <cell r="H8">
            <v>200000</v>
          </cell>
          <cell r="I8">
            <v>0</v>
          </cell>
        </row>
        <row r="9">
          <cell r="A9">
            <v>800000</v>
          </cell>
          <cell r="B9">
            <v>100000</v>
          </cell>
          <cell r="C9">
            <v>240000</v>
          </cell>
          <cell r="D9">
            <v>255000</v>
          </cell>
          <cell r="E9">
            <v>270000</v>
          </cell>
          <cell r="F9">
            <v>300000</v>
          </cell>
          <cell r="G9">
            <v>300000</v>
          </cell>
          <cell r="H9">
            <v>270000</v>
          </cell>
          <cell r="I9">
            <v>240000</v>
          </cell>
        </row>
        <row r="10">
          <cell r="A10">
            <v>1100000</v>
          </cell>
          <cell r="B10">
            <v>100000</v>
          </cell>
          <cell r="C10">
            <v>240000</v>
          </cell>
          <cell r="D10">
            <v>320000</v>
          </cell>
          <cell r="E10">
            <v>340000</v>
          </cell>
          <cell r="F10">
            <v>360000</v>
          </cell>
          <cell r="G10">
            <v>400000</v>
          </cell>
          <cell r="H10">
            <v>400000</v>
          </cell>
          <cell r="I10">
            <v>360000</v>
          </cell>
        </row>
        <row r="11">
          <cell r="A11">
            <v>1500000</v>
          </cell>
          <cell r="B11">
            <v>100000</v>
          </cell>
          <cell r="C11">
            <v>240000</v>
          </cell>
          <cell r="D11">
            <v>320000</v>
          </cell>
          <cell r="E11">
            <v>400000</v>
          </cell>
          <cell r="F11">
            <v>425000</v>
          </cell>
          <cell r="G11">
            <v>450000</v>
          </cell>
          <cell r="H11">
            <v>500000</v>
          </cell>
          <cell r="I11">
            <v>500000</v>
          </cell>
        </row>
        <row r="12">
          <cell r="A12">
            <v>2000000</v>
          </cell>
          <cell r="B12">
            <v>100000</v>
          </cell>
          <cell r="C12">
            <v>240000</v>
          </cell>
          <cell r="D12">
            <v>320000</v>
          </cell>
          <cell r="E12">
            <v>400000</v>
          </cell>
          <cell r="F12">
            <v>480000</v>
          </cell>
          <cell r="G12">
            <v>510000</v>
          </cell>
          <cell r="H12">
            <v>540000</v>
          </cell>
          <cell r="I12">
            <v>600000</v>
          </cell>
        </row>
        <row r="13">
          <cell r="A13">
            <v>2500000</v>
          </cell>
          <cell r="B13">
            <v>100000</v>
          </cell>
          <cell r="C13">
            <v>240000</v>
          </cell>
          <cell r="D13">
            <v>320000</v>
          </cell>
          <cell r="E13">
            <v>400000</v>
          </cell>
          <cell r="F13">
            <v>480000</v>
          </cell>
          <cell r="G13">
            <v>560000</v>
          </cell>
          <cell r="H13">
            <v>595000</v>
          </cell>
          <cell r="I13">
            <v>700000</v>
          </cell>
        </row>
        <row r="14">
          <cell r="A14">
            <v>3000000</v>
          </cell>
          <cell r="B14">
            <v>100000</v>
          </cell>
          <cell r="C14">
            <v>240000</v>
          </cell>
          <cell r="D14">
            <v>320000</v>
          </cell>
          <cell r="E14">
            <v>400000</v>
          </cell>
          <cell r="F14">
            <v>480000</v>
          </cell>
          <cell r="G14">
            <v>560000</v>
          </cell>
          <cell r="H14">
            <v>680000</v>
          </cell>
          <cell r="I14">
            <v>850000</v>
          </cell>
        </row>
        <row r="15">
          <cell r="A15">
            <v>3600000</v>
          </cell>
          <cell r="B15">
            <v>100000</v>
          </cell>
          <cell r="C15">
            <v>240000</v>
          </cell>
          <cell r="D15">
            <v>320000</v>
          </cell>
          <cell r="E15">
            <v>400000</v>
          </cell>
          <cell r="F15">
            <v>480000</v>
          </cell>
          <cell r="G15">
            <v>560000</v>
          </cell>
          <cell r="H15">
            <v>680000</v>
          </cell>
          <cell r="I15">
            <v>1000000</v>
          </cell>
        </row>
        <row r="16">
          <cell r="A16">
            <v>99999999</v>
          </cell>
          <cell r="B16">
            <v>100000</v>
          </cell>
          <cell r="C16">
            <v>240000</v>
          </cell>
          <cell r="D16">
            <v>320000</v>
          </cell>
          <cell r="E16">
            <v>400000</v>
          </cell>
          <cell r="F16">
            <v>480000</v>
          </cell>
          <cell r="G16">
            <v>560000</v>
          </cell>
          <cell r="H16">
            <v>680000</v>
          </cell>
          <cell r="I16">
            <v>1000000</v>
          </cell>
        </row>
        <row r="20">
          <cell r="A20">
            <v>0</v>
          </cell>
          <cell r="B20">
            <v>0</v>
          </cell>
          <cell r="C20">
            <v>0</v>
          </cell>
          <cell r="D20">
            <v>0</v>
          </cell>
          <cell r="E20">
            <v>0</v>
          </cell>
          <cell r="F20">
            <v>0</v>
          </cell>
          <cell r="G20">
            <v>0</v>
          </cell>
          <cell r="H20">
            <v>0</v>
          </cell>
          <cell r="I20">
            <v>0</v>
          </cell>
        </row>
        <row r="21">
          <cell r="A21">
            <v>300000</v>
          </cell>
          <cell r="C21">
            <v>100000</v>
          </cell>
          <cell r="D21">
            <v>100000</v>
          </cell>
          <cell r="E21">
            <v>90000</v>
          </cell>
          <cell r="F21">
            <v>80000</v>
          </cell>
          <cell r="G21">
            <v>0</v>
          </cell>
          <cell r="H21">
            <v>0</v>
          </cell>
          <cell r="I21">
            <v>0</v>
          </cell>
        </row>
        <row r="22">
          <cell r="A22">
            <v>350000</v>
          </cell>
          <cell r="B22">
            <v>100000</v>
          </cell>
          <cell r="C22">
            <v>100000</v>
          </cell>
          <cell r="D22">
            <v>100000</v>
          </cell>
          <cell r="E22">
            <v>90000</v>
          </cell>
          <cell r="F22">
            <v>80000</v>
          </cell>
          <cell r="G22">
            <v>0</v>
          </cell>
          <cell r="H22">
            <v>0</v>
          </cell>
          <cell r="I22">
            <v>0</v>
          </cell>
        </row>
        <row r="23">
          <cell r="A23">
            <v>400000</v>
          </cell>
          <cell r="B23">
            <v>100000</v>
          </cell>
          <cell r="C23">
            <v>148500</v>
          </cell>
          <cell r="D23">
            <v>165000</v>
          </cell>
          <cell r="E23">
            <v>165000</v>
          </cell>
          <cell r="F23">
            <v>148500</v>
          </cell>
          <cell r="G23">
            <v>132000</v>
          </cell>
          <cell r="H23">
            <v>0</v>
          </cell>
          <cell r="I23">
            <v>0</v>
          </cell>
        </row>
        <row r="24">
          <cell r="A24">
            <v>550000</v>
          </cell>
          <cell r="B24">
            <v>100000</v>
          </cell>
          <cell r="C24">
            <v>233750</v>
          </cell>
          <cell r="D24">
            <v>247500</v>
          </cell>
          <cell r="E24">
            <v>275000</v>
          </cell>
          <cell r="F24">
            <v>275000</v>
          </cell>
          <cell r="G24">
            <v>247500</v>
          </cell>
          <cell r="H24">
            <v>220000</v>
          </cell>
          <cell r="I24">
            <v>0</v>
          </cell>
        </row>
        <row r="25">
          <cell r="A25">
            <v>800000</v>
          </cell>
          <cell r="B25">
            <v>100000</v>
          </cell>
          <cell r="C25">
            <v>264000</v>
          </cell>
          <cell r="D25">
            <v>280500</v>
          </cell>
          <cell r="E25">
            <v>297000</v>
          </cell>
          <cell r="F25">
            <v>330000</v>
          </cell>
          <cell r="G25">
            <v>330000</v>
          </cell>
          <cell r="H25">
            <v>297000</v>
          </cell>
          <cell r="I25">
            <v>264000</v>
          </cell>
        </row>
        <row r="26">
          <cell r="A26">
            <v>1100000</v>
          </cell>
          <cell r="B26">
            <v>100000</v>
          </cell>
          <cell r="C26">
            <v>264000</v>
          </cell>
          <cell r="D26">
            <v>352000</v>
          </cell>
          <cell r="E26">
            <v>374000</v>
          </cell>
          <cell r="F26">
            <v>396000</v>
          </cell>
          <cell r="G26">
            <v>440000</v>
          </cell>
          <cell r="H26">
            <v>440000</v>
          </cell>
          <cell r="I26">
            <v>396000</v>
          </cell>
        </row>
        <row r="27">
          <cell r="A27">
            <v>1500000</v>
          </cell>
          <cell r="B27">
            <v>100000</v>
          </cell>
          <cell r="C27">
            <v>264000</v>
          </cell>
          <cell r="D27">
            <v>352000</v>
          </cell>
          <cell r="E27">
            <v>440000</v>
          </cell>
          <cell r="F27">
            <v>467500</v>
          </cell>
          <cell r="G27">
            <v>495000</v>
          </cell>
          <cell r="H27">
            <v>550000</v>
          </cell>
          <cell r="I27">
            <v>550000</v>
          </cell>
        </row>
        <row r="28">
          <cell r="A28">
            <v>2000000</v>
          </cell>
          <cell r="B28">
            <v>100000</v>
          </cell>
          <cell r="C28">
            <v>264000</v>
          </cell>
          <cell r="D28">
            <v>352000</v>
          </cell>
          <cell r="E28">
            <v>440000</v>
          </cell>
          <cell r="F28">
            <v>528000</v>
          </cell>
          <cell r="G28">
            <v>561000</v>
          </cell>
          <cell r="H28">
            <v>594000</v>
          </cell>
          <cell r="I28">
            <v>660000</v>
          </cell>
        </row>
        <row r="29">
          <cell r="A29">
            <v>2500000</v>
          </cell>
          <cell r="B29">
            <v>100000</v>
          </cell>
          <cell r="C29">
            <v>264000</v>
          </cell>
          <cell r="D29">
            <v>352000</v>
          </cell>
          <cell r="E29">
            <v>440000</v>
          </cell>
          <cell r="F29">
            <v>528000</v>
          </cell>
          <cell r="G29">
            <v>616000</v>
          </cell>
          <cell r="H29">
            <v>654500</v>
          </cell>
          <cell r="I29">
            <v>770000</v>
          </cell>
        </row>
        <row r="30">
          <cell r="A30">
            <v>3000000</v>
          </cell>
          <cell r="B30">
            <v>100000</v>
          </cell>
          <cell r="C30">
            <v>264000</v>
          </cell>
          <cell r="D30">
            <v>352000</v>
          </cell>
          <cell r="E30">
            <v>440000</v>
          </cell>
          <cell r="F30">
            <v>528000</v>
          </cell>
          <cell r="G30">
            <v>616000</v>
          </cell>
          <cell r="H30">
            <v>748000</v>
          </cell>
          <cell r="I30">
            <v>935000</v>
          </cell>
        </row>
        <row r="31">
          <cell r="A31">
            <v>3600000</v>
          </cell>
          <cell r="B31">
            <v>100000</v>
          </cell>
          <cell r="C31">
            <v>264000</v>
          </cell>
          <cell r="D31">
            <v>352000</v>
          </cell>
          <cell r="E31">
            <v>440000</v>
          </cell>
          <cell r="F31">
            <v>528000</v>
          </cell>
          <cell r="G31">
            <v>616000</v>
          </cell>
          <cell r="H31">
            <v>748000</v>
          </cell>
          <cell r="I31">
            <v>1100000</v>
          </cell>
        </row>
        <row r="32">
          <cell r="A32">
            <v>99999999</v>
          </cell>
          <cell r="B32">
            <v>100000</v>
          </cell>
          <cell r="C32">
            <v>264000</v>
          </cell>
          <cell r="D32">
            <v>352000</v>
          </cell>
          <cell r="E32">
            <v>440000</v>
          </cell>
          <cell r="F32">
            <v>528000</v>
          </cell>
          <cell r="G32">
            <v>616000</v>
          </cell>
          <cell r="H32">
            <v>748000</v>
          </cell>
          <cell r="I32">
            <v>1100000</v>
          </cell>
        </row>
        <row r="35">
          <cell r="A35">
            <v>0</v>
          </cell>
          <cell r="B35">
            <v>1</v>
          </cell>
          <cell r="C35">
            <v>0</v>
          </cell>
          <cell r="E35">
            <v>0</v>
          </cell>
          <cell r="F35">
            <v>1</v>
          </cell>
          <cell r="G35">
            <v>0</v>
          </cell>
          <cell r="I35">
            <v>0</v>
          </cell>
          <cell r="J35">
            <v>1</v>
          </cell>
          <cell r="K35">
            <v>0</v>
          </cell>
        </row>
        <row r="36">
          <cell r="A36">
            <v>350000</v>
          </cell>
          <cell r="B36">
            <v>2</v>
          </cell>
          <cell r="C36">
            <v>40000</v>
          </cell>
          <cell r="E36">
            <v>350000</v>
          </cell>
          <cell r="F36">
            <v>2</v>
          </cell>
          <cell r="G36">
            <v>250000</v>
          </cell>
          <cell r="I36">
            <v>400000</v>
          </cell>
          <cell r="J36">
            <v>2</v>
          </cell>
          <cell r="K36">
            <v>110000</v>
          </cell>
        </row>
        <row r="37">
          <cell r="A37">
            <v>450000</v>
          </cell>
          <cell r="B37">
            <v>3</v>
          </cell>
          <cell r="C37">
            <v>100000</v>
          </cell>
          <cell r="E37">
            <v>450000</v>
          </cell>
          <cell r="F37">
            <v>3</v>
          </cell>
          <cell r="G37">
            <v>350000</v>
          </cell>
          <cell r="I37">
            <v>650000</v>
          </cell>
          <cell r="J37">
            <v>3</v>
          </cell>
          <cell r="K37">
            <v>180000</v>
          </cell>
        </row>
        <row r="38">
          <cell r="A38">
            <v>650000</v>
          </cell>
          <cell r="B38">
            <v>4</v>
          </cell>
          <cell r="C38">
            <v>120000</v>
          </cell>
          <cell r="E38">
            <v>550000</v>
          </cell>
          <cell r="F38">
            <v>4</v>
          </cell>
          <cell r="G38">
            <v>480000</v>
          </cell>
          <cell r="I38">
            <v>950000</v>
          </cell>
          <cell r="J38">
            <v>4</v>
          </cell>
          <cell r="K38">
            <v>230000</v>
          </cell>
        </row>
        <row r="39">
          <cell r="A39">
            <v>1000000</v>
          </cell>
          <cell r="B39">
            <v>5</v>
          </cell>
          <cell r="C39">
            <v>180000</v>
          </cell>
          <cell r="E39">
            <v>670000</v>
          </cell>
          <cell r="F39">
            <v>5</v>
          </cell>
          <cell r="G39">
            <v>550000</v>
          </cell>
          <cell r="I39">
            <v>1350000</v>
          </cell>
          <cell r="J39">
            <v>5</v>
          </cell>
          <cell r="K39">
            <v>350000</v>
          </cell>
        </row>
        <row r="40">
          <cell r="A40">
            <v>1300000</v>
          </cell>
          <cell r="B40">
            <v>6</v>
          </cell>
          <cell r="C40">
            <v>250000</v>
          </cell>
          <cell r="E40">
            <v>800000</v>
          </cell>
          <cell r="F40">
            <v>6</v>
          </cell>
          <cell r="G40">
            <v>600000</v>
          </cell>
          <cell r="I40">
            <v>1700000</v>
          </cell>
          <cell r="J40">
            <v>6</v>
          </cell>
          <cell r="K40">
            <v>450000</v>
          </cell>
        </row>
        <row r="41">
          <cell r="A41">
            <v>1700000</v>
          </cell>
          <cell r="B41">
            <v>7</v>
          </cell>
          <cell r="C41">
            <v>400000</v>
          </cell>
          <cell r="I41">
            <v>2100000</v>
          </cell>
          <cell r="J41">
            <v>7</v>
          </cell>
          <cell r="K41">
            <v>550000</v>
          </cell>
        </row>
        <row r="42">
          <cell r="A42">
            <v>2100000</v>
          </cell>
          <cell r="B42">
            <v>8</v>
          </cell>
          <cell r="C42">
            <v>600000</v>
          </cell>
        </row>
        <row r="43">
          <cell r="A43">
            <v>2700000</v>
          </cell>
          <cell r="B43">
            <v>9</v>
          </cell>
          <cell r="C43">
            <v>900000</v>
          </cell>
        </row>
        <row r="46">
          <cell r="G46">
            <v>71</v>
          </cell>
          <cell r="H46">
            <v>1000000</v>
          </cell>
        </row>
        <row r="47">
          <cell r="G47">
            <v>72</v>
          </cell>
          <cell r="H47">
            <v>700000</v>
          </cell>
        </row>
        <row r="48">
          <cell r="G48">
            <v>73</v>
          </cell>
          <cell r="H48">
            <v>500000</v>
          </cell>
        </row>
        <row r="49">
          <cell r="G49">
            <v>74</v>
          </cell>
          <cell r="H49">
            <v>350000</v>
          </cell>
        </row>
        <row r="50">
          <cell r="G50">
            <v>75</v>
          </cell>
          <cell r="H50">
            <v>200000</v>
          </cell>
        </row>
      </sheetData>
      <sheetData sheetId="5" refreshError="1">
        <row r="15">
          <cell r="A15">
            <v>0</v>
          </cell>
          <cell r="B15">
            <v>1</v>
          </cell>
        </row>
        <row r="16">
          <cell r="A16">
            <v>300000</v>
          </cell>
          <cell r="B16">
            <v>2</v>
          </cell>
        </row>
        <row r="17">
          <cell r="A17">
            <v>350000</v>
          </cell>
          <cell r="B17">
            <v>3</v>
          </cell>
        </row>
        <row r="18">
          <cell r="A18">
            <v>400000</v>
          </cell>
          <cell r="B18">
            <v>4</v>
          </cell>
        </row>
        <row r="19">
          <cell r="A19">
            <v>550000</v>
          </cell>
          <cell r="B19">
            <v>5</v>
          </cell>
        </row>
        <row r="20">
          <cell r="A20">
            <v>800000</v>
          </cell>
          <cell r="B20">
            <v>6</v>
          </cell>
        </row>
        <row r="21">
          <cell r="A21">
            <v>1100000</v>
          </cell>
          <cell r="B21">
            <v>7</v>
          </cell>
        </row>
        <row r="22">
          <cell r="A22">
            <v>1500000</v>
          </cell>
          <cell r="B22">
            <v>8</v>
          </cell>
        </row>
        <row r="23">
          <cell r="A23">
            <v>2000000</v>
          </cell>
          <cell r="B23">
            <v>9</v>
          </cell>
        </row>
        <row r="24">
          <cell r="A24">
            <v>2500000</v>
          </cell>
          <cell r="B24">
            <v>10</v>
          </cell>
        </row>
        <row r="25">
          <cell r="A25">
            <v>3000000</v>
          </cell>
          <cell r="B25">
            <v>11</v>
          </cell>
        </row>
        <row r="26">
          <cell r="A26">
            <v>3600000</v>
          </cell>
          <cell r="B26">
            <v>12</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refreshError="1"/>
      <sheetData sheetId="2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유지 진도"/>
      <sheetName val="7월수금 진도"/>
      <sheetName val="2007월 은행계상"/>
      <sheetName val="7월 수금재원현황"/>
      <sheetName val="7월수금 속보"/>
      <sheetName val="1050 달성여부"/>
      <sheetName val="낙폭, 전월대비"/>
      <sheetName val="수당data"/>
      <sheetName val="data"/>
      <sheetName val="합병BS"/>
      <sheetName val="대환취급"/>
    </sheetNames>
    <sheetDataSet>
      <sheetData sheetId="0"/>
      <sheetData sheetId="1" refreshError="1">
        <row r="31">
          <cell r="A31" t="str">
            <v>중부본부</v>
          </cell>
        </row>
        <row r="32">
          <cell r="A32" t="str">
            <v>동부본부</v>
          </cell>
        </row>
        <row r="33">
          <cell r="A33" t="str">
            <v>서부본부</v>
          </cell>
        </row>
        <row r="35">
          <cell r="A35" t="str">
            <v>강동</v>
          </cell>
          <cell r="E35" t="str">
            <v/>
          </cell>
        </row>
        <row r="36">
          <cell r="A36" t="str">
            <v>사당</v>
          </cell>
          <cell r="E36" t="str">
            <v/>
          </cell>
        </row>
        <row r="37">
          <cell r="A37" t="str">
            <v>대전</v>
          </cell>
          <cell r="E37" t="str">
            <v/>
          </cell>
        </row>
        <row r="38">
          <cell r="A38" t="str">
            <v>수원</v>
          </cell>
          <cell r="E38" t="str">
            <v/>
          </cell>
        </row>
        <row r="39">
          <cell r="A39" t="str">
            <v>영등포</v>
          </cell>
          <cell r="E39" t="str">
            <v/>
          </cell>
        </row>
        <row r="40">
          <cell r="A40" t="str">
            <v>청주</v>
          </cell>
          <cell r="E40" t="str">
            <v/>
          </cell>
        </row>
        <row r="41">
          <cell r="A41" t="str">
            <v>제주</v>
          </cell>
          <cell r="E41" t="str">
            <v/>
          </cell>
        </row>
        <row r="42">
          <cell r="A42" t="str">
            <v>강남</v>
          </cell>
          <cell r="E42" t="str">
            <v/>
          </cell>
        </row>
        <row r="43">
          <cell r="A43" t="str">
            <v>천안</v>
          </cell>
          <cell r="E43" t="str">
            <v/>
          </cell>
        </row>
        <row r="44">
          <cell r="A44" t="str">
            <v>성남</v>
          </cell>
          <cell r="E44" t="str">
            <v/>
          </cell>
        </row>
        <row r="45">
          <cell r="A45" t="str">
            <v>평택</v>
          </cell>
          <cell r="E45" t="str">
            <v/>
          </cell>
        </row>
        <row r="46">
          <cell r="A46" t="str">
            <v>서산</v>
          </cell>
          <cell r="E46" t="str">
            <v/>
          </cell>
        </row>
        <row r="47">
          <cell r="A47" t="str">
            <v>중앙</v>
          </cell>
          <cell r="E47" t="str">
            <v/>
          </cell>
        </row>
        <row r="48">
          <cell r="A48" t="str">
            <v>청주서</v>
          </cell>
          <cell r="E48" t="str">
            <v/>
          </cell>
        </row>
        <row r="49">
          <cell r="A49" t="str">
            <v>화곡</v>
          </cell>
          <cell r="E49" t="str">
            <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부모통보"/>
      <sheetName val="7월수금 진도"/>
      <sheetName val="합병BS"/>
      <sheetName val="대환취급"/>
      <sheetName val=""/>
      <sheetName val="[부모통보.XLS]______C_EXCEL_JH___29"/>
      <sheetName val="[부모통보.XLS]______C_EXCEL_JH____2"/>
      <sheetName val="[부모통보.XLS]______C_EXCEL_JH____3"/>
      <sheetName val="[부모통보.XLS]______C_EXCEL_JH____5"/>
      <sheetName val="[부모통보.XLS]______C_EXCEL_JH____4"/>
      <sheetName val="[부모통보.XLS]______C_EXCEL_JH____8"/>
      <sheetName val="[부모통보.XLS]______C_EXCEL_JH____6"/>
      <sheetName val="[부모통보.XLS]______C_EXCEL_JH____7"/>
      <sheetName val="[부모통보.XLS]______C_EXCEL_JH____9"/>
      <sheetName val="[부모통보.XLS]______C_EXCEL_JH___12"/>
      <sheetName val="[부모통보.XLS]______C_EXCEL_JH___10"/>
      <sheetName val="[부모통보.XLS]______C_EXCEL_JH___11"/>
      <sheetName val="[부모통보.XLS]______C_EXCEL_JH___13"/>
      <sheetName val="[부모통보.XLS]______C_EXCEL_JH___14"/>
      <sheetName val="[부모통보.XLS]______C_EXCEL_JH___15"/>
      <sheetName val="[부모통보.XLS]______C_EXCEL_JH___16"/>
      <sheetName val="[부모통보.XLS]______C_EXCEL_JH___17"/>
      <sheetName val="[부모통보.XLS]______C_EXCEL_JH___18"/>
      <sheetName val="[부모통보.XLS]______C_EXCEL_JH___21"/>
      <sheetName val="[부모통보.XLS]______C_EXCEL_JH___19"/>
      <sheetName val="[부모통보.XLS]______C_EXCEL_JH___20"/>
      <sheetName val="[부모통보.XLS]______C_EXCEL_JH___24"/>
      <sheetName val="[부모통보.XLS]______C_EXCEL_JH___22"/>
      <sheetName val="[부모통보.XLS]______C_EXCEL_JH___23"/>
      <sheetName val="[부모통보.XLS]______C_EXCEL_JH___28"/>
      <sheetName val="[부모통보.XLS]______C_EXCEL_JH___25"/>
      <sheetName val="[부모통보.XLS]______C_EXCEL_JH___26"/>
      <sheetName val="[부모통보.XLS]______C_EXCEL_JH___27"/>
    </sheetNames>
    <definedNames>
      <definedName name="인쇄"/>
    </defined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유지 진도"/>
      <sheetName val="7월수금 진도"/>
      <sheetName val="2007월 은행계상"/>
      <sheetName val="7월 수금재원현황"/>
      <sheetName val="7월수금 속보"/>
      <sheetName val="1050 달성여부"/>
      <sheetName val="낙폭, 전월대비"/>
      <sheetName val="현재적용이율"/>
    </sheetNames>
    <sheetDataSet>
      <sheetData sheetId="0"/>
      <sheetData sheetId="1" refreshError="1">
        <row r="31">
          <cell r="A31" t="str">
            <v>중부본부</v>
          </cell>
        </row>
        <row r="32">
          <cell r="A32" t="str">
            <v>동부본부</v>
          </cell>
        </row>
        <row r="33">
          <cell r="A33" t="str">
            <v>서부본부</v>
          </cell>
        </row>
        <row r="35">
          <cell r="A35" t="str">
            <v>강동</v>
          </cell>
          <cell r="E35" t="str">
            <v/>
          </cell>
        </row>
        <row r="36">
          <cell r="A36" t="str">
            <v>사당</v>
          </cell>
          <cell r="E36" t="str">
            <v/>
          </cell>
        </row>
        <row r="37">
          <cell r="A37" t="str">
            <v>대전</v>
          </cell>
          <cell r="E37" t="str">
            <v/>
          </cell>
        </row>
        <row r="38">
          <cell r="A38" t="str">
            <v>수원</v>
          </cell>
          <cell r="E38" t="str">
            <v/>
          </cell>
        </row>
        <row r="39">
          <cell r="A39" t="str">
            <v>영등포</v>
          </cell>
          <cell r="E39" t="str">
            <v/>
          </cell>
        </row>
        <row r="40">
          <cell r="A40" t="str">
            <v>청주</v>
          </cell>
          <cell r="E40" t="str">
            <v/>
          </cell>
        </row>
        <row r="41">
          <cell r="A41" t="str">
            <v>제주</v>
          </cell>
          <cell r="E41" t="str">
            <v/>
          </cell>
        </row>
        <row r="42">
          <cell r="A42" t="str">
            <v>강남</v>
          </cell>
          <cell r="E42" t="str">
            <v/>
          </cell>
        </row>
        <row r="43">
          <cell r="A43" t="str">
            <v>천안</v>
          </cell>
          <cell r="E43" t="str">
            <v/>
          </cell>
        </row>
        <row r="44">
          <cell r="A44" t="str">
            <v>성남</v>
          </cell>
          <cell r="E44" t="str">
            <v/>
          </cell>
        </row>
        <row r="45">
          <cell r="A45" t="str">
            <v>평택</v>
          </cell>
          <cell r="E45" t="str">
            <v/>
          </cell>
        </row>
        <row r="46">
          <cell r="A46" t="str">
            <v>서산</v>
          </cell>
          <cell r="E46" t="str">
            <v/>
          </cell>
        </row>
        <row r="47">
          <cell r="A47" t="str">
            <v>중앙</v>
          </cell>
          <cell r="E47" t="str">
            <v/>
          </cell>
        </row>
        <row r="48">
          <cell r="A48" t="str">
            <v>청주서</v>
          </cell>
          <cell r="E48" t="str">
            <v/>
          </cell>
        </row>
        <row r="49">
          <cell r="A49" t="str">
            <v>화곡</v>
          </cell>
          <cell r="E49" t="str">
            <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지점코드"/>
      <sheetName val="롯데제과11월"/>
      <sheetName val="해태제과11월"/>
      <sheetName val="크라운제과11월"/>
      <sheetName val="동양제과11월"/>
      <sheetName val="롯데제과 12월"/>
      <sheetName val="해태제과 12월"/>
      <sheetName val="크라운제과 12월"/>
      <sheetName val="동양제과 12월"/>
      <sheetName val="7월수금 진도"/>
    </sheetNames>
    <sheetDataSet>
      <sheetData sheetId="0" refreshError="1">
        <row r="1">
          <cell r="A1" t="str">
            <v>지역</v>
          </cell>
          <cell r="B1" t="str">
            <v>지역코드</v>
          </cell>
        </row>
        <row r="2">
          <cell r="A2" t="str">
            <v>강북</v>
          </cell>
          <cell r="B2">
            <v>1</v>
          </cell>
        </row>
        <row r="3">
          <cell r="A3" t="str">
            <v>강남</v>
          </cell>
          <cell r="B3">
            <v>2</v>
          </cell>
        </row>
        <row r="4">
          <cell r="A4" t="str">
            <v>강서</v>
          </cell>
          <cell r="B4">
            <v>3</v>
          </cell>
        </row>
        <row r="5">
          <cell r="A5" t="str">
            <v>경기</v>
          </cell>
          <cell r="B5">
            <v>4</v>
          </cell>
        </row>
        <row r="6">
          <cell r="A6" t="str">
            <v>호남</v>
          </cell>
          <cell r="B6">
            <v>5</v>
          </cell>
        </row>
        <row r="7">
          <cell r="A7" t="str">
            <v>충청</v>
          </cell>
          <cell r="B7">
            <v>6</v>
          </cell>
        </row>
        <row r="8">
          <cell r="A8" t="str">
            <v>경북</v>
          </cell>
          <cell r="B8">
            <v>7</v>
          </cell>
        </row>
        <row r="9">
          <cell r="A9" t="str">
            <v>부산</v>
          </cell>
          <cell r="B9">
            <v>8</v>
          </cell>
        </row>
        <row r="10">
          <cell r="A10" t="str">
            <v>경남</v>
          </cell>
          <cell r="B10">
            <v>9</v>
          </cell>
        </row>
        <row r="11">
          <cell r="A11" t="str">
            <v>강원</v>
          </cell>
          <cell r="B11">
            <v>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조견표"/>
      <sheetName val="조견표 (2)"/>
      <sheetName val="급여테이블"/>
      <sheetName val="급여테이블 -분할"/>
      <sheetName val="급여테이블 -분할-직급별"/>
      <sheetName val="급여테이블 -분할-직급별 (2)"/>
      <sheetName val="Sheet3"/>
      <sheetName val="인원자료"/>
      <sheetName val="Sheet1 (3)"/>
      <sheetName val="일위대가"/>
      <sheetName val="급여0406"/>
      <sheetName val="보활"/>
      <sheetName val="급여조견표"/>
      <sheetName val="020114"/>
      <sheetName val="터파기및재료"/>
      <sheetName val="여신"/>
      <sheetName val="수신"/>
      <sheetName val="금융"/>
      <sheetName val="은행"/>
      <sheetName val="리스"/>
      <sheetName val="보험"/>
      <sheetName val="부대집계"/>
      <sheetName val="지점코드"/>
    </sheetNames>
    <sheetDataSet>
      <sheetData sheetId="0" refreshError="1">
        <row r="3">
          <cell r="A3" t="str">
            <v>생산사원</v>
          </cell>
        </row>
        <row r="4">
          <cell r="A4" t="str">
            <v>주임</v>
          </cell>
        </row>
        <row r="5">
          <cell r="A5" t="str">
            <v>생산대리</v>
          </cell>
        </row>
        <row r="6">
          <cell r="A6" t="str">
            <v>사원1</v>
          </cell>
        </row>
        <row r="7">
          <cell r="A7" t="str">
            <v>사원2</v>
          </cell>
        </row>
        <row r="8">
          <cell r="A8" t="str">
            <v>사원3</v>
          </cell>
        </row>
        <row r="9">
          <cell r="A9" t="str">
            <v>대리</v>
          </cell>
        </row>
        <row r="10">
          <cell r="A10" t="str">
            <v>과장보</v>
          </cell>
        </row>
        <row r="11">
          <cell r="A11" t="str">
            <v>과장</v>
          </cell>
        </row>
        <row r="12">
          <cell r="A12" t="str">
            <v>차장보</v>
          </cell>
        </row>
        <row r="13">
          <cell r="A13" t="str">
            <v>차장</v>
          </cell>
        </row>
        <row r="14">
          <cell r="A14" t="str">
            <v>부장보</v>
          </cell>
        </row>
        <row r="15">
          <cell r="A15" t="str">
            <v>부장</v>
          </cell>
        </row>
      </sheetData>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 Do"/>
      <sheetName val="Summary Outputs--&gt;"/>
      <sheetName val="Value"/>
      <sheetName val="Performance Targets"/>
      <sheetName val="BPs--&gt;"/>
      <sheetName val="CorpKPIs"/>
      <sheetName val="SalesSum(channel)"/>
      <sheetName val="Co Exp Sum"/>
      <sheetName val="InsRevAccount"/>
      <sheetName val="FP BP KPIs"/>
      <sheetName val="Agency BP KPIs"/>
      <sheetName val="BA BP KPIs"/>
      <sheetName val="DMTM BP KPIs"/>
      <sheetName val="Dist BP KPIs"/>
      <sheetName val="PAR Comparison"/>
      <sheetName val="BA BP KPIs (7 yr)"/>
      <sheetName val="FP &amp; Bank Comm"/>
      <sheetName val="Product--&gt;"/>
      <sheetName val="Product Outputs"/>
      <sheetName val="YP UriSarang"/>
      <sheetName val="Accident"/>
      <sheetName val="Cancer"/>
      <sheetName val="Product Loadings"/>
      <sheetName val="Product Mix"/>
      <sheetName val="Central Costs--&gt;"/>
      <sheetName val="ITCS--&gt;"/>
      <sheetName val="ITCS Maintenance"/>
      <sheetName val="Cost Summary"/>
      <sheetName val="Project Investments"/>
      <sheetName val="IT CS"/>
      <sheetName val="ITCS Co Exp Sum"/>
      <sheetName val="BC--&gt;"/>
      <sheetName val="B&amp;C"/>
      <sheetName val="B&amp;C Co Exp Sum"/>
      <sheetName val="Overhead"/>
      <sheetName val="OH Co Exp Sum"/>
      <sheetName val="Channel--&gt;"/>
      <sheetName val="Global"/>
      <sheetName val="FP Channel"/>
      <sheetName val="FP Branch"/>
      <sheetName val="FP Individual"/>
      <sheetName val="FP KPIs"/>
      <sheetName val="FP Co Exp Sum"/>
      <sheetName val="FP Valuation"/>
      <sheetName val="General Agency--&gt;"/>
      <sheetName val="Agency Channel"/>
      <sheetName val="Agency Individual"/>
      <sheetName val="Agency KPIs"/>
      <sheetName val="Agency Co Exp Sum"/>
      <sheetName val="Agency Valuation"/>
      <sheetName val="BA--&gt;"/>
      <sheetName val="To dos"/>
      <sheetName val="BA Inputs"/>
      <sheetName val="Deal"/>
      <sheetName val="BA Channel"/>
      <sheetName val="In-branch FSC"/>
      <sheetName val="Mobile FSC"/>
      <sheetName val="BA KPIs"/>
      <sheetName val="BA Co Exp Sum"/>
      <sheetName val="BA Valuation"/>
      <sheetName val="DMTM--&gt;"/>
      <sheetName val="General Inputs"/>
      <sheetName val="In-Source"/>
      <sheetName val="Out-Source (Quota)"/>
      <sheetName val="Out-Source (Fee)"/>
      <sheetName val="Outputs"/>
      <sheetName val="DMTM Co Exp Su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row r="17">
          <cell r="C17">
            <v>1859</v>
          </cell>
        </row>
      </sheetData>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1000"/>
      <sheetName val="MON- 0500(당월)"/>
      <sheetName val="MON-0600(전월)"/>
      <sheetName val="MON-0600(누계)"/>
      <sheetName val="MON-0700(당월)"/>
      <sheetName val="MON-0700 (전월)"/>
      <sheetName val="MON-0700(누계)"/>
      <sheetName val="MON-0700 (isb)"/>
      <sheetName val="MON-0800(당월)"/>
      <sheetName val="MON-0900(전월)"/>
      <sheetName val="MON-0900(누계)"/>
      <sheetName val="MON-1400(당월)"/>
      <sheetName val="MON-1400(전월)"/>
      <sheetName val="MON-1400(누계)"/>
      <sheetName val="MON-1400"/>
      <sheetName val="MON-1700(당월)"/>
      <sheetName val="MON-1700 (전월)"/>
      <sheetName val="MON-1700 (누계)"/>
      <sheetName val="제품수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Title"/>
      <sheetName val="Index"/>
      <sheetName val="0100"/>
      <sheetName val="0300"/>
      <sheetName val="0400"/>
      <sheetName val="0200"/>
      <sheetName val="0500"/>
      <sheetName val="0600ACU"/>
      <sheetName val="0700ISB"/>
      <sheetName val="0800CUR"/>
      <sheetName val="0900ACU"/>
      <sheetName val="1000"/>
      <sheetName val="1100"/>
      <sheetName val="1200CUR"/>
      <sheetName val="1200ACU"/>
      <sheetName val="1300"/>
      <sheetName val="1400Ⅱ"/>
      <sheetName val="1700CUR"/>
      <sheetName val="1700ACU"/>
      <sheetName val="1800"/>
      <sheetName val="1900"/>
      <sheetName val="0600PRE"/>
      <sheetName val="0700PRE"/>
      <sheetName val="0700CUR"/>
      <sheetName val="0700ACU"/>
      <sheetName val="0900PRE"/>
      <sheetName val="1400PRE"/>
      <sheetName val="1400CUR"/>
      <sheetName val="1400ACU"/>
      <sheetName val="1700PRE"/>
      <sheetName val="check"/>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licy pivot"/>
      <sheetName val="GC"/>
      <sheetName val="PP"/>
      <sheetName val="OA및 TOT"/>
      <sheetName val="Assumptions"/>
      <sheetName val="내역"/>
      <sheetName val="EMS"/>
      <sheetName val="CAT-I"/>
      <sheetName val="Partner"/>
      <sheetName val="세부내역"/>
      <sheetName val="명세서"/>
    </sheetNames>
    <sheetDataSet>
      <sheetData sheetId="0"/>
      <sheetData sheetId="1"/>
      <sheetData sheetId="2">
        <row r="1">
          <cell r="D1">
            <v>1</v>
          </cell>
        </row>
      </sheetData>
      <sheetData sheetId="3"/>
      <sheetData sheetId="4">
        <row r="3">
          <cell r="B3" t="str">
            <v>RG0GA</v>
          </cell>
          <cell r="C3" t="str">
            <v>A+ 에셋</v>
          </cell>
          <cell r="D3" t="str">
            <v>선지급</v>
          </cell>
          <cell r="E3">
            <v>201410</v>
          </cell>
          <cell r="F3" t="str">
            <v>농협</v>
          </cell>
          <cell r="G3">
            <v>3010117686351</v>
          </cell>
          <cell r="H3" t="str">
            <v>㈜ 에이플러스에셋</v>
          </cell>
        </row>
        <row r="4">
          <cell r="B4" t="str">
            <v>RG0GB</v>
          </cell>
          <cell r="C4" t="str">
            <v>밸류마크</v>
          </cell>
          <cell r="D4" t="str">
            <v>선지급</v>
          </cell>
          <cell r="E4">
            <v>201504</v>
          </cell>
          <cell r="F4" t="str">
            <v>우리</v>
          </cell>
          <cell r="G4">
            <v>1005401823664</v>
          </cell>
          <cell r="H4" t="str">
            <v>(주) 밸류마크</v>
          </cell>
        </row>
        <row r="5">
          <cell r="B5" t="str">
            <v>RG0GC</v>
          </cell>
          <cell r="C5" t="str">
            <v>코인스</v>
          </cell>
          <cell r="D5" t="str">
            <v>선지급</v>
          </cell>
          <cell r="E5">
            <v>201506</v>
          </cell>
          <cell r="F5" t="str">
            <v>기업</v>
          </cell>
          <cell r="G5">
            <v>41143701002889</v>
          </cell>
          <cell r="H5" t="str">
            <v>(주) 코인스</v>
          </cell>
        </row>
        <row r="6">
          <cell r="B6" t="str">
            <v>RG0GD</v>
          </cell>
          <cell r="C6" t="str">
            <v>프라임에셋</v>
          </cell>
          <cell r="D6" t="str">
            <v>분급</v>
          </cell>
          <cell r="E6">
            <v>201506</v>
          </cell>
          <cell r="F6" t="str">
            <v>하나</v>
          </cell>
          <cell r="G6">
            <v>23491000588304</v>
          </cell>
          <cell r="H6" t="str">
            <v>(주) 프라임에셋</v>
          </cell>
        </row>
        <row r="7">
          <cell r="B7" t="str">
            <v>RG0GE</v>
          </cell>
          <cell r="C7" t="str">
            <v>리치플래너</v>
          </cell>
          <cell r="D7" t="str">
            <v>선지급</v>
          </cell>
          <cell r="E7">
            <v>201506</v>
          </cell>
          <cell r="F7" t="str">
            <v>기업</v>
          </cell>
          <cell r="G7" t="str">
            <v>03408139604018</v>
          </cell>
          <cell r="H7" t="str">
            <v>리치플래너</v>
          </cell>
        </row>
        <row r="8">
          <cell r="B8" t="str">
            <v>RG0GF</v>
          </cell>
          <cell r="C8" t="str">
            <v>더블류에셋</v>
          </cell>
          <cell r="D8" t="str">
            <v>선지급</v>
          </cell>
          <cell r="E8">
            <v>201506</v>
          </cell>
          <cell r="F8" t="str">
            <v>우리</v>
          </cell>
          <cell r="G8">
            <v>1006501280999</v>
          </cell>
          <cell r="H8" t="str">
            <v>더블류에셋</v>
          </cell>
        </row>
        <row r="14">
          <cell r="B14">
            <v>1</v>
          </cell>
          <cell r="C14">
            <v>0.3498</v>
          </cell>
          <cell r="D14">
            <v>0.3498</v>
          </cell>
          <cell r="E14">
            <v>0.3</v>
          </cell>
          <cell r="F14">
            <v>0.3</v>
          </cell>
          <cell r="G14">
            <v>2.7777777777777776E-2</v>
          </cell>
          <cell r="H14">
            <v>0.3498</v>
          </cell>
          <cell r="I14">
            <v>0.3</v>
          </cell>
          <cell r="J14">
            <v>2.7777777777777776E-2</v>
          </cell>
        </row>
        <row r="15">
          <cell r="B15">
            <v>2</v>
          </cell>
          <cell r="C15">
            <v>0</v>
          </cell>
          <cell r="D15">
            <v>0.3498</v>
          </cell>
          <cell r="E15">
            <v>0</v>
          </cell>
          <cell r="F15">
            <v>0.3</v>
          </cell>
          <cell r="G15">
            <v>2.7777777777777776E-2</v>
          </cell>
          <cell r="H15">
            <v>0.3498</v>
          </cell>
          <cell r="I15">
            <v>0.3</v>
          </cell>
          <cell r="J15">
            <v>5.5555555555555552E-2</v>
          </cell>
        </row>
        <row r="16">
          <cell r="B16">
            <v>3</v>
          </cell>
          <cell r="C16">
            <v>0</v>
          </cell>
          <cell r="D16">
            <v>0.23313333333333336</v>
          </cell>
          <cell r="E16">
            <v>0</v>
          </cell>
          <cell r="F16">
            <v>0.2</v>
          </cell>
          <cell r="G16">
            <v>2.7777777777777776E-2</v>
          </cell>
          <cell r="H16">
            <v>0.3498</v>
          </cell>
          <cell r="I16">
            <v>0.3</v>
          </cell>
          <cell r="J16">
            <v>8.3333333333333329E-2</v>
          </cell>
        </row>
        <row r="17">
          <cell r="B17">
            <v>4</v>
          </cell>
          <cell r="C17">
            <v>0</v>
          </cell>
          <cell r="D17">
            <v>0.19424444444444444</v>
          </cell>
          <cell r="E17">
            <v>0</v>
          </cell>
          <cell r="F17">
            <v>0.16666666666666666</v>
          </cell>
          <cell r="G17">
            <v>2.7777777777777776E-2</v>
          </cell>
          <cell r="H17">
            <v>0.3498</v>
          </cell>
          <cell r="I17">
            <v>0.3</v>
          </cell>
          <cell r="J17">
            <v>0.1111111111111111</v>
          </cell>
        </row>
        <row r="18">
          <cell r="B18">
            <v>5</v>
          </cell>
          <cell r="C18">
            <v>0</v>
          </cell>
          <cell r="D18">
            <v>0.15535555555555555</v>
          </cell>
          <cell r="E18">
            <v>0</v>
          </cell>
          <cell r="F18">
            <v>0.13333333333333333</v>
          </cell>
          <cell r="G18">
            <v>2.7777777777777776E-2</v>
          </cell>
          <cell r="H18">
            <v>0.3498</v>
          </cell>
          <cell r="I18">
            <v>0.3</v>
          </cell>
          <cell r="J18">
            <v>0.1388888888888889</v>
          </cell>
        </row>
        <row r="19">
          <cell r="B19">
            <v>6</v>
          </cell>
          <cell r="C19">
            <v>0</v>
          </cell>
          <cell r="D19">
            <v>0.11646666666666672</v>
          </cell>
          <cell r="E19">
            <v>0</v>
          </cell>
          <cell r="F19">
            <v>0.1</v>
          </cell>
          <cell r="G19">
            <v>2.7777777777777776E-2</v>
          </cell>
          <cell r="H19">
            <v>0.3498</v>
          </cell>
          <cell r="I19">
            <v>0.3</v>
          </cell>
          <cell r="J19">
            <v>0.16666666666666669</v>
          </cell>
        </row>
        <row r="20">
          <cell r="B20">
            <v>7</v>
          </cell>
          <cell r="C20">
            <v>5.8299999999999998E-2</v>
          </cell>
          <cell r="D20">
            <v>0.13587777777777782</v>
          </cell>
          <cell r="E20">
            <v>0.05</v>
          </cell>
          <cell r="F20">
            <v>0.11666666666666664</v>
          </cell>
          <cell r="G20">
            <v>2.7777777777777776E-2</v>
          </cell>
          <cell r="H20">
            <v>0.40810000000000002</v>
          </cell>
          <cell r="I20">
            <v>0.35</v>
          </cell>
          <cell r="J20">
            <v>0.19444444444444448</v>
          </cell>
        </row>
        <row r="21">
          <cell r="B21">
            <v>8</v>
          </cell>
          <cell r="C21">
            <v>5.8299999999999998E-2</v>
          </cell>
          <cell r="D21">
            <v>0.15528888888888892</v>
          </cell>
          <cell r="E21">
            <v>0.05</v>
          </cell>
          <cell r="F21">
            <v>0.1333333333333333</v>
          </cell>
          <cell r="G21">
            <v>2.7777777777777776E-2</v>
          </cell>
          <cell r="H21">
            <v>0.46640000000000004</v>
          </cell>
          <cell r="I21">
            <v>0.39999999999999997</v>
          </cell>
          <cell r="J21">
            <v>0.22222222222222227</v>
          </cell>
        </row>
        <row r="22">
          <cell r="B22">
            <v>9</v>
          </cell>
          <cell r="C22">
            <v>5.8299999999999998E-2</v>
          </cell>
          <cell r="D22">
            <v>0.17470000000000008</v>
          </cell>
          <cell r="E22">
            <v>0.05</v>
          </cell>
          <cell r="F22">
            <v>0.14999999999999997</v>
          </cell>
          <cell r="G22">
            <v>2.7777777777777776E-2</v>
          </cell>
          <cell r="H22">
            <v>0.52470000000000006</v>
          </cell>
          <cell r="I22">
            <v>0.44999999999999996</v>
          </cell>
          <cell r="J22">
            <v>0.25000000000000006</v>
          </cell>
        </row>
        <row r="23">
          <cell r="B23">
            <v>10</v>
          </cell>
          <cell r="C23">
            <v>5.8299999999999998E-2</v>
          </cell>
          <cell r="D23">
            <v>0.19411111111111118</v>
          </cell>
          <cell r="E23">
            <v>0.05</v>
          </cell>
          <cell r="F23">
            <v>0.16666666666666663</v>
          </cell>
          <cell r="G23">
            <v>2.7777777777777776E-2</v>
          </cell>
          <cell r="H23">
            <v>0.58300000000000007</v>
          </cell>
          <cell r="I23">
            <v>0.49999999999999994</v>
          </cell>
          <cell r="J23">
            <v>0.27777777777777785</v>
          </cell>
        </row>
        <row r="24">
          <cell r="B24">
            <v>11</v>
          </cell>
          <cell r="C24">
            <v>5.8299999999999998E-2</v>
          </cell>
          <cell r="D24">
            <v>0.21352222222222234</v>
          </cell>
          <cell r="E24">
            <v>0.05</v>
          </cell>
          <cell r="F24">
            <v>0.18333333333333329</v>
          </cell>
          <cell r="G24">
            <v>2.7777777777777776E-2</v>
          </cell>
          <cell r="H24">
            <v>0.64130000000000009</v>
          </cell>
          <cell r="I24">
            <v>0.54999999999999993</v>
          </cell>
          <cell r="J24">
            <v>0.30555555555555564</v>
          </cell>
        </row>
        <row r="25">
          <cell r="B25">
            <v>12</v>
          </cell>
          <cell r="C25">
            <v>5.8299999999999998E-2</v>
          </cell>
          <cell r="D25">
            <v>0.23293333333333355</v>
          </cell>
          <cell r="E25">
            <v>0.05</v>
          </cell>
          <cell r="F25">
            <v>0.2</v>
          </cell>
          <cell r="G25">
            <v>2.7777777777777776E-2</v>
          </cell>
          <cell r="H25">
            <v>0.69960000000000011</v>
          </cell>
          <cell r="I25">
            <v>0.6</v>
          </cell>
          <cell r="J25">
            <v>0.33333333333333343</v>
          </cell>
        </row>
        <row r="26">
          <cell r="B26">
            <v>13</v>
          </cell>
          <cell r="C26">
            <v>1.67E-2</v>
          </cell>
          <cell r="D26">
            <v>0.19404444444444457</v>
          </cell>
          <cell r="E26">
            <v>1.67E-2</v>
          </cell>
          <cell r="F26">
            <v>0.16666666666666663</v>
          </cell>
          <cell r="G26">
            <v>2.7777777777777776E-2</v>
          </cell>
          <cell r="H26">
            <v>0.71630000000000016</v>
          </cell>
          <cell r="I26">
            <v>0.61670000000000003</v>
          </cell>
          <cell r="J26">
            <v>0.36111111111111122</v>
          </cell>
        </row>
        <row r="27">
          <cell r="B27">
            <v>14</v>
          </cell>
          <cell r="C27">
            <v>1.67E-2</v>
          </cell>
          <cell r="D27">
            <v>0.15515555555555571</v>
          </cell>
          <cell r="E27">
            <v>1.67E-2</v>
          </cell>
          <cell r="F27">
            <v>0.1333333333333333</v>
          </cell>
          <cell r="G27">
            <v>2.7777777777777776E-2</v>
          </cell>
          <cell r="H27">
            <v>0.73300000000000021</v>
          </cell>
          <cell r="I27">
            <v>0.63340000000000007</v>
          </cell>
          <cell r="J27">
            <v>0.38888888888888901</v>
          </cell>
        </row>
        <row r="28">
          <cell r="B28">
            <v>15</v>
          </cell>
          <cell r="C28">
            <v>1.67E-2</v>
          </cell>
          <cell r="D28">
            <v>0.11626666666666674</v>
          </cell>
          <cell r="E28">
            <v>1.67E-2</v>
          </cell>
          <cell r="F28">
            <v>9.9999999999999978E-2</v>
          </cell>
          <cell r="G28">
            <v>2.7777777777777776E-2</v>
          </cell>
          <cell r="H28">
            <v>0.74970000000000026</v>
          </cell>
          <cell r="I28">
            <v>0.65010000000000012</v>
          </cell>
          <cell r="J28">
            <v>0.4166666666666668</v>
          </cell>
        </row>
        <row r="29">
          <cell r="B29">
            <v>16</v>
          </cell>
          <cell r="C29">
            <v>1.67E-2</v>
          </cell>
          <cell r="D29">
            <v>7.7377777777777879E-2</v>
          </cell>
          <cell r="E29">
            <v>1.67E-2</v>
          </cell>
          <cell r="F29">
            <v>6.6666666666666652E-2</v>
          </cell>
          <cell r="G29">
            <v>2.7777777777777776E-2</v>
          </cell>
          <cell r="H29">
            <v>0.7664000000000003</v>
          </cell>
          <cell r="I29">
            <v>0.66680000000000017</v>
          </cell>
          <cell r="J29">
            <v>0.44444444444444459</v>
          </cell>
        </row>
        <row r="30">
          <cell r="B30">
            <v>17</v>
          </cell>
          <cell r="C30">
            <v>1.67E-2</v>
          </cell>
          <cell r="D30">
            <v>3.8488888888889128E-2</v>
          </cell>
          <cell r="E30">
            <v>1.67E-2</v>
          </cell>
          <cell r="F30">
            <v>3.3333333333333326E-2</v>
          </cell>
          <cell r="G30">
            <v>2.7777777777777776E-2</v>
          </cell>
          <cell r="H30">
            <v>0.78310000000000035</v>
          </cell>
          <cell r="I30">
            <v>0.68350000000000022</v>
          </cell>
          <cell r="J30">
            <v>0.47222222222222238</v>
          </cell>
        </row>
        <row r="31">
          <cell r="B31">
            <v>18</v>
          </cell>
          <cell r="C31">
            <v>1.67E-2</v>
          </cell>
          <cell r="D31">
            <v>0</v>
          </cell>
          <cell r="E31">
            <v>1.67E-2</v>
          </cell>
          <cell r="F31">
            <v>0</v>
          </cell>
          <cell r="G31">
            <v>2.7777777777777776E-2</v>
          </cell>
          <cell r="H31">
            <v>0.7998000000000004</v>
          </cell>
          <cell r="I31">
            <v>0.70020000000000027</v>
          </cell>
          <cell r="J31">
            <v>0.50000000000000011</v>
          </cell>
        </row>
        <row r="32">
          <cell r="B32">
            <v>19</v>
          </cell>
          <cell r="C32">
            <v>1.67E-2</v>
          </cell>
          <cell r="D32">
            <v>0</v>
          </cell>
          <cell r="E32">
            <v>1.67E-2</v>
          </cell>
          <cell r="F32">
            <v>0</v>
          </cell>
          <cell r="G32">
            <v>2.7777777777777776E-2</v>
          </cell>
          <cell r="H32">
            <v>0.81650000000000045</v>
          </cell>
          <cell r="I32">
            <v>0.71690000000000031</v>
          </cell>
          <cell r="J32">
            <v>0.5277777777777779</v>
          </cell>
        </row>
        <row r="33">
          <cell r="B33">
            <v>20</v>
          </cell>
          <cell r="C33">
            <v>1.67E-2</v>
          </cell>
          <cell r="D33">
            <v>0</v>
          </cell>
          <cell r="E33">
            <v>1.67E-2</v>
          </cell>
          <cell r="F33">
            <v>0</v>
          </cell>
          <cell r="G33">
            <v>2.7777777777777776E-2</v>
          </cell>
          <cell r="H33">
            <v>0.8332000000000005</v>
          </cell>
          <cell r="I33">
            <v>0.73360000000000036</v>
          </cell>
          <cell r="J33">
            <v>0.55555555555555569</v>
          </cell>
        </row>
        <row r="34">
          <cell r="B34">
            <v>21</v>
          </cell>
          <cell r="C34">
            <v>1.67E-2</v>
          </cell>
          <cell r="D34">
            <v>0</v>
          </cell>
          <cell r="E34">
            <v>1.67E-2</v>
          </cell>
          <cell r="F34">
            <v>0</v>
          </cell>
          <cell r="G34">
            <v>2.7777777777777776E-2</v>
          </cell>
          <cell r="H34">
            <v>0.84990000000000054</v>
          </cell>
          <cell r="I34">
            <v>0.75030000000000041</v>
          </cell>
          <cell r="J34">
            <v>0.58333333333333348</v>
          </cell>
        </row>
        <row r="35">
          <cell r="B35">
            <v>22</v>
          </cell>
          <cell r="C35">
            <v>1.67E-2</v>
          </cell>
          <cell r="D35">
            <v>0</v>
          </cell>
          <cell r="E35">
            <v>1.67E-2</v>
          </cell>
          <cell r="F35">
            <v>0</v>
          </cell>
          <cell r="G35">
            <v>2.7777777777777776E-2</v>
          </cell>
          <cell r="H35">
            <v>0.86660000000000059</v>
          </cell>
          <cell r="I35">
            <v>0.76700000000000046</v>
          </cell>
          <cell r="J35">
            <v>0.61111111111111127</v>
          </cell>
        </row>
        <row r="36">
          <cell r="B36">
            <v>23</v>
          </cell>
          <cell r="C36">
            <v>1.67E-2</v>
          </cell>
          <cell r="D36">
            <v>0</v>
          </cell>
          <cell r="E36">
            <v>1.67E-2</v>
          </cell>
          <cell r="F36">
            <v>0</v>
          </cell>
          <cell r="G36">
            <v>2.7777777777777776E-2</v>
          </cell>
          <cell r="H36">
            <v>0.88330000000000064</v>
          </cell>
          <cell r="I36">
            <v>0.78370000000000051</v>
          </cell>
          <cell r="J36">
            <v>0.63888888888888906</v>
          </cell>
        </row>
        <row r="37">
          <cell r="B37">
            <v>24</v>
          </cell>
          <cell r="C37">
            <v>1.67E-2</v>
          </cell>
          <cell r="D37">
            <v>0</v>
          </cell>
          <cell r="E37">
            <v>1.67E-2</v>
          </cell>
          <cell r="F37">
            <v>0</v>
          </cell>
          <cell r="G37">
            <v>2.7777777777777776E-2</v>
          </cell>
          <cell r="H37">
            <v>0.90000000000000069</v>
          </cell>
          <cell r="I37">
            <v>0.80040000000000056</v>
          </cell>
          <cell r="J37">
            <v>0.66666666666666685</v>
          </cell>
        </row>
        <row r="38">
          <cell r="B38">
            <v>25</v>
          </cell>
          <cell r="C38">
            <v>0.1</v>
          </cell>
          <cell r="D38">
            <v>0</v>
          </cell>
          <cell r="E38">
            <v>1.67E-2</v>
          </cell>
          <cell r="F38">
            <v>0</v>
          </cell>
          <cell r="G38">
            <v>2.7777777777777776E-2</v>
          </cell>
          <cell r="H38">
            <v>1.0000000000000007</v>
          </cell>
          <cell r="I38">
            <v>0.8171000000000006</v>
          </cell>
          <cell r="J38">
            <v>0.69444444444444464</v>
          </cell>
        </row>
        <row r="39">
          <cell r="B39">
            <v>26</v>
          </cell>
          <cell r="C39">
            <v>0</v>
          </cell>
          <cell r="D39">
            <v>0</v>
          </cell>
          <cell r="E39">
            <v>1.67E-2</v>
          </cell>
          <cell r="F39">
            <v>0</v>
          </cell>
          <cell r="G39">
            <v>2.7777777777777776E-2</v>
          </cell>
          <cell r="H39">
            <v>1.0000000000000007</v>
          </cell>
          <cell r="I39">
            <v>0.83380000000000065</v>
          </cell>
          <cell r="J39">
            <v>0.72222222222222243</v>
          </cell>
        </row>
        <row r="40">
          <cell r="B40">
            <v>27</v>
          </cell>
          <cell r="C40">
            <v>0</v>
          </cell>
          <cell r="D40">
            <v>0</v>
          </cell>
          <cell r="E40">
            <v>1.67E-2</v>
          </cell>
          <cell r="F40">
            <v>0</v>
          </cell>
          <cell r="G40">
            <v>2.7777777777777776E-2</v>
          </cell>
          <cell r="H40">
            <v>1.0000000000000007</v>
          </cell>
          <cell r="I40">
            <v>0.8505000000000007</v>
          </cell>
          <cell r="J40">
            <v>0.75000000000000022</v>
          </cell>
        </row>
        <row r="41">
          <cell r="B41">
            <v>28</v>
          </cell>
          <cell r="C41">
            <v>0</v>
          </cell>
          <cell r="D41">
            <v>0</v>
          </cell>
          <cell r="E41">
            <v>1.67E-2</v>
          </cell>
          <cell r="F41">
            <v>0</v>
          </cell>
          <cell r="G41">
            <v>2.7777777777777776E-2</v>
          </cell>
          <cell r="H41">
            <v>1.0000000000000007</v>
          </cell>
          <cell r="I41">
            <v>0.86720000000000075</v>
          </cell>
          <cell r="J41">
            <v>0.77777777777777801</v>
          </cell>
        </row>
        <row r="42">
          <cell r="B42">
            <v>29</v>
          </cell>
          <cell r="C42">
            <v>0</v>
          </cell>
          <cell r="D42">
            <v>0</v>
          </cell>
          <cell r="E42">
            <v>1.67E-2</v>
          </cell>
          <cell r="F42">
            <v>0</v>
          </cell>
          <cell r="G42">
            <v>2.7777777777777776E-2</v>
          </cell>
          <cell r="H42">
            <v>1.0000000000000007</v>
          </cell>
          <cell r="I42">
            <v>0.8839000000000008</v>
          </cell>
          <cell r="J42">
            <v>0.8055555555555558</v>
          </cell>
        </row>
        <row r="43">
          <cell r="B43">
            <v>30</v>
          </cell>
          <cell r="C43">
            <v>0</v>
          </cell>
          <cell r="D43">
            <v>0</v>
          </cell>
          <cell r="E43">
            <v>1.67E-2</v>
          </cell>
          <cell r="F43">
            <v>0</v>
          </cell>
          <cell r="G43">
            <v>2.7777777777777776E-2</v>
          </cell>
          <cell r="H43">
            <v>1.0000000000000007</v>
          </cell>
          <cell r="I43">
            <v>0.90060000000000084</v>
          </cell>
          <cell r="J43">
            <v>0.83333333333333359</v>
          </cell>
        </row>
        <row r="44">
          <cell r="B44">
            <v>31</v>
          </cell>
          <cell r="C44">
            <v>0</v>
          </cell>
          <cell r="D44">
            <v>0</v>
          </cell>
          <cell r="E44">
            <v>1.67E-2</v>
          </cell>
          <cell r="F44">
            <v>0</v>
          </cell>
          <cell r="G44">
            <v>2.7777777777777776E-2</v>
          </cell>
          <cell r="H44">
            <v>1.0000000000000007</v>
          </cell>
          <cell r="I44">
            <v>0.91730000000000089</v>
          </cell>
          <cell r="J44">
            <v>0.86111111111111138</v>
          </cell>
        </row>
        <row r="45">
          <cell r="B45">
            <v>32</v>
          </cell>
          <cell r="C45">
            <v>0</v>
          </cell>
          <cell r="D45">
            <v>0</v>
          </cell>
          <cell r="E45">
            <v>1.67E-2</v>
          </cell>
          <cell r="F45">
            <v>0</v>
          </cell>
          <cell r="G45">
            <v>2.7777777777777776E-2</v>
          </cell>
          <cell r="H45">
            <v>1.0000000000000007</v>
          </cell>
          <cell r="I45">
            <v>0.93400000000000094</v>
          </cell>
          <cell r="J45">
            <v>0.88888888888888917</v>
          </cell>
        </row>
        <row r="46">
          <cell r="B46">
            <v>33</v>
          </cell>
          <cell r="C46">
            <v>0</v>
          </cell>
          <cell r="D46">
            <v>0</v>
          </cell>
          <cell r="E46">
            <v>1.67E-2</v>
          </cell>
          <cell r="F46">
            <v>0</v>
          </cell>
          <cell r="G46">
            <v>2.7777777777777776E-2</v>
          </cell>
          <cell r="H46">
            <v>1.0000000000000007</v>
          </cell>
          <cell r="I46">
            <v>0.95070000000000099</v>
          </cell>
          <cell r="J46">
            <v>0.91666666666666696</v>
          </cell>
        </row>
        <row r="47">
          <cell r="B47">
            <v>34</v>
          </cell>
          <cell r="C47">
            <v>0</v>
          </cell>
          <cell r="D47">
            <v>0</v>
          </cell>
          <cell r="E47">
            <v>1.67E-2</v>
          </cell>
          <cell r="F47">
            <v>0</v>
          </cell>
          <cell r="G47">
            <v>2.7777777777777776E-2</v>
          </cell>
          <cell r="H47">
            <v>1.0000000000000007</v>
          </cell>
          <cell r="I47">
            <v>0.96740000000000104</v>
          </cell>
          <cell r="J47">
            <v>0.94444444444444475</v>
          </cell>
        </row>
        <row r="48">
          <cell r="B48">
            <v>35</v>
          </cell>
          <cell r="C48">
            <v>0</v>
          </cell>
          <cell r="D48">
            <v>0</v>
          </cell>
          <cell r="E48">
            <v>1.67E-2</v>
          </cell>
          <cell r="F48">
            <v>0</v>
          </cell>
          <cell r="G48">
            <v>2.7777777777777776E-2</v>
          </cell>
          <cell r="H48">
            <v>1.0000000000000007</v>
          </cell>
          <cell r="I48">
            <v>0.98410000000000108</v>
          </cell>
          <cell r="J48">
            <v>0.97222222222222254</v>
          </cell>
        </row>
        <row r="49">
          <cell r="B49">
            <v>36</v>
          </cell>
          <cell r="C49">
            <v>0</v>
          </cell>
          <cell r="D49">
            <v>0</v>
          </cell>
          <cell r="E49">
            <v>1.5900000000000001E-2</v>
          </cell>
          <cell r="F49">
            <v>0</v>
          </cell>
          <cell r="G49">
            <v>2.7777777777777776E-2</v>
          </cell>
          <cell r="H49">
            <v>1.0000000000000007</v>
          </cell>
          <cell r="I49">
            <v>1.0000000000000011</v>
          </cell>
          <cell r="J49">
            <v>1.0000000000000002</v>
          </cell>
        </row>
        <row r="54">
          <cell r="I54" t="str">
            <v>RG0GA</v>
          </cell>
          <cell r="J54" t="str">
            <v>RG0GB</v>
          </cell>
          <cell r="K54" t="str">
            <v>RG0GC</v>
          </cell>
          <cell r="L54" t="str">
            <v>RG0GD</v>
          </cell>
          <cell r="M54" t="str">
            <v>RG0GE</v>
          </cell>
          <cell r="N54" t="str">
            <v>RG0GF</v>
          </cell>
        </row>
        <row r="55">
          <cell r="B55">
            <v>-1000000000</v>
          </cell>
          <cell r="C55">
            <v>0</v>
          </cell>
          <cell r="E55">
            <v>10000000</v>
          </cell>
          <cell r="I55">
            <v>6</v>
          </cell>
          <cell r="J55">
            <v>6</v>
          </cell>
          <cell r="K55">
            <v>6</v>
          </cell>
          <cell r="L55">
            <v>6</v>
          </cell>
          <cell r="M55">
            <v>6</v>
          </cell>
          <cell r="N55">
            <v>6</v>
          </cell>
        </row>
        <row r="56">
          <cell r="B56">
            <v>10000000</v>
          </cell>
          <cell r="C56">
            <v>0.2</v>
          </cell>
          <cell r="I56">
            <v>0.55000000000000004</v>
          </cell>
          <cell r="J56">
            <v>0.55000000000000004</v>
          </cell>
          <cell r="K56">
            <v>0.55000000000000004</v>
          </cell>
          <cell r="L56">
            <v>0.55000000000000004</v>
          </cell>
          <cell r="M56">
            <v>0.55000000000000004</v>
          </cell>
          <cell r="N56">
            <v>0.55000000000000004</v>
          </cell>
        </row>
        <row r="57">
          <cell r="B57">
            <v>20000000</v>
          </cell>
          <cell r="C57">
            <v>0.3</v>
          </cell>
        </row>
        <row r="58">
          <cell r="B58">
            <v>50000000</v>
          </cell>
          <cell r="C58">
            <v>0.4</v>
          </cell>
        </row>
        <row r="59">
          <cell r="B59">
            <v>100000000</v>
          </cell>
          <cell r="C59">
            <v>0.55000000000000004</v>
          </cell>
        </row>
        <row r="62">
          <cell r="B62">
            <v>8</v>
          </cell>
          <cell r="C62">
            <v>14</v>
          </cell>
          <cell r="D62">
            <v>19</v>
          </cell>
        </row>
        <row r="63">
          <cell r="B63" t="str">
            <v>2~7 IQA</v>
          </cell>
          <cell r="C63" t="str">
            <v>2~13 IQA</v>
          </cell>
          <cell r="D63" t="str">
            <v>2~18 IQA</v>
          </cell>
          <cell r="I63" t="str">
            <v>RG0GA</v>
          </cell>
          <cell r="J63" t="str">
            <v>RG0GB</v>
          </cell>
          <cell r="K63" t="str">
            <v>RG0GC</v>
          </cell>
          <cell r="L63" t="str">
            <v>RG0GD</v>
          </cell>
          <cell r="M63" t="str">
            <v>RG0GE</v>
          </cell>
          <cell r="N63" t="str">
            <v>RG0GF</v>
          </cell>
        </row>
        <row r="64">
          <cell r="B64">
            <v>0</v>
          </cell>
          <cell r="C64">
            <v>0</v>
          </cell>
          <cell r="D64">
            <v>0</v>
          </cell>
          <cell r="E64">
            <v>0.9</v>
          </cell>
          <cell r="F64">
            <v>1</v>
          </cell>
          <cell r="I64">
            <v>7</v>
          </cell>
          <cell r="J64">
            <v>7</v>
          </cell>
          <cell r="K64">
            <v>7</v>
          </cell>
          <cell r="L64">
            <v>7</v>
          </cell>
          <cell r="M64">
            <v>7</v>
          </cell>
          <cell r="N64">
            <v>7</v>
          </cell>
        </row>
        <row r="65">
          <cell r="B65">
            <v>0.94</v>
          </cell>
          <cell r="C65">
            <v>0.87</v>
          </cell>
          <cell r="D65">
            <v>0.85</v>
          </cell>
          <cell r="E65">
            <v>1</v>
          </cell>
          <cell r="F65">
            <v>1</v>
          </cell>
          <cell r="I65">
            <v>1</v>
          </cell>
          <cell r="J65">
            <v>1</v>
          </cell>
          <cell r="K65">
            <v>1</v>
          </cell>
          <cell r="L65">
            <v>1</v>
          </cell>
          <cell r="M65">
            <v>1</v>
          </cell>
          <cell r="N65">
            <v>1</v>
          </cell>
        </row>
        <row r="66">
          <cell r="B66">
            <v>0.95</v>
          </cell>
          <cell r="C66">
            <v>0.9</v>
          </cell>
          <cell r="D66">
            <v>0.87</v>
          </cell>
          <cell r="E66">
            <v>1.1000000000000001</v>
          </cell>
          <cell r="F66">
            <v>1.1000000000000001</v>
          </cell>
        </row>
        <row r="67">
          <cell r="B67">
            <v>0.97</v>
          </cell>
          <cell r="C67">
            <v>0.92</v>
          </cell>
          <cell r="D67">
            <v>0.9</v>
          </cell>
          <cell r="E67">
            <v>1.3</v>
          </cell>
          <cell r="F67">
            <v>1.3</v>
          </cell>
        </row>
        <row r="68">
          <cell r="B68">
            <v>0.98</v>
          </cell>
          <cell r="C68">
            <v>0.95</v>
          </cell>
          <cell r="D68">
            <v>0.93</v>
          </cell>
          <cell r="E68">
            <v>1.4</v>
          </cell>
          <cell r="F68">
            <v>1.4</v>
          </cell>
        </row>
        <row r="71">
          <cell r="B71">
            <v>1</v>
          </cell>
          <cell r="C71">
            <v>8.3333333333333329E-2</v>
          </cell>
          <cell r="D71">
            <v>8.3333333333333329E-2</v>
          </cell>
        </row>
        <row r="72">
          <cell r="B72">
            <v>2</v>
          </cell>
          <cell r="C72">
            <v>8.3333333333333329E-2</v>
          </cell>
          <cell r="D72">
            <v>0.16666666666666666</v>
          </cell>
        </row>
        <row r="73">
          <cell r="B73">
            <v>3</v>
          </cell>
          <cell r="C73">
            <v>8.3333333333333329E-2</v>
          </cell>
          <cell r="D73">
            <v>0.25</v>
          </cell>
        </row>
        <row r="74">
          <cell r="B74">
            <v>4</v>
          </cell>
          <cell r="C74">
            <v>8.3333333333333329E-2</v>
          </cell>
          <cell r="D74">
            <v>0.33333333333333331</v>
          </cell>
        </row>
        <row r="75">
          <cell r="B75">
            <v>5</v>
          </cell>
          <cell r="C75">
            <v>8.3333333333333329E-2</v>
          </cell>
          <cell r="D75">
            <v>0.41666666666666663</v>
          </cell>
        </row>
        <row r="76">
          <cell r="B76">
            <v>6</v>
          </cell>
          <cell r="C76">
            <v>8.3333333333333329E-2</v>
          </cell>
          <cell r="D76">
            <v>0.49999999999999994</v>
          </cell>
        </row>
        <row r="77">
          <cell r="B77">
            <v>7</v>
          </cell>
          <cell r="C77">
            <v>8.3333333333333329E-2</v>
          </cell>
          <cell r="D77">
            <v>0.58333333333333326</v>
          </cell>
        </row>
        <row r="78">
          <cell r="B78">
            <v>8</v>
          </cell>
          <cell r="C78">
            <v>8.3333333333333329E-2</v>
          </cell>
          <cell r="D78">
            <v>0.66666666666666663</v>
          </cell>
        </row>
        <row r="79">
          <cell r="B79">
            <v>9</v>
          </cell>
          <cell r="C79">
            <v>8.3333333333333329E-2</v>
          </cell>
          <cell r="D79">
            <v>0.75</v>
          </cell>
        </row>
        <row r="80">
          <cell r="B80">
            <v>10</v>
          </cell>
          <cell r="C80">
            <v>8.3333333333333329E-2</v>
          </cell>
          <cell r="D80">
            <v>0.83333333333333337</v>
          </cell>
        </row>
        <row r="81">
          <cell r="B81">
            <v>11</v>
          </cell>
          <cell r="C81">
            <v>8.3333333333333329E-2</v>
          </cell>
          <cell r="D81">
            <v>0.91666666666666674</v>
          </cell>
        </row>
        <row r="82">
          <cell r="B82">
            <v>12</v>
          </cell>
          <cell r="C82">
            <v>8.3333333333333329E-2</v>
          </cell>
          <cell r="D82">
            <v>1</v>
          </cell>
        </row>
        <row r="83">
          <cell r="B83">
            <v>13</v>
          </cell>
          <cell r="C83">
            <v>0</v>
          </cell>
          <cell r="D83">
            <v>1</v>
          </cell>
        </row>
        <row r="89">
          <cell r="B89">
            <v>-1000000000</v>
          </cell>
          <cell r="C89">
            <v>0</v>
          </cell>
        </row>
        <row r="90">
          <cell r="B90">
            <v>10000000</v>
          </cell>
          <cell r="C90">
            <v>0.2</v>
          </cell>
        </row>
        <row r="91">
          <cell r="B91">
            <v>20000000</v>
          </cell>
          <cell r="C91">
            <v>0.25</v>
          </cell>
        </row>
        <row r="92">
          <cell r="B92">
            <v>50000000</v>
          </cell>
          <cell r="C92">
            <v>0.3</v>
          </cell>
        </row>
        <row r="93">
          <cell r="B93">
            <v>100000000</v>
          </cell>
          <cell r="C93">
            <v>0.35</v>
          </cell>
        </row>
        <row r="99">
          <cell r="B99" t="str">
            <v>1N</v>
          </cell>
          <cell r="C99" t="str">
            <v>유지</v>
          </cell>
          <cell r="E99">
            <v>1</v>
          </cell>
          <cell r="F99" t="str">
            <v>월납</v>
          </cell>
          <cell r="H99">
            <v>1</v>
          </cell>
          <cell r="I99" t="str">
            <v>일부승환</v>
          </cell>
        </row>
        <row r="100">
          <cell r="B100" t="str">
            <v>BN</v>
          </cell>
          <cell r="C100" t="str">
            <v>실효</v>
          </cell>
          <cell r="E100">
            <v>12</v>
          </cell>
          <cell r="F100" t="str">
            <v>일시납</v>
          </cell>
          <cell r="H100">
            <v>2</v>
          </cell>
          <cell r="I100" t="str">
            <v>전액승환</v>
          </cell>
        </row>
        <row r="101">
          <cell r="B101" t="str">
            <v>EN</v>
          </cell>
          <cell r="C101" t="str">
            <v>해약</v>
          </cell>
        </row>
        <row r="102">
          <cell r="B102" t="str">
            <v>AN</v>
          </cell>
          <cell r="C102" t="str">
            <v>철회</v>
          </cell>
        </row>
      </sheetData>
      <sheetData sheetId="5"/>
      <sheetData sheetId="6"/>
      <sheetData sheetId="7"/>
      <sheetData sheetId="8"/>
      <sheetData sheetId="9"/>
      <sheetData sheetId="1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Title"/>
      <sheetName val="Index"/>
      <sheetName val="0100"/>
      <sheetName val="0300"/>
      <sheetName val="0400"/>
      <sheetName val="0200"/>
      <sheetName val="0500"/>
      <sheetName val="0600ACU"/>
      <sheetName val="0700ISB"/>
      <sheetName val="0800CUR"/>
      <sheetName val="0900ACU"/>
      <sheetName val="1000"/>
      <sheetName val="1100"/>
      <sheetName val="1200CUR"/>
      <sheetName val="1200ACU"/>
      <sheetName val="1300"/>
      <sheetName val="1400Ⅱ"/>
      <sheetName val="1700CUR"/>
      <sheetName val="1700ACU"/>
      <sheetName val="1800"/>
      <sheetName val="1900"/>
      <sheetName val="0600PRE"/>
      <sheetName val="0700PRE"/>
      <sheetName val="0700CUR"/>
      <sheetName val="0700ACU"/>
      <sheetName val="0900PRE"/>
      <sheetName val="1400PRE"/>
      <sheetName val="1400CUR"/>
      <sheetName val="1400ACU"/>
      <sheetName val="1700PRE"/>
      <sheetName val="check"/>
    </sheetNames>
    <sheetDataSet>
      <sheetData sheetId="0">
        <row r="7">
          <cell r="B7" t="str">
            <v>1999</v>
          </cell>
        </row>
        <row r="8">
          <cell r="B8" t="str">
            <v>3</v>
          </cell>
        </row>
        <row r="9">
          <cell r="B9" t="str">
            <v>31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지점구분"/>
      <sheetName val="업적"/>
      <sheetName val="그룹별"/>
    </sheetNames>
    <sheetDataSet>
      <sheetData sheetId="0"/>
      <sheetData sheetId="1"/>
      <sheetData sheetId="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06"/>
      <sheetName val="22.07"/>
      <sheetName val="22.08"/>
      <sheetName val="22.09"/>
      <sheetName val="22.10"/>
      <sheetName val="22.11"/>
      <sheetName val="22.12"/>
      <sheetName val="기업1031"/>
      <sheetName val="총액명세"/>
      <sheetName val="대출증감11"/>
      <sheetName val="대출증감 12"/>
      <sheetName val="대출증감 20.1"/>
      <sheetName val="대출증감 20.2"/>
      <sheetName val="21.3"/>
      <sheetName val="21.4"/>
      <sheetName val="21.5"/>
      <sheetName val="21.5 (채권)"/>
      <sheetName val="대출건전성합계"/>
      <sheetName val="대출건전성"/>
      <sheetName val="21.6"/>
      <sheetName val="21.7"/>
      <sheetName val="21.8"/>
      <sheetName val="21.9"/>
      <sheetName val="21.10"/>
      <sheetName val="21.11"/>
      <sheetName val="21.12"/>
      <sheetName val="22.01"/>
      <sheetName val="22.02"/>
      <sheetName val="22.03"/>
      <sheetName val="22.04"/>
      <sheetName val="22.05"/>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Sheet1"/>
      <sheetName val="pldt"/>
      <sheetName val="재적"/>
      <sheetName val="출근"/>
      <sheetName val="가동"/>
      <sheetName val="실동추이"/>
      <sheetName val="실동"/>
      <sheetName val="예상"/>
      <sheetName val="예상 (2)"/>
      <sheetName val="정예"/>
      <sheetName val="위촉"/>
      <sheetName val="해촉"/>
      <sheetName val="위.해촉(증감-1)"/>
      <sheetName val="위.해촉(증감-2)"/>
      <sheetName val="육성통산"/>
      <sheetName val="육성통산 (2)"/>
      <sheetName val="육성(게시)"/>
      <sheetName val="팀장"/>
      <sheetName val="조직대중"/>
      <sheetName val="보험료"/>
      <sheetName val="국민연금전환금"/>
      <sheetName val="재무제표(최종 )"/>
      <sheetName val="F123"/>
      <sheetName val="paje"/>
      <sheetName val="prje"/>
      <sheetName val="Caje"/>
      <sheetName val="Sheet2"/>
      <sheetName val="Sheet3"/>
      <sheetName val="증감분석-금융"/>
      <sheetName val="퇴직급여충당금-기중증감"/>
      <sheetName val="가1수탁수수료"/>
      <sheetName val="가21인수수수료(기금)"/>
      <sheetName val="가22인수수수료(채영)"/>
      <sheetName val="가23인수수수료(금상)"/>
      <sheetName val="가4수익증권취급수수료"/>
      <sheetName val="가10기타수수료"/>
      <sheetName val="사장(K400)"/>
      <sheetName val="상무(K401)"/>
      <sheetName val="수정사항집계"/>
      <sheetName val="정산표"/>
      <sheetName val="대차대조표"/>
      <sheetName val="손익계산서"/>
      <sheetName val="판관비"/>
      <sheetName val="G (2)"/>
      <sheetName val="일위대가"/>
      <sheetName val="인부산출"/>
      <sheetName val="강서구기별"/>
      <sheetName val="8만전체물량"/>
      <sheetName val="9.7만전체물량"/>
      <sheetName val="PE내관피스표(덕진국사~전주역간)"/>
      <sheetName val="PE내관피스표(1공구)"/>
      <sheetName val="표지 (세)"/>
      <sheetName val="8fc"/>
      <sheetName val="수공2"/>
      <sheetName val="직1호"/>
      <sheetName val="5. Pile검토"/>
      <sheetName val="간지"/>
      <sheetName val="1.설조"/>
      <sheetName val="2.단면가정"/>
      <sheetName val="3.MO "/>
      <sheetName val="4.하중"/>
      <sheetName val="5.내진"/>
      <sheetName val="6.부재력"/>
      <sheetName val="INPUT(상시)"/>
      <sheetName val="USD"/>
      <sheetName val="WSD"/>
      <sheetName val="반력"/>
      <sheetName val="TIRED"/>
      <sheetName val="INPUT(지진시)"/>
      <sheetName val="내진"/>
      <sheetName val="내진반력"/>
      <sheetName val="7.단면력"/>
      <sheetName val="10.1.1 footing 계산"/>
      <sheetName val="10.1.2 footing 계산"/>
      <sheetName val="10.2.1 단면력 산정"/>
      <sheetName val="10.2.1 단면력 산정 (2)"/>
      <sheetName val="단면력 (2)"/>
      <sheetName val="사정단가  (2)"/>
      <sheetName val="master"/>
      <sheetName val="Sheet1 (2)"/>
      <sheetName val="SHEARKEY검토 (2)"/>
      <sheetName val="일위(설)"/>
      <sheetName val="수량산출서 (2)"/>
      <sheetName val="설계표"/>
      <sheetName val="원가계산"/>
      <sheetName val="총괄내역서"/>
      <sheetName val="내역서"/>
      <sheetName val="마운딩산출"/>
      <sheetName val="소형고압면적"/>
      <sheetName val="지주목산출"/>
      <sheetName val="수량산출서"/>
      <sheetName val="식재일위"/>
      <sheetName val="수목운반,상하차비"/>
      <sheetName val="이식자재산출"/>
      <sheetName val=" 단가"/>
      <sheetName val="시설물일위"/>
      <sheetName val="노임단가2000년"/>
      <sheetName val="기계경비목록"/>
      <sheetName val="기계경비"/>
      <sheetName val="시멘트철근"/>
      <sheetName val="골재집계표"/>
      <sheetName val="#REF"/>
      <sheetName val="공종자재집계 (2)"/>
      <sheetName val="재료집계표  (2)"/>
      <sheetName val="계약내역 (1)"/>
      <sheetName val="견적갑"/>
      <sheetName val="bm내역서(B공구)"/>
      <sheetName val="변경내역"/>
      <sheetName val="신규단가(A)제작"/>
      <sheetName val="신규단가(B)물가정보"/>
      <sheetName val="견적갑&quot;A&quot;공구"/>
      <sheetName val="견적조건보고서&quot;A&quot;공구"/>
      <sheetName val="A비엠"/>
      <sheetName val="공율산출"/>
      <sheetName val="장안(01.05.30)(2)"/>
      <sheetName val="내쇼날 (01.05.30)"/>
      <sheetName val="장안(01.05.30)"/>
      <sheetName val="진성(01.05.30)"/>
      <sheetName val="3Week(4-3)(보안)"/>
      <sheetName val="전기공정표"/>
      <sheetName val="CABLE(MAIN)"/>
      <sheetName val="전선관수량산출표 (4)"/>
      <sheetName val="변경이유서"/>
      <sheetName val="산출내역"/>
      <sheetName val="집계표 (2)"/>
      <sheetName val="접"/>
      <sheetName val="수량명세서-구"/>
      <sheetName val="적용"/>
      <sheetName val="예정공정표-SK (2)"/>
      <sheetName val="Sheet4"/>
      <sheetName val="평면도"/>
      <sheetName val="딱지"/>
      <sheetName val="비탈면 돌붙임(형식2)단가산출근거"/>
      <sheetName val="신규단가산출(2002m)"/>
      <sheetName val="변경사유서"/>
      <sheetName val="보조기층현황"/>
      <sheetName val="명림건설"/>
      <sheetName val="세부내역서 "/>
      <sheetName val="제잡비산출근거 (전체)"/>
      <sheetName val="발주제잡비산근(2)"/>
      <sheetName val="보강원심력철근콘크리트관"/>
      <sheetName val="원심력철근콘크리트관하차비"/>
      <sheetName val="표지"/>
      <sheetName val="목차"/>
      <sheetName val="여건사유"/>
      <sheetName val="2001설계예정9.17 (3)"/>
      <sheetName val="사진대지 (5)"/>
      <sheetName val="(방음벽반사형)"/>
      <sheetName val="단가내부"/>
      <sheetName val="단가외부 "/>
      <sheetName val="Book2"/>
      <sheetName val="6공구(당초)"/>
      <sheetName val="제잡비현황"/>
      <sheetName val="물가변동액(전체분)"/>
      <sheetName val="제출내역 (2)"/>
      <sheetName val="70%"/>
      <sheetName val="공사비집계"/>
      <sheetName val="부대내역"/>
      <sheetName val="준검 내역서"/>
      <sheetName val="집계표"/>
      <sheetName val="지급자재"/>
      <sheetName val="비목군분류내역"/>
      <sheetName val="수산출"/>
      <sheetName val="계"/>
      <sheetName val="이월"/>
      <sheetName val="배수자집계"/>
      <sheetName val="전체수량집계"/>
      <sheetName val="투찰"/>
      <sheetName val="식재인부"/>
      <sheetName val="데이타"/>
      <sheetName val="1공구산출내역서"/>
      <sheetName val="1,2공구원가계산서"/>
      <sheetName val="2공구산출내역"/>
      <sheetName val="Macro1"/>
      <sheetName val="Macro2"/>
      <sheetName val="세골재  T2 변경 현황"/>
      <sheetName val="106C0300"/>
      <sheetName val="수량집계"/>
      <sheetName val="토공"/>
      <sheetName val="배수공"/>
      <sheetName val="구조물공"/>
      <sheetName val="포장공"/>
      <sheetName val="부대공"/>
      <sheetName val="3차설계"/>
      <sheetName val="방음벽집계"/>
      <sheetName val="공사내역"/>
      <sheetName val="깨기집계"/>
      <sheetName val="줄파기집"/>
      <sheetName val="전체설계서"/>
      <sheetName val="철근"/>
      <sheetName val="공사비증감"/>
      <sheetName val="results"/>
      <sheetName val="중기노임"/>
      <sheetName val="8.시공현황"/>
      <sheetName val="지급자재명세서 (3)"/>
      <sheetName val="단가산출서(SS)"/>
      <sheetName val="출입로"/>
      <sheetName val="증감내역"/>
      <sheetName val="현황 (3)"/>
      <sheetName val="현황"/>
      <sheetName val="수량산출"/>
      <sheetName val="공제량"/>
      <sheetName val="검토안"/>
      <sheetName val="공사비증감현황(A3)"/>
      <sheetName val="보고"/>
      <sheetName val="예산서"/>
      <sheetName val="집계표 "/>
      <sheetName val="지급자재명세서 (2)"/>
      <sheetName val="통신설계서"/>
      <sheetName val="최종내역"/>
      <sheetName val="변경수량집계"/>
      <sheetName val="철.콘 수량산출 (적용)"/>
      <sheetName val="가도공 수량 집계표"/>
      <sheetName val="가도차도부 수량산출"/>
      <sheetName val="가도길어깨현황1"/>
      <sheetName val="제잡비전체건축(2001)"/>
      <sheetName val="제잡비현황 (건축)"/>
      <sheetName val="5"/>
      <sheetName val="철거집계표(전체)"/>
      <sheetName val="철거집계표(토공)"/>
      <sheetName val="공사량현황"/>
      <sheetName val="지급자재명세서"/>
      <sheetName val="2002년설계서"/>
      <sheetName val="갑지"/>
      <sheetName val="암거집계"/>
      <sheetName val="전체 (2)"/>
      <sheetName val="몰탈"/>
      <sheetName val="부곡교"/>
      <sheetName val="교대철근"/>
      <sheetName val="단가비교표"/>
      <sheetName val="제잡비('02)"/>
      <sheetName val="기타집계"/>
      <sheetName val="2.08"/>
      <sheetName val="단계처리참고"/>
      <sheetName val="C관집"/>
      <sheetName val="타이기"/>
      <sheetName val="변경집계장"/>
      <sheetName val="변경설계서"/>
      <sheetName val="3개분류내역"/>
      <sheetName val="2.10"/>
      <sheetName val="앞집계"/>
      <sheetName val="수량명세서"/>
      <sheetName val="수량집계표"/>
      <sheetName val="단계차선 16-8"/>
      <sheetName val="적용외집계장"/>
      <sheetName val="비목분류 "/>
      <sheetName val="비목별물가지수변동현황"/>
      <sheetName val="k치 "/>
      <sheetName val="BOOK7"/>
      <sheetName val="T2"/>
      <sheetName val="상부공"/>
      <sheetName val="주요자재"/>
      <sheetName val="교각수량"/>
      <sheetName val="측구수량집계"/>
      <sheetName val="배수이월"/>
      <sheetName val="유용유동"/>
      <sheetName val="타공정앞장"/>
      <sheetName val="공구리"/>
      <sheetName val="구미전체집계"/>
      <sheetName val="영업소집계"/>
      <sheetName val="가도집계"/>
      <sheetName val="건축비목분류"/>
      <sheetName val="비목별물가지수"/>
      <sheetName val="교량접속수"/>
      <sheetName val="전체(광21)"/>
      <sheetName val="신광상부"/>
      <sheetName val="타공정"/>
      <sheetName val="5.08차광망"/>
      <sheetName val="방음출입문"/>
      <sheetName val="5.14경계표주"/>
      <sheetName val="5.09가드휀스"/>
      <sheetName val="5.12비탈보호"/>
      <sheetName val="마감면집"/>
      <sheetName val="시추조사"/>
      <sheetName val="5.11방음벽수량집"/>
      <sheetName val="길어깨부"/>
      <sheetName val="5.13보도(구미천)"/>
      <sheetName val="가도공집계"/>
      <sheetName val="강가시설전체"/>
      <sheetName val="sheetpile"/>
      <sheetName val="5.23안전시설목"/>
      <sheetName val="5.26낙하물방지"/>
      <sheetName val="5.29철근"/>
      <sheetName val="5.30시멘트"/>
      <sheetName val="도색산출"/>
      <sheetName val="월드컵안전"/>
      <sheetName val="폐기물"/>
      <sheetName val="사업소보고"/>
      <sheetName val="사진대지"/>
      <sheetName val="사진대지 (2)"/>
      <sheetName val="설계변경 제출(10.5극동)"/>
      <sheetName val="쏠레땅쉬-1월"/>
      <sheetName val="설계변경 제출(4차이후미적용)"/>
      <sheetName val="감사지적"/>
      <sheetName val="방침사항5"/>
      <sheetName val="설계변경 제출(근거서류)-참고"/>
      <sheetName val="타공종이기수량집계"/>
      <sheetName val="Sheet5"/>
      <sheetName val="Sheet6"/>
      <sheetName val="Sheet7"/>
      <sheetName val="Sheet8"/>
      <sheetName val="Sheet9"/>
      <sheetName val="Sheet10"/>
      <sheetName val="내역비교 (2)"/>
      <sheetName val="내역비교 (3)"/>
      <sheetName val="단가산출(적용20)단가적정성"/>
      <sheetName val="단가산출(적용25)단가적정성"/>
      <sheetName val="범양"/>
      <sheetName val="간접비분개"/>
      <sheetName val="전체실행예산(본사양식) (2)"/>
      <sheetName val="감독실현황"/>
      <sheetName val="2001.12"/>
      <sheetName val="장고개내역서"/>
      <sheetName val="SK+극동"/>
      <sheetName val="702"/>
      <sheetName val="직영시행공사비"/>
      <sheetName val="VXXXXX"/>
      <sheetName val="JUP2000"/>
      <sheetName val="2000장비이동현황"/>
      <sheetName val="3-5.인원 수급 계획"/>
      <sheetName val="JUP2001"/>
      <sheetName val="그림"/>
      <sheetName val="2001매출현황"/>
      <sheetName val="2001기성현황"/>
      <sheetName val="2001JUP vs 기성"/>
      <sheetName val="2001년도TO비교"/>
      <sheetName val="쏠레땅쉬원가(02)"/>
      <sheetName val="내역서-sk"/>
      <sheetName val="증감내역서"/>
      <sheetName val="집계표(당초,변경) (2)"/>
      <sheetName val="7차공사4회기성(직공비)"/>
      <sheetName val="7차공사3회기성(직공비)"/>
      <sheetName val="원가계산서(설계변경-세로)"/>
      <sheetName val="수량증감현황 (2)"/>
      <sheetName val="사유서 "/>
      <sheetName val="예정공정표"/>
      <sheetName val="변경사유 (변경)"/>
      <sheetName val="730x500"/>
      <sheetName val="운반2 (2)"/>
      <sheetName val="본사청구1"/>
      <sheetName val="0103"/>
      <sheetName val="강교작업일보용"/>
      <sheetName val="PC2.9 4.142"/>
      <sheetName val="앵카 (33.5)"/>
      <sheetName val="내민식"/>
      <sheetName val="수평배수공(L=3M)"/>
      <sheetName val="수평배수공(L=10M)"/>
      <sheetName val="모래구입(7000)"/>
      <sheetName val="모래구입(6700)"/>
      <sheetName val="포대시멘트"/>
      <sheetName val="차로이탈인식시설"/>
      <sheetName val="복통 (10)"/>
      <sheetName val="부"/>
      <sheetName val="수원공(총)"/>
      <sheetName val="갑지(가로)"/>
      <sheetName val="나"/>
      <sheetName val="CB건축(신) (2)"/>
      <sheetName val="CB건축(신)"/>
      <sheetName val="옥산"/>
      <sheetName val="업체별(옥)"/>
      <sheetName val="단가대비표"/>
      <sheetName val="식재단가 (2)"/>
      <sheetName val="뽑기"/>
      <sheetName val="ㅂㅂ"/>
      <sheetName val="ㅂㅂ (2)"/>
      <sheetName val="ㅂㅂ (3)"/>
      <sheetName val="ㅂㅂ (4)"/>
      <sheetName val="산출근거"/>
      <sheetName val="기초일위집게표(7)"/>
      <sheetName val="기초일위대가(8)"/>
      <sheetName val=" 단가대비표"/>
      <sheetName val="인력"/>
      <sheetName val="운반비"/>
      <sheetName val="H빔"/>
      <sheetName val="파일항타"/>
      <sheetName val="암파쇄"/>
      <sheetName val="자재집계표"/>
      <sheetName val="옹벽토공량"/>
      <sheetName val="철근집계표"/>
      <sheetName val="기계시간당경비"/>
      <sheetName val="끝-이하출력(x)"/>
      <sheetName val="옹벽수량표."/>
      <sheetName val="전체3회변경"/>
      <sheetName val="자재기성산출서"/>
      <sheetName val="수량산출서 (3)"/>
      <sheetName val="총괄표"/>
      <sheetName val="0825"/>
      <sheetName val="총괄원가 (최종실행) "/>
      <sheetName val="집계 최종(실행)"/>
      <sheetName val="최종내역(실행)"/>
      <sheetName val="FAX"/>
      <sheetName val="위임장(배상현) (2)"/>
      <sheetName val="실행내역서 "/>
      <sheetName val="총총괄"/>
      <sheetName val="세부내역서"/>
      <sheetName val="감액산출근거"/>
      <sheetName val="세부내역서 (2)"/>
      <sheetName val="심사승인공문"/>
      <sheetName val="덕트,트레이(함평)"/>
      <sheetName val="작은검사원"/>
      <sheetName val="작은기성(갑)"/>
      <sheetName val="작은기성(을)"/>
      <sheetName val="두원검사원"/>
      <sheetName val="두원기성(갑)"/>
      <sheetName val="두원기성(을)"/>
      <sheetName val="총괄 (집) (2)"/>
      <sheetName val="보완현황(농림부)"/>
      <sheetName val="콘크리트 작업일보2"/>
      <sheetName val="수량이동(사)"/>
      <sheetName val="주요계획보완2003년1차"/>
      <sheetName val="지급자재단가"/>
      <sheetName val="4"/>
      <sheetName val="산출근거서 (9800)"/>
      <sheetName val="Audit"/>
      <sheetName val="TB"/>
      <sheetName val="AJE"/>
      <sheetName val="RJE"/>
      <sheetName val="창호(12월) (2)"/>
      <sheetName val="E0009"/>
      <sheetName val="0002Mech"/>
      <sheetName val="작성요령"/>
      <sheetName val="계리코드"/>
      <sheetName val="TOMIS(BS)"/>
      <sheetName val="TOMIS(IS)"/>
      <sheetName val="신계리BS"/>
      <sheetName val="보정전PL"/>
      <sheetName val="통합보고서BS"/>
      <sheetName val="은행평잔BS(보정전)"/>
      <sheetName val="은행BS(보정전) "/>
      <sheetName val="보정후은행bs"/>
      <sheetName val="수정식"/>
      <sheetName val="은행BS(유가증권평가후)"/>
      <sheetName val="은행평잔BS (유가증권평가후)"/>
      <sheetName val="보정후PL"/>
      <sheetName val="수지상황"/>
      <sheetName val="원화순이자마진"/>
      <sheetName val="보고서"/>
      <sheetName val="유가증권 (4)"/>
      <sheetName val="신탁BS"/>
      <sheetName val="신탁주석"/>
      <sheetName val="신탁IS"/>
      <sheetName val="신탁결산코드"/>
      <sheetName val="F4"/>
      <sheetName val="F5"/>
      <sheetName val="억단위"/>
      <sheetName val="리스료미수수익"/>
      <sheetName val="25.사채할인발행차금"/>
      <sheetName val="퇴충"/>
      <sheetName val="퇴지보험"/>
      <sheetName val="주식매입선택권 (03"/>
      <sheetName val="PIPE"/>
      <sheetName val="이자수익 (2)"/>
      <sheetName val="이자비용 (2)"/>
      <sheetName val="03순자산가액"/>
      <sheetName val="BULEWORLD"/>
      <sheetName val="FRN(이자)"/>
      <sheetName val="계획처리"/>
      <sheetName val="COVER (2)"/>
      <sheetName val="▣현대수출"/>
      <sheetName val="▣차종실적"/>
      <sheetName val="▣판매실적 (3)"/>
      <sheetName val="XX경쟁판매 (2)"/>
      <sheetName val="▣익월계획"/>
      <sheetName val="▣익월계획 (3)"/>
      <sheetName val="▣익월계획 (추가)"/>
      <sheetName val="BACKUP 판매실적 (2)"/>
      <sheetName val="▣경쟁판매"/>
      <sheetName val="▣3사수출"/>
      <sheetName val="print용(더블) (2)"/>
      <sheetName val="4.TO 및 현재원"/>
      <sheetName val="면담일지"/>
      <sheetName val="과거차종"/>
      <sheetName val="PRO(삭제)"/>
      <sheetName val="가동비조사"/>
      <sheetName val="재료POSITION"/>
      <sheetName val="업체별금액"/>
      <sheetName val="원부자재단가LIST"/>
      <sheetName val="March (2)"/>
      <sheetName val="xd year 1"/>
      <sheetName val="물량계획"/>
      <sheetName val="추진 일정"/>
      <sheetName val="지원"/>
      <sheetName val="9.지원계획"/>
      <sheetName val="가단가(台分)"/>
      <sheetName val="SPG구성 (2)"/>
      <sheetName val="9월일정표"/>
      <sheetName val="금형LIST"/>
      <sheetName val="실적(차종별)"/>
      <sheetName val="PAD중량"/>
      <sheetName val="단가합의서"/>
      <sheetName val="JUMP"/>
      <sheetName val="2_BOM관리업무분장"/>
      <sheetName val="SPA SP"/>
      <sheetName val="CRD SP"/>
      <sheetName val="정산"/>
      <sheetName val="품의"/>
      <sheetName val="EFFLIFT"/>
      <sheetName val="토지면적+건물면적 (2)"/>
      <sheetName val="12월 판관비실적(배부후)"/>
      <sheetName val="공정별LAY (4)"/>
      <sheetName val="97323-47000"/>
      <sheetName val="Sheet1 (3)"/>
      <sheetName val="2.손익추이"/>
      <sheetName val="76410"/>
      <sheetName val="77410"/>
      <sheetName val="76410 CHECK"/>
      <sheetName val="77410 CHECK"/>
      <sheetName val="WIPER PIVOT 반대조립"/>
      <sheetName val="화일 라벨"/>
      <sheetName val="품의서"/>
      <sheetName val="구매품의서"/>
      <sheetName val="출고전표"/>
      <sheetName val="협조전"/>
      <sheetName val="BOX적재량"/>
      <sheetName val="회의록"/>
      <sheetName val="업체연락망"/>
      <sheetName val="출장경로"/>
      <sheetName val="DETAIL(3)"/>
      <sheetName val="기준서(갑)"/>
      <sheetName val="기준서(을)"/>
      <sheetName val="Sheet2 (2)"/>
      <sheetName val="TEST"/>
      <sheetName val="■첨부#2.원가구성 (GK)(가죽내수) (합의) (2)"/>
      <sheetName val="■첨부#3.수출입비용 (XD)내수"/>
      <sheetName val="KMA"/>
      <sheetName val="KCI"/>
      <sheetName val="KMD"/>
      <sheetName val="KMP"/>
      <sheetName val="서유럽"/>
      <sheetName val="동유럽"/>
      <sheetName val="중남미"/>
      <sheetName val="중동"/>
      <sheetName val="아태"/>
      <sheetName val="아프리카"/>
      <sheetName val="중국"/>
      <sheetName val="작업장"/>
      <sheetName val="차종별"/>
      <sheetName val="계열사현황종합"/>
      <sheetName val="일괄인쇄"/>
      <sheetName val="CALENDAR"/>
      <sheetName val="예산계획"/>
      <sheetName val="간이연락"/>
      <sheetName val="전선제원"/>
      <sheetName val="Input"/>
      <sheetName val="초기검토"/>
      <sheetName val="제2장력"/>
      <sheetName val="카테나리각"/>
      <sheetName val="원본 (2)"/>
      <sheetName val="E-01"/>
      <sheetName val="공사원가계산서"/>
      <sheetName val="총괄내역 A+B"/>
      <sheetName val="내역A"/>
      <sheetName val="내역B"/>
      <sheetName val="단가표"/>
      <sheetName val="관리비 (2)"/>
      <sheetName val="보조기층단가분개"/>
      <sheetName val="계좌입금의뢰서"/>
      <sheetName val="각 서"/>
      <sheetName val="직불합의각서(토공)"/>
      <sheetName val="직불합의각서(수목)"/>
      <sheetName val="직불합의각서(계측)"/>
      <sheetName val="계약내내역"/>
      <sheetName val="6차분13회기성요약표"/>
      <sheetName val="토공견적"/>
      <sheetName val="철콘 견적"/>
      <sheetName val="증감대비"/>
      <sheetName val="총괄"/>
      <sheetName val="금차분"/>
      <sheetName val="전체분"/>
      <sheetName val="일위집계"/>
      <sheetName val="일위대가 (3)"/>
      <sheetName val="자재가격"/>
      <sheetName val="준설내역"/>
      <sheetName val="준설재료"/>
      <sheetName val="공사비요약 "/>
      <sheetName val="단가조사표"/>
      <sheetName val="견적비교표"/>
      <sheetName val="집계표지(전체분)"/>
      <sheetName val="내역(전체분)"/>
      <sheetName val="집계표지(금회분)"/>
      <sheetName val="내역(금회분)"/>
      <sheetName val="집계-교대"/>
      <sheetName val="집계-교대1"/>
      <sheetName val="교대1"/>
      <sheetName val="L형 옹벽공제 추가앞성토"/>
      <sheetName val="집계-교대2"/>
      <sheetName val="교대2"/>
      <sheetName val="추가앞성토"/>
      <sheetName val="토목내역서(설계변경)"/>
      <sheetName val="운반산출근거 (2)"/>
      <sheetName val="설명서"/>
      <sheetName val="도급 "/>
      <sheetName val="내역2안(1구간)"/>
      <sheetName val="내역2안(2구간)"/>
      <sheetName val="세부예정공정표(시례3,4교)"/>
      <sheetName val="4.건별공사비증감내역"/>
      <sheetName val="4.2내역서"/>
      <sheetName val="tggwan(mac)"/>
      <sheetName val="검측계획서"/>
      <sheetName val="검측요청서(토지)"/>
      <sheetName val="배관체크"/>
      <sheetName val="5.25"/>
      <sheetName val="토공유동표(4)"/>
      <sheetName val="별도 (2)"/>
      <sheetName val="공사에규격"/>
      <sheetName val="사전검측"/>
      <sheetName val="공정표(출력)"/>
      <sheetName val="1+100"/>
      <sheetName val="C&amp;CIW"/>
      <sheetName val="중분대용1"/>
      <sheetName val="중분대용2"/>
      <sheetName val="본선"/>
      <sheetName val="본선2"/>
      <sheetName val="본선3"/>
      <sheetName val="R-A(우)"/>
      <sheetName val=" R-A(우2)"/>
      <sheetName val="R-A(좌)"/>
      <sheetName val="R-A(좌2)"/>
      <sheetName val="소분리대 반사판"/>
      <sheetName val="기성청구원"/>
      <sheetName val="투입내역서"/>
      <sheetName val="암파쇄방호시설연장조서@"/>
      <sheetName val="검사원"/>
      <sheetName val="기성내역(사정분)"/>
      <sheetName val="공사비증가내역서 (3)"/>
      <sheetName val="총괄내역"/>
      <sheetName val="요약"/>
      <sheetName val="청구서갑지(당초)"/>
      <sheetName val="증감대비표"/>
      <sheetName val="174호 (A각)"/>
      <sheetName val="174호(D각)"/>
      <sheetName val="철.콘"/>
      <sheetName val="토공사"/>
      <sheetName val="설계자"/>
      <sheetName val="확의견"/>
      <sheetName val="개요"/>
      <sheetName val="공감요율산출"/>
      <sheetName val="관리비3의3총괄"/>
      <sheetName val="공사비명세서"/>
      <sheetName val="실행내역서 (2)"/>
      <sheetName val="관리비"/>
      <sheetName val="02.05.14"/>
      <sheetName val="02.5.23"/>
      <sheetName val="계약조건"/>
      <sheetName val="총괄집계표"/>
      <sheetName val="공통가설"/>
      <sheetName val="건축공사집계표"/>
      <sheetName val="건축공사(클럽하우스)"/>
      <sheetName val="건축공사(관리동)"/>
      <sheetName val="건축공사(후생동)"/>
      <sheetName val="건축공사(농기구창고)"/>
      <sheetName val="건축공사(정비고)"/>
      <sheetName val="건축공사(스타트하우스)"/>
      <sheetName val="건축공사(그늘집)"/>
      <sheetName val="건축공사(수위실)"/>
      <sheetName val="전기공사집계표"/>
      <sheetName val="전기공사(클럽하우스)"/>
      <sheetName val="전기공사(관리동)"/>
      <sheetName val="전기공사(후생동)"/>
      <sheetName val="전기공사(농기구창고)"/>
      <sheetName val="전기공사(정비고)"/>
      <sheetName val="전기공사(스타트하우스)"/>
      <sheetName val="전기공사(그늘집)"/>
      <sheetName val="전기공사(옥외)"/>
      <sheetName val="설비공사(집계표)"/>
      <sheetName val="설비공사(클럽하우스)"/>
      <sheetName val="설비공사(관리동)"/>
      <sheetName val="설비공사(후생동)"/>
      <sheetName val="설비공사(농기구창고)"/>
      <sheetName val="설비공사(스타트하우스)"/>
      <sheetName val="설비공사(그늘집)"/>
      <sheetName val="공통경비(11월)"/>
      <sheetName val="3-2-1-다"/>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sheetData sheetId="51"/>
      <sheetData sheetId="52" refreshError="1"/>
      <sheetData sheetId="53" refreshError="1"/>
      <sheetData sheetId="54" refreshError="1"/>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sheetData sheetId="80" refreshError="1"/>
      <sheetData sheetId="81" refreshError="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refreshError="1"/>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sheetData sheetId="126" refreshError="1"/>
      <sheetData sheetId="127"/>
      <sheetData sheetId="128" refreshError="1"/>
      <sheetData sheetId="129"/>
      <sheetData sheetId="130" refreshError="1"/>
      <sheetData sheetId="131" refreshError="1"/>
      <sheetData sheetId="132" refreshError="1"/>
      <sheetData sheetId="133" refreshError="1"/>
      <sheetData sheetId="134" refreshError="1"/>
      <sheetData sheetId="135"/>
      <sheetData sheetId="136" refreshError="1"/>
      <sheetData sheetId="137"/>
      <sheetData sheetId="138" refreshError="1"/>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refreshError="1"/>
      <sheetData sheetId="197" refreshError="1"/>
      <sheetData sheetId="198"/>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sheetData sheetId="214"/>
      <sheetData sheetId="215"/>
      <sheetData sheetId="216" refreshError="1"/>
      <sheetData sheetId="217" refreshError="1"/>
      <sheetData sheetId="218" refreshError="1"/>
      <sheetData sheetId="219" refreshError="1"/>
      <sheetData sheetId="220" refreshError="1"/>
      <sheetData sheetId="221" refreshError="1"/>
      <sheetData sheetId="222"/>
      <sheetData sheetId="223"/>
      <sheetData sheetId="224"/>
      <sheetData sheetId="225"/>
      <sheetData sheetId="226"/>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refreshError="1"/>
      <sheetData sheetId="314" refreshError="1"/>
      <sheetData sheetId="315" refreshError="1"/>
      <sheetData sheetId="316" refreshError="1"/>
      <sheetData sheetId="317"/>
      <sheetData sheetId="318"/>
      <sheetData sheetId="319"/>
      <sheetData sheetId="320"/>
      <sheetData sheetId="321"/>
      <sheetData sheetId="322"/>
      <sheetData sheetId="323"/>
      <sheetData sheetId="324"/>
      <sheetData sheetId="325"/>
      <sheetData sheetId="326"/>
      <sheetData sheetId="327" refreshError="1"/>
      <sheetData sheetId="328" refreshError="1"/>
      <sheetData sheetId="329"/>
      <sheetData sheetId="330"/>
      <sheetData sheetId="331"/>
      <sheetData sheetId="332"/>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sheetData sheetId="342"/>
      <sheetData sheetId="343" refreshError="1"/>
      <sheetData sheetId="344" refreshError="1"/>
      <sheetData sheetId="345" refreshError="1"/>
      <sheetData sheetId="346"/>
      <sheetData sheetId="347"/>
      <sheetData sheetId="348"/>
      <sheetData sheetId="349"/>
      <sheetData sheetId="350"/>
      <sheetData sheetId="351" refreshError="1"/>
      <sheetData sheetId="352"/>
      <sheetData sheetId="353"/>
      <sheetData sheetId="354"/>
      <sheetData sheetId="355" refreshError="1"/>
      <sheetData sheetId="356"/>
      <sheetData sheetId="357"/>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sheetData sheetId="393" refreshError="1"/>
      <sheetData sheetId="394" refreshError="1"/>
      <sheetData sheetId="395" refreshError="1"/>
      <sheetData sheetId="396"/>
      <sheetData sheetId="397" refreshError="1"/>
      <sheetData sheetId="398"/>
      <sheetData sheetId="399" refreshError="1"/>
      <sheetData sheetId="400" refreshError="1"/>
      <sheetData sheetId="401" refreshError="1"/>
      <sheetData sheetId="402" refreshError="1"/>
      <sheetData sheetId="403" refreshError="1"/>
      <sheetData sheetId="404" refreshError="1"/>
      <sheetData sheetId="405" refreshError="1"/>
      <sheetData sheetId="406"/>
      <sheetData sheetId="407"/>
      <sheetData sheetId="408" refreshError="1"/>
      <sheetData sheetId="409" refreshError="1"/>
      <sheetData sheetId="410"/>
      <sheetData sheetId="411"/>
      <sheetData sheetId="412"/>
      <sheetData sheetId="413" refreshError="1"/>
      <sheetData sheetId="414"/>
      <sheetData sheetId="415"/>
      <sheetData sheetId="416"/>
      <sheetData sheetId="417"/>
      <sheetData sheetId="418" refreshError="1"/>
      <sheetData sheetId="419" refreshError="1"/>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refreshError="1"/>
      <sheetData sheetId="439" refreshError="1"/>
      <sheetData sheetId="440" refreshError="1"/>
      <sheetData sheetId="441" refreshError="1"/>
      <sheetData sheetId="442" refreshError="1"/>
      <sheetData sheetId="443" refreshError="1"/>
      <sheetData sheetId="444"/>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sheetData sheetId="479" refreshError="1"/>
      <sheetData sheetId="480" refreshError="1"/>
      <sheetData sheetId="481"/>
      <sheetData sheetId="482"/>
      <sheetData sheetId="483" refreshError="1"/>
      <sheetData sheetId="484" refreshError="1"/>
      <sheetData sheetId="485"/>
      <sheetData sheetId="486" refreshError="1"/>
      <sheetData sheetId="487" refreshError="1"/>
      <sheetData sheetId="488" refreshError="1"/>
      <sheetData sheetId="489" refreshError="1"/>
      <sheetData sheetId="490"/>
      <sheetData sheetId="491" refreshError="1"/>
      <sheetData sheetId="492" refreshError="1"/>
      <sheetData sheetId="493" refreshError="1"/>
      <sheetData sheetId="494" refreshError="1"/>
      <sheetData sheetId="495" refreshError="1"/>
      <sheetData sheetId="496" refreshError="1"/>
      <sheetData sheetId="497"/>
      <sheetData sheetId="498" refreshError="1"/>
      <sheetData sheetId="499" refreshError="1"/>
      <sheetData sheetId="500" refreshError="1"/>
      <sheetData sheetId="501"/>
      <sheetData sheetId="502"/>
      <sheetData sheetId="503" refreshError="1"/>
      <sheetData sheetId="504" refreshError="1"/>
      <sheetData sheetId="505" refreshError="1"/>
      <sheetData sheetId="506" refreshError="1"/>
      <sheetData sheetId="507" refreshError="1"/>
      <sheetData sheetId="508"/>
      <sheetData sheetId="509"/>
      <sheetData sheetId="510"/>
      <sheetData sheetId="511"/>
      <sheetData sheetId="512"/>
      <sheetData sheetId="513"/>
      <sheetData sheetId="514"/>
      <sheetData sheetId="515"/>
      <sheetData sheetId="516"/>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sheetData sheetId="550" refreshError="1"/>
      <sheetData sheetId="551" refreshError="1"/>
      <sheetData sheetId="552" refreshError="1"/>
      <sheetData sheetId="553"/>
      <sheetData sheetId="554"/>
      <sheetData sheetId="555"/>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sheetData sheetId="565"/>
      <sheetData sheetId="566" refreshError="1"/>
      <sheetData sheetId="567"/>
      <sheetData sheetId="568" refreshError="1"/>
      <sheetData sheetId="569" refreshError="1"/>
      <sheetData sheetId="570" refreshError="1"/>
      <sheetData sheetId="571" refreshError="1"/>
      <sheetData sheetId="572" refreshError="1"/>
      <sheetData sheetId="573"/>
      <sheetData sheetId="574"/>
      <sheetData sheetId="575" refreshError="1"/>
      <sheetData sheetId="576" refreshError="1"/>
      <sheetData sheetId="577" refreshError="1"/>
      <sheetData sheetId="578" refreshError="1"/>
      <sheetData sheetId="579" refreshError="1"/>
      <sheetData sheetId="580" refreshError="1"/>
      <sheetData sheetId="581" refreshError="1"/>
      <sheetData sheetId="582"/>
      <sheetData sheetId="583"/>
      <sheetData sheetId="584"/>
      <sheetData sheetId="585"/>
      <sheetData sheetId="586"/>
      <sheetData sheetId="587"/>
      <sheetData sheetId="588"/>
      <sheetData sheetId="589"/>
      <sheetData sheetId="590"/>
      <sheetData sheetId="59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4.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comments" Target="../comments7.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Q28"/>
  <sheetViews>
    <sheetView workbookViewId="0"/>
  </sheetViews>
  <sheetFormatPr defaultRowHeight="16.5"/>
  <cols>
    <col min="1" max="1" width="1.25" customWidth="1"/>
    <col min="2" max="2" width="2.125" customWidth="1"/>
    <col min="3" max="15" width="10.625" customWidth="1"/>
    <col min="257" max="257" width="1.25" customWidth="1"/>
    <col min="258" max="258" width="2.125" customWidth="1"/>
    <col min="259" max="271" width="10.625" customWidth="1"/>
    <col min="513" max="513" width="1.25" customWidth="1"/>
    <col min="514" max="514" width="2.125" customWidth="1"/>
    <col min="515" max="527" width="10.625" customWidth="1"/>
    <col min="769" max="769" width="1.25" customWidth="1"/>
    <col min="770" max="770" width="2.125" customWidth="1"/>
    <col min="771" max="783" width="10.625" customWidth="1"/>
    <col min="1025" max="1025" width="1.25" customWidth="1"/>
    <col min="1026" max="1026" width="2.125" customWidth="1"/>
    <col min="1027" max="1039" width="10.625" customWidth="1"/>
    <col min="1281" max="1281" width="1.25" customWidth="1"/>
    <col min="1282" max="1282" width="2.125" customWidth="1"/>
    <col min="1283" max="1295" width="10.625" customWidth="1"/>
    <col min="1537" max="1537" width="1.25" customWidth="1"/>
    <col min="1538" max="1538" width="2.125" customWidth="1"/>
    <col min="1539" max="1551" width="10.625" customWidth="1"/>
    <col min="1793" max="1793" width="1.25" customWidth="1"/>
    <col min="1794" max="1794" width="2.125" customWidth="1"/>
    <col min="1795" max="1807" width="10.625" customWidth="1"/>
    <col min="2049" max="2049" width="1.25" customWidth="1"/>
    <col min="2050" max="2050" width="2.125" customWidth="1"/>
    <col min="2051" max="2063" width="10.625" customWidth="1"/>
    <col min="2305" max="2305" width="1.25" customWidth="1"/>
    <col min="2306" max="2306" width="2.125" customWidth="1"/>
    <col min="2307" max="2319" width="10.625" customWidth="1"/>
    <col min="2561" max="2561" width="1.25" customWidth="1"/>
    <col min="2562" max="2562" width="2.125" customWidth="1"/>
    <col min="2563" max="2575" width="10.625" customWidth="1"/>
    <col min="2817" max="2817" width="1.25" customWidth="1"/>
    <col min="2818" max="2818" width="2.125" customWidth="1"/>
    <col min="2819" max="2831" width="10.625" customWidth="1"/>
    <col min="3073" max="3073" width="1.25" customWidth="1"/>
    <col min="3074" max="3074" width="2.125" customWidth="1"/>
    <col min="3075" max="3087" width="10.625" customWidth="1"/>
    <col min="3329" max="3329" width="1.25" customWidth="1"/>
    <col min="3330" max="3330" width="2.125" customWidth="1"/>
    <col min="3331" max="3343" width="10.625" customWidth="1"/>
    <col min="3585" max="3585" width="1.25" customWidth="1"/>
    <col min="3586" max="3586" width="2.125" customWidth="1"/>
    <col min="3587" max="3599" width="10.625" customWidth="1"/>
    <col min="3841" max="3841" width="1.25" customWidth="1"/>
    <col min="3842" max="3842" width="2.125" customWidth="1"/>
    <col min="3843" max="3855" width="10.625" customWidth="1"/>
    <col min="4097" max="4097" width="1.25" customWidth="1"/>
    <col min="4098" max="4098" width="2.125" customWidth="1"/>
    <col min="4099" max="4111" width="10.625" customWidth="1"/>
    <col min="4353" max="4353" width="1.25" customWidth="1"/>
    <col min="4354" max="4354" width="2.125" customWidth="1"/>
    <col min="4355" max="4367" width="10.625" customWidth="1"/>
    <col min="4609" max="4609" width="1.25" customWidth="1"/>
    <col min="4610" max="4610" width="2.125" customWidth="1"/>
    <col min="4611" max="4623" width="10.625" customWidth="1"/>
    <col min="4865" max="4865" width="1.25" customWidth="1"/>
    <col min="4866" max="4866" width="2.125" customWidth="1"/>
    <col min="4867" max="4879" width="10.625" customWidth="1"/>
    <col min="5121" max="5121" width="1.25" customWidth="1"/>
    <col min="5122" max="5122" width="2.125" customWidth="1"/>
    <col min="5123" max="5135" width="10.625" customWidth="1"/>
    <col min="5377" max="5377" width="1.25" customWidth="1"/>
    <col min="5378" max="5378" width="2.125" customWidth="1"/>
    <col min="5379" max="5391" width="10.625" customWidth="1"/>
    <col min="5633" max="5633" width="1.25" customWidth="1"/>
    <col min="5634" max="5634" width="2.125" customWidth="1"/>
    <col min="5635" max="5647" width="10.625" customWidth="1"/>
    <col min="5889" max="5889" width="1.25" customWidth="1"/>
    <col min="5890" max="5890" width="2.125" customWidth="1"/>
    <col min="5891" max="5903" width="10.625" customWidth="1"/>
    <col min="6145" max="6145" width="1.25" customWidth="1"/>
    <col min="6146" max="6146" width="2.125" customWidth="1"/>
    <col min="6147" max="6159" width="10.625" customWidth="1"/>
    <col min="6401" max="6401" width="1.25" customWidth="1"/>
    <col min="6402" max="6402" width="2.125" customWidth="1"/>
    <col min="6403" max="6415" width="10.625" customWidth="1"/>
    <col min="6657" max="6657" width="1.25" customWidth="1"/>
    <col min="6658" max="6658" width="2.125" customWidth="1"/>
    <col min="6659" max="6671" width="10.625" customWidth="1"/>
    <col min="6913" max="6913" width="1.25" customWidth="1"/>
    <col min="6914" max="6914" width="2.125" customWidth="1"/>
    <col min="6915" max="6927" width="10.625" customWidth="1"/>
    <col min="7169" max="7169" width="1.25" customWidth="1"/>
    <col min="7170" max="7170" width="2.125" customWidth="1"/>
    <col min="7171" max="7183" width="10.625" customWidth="1"/>
    <col min="7425" max="7425" width="1.25" customWidth="1"/>
    <col min="7426" max="7426" width="2.125" customWidth="1"/>
    <col min="7427" max="7439" width="10.625" customWidth="1"/>
    <col min="7681" max="7681" width="1.25" customWidth="1"/>
    <col min="7682" max="7682" width="2.125" customWidth="1"/>
    <col min="7683" max="7695" width="10.625" customWidth="1"/>
    <col min="7937" max="7937" width="1.25" customWidth="1"/>
    <col min="7938" max="7938" width="2.125" customWidth="1"/>
    <col min="7939" max="7951" width="10.625" customWidth="1"/>
    <col min="8193" max="8193" width="1.25" customWidth="1"/>
    <col min="8194" max="8194" width="2.125" customWidth="1"/>
    <col min="8195" max="8207" width="10.625" customWidth="1"/>
    <col min="8449" max="8449" width="1.25" customWidth="1"/>
    <col min="8450" max="8450" width="2.125" customWidth="1"/>
    <col min="8451" max="8463" width="10.625" customWidth="1"/>
    <col min="8705" max="8705" width="1.25" customWidth="1"/>
    <col min="8706" max="8706" width="2.125" customWidth="1"/>
    <col min="8707" max="8719" width="10.625" customWidth="1"/>
    <col min="8961" max="8961" width="1.25" customWidth="1"/>
    <col min="8962" max="8962" width="2.125" customWidth="1"/>
    <col min="8963" max="8975" width="10.625" customWidth="1"/>
    <col min="9217" max="9217" width="1.25" customWidth="1"/>
    <col min="9218" max="9218" width="2.125" customWidth="1"/>
    <col min="9219" max="9231" width="10.625" customWidth="1"/>
    <col min="9473" max="9473" width="1.25" customWidth="1"/>
    <col min="9474" max="9474" width="2.125" customWidth="1"/>
    <col min="9475" max="9487" width="10.625" customWidth="1"/>
    <col min="9729" max="9729" width="1.25" customWidth="1"/>
    <col min="9730" max="9730" width="2.125" customWidth="1"/>
    <col min="9731" max="9743" width="10.625" customWidth="1"/>
    <col min="9985" max="9985" width="1.25" customWidth="1"/>
    <col min="9986" max="9986" width="2.125" customWidth="1"/>
    <col min="9987" max="9999" width="10.625" customWidth="1"/>
    <col min="10241" max="10241" width="1.25" customWidth="1"/>
    <col min="10242" max="10242" width="2.125" customWidth="1"/>
    <col min="10243" max="10255" width="10.625" customWidth="1"/>
    <col min="10497" max="10497" width="1.25" customWidth="1"/>
    <col min="10498" max="10498" width="2.125" customWidth="1"/>
    <col min="10499" max="10511" width="10.625" customWidth="1"/>
    <col min="10753" max="10753" width="1.25" customWidth="1"/>
    <col min="10754" max="10754" width="2.125" customWidth="1"/>
    <col min="10755" max="10767" width="10.625" customWidth="1"/>
    <col min="11009" max="11009" width="1.25" customWidth="1"/>
    <col min="11010" max="11010" width="2.125" customWidth="1"/>
    <col min="11011" max="11023" width="10.625" customWidth="1"/>
    <col min="11265" max="11265" width="1.25" customWidth="1"/>
    <col min="11266" max="11266" width="2.125" customWidth="1"/>
    <col min="11267" max="11279" width="10.625" customWidth="1"/>
    <col min="11521" max="11521" width="1.25" customWidth="1"/>
    <col min="11522" max="11522" width="2.125" customWidth="1"/>
    <col min="11523" max="11535" width="10.625" customWidth="1"/>
    <col min="11777" max="11777" width="1.25" customWidth="1"/>
    <col min="11778" max="11778" width="2.125" customWidth="1"/>
    <col min="11779" max="11791" width="10.625" customWidth="1"/>
    <col min="12033" max="12033" width="1.25" customWidth="1"/>
    <col min="12034" max="12034" width="2.125" customWidth="1"/>
    <col min="12035" max="12047" width="10.625" customWidth="1"/>
    <col min="12289" max="12289" width="1.25" customWidth="1"/>
    <col min="12290" max="12290" width="2.125" customWidth="1"/>
    <col min="12291" max="12303" width="10.625" customWidth="1"/>
    <col min="12545" max="12545" width="1.25" customWidth="1"/>
    <col min="12546" max="12546" width="2.125" customWidth="1"/>
    <col min="12547" max="12559" width="10.625" customWidth="1"/>
    <col min="12801" max="12801" width="1.25" customWidth="1"/>
    <col min="12802" max="12802" width="2.125" customWidth="1"/>
    <col min="12803" max="12815" width="10.625" customWidth="1"/>
    <col min="13057" max="13057" width="1.25" customWidth="1"/>
    <col min="13058" max="13058" width="2.125" customWidth="1"/>
    <col min="13059" max="13071" width="10.625" customWidth="1"/>
    <col min="13313" max="13313" width="1.25" customWidth="1"/>
    <col min="13314" max="13314" width="2.125" customWidth="1"/>
    <col min="13315" max="13327" width="10.625" customWidth="1"/>
    <col min="13569" max="13569" width="1.25" customWidth="1"/>
    <col min="13570" max="13570" width="2.125" customWidth="1"/>
    <col min="13571" max="13583" width="10.625" customWidth="1"/>
    <col min="13825" max="13825" width="1.25" customWidth="1"/>
    <col min="13826" max="13826" width="2.125" customWidth="1"/>
    <col min="13827" max="13839" width="10.625" customWidth="1"/>
    <col min="14081" max="14081" width="1.25" customWidth="1"/>
    <col min="14082" max="14082" width="2.125" customWidth="1"/>
    <col min="14083" max="14095" width="10.625" customWidth="1"/>
    <col min="14337" max="14337" width="1.25" customWidth="1"/>
    <col min="14338" max="14338" width="2.125" customWidth="1"/>
    <col min="14339" max="14351" width="10.625" customWidth="1"/>
    <col min="14593" max="14593" width="1.25" customWidth="1"/>
    <col min="14594" max="14594" width="2.125" customWidth="1"/>
    <col min="14595" max="14607" width="10.625" customWidth="1"/>
    <col min="14849" max="14849" width="1.25" customWidth="1"/>
    <col min="14850" max="14850" width="2.125" customWidth="1"/>
    <col min="14851" max="14863" width="10.625" customWidth="1"/>
    <col min="15105" max="15105" width="1.25" customWidth="1"/>
    <col min="15106" max="15106" width="2.125" customWidth="1"/>
    <col min="15107" max="15119" width="10.625" customWidth="1"/>
    <col min="15361" max="15361" width="1.25" customWidth="1"/>
    <col min="15362" max="15362" width="2.125" customWidth="1"/>
    <col min="15363" max="15375" width="10.625" customWidth="1"/>
    <col min="15617" max="15617" width="1.25" customWidth="1"/>
    <col min="15618" max="15618" width="2.125" customWidth="1"/>
    <col min="15619" max="15631" width="10.625" customWidth="1"/>
    <col min="15873" max="15873" width="1.25" customWidth="1"/>
    <col min="15874" max="15874" width="2.125" customWidth="1"/>
    <col min="15875" max="15887" width="10.625" customWidth="1"/>
    <col min="16129" max="16129" width="1.25" customWidth="1"/>
    <col min="16130" max="16130" width="2.125" customWidth="1"/>
    <col min="16131" max="16143" width="10.625" customWidth="1"/>
  </cols>
  <sheetData>
    <row r="1" spans="2:17" s="7" customFormat="1" ht="30" customHeight="1" thickBot="1">
      <c r="B1" s="896" t="s">
        <v>133</v>
      </c>
      <c r="C1" s="896"/>
      <c r="D1" s="896"/>
      <c r="E1" s="896"/>
      <c r="F1" s="896"/>
      <c r="G1" s="896"/>
      <c r="H1" s="896"/>
      <c r="I1" s="896"/>
      <c r="J1" s="896"/>
      <c r="K1" s="896"/>
      <c r="L1" s="896"/>
      <c r="M1" s="896"/>
      <c r="N1" s="896"/>
      <c r="O1" s="896"/>
      <c r="P1" s="896"/>
      <c r="Q1" s="896"/>
    </row>
    <row r="2" spans="2:17" ht="10.5" customHeight="1" thickTop="1"/>
    <row r="3" spans="2:17" ht="24.75" customHeight="1">
      <c r="B3" s="8" t="s">
        <v>14</v>
      </c>
    </row>
    <row r="4" spans="2:17" ht="62.25" customHeight="1">
      <c r="B4" s="895" t="s">
        <v>15</v>
      </c>
      <c r="C4" s="895"/>
      <c r="D4" s="895"/>
      <c r="E4" s="895"/>
      <c r="F4" s="895"/>
      <c r="G4" s="895"/>
      <c r="H4" s="895"/>
      <c r="I4" s="895"/>
      <c r="J4" s="895"/>
      <c r="K4" s="895"/>
      <c r="L4" s="895"/>
      <c r="M4" s="895"/>
      <c r="N4" s="895"/>
      <c r="O4" s="895"/>
      <c r="P4" s="895"/>
      <c r="Q4" s="895"/>
    </row>
    <row r="5" spans="2:17" ht="24.75" customHeight="1">
      <c r="B5" s="8" t="s">
        <v>16</v>
      </c>
    </row>
    <row r="6" spans="2:17" ht="24" customHeight="1">
      <c r="B6" s="895" t="s">
        <v>17</v>
      </c>
      <c r="C6" s="895"/>
      <c r="D6" s="895"/>
      <c r="E6" s="895"/>
      <c r="F6" s="895"/>
      <c r="G6" s="895"/>
      <c r="H6" s="895"/>
      <c r="I6" s="895"/>
      <c r="J6" s="895"/>
      <c r="K6" s="895"/>
      <c r="L6" s="895"/>
      <c r="M6" s="895"/>
      <c r="N6" s="895"/>
      <c r="O6" s="895"/>
    </row>
    <row r="7" spans="2:17" ht="21.95" customHeight="1">
      <c r="C7" s="9" t="s">
        <v>18</v>
      </c>
    </row>
    <row r="8" spans="2:17" ht="54" customHeight="1">
      <c r="C8" s="895" t="s">
        <v>117</v>
      </c>
      <c r="D8" s="895"/>
      <c r="E8" s="895"/>
      <c r="F8" s="895"/>
      <c r="G8" s="895"/>
      <c r="H8" s="895"/>
      <c r="I8" s="895"/>
      <c r="J8" s="895"/>
      <c r="K8" s="895"/>
      <c r="L8" s="895"/>
      <c r="M8" s="895"/>
      <c r="N8" s="895"/>
      <c r="O8" s="895"/>
      <c r="P8" s="895"/>
      <c r="Q8" s="895"/>
    </row>
    <row r="9" spans="2:17" ht="21" customHeight="1">
      <c r="C9" s="10" t="s">
        <v>75</v>
      </c>
    </row>
    <row r="10" spans="2:17" ht="21.95" customHeight="1">
      <c r="C10" s="9" t="s">
        <v>19</v>
      </c>
    </row>
    <row r="11" spans="2:17" ht="44.25" customHeight="1">
      <c r="C11" s="895" t="s">
        <v>20</v>
      </c>
      <c r="D11" s="895"/>
      <c r="E11" s="895"/>
      <c r="F11" s="895"/>
      <c r="G11" s="895"/>
      <c r="H11" s="895"/>
      <c r="I11" s="895"/>
      <c r="J11" s="895"/>
      <c r="K11" s="895"/>
      <c r="L11" s="895"/>
      <c r="M11" s="895"/>
      <c r="N11" s="895"/>
      <c r="O11" s="895"/>
      <c r="P11" s="895"/>
      <c r="Q11" s="895"/>
    </row>
    <row r="12" spans="2:17" ht="21" customHeight="1">
      <c r="C12" s="10" t="s">
        <v>43</v>
      </c>
      <c r="K12" s="11"/>
    </row>
    <row r="13" spans="2:17" ht="21.95" customHeight="1">
      <c r="C13" s="9" t="s">
        <v>21</v>
      </c>
    </row>
    <row r="14" spans="2:17" ht="42.75" customHeight="1">
      <c r="C14" s="897" t="s">
        <v>22</v>
      </c>
      <c r="D14" s="897"/>
      <c r="E14" s="897"/>
      <c r="F14" s="897"/>
      <c r="G14" s="897"/>
      <c r="H14" s="897"/>
      <c r="I14" s="897"/>
      <c r="J14" s="897"/>
      <c r="K14" s="897"/>
      <c r="L14" s="897"/>
      <c r="M14" s="897"/>
      <c r="N14" s="897"/>
      <c r="O14" s="897"/>
      <c r="P14" s="897"/>
      <c r="Q14" s="897"/>
    </row>
    <row r="15" spans="2:17" ht="18" customHeight="1">
      <c r="C15" s="12" t="s">
        <v>23</v>
      </c>
      <c r="D15" s="12" t="s">
        <v>24</v>
      </c>
      <c r="E15" s="12" t="s">
        <v>25</v>
      </c>
      <c r="F15" s="12" t="s">
        <v>1</v>
      </c>
      <c r="G15" s="12" t="s">
        <v>2</v>
      </c>
      <c r="H15" s="12" t="s">
        <v>3</v>
      </c>
      <c r="I15" s="12" t="s">
        <v>4</v>
      </c>
      <c r="J15" s="12" t="s">
        <v>5</v>
      </c>
      <c r="K15" s="12" t="s">
        <v>6</v>
      </c>
      <c r="L15" s="12" t="s">
        <v>7</v>
      </c>
      <c r="M15" s="12" t="s">
        <v>8</v>
      </c>
      <c r="N15" s="12" t="s">
        <v>9</v>
      </c>
      <c r="O15" s="12" t="s">
        <v>10</v>
      </c>
    </row>
    <row r="16" spans="2:17" ht="18" customHeight="1">
      <c r="C16" s="13" t="s">
        <v>26</v>
      </c>
      <c r="D16" s="14">
        <v>1.2</v>
      </c>
      <c r="E16" s="14">
        <v>1</v>
      </c>
      <c r="F16" s="14">
        <v>0.9</v>
      </c>
      <c r="G16" s="14">
        <v>0.8</v>
      </c>
      <c r="H16" s="14">
        <v>0.7</v>
      </c>
      <c r="I16" s="14">
        <v>0.6</v>
      </c>
      <c r="J16" s="14">
        <v>0.5</v>
      </c>
      <c r="K16" s="14">
        <v>0.4</v>
      </c>
      <c r="L16" s="14">
        <v>0.3</v>
      </c>
      <c r="M16" s="14">
        <v>0.2</v>
      </c>
      <c r="N16" s="14">
        <v>0.15</v>
      </c>
      <c r="O16" s="14">
        <v>0.1</v>
      </c>
    </row>
    <row r="17" spans="2:17" ht="18" customHeight="1"/>
    <row r="18" spans="2:17" ht="18" customHeight="1">
      <c r="C18" s="12" t="s">
        <v>23</v>
      </c>
      <c r="D18" s="12" t="s">
        <v>27</v>
      </c>
      <c r="E18" s="12" t="s">
        <v>28</v>
      </c>
      <c r="F18" s="12" t="s">
        <v>11</v>
      </c>
      <c r="G18" s="12" t="s">
        <v>12</v>
      </c>
      <c r="H18" s="12" t="s">
        <v>13</v>
      </c>
    </row>
    <row r="19" spans="2:17" ht="18" customHeight="1">
      <c r="C19" s="13" t="s">
        <v>29</v>
      </c>
      <c r="D19" s="14">
        <v>0.1</v>
      </c>
      <c r="E19" s="14">
        <v>7.0000000000000007E-2</v>
      </c>
      <c r="F19" s="14">
        <v>7.0000000000000007E-2</v>
      </c>
      <c r="G19" s="14">
        <v>0.05</v>
      </c>
      <c r="H19" s="14">
        <v>0.05</v>
      </c>
    </row>
    <row r="20" spans="2:17" ht="18" customHeight="1">
      <c r="C20" s="13" t="s">
        <v>30</v>
      </c>
      <c r="D20" s="14">
        <v>0</v>
      </c>
      <c r="E20" s="14">
        <v>0</v>
      </c>
      <c r="F20" s="14">
        <v>0</v>
      </c>
      <c r="G20" s="14">
        <v>0</v>
      </c>
      <c r="H20" s="14">
        <v>0</v>
      </c>
    </row>
    <row r="21" spans="2:17" ht="6" customHeight="1"/>
    <row r="22" spans="2:17">
      <c r="C22" s="15" t="s">
        <v>31</v>
      </c>
    </row>
    <row r="23" spans="2:17">
      <c r="C23" s="16" t="s">
        <v>120</v>
      </c>
    </row>
    <row r="24" spans="2:17">
      <c r="C24" s="283" t="s">
        <v>132</v>
      </c>
      <c r="D24" s="283"/>
      <c r="E24" s="283"/>
      <c r="F24" s="283"/>
      <c r="G24" s="283"/>
      <c r="H24" s="283"/>
      <c r="I24" s="283"/>
      <c r="J24" s="283"/>
      <c r="K24" s="283"/>
      <c r="L24" s="283"/>
      <c r="M24" s="283"/>
      <c r="N24" s="283"/>
    </row>
    <row r="25" spans="2:17">
      <c r="C25" s="283" t="s">
        <v>131</v>
      </c>
      <c r="D25" s="283"/>
      <c r="E25" s="283"/>
      <c r="F25" s="283"/>
      <c r="G25" s="283"/>
      <c r="H25" s="283"/>
      <c r="I25" s="283"/>
      <c r="J25" s="283"/>
      <c r="K25" s="283"/>
      <c r="L25" s="283"/>
      <c r="M25" s="283"/>
      <c r="N25" s="283"/>
    </row>
    <row r="26" spans="2:17">
      <c r="C26" s="16"/>
    </row>
    <row r="27" spans="2:17" ht="24.75" customHeight="1">
      <c r="B27" s="8" t="s">
        <v>32</v>
      </c>
    </row>
    <row r="28" spans="2:17" ht="48.75" customHeight="1">
      <c r="C28" s="895" t="s">
        <v>33</v>
      </c>
      <c r="D28" s="895"/>
      <c r="E28" s="895"/>
      <c r="F28" s="895"/>
      <c r="G28" s="895"/>
      <c r="H28" s="895"/>
      <c r="I28" s="895"/>
      <c r="J28" s="895"/>
      <c r="K28" s="895"/>
      <c r="L28" s="895"/>
      <c r="M28" s="895"/>
      <c r="N28" s="895"/>
      <c r="O28" s="895"/>
      <c r="P28" s="895"/>
      <c r="Q28" s="895"/>
    </row>
  </sheetData>
  <mergeCells count="7">
    <mergeCell ref="C28:Q28"/>
    <mergeCell ref="B1:Q1"/>
    <mergeCell ref="B4:Q4"/>
    <mergeCell ref="B6:O6"/>
    <mergeCell ref="C8:Q8"/>
    <mergeCell ref="C11:Q11"/>
    <mergeCell ref="C14:Q14"/>
  </mergeCells>
  <phoneticPr fontId="4" type="noConversion"/>
  <printOptions horizontalCentered="1"/>
  <pageMargins left="0.15748031496062992" right="0.15748031496062992" top="0.35433070866141736" bottom="0.19685039370078741" header="0.31496062992125984" footer="0.31496062992125984"/>
  <pageSetup paperSize="9" scale="83" orientation="landscap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R63"/>
  <sheetViews>
    <sheetView zoomScale="85" zoomScaleNormal="85" zoomScaleSheetLayoutView="100" workbookViewId="0">
      <pane ySplit="1" topLeftCell="A5" activePane="bottomLeft" state="frozen"/>
      <selection activeCell="B1" sqref="B1:K1"/>
      <selection pane="bottomLeft" activeCell="Q10" sqref="Q10"/>
    </sheetView>
  </sheetViews>
  <sheetFormatPr defaultColWidth="8.875" defaultRowHeight="12"/>
  <cols>
    <col min="1" max="1" width="0.875" style="17" customWidth="1"/>
    <col min="2" max="2" width="5.625" style="17" customWidth="1"/>
    <col min="3" max="3" width="24" style="17" customWidth="1"/>
    <col min="4" max="4" width="7.5" style="186" bestFit="1" customWidth="1"/>
    <col min="5" max="6" width="8.625" style="17" customWidth="1"/>
    <col min="7" max="11" width="7.625" style="17" customWidth="1"/>
    <col min="12" max="44" width="8.125" style="17" customWidth="1"/>
    <col min="45" max="16384" width="8.875" style="17"/>
  </cols>
  <sheetData>
    <row r="1" spans="1:44" s="19" customFormat="1" ht="30" customHeight="1" thickBot="1">
      <c r="B1" s="1024" t="s">
        <v>795</v>
      </c>
      <c r="C1" s="1024"/>
      <c r="D1" s="1024"/>
      <c r="E1" s="1024"/>
      <c r="F1" s="1024"/>
      <c r="G1" s="1024"/>
      <c r="H1" s="1024"/>
      <c r="I1" s="1024"/>
      <c r="J1" s="1024"/>
      <c r="K1" s="1024"/>
      <c r="L1" s="1024"/>
      <c r="M1" s="1024"/>
      <c r="N1" s="1024"/>
      <c r="O1" s="1024"/>
      <c r="P1" s="1024"/>
      <c r="Q1" s="1024"/>
      <c r="R1" s="1024"/>
      <c r="S1" s="1024"/>
      <c r="T1" s="1024"/>
      <c r="U1" s="1024"/>
      <c r="V1" s="1024"/>
      <c r="W1" s="1024"/>
      <c r="X1" s="1024"/>
      <c r="Y1" s="1024"/>
      <c r="Z1" s="1024"/>
      <c r="AA1" s="1024"/>
      <c r="AB1" s="1024"/>
      <c r="AC1" s="1024"/>
      <c r="AD1" s="1024"/>
      <c r="AE1" s="1024"/>
      <c r="AF1" s="1024"/>
      <c r="AG1" s="1024"/>
      <c r="AH1" s="1024"/>
      <c r="AI1" s="1024"/>
      <c r="AJ1" s="1024"/>
      <c r="AK1" s="1024"/>
      <c r="AL1" s="868"/>
      <c r="AM1" s="868"/>
      <c r="AN1" s="868"/>
      <c r="AO1" s="218"/>
      <c r="AP1" s="112"/>
      <c r="AQ1" s="112"/>
      <c r="AR1" s="112"/>
    </row>
    <row r="2" spans="1:44" s="58" customFormat="1" ht="9.75" customHeight="1" thickTop="1">
      <c r="A2" s="37"/>
      <c r="B2" s="37"/>
      <c r="C2" s="37"/>
      <c r="D2" s="271"/>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J2" s="37"/>
      <c r="AK2" s="37"/>
      <c r="AM2" s="37"/>
      <c r="AN2" s="37"/>
      <c r="AQ2" s="59"/>
    </row>
    <row r="3" spans="1:44" s="112" customFormat="1" ht="18.95" customHeight="1" thickBot="1">
      <c r="B3" s="114" t="s">
        <v>528</v>
      </c>
      <c r="C3" s="20"/>
      <c r="D3" s="272"/>
      <c r="E3" s="113"/>
      <c r="F3" s="113"/>
      <c r="K3" s="113"/>
    </row>
    <row r="4" spans="1:44" s="112" customFormat="1" ht="18.95" customHeight="1">
      <c r="B4" s="997" t="s">
        <v>529</v>
      </c>
      <c r="C4" s="998"/>
      <c r="D4" s="997" t="s">
        <v>530</v>
      </c>
      <c r="E4" s="998"/>
      <c r="F4" s="998"/>
      <c r="G4" s="998"/>
      <c r="H4" s="998"/>
      <c r="I4" s="998"/>
      <c r="J4" s="999"/>
      <c r="K4" s="998" t="s">
        <v>531</v>
      </c>
      <c r="L4" s="998"/>
      <c r="M4" s="998"/>
      <c r="N4" s="998"/>
      <c r="O4" s="998"/>
      <c r="P4" s="999"/>
    </row>
    <row r="5" spans="1:44" s="112" customFormat="1" ht="18.95" customHeight="1" thickBot="1">
      <c r="B5" s="1000" t="s">
        <v>533</v>
      </c>
      <c r="C5" s="983"/>
      <c r="D5" s="1005" t="s">
        <v>534</v>
      </c>
      <c r="E5" s="1006"/>
      <c r="F5" s="1006"/>
      <c r="G5" s="1006"/>
      <c r="H5" s="1007"/>
      <c r="I5" s="1007"/>
      <c r="J5" s="1008"/>
      <c r="K5" s="1009" t="s">
        <v>535</v>
      </c>
      <c r="L5" s="1010"/>
      <c r="M5" s="1010"/>
      <c r="N5" s="1010"/>
      <c r="O5" s="1010"/>
      <c r="P5" s="1011"/>
    </row>
    <row r="6" spans="1:44" s="112" customFormat="1" ht="18.95" customHeight="1">
      <c r="B6" s="1001"/>
      <c r="C6" s="1002"/>
      <c r="D6" s="273" t="s">
        <v>536</v>
      </c>
      <c r="E6" s="296" t="s">
        <v>537</v>
      </c>
      <c r="F6" s="296" t="s">
        <v>539</v>
      </c>
      <c r="G6" s="296" t="s">
        <v>540</v>
      </c>
      <c r="H6" s="366" t="s">
        <v>769</v>
      </c>
      <c r="I6" s="366" t="s">
        <v>767</v>
      </c>
      <c r="J6" s="297" t="s">
        <v>500</v>
      </c>
      <c r="K6" s="1012"/>
      <c r="L6" s="1013"/>
      <c r="M6" s="1013"/>
      <c r="N6" s="1013"/>
      <c r="O6" s="1013"/>
      <c r="P6" s="1014"/>
    </row>
    <row r="7" spans="1:44" s="112" customFormat="1" ht="18.95" customHeight="1" thickBot="1">
      <c r="B7" s="1001"/>
      <c r="C7" s="1002"/>
      <c r="D7" s="274" t="s">
        <v>541</v>
      </c>
      <c r="E7" s="298">
        <v>2.976</v>
      </c>
      <c r="F7" s="298">
        <v>0</v>
      </c>
      <c r="G7" s="298">
        <v>0.13200000000000001</v>
      </c>
      <c r="H7" s="368">
        <v>0.13200000000000001</v>
      </c>
      <c r="I7" s="368">
        <v>0.13500000000000001</v>
      </c>
      <c r="J7" s="299">
        <v>0</v>
      </c>
      <c r="K7" s="1012"/>
      <c r="L7" s="1013"/>
      <c r="M7" s="1013"/>
      <c r="N7" s="1013"/>
      <c r="O7" s="1013"/>
      <c r="P7" s="1014"/>
    </row>
    <row r="8" spans="1:44" s="112" customFormat="1" ht="18.95" customHeight="1" thickBot="1">
      <c r="B8" s="1001"/>
      <c r="C8" s="1002"/>
      <c r="D8" s="1018" t="s">
        <v>812</v>
      </c>
      <c r="E8" s="1019"/>
      <c r="F8" s="1019"/>
      <c r="G8" s="1019"/>
      <c r="H8" s="1020"/>
      <c r="I8" s="1020"/>
      <c r="J8" s="138"/>
      <c r="K8" s="1012"/>
      <c r="L8" s="1013"/>
      <c r="M8" s="1013"/>
      <c r="N8" s="1013"/>
      <c r="O8" s="1013"/>
      <c r="P8" s="1014"/>
    </row>
    <row r="9" spans="1:44" s="112" customFormat="1" ht="18.95" customHeight="1">
      <c r="B9" s="1001"/>
      <c r="C9" s="1002"/>
      <c r="D9" s="273" t="s">
        <v>456</v>
      </c>
      <c r="E9" s="364" t="s">
        <v>429</v>
      </c>
      <c r="F9" s="296" t="s">
        <v>538</v>
      </c>
      <c r="G9" s="297" t="s">
        <v>542</v>
      </c>
      <c r="H9" s="365"/>
      <c r="I9" s="365"/>
      <c r="J9" s="138"/>
      <c r="K9" s="1012"/>
      <c r="L9" s="1013"/>
      <c r="M9" s="1013"/>
      <c r="N9" s="1013"/>
      <c r="O9" s="1013"/>
      <c r="P9" s="1014"/>
    </row>
    <row r="10" spans="1:44" s="112" customFormat="1" ht="18.95" customHeight="1" thickBot="1">
      <c r="B10" s="1003"/>
      <c r="C10" s="1004"/>
      <c r="D10" s="274" t="s">
        <v>541</v>
      </c>
      <c r="E10" s="352">
        <v>2.15</v>
      </c>
      <c r="F10" s="298">
        <v>0</v>
      </c>
      <c r="G10" s="299">
        <v>0.312</v>
      </c>
      <c r="H10" s="139"/>
      <c r="I10" s="139"/>
      <c r="J10" s="140"/>
      <c r="K10" s="1015"/>
      <c r="L10" s="1016"/>
      <c r="M10" s="1016"/>
      <c r="N10" s="1016"/>
      <c r="O10" s="1016"/>
      <c r="P10" s="1017"/>
      <c r="Y10" s="194"/>
      <c r="AB10" s="194"/>
    </row>
    <row r="11" spans="1:44" s="112" customFormat="1" ht="18.95" customHeight="1">
      <c r="B11" s="1000" t="s">
        <v>543</v>
      </c>
      <c r="C11" s="983"/>
      <c r="D11" s="986" t="s">
        <v>544</v>
      </c>
      <c r="E11" s="987"/>
      <c r="F11" s="987"/>
      <c r="G11" s="987"/>
      <c r="H11" s="987"/>
      <c r="I11" s="987"/>
      <c r="J11" s="988"/>
      <c r="K11" s="992" t="s">
        <v>545</v>
      </c>
      <c r="L11" s="992"/>
      <c r="M11" s="992"/>
      <c r="N11" s="992"/>
      <c r="O11" s="992"/>
      <c r="P11" s="993"/>
    </row>
    <row r="12" spans="1:44" s="112" customFormat="1" ht="18.95" customHeight="1" thickBot="1">
      <c r="B12" s="984"/>
      <c r="C12" s="985"/>
      <c r="D12" s="989"/>
      <c r="E12" s="990"/>
      <c r="F12" s="990"/>
      <c r="G12" s="990"/>
      <c r="H12" s="990"/>
      <c r="I12" s="990"/>
      <c r="J12" s="991"/>
      <c r="K12" s="994"/>
      <c r="L12" s="994"/>
      <c r="M12" s="994"/>
      <c r="N12" s="994"/>
      <c r="O12" s="994"/>
      <c r="P12" s="995"/>
    </row>
    <row r="13" spans="1:44" s="112" customFormat="1" ht="18.95" customHeight="1">
      <c r="B13" s="20"/>
      <c r="C13" s="20"/>
      <c r="D13" s="272"/>
      <c r="E13" s="113"/>
      <c r="F13" s="113"/>
      <c r="G13" s="272"/>
      <c r="H13" s="272"/>
      <c r="I13" s="272"/>
      <c r="K13" s="113"/>
    </row>
    <row r="14" spans="1:44" s="112" customFormat="1" ht="18.95" customHeight="1">
      <c r="B14" s="114" t="s">
        <v>752</v>
      </c>
      <c r="C14" s="20"/>
      <c r="D14" s="272"/>
      <c r="E14" s="113"/>
      <c r="F14" s="113"/>
      <c r="G14" s="113"/>
      <c r="H14" s="113"/>
      <c r="I14" s="113"/>
      <c r="J14" s="113"/>
      <c r="K14" s="113"/>
    </row>
    <row r="15" spans="1:44" s="26" customFormat="1" ht="25.5" customHeight="1">
      <c r="B15" s="127" t="s">
        <v>546</v>
      </c>
      <c r="C15" s="127"/>
      <c r="D15" s="275"/>
      <c r="E15" s="127"/>
      <c r="F15" s="127"/>
      <c r="G15" s="128"/>
      <c r="H15" s="128"/>
      <c r="I15" s="128"/>
      <c r="J15" s="129"/>
      <c r="K15" s="129"/>
      <c r="L15" s="129"/>
      <c r="M15" s="112"/>
      <c r="N15" s="112"/>
      <c r="O15" s="112"/>
      <c r="P15" s="112"/>
      <c r="Q15" s="112"/>
      <c r="R15" s="112"/>
      <c r="S15" s="112"/>
      <c r="T15" s="112"/>
      <c r="U15" s="112"/>
      <c r="V15" s="112"/>
      <c r="W15" s="112"/>
      <c r="X15" s="128"/>
      <c r="Y15" s="128"/>
      <c r="Z15" s="112"/>
      <c r="AA15" s="128"/>
      <c r="AB15" s="128"/>
      <c r="AC15" s="128"/>
      <c r="AD15" s="128"/>
      <c r="AE15" s="128"/>
      <c r="AF15" s="128"/>
      <c r="AG15" s="128"/>
      <c r="AH15" s="128"/>
      <c r="AI15" s="128"/>
      <c r="AJ15" s="128"/>
      <c r="AL15" s="128"/>
      <c r="AM15" s="128"/>
    </row>
    <row r="16" spans="1:44" s="26" customFormat="1" ht="24" customHeight="1">
      <c r="A16" s="21"/>
      <c r="B16" s="22" t="s">
        <v>84</v>
      </c>
      <c r="C16" s="23"/>
      <c r="D16" s="276"/>
      <c r="E16" s="23"/>
      <c r="F16" s="23"/>
      <c r="G16" s="24"/>
      <c r="H16" s="24"/>
      <c r="I16" s="24"/>
      <c r="J16" s="25"/>
      <c r="K16" s="25"/>
      <c r="L16" s="25"/>
      <c r="M16" s="24"/>
      <c r="N16" s="24"/>
      <c r="O16" s="24"/>
      <c r="P16" s="24"/>
      <c r="Q16" s="24"/>
      <c r="R16" s="24"/>
      <c r="S16" s="24"/>
      <c r="T16" s="24"/>
      <c r="U16" s="24"/>
      <c r="V16" s="24"/>
      <c r="W16" s="24"/>
      <c r="X16" s="24"/>
      <c r="Y16" s="24"/>
      <c r="Z16" s="24"/>
      <c r="AA16" s="24"/>
      <c r="AB16" s="24"/>
      <c r="AC16" s="24"/>
      <c r="AD16" s="24"/>
      <c r="AE16" s="24"/>
      <c r="AF16" s="24"/>
      <c r="AG16" s="24"/>
      <c r="AH16" s="24"/>
      <c r="AI16" s="21"/>
      <c r="AJ16" s="24"/>
      <c r="AK16" s="24"/>
      <c r="AL16" s="21"/>
      <c r="AM16" s="24"/>
      <c r="AN16" s="24"/>
      <c r="AO16" s="21"/>
      <c r="AP16" s="21"/>
    </row>
    <row r="17" spans="1:42" s="328" customFormat="1" ht="24" customHeight="1">
      <c r="A17" s="323"/>
      <c r="B17" s="324" t="s">
        <v>765</v>
      </c>
      <c r="C17" s="325"/>
      <c r="D17" s="325"/>
      <c r="E17" s="325"/>
      <c r="F17" s="325"/>
      <c r="G17" s="323"/>
      <c r="H17" s="323"/>
      <c r="I17" s="326"/>
      <c r="J17" s="323"/>
      <c r="K17" s="323"/>
      <c r="L17" s="323"/>
      <c r="M17" s="323"/>
      <c r="N17" s="323"/>
      <c r="O17" s="323"/>
      <c r="P17" s="323"/>
      <c r="Q17" s="323"/>
      <c r="R17" s="323"/>
      <c r="S17" s="323"/>
      <c r="T17" s="323"/>
      <c r="U17" s="323"/>
      <c r="V17" s="323"/>
      <c r="W17" s="323"/>
      <c r="X17" s="323"/>
      <c r="Y17" s="323"/>
      <c r="Z17" s="323"/>
      <c r="AA17" s="323"/>
      <c r="AB17" s="323"/>
      <c r="AC17" s="323"/>
      <c r="AD17" s="327"/>
      <c r="AF17" s="323"/>
      <c r="AG17" s="327"/>
    </row>
    <row r="18" spans="1:42" s="26" customFormat="1" ht="6" customHeight="1" thickBot="1">
      <c r="A18" s="21"/>
      <c r="B18" s="22"/>
      <c r="C18" s="23"/>
      <c r="D18" s="276"/>
      <c r="E18" s="23"/>
      <c r="F18" s="23"/>
      <c r="G18" s="300"/>
      <c r="H18" s="24"/>
      <c r="I18" s="24"/>
      <c r="J18" s="25"/>
      <c r="K18" s="25"/>
      <c r="L18" s="301"/>
      <c r="M18" s="24"/>
      <c r="N18" s="24"/>
      <c r="O18" s="24"/>
      <c r="P18" s="24"/>
      <c r="Q18" s="24"/>
      <c r="R18" s="24"/>
      <c r="S18" s="24"/>
      <c r="T18" s="24"/>
      <c r="U18" s="24"/>
      <c r="V18" s="24"/>
      <c r="W18" s="24"/>
      <c r="X18" s="24"/>
      <c r="Y18" s="24"/>
      <c r="Z18" s="24"/>
      <c r="AA18" s="24"/>
      <c r="AB18" s="24"/>
      <c r="AC18" s="24"/>
      <c r="AD18" s="24"/>
      <c r="AE18" s="24"/>
      <c r="AF18" s="24"/>
      <c r="AG18" s="24"/>
      <c r="AH18" s="24"/>
      <c r="AI18" s="21"/>
      <c r="AJ18" s="24"/>
      <c r="AK18" s="24"/>
      <c r="AL18" s="21"/>
      <c r="AM18" s="24"/>
      <c r="AN18" s="24"/>
      <c r="AO18" s="21"/>
      <c r="AP18" s="21"/>
    </row>
    <row r="19" spans="1:42" s="29" customFormat="1" ht="19.5" customHeight="1">
      <c r="B19" s="917" t="s">
        <v>547</v>
      </c>
      <c r="C19" s="915"/>
      <c r="D19" s="915"/>
      <c r="E19" s="1660" t="s">
        <v>784</v>
      </c>
      <c r="F19" s="1662" t="s">
        <v>39</v>
      </c>
      <c r="G19" s="1671" t="s">
        <v>532</v>
      </c>
      <c r="H19" s="1672"/>
      <c r="I19" s="1672"/>
      <c r="J19" s="1672"/>
      <c r="K19" s="1672"/>
      <c r="L19" s="1673"/>
      <c r="M19" s="817" t="s">
        <v>548</v>
      </c>
      <c r="N19" s="923" t="s">
        <v>549</v>
      </c>
      <c r="O19" s="924"/>
      <c r="P19" s="925"/>
      <c r="Q19" s="1021" t="s">
        <v>550</v>
      </c>
      <c r="R19" s="922"/>
      <c r="S19" s="808">
        <v>0.98</v>
      </c>
      <c r="T19" s="1021" t="s">
        <v>55</v>
      </c>
      <c r="U19" s="922"/>
      <c r="V19" s="808">
        <v>0.95</v>
      </c>
      <c r="W19" s="921" t="s">
        <v>759</v>
      </c>
      <c r="X19" s="922"/>
      <c r="Y19" s="808">
        <v>0.93</v>
      </c>
      <c r="Z19" s="921" t="s">
        <v>759</v>
      </c>
      <c r="AA19" s="922"/>
      <c r="AB19" s="808">
        <v>0.9</v>
      </c>
      <c r="AC19" s="921" t="s">
        <v>757</v>
      </c>
      <c r="AD19" s="922"/>
      <c r="AE19" s="809">
        <v>0.85</v>
      </c>
      <c r="AF19" s="921" t="s">
        <v>757</v>
      </c>
      <c r="AG19" s="922"/>
      <c r="AH19" s="809">
        <v>0.8</v>
      </c>
      <c r="AI19" s="1022" t="s">
        <v>758</v>
      </c>
      <c r="AJ19" s="1023"/>
      <c r="AK19" s="808">
        <v>0.75</v>
      </c>
      <c r="AL19" s="1022" t="s">
        <v>758</v>
      </c>
      <c r="AM19" s="1023"/>
      <c r="AN19" s="808">
        <v>0.7</v>
      </c>
    </row>
    <row r="20" spans="1:42" s="29" customFormat="1" ht="16.5" customHeight="1" thickBot="1">
      <c r="B20" s="1319" t="s">
        <v>551</v>
      </c>
      <c r="C20" s="1697" t="s">
        <v>552</v>
      </c>
      <c r="D20" s="1699" t="s">
        <v>85</v>
      </c>
      <c r="E20" s="1661"/>
      <c r="F20" s="1663"/>
      <c r="G20" s="640" t="s">
        <v>553</v>
      </c>
      <c r="H20" s="640" t="s">
        <v>554</v>
      </c>
      <c r="I20" s="640" t="s">
        <v>555</v>
      </c>
      <c r="J20" s="640" t="s">
        <v>149</v>
      </c>
      <c r="K20" s="640" t="s">
        <v>768</v>
      </c>
      <c r="L20" s="640" t="s">
        <v>557</v>
      </c>
      <c r="M20" s="1674" t="s">
        <v>558</v>
      </c>
      <c r="N20" s="1669" t="s">
        <v>559</v>
      </c>
      <c r="O20" s="1665" t="s">
        <v>560</v>
      </c>
      <c r="P20" s="1667" t="s">
        <v>561</v>
      </c>
      <c r="Q20" s="1669" t="s">
        <v>559</v>
      </c>
      <c r="R20" s="1665" t="s">
        <v>562</v>
      </c>
      <c r="S20" s="1667" t="s">
        <v>563</v>
      </c>
      <c r="T20" s="1669" t="s">
        <v>67</v>
      </c>
      <c r="U20" s="1665" t="s">
        <v>42</v>
      </c>
      <c r="V20" s="1667" t="s">
        <v>68</v>
      </c>
      <c r="W20" s="1669" t="s">
        <v>564</v>
      </c>
      <c r="X20" s="1665" t="s">
        <v>562</v>
      </c>
      <c r="Y20" s="1667" t="s">
        <v>563</v>
      </c>
      <c r="Z20" s="1669" t="s">
        <v>67</v>
      </c>
      <c r="AA20" s="1665" t="s">
        <v>42</v>
      </c>
      <c r="AB20" s="1667" t="s">
        <v>68</v>
      </c>
      <c r="AC20" s="1669" t="s">
        <v>559</v>
      </c>
      <c r="AD20" s="1665" t="s">
        <v>562</v>
      </c>
      <c r="AE20" s="1667" t="s">
        <v>563</v>
      </c>
      <c r="AF20" s="1669" t="s">
        <v>67</v>
      </c>
      <c r="AG20" s="1665" t="s">
        <v>42</v>
      </c>
      <c r="AH20" s="1667" t="s">
        <v>68</v>
      </c>
      <c r="AI20" s="1669" t="s">
        <v>559</v>
      </c>
      <c r="AJ20" s="1665" t="s">
        <v>560</v>
      </c>
      <c r="AK20" s="1667" t="s">
        <v>561</v>
      </c>
      <c r="AL20" s="1669" t="s">
        <v>67</v>
      </c>
      <c r="AM20" s="1665" t="s">
        <v>42</v>
      </c>
      <c r="AN20" s="1667" t="s">
        <v>68</v>
      </c>
    </row>
    <row r="21" spans="1:42" s="29" customFormat="1" ht="16.5" customHeight="1" thickTop="1" thickBot="1">
      <c r="B21" s="1320"/>
      <c r="C21" s="1698"/>
      <c r="D21" s="1700"/>
      <c r="E21" s="1320"/>
      <c r="F21" s="1664"/>
      <c r="G21" s="741">
        <v>2.976</v>
      </c>
      <c r="H21" s="742">
        <v>0</v>
      </c>
      <c r="I21" s="742">
        <v>0.13200000000000001</v>
      </c>
      <c r="J21" s="742">
        <v>0.13200000000000001</v>
      </c>
      <c r="K21" s="742">
        <v>0.13500000000000001</v>
      </c>
      <c r="L21" s="743">
        <v>0</v>
      </c>
      <c r="M21" s="1675"/>
      <c r="N21" s="1670"/>
      <c r="O21" s="1666"/>
      <c r="P21" s="1668"/>
      <c r="Q21" s="1670"/>
      <c r="R21" s="1666"/>
      <c r="S21" s="1668"/>
      <c r="T21" s="1670"/>
      <c r="U21" s="1666"/>
      <c r="V21" s="1668"/>
      <c r="W21" s="1670"/>
      <c r="X21" s="1666"/>
      <c r="Y21" s="1668"/>
      <c r="Z21" s="1670"/>
      <c r="AA21" s="1666"/>
      <c r="AB21" s="1668"/>
      <c r="AC21" s="1670"/>
      <c r="AD21" s="1666"/>
      <c r="AE21" s="1668"/>
      <c r="AF21" s="1670"/>
      <c r="AG21" s="1666"/>
      <c r="AH21" s="1668"/>
      <c r="AI21" s="1670"/>
      <c r="AJ21" s="1666"/>
      <c r="AK21" s="1668"/>
      <c r="AL21" s="1670"/>
      <c r="AM21" s="1666"/>
      <c r="AN21" s="1668"/>
    </row>
    <row r="22" spans="1:42" s="95" customFormat="1" ht="18.95" customHeight="1">
      <c r="B22" s="1117" t="s">
        <v>565</v>
      </c>
      <c r="C22" s="1677" t="s">
        <v>566</v>
      </c>
      <c r="D22" s="1678"/>
      <c r="E22" s="1679">
        <v>1000</v>
      </c>
      <c r="F22" s="1681">
        <f>E22*D23</f>
        <v>2400</v>
      </c>
      <c r="G22" s="1683">
        <f>F22*$G$21</f>
        <v>7142.4</v>
      </c>
      <c r="H22" s="1685">
        <f>F22*$H$21*5</f>
        <v>0</v>
      </c>
      <c r="I22" s="1687">
        <f>F22*$I$21*6</f>
        <v>1900.8000000000002</v>
      </c>
      <c r="J22" s="1689">
        <f>F22*$J$21*2</f>
        <v>633.6</v>
      </c>
      <c r="K22" s="1691">
        <f>F22*$K$21*1</f>
        <v>324</v>
      </c>
      <c r="L22" s="1754">
        <f>F22*$L$21</f>
        <v>0</v>
      </c>
      <c r="M22" s="1748"/>
      <c r="N22" s="455">
        <f>G22</f>
        <v>7142.4</v>
      </c>
      <c r="O22" s="453">
        <f>G22+H22+I22</f>
        <v>9043.2000000000007</v>
      </c>
      <c r="P22" s="455">
        <f>O22+J22+K22+L22+M22</f>
        <v>10000.800000000001</v>
      </c>
      <c r="Q22" s="449">
        <f>$N22*$S$19</f>
        <v>6999.5519999999997</v>
      </c>
      <c r="R22" s="453">
        <f>$O22*$S$19</f>
        <v>8862.3360000000011</v>
      </c>
      <c r="S22" s="447">
        <f>$P22*$S$19</f>
        <v>9800.7840000000015</v>
      </c>
      <c r="T22" s="455">
        <f>$N22*$V$19</f>
        <v>6785.28</v>
      </c>
      <c r="U22" s="453">
        <f>$O22*$V$19</f>
        <v>8591.0400000000009</v>
      </c>
      <c r="V22" s="455">
        <f>$P22*$V$19</f>
        <v>9500.76</v>
      </c>
      <c r="W22" s="449">
        <f>$N22*$Y$19</f>
        <v>6642.4319999999998</v>
      </c>
      <c r="X22" s="453">
        <f>$O22*$Y$19</f>
        <v>8410.1760000000013</v>
      </c>
      <c r="Y22" s="447">
        <f>$P22*$Y$19</f>
        <v>9300.7440000000006</v>
      </c>
      <c r="Z22" s="455">
        <f>$N22*$AB$19</f>
        <v>6428.16</v>
      </c>
      <c r="AA22" s="453">
        <f>$O22*$AB$19</f>
        <v>8138.880000000001</v>
      </c>
      <c r="AB22" s="455">
        <f>$P22*$AB$19</f>
        <v>9000.7200000000012</v>
      </c>
      <c r="AC22" s="449">
        <f>$N22*$AE$19</f>
        <v>6071.04</v>
      </c>
      <c r="AD22" s="453">
        <f>$O22*$AE$19</f>
        <v>7686.72</v>
      </c>
      <c r="AE22" s="447">
        <f>$P22*$AE$19</f>
        <v>8500.68</v>
      </c>
      <c r="AF22" s="455">
        <f>$N22*$AH$19</f>
        <v>5713.92</v>
      </c>
      <c r="AG22" s="453">
        <f>$O22*$AH$19</f>
        <v>7234.5600000000013</v>
      </c>
      <c r="AH22" s="455">
        <f>$P22*$AH$19</f>
        <v>8000.6400000000012</v>
      </c>
      <c r="AI22" s="449">
        <f>$N22*$AK$19</f>
        <v>5356.7999999999993</v>
      </c>
      <c r="AJ22" s="453">
        <f>$O22*$AK$19</f>
        <v>6782.4000000000005</v>
      </c>
      <c r="AK22" s="447">
        <f>$P22*$AK$19</f>
        <v>7500.6</v>
      </c>
      <c r="AL22" s="455">
        <f>$N22*$AN$19</f>
        <v>4999.6799999999994</v>
      </c>
      <c r="AM22" s="453">
        <f>$O22*$AN$19</f>
        <v>6330.24</v>
      </c>
      <c r="AN22" s="447">
        <f>$P22*$AN$19</f>
        <v>7000.56</v>
      </c>
      <c r="AO22" s="29"/>
      <c r="AP22" s="29"/>
    </row>
    <row r="23" spans="1:42" s="95" customFormat="1" ht="18.95" customHeight="1">
      <c r="B23" s="1676"/>
      <c r="C23" s="800" t="s">
        <v>567</v>
      </c>
      <c r="D23" s="842">
        <v>2.4</v>
      </c>
      <c r="E23" s="1680"/>
      <c r="F23" s="1682"/>
      <c r="G23" s="1684"/>
      <c r="H23" s="1686"/>
      <c r="I23" s="1688"/>
      <c r="J23" s="1690"/>
      <c r="K23" s="1692"/>
      <c r="L23" s="1750"/>
      <c r="M23" s="1751"/>
      <c r="N23" s="458">
        <f t="shared" ref="N23:AK23" si="0">N22/$E22</f>
        <v>7.1423999999999994</v>
      </c>
      <c r="O23" s="394">
        <f t="shared" si="0"/>
        <v>9.0432000000000006</v>
      </c>
      <c r="P23" s="458">
        <f t="shared" si="0"/>
        <v>10.000800000000002</v>
      </c>
      <c r="Q23" s="462">
        <f>Q22/$E22</f>
        <v>6.9995519999999996</v>
      </c>
      <c r="R23" s="394">
        <f t="shared" si="0"/>
        <v>8.8623360000000009</v>
      </c>
      <c r="S23" s="460">
        <f t="shared" si="0"/>
        <v>9.8007840000000019</v>
      </c>
      <c r="T23" s="456">
        <f>T22/$E22</f>
        <v>6.7852799999999993</v>
      </c>
      <c r="U23" s="394">
        <f>U22/$E22</f>
        <v>8.5910400000000013</v>
      </c>
      <c r="V23" s="456">
        <f>V22/$E22</f>
        <v>9.5007599999999996</v>
      </c>
      <c r="W23" s="462">
        <f t="shared" si="0"/>
        <v>6.6424319999999994</v>
      </c>
      <c r="X23" s="394">
        <f t="shared" si="0"/>
        <v>8.4101760000000017</v>
      </c>
      <c r="Y23" s="460">
        <f t="shared" si="0"/>
        <v>9.3007439999999999</v>
      </c>
      <c r="Z23" s="456">
        <f>Z22/$E22</f>
        <v>6.4281600000000001</v>
      </c>
      <c r="AA23" s="394">
        <f t="shared" ref="AA23:AB23" si="1">AA22/$E22</f>
        <v>8.1388800000000003</v>
      </c>
      <c r="AB23" s="456">
        <f t="shared" si="1"/>
        <v>9.0007200000000012</v>
      </c>
      <c r="AC23" s="462">
        <f t="shared" si="0"/>
        <v>6.07104</v>
      </c>
      <c r="AD23" s="394">
        <f t="shared" si="0"/>
        <v>7.6867200000000002</v>
      </c>
      <c r="AE23" s="460">
        <f t="shared" si="0"/>
        <v>8.5006800000000009</v>
      </c>
      <c r="AF23" s="456">
        <f t="shared" ref="AF23:AH23" si="2">AF22/$E22</f>
        <v>5.7139199999999999</v>
      </c>
      <c r="AG23" s="394">
        <f t="shared" si="2"/>
        <v>7.234560000000001</v>
      </c>
      <c r="AH23" s="456">
        <f t="shared" si="2"/>
        <v>8.0006400000000006</v>
      </c>
      <c r="AI23" s="450">
        <f t="shared" si="0"/>
        <v>5.3567999999999989</v>
      </c>
      <c r="AJ23" s="394">
        <f t="shared" si="0"/>
        <v>6.7824000000000009</v>
      </c>
      <c r="AK23" s="460">
        <f t="shared" si="0"/>
        <v>7.5006000000000004</v>
      </c>
      <c r="AL23" s="458">
        <f t="shared" ref="AL23:AN23" si="3">AL22/$E22</f>
        <v>4.9996799999999997</v>
      </c>
      <c r="AM23" s="394">
        <f t="shared" si="3"/>
        <v>6.3302399999999999</v>
      </c>
      <c r="AN23" s="460">
        <f t="shared" si="3"/>
        <v>7.0005600000000001</v>
      </c>
      <c r="AO23" s="29"/>
      <c r="AP23" s="293"/>
    </row>
    <row r="24" spans="1:42" s="95" customFormat="1" ht="18.95" customHeight="1">
      <c r="B24" s="1676"/>
      <c r="C24" s="1693" t="s">
        <v>568</v>
      </c>
      <c r="D24" s="1694"/>
      <c r="E24" s="1680">
        <v>1000</v>
      </c>
      <c r="F24" s="1682">
        <f>E24*D25</f>
        <v>2400</v>
      </c>
      <c r="G24" s="1684">
        <f t="shared" ref="G24" si="4">F24*$G$21</f>
        <v>7142.4</v>
      </c>
      <c r="H24" s="1686">
        <f>F24*$H$21*5</f>
        <v>0</v>
      </c>
      <c r="I24" s="1688">
        <f>F24*$I$21*6</f>
        <v>1900.8000000000002</v>
      </c>
      <c r="J24" s="1695">
        <f t="shared" ref="J24" si="5">F24*$J$21*2</f>
        <v>633.6</v>
      </c>
      <c r="K24" s="1696">
        <f t="shared" ref="K24" si="6">F24*$K$21*1</f>
        <v>324</v>
      </c>
      <c r="L24" s="1750">
        <f t="shared" ref="L24" si="7">F24*$L$21</f>
        <v>0</v>
      </c>
      <c r="M24" s="1751"/>
      <c r="N24" s="457">
        <f>G24</f>
        <v>7142.4</v>
      </c>
      <c r="O24" s="454">
        <f>G24+H24+I24</f>
        <v>9043.2000000000007</v>
      </c>
      <c r="P24" s="457">
        <f>O24+J24+K24+L24+M24</f>
        <v>10000.800000000001</v>
      </c>
      <c r="Q24" s="451">
        <f>$N24*$S$19</f>
        <v>6999.5519999999997</v>
      </c>
      <c r="R24" s="454">
        <f>$O24*$S$19</f>
        <v>8862.3360000000011</v>
      </c>
      <c r="S24" s="448">
        <f>$P24*$S$19</f>
        <v>9800.7840000000015</v>
      </c>
      <c r="T24" s="457">
        <f t="shared" ref="T24" si="8">$N24*$V$19</f>
        <v>6785.28</v>
      </c>
      <c r="U24" s="454">
        <f t="shared" ref="U24" si="9">$O24*$V$19</f>
        <v>8591.0400000000009</v>
      </c>
      <c r="V24" s="457">
        <f t="shared" ref="V24" si="10">$P24*$V$19</f>
        <v>9500.76</v>
      </c>
      <c r="W24" s="451">
        <f>$N24*$Y$19</f>
        <v>6642.4319999999998</v>
      </c>
      <c r="X24" s="454">
        <f>$O24*$Y$19</f>
        <v>8410.1760000000013</v>
      </c>
      <c r="Y24" s="448">
        <f>$P24*$Y$19</f>
        <v>9300.7440000000006</v>
      </c>
      <c r="Z24" s="457">
        <f t="shared" ref="Z24" si="11">$N24*$AB$19</f>
        <v>6428.16</v>
      </c>
      <c r="AA24" s="454">
        <f t="shared" ref="AA24" si="12">$O24*$AB$19</f>
        <v>8138.880000000001</v>
      </c>
      <c r="AB24" s="457">
        <f t="shared" ref="AB24" si="13">$P24*$AB$19</f>
        <v>9000.7200000000012</v>
      </c>
      <c r="AC24" s="451">
        <f>$N24*$AE$19</f>
        <v>6071.04</v>
      </c>
      <c r="AD24" s="454">
        <f>$O24*$AE$19</f>
        <v>7686.72</v>
      </c>
      <c r="AE24" s="448">
        <f>$P24*$AE$19</f>
        <v>8500.68</v>
      </c>
      <c r="AF24" s="457">
        <f t="shared" ref="AF24" si="14">$N24*$AH$19</f>
        <v>5713.92</v>
      </c>
      <c r="AG24" s="454">
        <f t="shared" ref="AG24" si="15">$O24*$AH$19</f>
        <v>7234.5600000000013</v>
      </c>
      <c r="AH24" s="457">
        <f t="shared" ref="AH24" si="16">$P24*$AH$19</f>
        <v>8000.6400000000012</v>
      </c>
      <c r="AI24" s="451">
        <f>$N24*$AK$19</f>
        <v>5356.7999999999993</v>
      </c>
      <c r="AJ24" s="454">
        <f>$O24*$AK$19</f>
        <v>6782.4000000000005</v>
      </c>
      <c r="AK24" s="448">
        <f>$P24*$AK$19</f>
        <v>7500.6</v>
      </c>
      <c r="AL24" s="457">
        <f t="shared" ref="AL24" si="17">$N24*$AN$19</f>
        <v>4999.6799999999994</v>
      </c>
      <c r="AM24" s="454">
        <f t="shared" ref="AM24" si="18">$O24*$AN$19</f>
        <v>6330.24</v>
      </c>
      <c r="AN24" s="448">
        <f t="shared" ref="AN24" si="19">$P24*$AN$19</f>
        <v>7000.56</v>
      </c>
      <c r="AO24" s="29"/>
      <c r="AP24" s="29"/>
    </row>
    <row r="25" spans="1:42" s="95" customFormat="1" ht="18.95" customHeight="1" thickBot="1">
      <c r="B25" s="1676"/>
      <c r="C25" s="798" t="s">
        <v>569</v>
      </c>
      <c r="D25" s="765">
        <v>2.4</v>
      </c>
      <c r="E25" s="1680"/>
      <c r="F25" s="1682"/>
      <c r="G25" s="1684"/>
      <c r="H25" s="1686"/>
      <c r="I25" s="1688"/>
      <c r="J25" s="1690"/>
      <c r="K25" s="1692"/>
      <c r="L25" s="1750"/>
      <c r="M25" s="1751"/>
      <c r="N25" s="458">
        <f t="shared" ref="N25:AN25" si="20">N24/$E24</f>
        <v>7.1423999999999994</v>
      </c>
      <c r="O25" s="394">
        <f t="shared" si="20"/>
        <v>9.0432000000000006</v>
      </c>
      <c r="P25" s="458">
        <f t="shared" si="20"/>
        <v>10.000800000000002</v>
      </c>
      <c r="Q25" s="450">
        <f t="shared" si="20"/>
        <v>6.9995519999999996</v>
      </c>
      <c r="R25" s="394">
        <f t="shared" si="20"/>
        <v>8.8623360000000009</v>
      </c>
      <c r="S25" s="388">
        <f t="shared" si="20"/>
        <v>9.8007840000000019</v>
      </c>
      <c r="T25" s="456">
        <f t="shared" si="20"/>
        <v>6.7852799999999993</v>
      </c>
      <c r="U25" s="394">
        <f t="shared" si="20"/>
        <v>8.5910400000000013</v>
      </c>
      <c r="V25" s="456">
        <f t="shared" si="20"/>
        <v>9.5007599999999996</v>
      </c>
      <c r="W25" s="450">
        <f t="shared" si="20"/>
        <v>6.6424319999999994</v>
      </c>
      <c r="X25" s="394">
        <f t="shared" si="20"/>
        <v>8.4101760000000017</v>
      </c>
      <c r="Y25" s="388">
        <f t="shared" si="20"/>
        <v>9.3007439999999999</v>
      </c>
      <c r="Z25" s="456">
        <f t="shared" si="20"/>
        <v>6.4281600000000001</v>
      </c>
      <c r="AA25" s="394">
        <f t="shared" si="20"/>
        <v>8.1388800000000003</v>
      </c>
      <c r="AB25" s="456">
        <f t="shared" si="20"/>
        <v>9.0007200000000012</v>
      </c>
      <c r="AC25" s="450">
        <f t="shared" si="20"/>
        <v>6.07104</v>
      </c>
      <c r="AD25" s="394">
        <f t="shared" si="20"/>
        <v>7.6867200000000002</v>
      </c>
      <c r="AE25" s="388">
        <f t="shared" si="20"/>
        <v>8.5006800000000009</v>
      </c>
      <c r="AF25" s="456">
        <f t="shared" si="20"/>
        <v>5.7139199999999999</v>
      </c>
      <c r="AG25" s="394">
        <f t="shared" si="20"/>
        <v>7.234560000000001</v>
      </c>
      <c r="AH25" s="456">
        <f t="shared" si="20"/>
        <v>8.0006400000000006</v>
      </c>
      <c r="AI25" s="450">
        <f t="shared" si="20"/>
        <v>5.3567999999999989</v>
      </c>
      <c r="AJ25" s="394">
        <f t="shared" si="20"/>
        <v>6.7824000000000009</v>
      </c>
      <c r="AK25" s="388">
        <f t="shared" si="20"/>
        <v>7.5006000000000004</v>
      </c>
      <c r="AL25" s="458">
        <f t="shared" si="20"/>
        <v>4.9996799999999997</v>
      </c>
      <c r="AM25" s="394">
        <f t="shared" si="20"/>
        <v>6.3302399999999999</v>
      </c>
      <c r="AN25" s="460">
        <f t="shared" si="20"/>
        <v>7.0005600000000001</v>
      </c>
      <c r="AO25" s="29"/>
      <c r="AP25" s="293"/>
    </row>
    <row r="26" spans="1:42" s="95" customFormat="1" ht="18.95" customHeight="1">
      <c r="B26" s="1676"/>
      <c r="C26" s="1693" t="s">
        <v>570</v>
      </c>
      <c r="D26" s="1694"/>
      <c r="E26" s="1680">
        <v>1000</v>
      </c>
      <c r="F26" s="1682">
        <f>E26*D27</f>
        <v>2400</v>
      </c>
      <c r="G26" s="1684">
        <f t="shared" ref="G26" si="21">F26*$G$21</f>
        <v>7142.4</v>
      </c>
      <c r="H26" s="1686">
        <f>F26*$H$21*5</f>
        <v>0</v>
      </c>
      <c r="I26" s="1688">
        <f>F26*$I$21*6</f>
        <v>1900.8000000000002</v>
      </c>
      <c r="J26" s="1695">
        <f t="shared" ref="J26" si="22">F26*$J$21*2</f>
        <v>633.6</v>
      </c>
      <c r="K26" s="1696">
        <f t="shared" ref="K26" si="23">F26*$K$21*1</f>
        <v>324</v>
      </c>
      <c r="L26" s="1750">
        <f t="shared" ref="L26" si="24">F26*$L$21</f>
        <v>0</v>
      </c>
      <c r="M26" s="1751"/>
      <c r="N26" s="457">
        <f>G26</f>
        <v>7142.4</v>
      </c>
      <c r="O26" s="454">
        <f>G26+H26+I26</f>
        <v>9043.2000000000007</v>
      </c>
      <c r="P26" s="457">
        <f>O26+J26+K26+L26+M26</f>
        <v>10000.800000000001</v>
      </c>
      <c r="Q26" s="451">
        <f>$N26*$S$19</f>
        <v>6999.5519999999997</v>
      </c>
      <c r="R26" s="454">
        <f>$O26*$S$19</f>
        <v>8862.3360000000011</v>
      </c>
      <c r="S26" s="448">
        <f>$P26*$S$19</f>
        <v>9800.7840000000015</v>
      </c>
      <c r="T26" s="457">
        <f t="shared" ref="T26" si="25">$N26*$V$19</f>
        <v>6785.28</v>
      </c>
      <c r="U26" s="454">
        <f t="shared" ref="U26" si="26">$O26*$V$19</f>
        <v>8591.0400000000009</v>
      </c>
      <c r="V26" s="457">
        <f t="shared" ref="V26" si="27">$P26*$V$19</f>
        <v>9500.76</v>
      </c>
      <c r="W26" s="451">
        <f>$N26*$Y$19</f>
        <v>6642.4319999999998</v>
      </c>
      <c r="X26" s="454">
        <f>$O26*$Y$19</f>
        <v>8410.1760000000013</v>
      </c>
      <c r="Y26" s="448">
        <f>$P26*$Y$19</f>
        <v>9300.7440000000006</v>
      </c>
      <c r="Z26" s="457">
        <f t="shared" ref="Z26" si="28">$N26*$AB$19</f>
        <v>6428.16</v>
      </c>
      <c r="AA26" s="454">
        <f t="shared" ref="AA26" si="29">$O26*$AB$19</f>
        <v>8138.880000000001</v>
      </c>
      <c r="AB26" s="457">
        <f t="shared" ref="AB26" si="30">$P26*$AB$19</f>
        <v>9000.7200000000012</v>
      </c>
      <c r="AC26" s="451">
        <f>$N26*$AE$19</f>
        <v>6071.04</v>
      </c>
      <c r="AD26" s="454">
        <f>$O26*$AE$19</f>
        <v>7686.72</v>
      </c>
      <c r="AE26" s="448">
        <f>$P26*$AE$19</f>
        <v>8500.68</v>
      </c>
      <c r="AF26" s="457">
        <f t="shared" ref="AF26" si="31">$N26*$AH$19</f>
        <v>5713.92</v>
      </c>
      <c r="AG26" s="454">
        <f t="shared" ref="AG26" si="32">$O26*$AH$19</f>
        <v>7234.5600000000013</v>
      </c>
      <c r="AH26" s="457">
        <f t="shared" ref="AH26" si="33">$P26*$AH$19</f>
        <v>8000.6400000000012</v>
      </c>
      <c r="AI26" s="451">
        <f>$N26*$AK$19</f>
        <v>5356.7999999999993</v>
      </c>
      <c r="AJ26" s="454">
        <f>$O26*$AK$19</f>
        <v>6782.4000000000005</v>
      </c>
      <c r="AK26" s="448">
        <f>$P26*$AK$19</f>
        <v>7500.6</v>
      </c>
      <c r="AL26" s="457">
        <f t="shared" ref="AL26" si="34">$N26*$AN$19</f>
        <v>4999.6799999999994</v>
      </c>
      <c r="AM26" s="454">
        <f t="shared" ref="AM26" si="35">$O26*$AN$19</f>
        <v>6330.24</v>
      </c>
      <c r="AN26" s="448">
        <f t="shared" ref="AN26" si="36">$P26*$AN$19</f>
        <v>7000.56</v>
      </c>
      <c r="AO26" s="29"/>
      <c r="AP26" s="29"/>
    </row>
    <row r="27" spans="1:42" s="95" customFormat="1" ht="18.95" customHeight="1" thickBot="1">
      <c r="B27" s="1676"/>
      <c r="C27" s="800" t="s">
        <v>571</v>
      </c>
      <c r="D27" s="765">
        <v>2.4</v>
      </c>
      <c r="E27" s="1680"/>
      <c r="F27" s="1682"/>
      <c r="G27" s="1684"/>
      <c r="H27" s="1686"/>
      <c r="I27" s="1688"/>
      <c r="J27" s="1690"/>
      <c r="K27" s="1692"/>
      <c r="L27" s="1750"/>
      <c r="M27" s="1751"/>
      <c r="N27" s="458">
        <f t="shared" ref="N27:AN27" si="37">N26/$E26</f>
        <v>7.1423999999999994</v>
      </c>
      <c r="O27" s="394">
        <f t="shared" si="37"/>
        <v>9.0432000000000006</v>
      </c>
      <c r="P27" s="458">
        <f t="shared" si="37"/>
        <v>10.000800000000002</v>
      </c>
      <c r="Q27" s="450">
        <f t="shared" si="37"/>
        <v>6.9995519999999996</v>
      </c>
      <c r="R27" s="394">
        <f t="shared" si="37"/>
        <v>8.8623360000000009</v>
      </c>
      <c r="S27" s="388">
        <f t="shared" si="37"/>
        <v>9.8007840000000019</v>
      </c>
      <c r="T27" s="456">
        <f t="shared" si="37"/>
        <v>6.7852799999999993</v>
      </c>
      <c r="U27" s="394">
        <f t="shared" si="37"/>
        <v>8.5910400000000013</v>
      </c>
      <c r="V27" s="456">
        <f t="shared" si="37"/>
        <v>9.5007599999999996</v>
      </c>
      <c r="W27" s="450">
        <f t="shared" si="37"/>
        <v>6.6424319999999994</v>
      </c>
      <c r="X27" s="394">
        <f t="shared" si="37"/>
        <v>8.4101760000000017</v>
      </c>
      <c r="Y27" s="388">
        <f t="shared" si="37"/>
        <v>9.3007439999999999</v>
      </c>
      <c r="Z27" s="456">
        <f t="shared" si="37"/>
        <v>6.4281600000000001</v>
      </c>
      <c r="AA27" s="394">
        <f t="shared" si="37"/>
        <v>8.1388800000000003</v>
      </c>
      <c r="AB27" s="456">
        <f t="shared" si="37"/>
        <v>9.0007200000000012</v>
      </c>
      <c r="AC27" s="450">
        <f t="shared" si="37"/>
        <v>6.07104</v>
      </c>
      <c r="AD27" s="394">
        <f t="shared" si="37"/>
        <v>7.6867200000000002</v>
      </c>
      <c r="AE27" s="388">
        <f t="shared" si="37"/>
        <v>8.5006800000000009</v>
      </c>
      <c r="AF27" s="456">
        <f t="shared" si="37"/>
        <v>5.7139199999999999</v>
      </c>
      <c r="AG27" s="394">
        <f t="shared" si="37"/>
        <v>7.234560000000001</v>
      </c>
      <c r="AH27" s="456">
        <f t="shared" si="37"/>
        <v>8.0006400000000006</v>
      </c>
      <c r="AI27" s="450">
        <f t="shared" si="37"/>
        <v>5.3567999999999989</v>
      </c>
      <c r="AJ27" s="394">
        <f t="shared" si="37"/>
        <v>6.7824000000000009</v>
      </c>
      <c r="AK27" s="388">
        <f t="shared" si="37"/>
        <v>7.5006000000000004</v>
      </c>
      <c r="AL27" s="458">
        <f t="shared" si="37"/>
        <v>4.9996799999999997</v>
      </c>
      <c r="AM27" s="394">
        <f t="shared" si="37"/>
        <v>6.3302399999999999</v>
      </c>
      <c r="AN27" s="460">
        <f t="shared" si="37"/>
        <v>7.0005600000000001</v>
      </c>
      <c r="AO27" s="29"/>
      <c r="AP27" s="293"/>
    </row>
    <row r="28" spans="1:42" s="95" customFormat="1" ht="18.95" customHeight="1">
      <c r="B28" s="1676"/>
      <c r="C28" s="1693" t="s">
        <v>572</v>
      </c>
      <c r="D28" s="1694"/>
      <c r="E28" s="1680">
        <v>1000</v>
      </c>
      <c r="F28" s="1682">
        <f>E28*D29</f>
        <v>2400</v>
      </c>
      <c r="G28" s="1684">
        <f t="shared" ref="G28" si="38">F28*$G$21</f>
        <v>7142.4</v>
      </c>
      <c r="H28" s="1686">
        <f>F28*$H$21*5</f>
        <v>0</v>
      </c>
      <c r="I28" s="1688">
        <f>F28*$I$21*6</f>
        <v>1900.8000000000002</v>
      </c>
      <c r="J28" s="1695">
        <f t="shared" ref="J28" si="39">F28*$J$21*2</f>
        <v>633.6</v>
      </c>
      <c r="K28" s="1696">
        <f t="shared" ref="K28" si="40">F28*$K$21*1</f>
        <v>324</v>
      </c>
      <c r="L28" s="1750">
        <f t="shared" ref="L28" si="41">F28*$L$21</f>
        <v>0</v>
      </c>
      <c r="M28" s="1751"/>
      <c r="N28" s="457">
        <f>G28</f>
        <v>7142.4</v>
      </c>
      <c r="O28" s="454">
        <f>G28+H28+I28</f>
        <v>9043.2000000000007</v>
      </c>
      <c r="P28" s="457">
        <f>O28+J28+K28+L28+M28</f>
        <v>10000.800000000001</v>
      </c>
      <c r="Q28" s="451">
        <f>$N28*$S$19</f>
        <v>6999.5519999999997</v>
      </c>
      <c r="R28" s="454">
        <f>$O28*$S$19</f>
        <v>8862.3360000000011</v>
      </c>
      <c r="S28" s="448">
        <f>$P28*$S$19</f>
        <v>9800.7840000000015</v>
      </c>
      <c r="T28" s="457">
        <f t="shared" ref="T28" si="42">$N28*$V$19</f>
        <v>6785.28</v>
      </c>
      <c r="U28" s="454">
        <f t="shared" ref="U28" si="43">$O28*$V$19</f>
        <v>8591.0400000000009</v>
      </c>
      <c r="V28" s="457">
        <f t="shared" ref="V28" si="44">$P28*$V$19</f>
        <v>9500.76</v>
      </c>
      <c r="W28" s="451">
        <f>$N28*$Y$19</f>
        <v>6642.4319999999998</v>
      </c>
      <c r="X28" s="454">
        <f>$O28*$Y$19</f>
        <v>8410.1760000000013</v>
      </c>
      <c r="Y28" s="448">
        <f>$P28*$Y$19</f>
        <v>9300.7440000000006</v>
      </c>
      <c r="Z28" s="457">
        <f t="shared" ref="Z28" si="45">$N28*$AB$19</f>
        <v>6428.16</v>
      </c>
      <c r="AA28" s="454">
        <f t="shared" ref="AA28" si="46">$O28*$AB$19</f>
        <v>8138.880000000001</v>
      </c>
      <c r="AB28" s="457">
        <f t="shared" ref="AB28" si="47">$P28*$AB$19</f>
        <v>9000.7200000000012</v>
      </c>
      <c r="AC28" s="451">
        <f>$N28*$AE$19</f>
        <v>6071.04</v>
      </c>
      <c r="AD28" s="454">
        <f>$O28*$AE$19</f>
        <v>7686.72</v>
      </c>
      <c r="AE28" s="448">
        <f>$P28*$AE$19</f>
        <v>8500.68</v>
      </c>
      <c r="AF28" s="457">
        <f t="shared" ref="AF28" si="48">$N28*$AH$19</f>
        <v>5713.92</v>
      </c>
      <c r="AG28" s="454">
        <f t="shared" ref="AG28" si="49">$O28*$AH$19</f>
        <v>7234.5600000000013</v>
      </c>
      <c r="AH28" s="457">
        <f t="shared" ref="AH28" si="50">$P28*$AH$19</f>
        <v>8000.6400000000012</v>
      </c>
      <c r="AI28" s="451">
        <f>$N28*$AK$19</f>
        <v>5356.7999999999993</v>
      </c>
      <c r="AJ28" s="454">
        <f>$O28*$AK$19</f>
        <v>6782.4000000000005</v>
      </c>
      <c r="AK28" s="448">
        <f>$P28*$AK$19</f>
        <v>7500.6</v>
      </c>
      <c r="AL28" s="457">
        <f t="shared" ref="AL28" si="51">$N28*$AN$19</f>
        <v>4999.6799999999994</v>
      </c>
      <c r="AM28" s="454">
        <f t="shared" ref="AM28" si="52">$O28*$AN$19</f>
        <v>6330.24</v>
      </c>
      <c r="AN28" s="448">
        <f t="shared" ref="AN28" si="53">$P28*$AN$19</f>
        <v>7000.56</v>
      </c>
      <c r="AO28" s="29"/>
      <c r="AP28" s="29"/>
    </row>
    <row r="29" spans="1:42" s="95" customFormat="1" ht="18.95" customHeight="1" thickBot="1">
      <c r="B29" s="1676"/>
      <c r="C29" s="800" t="s">
        <v>573</v>
      </c>
      <c r="D29" s="765">
        <v>2.4</v>
      </c>
      <c r="E29" s="1680"/>
      <c r="F29" s="1682"/>
      <c r="G29" s="1684"/>
      <c r="H29" s="1686"/>
      <c r="I29" s="1688"/>
      <c r="J29" s="1690"/>
      <c r="K29" s="1692"/>
      <c r="L29" s="1750"/>
      <c r="M29" s="1751"/>
      <c r="N29" s="458">
        <f t="shared" ref="N29:AN29" si="54">N28/$E28</f>
        <v>7.1423999999999994</v>
      </c>
      <c r="O29" s="394">
        <f t="shared" si="54"/>
        <v>9.0432000000000006</v>
      </c>
      <c r="P29" s="458">
        <f t="shared" si="54"/>
        <v>10.000800000000002</v>
      </c>
      <c r="Q29" s="450">
        <f t="shared" si="54"/>
        <v>6.9995519999999996</v>
      </c>
      <c r="R29" s="394">
        <f t="shared" si="54"/>
        <v>8.8623360000000009</v>
      </c>
      <c r="S29" s="388">
        <f t="shared" si="54"/>
        <v>9.8007840000000019</v>
      </c>
      <c r="T29" s="456">
        <f t="shared" si="54"/>
        <v>6.7852799999999993</v>
      </c>
      <c r="U29" s="394">
        <f t="shared" si="54"/>
        <v>8.5910400000000013</v>
      </c>
      <c r="V29" s="456">
        <f t="shared" si="54"/>
        <v>9.5007599999999996</v>
      </c>
      <c r="W29" s="450">
        <f t="shared" si="54"/>
        <v>6.6424319999999994</v>
      </c>
      <c r="X29" s="394">
        <f t="shared" si="54"/>
        <v>8.4101760000000017</v>
      </c>
      <c r="Y29" s="388">
        <f t="shared" si="54"/>
        <v>9.3007439999999999</v>
      </c>
      <c r="Z29" s="456">
        <f t="shared" si="54"/>
        <v>6.4281600000000001</v>
      </c>
      <c r="AA29" s="394">
        <f t="shared" si="54"/>
        <v>8.1388800000000003</v>
      </c>
      <c r="AB29" s="456">
        <f t="shared" si="54"/>
        <v>9.0007200000000012</v>
      </c>
      <c r="AC29" s="450">
        <f t="shared" si="54"/>
        <v>6.07104</v>
      </c>
      <c r="AD29" s="394">
        <f t="shared" si="54"/>
        <v>7.6867200000000002</v>
      </c>
      <c r="AE29" s="388">
        <f t="shared" si="54"/>
        <v>8.5006800000000009</v>
      </c>
      <c r="AF29" s="456">
        <f t="shared" si="54"/>
        <v>5.7139199999999999</v>
      </c>
      <c r="AG29" s="394">
        <f t="shared" si="54"/>
        <v>7.234560000000001</v>
      </c>
      <c r="AH29" s="456">
        <f t="shared" si="54"/>
        <v>8.0006400000000006</v>
      </c>
      <c r="AI29" s="450">
        <f t="shared" si="54"/>
        <v>5.3567999999999989</v>
      </c>
      <c r="AJ29" s="394">
        <f t="shared" si="54"/>
        <v>6.7824000000000009</v>
      </c>
      <c r="AK29" s="388">
        <f t="shared" si="54"/>
        <v>7.5006000000000004</v>
      </c>
      <c r="AL29" s="458">
        <f t="shared" si="54"/>
        <v>4.9996799999999997</v>
      </c>
      <c r="AM29" s="394">
        <f t="shared" si="54"/>
        <v>6.3302399999999999</v>
      </c>
      <c r="AN29" s="460">
        <f t="shared" si="54"/>
        <v>7.0005600000000001</v>
      </c>
      <c r="AO29" s="29"/>
      <c r="AP29" s="293"/>
    </row>
    <row r="30" spans="1:42" s="95" customFormat="1" ht="18.95" customHeight="1">
      <c r="B30" s="1676"/>
      <c r="C30" s="1693" t="s">
        <v>574</v>
      </c>
      <c r="D30" s="1694"/>
      <c r="E30" s="1680">
        <v>1000</v>
      </c>
      <c r="F30" s="1682">
        <f>E30*D31</f>
        <v>2400</v>
      </c>
      <c r="G30" s="1684">
        <f t="shared" ref="G30" si="55">F30*$G$21</f>
        <v>7142.4</v>
      </c>
      <c r="H30" s="1686">
        <f>F30*$H$21*5</f>
        <v>0</v>
      </c>
      <c r="I30" s="1688">
        <f>F30*$I$21*6</f>
        <v>1900.8000000000002</v>
      </c>
      <c r="J30" s="1695">
        <f t="shared" ref="J30" si="56">F30*$J$21*2</f>
        <v>633.6</v>
      </c>
      <c r="K30" s="1696">
        <f t="shared" ref="K30" si="57">F30*$K$21*1</f>
        <v>324</v>
      </c>
      <c r="L30" s="1750">
        <f t="shared" ref="L30" si="58">F30*$L$21</f>
        <v>0</v>
      </c>
      <c r="M30" s="1751"/>
      <c r="N30" s="457">
        <f>G30</f>
        <v>7142.4</v>
      </c>
      <c r="O30" s="454">
        <f>G30+H30+I30</f>
        <v>9043.2000000000007</v>
      </c>
      <c r="P30" s="457">
        <f>O30+J30+K30+L30+M30</f>
        <v>10000.800000000001</v>
      </c>
      <c r="Q30" s="451">
        <f>$N30*$S$19</f>
        <v>6999.5519999999997</v>
      </c>
      <c r="R30" s="454">
        <f>$O30*$S$19</f>
        <v>8862.3360000000011</v>
      </c>
      <c r="S30" s="448">
        <f>$P30*$S$19</f>
        <v>9800.7840000000015</v>
      </c>
      <c r="T30" s="457">
        <f t="shared" ref="T30" si="59">$N30*$V$19</f>
        <v>6785.28</v>
      </c>
      <c r="U30" s="454">
        <f t="shared" ref="U30" si="60">$O30*$V$19</f>
        <v>8591.0400000000009</v>
      </c>
      <c r="V30" s="457">
        <f t="shared" ref="V30" si="61">$P30*$V$19</f>
        <v>9500.76</v>
      </c>
      <c r="W30" s="451">
        <f>$N30*$Y$19</f>
        <v>6642.4319999999998</v>
      </c>
      <c r="X30" s="454">
        <f>$O30*$Y$19</f>
        <v>8410.1760000000013</v>
      </c>
      <c r="Y30" s="448">
        <f>$P30*$Y$19</f>
        <v>9300.7440000000006</v>
      </c>
      <c r="Z30" s="457">
        <f t="shared" ref="Z30" si="62">$N30*$AB$19</f>
        <v>6428.16</v>
      </c>
      <c r="AA30" s="454">
        <f t="shared" ref="AA30" si="63">$O30*$AB$19</f>
        <v>8138.880000000001</v>
      </c>
      <c r="AB30" s="457">
        <f t="shared" ref="AB30" si="64">$P30*$AB$19</f>
        <v>9000.7200000000012</v>
      </c>
      <c r="AC30" s="451">
        <f>$N30*$AE$19</f>
        <v>6071.04</v>
      </c>
      <c r="AD30" s="454">
        <f>$O30*$AE$19</f>
        <v>7686.72</v>
      </c>
      <c r="AE30" s="448">
        <f>$P30*$AE$19</f>
        <v>8500.68</v>
      </c>
      <c r="AF30" s="457">
        <f t="shared" ref="AF30" si="65">$N30*$AH$19</f>
        <v>5713.92</v>
      </c>
      <c r="AG30" s="454">
        <f t="shared" ref="AG30" si="66">$O30*$AH$19</f>
        <v>7234.5600000000013</v>
      </c>
      <c r="AH30" s="457">
        <f t="shared" ref="AH30" si="67">$P30*$AH$19</f>
        <v>8000.6400000000012</v>
      </c>
      <c r="AI30" s="451">
        <f>$N30*$AK$19</f>
        <v>5356.7999999999993</v>
      </c>
      <c r="AJ30" s="454">
        <f>$O30*$AK$19</f>
        <v>6782.4000000000005</v>
      </c>
      <c r="AK30" s="448">
        <f>$P30*$AK$19</f>
        <v>7500.6</v>
      </c>
      <c r="AL30" s="457">
        <f t="shared" ref="AL30" si="68">$N30*$AN$19</f>
        <v>4999.6799999999994</v>
      </c>
      <c r="AM30" s="454">
        <f t="shared" ref="AM30" si="69">$O30*$AN$19</f>
        <v>6330.24</v>
      </c>
      <c r="AN30" s="448">
        <f t="shared" ref="AN30" si="70">$P30*$AN$19</f>
        <v>7000.56</v>
      </c>
      <c r="AO30" s="29"/>
      <c r="AP30" s="29"/>
    </row>
    <row r="31" spans="1:42" s="95" customFormat="1" ht="18.95" customHeight="1">
      <c r="B31" s="1676"/>
      <c r="C31" s="800" t="s">
        <v>575</v>
      </c>
      <c r="D31" s="842">
        <v>2.4</v>
      </c>
      <c r="E31" s="1680"/>
      <c r="F31" s="1682"/>
      <c r="G31" s="1684"/>
      <c r="H31" s="1686"/>
      <c r="I31" s="1688"/>
      <c r="J31" s="1701"/>
      <c r="K31" s="1702"/>
      <c r="L31" s="1750"/>
      <c r="M31" s="1751"/>
      <c r="N31" s="458">
        <f t="shared" ref="N31:AN31" si="71">N30/$E30</f>
        <v>7.1423999999999994</v>
      </c>
      <c r="O31" s="394">
        <f t="shared" si="71"/>
        <v>9.0432000000000006</v>
      </c>
      <c r="P31" s="458">
        <f t="shared" si="71"/>
        <v>10.000800000000002</v>
      </c>
      <c r="Q31" s="450">
        <f t="shared" si="71"/>
        <v>6.9995519999999996</v>
      </c>
      <c r="R31" s="394">
        <f t="shared" si="71"/>
        <v>8.8623360000000009</v>
      </c>
      <c r="S31" s="388">
        <f t="shared" si="71"/>
        <v>9.8007840000000019</v>
      </c>
      <c r="T31" s="456">
        <f t="shared" si="71"/>
        <v>6.7852799999999993</v>
      </c>
      <c r="U31" s="394">
        <f t="shared" si="71"/>
        <v>8.5910400000000013</v>
      </c>
      <c r="V31" s="456">
        <f t="shared" si="71"/>
        <v>9.5007599999999996</v>
      </c>
      <c r="W31" s="450">
        <f t="shared" si="71"/>
        <v>6.6424319999999994</v>
      </c>
      <c r="X31" s="394">
        <f t="shared" si="71"/>
        <v>8.4101760000000017</v>
      </c>
      <c r="Y31" s="388">
        <f t="shared" si="71"/>
        <v>9.3007439999999999</v>
      </c>
      <c r="Z31" s="456">
        <f t="shared" si="71"/>
        <v>6.4281600000000001</v>
      </c>
      <c r="AA31" s="394">
        <f t="shared" si="71"/>
        <v>8.1388800000000003</v>
      </c>
      <c r="AB31" s="456">
        <f t="shared" si="71"/>
        <v>9.0007200000000012</v>
      </c>
      <c r="AC31" s="450">
        <f t="shared" si="71"/>
        <v>6.07104</v>
      </c>
      <c r="AD31" s="394">
        <f t="shared" si="71"/>
        <v>7.6867200000000002</v>
      </c>
      <c r="AE31" s="388">
        <f t="shared" si="71"/>
        <v>8.5006800000000009</v>
      </c>
      <c r="AF31" s="456">
        <f t="shared" si="71"/>
        <v>5.7139199999999999</v>
      </c>
      <c r="AG31" s="394">
        <f t="shared" si="71"/>
        <v>7.234560000000001</v>
      </c>
      <c r="AH31" s="456">
        <f t="shared" si="71"/>
        <v>8.0006400000000006</v>
      </c>
      <c r="AI31" s="450">
        <f t="shared" si="71"/>
        <v>5.3567999999999989</v>
      </c>
      <c r="AJ31" s="394">
        <f t="shared" si="71"/>
        <v>6.7824000000000009</v>
      </c>
      <c r="AK31" s="388">
        <f t="shared" si="71"/>
        <v>7.5006000000000004</v>
      </c>
      <c r="AL31" s="458">
        <f t="shared" si="71"/>
        <v>4.9996799999999997</v>
      </c>
      <c r="AM31" s="394">
        <f t="shared" si="71"/>
        <v>6.3302399999999999</v>
      </c>
      <c r="AN31" s="460">
        <f t="shared" si="71"/>
        <v>7.0005600000000001</v>
      </c>
      <c r="AO31" s="29"/>
      <c r="AP31" s="293"/>
    </row>
    <row r="32" spans="1:42" s="95" customFormat="1" ht="18.95" customHeight="1">
      <c r="B32" s="1676"/>
      <c r="C32" s="1693" t="s">
        <v>576</v>
      </c>
      <c r="D32" s="1694"/>
      <c r="E32" s="1680">
        <v>1000</v>
      </c>
      <c r="F32" s="1682">
        <f>E32*D33</f>
        <v>2400</v>
      </c>
      <c r="G32" s="1684">
        <f t="shared" ref="G32" si="72">F32*$G$21</f>
        <v>7142.4</v>
      </c>
      <c r="H32" s="1686">
        <f>F32*$H$21*5</f>
        <v>0</v>
      </c>
      <c r="I32" s="1688">
        <f>F32*$I$21*6</f>
        <v>1900.8000000000002</v>
      </c>
      <c r="J32" s="1703">
        <f t="shared" ref="J32" si="73">F32*$J$21*2</f>
        <v>633.6</v>
      </c>
      <c r="K32" s="1704">
        <f t="shared" ref="K32" si="74">F32*$K$21*1</f>
        <v>324</v>
      </c>
      <c r="L32" s="1750">
        <f t="shared" ref="L32" si="75">F32*$L$21</f>
        <v>0</v>
      </c>
      <c r="M32" s="1751"/>
      <c r="N32" s="457">
        <f>G32</f>
        <v>7142.4</v>
      </c>
      <c r="O32" s="454">
        <f>G32+H32+I32</f>
        <v>9043.2000000000007</v>
      </c>
      <c r="P32" s="457">
        <f>O32+J32+K32+L32+M32</f>
        <v>10000.800000000001</v>
      </c>
      <c r="Q32" s="451">
        <f>$N32*$S$19</f>
        <v>6999.5519999999997</v>
      </c>
      <c r="R32" s="454">
        <f>$O32*$S$19</f>
        <v>8862.3360000000011</v>
      </c>
      <c r="S32" s="448">
        <f>$P32*$S$19</f>
        <v>9800.7840000000015</v>
      </c>
      <c r="T32" s="457">
        <f t="shared" ref="T32" si="76">$N32*$V$19</f>
        <v>6785.28</v>
      </c>
      <c r="U32" s="454">
        <f t="shared" ref="U32" si="77">$O32*$V$19</f>
        <v>8591.0400000000009</v>
      </c>
      <c r="V32" s="457">
        <f t="shared" ref="V32" si="78">$P32*$V$19</f>
        <v>9500.76</v>
      </c>
      <c r="W32" s="451">
        <f>$N32*$Y$19</f>
        <v>6642.4319999999998</v>
      </c>
      <c r="X32" s="454">
        <f>$O32*$Y$19</f>
        <v>8410.1760000000013</v>
      </c>
      <c r="Y32" s="448">
        <f>$P32*$Y$19</f>
        <v>9300.7440000000006</v>
      </c>
      <c r="Z32" s="457">
        <f t="shared" ref="Z32" si="79">$N32*$AB$19</f>
        <v>6428.16</v>
      </c>
      <c r="AA32" s="454">
        <f t="shared" ref="AA32" si="80">$O32*$AB$19</f>
        <v>8138.880000000001</v>
      </c>
      <c r="AB32" s="457">
        <f t="shared" ref="AB32" si="81">$P32*$AB$19</f>
        <v>9000.7200000000012</v>
      </c>
      <c r="AC32" s="451">
        <f>$N32*$AE$19</f>
        <v>6071.04</v>
      </c>
      <c r="AD32" s="454">
        <f>$O32*$AE$19</f>
        <v>7686.72</v>
      </c>
      <c r="AE32" s="448">
        <f>$P32*$AE$19</f>
        <v>8500.68</v>
      </c>
      <c r="AF32" s="457">
        <f t="shared" ref="AF32" si="82">$N32*$AH$19</f>
        <v>5713.92</v>
      </c>
      <c r="AG32" s="454">
        <f t="shared" ref="AG32" si="83">$O32*$AH$19</f>
        <v>7234.5600000000013</v>
      </c>
      <c r="AH32" s="457">
        <f t="shared" ref="AH32" si="84">$P32*$AH$19</f>
        <v>8000.6400000000012</v>
      </c>
      <c r="AI32" s="451">
        <f>$N32*$AK$19</f>
        <v>5356.7999999999993</v>
      </c>
      <c r="AJ32" s="454">
        <f>$O32*$AK$19</f>
        <v>6782.4000000000005</v>
      </c>
      <c r="AK32" s="448">
        <f>$P32*$AK$19</f>
        <v>7500.6</v>
      </c>
      <c r="AL32" s="457">
        <f t="shared" ref="AL32" si="85">$N32*$AN$19</f>
        <v>4999.6799999999994</v>
      </c>
      <c r="AM32" s="454">
        <f t="shared" ref="AM32" si="86">$O32*$AN$19</f>
        <v>6330.24</v>
      </c>
      <c r="AN32" s="448">
        <f t="shared" ref="AN32" si="87">$P32*$AN$19</f>
        <v>7000.56</v>
      </c>
      <c r="AO32" s="29"/>
      <c r="AP32" s="29"/>
    </row>
    <row r="33" spans="1:44" s="95" customFormat="1" ht="18.95" customHeight="1" thickBot="1">
      <c r="B33" s="1676"/>
      <c r="C33" s="800" t="s">
        <v>577</v>
      </c>
      <c r="D33" s="765">
        <v>2.4</v>
      </c>
      <c r="E33" s="1680"/>
      <c r="F33" s="1682"/>
      <c r="G33" s="1684"/>
      <c r="H33" s="1686"/>
      <c r="I33" s="1688"/>
      <c r="J33" s="1701"/>
      <c r="K33" s="1702"/>
      <c r="L33" s="1750"/>
      <c r="M33" s="1751"/>
      <c r="N33" s="458">
        <f t="shared" ref="N33:AN33" si="88">N32/$E32</f>
        <v>7.1423999999999994</v>
      </c>
      <c r="O33" s="394">
        <f t="shared" si="88"/>
        <v>9.0432000000000006</v>
      </c>
      <c r="P33" s="458">
        <f t="shared" si="88"/>
        <v>10.000800000000002</v>
      </c>
      <c r="Q33" s="450">
        <f t="shared" si="88"/>
        <v>6.9995519999999996</v>
      </c>
      <c r="R33" s="394">
        <f t="shared" si="88"/>
        <v>8.8623360000000009</v>
      </c>
      <c r="S33" s="388">
        <f t="shared" si="88"/>
        <v>9.8007840000000019</v>
      </c>
      <c r="T33" s="456">
        <f t="shared" si="88"/>
        <v>6.7852799999999993</v>
      </c>
      <c r="U33" s="394">
        <f t="shared" si="88"/>
        <v>8.5910400000000013</v>
      </c>
      <c r="V33" s="456">
        <f t="shared" si="88"/>
        <v>9.5007599999999996</v>
      </c>
      <c r="W33" s="450">
        <f t="shared" si="88"/>
        <v>6.6424319999999994</v>
      </c>
      <c r="X33" s="394">
        <f t="shared" si="88"/>
        <v>8.4101760000000017</v>
      </c>
      <c r="Y33" s="388">
        <f t="shared" si="88"/>
        <v>9.3007439999999999</v>
      </c>
      <c r="Z33" s="456">
        <f t="shared" si="88"/>
        <v>6.4281600000000001</v>
      </c>
      <c r="AA33" s="394">
        <f t="shared" si="88"/>
        <v>8.1388800000000003</v>
      </c>
      <c r="AB33" s="456">
        <f t="shared" si="88"/>
        <v>9.0007200000000012</v>
      </c>
      <c r="AC33" s="450">
        <f t="shared" si="88"/>
        <v>6.07104</v>
      </c>
      <c r="AD33" s="394">
        <f t="shared" si="88"/>
        <v>7.6867200000000002</v>
      </c>
      <c r="AE33" s="388">
        <f t="shared" si="88"/>
        <v>8.5006800000000009</v>
      </c>
      <c r="AF33" s="456">
        <f t="shared" si="88"/>
        <v>5.7139199999999999</v>
      </c>
      <c r="AG33" s="394">
        <f t="shared" si="88"/>
        <v>7.234560000000001</v>
      </c>
      <c r="AH33" s="456">
        <f t="shared" si="88"/>
        <v>8.0006400000000006</v>
      </c>
      <c r="AI33" s="450">
        <f t="shared" si="88"/>
        <v>5.3567999999999989</v>
      </c>
      <c r="AJ33" s="394">
        <f t="shared" si="88"/>
        <v>6.7824000000000009</v>
      </c>
      <c r="AK33" s="388">
        <f t="shared" si="88"/>
        <v>7.5006000000000004</v>
      </c>
      <c r="AL33" s="458">
        <f t="shared" si="88"/>
        <v>4.9996799999999997</v>
      </c>
      <c r="AM33" s="394">
        <f t="shared" si="88"/>
        <v>6.3302399999999999</v>
      </c>
      <c r="AN33" s="460">
        <f t="shared" si="88"/>
        <v>7.0005600000000001</v>
      </c>
      <c r="AO33" s="29"/>
      <c r="AP33" s="293"/>
    </row>
    <row r="34" spans="1:44" s="95" customFormat="1" ht="18.95" customHeight="1">
      <c r="B34" s="1676"/>
      <c r="C34" s="1693" t="s">
        <v>578</v>
      </c>
      <c r="D34" s="1694"/>
      <c r="E34" s="1680">
        <v>1000</v>
      </c>
      <c r="F34" s="1682">
        <f>E34*D35</f>
        <v>2400</v>
      </c>
      <c r="G34" s="1684">
        <f t="shared" ref="G34" si="89">F34*$G$21</f>
        <v>7142.4</v>
      </c>
      <c r="H34" s="1686">
        <f>F34*$H$21*5</f>
        <v>0</v>
      </c>
      <c r="I34" s="1688">
        <f>F34*$I$21*6</f>
        <v>1900.8000000000002</v>
      </c>
      <c r="J34" s="1703">
        <f t="shared" ref="J34" si="90">F34*$J$21*2</f>
        <v>633.6</v>
      </c>
      <c r="K34" s="1704">
        <f t="shared" ref="K34" si="91">F34*$K$21*1</f>
        <v>324</v>
      </c>
      <c r="L34" s="1750">
        <f t="shared" ref="L34" si="92">F34*$L$21</f>
        <v>0</v>
      </c>
      <c r="M34" s="1751"/>
      <c r="N34" s="457">
        <f>G34</f>
        <v>7142.4</v>
      </c>
      <c r="O34" s="454">
        <f>G34+H34+I34</f>
        <v>9043.2000000000007</v>
      </c>
      <c r="P34" s="457">
        <f>O34+J34+K34+L34+M34</f>
        <v>10000.800000000001</v>
      </c>
      <c r="Q34" s="451">
        <f>$N34*$S$19</f>
        <v>6999.5519999999997</v>
      </c>
      <c r="R34" s="454">
        <f>$O34*$S$19</f>
        <v>8862.3360000000011</v>
      </c>
      <c r="S34" s="448">
        <f>$P34*$S$19</f>
        <v>9800.7840000000015</v>
      </c>
      <c r="T34" s="457">
        <f t="shared" ref="T34" si="93">$N34*$V$19</f>
        <v>6785.28</v>
      </c>
      <c r="U34" s="454">
        <f t="shared" ref="U34" si="94">$O34*$V$19</f>
        <v>8591.0400000000009</v>
      </c>
      <c r="V34" s="457">
        <f t="shared" ref="V34" si="95">$P34*$V$19</f>
        <v>9500.76</v>
      </c>
      <c r="W34" s="451">
        <f>$N34*$Y$19</f>
        <v>6642.4319999999998</v>
      </c>
      <c r="X34" s="454">
        <f>$O34*$Y$19</f>
        <v>8410.1760000000013</v>
      </c>
      <c r="Y34" s="448">
        <f>$P34*$Y$19</f>
        <v>9300.7440000000006</v>
      </c>
      <c r="Z34" s="457">
        <f t="shared" ref="Z34" si="96">$N34*$AB$19</f>
        <v>6428.16</v>
      </c>
      <c r="AA34" s="454">
        <f t="shared" ref="AA34" si="97">$O34*$AB$19</f>
        <v>8138.880000000001</v>
      </c>
      <c r="AB34" s="457">
        <f t="shared" ref="AB34" si="98">$P34*$AB$19</f>
        <v>9000.7200000000012</v>
      </c>
      <c r="AC34" s="451">
        <f>$N34*$AE$19</f>
        <v>6071.04</v>
      </c>
      <c r="AD34" s="454">
        <f>$O34*$AE$19</f>
        <v>7686.72</v>
      </c>
      <c r="AE34" s="448">
        <f>$P34*$AE$19</f>
        <v>8500.68</v>
      </c>
      <c r="AF34" s="457">
        <f t="shared" ref="AF34" si="99">$N34*$AH$19</f>
        <v>5713.92</v>
      </c>
      <c r="AG34" s="454">
        <f t="shared" ref="AG34" si="100">$O34*$AH$19</f>
        <v>7234.5600000000013</v>
      </c>
      <c r="AH34" s="457">
        <f t="shared" ref="AH34" si="101">$P34*$AH$19</f>
        <v>8000.6400000000012</v>
      </c>
      <c r="AI34" s="451">
        <f>$N34*$AK$19</f>
        <v>5356.7999999999993</v>
      </c>
      <c r="AJ34" s="454">
        <f>$O34*$AK$19</f>
        <v>6782.4000000000005</v>
      </c>
      <c r="AK34" s="448">
        <f>$P34*$AK$19</f>
        <v>7500.6</v>
      </c>
      <c r="AL34" s="457">
        <f t="shared" ref="AL34" si="102">$N34*$AN$19</f>
        <v>4999.6799999999994</v>
      </c>
      <c r="AM34" s="454">
        <f t="shared" ref="AM34" si="103">$O34*$AN$19</f>
        <v>6330.24</v>
      </c>
      <c r="AN34" s="448">
        <f t="shared" ref="AN34" si="104">$P34*$AN$19</f>
        <v>7000.56</v>
      </c>
      <c r="AO34" s="29"/>
      <c r="AP34" s="29"/>
    </row>
    <row r="35" spans="1:44" s="95" customFormat="1" ht="18.95" customHeight="1" thickBot="1">
      <c r="B35" s="1676"/>
      <c r="C35" s="843" t="s">
        <v>579</v>
      </c>
      <c r="D35" s="765">
        <v>2.4</v>
      </c>
      <c r="E35" s="1680"/>
      <c r="F35" s="1682"/>
      <c r="G35" s="1684"/>
      <c r="H35" s="1686"/>
      <c r="I35" s="1688"/>
      <c r="J35" s="1701"/>
      <c r="K35" s="1702"/>
      <c r="L35" s="1750"/>
      <c r="M35" s="1751"/>
      <c r="N35" s="458">
        <f t="shared" ref="N35:AN35" si="105">N34/$E34</f>
        <v>7.1423999999999994</v>
      </c>
      <c r="O35" s="394">
        <f t="shared" si="105"/>
        <v>9.0432000000000006</v>
      </c>
      <c r="P35" s="458">
        <f t="shared" si="105"/>
        <v>10.000800000000002</v>
      </c>
      <c r="Q35" s="450">
        <f t="shared" si="105"/>
        <v>6.9995519999999996</v>
      </c>
      <c r="R35" s="394">
        <f t="shared" si="105"/>
        <v>8.8623360000000009</v>
      </c>
      <c r="S35" s="388">
        <f t="shared" si="105"/>
        <v>9.8007840000000019</v>
      </c>
      <c r="T35" s="456">
        <f t="shared" si="105"/>
        <v>6.7852799999999993</v>
      </c>
      <c r="U35" s="394">
        <f t="shared" si="105"/>
        <v>8.5910400000000013</v>
      </c>
      <c r="V35" s="456">
        <f t="shared" si="105"/>
        <v>9.5007599999999996</v>
      </c>
      <c r="W35" s="450">
        <f t="shared" si="105"/>
        <v>6.6424319999999994</v>
      </c>
      <c r="X35" s="394">
        <f t="shared" si="105"/>
        <v>8.4101760000000017</v>
      </c>
      <c r="Y35" s="388">
        <f t="shared" si="105"/>
        <v>9.3007439999999999</v>
      </c>
      <c r="Z35" s="456">
        <f t="shared" si="105"/>
        <v>6.4281600000000001</v>
      </c>
      <c r="AA35" s="394">
        <f t="shared" si="105"/>
        <v>8.1388800000000003</v>
      </c>
      <c r="AB35" s="456">
        <f t="shared" si="105"/>
        <v>9.0007200000000012</v>
      </c>
      <c r="AC35" s="450">
        <f t="shared" si="105"/>
        <v>6.07104</v>
      </c>
      <c r="AD35" s="394">
        <f t="shared" si="105"/>
        <v>7.6867200000000002</v>
      </c>
      <c r="AE35" s="388">
        <f t="shared" si="105"/>
        <v>8.5006800000000009</v>
      </c>
      <c r="AF35" s="456">
        <f t="shared" si="105"/>
        <v>5.7139199999999999</v>
      </c>
      <c r="AG35" s="394">
        <f t="shared" si="105"/>
        <v>7.234560000000001</v>
      </c>
      <c r="AH35" s="456">
        <f t="shared" si="105"/>
        <v>8.0006400000000006</v>
      </c>
      <c r="AI35" s="450">
        <f t="shared" si="105"/>
        <v>5.3567999999999989</v>
      </c>
      <c r="AJ35" s="394">
        <f t="shared" si="105"/>
        <v>6.7824000000000009</v>
      </c>
      <c r="AK35" s="388">
        <f t="shared" si="105"/>
        <v>7.5006000000000004</v>
      </c>
      <c r="AL35" s="458">
        <f t="shared" si="105"/>
        <v>4.9996799999999997</v>
      </c>
      <c r="AM35" s="394">
        <f t="shared" si="105"/>
        <v>6.3302399999999999</v>
      </c>
      <c r="AN35" s="460">
        <f t="shared" si="105"/>
        <v>7.0005600000000001</v>
      </c>
      <c r="AO35" s="29"/>
      <c r="AP35" s="293"/>
    </row>
    <row r="36" spans="1:44" s="95" customFormat="1" ht="18.95" customHeight="1">
      <c r="B36" s="1676"/>
      <c r="C36" s="1693" t="s">
        <v>580</v>
      </c>
      <c r="D36" s="1715"/>
      <c r="E36" s="1680">
        <v>1000</v>
      </c>
      <c r="F36" s="1682">
        <f>E36*D37</f>
        <v>2400</v>
      </c>
      <c r="G36" s="1684">
        <f t="shared" ref="G36" si="106">F36*$G$21</f>
        <v>7142.4</v>
      </c>
      <c r="H36" s="1686">
        <f>F36*$H$21*5</f>
        <v>0</v>
      </c>
      <c r="I36" s="1688">
        <f>F36*$I$21*6</f>
        <v>1900.8000000000002</v>
      </c>
      <c r="J36" s="1703">
        <f t="shared" ref="J36" si="107">F36*$J$21*2</f>
        <v>633.6</v>
      </c>
      <c r="K36" s="1706">
        <f t="shared" ref="K36" si="108">F36*$K$21*1</f>
        <v>324</v>
      </c>
      <c r="L36" s="1750">
        <f t="shared" ref="L36" si="109">F36*$L$21</f>
        <v>0</v>
      </c>
      <c r="M36" s="1751"/>
      <c r="N36" s="457">
        <f>G36</f>
        <v>7142.4</v>
      </c>
      <c r="O36" s="454">
        <f>G36+H36+I36</f>
        <v>9043.2000000000007</v>
      </c>
      <c r="P36" s="457">
        <f>O36+J36+K36+L36+M36</f>
        <v>10000.800000000001</v>
      </c>
      <c r="Q36" s="451">
        <f>$N36*$S$19</f>
        <v>6999.5519999999997</v>
      </c>
      <c r="R36" s="454">
        <f>$O36*$S$19</f>
        <v>8862.3360000000011</v>
      </c>
      <c r="S36" s="448">
        <f>$P36*$S$19</f>
        <v>9800.7840000000015</v>
      </c>
      <c r="T36" s="457">
        <f t="shared" ref="T36" si="110">$N36*$V$19</f>
        <v>6785.28</v>
      </c>
      <c r="U36" s="454">
        <f t="shared" ref="U36" si="111">$O36*$V$19</f>
        <v>8591.0400000000009</v>
      </c>
      <c r="V36" s="457">
        <f t="shared" ref="V36" si="112">$P36*$V$19</f>
        <v>9500.76</v>
      </c>
      <c r="W36" s="451">
        <f>$N36*$Y$19</f>
        <v>6642.4319999999998</v>
      </c>
      <c r="X36" s="454">
        <f>$O36*$Y$19</f>
        <v>8410.1760000000013</v>
      </c>
      <c r="Y36" s="448">
        <f>$P36*$Y$19</f>
        <v>9300.7440000000006</v>
      </c>
      <c r="Z36" s="457">
        <f t="shared" ref="Z36" si="113">$N36*$AB$19</f>
        <v>6428.16</v>
      </c>
      <c r="AA36" s="454">
        <f t="shared" ref="AA36" si="114">$O36*$AB$19</f>
        <v>8138.880000000001</v>
      </c>
      <c r="AB36" s="457">
        <f t="shared" ref="AB36" si="115">$P36*$AB$19</f>
        <v>9000.7200000000012</v>
      </c>
      <c r="AC36" s="451">
        <f>$N36*$AE$19</f>
        <v>6071.04</v>
      </c>
      <c r="AD36" s="454">
        <f>$O36*$AE$19</f>
        <v>7686.72</v>
      </c>
      <c r="AE36" s="448">
        <f>$P36*$AE$19</f>
        <v>8500.68</v>
      </c>
      <c r="AF36" s="457">
        <f t="shared" ref="AF36" si="116">$N36*$AH$19</f>
        <v>5713.92</v>
      </c>
      <c r="AG36" s="454">
        <f t="shared" ref="AG36" si="117">$O36*$AH$19</f>
        <v>7234.5600000000013</v>
      </c>
      <c r="AH36" s="457">
        <f t="shared" ref="AH36" si="118">$P36*$AH$19</f>
        <v>8000.6400000000012</v>
      </c>
      <c r="AI36" s="451">
        <f>$N36*$AK$19</f>
        <v>5356.7999999999993</v>
      </c>
      <c r="AJ36" s="454">
        <f>$O36*$AK$19</f>
        <v>6782.4000000000005</v>
      </c>
      <c r="AK36" s="448">
        <f>$P36*$AK$19</f>
        <v>7500.6</v>
      </c>
      <c r="AL36" s="457">
        <f t="shared" ref="AL36" si="119">$N36*$AN$19</f>
        <v>4999.6799999999994</v>
      </c>
      <c r="AM36" s="454">
        <f t="shared" ref="AM36" si="120">$O36*$AN$19</f>
        <v>6330.24</v>
      </c>
      <c r="AN36" s="448">
        <f t="shared" ref="AN36" si="121">$P36*$AN$19</f>
        <v>7000.56</v>
      </c>
      <c r="AO36" s="29"/>
      <c r="AP36" s="29"/>
    </row>
    <row r="37" spans="1:44" s="95" customFormat="1" ht="18.95" customHeight="1" thickBot="1">
      <c r="B37" s="1676"/>
      <c r="C37" s="843" t="s">
        <v>581</v>
      </c>
      <c r="D37" s="844">
        <v>2.4</v>
      </c>
      <c r="E37" s="1716"/>
      <c r="F37" s="1717"/>
      <c r="G37" s="1718"/>
      <c r="H37" s="1719"/>
      <c r="I37" s="1720"/>
      <c r="J37" s="1705"/>
      <c r="K37" s="1707"/>
      <c r="L37" s="1752"/>
      <c r="M37" s="1753"/>
      <c r="N37" s="612">
        <f t="shared" ref="N37:AN37" si="122">N36/$E36</f>
        <v>7.1423999999999994</v>
      </c>
      <c r="O37" s="413">
        <f t="shared" si="122"/>
        <v>9.0432000000000006</v>
      </c>
      <c r="P37" s="612">
        <f t="shared" si="122"/>
        <v>10.000800000000002</v>
      </c>
      <c r="Q37" s="613">
        <f t="shared" si="122"/>
        <v>6.9995519999999996</v>
      </c>
      <c r="R37" s="413">
        <f t="shared" si="122"/>
        <v>8.8623360000000009</v>
      </c>
      <c r="S37" s="414">
        <f t="shared" si="122"/>
        <v>9.8007840000000019</v>
      </c>
      <c r="T37" s="614">
        <f t="shared" si="122"/>
        <v>6.7852799999999993</v>
      </c>
      <c r="U37" s="413">
        <f t="shared" si="122"/>
        <v>8.5910400000000013</v>
      </c>
      <c r="V37" s="614">
        <f t="shared" si="122"/>
        <v>9.5007599999999996</v>
      </c>
      <c r="W37" s="613">
        <f t="shared" si="122"/>
        <v>6.6424319999999994</v>
      </c>
      <c r="X37" s="413">
        <f t="shared" si="122"/>
        <v>8.4101760000000017</v>
      </c>
      <c r="Y37" s="414">
        <f t="shared" si="122"/>
        <v>9.3007439999999999</v>
      </c>
      <c r="Z37" s="614">
        <f t="shared" si="122"/>
        <v>6.4281600000000001</v>
      </c>
      <c r="AA37" s="413">
        <f t="shared" si="122"/>
        <v>8.1388800000000003</v>
      </c>
      <c r="AB37" s="614">
        <f t="shared" si="122"/>
        <v>9.0007200000000012</v>
      </c>
      <c r="AC37" s="613">
        <f t="shared" si="122"/>
        <v>6.07104</v>
      </c>
      <c r="AD37" s="413">
        <f t="shared" si="122"/>
        <v>7.6867200000000002</v>
      </c>
      <c r="AE37" s="414">
        <f t="shared" si="122"/>
        <v>8.5006800000000009</v>
      </c>
      <c r="AF37" s="614">
        <f t="shared" si="122"/>
        <v>5.7139199999999999</v>
      </c>
      <c r="AG37" s="413">
        <f t="shared" si="122"/>
        <v>7.234560000000001</v>
      </c>
      <c r="AH37" s="614">
        <f t="shared" si="122"/>
        <v>8.0006400000000006</v>
      </c>
      <c r="AI37" s="613">
        <f t="shared" si="122"/>
        <v>5.3567999999999989</v>
      </c>
      <c r="AJ37" s="413">
        <f t="shared" si="122"/>
        <v>6.7824000000000009</v>
      </c>
      <c r="AK37" s="414">
        <f t="shared" si="122"/>
        <v>7.5006000000000004</v>
      </c>
      <c r="AL37" s="612">
        <f t="shared" si="122"/>
        <v>4.9996799999999997</v>
      </c>
      <c r="AM37" s="413">
        <f t="shared" si="122"/>
        <v>6.3302399999999999</v>
      </c>
      <c r="AN37" s="615">
        <f t="shared" si="122"/>
        <v>7.0005600000000001</v>
      </c>
      <c r="AO37" s="29"/>
      <c r="AP37" s="293"/>
    </row>
    <row r="38" spans="1:44" s="95" customFormat="1" ht="18.95" customHeight="1">
      <c r="B38" s="1117" t="s">
        <v>582</v>
      </c>
      <c r="C38" s="1677" t="s">
        <v>583</v>
      </c>
      <c r="D38" s="1678"/>
      <c r="E38" s="1679">
        <v>1000</v>
      </c>
      <c r="F38" s="1681">
        <f>E38*D39</f>
        <v>2400</v>
      </c>
      <c r="G38" s="1683">
        <f t="shared" ref="G38" si="123">F38*$G$21</f>
        <v>7142.4</v>
      </c>
      <c r="H38" s="1685">
        <f>F38*$H$21*5</f>
        <v>0</v>
      </c>
      <c r="I38" s="1687">
        <f>F38*$I$21*6</f>
        <v>1900.8000000000002</v>
      </c>
      <c r="J38" s="1689">
        <f t="shared" ref="J38" si="124">F38*$J$21*2</f>
        <v>633.6</v>
      </c>
      <c r="K38" s="1691">
        <f t="shared" ref="K38" si="125">F38*$K$21*1</f>
        <v>324</v>
      </c>
      <c r="L38" s="1754">
        <f>F38*$L$21</f>
        <v>0</v>
      </c>
      <c r="M38" s="1748"/>
      <c r="N38" s="455">
        <f>G38</f>
        <v>7142.4</v>
      </c>
      <c r="O38" s="453">
        <f>G38+H38+I38</f>
        <v>9043.2000000000007</v>
      </c>
      <c r="P38" s="455">
        <f>O38+J38+K38+L38+M38</f>
        <v>10000.800000000001</v>
      </c>
      <c r="Q38" s="449">
        <f>$N38*$S$19</f>
        <v>6999.5519999999997</v>
      </c>
      <c r="R38" s="453">
        <f>$O38*$S$19</f>
        <v>8862.3360000000011</v>
      </c>
      <c r="S38" s="447">
        <f>$P38*$S$19</f>
        <v>9800.7840000000015</v>
      </c>
      <c r="T38" s="455">
        <f t="shared" ref="T38" si="126">$N38*$V$19</f>
        <v>6785.28</v>
      </c>
      <c r="U38" s="453">
        <f t="shared" ref="U38" si="127">$O38*$V$19</f>
        <v>8591.0400000000009</v>
      </c>
      <c r="V38" s="455">
        <f t="shared" ref="V38" si="128">$P38*$V$19</f>
        <v>9500.76</v>
      </c>
      <c r="W38" s="449">
        <f>$N38*$Y$19</f>
        <v>6642.4319999999998</v>
      </c>
      <c r="X38" s="453">
        <f>$O38*$Y$19</f>
        <v>8410.1760000000013</v>
      </c>
      <c r="Y38" s="447">
        <f>$P38*$Y$19</f>
        <v>9300.7440000000006</v>
      </c>
      <c r="Z38" s="455">
        <f t="shared" ref="Z38" si="129">$N38*$AB$19</f>
        <v>6428.16</v>
      </c>
      <c r="AA38" s="453">
        <f t="shared" ref="AA38" si="130">$O38*$AB$19</f>
        <v>8138.880000000001</v>
      </c>
      <c r="AB38" s="455">
        <f t="shared" ref="AB38" si="131">$P38*$AB$19</f>
        <v>9000.7200000000012</v>
      </c>
      <c r="AC38" s="449">
        <f>$N38*$AE$19</f>
        <v>6071.04</v>
      </c>
      <c r="AD38" s="453">
        <f>$O38*$AE$19</f>
        <v>7686.72</v>
      </c>
      <c r="AE38" s="447">
        <f>$P38*$AE$19</f>
        <v>8500.68</v>
      </c>
      <c r="AF38" s="455">
        <f t="shared" ref="AF38" si="132">$N38*$AH$19</f>
        <v>5713.92</v>
      </c>
      <c r="AG38" s="453">
        <f t="shared" ref="AG38" si="133">$O38*$AH$19</f>
        <v>7234.5600000000013</v>
      </c>
      <c r="AH38" s="455">
        <f t="shared" ref="AH38" si="134">$P38*$AH$19</f>
        <v>8000.6400000000012</v>
      </c>
      <c r="AI38" s="449">
        <f>$N38*$AK$19</f>
        <v>5356.7999999999993</v>
      </c>
      <c r="AJ38" s="453">
        <f>$O38*$AK$19</f>
        <v>6782.4000000000005</v>
      </c>
      <c r="AK38" s="447">
        <f>$P38*$AK$19</f>
        <v>7500.6</v>
      </c>
      <c r="AL38" s="455">
        <f t="shared" ref="AL38" si="135">$N38*$AN$19</f>
        <v>4999.6799999999994</v>
      </c>
      <c r="AM38" s="453">
        <f t="shared" ref="AM38" si="136">$O38*$AN$19</f>
        <v>6330.24</v>
      </c>
      <c r="AN38" s="447">
        <f t="shared" ref="AN38" si="137">$P38*$AN$19</f>
        <v>7000.56</v>
      </c>
      <c r="AO38" s="29"/>
      <c r="AP38" s="29"/>
    </row>
    <row r="39" spans="1:44" s="95" customFormat="1" ht="18.95" customHeight="1" thickBot="1">
      <c r="B39" s="1118"/>
      <c r="C39" s="806" t="s">
        <v>584</v>
      </c>
      <c r="D39" s="765">
        <v>2.4</v>
      </c>
      <c r="E39" s="1709"/>
      <c r="F39" s="1710"/>
      <c r="G39" s="1711"/>
      <c r="H39" s="1712"/>
      <c r="I39" s="1713"/>
      <c r="J39" s="1714"/>
      <c r="K39" s="1721"/>
      <c r="L39" s="1755"/>
      <c r="M39" s="1749"/>
      <c r="N39" s="459">
        <f t="shared" ref="N39:AN39" si="138">N38/$E38</f>
        <v>7.1423999999999994</v>
      </c>
      <c r="O39" s="395">
        <f t="shared" si="138"/>
        <v>9.0432000000000006</v>
      </c>
      <c r="P39" s="459">
        <f t="shared" si="138"/>
        <v>10.000800000000002</v>
      </c>
      <c r="Q39" s="452">
        <f t="shared" si="138"/>
        <v>6.9995519999999996</v>
      </c>
      <c r="R39" s="395">
        <f t="shared" si="138"/>
        <v>8.8623360000000009</v>
      </c>
      <c r="S39" s="389">
        <f t="shared" si="138"/>
        <v>9.8007840000000019</v>
      </c>
      <c r="T39" s="474">
        <f t="shared" si="138"/>
        <v>6.7852799999999993</v>
      </c>
      <c r="U39" s="395">
        <f t="shared" si="138"/>
        <v>8.5910400000000013</v>
      </c>
      <c r="V39" s="474">
        <f t="shared" si="138"/>
        <v>9.5007599999999996</v>
      </c>
      <c r="W39" s="452">
        <f t="shared" si="138"/>
        <v>6.6424319999999994</v>
      </c>
      <c r="X39" s="395">
        <f t="shared" si="138"/>
        <v>8.4101760000000017</v>
      </c>
      <c r="Y39" s="389">
        <f t="shared" si="138"/>
        <v>9.3007439999999999</v>
      </c>
      <c r="Z39" s="474">
        <f t="shared" si="138"/>
        <v>6.4281600000000001</v>
      </c>
      <c r="AA39" s="395">
        <f t="shared" si="138"/>
        <v>8.1388800000000003</v>
      </c>
      <c r="AB39" s="474">
        <f t="shared" si="138"/>
        <v>9.0007200000000012</v>
      </c>
      <c r="AC39" s="452">
        <f t="shared" si="138"/>
        <v>6.07104</v>
      </c>
      <c r="AD39" s="395">
        <f t="shared" si="138"/>
        <v>7.6867200000000002</v>
      </c>
      <c r="AE39" s="389">
        <f t="shared" si="138"/>
        <v>8.5006800000000009</v>
      </c>
      <c r="AF39" s="474">
        <f t="shared" si="138"/>
        <v>5.7139199999999999</v>
      </c>
      <c r="AG39" s="395">
        <f t="shared" si="138"/>
        <v>7.234560000000001</v>
      </c>
      <c r="AH39" s="474">
        <f t="shared" si="138"/>
        <v>8.0006400000000006</v>
      </c>
      <c r="AI39" s="452">
        <f t="shared" si="138"/>
        <v>5.3567999999999989</v>
      </c>
      <c r="AJ39" s="395">
        <f t="shared" si="138"/>
        <v>6.7824000000000009</v>
      </c>
      <c r="AK39" s="389">
        <f t="shared" si="138"/>
        <v>7.5006000000000004</v>
      </c>
      <c r="AL39" s="459">
        <f t="shared" si="138"/>
        <v>4.9996799999999997</v>
      </c>
      <c r="AM39" s="395">
        <f t="shared" si="138"/>
        <v>6.3302399999999999</v>
      </c>
      <c r="AN39" s="461">
        <f t="shared" si="138"/>
        <v>7.0005600000000001</v>
      </c>
      <c r="AO39" s="29"/>
      <c r="AP39" s="293"/>
    </row>
    <row r="40" spans="1:44" s="95" customFormat="1" ht="18.95" customHeight="1">
      <c r="B40" s="1278" t="s">
        <v>585</v>
      </c>
      <c r="C40" s="1677" t="s">
        <v>586</v>
      </c>
      <c r="D40" s="1678"/>
      <c r="E40" s="1722">
        <v>1000</v>
      </c>
      <c r="F40" s="1703">
        <f>E40*D41</f>
        <v>300</v>
      </c>
      <c r="G40" s="1706">
        <f>F40*$G$21</f>
        <v>892.8</v>
      </c>
      <c r="H40" s="1723">
        <f>F40*$H$21*5</f>
        <v>0</v>
      </c>
      <c r="I40" s="1724">
        <f>F40*$I$21*6</f>
        <v>237.60000000000002</v>
      </c>
      <c r="J40" s="1703">
        <f>F40*$J$21*3</f>
        <v>118.80000000000001</v>
      </c>
      <c r="K40" s="1706">
        <f>F40*$K$21*2</f>
        <v>81</v>
      </c>
      <c r="L40" s="1703">
        <f>F40*$L$21</f>
        <v>0</v>
      </c>
      <c r="M40" s="1756">
        <f>F40*11.8%*36</f>
        <v>1274.4000000000001</v>
      </c>
      <c r="N40" s="616">
        <f>G40</f>
        <v>892.8</v>
      </c>
      <c r="O40" s="617">
        <f>G40+H40+I40</f>
        <v>1130.4000000000001</v>
      </c>
      <c r="P40" s="616">
        <f>O40+J40+K40+L40+M40</f>
        <v>2604.6000000000004</v>
      </c>
      <c r="Q40" s="618">
        <f>$N40*$S$19</f>
        <v>874.94399999999996</v>
      </c>
      <c r="R40" s="617">
        <f>$O40*$S$19</f>
        <v>1107.7920000000001</v>
      </c>
      <c r="S40" s="619">
        <f>$P40*$S$19</f>
        <v>2552.5080000000003</v>
      </c>
      <c r="T40" s="616">
        <f t="shared" ref="T40" si="139">$N40*$V$19</f>
        <v>848.16</v>
      </c>
      <c r="U40" s="617">
        <f t="shared" ref="U40" si="140">$O40*$V$19</f>
        <v>1073.8800000000001</v>
      </c>
      <c r="V40" s="616">
        <f t="shared" ref="V40" si="141">$P40*$V$19</f>
        <v>2474.3700000000003</v>
      </c>
      <c r="W40" s="618">
        <f>$N40*$Y$19</f>
        <v>830.30399999999997</v>
      </c>
      <c r="X40" s="617">
        <f>$O40*$Y$19</f>
        <v>1051.2720000000002</v>
      </c>
      <c r="Y40" s="619">
        <f>$P40*$Y$19</f>
        <v>2422.2780000000002</v>
      </c>
      <c r="Z40" s="616">
        <f t="shared" ref="Z40" si="142">$N40*$AB$19</f>
        <v>803.52</v>
      </c>
      <c r="AA40" s="617">
        <f t="shared" ref="AA40" si="143">$O40*$AB$19</f>
        <v>1017.3600000000001</v>
      </c>
      <c r="AB40" s="616">
        <f t="shared" ref="AB40" si="144">$P40*$AB$19</f>
        <v>2344.1400000000003</v>
      </c>
      <c r="AC40" s="618">
        <f>$N40*$AE$19</f>
        <v>758.88</v>
      </c>
      <c r="AD40" s="617">
        <f>$O40*$AE$19</f>
        <v>960.84</v>
      </c>
      <c r="AE40" s="619">
        <f>$P40*$AE$19</f>
        <v>2213.9100000000003</v>
      </c>
      <c r="AF40" s="616">
        <f t="shared" ref="AF40" si="145">$N40*$AH$19</f>
        <v>714.24</v>
      </c>
      <c r="AG40" s="617">
        <f t="shared" ref="AG40" si="146">$O40*$AH$19</f>
        <v>904.32000000000016</v>
      </c>
      <c r="AH40" s="616">
        <f t="shared" ref="AH40" si="147">$P40*$AH$19</f>
        <v>2083.6800000000003</v>
      </c>
      <c r="AI40" s="618">
        <f>$N40*$AK$19</f>
        <v>669.59999999999991</v>
      </c>
      <c r="AJ40" s="617">
        <f>$O40*$AK$19</f>
        <v>847.80000000000007</v>
      </c>
      <c r="AK40" s="619">
        <f>$P40*$AK$19</f>
        <v>1953.4500000000003</v>
      </c>
      <c r="AL40" s="616">
        <f t="shared" ref="AL40" si="148">$N40*$AN$19</f>
        <v>624.95999999999992</v>
      </c>
      <c r="AM40" s="617">
        <f t="shared" ref="AM40" si="149">$O40*$AN$19</f>
        <v>791.28</v>
      </c>
      <c r="AN40" s="619">
        <f t="shared" ref="AN40" si="150">$P40*$AN$19</f>
        <v>1823.22</v>
      </c>
      <c r="AO40" s="29"/>
      <c r="AP40" s="29"/>
    </row>
    <row r="41" spans="1:44" s="95" customFormat="1" ht="18.95" customHeight="1">
      <c r="B41" s="1279"/>
      <c r="C41" s="800" t="s">
        <v>587</v>
      </c>
      <c r="D41" s="842">
        <v>0.3</v>
      </c>
      <c r="E41" s="1680"/>
      <c r="F41" s="1705"/>
      <c r="G41" s="1707"/>
      <c r="H41" s="1686"/>
      <c r="I41" s="1688"/>
      <c r="J41" s="1705"/>
      <c r="K41" s="1707"/>
      <c r="L41" s="1705"/>
      <c r="M41" s="1746"/>
      <c r="N41" s="458">
        <f t="shared" ref="N41:AN41" si="151">N40/$E40</f>
        <v>0.89279999999999993</v>
      </c>
      <c r="O41" s="394">
        <f t="shared" si="151"/>
        <v>1.1304000000000001</v>
      </c>
      <c r="P41" s="458">
        <f t="shared" si="151"/>
        <v>2.6046000000000005</v>
      </c>
      <c r="Q41" s="450">
        <f t="shared" si="151"/>
        <v>0.87494399999999994</v>
      </c>
      <c r="R41" s="394">
        <f t="shared" si="151"/>
        <v>1.1077920000000001</v>
      </c>
      <c r="S41" s="388">
        <f t="shared" si="151"/>
        <v>2.5525080000000004</v>
      </c>
      <c r="T41" s="456">
        <f t="shared" si="151"/>
        <v>0.84815999999999991</v>
      </c>
      <c r="U41" s="394">
        <f t="shared" si="151"/>
        <v>1.0738800000000002</v>
      </c>
      <c r="V41" s="456">
        <f t="shared" si="151"/>
        <v>2.4743700000000004</v>
      </c>
      <c r="W41" s="450">
        <f t="shared" si="151"/>
        <v>0.83030399999999993</v>
      </c>
      <c r="X41" s="394">
        <f t="shared" si="151"/>
        <v>1.0512720000000002</v>
      </c>
      <c r="Y41" s="388">
        <f t="shared" si="151"/>
        <v>2.4222780000000004</v>
      </c>
      <c r="Z41" s="456">
        <f t="shared" si="151"/>
        <v>0.80352000000000001</v>
      </c>
      <c r="AA41" s="394">
        <f t="shared" si="151"/>
        <v>1.01736</v>
      </c>
      <c r="AB41" s="456">
        <f t="shared" si="151"/>
        <v>2.3441400000000003</v>
      </c>
      <c r="AC41" s="450">
        <f t="shared" si="151"/>
        <v>0.75888</v>
      </c>
      <c r="AD41" s="394">
        <f t="shared" si="151"/>
        <v>0.96084000000000003</v>
      </c>
      <c r="AE41" s="388">
        <f t="shared" si="151"/>
        <v>2.2139100000000003</v>
      </c>
      <c r="AF41" s="456">
        <f t="shared" si="151"/>
        <v>0.71423999999999999</v>
      </c>
      <c r="AG41" s="394">
        <f t="shared" si="151"/>
        <v>0.90432000000000012</v>
      </c>
      <c r="AH41" s="456">
        <f t="shared" si="151"/>
        <v>2.0836800000000002</v>
      </c>
      <c r="AI41" s="450">
        <f t="shared" si="151"/>
        <v>0.66959999999999986</v>
      </c>
      <c r="AJ41" s="394">
        <f t="shared" si="151"/>
        <v>0.84780000000000011</v>
      </c>
      <c r="AK41" s="388">
        <f t="shared" si="151"/>
        <v>1.9534500000000004</v>
      </c>
      <c r="AL41" s="458">
        <f t="shared" si="151"/>
        <v>0.62495999999999996</v>
      </c>
      <c r="AM41" s="394">
        <f t="shared" si="151"/>
        <v>0.79127999999999998</v>
      </c>
      <c r="AN41" s="460">
        <f t="shared" si="151"/>
        <v>1.8232200000000001</v>
      </c>
      <c r="AO41" s="29"/>
      <c r="AP41" s="293"/>
    </row>
    <row r="42" spans="1:44" s="95" customFormat="1" ht="18.95" customHeight="1">
      <c r="B42" s="1279"/>
      <c r="C42" s="1693" t="s">
        <v>588</v>
      </c>
      <c r="D42" s="1694"/>
      <c r="E42" s="1680">
        <v>1000</v>
      </c>
      <c r="F42" s="1705">
        <f>E42*D43</f>
        <v>60</v>
      </c>
      <c r="G42" s="1707">
        <f t="shared" ref="G42" si="152">F42*$G$21</f>
        <v>178.56</v>
      </c>
      <c r="H42" s="1686">
        <f>F42*$H$21*5</f>
        <v>0</v>
      </c>
      <c r="I42" s="1688">
        <f>F42*$I$21*6</f>
        <v>47.519999999999996</v>
      </c>
      <c r="J42" s="1705">
        <f>F42*$J$21*3</f>
        <v>23.759999999999998</v>
      </c>
      <c r="K42" s="1707">
        <f>F42*$K$21*2</f>
        <v>16.200000000000003</v>
      </c>
      <c r="L42" s="1705">
        <f>F42*$L$21</f>
        <v>0</v>
      </c>
      <c r="M42" s="1746">
        <f>F42*11.8%*36</f>
        <v>254.88</v>
      </c>
      <c r="N42" s="457">
        <f>G42</f>
        <v>178.56</v>
      </c>
      <c r="O42" s="454">
        <f>G42+H42+I42</f>
        <v>226.07999999999998</v>
      </c>
      <c r="P42" s="457">
        <f>O42+J42+K42+L42+M42</f>
        <v>520.91999999999996</v>
      </c>
      <c r="Q42" s="451">
        <f>$N42*$S$19</f>
        <v>174.9888</v>
      </c>
      <c r="R42" s="454">
        <f>$O42*$S$19</f>
        <v>221.55839999999998</v>
      </c>
      <c r="S42" s="448">
        <f>$P42*$S$19</f>
        <v>510.50159999999994</v>
      </c>
      <c r="T42" s="457">
        <f t="shared" ref="T42" si="153">$N42*$V$19</f>
        <v>169.63200000000001</v>
      </c>
      <c r="U42" s="454">
        <f t="shared" ref="U42" si="154">$O42*$V$19</f>
        <v>214.77599999999998</v>
      </c>
      <c r="V42" s="457">
        <f t="shared" ref="V42" si="155">$P42*$V$19</f>
        <v>494.87399999999991</v>
      </c>
      <c r="W42" s="451">
        <f>$N42*$Y$19</f>
        <v>166.0608</v>
      </c>
      <c r="X42" s="454">
        <f>$O42*$Y$19</f>
        <v>210.2544</v>
      </c>
      <c r="Y42" s="448">
        <f>$P42*$Y$19</f>
        <v>484.4556</v>
      </c>
      <c r="Z42" s="457">
        <f t="shared" ref="Z42" si="156">$N42*$AB$19</f>
        <v>160.70400000000001</v>
      </c>
      <c r="AA42" s="454">
        <f t="shared" ref="AA42" si="157">$O42*$AB$19</f>
        <v>203.47199999999998</v>
      </c>
      <c r="AB42" s="457">
        <f t="shared" ref="AB42" si="158">$P42*$AB$19</f>
        <v>468.82799999999997</v>
      </c>
      <c r="AC42" s="451">
        <f>$N42*$AE$19</f>
        <v>151.77600000000001</v>
      </c>
      <c r="AD42" s="454">
        <f>$O42*$AE$19</f>
        <v>192.16799999999998</v>
      </c>
      <c r="AE42" s="448">
        <f>$P42*$AE$19</f>
        <v>442.78199999999993</v>
      </c>
      <c r="AF42" s="457">
        <f t="shared" ref="AF42" si="159">$N42*$AH$19</f>
        <v>142.84800000000001</v>
      </c>
      <c r="AG42" s="454">
        <f t="shared" ref="AG42" si="160">$O42*$AH$19</f>
        <v>180.864</v>
      </c>
      <c r="AH42" s="457">
        <f t="shared" ref="AH42" si="161">$P42*$AH$19</f>
        <v>416.73599999999999</v>
      </c>
      <c r="AI42" s="451">
        <f>$N42*$AK$19</f>
        <v>133.92000000000002</v>
      </c>
      <c r="AJ42" s="454">
        <f>$O42*$AK$19</f>
        <v>169.56</v>
      </c>
      <c r="AK42" s="448">
        <f>$P42*$AK$19</f>
        <v>390.68999999999994</v>
      </c>
      <c r="AL42" s="457">
        <f t="shared" ref="AL42" si="162">$N42*$AN$19</f>
        <v>124.99199999999999</v>
      </c>
      <c r="AM42" s="454">
        <f t="shared" ref="AM42" si="163">$O42*$AN$19</f>
        <v>158.25599999999997</v>
      </c>
      <c r="AN42" s="448">
        <f t="shared" ref="AN42" si="164">$P42*$AN$19</f>
        <v>364.64399999999995</v>
      </c>
      <c r="AO42" s="29"/>
      <c r="AP42" s="29"/>
    </row>
    <row r="43" spans="1:44" s="95" customFormat="1" ht="18.95" customHeight="1" thickBot="1">
      <c r="A43" s="95">
        <v>3</v>
      </c>
      <c r="B43" s="1279"/>
      <c r="C43" s="843" t="s">
        <v>589</v>
      </c>
      <c r="D43" s="845">
        <v>0.06</v>
      </c>
      <c r="E43" s="1716"/>
      <c r="F43" s="1690"/>
      <c r="G43" s="1708"/>
      <c r="H43" s="1719"/>
      <c r="I43" s="1720"/>
      <c r="J43" s="1690"/>
      <c r="K43" s="1708"/>
      <c r="L43" s="1690"/>
      <c r="M43" s="1747"/>
      <c r="N43" s="620">
        <f t="shared" ref="N43:AN43" si="165">N42/$E42</f>
        <v>0.17856</v>
      </c>
      <c r="O43" s="621">
        <f t="shared" si="165"/>
        <v>0.22607999999999998</v>
      </c>
      <c r="P43" s="620">
        <f t="shared" si="165"/>
        <v>0.52091999999999994</v>
      </c>
      <c r="Q43" s="622">
        <f t="shared" si="165"/>
        <v>0.1749888</v>
      </c>
      <c r="R43" s="621">
        <f t="shared" si="165"/>
        <v>0.22155839999999999</v>
      </c>
      <c r="S43" s="623">
        <f t="shared" si="165"/>
        <v>0.51050159999999989</v>
      </c>
      <c r="T43" s="614">
        <f t="shared" si="165"/>
        <v>0.16963200000000001</v>
      </c>
      <c r="U43" s="413">
        <f t="shared" si="165"/>
        <v>0.21477599999999999</v>
      </c>
      <c r="V43" s="614">
        <f t="shared" si="165"/>
        <v>0.49487399999999993</v>
      </c>
      <c r="W43" s="622">
        <f t="shared" si="165"/>
        <v>0.16606080000000001</v>
      </c>
      <c r="X43" s="621">
        <f t="shared" si="165"/>
        <v>0.21025440000000001</v>
      </c>
      <c r="Y43" s="623">
        <f t="shared" si="165"/>
        <v>0.48445559999999999</v>
      </c>
      <c r="Z43" s="614">
        <f t="shared" si="165"/>
        <v>0.16070400000000001</v>
      </c>
      <c r="AA43" s="413">
        <f t="shared" si="165"/>
        <v>0.20347199999999999</v>
      </c>
      <c r="AB43" s="614">
        <f t="shared" si="165"/>
        <v>0.46882799999999997</v>
      </c>
      <c r="AC43" s="622">
        <f t="shared" si="165"/>
        <v>0.15177600000000002</v>
      </c>
      <c r="AD43" s="621">
        <f t="shared" si="165"/>
        <v>0.19216799999999998</v>
      </c>
      <c r="AE43" s="623">
        <f t="shared" si="165"/>
        <v>0.4427819999999999</v>
      </c>
      <c r="AF43" s="614">
        <f t="shared" si="165"/>
        <v>0.142848</v>
      </c>
      <c r="AG43" s="413">
        <f t="shared" si="165"/>
        <v>0.180864</v>
      </c>
      <c r="AH43" s="614">
        <f t="shared" si="165"/>
        <v>0.416736</v>
      </c>
      <c r="AI43" s="622">
        <f t="shared" si="165"/>
        <v>0.13392000000000001</v>
      </c>
      <c r="AJ43" s="621">
        <f t="shared" si="165"/>
        <v>0.16955999999999999</v>
      </c>
      <c r="AK43" s="623">
        <f t="shared" si="165"/>
        <v>0.39068999999999993</v>
      </c>
      <c r="AL43" s="612">
        <f t="shared" si="165"/>
        <v>0.12499199999999999</v>
      </c>
      <c r="AM43" s="413">
        <f t="shared" si="165"/>
        <v>0.15825599999999998</v>
      </c>
      <c r="AN43" s="615">
        <f t="shared" si="165"/>
        <v>0.36464399999999997</v>
      </c>
      <c r="AO43" s="29"/>
      <c r="AP43" s="293"/>
      <c r="AQ43" s="157"/>
      <c r="AR43" s="157"/>
    </row>
    <row r="44" spans="1:44" s="95" customFormat="1" ht="18.95" customHeight="1">
      <c r="B44" s="1278" t="s">
        <v>590</v>
      </c>
      <c r="C44" s="1677" t="s">
        <v>591</v>
      </c>
      <c r="D44" s="1678"/>
      <c r="E44" s="1738">
        <v>1000</v>
      </c>
      <c r="F44" s="1740">
        <f>E44*D45</f>
        <v>200</v>
      </c>
      <c r="G44" s="1725">
        <f>F44*215%</f>
        <v>430</v>
      </c>
      <c r="H44" s="1742">
        <v>0</v>
      </c>
      <c r="I44" s="1744">
        <f>F44*31.2%*6</f>
        <v>374.4</v>
      </c>
      <c r="J44" s="1740">
        <v>0</v>
      </c>
      <c r="K44" s="1725">
        <v>0</v>
      </c>
      <c r="L44" s="1740">
        <v>0</v>
      </c>
      <c r="M44" s="1748"/>
      <c r="N44" s="455">
        <f>G44</f>
        <v>430</v>
      </c>
      <c r="O44" s="453">
        <f>G44+H44+I44</f>
        <v>804.4</v>
      </c>
      <c r="P44" s="455">
        <f>O44+J44+K44+L44+M44</f>
        <v>804.4</v>
      </c>
      <c r="Q44" s="449">
        <f>$N44*$S$19</f>
        <v>421.4</v>
      </c>
      <c r="R44" s="453">
        <f>$O44*$S$19</f>
        <v>788.31200000000001</v>
      </c>
      <c r="S44" s="447">
        <f>$P44*$S$19</f>
        <v>788.31200000000001</v>
      </c>
      <c r="T44" s="455">
        <f t="shared" ref="T44" si="166">$N44*$V$19</f>
        <v>408.5</v>
      </c>
      <c r="U44" s="453">
        <f t="shared" ref="U44" si="167">$O44*$V$19</f>
        <v>764.18</v>
      </c>
      <c r="V44" s="455">
        <f t="shared" ref="V44" si="168">$P44*$V$19</f>
        <v>764.18</v>
      </c>
      <c r="W44" s="449">
        <f>$N44*$Y$19</f>
        <v>399.90000000000003</v>
      </c>
      <c r="X44" s="453">
        <f>$O44*$Y$19</f>
        <v>748.09199999999998</v>
      </c>
      <c r="Y44" s="447">
        <f>$P44*$Y$19</f>
        <v>748.09199999999998</v>
      </c>
      <c r="Z44" s="455">
        <f t="shared" ref="Z44" si="169">$N44*$AB$19</f>
        <v>387</v>
      </c>
      <c r="AA44" s="453">
        <f t="shared" ref="AA44" si="170">$O44*$AB$19</f>
        <v>723.96</v>
      </c>
      <c r="AB44" s="455">
        <f t="shared" ref="AB44" si="171">$P44*$AB$19</f>
        <v>723.96</v>
      </c>
      <c r="AC44" s="449">
        <f>$N44*$AE$19</f>
        <v>365.5</v>
      </c>
      <c r="AD44" s="453">
        <f>$O44*$AE$19</f>
        <v>683.74</v>
      </c>
      <c r="AE44" s="447">
        <f>$P44*$AE$19</f>
        <v>683.74</v>
      </c>
      <c r="AF44" s="455">
        <f t="shared" ref="AF44" si="172">$N44*$AH$19</f>
        <v>344</v>
      </c>
      <c r="AG44" s="453">
        <f t="shared" ref="AG44" si="173">$O44*$AH$19</f>
        <v>643.52</v>
      </c>
      <c r="AH44" s="455">
        <f t="shared" ref="AH44" si="174">$P44*$AH$19</f>
        <v>643.52</v>
      </c>
      <c r="AI44" s="449">
        <f>$N44*$AK$19</f>
        <v>322.5</v>
      </c>
      <c r="AJ44" s="453">
        <f>$O44*$AK$19</f>
        <v>603.29999999999995</v>
      </c>
      <c r="AK44" s="447">
        <f>$P44*$AK$19</f>
        <v>603.29999999999995</v>
      </c>
      <c r="AL44" s="455">
        <f t="shared" ref="AL44" si="175">$N44*$AN$19</f>
        <v>301</v>
      </c>
      <c r="AM44" s="453">
        <f t="shared" ref="AM44" si="176">$O44*$AN$19</f>
        <v>563.07999999999993</v>
      </c>
      <c r="AN44" s="447">
        <f t="shared" ref="AN44" si="177">$P44*$AN$19</f>
        <v>563.07999999999993</v>
      </c>
      <c r="AO44" s="29"/>
      <c r="AP44" s="29"/>
    </row>
    <row r="45" spans="1:44" s="95" customFormat="1" ht="18.95" customHeight="1" thickBot="1">
      <c r="B45" s="1280"/>
      <c r="C45" s="806" t="s">
        <v>592</v>
      </c>
      <c r="D45" s="844">
        <v>0.2</v>
      </c>
      <c r="E45" s="1739"/>
      <c r="F45" s="1741"/>
      <c r="G45" s="1726"/>
      <c r="H45" s="1743"/>
      <c r="I45" s="1745"/>
      <c r="J45" s="1741"/>
      <c r="K45" s="1726"/>
      <c r="L45" s="1741"/>
      <c r="M45" s="1749"/>
      <c r="N45" s="472">
        <f t="shared" ref="N45:AN45" si="178">N44/$E44</f>
        <v>0.43</v>
      </c>
      <c r="O45" s="476">
        <f t="shared" si="178"/>
        <v>0.8044</v>
      </c>
      <c r="P45" s="472">
        <f t="shared" si="178"/>
        <v>0.8044</v>
      </c>
      <c r="Q45" s="473">
        <f t="shared" si="178"/>
        <v>0.4214</v>
      </c>
      <c r="R45" s="476">
        <f t="shared" si="178"/>
        <v>0.78831200000000001</v>
      </c>
      <c r="S45" s="475">
        <f t="shared" si="178"/>
        <v>0.78831200000000001</v>
      </c>
      <c r="T45" s="474">
        <f t="shared" si="178"/>
        <v>0.40849999999999997</v>
      </c>
      <c r="U45" s="395">
        <f t="shared" si="178"/>
        <v>0.76417999999999997</v>
      </c>
      <c r="V45" s="474">
        <f t="shared" si="178"/>
        <v>0.76417999999999997</v>
      </c>
      <c r="W45" s="473">
        <f t="shared" si="178"/>
        <v>0.39990000000000003</v>
      </c>
      <c r="X45" s="476">
        <f t="shared" si="178"/>
        <v>0.74809199999999998</v>
      </c>
      <c r="Y45" s="475">
        <f t="shared" si="178"/>
        <v>0.74809199999999998</v>
      </c>
      <c r="Z45" s="474">
        <f t="shared" si="178"/>
        <v>0.38700000000000001</v>
      </c>
      <c r="AA45" s="395">
        <f t="shared" si="178"/>
        <v>0.72396000000000005</v>
      </c>
      <c r="AB45" s="474">
        <f t="shared" si="178"/>
        <v>0.72396000000000005</v>
      </c>
      <c r="AC45" s="473">
        <f t="shared" si="178"/>
        <v>0.36549999999999999</v>
      </c>
      <c r="AD45" s="476">
        <f t="shared" si="178"/>
        <v>0.68374000000000001</v>
      </c>
      <c r="AE45" s="475">
        <f t="shared" si="178"/>
        <v>0.68374000000000001</v>
      </c>
      <c r="AF45" s="474">
        <f t="shared" si="178"/>
        <v>0.34399999999999997</v>
      </c>
      <c r="AG45" s="395">
        <f t="shared" si="178"/>
        <v>0.64351999999999998</v>
      </c>
      <c r="AH45" s="474">
        <f t="shared" si="178"/>
        <v>0.64351999999999998</v>
      </c>
      <c r="AI45" s="473">
        <f t="shared" si="178"/>
        <v>0.32250000000000001</v>
      </c>
      <c r="AJ45" s="476">
        <f t="shared" si="178"/>
        <v>0.60329999999999995</v>
      </c>
      <c r="AK45" s="475">
        <f t="shared" si="178"/>
        <v>0.60329999999999995</v>
      </c>
      <c r="AL45" s="459">
        <f t="shared" si="178"/>
        <v>0.30099999999999999</v>
      </c>
      <c r="AM45" s="395">
        <f t="shared" si="178"/>
        <v>0.56307999999999991</v>
      </c>
      <c r="AN45" s="461">
        <f t="shared" si="178"/>
        <v>0.56307999999999991</v>
      </c>
      <c r="AO45" s="29"/>
      <c r="AP45" s="293"/>
    </row>
    <row r="46" spans="1:44" s="95" customFormat="1" ht="18.95" hidden="1" customHeight="1">
      <c r="B46" s="1727" t="s">
        <v>593</v>
      </c>
      <c r="C46" s="1728" t="s">
        <v>594</v>
      </c>
      <c r="D46" s="1729"/>
      <c r="E46" s="1730">
        <v>1000</v>
      </c>
      <c r="F46" s="1732"/>
      <c r="G46" s="1732">
        <f>E46*D47</f>
        <v>10</v>
      </c>
      <c r="H46" s="1734"/>
      <c r="I46" s="1734"/>
      <c r="J46" s="1732"/>
      <c r="K46" s="1736"/>
      <c r="L46" s="1736"/>
      <c r="M46" s="96">
        <f>G46</f>
        <v>10</v>
      </c>
      <c r="N46" s="97">
        <f>G46+H46+I46</f>
        <v>10</v>
      </c>
      <c r="O46" s="98">
        <f>N46+J46</f>
        <v>10</v>
      </c>
      <c r="P46" s="96">
        <f>$M46*$S$19</f>
        <v>9.8000000000000007</v>
      </c>
      <c r="Q46" s="97">
        <f>$N46*$S$19</f>
        <v>9.8000000000000007</v>
      </c>
      <c r="R46" s="99">
        <f>$O46*$S$19</f>
        <v>9.8000000000000007</v>
      </c>
      <c r="S46" s="96">
        <f>$M46*$Y$19</f>
        <v>9.3000000000000007</v>
      </c>
      <c r="T46" s="97">
        <f>$N46*$S$19</f>
        <v>9.8000000000000007</v>
      </c>
      <c r="U46" s="99">
        <f>$O46*$S$19</f>
        <v>9.8000000000000007</v>
      </c>
      <c r="V46" s="96">
        <f>$M46*$Y$19</f>
        <v>9.3000000000000007</v>
      </c>
      <c r="W46" s="97">
        <f>$N46*$Y$19</f>
        <v>9.3000000000000007</v>
      </c>
      <c r="X46" s="99">
        <f>$O46*$Y$19</f>
        <v>9.3000000000000007</v>
      </c>
      <c r="Y46" s="96">
        <f>$M46*$AE$19</f>
        <v>8.5</v>
      </c>
      <c r="Z46" s="97">
        <f>$N46*$Y$19</f>
        <v>9.3000000000000007</v>
      </c>
      <c r="AA46" s="99">
        <f>$O46*$Y$19</f>
        <v>9.3000000000000007</v>
      </c>
      <c r="AB46" s="96">
        <f>$M46*$AE$19</f>
        <v>8.5</v>
      </c>
      <c r="AC46" s="97">
        <f>$N46*$AE$19</f>
        <v>8.5</v>
      </c>
      <c r="AD46" s="100">
        <f>$O46*$AE$19</f>
        <v>8.5</v>
      </c>
      <c r="AE46" s="96">
        <f>$M46*$AK$19</f>
        <v>7.5</v>
      </c>
      <c r="AF46" s="97">
        <f>$N46*$AE$19</f>
        <v>8.5</v>
      </c>
      <c r="AG46" s="100">
        <f>$O46*$AE$19</f>
        <v>8.5</v>
      </c>
      <c r="AH46" s="96">
        <f>$M46*$AK$19</f>
        <v>7.5</v>
      </c>
      <c r="AI46" s="97">
        <f>$N46*$AK$19</f>
        <v>7.5</v>
      </c>
      <c r="AJ46" s="100">
        <f>$O46*$AK$19</f>
        <v>7.5</v>
      </c>
      <c r="AK46" s="29"/>
      <c r="AL46" s="96">
        <f t="shared" ref="AL46" si="179">$N46*$AN$19</f>
        <v>7</v>
      </c>
      <c r="AM46" s="97">
        <f t="shared" ref="AM46" si="180">$O46*$AN$19</f>
        <v>7</v>
      </c>
      <c r="AN46" s="100">
        <f t="shared" ref="AN46" si="181">$P46*$AN$19</f>
        <v>6.86</v>
      </c>
      <c r="AO46" s="29"/>
    </row>
    <row r="47" spans="1:44" s="95" customFormat="1" ht="18.95" hidden="1" customHeight="1" thickBot="1">
      <c r="B47" s="1127"/>
      <c r="C47" s="146" t="s">
        <v>595</v>
      </c>
      <c r="D47" s="280">
        <v>0.01</v>
      </c>
      <c r="E47" s="1731"/>
      <c r="F47" s="1733"/>
      <c r="G47" s="1733"/>
      <c r="H47" s="1735"/>
      <c r="I47" s="1735"/>
      <c r="J47" s="1733"/>
      <c r="K47" s="1737"/>
      <c r="L47" s="1737"/>
      <c r="M47" s="158">
        <f t="shared" ref="M47:AJ47" si="182">M46/$E46</f>
        <v>0.01</v>
      </c>
      <c r="N47" s="159">
        <f t="shared" si="182"/>
        <v>0.01</v>
      </c>
      <c r="O47" s="160">
        <f t="shared" si="182"/>
        <v>0.01</v>
      </c>
      <c r="P47" s="161">
        <f t="shared" si="182"/>
        <v>9.8000000000000014E-3</v>
      </c>
      <c r="Q47" s="159">
        <f t="shared" si="182"/>
        <v>9.8000000000000014E-3</v>
      </c>
      <c r="R47" s="161">
        <f t="shared" si="182"/>
        <v>9.8000000000000014E-3</v>
      </c>
      <c r="S47" s="162">
        <f t="shared" si="182"/>
        <v>9.300000000000001E-3</v>
      </c>
      <c r="T47" s="159">
        <f t="shared" ref="T47:V47" si="183">T46/$E46</f>
        <v>9.8000000000000014E-3</v>
      </c>
      <c r="U47" s="161">
        <f t="shared" si="183"/>
        <v>9.8000000000000014E-3</v>
      </c>
      <c r="V47" s="162">
        <f t="shared" si="183"/>
        <v>9.300000000000001E-3</v>
      </c>
      <c r="W47" s="159">
        <f t="shared" si="182"/>
        <v>9.300000000000001E-3</v>
      </c>
      <c r="X47" s="163">
        <f t="shared" si="182"/>
        <v>9.300000000000001E-3</v>
      </c>
      <c r="Y47" s="162">
        <f t="shared" si="182"/>
        <v>8.5000000000000006E-3</v>
      </c>
      <c r="Z47" s="159">
        <f t="shared" ref="Z47:AB47" si="184">Z46/$E46</f>
        <v>9.300000000000001E-3</v>
      </c>
      <c r="AA47" s="163">
        <f t="shared" si="184"/>
        <v>9.300000000000001E-3</v>
      </c>
      <c r="AB47" s="162">
        <f t="shared" si="184"/>
        <v>8.5000000000000006E-3</v>
      </c>
      <c r="AC47" s="159">
        <f t="shared" si="182"/>
        <v>8.5000000000000006E-3</v>
      </c>
      <c r="AD47" s="163">
        <f t="shared" si="182"/>
        <v>8.5000000000000006E-3</v>
      </c>
      <c r="AE47" s="162">
        <f t="shared" si="182"/>
        <v>7.4999999999999997E-3</v>
      </c>
      <c r="AF47" s="159">
        <f t="shared" ref="AF47:AH47" si="185">AF46/$E46</f>
        <v>8.5000000000000006E-3</v>
      </c>
      <c r="AG47" s="163">
        <f t="shared" si="185"/>
        <v>8.5000000000000006E-3</v>
      </c>
      <c r="AH47" s="162">
        <f t="shared" si="185"/>
        <v>7.4999999999999997E-3</v>
      </c>
      <c r="AI47" s="159">
        <f t="shared" si="182"/>
        <v>7.4999999999999997E-3</v>
      </c>
      <c r="AJ47" s="163">
        <f t="shared" si="182"/>
        <v>7.4999999999999997E-3</v>
      </c>
      <c r="AK47" s="29"/>
      <c r="AL47" s="155">
        <f t="shared" ref="AL47:AN47" si="186">AL46/$E46</f>
        <v>7.0000000000000001E-3</v>
      </c>
      <c r="AM47" s="30">
        <f t="shared" si="186"/>
        <v>7.0000000000000001E-3</v>
      </c>
      <c r="AN47" s="156">
        <f t="shared" si="186"/>
        <v>6.8600000000000006E-3</v>
      </c>
      <c r="AO47" s="293"/>
    </row>
    <row r="48" spans="1:44" ht="18" customHeight="1">
      <c r="G48" s="105"/>
      <c r="H48" s="105"/>
      <c r="I48" s="105"/>
      <c r="J48" s="106"/>
      <c r="K48" s="106"/>
      <c r="L48" s="106"/>
      <c r="M48" s="105"/>
      <c r="AK48" s="29"/>
      <c r="AN48" s="29"/>
      <c r="AO48" s="29"/>
    </row>
    <row r="49" spans="1:43" s="31" customFormat="1" ht="18" customHeight="1">
      <c r="B49" s="32"/>
      <c r="C49" s="32"/>
      <c r="D49" s="277"/>
      <c r="E49" s="34"/>
      <c r="O49" s="195"/>
      <c r="P49" s="195"/>
      <c r="AK49" s="29"/>
      <c r="AN49" s="29"/>
      <c r="AO49" s="29"/>
    </row>
    <row r="50" spans="1:43" s="31" customFormat="1" ht="18" customHeight="1">
      <c r="B50" s="76"/>
      <c r="C50" s="32"/>
      <c r="D50" s="272"/>
      <c r="E50" s="34"/>
      <c r="M50" s="196"/>
      <c r="O50" s="182"/>
      <c r="P50" s="107"/>
    </row>
    <row r="51" spans="1:43" s="33" customFormat="1" ht="18" customHeight="1">
      <c r="C51" s="36"/>
      <c r="D51" s="278"/>
      <c r="O51" s="182"/>
    </row>
    <row r="52" spans="1:43" s="33" customFormat="1" ht="18" customHeight="1">
      <c r="C52" s="36"/>
      <c r="D52" s="278"/>
      <c r="O52" s="182"/>
      <c r="P52" s="107"/>
    </row>
    <row r="53" spans="1:43" s="31" customFormat="1" ht="18" customHeight="1">
      <c r="B53" s="35"/>
      <c r="C53" s="34"/>
      <c r="D53" s="272"/>
      <c r="E53" s="34"/>
      <c r="O53" s="182"/>
    </row>
    <row r="54" spans="1:43" ht="18" customHeight="1"/>
    <row r="55" spans="1:43" ht="18" customHeight="1"/>
    <row r="56" spans="1:43" ht="18" customHeight="1"/>
    <row r="57" spans="1:43" ht="18" customHeight="1">
      <c r="B57" s="375"/>
    </row>
    <row r="58" spans="1:43" s="31" customFormat="1" ht="18" customHeight="1">
      <c r="B58" s="35"/>
      <c r="C58" s="34"/>
      <c r="D58" s="272"/>
      <c r="E58" s="34"/>
      <c r="O58" s="182"/>
    </row>
    <row r="59" spans="1:43" s="18" customFormat="1" ht="18" customHeight="1">
      <c r="B59" s="125"/>
      <c r="D59" s="279"/>
      <c r="O59" s="182"/>
    </row>
    <row r="60" spans="1:43" s="54" customFormat="1" ht="18" customHeight="1">
      <c r="B60" s="302"/>
      <c r="C60" s="302"/>
      <c r="D60" s="302"/>
      <c r="E60" s="302"/>
      <c r="F60" s="302"/>
      <c r="G60" s="302"/>
      <c r="H60" s="302"/>
      <c r="I60" s="302"/>
      <c r="J60" s="302"/>
      <c r="K60" s="302"/>
    </row>
    <row r="61" spans="1:43" s="313" customFormat="1" ht="17.25" customHeight="1">
      <c r="A61" s="54"/>
      <c r="B61" s="302"/>
      <c r="C61" s="302"/>
      <c r="D61" s="302"/>
      <c r="E61" s="302"/>
      <c r="F61" s="302"/>
      <c r="G61" s="302"/>
      <c r="H61" s="302"/>
      <c r="I61" s="302"/>
      <c r="J61" s="302"/>
      <c r="K61" s="302"/>
      <c r="L61" s="302"/>
      <c r="AQ61" s="342"/>
    </row>
    <row r="63" spans="1:43" ht="17.25">
      <c r="B63" s="351"/>
    </row>
  </sheetData>
  <mergeCells count="189">
    <mergeCell ref="AH20:AH21"/>
    <mergeCell ref="AL19:AM19"/>
    <mergeCell ref="AL20:AL21"/>
    <mergeCell ref="AM20:AM21"/>
    <mergeCell ref="AN20:AN21"/>
    <mergeCell ref="L38:L39"/>
    <mergeCell ref="M38:M39"/>
    <mergeCell ref="L40:L41"/>
    <mergeCell ref="M40:M41"/>
    <mergeCell ref="AI19:AJ19"/>
    <mergeCell ref="AJ20:AJ21"/>
    <mergeCell ref="AK20:AK21"/>
    <mergeCell ref="L22:L23"/>
    <mergeCell ref="M22:M23"/>
    <mergeCell ref="L24:L25"/>
    <mergeCell ref="M24:M25"/>
    <mergeCell ref="L26:L27"/>
    <mergeCell ref="M26:M27"/>
    <mergeCell ref="AI20:AI21"/>
    <mergeCell ref="W20:W21"/>
    <mergeCell ref="X20:X21"/>
    <mergeCell ref="Y20:Y21"/>
    <mergeCell ref="T19:U19"/>
    <mergeCell ref="T20:T21"/>
    <mergeCell ref="AF19:AG19"/>
    <mergeCell ref="AF20:AF21"/>
    <mergeCell ref="AG20:AG21"/>
    <mergeCell ref="L42:L43"/>
    <mergeCell ref="M42:M43"/>
    <mergeCell ref="L44:L45"/>
    <mergeCell ref="M44:M45"/>
    <mergeCell ref="L46:L47"/>
    <mergeCell ref="L28:L29"/>
    <mergeCell ref="M28:M29"/>
    <mergeCell ref="L30:L31"/>
    <mergeCell ref="M30:M31"/>
    <mergeCell ref="L32:L33"/>
    <mergeCell ref="M32:M33"/>
    <mergeCell ref="L34:L35"/>
    <mergeCell ref="M34:M35"/>
    <mergeCell ref="L36:L37"/>
    <mergeCell ref="M36:M37"/>
    <mergeCell ref="K44:K45"/>
    <mergeCell ref="B46:B47"/>
    <mergeCell ref="C46:D46"/>
    <mergeCell ref="E46:E47"/>
    <mergeCell ref="F46:F47"/>
    <mergeCell ref="G46:G47"/>
    <mergeCell ref="H46:H47"/>
    <mergeCell ref="I46:I47"/>
    <mergeCell ref="J46:J47"/>
    <mergeCell ref="K46:K47"/>
    <mergeCell ref="B44:B45"/>
    <mergeCell ref="C44:D44"/>
    <mergeCell ref="E44:E45"/>
    <mergeCell ref="F44:F45"/>
    <mergeCell ref="G44:G45"/>
    <mergeCell ref="H44:H45"/>
    <mergeCell ref="I44:I45"/>
    <mergeCell ref="J44:J45"/>
    <mergeCell ref="G42:G43"/>
    <mergeCell ref="H42:H43"/>
    <mergeCell ref="I42:I43"/>
    <mergeCell ref="B40:B43"/>
    <mergeCell ref="C40:D40"/>
    <mergeCell ref="E40:E41"/>
    <mergeCell ref="F40:F41"/>
    <mergeCell ref="G40:G41"/>
    <mergeCell ref="H40:H41"/>
    <mergeCell ref="I40:I41"/>
    <mergeCell ref="J40:J41"/>
    <mergeCell ref="K40:K41"/>
    <mergeCell ref="J42:J43"/>
    <mergeCell ref="K42:K43"/>
    <mergeCell ref="J36:J37"/>
    <mergeCell ref="K36:K37"/>
    <mergeCell ref="B38:B39"/>
    <mergeCell ref="C38:D38"/>
    <mergeCell ref="E38:E39"/>
    <mergeCell ref="F38:F39"/>
    <mergeCell ref="G38:G39"/>
    <mergeCell ref="H38:H39"/>
    <mergeCell ref="I38:I39"/>
    <mergeCell ref="J38:J39"/>
    <mergeCell ref="C36:D36"/>
    <mergeCell ref="E36:E37"/>
    <mergeCell ref="F36:F37"/>
    <mergeCell ref="G36:G37"/>
    <mergeCell ref="H36:H37"/>
    <mergeCell ref="I36:I37"/>
    <mergeCell ref="K38:K39"/>
    <mergeCell ref="C42:D42"/>
    <mergeCell ref="E42:E43"/>
    <mergeCell ref="F42:F43"/>
    <mergeCell ref="J32:J33"/>
    <mergeCell ref="K32:K33"/>
    <mergeCell ref="C34:D34"/>
    <mergeCell ref="E34:E35"/>
    <mergeCell ref="F34:F35"/>
    <mergeCell ref="G34:G35"/>
    <mergeCell ref="H34:H35"/>
    <mergeCell ref="I34:I35"/>
    <mergeCell ref="J34:J35"/>
    <mergeCell ref="K34:K35"/>
    <mergeCell ref="C32:D32"/>
    <mergeCell ref="E32:E33"/>
    <mergeCell ref="F32:F33"/>
    <mergeCell ref="G32:G33"/>
    <mergeCell ref="H32:H33"/>
    <mergeCell ref="I32:I33"/>
    <mergeCell ref="C30:D30"/>
    <mergeCell ref="E30:E31"/>
    <mergeCell ref="F30:F31"/>
    <mergeCell ref="G30:G31"/>
    <mergeCell ref="H30:H31"/>
    <mergeCell ref="I30:I31"/>
    <mergeCell ref="J30:J31"/>
    <mergeCell ref="K30:K31"/>
    <mergeCell ref="C28:D28"/>
    <mergeCell ref="E28:E29"/>
    <mergeCell ref="F28:F29"/>
    <mergeCell ref="G28:G29"/>
    <mergeCell ref="H28:H29"/>
    <mergeCell ref="I28:I29"/>
    <mergeCell ref="C26:D26"/>
    <mergeCell ref="E26:E27"/>
    <mergeCell ref="F26:F27"/>
    <mergeCell ref="G26:G27"/>
    <mergeCell ref="H26:H27"/>
    <mergeCell ref="I26:I27"/>
    <mergeCell ref="J26:J27"/>
    <mergeCell ref="K26:K27"/>
    <mergeCell ref="J28:J29"/>
    <mergeCell ref="K28:K29"/>
    <mergeCell ref="B22:B37"/>
    <mergeCell ref="C22:D22"/>
    <mergeCell ref="E22:E23"/>
    <mergeCell ref="F22:F23"/>
    <mergeCell ref="G22:G23"/>
    <mergeCell ref="H22:H23"/>
    <mergeCell ref="Q20:Q21"/>
    <mergeCell ref="R20:R21"/>
    <mergeCell ref="S20:S21"/>
    <mergeCell ref="I22:I23"/>
    <mergeCell ref="J22:J23"/>
    <mergeCell ref="K22:K23"/>
    <mergeCell ref="C24:D24"/>
    <mergeCell ref="E24:E25"/>
    <mergeCell ref="F24:F25"/>
    <mergeCell ref="G24:G25"/>
    <mergeCell ref="H24:H25"/>
    <mergeCell ref="I24:I25"/>
    <mergeCell ref="J24:J25"/>
    <mergeCell ref="K24:K25"/>
    <mergeCell ref="B20:B21"/>
    <mergeCell ref="C20:C21"/>
    <mergeCell ref="D20:D21"/>
    <mergeCell ref="N20:N21"/>
    <mergeCell ref="B19:D19"/>
    <mergeCell ref="E19:E21"/>
    <mergeCell ref="F19:F21"/>
    <mergeCell ref="O20:O21"/>
    <mergeCell ref="P20:P21"/>
    <mergeCell ref="AC20:AC21"/>
    <mergeCell ref="AD20:AD21"/>
    <mergeCell ref="AE20:AE21"/>
    <mergeCell ref="G19:L19"/>
    <mergeCell ref="N19:P19"/>
    <mergeCell ref="Q19:R19"/>
    <mergeCell ref="W19:X19"/>
    <mergeCell ref="AC19:AD19"/>
    <mergeCell ref="M20:M21"/>
    <mergeCell ref="U20:U21"/>
    <mergeCell ref="V20:V21"/>
    <mergeCell ref="Z19:AA19"/>
    <mergeCell ref="Z20:Z21"/>
    <mergeCell ref="AA20:AA21"/>
    <mergeCell ref="AB20:AB21"/>
    <mergeCell ref="B1:AK1"/>
    <mergeCell ref="B11:C12"/>
    <mergeCell ref="D11:J12"/>
    <mergeCell ref="K11:P12"/>
    <mergeCell ref="B4:C4"/>
    <mergeCell ref="D4:J4"/>
    <mergeCell ref="K4:P4"/>
    <mergeCell ref="B5:C10"/>
    <mergeCell ref="D5:J5"/>
    <mergeCell ref="D8:I8"/>
    <mergeCell ref="K5:P10"/>
  </mergeCells>
  <phoneticPr fontId="4" type="noConversion"/>
  <printOptions horizontalCentered="1"/>
  <pageMargins left="0" right="0" top="0" bottom="0" header="0.31496062992125984" footer="0.31496062992125984"/>
  <pageSetup paperSize="9" scale="40" orientation="landscape"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Q54"/>
  <sheetViews>
    <sheetView zoomScale="85" zoomScaleNormal="85" zoomScaleSheetLayoutView="100" workbookViewId="0">
      <pane ySplit="1" topLeftCell="A4" activePane="bottomLeft" state="frozen"/>
      <selection activeCell="B1" sqref="B1:K1"/>
      <selection pane="bottomLeft" activeCell="B4" sqref="B4:S4"/>
    </sheetView>
  </sheetViews>
  <sheetFormatPr defaultColWidth="9.25" defaultRowHeight="12"/>
  <cols>
    <col min="1" max="1" width="0.875" style="17" customWidth="1"/>
    <col min="2" max="2" width="5.625" style="17" customWidth="1"/>
    <col min="3" max="3" width="15.625" style="17" customWidth="1"/>
    <col min="4" max="4" width="9.25" style="17" customWidth="1"/>
    <col min="5" max="5" width="7.5" style="17" bestFit="1" customWidth="1"/>
    <col min="6" max="7" width="8.625" style="17" customWidth="1"/>
    <col min="8" max="8" width="8.25" style="17" customWidth="1"/>
    <col min="9" max="9" width="9.125" style="17" customWidth="1"/>
    <col min="10" max="13" width="8.125" style="17" customWidth="1"/>
    <col min="14" max="14" width="9.375" style="17" customWidth="1"/>
    <col min="15" max="41" width="8.125" style="17" customWidth="1"/>
    <col min="42" max="42" width="9.25" style="17"/>
    <col min="43" max="43" width="9.25" style="343"/>
    <col min="44" max="16384" width="9.25" style="17"/>
  </cols>
  <sheetData>
    <row r="1" spans="1:43" s="197" customFormat="1" ht="30" customHeight="1" thickBot="1">
      <c r="B1" s="1510" t="s">
        <v>796</v>
      </c>
      <c r="C1" s="1510"/>
      <c r="D1" s="1510"/>
      <c r="E1" s="1510"/>
      <c r="F1" s="1510"/>
      <c r="G1" s="1510"/>
      <c r="H1" s="1510"/>
      <c r="I1" s="1510"/>
      <c r="J1" s="1510"/>
      <c r="K1" s="1510"/>
      <c r="L1" s="1510"/>
      <c r="M1" s="1510"/>
      <c r="N1" s="1510"/>
      <c r="O1" s="1510"/>
      <c r="P1" s="1510"/>
      <c r="Q1" s="1510"/>
      <c r="R1" s="1510"/>
      <c r="S1" s="1510"/>
      <c r="T1" s="1510"/>
      <c r="U1" s="1510"/>
      <c r="V1" s="1510"/>
      <c r="W1" s="1510"/>
      <c r="X1" s="1510"/>
      <c r="Y1" s="1510"/>
      <c r="Z1" s="1510"/>
      <c r="AA1" s="1510"/>
      <c r="AB1" s="1510"/>
      <c r="AC1" s="1510"/>
      <c r="AD1" s="1510"/>
      <c r="AE1" s="1510"/>
      <c r="AF1" s="1510"/>
      <c r="AG1" s="1510"/>
      <c r="AH1" s="1510"/>
      <c r="AI1" s="1510"/>
      <c r="AJ1" s="1510"/>
      <c r="AK1" s="1510"/>
      <c r="AL1" s="1510"/>
      <c r="AM1" s="868"/>
      <c r="AN1" s="868"/>
      <c r="AO1" s="868"/>
      <c r="AP1" s="218"/>
      <c r="AQ1" s="329"/>
    </row>
    <row r="2" spans="1:43" s="199" customFormat="1" ht="9.75" customHeight="1" thickTop="1">
      <c r="A2" s="198"/>
      <c r="B2" s="198"/>
      <c r="C2" s="198"/>
      <c r="D2" s="198"/>
      <c r="E2" s="198"/>
      <c r="F2" s="198"/>
      <c r="G2" s="198"/>
      <c r="H2" s="198"/>
      <c r="I2" s="198"/>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98"/>
      <c r="AM2" s="198"/>
      <c r="AN2" s="198"/>
      <c r="AQ2" s="330"/>
    </row>
    <row r="3" spans="1:43" s="81" customFormat="1" ht="18" customHeight="1" thickBot="1">
      <c r="B3" s="83" t="s">
        <v>452</v>
      </c>
      <c r="E3" s="84"/>
      <c r="F3" s="85"/>
      <c r="G3" s="85"/>
      <c r="H3" s="85"/>
      <c r="I3" s="85"/>
      <c r="J3" s="85"/>
      <c r="K3" s="85"/>
      <c r="L3" s="85"/>
      <c r="Q3" s="86"/>
      <c r="R3" s="86"/>
      <c r="U3" s="86"/>
      <c r="X3" s="86"/>
      <c r="AA3" s="86"/>
      <c r="AQ3" s="331"/>
    </row>
    <row r="4" spans="1:43" s="86" customFormat="1" ht="18" customHeight="1">
      <c r="B4" s="997" t="s">
        <v>453</v>
      </c>
      <c r="C4" s="1025"/>
      <c r="D4" s="1026" t="s">
        <v>454</v>
      </c>
      <c r="E4" s="998"/>
      <c r="F4" s="998"/>
      <c r="G4" s="998"/>
      <c r="H4" s="998"/>
      <c r="I4" s="998"/>
      <c r="J4" s="998"/>
      <c r="K4" s="998"/>
      <c r="L4" s="998"/>
      <c r="M4" s="998"/>
      <c r="N4" s="1025"/>
      <c r="O4" s="1026" t="s">
        <v>455</v>
      </c>
      <c r="P4" s="998"/>
      <c r="Q4" s="1025"/>
      <c r="R4" s="1026" t="s">
        <v>456</v>
      </c>
      <c r="S4" s="999"/>
      <c r="AL4" s="332"/>
      <c r="AO4" s="332"/>
    </row>
    <row r="5" spans="1:43" s="86" customFormat="1" ht="18" customHeight="1">
      <c r="B5" s="1000" t="s">
        <v>457</v>
      </c>
      <c r="C5" s="983"/>
      <c r="D5" s="1757" t="s">
        <v>817</v>
      </c>
      <c r="E5" s="1758"/>
      <c r="F5" s="1758"/>
      <c r="G5" s="1758"/>
      <c r="H5" s="1758"/>
      <c r="I5" s="1758"/>
      <c r="J5" s="1758"/>
      <c r="K5" s="1758"/>
      <c r="L5" s="1758"/>
      <c r="M5" s="1758"/>
      <c r="N5" s="1759"/>
      <c r="O5" s="1760"/>
      <c r="P5" s="1760"/>
      <c r="Q5" s="1761"/>
      <c r="R5" s="1765" t="s">
        <v>458</v>
      </c>
      <c r="S5" s="1766"/>
      <c r="AL5" s="332"/>
      <c r="AO5" s="332"/>
    </row>
    <row r="6" spans="1:43" s="86" customFormat="1" ht="18" customHeight="1">
      <c r="B6" s="1001"/>
      <c r="C6" s="1002"/>
      <c r="D6" s="1770" t="s">
        <v>459</v>
      </c>
      <c r="E6" s="1771"/>
      <c r="F6" s="1771"/>
      <c r="G6" s="1771"/>
      <c r="H6" s="1771"/>
      <c r="I6" s="1771"/>
      <c r="J6" s="1771"/>
      <c r="K6" s="1771"/>
      <c r="L6" s="1771"/>
      <c r="M6" s="1771"/>
      <c r="N6" s="1772"/>
      <c r="O6" s="987"/>
      <c r="P6" s="987"/>
      <c r="Q6" s="1762"/>
      <c r="R6" s="1767"/>
      <c r="S6" s="988"/>
      <c r="AL6" s="332"/>
      <c r="AO6" s="332"/>
    </row>
    <row r="7" spans="1:43" s="86" customFormat="1" ht="16.5" customHeight="1">
      <c r="B7" s="1003"/>
      <c r="C7" s="1004"/>
      <c r="D7" s="1781" t="s">
        <v>460</v>
      </c>
      <c r="E7" s="1782"/>
      <c r="F7" s="1782"/>
      <c r="G7" s="1782"/>
      <c r="H7" s="1782"/>
      <c r="I7" s="1782"/>
      <c r="J7" s="1782"/>
      <c r="K7" s="1782"/>
      <c r="L7" s="1782"/>
      <c r="M7" s="1782"/>
      <c r="N7" s="1783"/>
      <c r="O7" s="1763"/>
      <c r="P7" s="1763"/>
      <c r="Q7" s="1764"/>
      <c r="R7" s="1768"/>
      <c r="S7" s="1769"/>
      <c r="AL7" s="332"/>
      <c r="AO7" s="332"/>
    </row>
    <row r="8" spans="1:43" s="86" customFormat="1" ht="18" customHeight="1">
      <c r="B8" s="1000" t="s">
        <v>461</v>
      </c>
      <c r="C8" s="1616"/>
      <c r="D8" s="1632" t="s">
        <v>780</v>
      </c>
      <c r="E8" s="1007"/>
      <c r="F8" s="1007"/>
      <c r="G8" s="1007"/>
      <c r="H8" s="1007"/>
      <c r="I8" s="1007"/>
      <c r="J8" s="1007"/>
      <c r="K8" s="1007"/>
      <c r="L8" s="1007"/>
      <c r="M8" s="1007"/>
      <c r="N8" s="1633"/>
      <c r="O8" s="1784"/>
      <c r="P8" s="1785"/>
      <c r="Q8" s="1786"/>
      <c r="R8" s="1773" t="s">
        <v>462</v>
      </c>
      <c r="S8" s="1402"/>
      <c r="AL8" s="332"/>
      <c r="AO8" s="332"/>
    </row>
    <row r="9" spans="1:43" s="86" customFormat="1" ht="18" customHeight="1">
      <c r="B9" s="1001"/>
      <c r="C9" s="1617"/>
      <c r="D9" s="1634" t="s">
        <v>463</v>
      </c>
      <c r="E9" s="1635"/>
      <c r="F9" s="1635"/>
      <c r="G9" s="1635"/>
      <c r="H9" s="1635"/>
      <c r="I9" s="1635"/>
      <c r="J9" s="1635"/>
      <c r="K9" s="1635"/>
      <c r="L9" s="1635"/>
      <c r="M9" s="1635"/>
      <c r="N9" s="1640"/>
      <c r="O9" s="1787"/>
      <c r="P9" s="1788"/>
      <c r="Q9" s="1789"/>
      <c r="R9" s="1793"/>
      <c r="S9" s="1649"/>
      <c r="AL9" s="332"/>
      <c r="AO9" s="332"/>
    </row>
    <row r="10" spans="1:43" s="86" customFormat="1" ht="18" customHeight="1">
      <c r="B10" s="1003"/>
      <c r="C10" s="1618"/>
      <c r="D10" s="1770" t="s">
        <v>464</v>
      </c>
      <c r="E10" s="1771"/>
      <c r="F10" s="1771"/>
      <c r="G10" s="1771"/>
      <c r="H10" s="1771"/>
      <c r="I10" s="1771"/>
      <c r="J10" s="1771"/>
      <c r="K10" s="1771"/>
      <c r="L10" s="1771"/>
      <c r="M10" s="1771"/>
      <c r="N10" s="1772"/>
      <c r="O10" s="1790"/>
      <c r="P10" s="1791"/>
      <c r="Q10" s="1792"/>
      <c r="R10" s="1794"/>
      <c r="S10" s="1405"/>
      <c r="AL10" s="332"/>
      <c r="AO10" s="332"/>
    </row>
    <row r="11" spans="1:43" s="86" customFormat="1" ht="18" customHeight="1" thickBot="1">
      <c r="B11" s="982" t="s">
        <v>465</v>
      </c>
      <c r="C11" s="1644"/>
      <c r="D11" s="1645" t="s">
        <v>466</v>
      </c>
      <c r="E11" s="1646"/>
      <c r="F11" s="1646"/>
      <c r="G11" s="1646"/>
      <c r="H11" s="1646"/>
      <c r="I11" s="1646"/>
      <c r="J11" s="1646"/>
      <c r="K11" s="1646"/>
      <c r="L11" s="1646"/>
      <c r="M11" s="1646"/>
      <c r="N11" s="1647"/>
      <c r="O11" s="1773" t="s">
        <v>467</v>
      </c>
      <c r="P11" s="1400"/>
      <c r="Q11" s="1774"/>
      <c r="R11" s="1765" t="s">
        <v>468</v>
      </c>
      <c r="S11" s="1766"/>
      <c r="AL11" s="332"/>
      <c r="AO11" s="332"/>
    </row>
    <row r="12" spans="1:43" s="86" customFormat="1" ht="18" customHeight="1">
      <c r="B12" s="1522"/>
      <c r="C12" s="1523"/>
      <c r="D12" s="110" t="s">
        <v>469</v>
      </c>
      <c r="E12" s="1778" t="s">
        <v>470</v>
      </c>
      <c r="F12" s="1780" t="s">
        <v>471</v>
      </c>
      <c r="G12" s="1654"/>
      <c r="H12" s="1654"/>
      <c r="I12" s="1654"/>
      <c r="J12" s="1654"/>
      <c r="K12" s="1654"/>
      <c r="L12" s="1654"/>
      <c r="M12" s="1654"/>
      <c r="N12" s="1655"/>
      <c r="O12" s="1648"/>
      <c r="P12" s="1648"/>
      <c r="Q12" s="1775"/>
      <c r="R12" s="1767"/>
      <c r="S12" s="988"/>
      <c r="AL12" s="332"/>
      <c r="AO12" s="332"/>
    </row>
    <row r="13" spans="1:43" s="86" customFormat="1" ht="27.75" customHeight="1">
      <c r="B13" s="1522"/>
      <c r="C13" s="1523"/>
      <c r="D13" s="143" t="s">
        <v>472</v>
      </c>
      <c r="E13" s="1779"/>
      <c r="F13" s="142" t="s">
        <v>473</v>
      </c>
      <c r="G13" s="142" t="s">
        <v>474</v>
      </c>
      <c r="H13" s="142" t="s">
        <v>475</v>
      </c>
      <c r="I13" s="142" t="s">
        <v>476</v>
      </c>
      <c r="J13" s="142" t="s">
        <v>477</v>
      </c>
      <c r="K13" s="142" t="s">
        <v>478</v>
      </c>
      <c r="L13" s="142"/>
      <c r="M13" s="142" t="s">
        <v>479</v>
      </c>
      <c r="N13" s="200" t="s">
        <v>480</v>
      </c>
      <c r="O13" s="1648"/>
      <c r="P13" s="1648"/>
      <c r="Q13" s="1775"/>
      <c r="R13" s="1767"/>
      <c r="S13" s="988"/>
      <c r="AL13" s="332"/>
      <c r="AO13" s="332"/>
    </row>
    <row r="14" spans="1:43" s="86" customFormat="1" ht="18" customHeight="1">
      <c r="B14" s="1522"/>
      <c r="C14" s="1523"/>
      <c r="D14" s="201" t="s">
        <v>481</v>
      </c>
      <c r="E14" s="202">
        <v>0.01</v>
      </c>
      <c r="F14" s="203">
        <v>1.4999999999999999E-2</v>
      </c>
      <c r="G14" s="203">
        <v>0.03</v>
      </c>
      <c r="H14" s="203" t="s">
        <v>482</v>
      </c>
      <c r="I14" s="203">
        <v>0.04</v>
      </c>
      <c r="J14" s="203" t="s">
        <v>483</v>
      </c>
      <c r="K14" s="203" t="s">
        <v>484</v>
      </c>
      <c r="L14" s="203"/>
      <c r="M14" s="203">
        <v>0.05</v>
      </c>
      <c r="N14" s="204">
        <v>7.0000000000000007E-2</v>
      </c>
      <c r="O14" s="1648"/>
      <c r="P14" s="1648"/>
      <c r="Q14" s="1775"/>
      <c r="R14" s="1767"/>
      <c r="S14" s="988"/>
      <c r="AL14" s="332"/>
      <c r="AO14" s="332"/>
    </row>
    <row r="15" spans="1:43" s="86" customFormat="1" ht="18" customHeight="1" thickBot="1">
      <c r="B15" s="1524"/>
      <c r="C15" s="1525"/>
      <c r="D15" s="111" t="s">
        <v>485</v>
      </c>
      <c r="E15" s="205">
        <v>0.01</v>
      </c>
      <c r="F15" s="206" t="s">
        <v>486</v>
      </c>
      <c r="G15" s="205">
        <v>1.6E-2</v>
      </c>
      <c r="H15" s="205">
        <v>1.7999999999999999E-2</v>
      </c>
      <c r="I15" s="205">
        <v>2.1000000000000001E-2</v>
      </c>
      <c r="J15" s="205">
        <v>2.4E-2</v>
      </c>
      <c r="K15" s="205">
        <v>2.8000000000000001E-2</v>
      </c>
      <c r="L15" s="205"/>
      <c r="M15" s="205">
        <v>3.2000000000000001E-2</v>
      </c>
      <c r="N15" s="207">
        <v>3.5000000000000003E-2</v>
      </c>
      <c r="O15" s="1650"/>
      <c r="P15" s="1650"/>
      <c r="Q15" s="1776"/>
      <c r="R15" s="1777"/>
      <c r="S15" s="991"/>
      <c r="AL15" s="332"/>
      <c r="AO15" s="332"/>
    </row>
    <row r="16" spans="1:43" s="86" customFormat="1" ht="18" customHeight="1">
      <c r="B16" s="363"/>
      <c r="C16" s="363"/>
      <c r="D16" s="362"/>
      <c r="E16" s="362"/>
      <c r="F16" s="362"/>
      <c r="G16" s="362"/>
      <c r="H16" s="362"/>
      <c r="I16" s="362"/>
      <c r="J16" s="363"/>
      <c r="K16" s="363"/>
      <c r="L16" s="363"/>
      <c r="M16" s="363"/>
      <c r="Y16" s="358"/>
      <c r="AB16" s="358"/>
      <c r="AQ16" s="332"/>
    </row>
    <row r="17" spans="1:43" s="82" customFormat="1" ht="18" customHeight="1">
      <c r="B17" s="27" t="s">
        <v>487</v>
      </c>
      <c r="C17" s="88"/>
      <c r="D17" s="86"/>
      <c r="E17" s="86"/>
      <c r="F17" s="86"/>
      <c r="G17" s="208"/>
      <c r="H17" s="86"/>
      <c r="I17" s="86"/>
      <c r="J17" s="89"/>
      <c r="K17" s="89"/>
      <c r="L17" s="89"/>
      <c r="M17" s="209"/>
      <c r="AQ17" s="333"/>
    </row>
    <row r="18" spans="1:43" s="26" customFormat="1" ht="25.5" customHeight="1">
      <c r="B18" s="127" t="s">
        <v>488</v>
      </c>
      <c r="C18" s="127"/>
      <c r="D18" s="127"/>
      <c r="E18" s="127"/>
      <c r="F18" s="127"/>
      <c r="G18" s="127"/>
      <c r="H18" s="128"/>
      <c r="I18" s="128"/>
      <c r="J18" s="129"/>
      <c r="K18" s="129"/>
      <c r="L18" s="129"/>
      <c r="M18" s="129"/>
      <c r="N18" s="112"/>
      <c r="O18" s="112"/>
      <c r="P18" s="112"/>
      <c r="Q18" s="112"/>
      <c r="R18" s="112"/>
      <c r="S18" s="112"/>
      <c r="T18" s="112"/>
      <c r="U18" s="112"/>
      <c r="V18" s="112"/>
      <c r="W18" s="112"/>
      <c r="X18" s="112"/>
      <c r="Y18" s="128"/>
      <c r="Z18" s="128"/>
      <c r="AA18" s="112"/>
      <c r="AB18" s="128"/>
      <c r="AC18" s="128"/>
      <c r="AD18" s="128"/>
      <c r="AE18" s="128"/>
      <c r="AF18" s="128"/>
      <c r="AG18" s="128"/>
      <c r="AH18" s="128"/>
      <c r="AI18" s="128"/>
      <c r="AJ18" s="128"/>
      <c r="AK18" s="128"/>
      <c r="AM18" s="128"/>
      <c r="AN18" s="128"/>
      <c r="AQ18" s="334"/>
    </row>
    <row r="19" spans="1:43" s="26" customFormat="1" ht="24" customHeight="1">
      <c r="A19" s="21"/>
      <c r="B19" s="22" t="s">
        <v>84</v>
      </c>
      <c r="C19" s="23"/>
      <c r="D19" s="23"/>
      <c r="E19" s="23"/>
      <c r="F19" s="23"/>
      <c r="G19" s="23"/>
      <c r="H19" s="24"/>
      <c r="I19" s="24"/>
      <c r="J19" s="25"/>
      <c r="K19" s="24"/>
      <c r="L19" s="24"/>
      <c r="M19" s="24"/>
      <c r="N19" s="24"/>
      <c r="O19" s="24"/>
      <c r="P19" s="24"/>
      <c r="Q19" s="24"/>
      <c r="R19" s="24"/>
      <c r="S19" s="24"/>
      <c r="T19" s="24"/>
      <c r="U19" s="24"/>
      <c r="V19" s="24"/>
      <c r="W19" s="24"/>
      <c r="X19" s="24"/>
      <c r="Y19" s="24"/>
      <c r="Z19" s="24"/>
      <c r="AA19" s="24"/>
      <c r="AB19" s="24"/>
      <c r="AC19" s="24"/>
      <c r="AD19" s="24"/>
      <c r="AE19" s="24"/>
      <c r="AF19" s="210"/>
      <c r="AG19" s="24"/>
      <c r="AH19" s="24"/>
      <c r="AI19" s="210"/>
      <c r="AQ19" s="334"/>
    </row>
    <row r="20" spans="1:43" s="328" customFormat="1" ht="24" customHeight="1">
      <c r="A20" s="323"/>
      <c r="B20" s="324" t="s">
        <v>765</v>
      </c>
      <c r="C20" s="325"/>
      <c r="D20" s="325"/>
      <c r="E20" s="325"/>
      <c r="F20" s="325"/>
      <c r="G20" s="325"/>
      <c r="H20" s="323"/>
      <c r="I20" s="323"/>
      <c r="J20" s="326"/>
      <c r="K20" s="323"/>
      <c r="L20" s="323"/>
      <c r="M20" s="323"/>
      <c r="N20" s="323"/>
      <c r="O20" s="323"/>
      <c r="P20" s="323"/>
      <c r="Q20" s="323"/>
      <c r="R20" s="323"/>
      <c r="S20" s="323"/>
      <c r="T20" s="323"/>
      <c r="U20" s="323"/>
      <c r="V20" s="323"/>
      <c r="W20" s="323"/>
      <c r="X20" s="323"/>
      <c r="Y20" s="323"/>
      <c r="Z20" s="323"/>
      <c r="AA20" s="323"/>
      <c r="AB20" s="323"/>
      <c r="AC20" s="323"/>
      <c r="AD20" s="323"/>
      <c r="AE20" s="323"/>
      <c r="AF20" s="327"/>
      <c r="AG20" s="323"/>
      <c r="AH20" s="323"/>
      <c r="AI20" s="327"/>
      <c r="AQ20" s="335"/>
    </row>
    <row r="21" spans="1:43" s="26" customFormat="1" ht="5.25" customHeight="1" thickBot="1">
      <c r="A21" s="21"/>
      <c r="B21" s="22"/>
      <c r="C21" s="23"/>
      <c r="D21" s="23"/>
      <c r="E21" s="23"/>
      <c r="F21" s="23"/>
      <c r="G21" s="23"/>
      <c r="H21" s="24"/>
      <c r="I21" s="24"/>
      <c r="J21" s="25"/>
      <c r="K21" s="24"/>
      <c r="L21" s="24"/>
      <c r="M21" s="24"/>
      <c r="N21" s="24"/>
      <c r="O21" s="24"/>
      <c r="P21" s="24"/>
      <c r="Q21" s="24"/>
      <c r="R21" s="24"/>
      <c r="S21" s="24"/>
      <c r="T21" s="24"/>
      <c r="U21" s="24"/>
      <c r="V21" s="24"/>
      <c r="W21" s="24"/>
      <c r="X21" s="24"/>
      <c r="Y21" s="24"/>
      <c r="Z21" s="24"/>
      <c r="AA21" s="24"/>
      <c r="AB21" s="24"/>
      <c r="AC21" s="24"/>
      <c r="AD21" s="24"/>
      <c r="AE21" s="24"/>
      <c r="AF21" s="21"/>
      <c r="AG21" s="24"/>
      <c r="AH21" s="24"/>
      <c r="AI21" s="21"/>
      <c r="AQ21" s="334"/>
    </row>
    <row r="22" spans="1:43" s="89" customFormat="1" ht="24" customHeight="1">
      <c r="B22" s="917" t="s">
        <v>489</v>
      </c>
      <c r="C22" s="915"/>
      <c r="D22" s="915"/>
      <c r="E22" s="914"/>
      <c r="F22" s="1800" t="s">
        <v>784</v>
      </c>
      <c r="G22" s="1802" t="s">
        <v>490</v>
      </c>
      <c r="H22" s="818" t="s">
        <v>457</v>
      </c>
      <c r="I22" s="1804" t="s">
        <v>491</v>
      </c>
      <c r="J22" s="1805"/>
      <c r="K22" s="1805"/>
      <c r="L22" s="1806"/>
      <c r="M22" s="1804" t="s">
        <v>492</v>
      </c>
      <c r="N22" s="1807"/>
      <c r="O22" s="923" t="s">
        <v>493</v>
      </c>
      <c r="P22" s="924"/>
      <c r="Q22" s="925"/>
      <c r="R22" s="1795" t="s">
        <v>494</v>
      </c>
      <c r="S22" s="1796"/>
      <c r="T22" s="819">
        <v>0.98</v>
      </c>
      <c r="U22" s="1795" t="s">
        <v>55</v>
      </c>
      <c r="V22" s="1796"/>
      <c r="W22" s="819">
        <v>0.95</v>
      </c>
      <c r="X22" s="1797" t="s">
        <v>759</v>
      </c>
      <c r="Y22" s="1796"/>
      <c r="Z22" s="819">
        <v>0.93</v>
      </c>
      <c r="AA22" s="1797" t="s">
        <v>759</v>
      </c>
      <c r="AB22" s="1796"/>
      <c r="AC22" s="819">
        <v>0.9</v>
      </c>
      <c r="AD22" s="1797" t="s">
        <v>757</v>
      </c>
      <c r="AE22" s="1796"/>
      <c r="AF22" s="820">
        <v>0.83</v>
      </c>
      <c r="AG22" s="1797" t="s">
        <v>757</v>
      </c>
      <c r="AH22" s="1796"/>
      <c r="AI22" s="820">
        <v>0.8</v>
      </c>
      <c r="AJ22" s="1797" t="s">
        <v>758</v>
      </c>
      <c r="AK22" s="1796"/>
      <c r="AL22" s="819">
        <v>0.75</v>
      </c>
      <c r="AM22" s="1797" t="s">
        <v>758</v>
      </c>
      <c r="AN22" s="1796"/>
      <c r="AO22" s="819">
        <v>0.7</v>
      </c>
      <c r="AQ22" s="336"/>
    </row>
    <row r="23" spans="1:43" s="89" customFormat="1" ht="33" customHeight="1" thickBot="1">
      <c r="B23" s="709" t="s">
        <v>495</v>
      </c>
      <c r="C23" s="677" t="s">
        <v>496</v>
      </c>
      <c r="D23" s="677" t="s">
        <v>85</v>
      </c>
      <c r="E23" s="678" t="s">
        <v>497</v>
      </c>
      <c r="F23" s="1801"/>
      <c r="G23" s="1803"/>
      <c r="H23" s="710">
        <v>2.976</v>
      </c>
      <c r="I23" s="677" t="s">
        <v>498</v>
      </c>
      <c r="J23" s="677" t="s">
        <v>499</v>
      </c>
      <c r="K23" s="677" t="s">
        <v>769</v>
      </c>
      <c r="L23" s="677" t="s">
        <v>767</v>
      </c>
      <c r="M23" s="711" t="s">
        <v>40</v>
      </c>
      <c r="N23" s="712" t="s">
        <v>110</v>
      </c>
      <c r="O23" s="646" t="s">
        <v>501</v>
      </c>
      <c r="P23" s="647" t="s">
        <v>502</v>
      </c>
      <c r="Q23" s="648" t="s">
        <v>503</v>
      </c>
      <c r="R23" s="646" t="s">
        <v>501</v>
      </c>
      <c r="S23" s="647" t="s">
        <v>504</v>
      </c>
      <c r="T23" s="648" t="s">
        <v>503</v>
      </c>
      <c r="U23" s="646" t="s">
        <v>67</v>
      </c>
      <c r="V23" s="647" t="s">
        <v>42</v>
      </c>
      <c r="W23" s="648" t="s">
        <v>68</v>
      </c>
      <c r="X23" s="646" t="s">
        <v>505</v>
      </c>
      <c r="Y23" s="647" t="s">
        <v>502</v>
      </c>
      <c r="Z23" s="648" t="s">
        <v>506</v>
      </c>
      <c r="AA23" s="646" t="s">
        <v>67</v>
      </c>
      <c r="AB23" s="647" t="s">
        <v>42</v>
      </c>
      <c r="AC23" s="648" t="s">
        <v>68</v>
      </c>
      <c r="AD23" s="646" t="s">
        <v>507</v>
      </c>
      <c r="AE23" s="647" t="s">
        <v>502</v>
      </c>
      <c r="AF23" s="648" t="s">
        <v>503</v>
      </c>
      <c r="AG23" s="646" t="s">
        <v>67</v>
      </c>
      <c r="AH23" s="647" t="s">
        <v>42</v>
      </c>
      <c r="AI23" s="648" t="s">
        <v>68</v>
      </c>
      <c r="AJ23" s="646" t="s">
        <v>507</v>
      </c>
      <c r="AK23" s="647" t="s">
        <v>502</v>
      </c>
      <c r="AL23" s="648" t="s">
        <v>503</v>
      </c>
      <c r="AM23" s="646" t="s">
        <v>67</v>
      </c>
      <c r="AN23" s="647" t="s">
        <v>42</v>
      </c>
      <c r="AO23" s="648" t="s">
        <v>68</v>
      </c>
      <c r="AQ23" s="336"/>
    </row>
    <row r="24" spans="1:43" s="89" customFormat="1" ht="18" customHeight="1" thickTop="1">
      <c r="B24" s="1117" t="s">
        <v>508</v>
      </c>
      <c r="C24" s="1677" t="s">
        <v>509</v>
      </c>
      <c r="D24" s="1678"/>
      <c r="E24" s="1678"/>
      <c r="F24" s="1491">
        <v>1000</v>
      </c>
      <c r="G24" s="1492">
        <f>F24*D25</f>
        <v>2400</v>
      </c>
      <c r="H24" s="1527">
        <f>G24*$H$23</f>
        <v>7142.4</v>
      </c>
      <c r="I24" s="1798">
        <v>0</v>
      </c>
      <c r="J24" s="1808">
        <f>G24*KB손해!$G$8*6</f>
        <v>1900.8000000000002</v>
      </c>
      <c r="K24" s="1526">
        <f>G24*KB손해!$H$8*2</f>
        <v>633.6</v>
      </c>
      <c r="L24" s="1809">
        <f>G24*KB손해!$I$8*1</f>
        <v>324</v>
      </c>
      <c r="M24" s="1809"/>
      <c r="N24" s="1812"/>
      <c r="O24" s="455">
        <f>H24+I24</f>
        <v>7142.4</v>
      </c>
      <c r="P24" s="453">
        <f>H24+J24+I24</f>
        <v>9043.2000000000007</v>
      </c>
      <c r="Q24" s="455">
        <f>H24+I24+J24+K24+L24</f>
        <v>10000.800000000001</v>
      </c>
      <c r="R24" s="449">
        <f>$O24*$T$22</f>
        <v>6999.5519999999997</v>
      </c>
      <c r="S24" s="453">
        <f>$P24*$T$22</f>
        <v>8862.3360000000011</v>
      </c>
      <c r="T24" s="447">
        <f>$Q24*$T$22</f>
        <v>9800.7840000000015</v>
      </c>
      <c r="U24" s="455">
        <f>$O24*$W$22</f>
        <v>6785.28</v>
      </c>
      <c r="V24" s="453">
        <f>$P24*$W$22</f>
        <v>8591.0400000000009</v>
      </c>
      <c r="W24" s="455">
        <f>$Q24*$W$22</f>
        <v>9500.76</v>
      </c>
      <c r="X24" s="449">
        <f>$O24*$Z$22</f>
        <v>6642.4319999999998</v>
      </c>
      <c r="Y24" s="453">
        <f>$P24*$Z$22</f>
        <v>8410.1760000000013</v>
      </c>
      <c r="Z24" s="447">
        <f>$Q24*$Z$22</f>
        <v>9300.7440000000006</v>
      </c>
      <c r="AA24" s="455">
        <f>$O24*$AC$22</f>
        <v>6428.16</v>
      </c>
      <c r="AB24" s="453">
        <f>$P24*$AC$22</f>
        <v>8138.880000000001</v>
      </c>
      <c r="AC24" s="455">
        <f>$Q24*$AC$22</f>
        <v>9000.7200000000012</v>
      </c>
      <c r="AD24" s="449">
        <f>$O24*$AF$22</f>
        <v>5928.1919999999991</v>
      </c>
      <c r="AE24" s="453">
        <f>$P24*$AF$22</f>
        <v>7505.8560000000007</v>
      </c>
      <c r="AF24" s="447">
        <f>$Q24*$AF$22</f>
        <v>8300.6640000000007</v>
      </c>
      <c r="AG24" s="455">
        <f>$O24*$AI$22</f>
        <v>5713.92</v>
      </c>
      <c r="AH24" s="453">
        <f>$P24*$AI$22</f>
        <v>7234.5600000000013</v>
      </c>
      <c r="AI24" s="455">
        <f>$Q24*$AI$22</f>
        <v>8000.6400000000012</v>
      </c>
      <c r="AJ24" s="449">
        <f>$O24*$AL$22</f>
        <v>5356.7999999999993</v>
      </c>
      <c r="AK24" s="453">
        <f>$P24*$AL$22</f>
        <v>6782.4000000000005</v>
      </c>
      <c r="AL24" s="447">
        <f>$Q24*$AL$22</f>
        <v>7500.6</v>
      </c>
      <c r="AM24" s="455">
        <f>$O24*$AO$22</f>
        <v>4999.6799999999994</v>
      </c>
      <c r="AN24" s="453">
        <f>$P24*$AO$22</f>
        <v>6330.24</v>
      </c>
      <c r="AO24" s="447">
        <f>$Q24*$AO$22</f>
        <v>7000.56</v>
      </c>
      <c r="AP24" s="306"/>
      <c r="AQ24" s="336"/>
    </row>
    <row r="25" spans="1:43" s="89" customFormat="1" ht="18" customHeight="1">
      <c r="B25" s="1676"/>
      <c r="C25" s="800" t="s">
        <v>510</v>
      </c>
      <c r="D25" s="798">
        <v>2.4</v>
      </c>
      <c r="E25" s="799"/>
      <c r="F25" s="1477"/>
      <c r="G25" s="1471"/>
      <c r="H25" s="1473"/>
      <c r="I25" s="1799"/>
      <c r="J25" s="1485"/>
      <c r="K25" s="1490"/>
      <c r="L25" s="1810"/>
      <c r="M25" s="1811"/>
      <c r="N25" s="1813"/>
      <c r="O25" s="466">
        <f t="shared" ref="O25:AL25" si="0">O24/$F24</f>
        <v>7.1423999999999994</v>
      </c>
      <c r="P25" s="470">
        <f t="shared" si="0"/>
        <v>9.0432000000000006</v>
      </c>
      <c r="Q25" s="466">
        <f>Q24/$F24</f>
        <v>10.000800000000002</v>
      </c>
      <c r="R25" s="464">
        <f t="shared" si="0"/>
        <v>6.9995519999999996</v>
      </c>
      <c r="S25" s="470">
        <f t="shared" si="0"/>
        <v>8.8623360000000009</v>
      </c>
      <c r="T25" s="468">
        <f t="shared" si="0"/>
        <v>9.8007840000000019</v>
      </c>
      <c r="U25" s="466">
        <f t="shared" ref="U25:W25" si="1">U24/$F24</f>
        <v>6.7852799999999993</v>
      </c>
      <c r="V25" s="470">
        <f t="shared" si="1"/>
        <v>8.5910400000000013</v>
      </c>
      <c r="W25" s="466">
        <f t="shared" si="1"/>
        <v>9.5007599999999996</v>
      </c>
      <c r="X25" s="464">
        <f t="shared" si="0"/>
        <v>6.6424319999999994</v>
      </c>
      <c r="Y25" s="470">
        <f t="shared" si="0"/>
        <v>8.4101760000000017</v>
      </c>
      <c r="Z25" s="468">
        <f t="shared" si="0"/>
        <v>9.3007439999999999</v>
      </c>
      <c r="AA25" s="466">
        <f t="shared" ref="AA25:AC25" si="2">AA24/$F24</f>
        <v>6.4281600000000001</v>
      </c>
      <c r="AB25" s="470">
        <f t="shared" si="2"/>
        <v>8.1388800000000003</v>
      </c>
      <c r="AC25" s="466">
        <f t="shared" si="2"/>
        <v>9.0007200000000012</v>
      </c>
      <c r="AD25" s="464">
        <f t="shared" si="0"/>
        <v>5.9281919999999992</v>
      </c>
      <c r="AE25" s="470">
        <f t="shared" si="0"/>
        <v>7.5058560000000005</v>
      </c>
      <c r="AF25" s="468">
        <f t="shared" si="0"/>
        <v>8.3006640000000012</v>
      </c>
      <c r="AG25" s="466">
        <f t="shared" ref="AG25:AI25" si="3">AG24/$F24</f>
        <v>5.7139199999999999</v>
      </c>
      <c r="AH25" s="470">
        <f t="shared" si="3"/>
        <v>7.234560000000001</v>
      </c>
      <c r="AI25" s="466">
        <f t="shared" si="3"/>
        <v>8.0006400000000006</v>
      </c>
      <c r="AJ25" s="464">
        <f t="shared" si="0"/>
        <v>5.3567999999999989</v>
      </c>
      <c r="AK25" s="470">
        <f t="shared" si="0"/>
        <v>6.7824000000000009</v>
      </c>
      <c r="AL25" s="468">
        <f t="shared" si="0"/>
        <v>7.5006000000000004</v>
      </c>
      <c r="AM25" s="466">
        <f>AM24/$F24</f>
        <v>4.9996799999999997</v>
      </c>
      <c r="AN25" s="470">
        <f t="shared" ref="AN25:AO25" si="4">AN24/$F24</f>
        <v>6.3302399999999999</v>
      </c>
      <c r="AO25" s="468">
        <f t="shared" si="4"/>
        <v>7.0005600000000001</v>
      </c>
      <c r="AP25" s="306"/>
      <c r="AQ25" s="336"/>
    </row>
    <row r="26" spans="1:43" s="82" customFormat="1" ht="18" customHeight="1">
      <c r="B26" s="1676"/>
      <c r="C26" s="1814" t="s">
        <v>511</v>
      </c>
      <c r="D26" s="1715"/>
      <c r="E26" s="1715"/>
      <c r="F26" s="1477">
        <v>1000</v>
      </c>
      <c r="G26" s="1471">
        <f>F26*D27</f>
        <v>2400</v>
      </c>
      <c r="H26" s="1473">
        <f>G26*$H$23</f>
        <v>7142.4</v>
      </c>
      <c r="I26" s="1815">
        <v>0</v>
      </c>
      <c r="J26" s="1818">
        <f>G26*KB손해!$G$8*6</f>
        <v>1900.8000000000002</v>
      </c>
      <c r="K26" s="1820">
        <f>G26*KB손해!$H$8*2</f>
        <v>633.6</v>
      </c>
      <c r="L26" s="1822">
        <f>G26*KB손해!$I$8*1</f>
        <v>324</v>
      </c>
      <c r="M26" s="1811"/>
      <c r="N26" s="1813"/>
      <c r="O26" s="457">
        <f>H26+I26</f>
        <v>7142.4</v>
      </c>
      <c r="P26" s="454">
        <f>H26+J26+I26</f>
        <v>9043.2000000000007</v>
      </c>
      <c r="Q26" s="457">
        <f>H26+I26+J26+K26+L26</f>
        <v>10000.800000000001</v>
      </c>
      <c r="R26" s="451">
        <f>$O26*$T$22</f>
        <v>6999.5519999999997</v>
      </c>
      <c r="S26" s="454">
        <f>$P26*$T$22</f>
        <v>8862.3360000000011</v>
      </c>
      <c r="T26" s="448">
        <f>$Q26*$T$22</f>
        <v>9800.7840000000015</v>
      </c>
      <c r="U26" s="457">
        <f t="shared" ref="U26" si="5">$O26*$W$22</f>
        <v>6785.28</v>
      </c>
      <c r="V26" s="454">
        <f t="shared" ref="V26" si="6">$P26*$W$22</f>
        <v>8591.0400000000009</v>
      </c>
      <c r="W26" s="457">
        <f t="shared" ref="W26" si="7">$Q26*$W$22</f>
        <v>9500.76</v>
      </c>
      <c r="X26" s="451">
        <f>$O26*$Z$22</f>
        <v>6642.4319999999998</v>
      </c>
      <c r="Y26" s="454">
        <f>$P26*$Z$22</f>
        <v>8410.1760000000013</v>
      </c>
      <c r="Z26" s="448">
        <f>$Q26*$Z$22</f>
        <v>9300.7440000000006</v>
      </c>
      <c r="AA26" s="457">
        <f t="shared" ref="AA26" si="8">$O26*$AC$22</f>
        <v>6428.16</v>
      </c>
      <c r="AB26" s="454">
        <f t="shared" ref="AB26" si="9">$P26*$AC$22</f>
        <v>8138.880000000001</v>
      </c>
      <c r="AC26" s="457">
        <f t="shared" ref="AC26" si="10">$Q26*$AC$22</f>
        <v>9000.7200000000012</v>
      </c>
      <c r="AD26" s="451">
        <f>$O26*$AF$22</f>
        <v>5928.1919999999991</v>
      </c>
      <c r="AE26" s="454">
        <f>$P26*$AF$22</f>
        <v>7505.8560000000007</v>
      </c>
      <c r="AF26" s="448">
        <f>$Q26*$AF$22</f>
        <v>8300.6640000000007</v>
      </c>
      <c r="AG26" s="457">
        <f t="shared" ref="AG26" si="11">$O26*$AI$22</f>
        <v>5713.92</v>
      </c>
      <c r="AH26" s="454">
        <f t="shared" ref="AH26" si="12">$P26*$AI$22</f>
        <v>7234.5600000000013</v>
      </c>
      <c r="AI26" s="457">
        <f t="shared" ref="AI26" si="13">$Q26*$AI$22</f>
        <v>8000.6400000000012</v>
      </c>
      <c r="AJ26" s="451">
        <f>$O26*$AL$22</f>
        <v>5356.7999999999993</v>
      </c>
      <c r="AK26" s="454">
        <f>$P26*$AL$22</f>
        <v>6782.4000000000005</v>
      </c>
      <c r="AL26" s="448">
        <f>$Q26*$AL$22</f>
        <v>7500.6</v>
      </c>
      <c r="AM26" s="457">
        <f t="shared" ref="AM26" si="14">$O26*$AO$22</f>
        <v>4999.6799999999994</v>
      </c>
      <c r="AN26" s="454">
        <f t="shared" ref="AN26" si="15">$P26*$AO$22</f>
        <v>6330.24</v>
      </c>
      <c r="AO26" s="448">
        <f t="shared" ref="AO26" si="16">$Q26*$AO$22</f>
        <v>7000.56</v>
      </c>
      <c r="AP26" s="306"/>
      <c r="AQ26" s="336"/>
    </row>
    <row r="27" spans="1:43" s="82" customFormat="1" ht="18" customHeight="1">
      <c r="B27" s="1676"/>
      <c r="C27" s="800" t="s">
        <v>512</v>
      </c>
      <c r="D27" s="798">
        <v>2.4</v>
      </c>
      <c r="E27" s="799"/>
      <c r="F27" s="1477"/>
      <c r="G27" s="1471"/>
      <c r="H27" s="1473"/>
      <c r="I27" s="1815"/>
      <c r="J27" s="1819"/>
      <c r="K27" s="1821"/>
      <c r="L27" s="1823"/>
      <c r="M27" s="1811"/>
      <c r="N27" s="1813"/>
      <c r="O27" s="466">
        <f t="shared" ref="O27:AO27" si="17">O26/$F26</f>
        <v>7.1423999999999994</v>
      </c>
      <c r="P27" s="470">
        <f t="shared" si="17"/>
        <v>9.0432000000000006</v>
      </c>
      <c r="Q27" s="466">
        <f>Q26/$F26</f>
        <v>10.000800000000002</v>
      </c>
      <c r="R27" s="464">
        <f t="shared" si="17"/>
        <v>6.9995519999999996</v>
      </c>
      <c r="S27" s="470">
        <f t="shared" si="17"/>
        <v>8.8623360000000009</v>
      </c>
      <c r="T27" s="468">
        <f t="shared" si="17"/>
        <v>9.8007840000000019</v>
      </c>
      <c r="U27" s="466">
        <f t="shared" si="17"/>
        <v>6.7852799999999993</v>
      </c>
      <c r="V27" s="470">
        <f t="shared" si="17"/>
        <v>8.5910400000000013</v>
      </c>
      <c r="W27" s="466">
        <f t="shared" si="17"/>
        <v>9.5007599999999996</v>
      </c>
      <c r="X27" s="464">
        <f t="shared" si="17"/>
        <v>6.6424319999999994</v>
      </c>
      <c r="Y27" s="470">
        <f t="shared" si="17"/>
        <v>8.4101760000000017</v>
      </c>
      <c r="Z27" s="468">
        <f t="shared" si="17"/>
        <v>9.3007439999999999</v>
      </c>
      <c r="AA27" s="466">
        <f t="shared" si="17"/>
        <v>6.4281600000000001</v>
      </c>
      <c r="AB27" s="470">
        <f t="shared" si="17"/>
        <v>8.1388800000000003</v>
      </c>
      <c r="AC27" s="466">
        <f t="shared" si="17"/>
        <v>9.0007200000000012</v>
      </c>
      <c r="AD27" s="464">
        <f t="shared" si="17"/>
        <v>5.9281919999999992</v>
      </c>
      <c r="AE27" s="470">
        <f t="shared" si="17"/>
        <v>7.5058560000000005</v>
      </c>
      <c r="AF27" s="468">
        <f t="shared" si="17"/>
        <v>8.3006640000000012</v>
      </c>
      <c r="AG27" s="466">
        <f t="shared" si="17"/>
        <v>5.7139199999999999</v>
      </c>
      <c r="AH27" s="470">
        <f t="shared" si="17"/>
        <v>7.234560000000001</v>
      </c>
      <c r="AI27" s="466">
        <f t="shared" si="17"/>
        <v>8.0006400000000006</v>
      </c>
      <c r="AJ27" s="464">
        <f t="shared" si="17"/>
        <v>5.3567999999999989</v>
      </c>
      <c r="AK27" s="470">
        <f t="shared" si="17"/>
        <v>6.7824000000000009</v>
      </c>
      <c r="AL27" s="468">
        <f t="shared" si="17"/>
        <v>7.5006000000000004</v>
      </c>
      <c r="AM27" s="466">
        <f t="shared" si="17"/>
        <v>4.9996799999999997</v>
      </c>
      <c r="AN27" s="470">
        <f t="shared" si="17"/>
        <v>6.3302399999999999</v>
      </c>
      <c r="AO27" s="468">
        <f t="shared" si="17"/>
        <v>7.0005600000000001</v>
      </c>
      <c r="AP27" s="306"/>
      <c r="AQ27" s="336"/>
    </row>
    <row r="28" spans="1:43" s="82" customFormat="1" ht="18" customHeight="1">
      <c r="B28" s="1676"/>
      <c r="C28" s="1814" t="s">
        <v>513</v>
      </c>
      <c r="D28" s="1715"/>
      <c r="E28" s="1715"/>
      <c r="F28" s="1477">
        <v>1000</v>
      </c>
      <c r="G28" s="1471">
        <f>F28*D29</f>
        <v>2400</v>
      </c>
      <c r="H28" s="1473">
        <f>G28*$H$23</f>
        <v>7142.4</v>
      </c>
      <c r="I28" s="1815">
        <v>0</v>
      </c>
      <c r="J28" s="1818">
        <f>G28*KB손해!$G$8*6</f>
        <v>1900.8000000000002</v>
      </c>
      <c r="K28" s="1820">
        <f>G28*KB손해!$H$8*2</f>
        <v>633.6</v>
      </c>
      <c r="L28" s="1822">
        <f>G28*KB손해!$I$8*1</f>
        <v>324</v>
      </c>
      <c r="M28" s="1811"/>
      <c r="N28" s="1813"/>
      <c r="O28" s="457">
        <f>H28+I28</f>
        <v>7142.4</v>
      </c>
      <c r="P28" s="454">
        <f>H28+J28+I28</f>
        <v>9043.2000000000007</v>
      </c>
      <c r="Q28" s="457">
        <f>H28+I28+J28+K28+L28</f>
        <v>10000.800000000001</v>
      </c>
      <c r="R28" s="451">
        <f>$O28*$T$22</f>
        <v>6999.5519999999997</v>
      </c>
      <c r="S28" s="454">
        <f>$P28*$T$22</f>
        <v>8862.3360000000011</v>
      </c>
      <c r="T28" s="448">
        <f>$Q28*$T$22</f>
        <v>9800.7840000000015</v>
      </c>
      <c r="U28" s="457">
        <f t="shared" ref="U28" si="18">$O28*$W$22</f>
        <v>6785.28</v>
      </c>
      <c r="V28" s="454">
        <f t="shared" ref="V28" si="19">$P28*$W$22</f>
        <v>8591.0400000000009</v>
      </c>
      <c r="W28" s="457">
        <f t="shared" ref="W28" si="20">$Q28*$W$22</f>
        <v>9500.76</v>
      </c>
      <c r="X28" s="451">
        <f>$O28*$Z$22</f>
        <v>6642.4319999999998</v>
      </c>
      <c r="Y28" s="454">
        <f>$P28*$Z$22</f>
        <v>8410.1760000000013</v>
      </c>
      <c r="Z28" s="448">
        <f>$Q28*$Z$22</f>
        <v>9300.7440000000006</v>
      </c>
      <c r="AA28" s="457">
        <f t="shared" ref="AA28" si="21">$O28*$AC$22</f>
        <v>6428.16</v>
      </c>
      <c r="AB28" s="454">
        <f t="shared" ref="AB28" si="22">$P28*$AC$22</f>
        <v>8138.880000000001</v>
      </c>
      <c r="AC28" s="457">
        <f t="shared" ref="AC28" si="23">$Q28*$AC$22</f>
        <v>9000.7200000000012</v>
      </c>
      <c r="AD28" s="451">
        <f>$O28*$AF$22</f>
        <v>5928.1919999999991</v>
      </c>
      <c r="AE28" s="454">
        <f>$P28*$AF$22</f>
        <v>7505.8560000000007</v>
      </c>
      <c r="AF28" s="448">
        <f>$Q28*$AF$22</f>
        <v>8300.6640000000007</v>
      </c>
      <c r="AG28" s="457">
        <f t="shared" ref="AG28" si="24">$O28*$AI$22</f>
        <v>5713.92</v>
      </c>
      <c r="AH28" s="454">
        <f t="shared" ref="AH28" si="25">$P28*$AI$22</f>
        <v>7234.5600000000013</v>
      </c>
      <c r="AI28" s="457">
        <f t="shared" ref="AI28" si="26">$Q28*$AI$22</f>
        <v>8000.6400000000012</v>
      </c>
      <c r="AJ28" s="451">
        <f>$O28*$AL$22</f>
        <v>5356.7999999999993</v>
      </c>
      <c r="AK28" s="454">
        <f>$P28*$AL$22</f>
        <v>6782.4000000000005</v>
      </c>
      <c r="AL28" s="448">
        <f>$Q28*$AL$22</f>
        <v>7500.6</v>
      </c>
      <c r="AM28" s="457">
        <f t="shared" ref="AM28" si="27">$O28*$AO$22</f>
        <v>4999.6799999999994</v>
      </c>
      <c r="AN28" s="454">
        <f t="shared" ref="AN28" si="28">$P28*$AO$22</f>
        <v>6330.24</v>
      </c>
      <c r="AO28" s="448">
        <f t="shared" ref="AO28" si="29">$Q28*$AO$22</f>
        <v>7000.56</v>
      </c>
      <c r="AP28" s="306"/>
      <c r="AQ28" s="336"/>
    </row>
    <row r="29" spans="1:43" s="82" customFormat="1" ht="18" customHeight="1" thickBot="1">
      <c r="B29" s="1676"/>
      <c r="C29" s="800" t="s">
        <v>514</v>
      </c>
      <c r="D29" s="765">
        <v>2.4</v>
      </c>
      <c r="E29" s="799"/>
      <c r="F29" s="1477"/>
      <c r="G29" s="1471"/>
      <c r="H29" s="1473"/>
      <c r="I29" s="1815"/>
      <c r="J29" s="1819"/>
      <c r="K29" s="1821"/>
      <c r="L29" s="1823"/>
      <c r="M29" s="1811"/>
      <c r="N29" s="1813"/>
      <c r="O29" s="466">
        <f t="shared" ref="O29:AO29" si="30">O28/$F28</f>
        <v>7.1423999999999994</v>
      </c>
      <c r="P29" s="470">
        <f t="shared" si="30"/>
        <v>9.0432000000000006</v>
      </c>
      <c r="Q29" s="466">
        <f>Q28/$F28</f>
        <v>10.000800000000002</v>
      </c>
      <c r="R29" s="464">
        <f t="shared" si="30"/>
        <v>6.9995519999999996</v>
      </c>
      <c r="S29" s="470">
        <f t="shared" si="30"/>
        <v>8.8623360000000009</v>
      </c>
      <c r="T29" s="468">
        <f t="shared" si="30"/>
        <v>9.8007840000000019</v>
      </c>
      <c r="U29" s="466">
        <f t="shared" si="30"/>
        <v>6.7852799999999993</v>
      </c>
      <c r="V29" s="470">
        <f t="shared" si="30"/>
        <v>8.5910400000000013</v>
      </c>
      <c r="W29" s="466">
        <f t="shared" si="30"/>
        <v>9.5007599999999996</v>
      </c>
      <c r="X29" s="464">
        <f t="shared" si="30"/>
        <v>6.6424319999999994</v>
      </c>
      <c r="Y29" s="470">
        <f t="shared" si="30"/>
        <v>8.4101760000000017</v>
      </c>
      <c r="Z29" s="468">
        <f t="shared" si="30"/>
        <v>9.3007439999999999</v>
      </c>
      <c r="AA29" s="466">
        <f t="shared" si="30"/>
        <v>6.4281600000000001</v>
      </c>
      <c r="AB29" s="470">
        <f t="shared" si="30"/>
        <v>8.1388800000000003</v>
      </c>
      <c r="AC29" s="466">
        <f t="shared" si="30"/>
        <v>9.0007200000000012</v>
      </c>
      <c r="AD29" s="464">
        <f t="shared" si="30"/>
        <v>5.9281919999999992</v>
      </c>
      <c r="AE29" s="470">
        <f t="shared" si="30"/>
        <v>7.5058560000000005</v>
      </c>
      <c r="AF29" s="468">
        <f t="shared" si="30"/>
        <v>8.3006640000000012</v>
      </c>
      <c r="AG29" s="466">
        <f t="shared" si="30"/>
        <v>5.7139199999999999</v>
      </c>
      <c r="AH29" s="470">
        <f t="shared" si="30"/>
        <v>7.234560000000001</v>
      </c>
      <c r="AI29" s="466">
        <f t="shared" si="30"/>
        <v>8.0006400000000006</v>
      </c>
      <c r="AJ29" s="464">
        <f t="shared" si="30"/>
        <v>5.3567999999999989</v>
      </c>
      <c r="AK29" s="470">
        <f t="shared" si="30"/>
        <v>6.7824000000000009</v>
      </c>
      <c r="AL29" s="468">
        <f t="shared" si="30"/>
        <v>7.5006000000000004</v>
      </c>
      <c r="AM29" s="466">
        <f t="shared" si="30"/>
        <v>4.9996799999999997</v>
      </c>
      <c r="AN29" s="470">
        <f t="shared" si="30"/>
        <v>6.3302399999999999</v>
      </c>
      <c r="AO29" s="468">
        <f t="shared" si="30"/>
        <v>7.0005600000000001</v>
      </c>
      <c r="AP29" s="306"/>
      <c r="AQ29" s="336"/>
    </row>
    <row r="30" spans="1:43" s="82" customFormat="1" ht="18" customHeight="1">
      <c r="B30" s="1676"/>
      <c r="C30" s="1814" t="s">
        <v>515</v>
      </c>
      <c r="D30" s="1715"/>
      <c r="E30" s="1715"/>
      <c r="F30" s="1477">
        <v>1000</v>
      </c>
      <c r="G30" s="1471">
        <f>F30*D31</f>
        <v>2400</v>
      </c>
      <c r="H30" s="1473">
        <f>G30*$H$23</f>
        <v>7142.4</v>
      </c>
      <c r="I30" s="1815">
        <v>0</v>
      </c>
      <c r="J30" s="1818">
        <f>G30*KB손해!$G$8*6</f>
        <v>1900.8000000000002</v>
      </c>
      <c r="K30" s="1820">
        <f>G30*KB손해!$H$8*2</f>
        <v>633.6</v>
      </c>
      <c r="L30" s="1532">
        <f>G30*KB손해!$I$8*1</f>
        <v>324</v>
      </c>
      <c r="M30" s="1811"/>
      <c r="N30" s="1813"/>
      <c r="O30" s="457">
        <f>H30+I30</f>
        <v>7142.4</v>
      </c>
      <c r="P30" s="454">
        <f>H30+J30+I30</f>
        <v>9043.2000000000007</v>
      </c>
      <c r="Q30" s="457">
        <f>H30+I30+J30+K30+L30</f>
        <v>10000.800000000001</v>
      </c>
      <c r="R30" s="451">
        <f>$O30*$T$22</f>
        <v>6999.5519999999997</v>
      </c>
      <c r="S30" s="454">
        <f>$P30*$T$22</f>
        <v>8862.3360000000011</v>
      </c>
      <c r="T30" s="448">
        <f>$Q30*$T$22</f>
        <v>9800.7840000000015</v>
      </c>
      <c r="U30" s="457">
        <f t="shared" ref="U30" si="31">$O30*$W$22</f>
        <v>6785.28</v>
      </c>
      <c r="V30" s="454">
        <f t="shared" ref="V30" si="32">$P30*$W$22</f>
        <v>8591.0400000000009</v>
      </c>
      <c r="W30" s="457">
        <f t="shared" ref="W30" si="33">$Q30*$W$22</f>
        <v>9500.76</v>
      </c>
      <c r="X30" s="451">
        <f>$O30*$Z$22</f>
        <v>6642.4319999999998</v>
      </c>
      <c r="Y30" s="454">
        <f>$P30*$Z$22</f>
        <v>8410.1760000000013</v>
      </c>
      <c r="Z30" s="448">
        <f>$Q30*$Z$22</f>
        <v>9300.7440000000006</v>
      </c>
      <c r="AA30" s="457">
        <f t="shared" ref="AA30" si="34">$O30*$AC$22</f>
        <v>6428.16</v>
      </c>
      <c r="AB30" s="454">
        <f t="shared" ref="AB30" si="35">$P30*$AC$22</f>
        <v>8138.880000000001</v>
      </c>
      <c r="AC30" s="457">
        <f t="shared" ref="AC30" si="36">$Q30*$AC$22</f>
        <v>9000.7200000000012</v>
      </c>
      <c r="AD30" s="451">
        <f>$O30*$AF$22</f>
        <v>5928.1919999999991</v>
      </c>
      <c r="AE30" s="454">
        <f>$P30*$AF$22</f>
        <v>7505.8560000000007</v>
      </c>
      <c r="AF30" s="448">
        <f>$Q30*$AF$22</f>
        <v>8300.6640000000007</v>
      </c>
      <c r="AG30" s="457">
        <f t="shared" ref="AG30" si="37">$O30*$AI$22</f>
        <v>5713.92</v>
      </c>
      <c r="AH30" s="454">
        <f t="shared" ref="AH30" si="38">$P30*$AI$22</f>
        <v>7234.5600000000013</v>
      </c>
      <c r="AI30" s="457">
        <f t="shared" ref="AI30" si="39">$Q30*$AI$22</f>
        <v>8000.6400000000012</v>
      </c>
      <c r="AJ30" s="451">
        <f>$O30*$AL$22</f>
        <v>5356.7999999999993</v>
      </c>
      <c r="AK30" s="454">
        <f>$P30*$AL$22</f>
        <v>6782.4000000000005</v>
      </c>
      <c r="AL30" s="448">
        <f>$Q30*$AL$22</f>
        <v>7500.6</v>
      </c>
      <c r="AM30" s="457">
        <f t="shared" ref="AM30" si="40">$O30*$AO$22</f>
        <v>4999.6799999999994</v>
      </c>
      <c r="AN30" s="454">
        <f t="shared" ref="AN30" si="41">$P30*$AO$22</f>
        <v>6330.24</v>
      </c>
      <c r="AO30" s="448">
        <f t="shared" ref="AO30" si="42">$Q30*$AO$22</f>
        <v>7000.56</v>
      </c>
      <c r="AP30" s="306"/>
      <c r="AQ30" s="336"/>
    </row>
    <row r="31" spans="1:43" s="82" customFormat="1" ht="18" customHeight="1" thickBot="1">
      <c r="B31" s="1676"/>
      <c r="C31" s="800" t="s">
        <v>516</v>
      </c>
      <c r="D31" s="765">
        <v>2.4</v>
      </c>
      <c r="E31" s="799"/>
      <c r="F31" s="1816"/>
      <c r="G31" s="1475"/>
      <c r="H31" s="1817"/>
      <c r="I31" s="1485"/>
      <c r="J31" s="1485"/>
      <c r="K31" s="1490"/>
      <c r="L31" s="1810"/>
      <c r="M31" s="1810"/>
      <c r="N31" s="1842"/>
      <c r="O31" s="626">
        <f t="shared" ref="O31:AO31" si="43">O30/$F30</f>
        <v>7.1423999999999994</v>
      </c>
      <c r="P31" s="625">
        <f t="shared" si="43"/>
        <v>9.0432000000000006</v>
      </c>
      <c r="Q31" s="626">
        <f>Q30/$F30</f>
        <v>10.000800000000002</v>
      </c>
      <c r="R31" s="624">
        <f t="shared" si="43"/>
        <v>6.9995519999999996</v>
      </c>
      <c r="S31" s="625">
        <f t="shared" si="43"/>
        <v>8.8623360000000009</v>
      </c>
      <c r="T31" s="627">
        <f t="shared" si="43"/>
        <v>9.8007840000000019</v>
      </c>
      <c r="U31" s="626">
        <f t="shared" si="43"/>
        <v>6.7852799999999993</v>
      </c>
      <c r="V31" s="625">
        <f t="shared" si="43"/>
        <v>8.5910400000000013</v>
      </c>
      <c r="W31" s="626">
        <f t="shared" si="43"/>
        <v>9.5007599999999996</v>
      </c>
      <c r="X31" s="624">
        <f t="shared" si="43"/>
        <v>6.6424319999999994</v>
      </c>
      <c r="Y31" s="625">
        <f t="shared" si="43"/>
        <v>8.4101760000000017</v>
      </c>
      <c r="Z31" s="627">
        <f t="shared" si="43"/>
        <v>9.3007439999999999</v>
      </c>
      <c r="AA31" s="626">
        <f t="shared" si="43"/>
        <v>6.4281600000000001</v>
      </c>
      <c r="AB31" s="625">
        <f t="shared" si="43"/>
        <v>8.1388800000000003</v>
      </c>
      <c r="AC31" s="626">
        <f t="shared" si="43"/>
        <v>9.0007200000000012</v>
      </c>
      <c r="AD31" s="624">
        <f t="shared" si="43"/>
        <v>5.9281919999999992</v>
      </c>
      <c r="AE31" s="625">
        <f t="shared" si="43"/>
        <v>7.5058560000000005</v>
      </c>
      <c r="AF31" s="627">
        <f t="shared" si="43"/>
        <v>8.3006640000000012</v>
      </c>
      <c r="AG31" s="626">
        <f t="shared" si="43"/>
        <v>5.7139199999999999</v>
      </c>
      <c r="AH31" s="625">
        <f t="shared" si="43"/>
        <v>7.234560000000001</v>
      </c>
      <c r="AI31" s="626">
        <f t="shared" si="43"/>
        <v>8.0006400000000006</v>
      </c>
      <c r="AJ31" s="624">
        <f t="shared" si="43"/>
        <v>5.3567999999999989</v>
      </c>
      <c r="AK31" s="625">
        <f t="shared" si="43"/>
        <v>6.7824000000000009</v>
      </c>
      <c r="AL31" s="627">
        <f t="shared" si="43"/>
        <v>7.5006000000000004</v>
      </c>
      <c r="AM31" s="626">
        <f t="shared" si="43"/>
        <v>4.9996799999999997</v>
      </c>
      <c r="AN31" s="625">
        <f t="shared" si="43"/>
        <v>6.3302399999999999</v>
      </c>
      <c r="AO31" s="627">
        <f t="shared" si="43"/>
        <v>7.0005600000000001</v>
      </c>
      <c r="AP31" s="306"/>
      <c r="AQ31" s="336"/>
    </row>
    <row r="32" spans="1:43" s="89" customFormat="1" ht="18" customHeight="1">
      <c r="B32" s="1117" t="s">
        <v>517</v>
      </c>
      <c r="C32" s="1677" t="s">
        <v>518</v>
      </c>
      <c r="D32" s="1678"/>
      <c r="E32" s="1678"/>
      <c r="F32" s="1491">
        <v>1000</v>
      </c>
      <c r="G32" s="1492">
        <f>F32*D33</f>
        <v>2400</v>
      </c>
      <c r="H32" s="1829">
        <f>G32*$H$23</f>
        <v>7142.4</v>
      </c>
      <c r="I32" s="1824">
        <v>0</v>
      </c>
      <c r="J32" s="1824">
        <f>G32*KB손해!$G$8*6</f>
        <v>1900.8000000000002</v>
      </c>
      <c r="K32" s="1825">
        <f>G32*KB손해!$H$8*2</f>
        <v>633.6</v>
      </c>
      <c r="L32" s="1826">
        <f>G32*KB손해!$I$8*1</f>
        <v>324</v>
      </c>
      <c r="M32" s="1826"/>
      <c r="N32" s="1841"/>
      <c r="O32" s="455">
        <f>H32+I32</f>
        <v>7142.4</v>
      </c>
      <c r="P32" s="453">
        <f>H32+J32+I32</f>
        <v>9043.2000000000007</v>
      </c>
      <c r="Q32" s="455">
        <f>H32+I32+J32+K32+L32</f>
        <v>10000.800000000001</v>
      </c>
      <c r="R32" s="449">
        <f>$O32*$T$22</f>
        <v>6999.5519999999997</v>
      </c>
      <c r="S32" s="453">
        <f>$P32*$T$22</f>
        <v>8862.3360000000011</v>
      </c>
      <c r="T32" s="447">
        <f>$Q32*$T$22</f>
        <v>9800.7840000000015</v>
      </c>
      <c r="U32" s="455">
        <f t="shared" ref="U32" si="44">$O32*$W$22</f>
        <v>6785.28</v>
      </c>
      <c r="V32" s="453">
        <f t="shared" ref="V32" si="45">$P32*$W$22</f>
        <v>8591.0400000000009</v>
      </c>
      <c r="W32" s="455">
        <f t="shared" ref="W32" si="46">$Q32*$W$22</f>
        <v>9500.76</v>
      </c>
      <c r="X32" s="449">
        <f>$O32*$Z$22</f>
        <v>6642.4319999999998</v>
      </c>
      <c r="Y32" s="453">
        <f>$P32*$Z$22</f>
        <v>8410.1760000000013</v>
      </c>
      <c r="Z32" s="447">
        <f>$Q32*$Z$22</f>
        <v>9300.7440000000006</v>
      </c>
      <c r="AA32" s="455">
        <f t="shared" ref="AA32" si="47">$O32*$AC$22</f>
        <v>6428.16</v>
      </c>
      <c r="AB32" s="453">
        <f t="shared" ref="AB32" si="48">$P32*$AC$22</f>
        <v>8138.880000000001</v>
      </c>
      <c r="AC32" s="455">
        <f t="shared" ref="AC32" si="49">$Q32*$AC$22</f>
        <v>9000.7200000000012</v>
      </c>
      <c r="AD32" s="449">
        <f>$O32*$AF$22</f>
        <v>5928.1919999999991</v>
      </c>
      <c r="AE32" s="453">
        <f>$P32*$AF$22</f>
        <v>7505.8560000000007</v>
      </c>
      <c r="AF32" s="447">
        <f>$Q32*$AF$22</f>
        <v>8300.6640000000007</v>
      </c>
      <c r="AG32" s="455">
        <f t="shared" ref="AG32" si="50">$O32*$AI$22</f>
        <v>5713.92</v>
      </c>
      <c r="AH32" s="453">
        <f t="shared" ref="AH32" si="51">$P32*$AI$22</f>
        <v>7234.5600000000013</v>
      </c>
      <c r="AI32" s="455">
        <f t="shared" ref="AI32" si="52">$Q32*$AI$22</f>
        <v>8000.6400000000012</v>
      </c>
      <c r="AJ32" s="449">
        <f>$O32*$AL$22</f>
        <v>5356.7999999999993</v>
      </c>
      <c r="AK32" s="453">
        <f>$P32*$AL$22</f>
        <v>6782.4000000000005</v>
      </c>
      <c r="AL32" s="447">
        <f>$Q32*$AL$22</f>
        <v>7500.6</v>
      </c>
      <c r="AM32" s="455">
        <f t="shared" ref="AM32" si="53">$O32*$AO$22</f>
        <v>4999.6799999999994</v>
      </c>
      <c r="AN32" s="453">
        <f t="shared" ref="AN32" si="54">$P32*$AO$22</f>
        <v>6330.24</v>
      </c>
      <c r="AO32" s="447">
        <f t="shared" ref="AO32" si="55">$Q32*$AO$22</f>
        <v>7000.56</v>
      </c>
      <c r="AP32" s="306"/>
      <c r="AQ32" s="336"/>
    </row>
    <row r="33" spans="2:43" s="89" customFormat="1" ht="18" customHeight="1" thickBot="1">
      <c r="B33" s="1676"/>
      <c r="C33" s="800" t="s">
        <v>519</v>
      </c>
      <c r="D33" s="765">
        <v>2.4</v>
      </c>
      <c r="E33" s="799"/>
      <c r="F33" s="1477"/>
      <c r="G33" s="1471"/>
      <c r="H33" s="1473"/>
      <c r="I33" s="1815"/>
      <c r="J33" s="1819"/>
      <c r="K33" s="1821"/>
      <c r="L33" s="1823"/>
      <c r="M33" s="1811"/>
      <c r="N33" s="1813"/>
      <c r="O33" s="466">
        <f t="shared" ref="O33:AO33" si="56">O32/$F32</f>
        <v>7.1423999999999994</v>
      </c>
      <c r="P33" s="470">
        <f t="shared" si="56"/>
        <v>9.0432000000000006</v>
      </c>
      <c r="Q33" s="466">
        <f>Q32/$F32</f>
        <v>10.000800000000002</v>
      </c>
      <c r="R33" s="464">
        <f t="shared" si="56"/>
        <v>6.9995519999999996</v>
      </c>
      <c r="S33" s="470">
        <f t="shared" si="56"/>
        <v>8.8623360000000009</v>
      </c>
      <c r="T33" s="468">
        <f t="shared" si="56"/>
        <v>9.8007840000000019</v>
      </c>
      <c r="U33" s="466">
        <f t="shared" si="56"/>
        <v>6.7852799999999993</v>
      </c>
      <c r="V33" s="470">
        <f t="shared" si="56"/>
        <v>8.5910400000000013</v>
      </c>
      <c r="W33" s="466">
        <f t="shared" si="56"/>
        <v>9.5007599999999996</v>
      </c>
      <c r="X33" s="464">
        <f t="shared" si="56"/>
        <v>6.6424319999999994</v>
      </c>
      <c r="Y33" s="470">
        <f t="shared" si="56"/>
        <v>8.4101760000000017</v>
      </c>
      <c r="Z33" s="468">
        <f t="shared" si="56"/>
        <v>9.3007439999999999</v>
      </c>
      <c r="AA33" s="466">
        <f t="shared" si="56"/>
        <v>6.4281600000000001</v>
      </c>
      <c r="AB33" s="470">
        <f t="shared" si="56"/>
        <v>8.1388800000000003</v>
      </c>
      <c r="AC33" s="466">
        <f t="shared" si="56"/>
        <v>9.0007200000000012</v>
      </c>
      <c r="AD33" s="464">
        <f t="shared" si="56"/>
        <v>5.9281919999999992</v>
      </c>
      <c r="AE33" s="470">
        <f t="shared" si="56"/>
        <v>7.5058560000000005</v>
      </c>
      <c r="AF33" s="468">
        <f t="shared" si="56"/>
        <v>8.3006640000000012</v>
      </c>
      <c r="AG33" s="466">
        <f t="shared" si="56"/>
        <v>5.7139199999999999</v>
      </c>
      <c r="AH33" s="470">
        <f t="shared" si="56"/>
        <v>7.234560000000001</v>
      </c>
      <c r="AI33" s="466">
        <f t="shared" si="56"/>
        <v>8.0006400000000006</v>
      </c>
      <c r="AJ33" s="464">
        <f t="shared" si="56"/>
        <v>5.3567999999999989</v>
      </c>
      <c r="AK33" s="470">
        <f t="shared" si="56"/>
        <v>6.7824000000000009</v>
      </c>
      <c r="AL33" s="468">
        <f t="shared" si="56"/>
        <v>7.5006000000000004</v>
      </c>
      <c r="AM33" s="466">
        <f t="shared" si="56"/>
        <v>4.9996799999999997</v>
      </c>
      <c r="AN33" s="470">
        <f t="shared" si="56"/>
        <v>6.3302399999999999</v>
      </c>
      <c r="AO33" s="468">
        <f t="shared" si="56"/>
        <v>7.0005600000000001</v>
      </c>
      <c r="AP33" s="306"/>
      <c r="AQ33" s="336"/>
    </row>
    <row r="34" spans="2:43" s="89" customFormat="1" ht="18" customHeight="1">
      <c r="B34" s="1676"/>
      <c r="C34" s="1693" t="s">
        <v>520</v>
      </c>
      <c r="D34" s="1694"/>
      <c r="E34" s="1694"/>
      <c r="F34" s="1451">
        <v>1000</v>
      </c>
      <c r="G34" s="1471">
        <f>F34*D35</f>
        <v>2400</v>
      </c>
      <c r="H34" s="1473">
        <f>G34*$H$23</f>
        <v>7142.4</v>
      </c>
      <c r="I34" s="1447">
        <v>0</v>
      </c>
      <c r="J34" s="1457">
        <f>G34*KB손해!$G$8*6</f>
        <v>1900.8000000000002</v>
      </c>
      <c r="K34" s="1446">
        <f>G34*KB손해!$H$8*2</f>
        <v>633.6</v>
      </c>
      <c r="L34" s="1532">
        <f>G34*KB손해!$I$8*1</f>
        <v>324</v>
      </c>
      <c r="M34" s="1844"/>
      <c r="N34" s="1846"/>
      <c r="O34" s="457">
        <f>H34+I34</f>
        <v>7142.4</v>
      </c>
      <c r="P34" s="454">
        <f>H34+J34+I34</f>
        <v>9043.2000000000007</v>
      </c>
      <c r="Q34" s="457">
        <f>H34+I34+J34+K34+L34</f>
        <v>10000.800000000001</v>
      </c>
      <c r="R34" s="451">
        <f>$O34*$T$22</f>
        <v>6999.5519999999997</v>
      </c>
      <c r="S34" s="454">
        <f>$P34*$T$22</f>
        <v>8862.3360000000011</v>
      </c>
      <c r="T34" s="448">
        <f>$Q34*$T$22</f>
        <v>9800.7840000000015</v>
      </c>
      <c r="U34" s="457">
        <f t="shared" ref="U34" si="57">$O34*$W$22</f>
        <v>6785.28</v>
      </c>
      <c r="V34" s="454">
        <f t="shared" ref="V34" si="58">$P34*$W$22</f>
        <v>8591.0400000000009</v>
      </c>
      <c r="W34" s="457">
        <f t="shared" ref="W34" si="59">$Q34*$W$22</f>
        <v>9500.76</v>
      </c>
      <c r="X34" s="451">
        <f>$O34*$Z$22</f>
        <v>6642.4319999999998</v>
      </c>
      <c r="Y34" s="454">
        <f>$P34*$Z$22</f>
        <v>8410.1760000000013</v>
      </c>
      <c r="Z34" s="448">
        <f>$Q34*$Z$22</f>
        <v>9300.7440000000006</v>
      </c>
      <c r="AA34" s="457">
        <f t="shared" ref="AA34" si="60">$O34*$AC$22</f>
        <v>6428.16</v>
      </c>
      <c r="AB34" s="454">
        <f t="shared" ref="AB34" si="61">$P34*$AC$22</f>
        <v>8138.880000000001</v>
      </c>
      <c r="AC34" s="457">
        <f t="shared" ref="AC34" si="62">$Q34*$AC$22</f>
        <v>9000.7200000000012</v>
      </c>
      <c r="AD34" s="451">
        <f>$O34*$AF$22</f>
        <v>5928.1919999999991</v>
      </c>
      <c r="AE34" s="454">
        <f>$P34*$AF$22</f>
        <v>7505.8560000000007</v>
      </c>
      <c r="AF34" s="448">
        <f>$Q34*$AF$22</f>
        <v>8300.6640000000007</v>
      </c>
      <c r="AG34" s="457">
        <f t="shared" ref="AG34" si="63">$O34*$AI$22</f>
        <v>5713.92</v>
      </c>
      <c r="AH34" s="454">
        <f t="shared" ref="AH34" si="64">$P34*$AI$22</f>
        <v>7234.5600000000013</v>
      </c>
      <c r="AI34" s="457">
        <f t="shared" ref="AI34" si="65">$Q34*$AI$22</f>
        <v>8000.6400000000012</v>
      </c>
      <c r="AJ34" s="451">
        <f>$O34*$AL$22</f>
        <v>5356.7999999999993</v>
      </c>
      <c r="AK34" s="454">
        <f>$P34*$AL$22</f>
        <v>6782.4000000000005</v>
      </c>
      <c r="AL34" s="448">
        <f>$Q34*$AL$22</f>
        <v>7500.6</v>
      </c>
      <c r="AM34" s="457">
        <f t="shared" ref="AM34" si="66">$O34*$AO$22</f>
        <v>4999.6799999999994</v>
      </c>
      <c r="AN34" s="454">
        <f t="shared" ref="AN34" si="67">$P34*$AO$22</f>
        <v>6330.24</v>
      </c>
      <c r="AO34" s="448">
        <f t="shared" ref="AO34" si="68">$Q34*$AO$22</f>
        <v>7000.56</v>
      </c>
      <c r="AP34" s="306"/>
      <c r="AQ34" s="336"/>
    </row>
    <row r="35" spans="2:43" s="89" customFormat="1" ht="18" customHeight="1" thickBot="1">
      <c r="B35" s="1118"/>
      <c r="C35" s="806" t="s">
        <v>519</v>
      </c>
      <c r="D35" s="765">
        <v>2.4</v>
      </c>
      <c r="E35" s="803"/>
      <c r="F35" s="1454"/>
      <c r="G35" s="1828"/>
      <c r="H35" s="1476"/>
      <c r="I35" s="1486"/>
      <c r="J35" s="1827"/>
      <c r="K35" s="1486"/>
      <c r="L35" s="1533"/>
      <c r="M35" s="1845"/>
      <c r="N35" s="1847"/>
      <c r="O35" s="467">
        <f t="shared" ref="O35:AO35" si="69">O34/$F34</f>
        <v>7.1423999999999994</v>
      </c>
      <c r="P35" s="471">
        <f t="shared" si="69"/>
        <v>9.0432000000000006</v>
      </c>
      <c r="Q35" s="467">
        <f>Q34/$F34</f>
        <v>10.000800000000002</v>
      </c>
      <c r="R35" s="465">
        <f t="shared" si="69"/>
        <v>6.9995519999999996</v>
      </c>
      <c r="S35" s="471">
        <f t="shared" si="69"/>
        <v>8.8623360000000009</v>
      </c>
      <c r="T35" s="469">
        <f t="shared" si="69"/>
        <v>9.8007840000000019</v>
      </c>
      <c r="U35" s="467">
        <f t="shared" si="69"/>
        <v>6.7852799999999993</v>
      </c>
      <c r="V35" s="471">
        <f t="shared" si="69"/>
        <v>8.5910400000000013</v>
      </c>
      <c r="W35" s="467">
        <f t="shared" si="69"/>
        <v>9.5007599999999996</v>
      </c>
      <c r="X35" s="465">
        <f t="shared" si="69"/>
        <v>6.6424319999999994</v>
      </c>
      <c r="Y35" s="471">
        <f t="shared" si="69"/>
        <v>8.4101760000000017</v>
      </c>
      <c r="Z35" s="469">
        <f t="shared" si="69"/>
        <v>9.3007439999999999</v>
      </c>
      <c r="AA35" s="467">
        <f t="shared" si="69"/>
        <v>6.4281600000000001</v>
      </c>
      <c r="AB35" s="471">
        <f t="shared" si="69"/>
        <v>8.1388800000000003</v>
      </c>
      <c r="AC35" s="467">
        <f t="shared" si="69"/>
        <v>9.0007200000000012</v>
      </c>
      <c r="AD35" s="465">
        <f t="shared" si="69"/>
        <v>5.9281919999999992</v>
      </c>
      <c r="AE35" s="471">
        <f t="shared" si="69"/>
        <v>7.5058560000000005</v>
      </c>
      <c r="AF35" s="469">
        <f t="shared" si="69"/>
        <v>8.3006640000000012</v>
      </c>
      <c r="AG35" s="467">
        <f t="shared" si="69"/>
        <v>5.7139199999999999</v>
      </c>
      <c r="AH35" s="471">
        <f t="shared" si="69"/>
        <v>7.234560000000001</v>
      </c>
      <c r="AI35" s="467">
        <f t="shared" si="69"/>
        <v>8.0006400000000006</v>
      </c>
      <c r="AJ35" s="465">
        <f t="shared" si="69"/>
        <v>5.3567999999999989</v>
      </c>
      <c r="AK35" s="471">
        <f t="shared" si="69"/>
        <v>6.7824000000000009</v>
      </c>
      <c r="AL35" s="469">
        <f t="shared" si="69"/>
        <v>7.5006000000000004</v>
      </c>
      <c r="AM35" s="467">
        <f t="shared" si="69"/>
        <v>4.9996799999999997</v>
      </c>
      <c r="AN35" s="471">
        <f t="shared" si="69"/>
        <v>6.3302399999999999</v>
      </c>
      <c r="AO35" s="469">
        <f t="shared" si="69"/>
        <v>7.0005600000000001</v>
      </c>
      <c r="AP35" s="306"/>
      <c r="AQ35" s="336"/>
    </row>
    <row r="36" spans="2:43" s="89" customFormat="1" ht="17.25" customHeight="1">
      <c r="B36" s="1278" t="s">
        <v>521</v>
      </c>
      <c r="C36" s="1677" t="s">
        <v>522</v>
      </c>
      <c r="D36" s="1678"/>
      <c r="E36" s="1832"/>
      <c r="F36" s="1458">
        <v>1000</v>
      </c>
      <c r="G36" s="1459">
        <f>F36*D37</f>
        <v>600</v>
      </c>
      <c r="H36" s="1457">
        <f>G36*100%</f>
        <v>600</v>
      </c>
      <c r="I36" s="1459">
        <f>G36*8%*5</f>
        <v>240</v>
      </c>
      <c r="J36" s="1457">
        <f t="shared" ref="J36" si="70">G36*13.2%*6</f>
        <v>475.20000000000005</v>
      </c>
      <c r="K36" s="1446">
        <f t="shared" ref="K36" si="71">G36*13.2%*2</f>
        <v>158.4</v>
      </c>
      <c r="L36" s="1457">
        <f t="shared" ref="L36" si="72">G36*13.5%*1</f>
        <v>81</v>
      </c>
      <c r="M36" s="1459">
        <f>F36*1%*12</f>
        <v>120</v>
      </c>
      <c r="N36" s="1843">
        <f>F36*E37*24</f>
        <v>768</v>
      </c>
      <c r="O36" s="618">
        <f>H36</f>
        <v>600</v>
      </c>
      <c r="P36" s="617">
        <f>H36+J36+I36</f>
        <v>1315.2</v>
      </c>
      <c r="Q36" s="616">
        <f>H36+I36+J36+K36+L36+M36+N36</f>
        <v>2442.6000000000004</v>
      </c>
      <c r="R36" s="618">
        <f>$O36*$T$22</f>
        <v>588</v>
      </c>
      <c r="S36" s="617">
        <f>$P36*$T$22</f>
        <v>1288.896</v>
      </c>
      <c r="T36" s="619">
        <f>$Q36*$T$22</f>
        <v>2393.7480000000005</v>
      </c>
      <c r="U36" s="616">
        <f t="shared" ref="U36" si="73">$O36*$W$22</f>
        <v>570</v>
      </c>
      <c r="V36" s="617">
        <f t="shared" ref="V36" si="74">$P36*$W$22</f>
        <v>1249.44</v>
      </c>
      <c r="W36" s="616">
        <f t="shared" ref="W36" si="75">$Q36*$W$22</f>
        <v>2320.4700000000003</v>
      </c>
      <c r="X36" s="618">
        <f>$O36*$Z$22</f>
        <v>558</v>
      </c>
      <c r="Y36" s="617">
        <f>$P36*$Z$22</f>
        <v>1223.1360000000002</v>
      </c>
      <c r="Z36" s="619">
        <f>$Q36*$Z$22</f>
        <v>2271.6180000000004</v>
      </c>
      <c r="AA36" s="616">
        <f t="shared" ref="AA36" si="76">$O36*$AC$22</f>
        <v>540</v>
      </c>
      <c r="AB36" s="617">
        <f t="shared" ref="AB36" si="77">$P36*$AC$22</f>
        <v>1183.68</v>
      </c>
      <c r="AC36" s="616">
        <f t="shared" ref="AC36" si="78">$Q36*$AC$22</f>
        <v>2198.3400000000006</v>
      </c>
      <c r="AD36" s="618">
        <f>$O36*$AF$22</f>
        <v>498</v>
      </c>
      <c r="AE36" s="617">
        <f>$P36*$AF$22</f>
        <v>1091.616</v>
      </c>
      <c r="AF36" s="619">
        <f>$Q36*$AF$22</f>
        <v>2027.3580000000002</v>
      </c>
      <c r="AG36" s="616">
        <f t="shared" ref="AG36" si="79">$O36*$AI$22</f>
        <v>480</v>
      </c>
      <c r="AH36" s="617">
        <f t="shared" ref="AH36" si="80">$P36*$AI$22</f>
        <v>1052.1600000000001</v>
      </c>
      <c r="AI36" s="616">
        <f t="shared" ref="AI36" si="81">$Q36*$AI$22</f>
        <v>1954.0800000000004</v>
      </c>
      <c r="AJ36" s="618">
        <f>$O36*$AL$22</f>
        <v>450</v>
      </c>
      <c r="AK36" s="617">
        <f>$P36*$AL$22</f>
        <v>986.40000000000009</v>
      </c>
      <c r="AL36" s="619">
        <f>$Q36*$AL$22</f>
        <v>1831.9500000000003</v>
      </c>
      <c r="AM36" s="616">
        <f t="shared" ref="AM36" si="82">$O36*$AO$22</f>
        <v>420</v>
      </c>
      <c r="AN36" s="617">
        <f t="shared" ref="AN36" si="83">$P36*$AO$22</f>
        <v>920.64</v>
      </c>
      <c r="AO36" s="619">
        <f t="shared" ref="AO36" si="84">$Q36*$AO$22</f>
        <v>1709.8200000000002</v>
      </c>
      <c r="AP36" s="306"/>
      <c r="AQ36" s="336"/>
    </row>
    <row r="37" spans="2:43" s="89" customFormat="1" ht="18" customHeight="1">
      <c r="B37" s="1279"/>
      <c r="C37" s="797" t="s">
        <v>523</v>
      </c>
      <c r="D37" s="798">
        <v>0.6</v>
      </c>
      <c r="E37" s="846">
        <v>3.2000000000000001E-2</v>
      </c>
      <c r="F37" s="1451"/>
      <c r="G37" s="1452"/>
      <c r="H37" s="1453"/>
      <c r="I37" s="1452"/>
      <c r="J37" s="1489"/>
      <c r="K37" s="1490"/>
      <c r="L37" s="1489"/>
      <c r="M37" s="1452"/>
      <c r="N37" s="1839"/>
      <c r="O37" s="464">
        <f t="shared" ref="O37:AO37" si="85">O36/$F36</f>
        <v>0.6</v>
      </c>
      <c r="P37" s="470">
        <f t="shared" si="85"/>
        <v>1.3152000000000001</v>
      </c>
      <c r="Q37" s="466">
        <f>Q36/$F36</f>
        <v>2.4426000000000005</v>
      </c>
      <c r="R37" s="464">
        <f t="shared" si="85"/>
        <v>0.58799999999999997</v>
      </c>
      <c r="S37" s="470">
        <f t="shared" si="85"/>
        <v>1.288896</v>
      </c>
      <c r="T37" s="468">
        <f t="shared" si="85"/>
        <v>2.3937480000000004</v>
      </c>
      <c r="U37" s="466">
        <f t="shared" si="85"/>
        <v>0.56999999999999995</v>
      </c>
      <c r="V37" s="470">
        <f t="shared" si="85"/>
        <v>1.2494400000000001</v>
      </c>
      <c r="W37" s="466">
        <f t="shared" si="85"/>
        <v>2.3204700000000003</v>
      </c>
      <c r="X37" s="464">
        <f t="shared" si="85"/>
        <v>0.55800000000000005</v>
      </c>
      <c r="Y37" s="470">
        <f t="shared" si="85"/>
        <v>1.2231360000000002</v>
      </c>
      <c r="Z37" s="468">
        <f t="shared" si="85"/>
        <v>2.2716180000000006</v>
      </c>
      <c r="AA37" s="466">
        <f t="shared" si="85"/>
        <v>0.54</v>
      </c>
      <c r="AB37" s="470">
        <f t="shared" si="85"/>
        <v>1.1836800000000001</v>
      </c>
      <c r="AC37" s="466">
        <f t="shared" si="85"/>
        <v>2.1983400000000004</v>
      </c>
      <c r="AD37" s="464">
        <f t="shared" si="85"/>
        <v>0.498</v>
      </c>
      <c r="AE37" s="470">
        <f t="shared" si="85"/>
        <v>1.0916159999999999</v>
      </c>
      <c r="AF37" s="468">
        <f t="shared" si="85"/>
        <v>2.027358</v>
      </c>
      <c r="AG37" s="466">
        <f t="shared" si="85"/>
        <v>0.48</v>
      </c>
      <c r="AH37" s="470">
        <f t="shared" si="85"/>
        <v>1.05216</v>
      </c>
      <c r="AI37" s="466">
        <f t="shared" si="85"/>
        <v>1.9540800000000005</v>
      </c>
      <c r="AJ37" s="464">
        <f t="shared" si="85"/>
        <v>0.45</v>
      </c>
      <c r="AK37" s="470">
        <f t="shared" si="85"/>
        <v>0.98640000000000005</v>
      </c>
      <c r="AL37" s="468">
        <f t="shared" si="85"/>
        <v>1.8319500000000002</v>
      </c>
      <c r="AM37" s="466">
        <f t="shared" si="85"/>
        <v>0.42</v>
      </c>
      <c r="AN37" s="470">
        <f t="shared" si="85"/>
        <v>0.92064000000000001</v>
      </c>
      <c r="AO37" s="468">
        <f t="shared" si="85"/>
        <v>1.7098200000000001</v>
      </c>
      <c r="AP37" s="306"/>
      <c r="AQ37" s="336"/>
    </row>
    <row r="38" spans="2:43" s="89" customFormat="1" ht="18" customHeight="1">
      <c r="B38" s="1279"/>
      <c r="C38" s="1693" t="s">
        <v>524</v>
      </c>
      <c r="D38" s="1694"/>
      <c r="E38" s="1830"/>
      <c r="F38" s="1451">
        <v>1000</v>
      </c>
      <c r="G38" s="1452">
        <f>F38*D39</f>
        <v>300</v>
      </c>
      <c r="H38" s="1453">
        <f>G38*100%</f>
        <v>300</v>
      </c>
      <c r="I38" s="1452">
        <f>G38*8%*5</f>
        <v>120</v>
      </c>
      <c r="J38" s="1460">
        <f t="shared" ref="J38" si="86">G38*13.2%*6</f>
        <v>237.60000000000002</v>
      </c>
      <c r="K38" s="1462">
        <f t="shared" ref="K38" si="87">G38*13.2%*2</f>
        <v>79.2</v>
      </c>
      <c r="L38" s="1837">
        <f t="shared" ref="L38" si="88">G38*13.5%*1</f>
        <v>40.5</v>
      </c>
      <c r="M38" s="1452">
        <f>F38*1%*12</f>
        <v>120</v>
      </c>
      <c r="N38" s="1839">
        <f>F38*E39*24</f>
        <v>720</v>
      </c>
      <c r="O38" s="451">
        <f>H38</f>
        <v>300</v>
      </c>
      <c r="P38" s="454">
        <f>H38+J38+I38</f>
        <v>657.6</v>
      </c>
      <c r="Q38" s="457">
        <f>H38+I38+J38+K38+L38+M38+N38</f>
        <v>1617.3000000000002</v>
      </c>
      <c r="R38" s="451">
        <f>$O38*$T$22</f>
        <v>294</v>
      </c>
      <c r="S38" s="454">
        <f>$P38*$T$22</f>
        <v>644.44799999999998</v>
      </c>
      <c r="T38" s="448">
        <f>$Q38*$T$22</f>
        <v>1584.9540000000002</v>
      </c>
      <c r="U38" s="457">
        <f t="shared" ref="U38" si="89">$O38*$W$22</f>
        <v>285</v>
      </c>
      <c r="V38" s="454">
        <f t="shared" ref="V38" si="90">$P38*$W$22</f>
        <v>624.72</v>
      </c>
      <c r="W38" s="457">
        <f t="shared" ref="W38" si="91">$Q38*$W$22</f>
        <v>1536.4350000000002</v>
      </c>
      <c r="X38" s="451">
        <f>$O38*$Z$22</f>
        <v>279</v>
      </c>
      <c r="Y38" s="454">
        <f>$P38*$Z$22</f>
        <v>611.5680000000001</v>
      </c>
      <c r="Z38" s="448">
        <f>$Q38*$Z$22</f>
        <v>1504.0890000000002</v>
      </c>
      <c r="AA38" s="457">
        <f t="shared" ref="AA38" si="92">$O38*$AC$22</f>
        <v>270</v>
      </c>
      <c r="AB38" s="454">
        <f t="shared" ref="AB38" si="93">$P38*$AC$22</f>
        <v>591.84</v>
      </c>
      <c r="AC38" s="457">
        <f t="shared" ref="AC38" si="94">$Q38*$AC$22</f>
        <v>1455.5700000000002</v>
      </c>
      <c r="AD38" s="451">
        <f>$O38*$AF$22</f>
        <v>249</v>
      </c>
      <c r="AE38" s="454">
        <f>$P38*$AF$22</f>
        <v>545.80799999999999</v>
      </c>
      <c r="AF38" s="448">
        <f>$Q38*$AF$22</f>
        <v>1342.3590000000002</v>
      </c>
      <c r="AG38" s="457">
        <f t="shared" ref="AG38" si="95">$O38*$AI$22</f>
        <v>240</v>
      </c>
      <c r="AH38" s="454">
        <f t="shared" ref="AH38" si="96">$P38*$AI$22</f>
        <v>526.08000000000004</v>
      </c>
      <c r="AI38" s="457">
        <f t="shared" ref="AI38" si="97">$Q38*$AI$22</f>
        <v>1293.8400000000001</v>
      </c>
      <c r="AJ38" s="451">
        <f>$O38*$AL$22</f>
        <v>225</v>
      </c>
      <c r="AK38" s="454">
        <f>$P38*$AL$22</f>
        <v>493.20000000000005</v>
      </c>
      <c r="AL38" s="448">
        <f>$Q38*$AL$22</f>
        <v>1212.9750000000001</v>
      </c>
      <c r="AM38" s="457">
        <f t="shared" ref="AM38" si="98">$O38*$AO$22</f>
        <v>210</v>
      </c>
      <c r="AN38" s="454">
        <f t="shared" ref="AN38" si="99">$P38*$AO$22</f>
        <v>460.32</v>
      </c>
      <c r="AO38" s="448">
        <f t="shared" ref="AO38" si="100">$Q38*$AO$22</f>
        <v>1132.1100000000001</v>
      </c>
      <c r="AQ38" s="336"/>
    </row>
    <row r="39" spans="2:43" s="89" customFormat="1" ht="18" customHeight="1" thickBot="1">
      <c r="B39" s="1280"/>
      <c r="C39" s="801" t="s">
        <v>111</v>
      </c>
      <c r="D39" s="802">
        <v>0.3</v>
      </c>
      <c r="E39" s="847">
        <v>0.03</v>
      </c>
      <c r="F39" s="1474"/>
      <c r="G39" s="1833"/>
      <c r="H39" s="1489"/>
      <c r="I39" s="1833"/>
      <c r="J39" s="1836"/>
      <c r="K39" s="1450"/>
      <c r="L39" s="1838"/>
      <c r="M39" s="1833"/>
      <c r="N39" s="1840"/>
      <c r="O39" s="624">
        <f t="shared" ref="O39:AO39" si="101">O38/$F38</f>
        <v>0.3</v>
      </c>
      <c r="P39" s="625">
        <f t="shared" si="101"/>
        <v>0.65760000000000007</v>
      </c>
      <c r="Q39" s="626">
        <f>Q38/$F38</f>
        <v>1.6173000000000002</v>
      </c>
      <c r="R39" s="624">
        <f t="shared" si="101"/>
        <v>0.29399999999999998</v>
      </c>
      <c r="S39" s="625">
        <f t="shared" si="101"/>
        <v>0.64444800000000002</v>
      </c>
      <c r="T39" s="627">
        <f t="shared" si="101"/>
        <v>1.5849540000000002</v>
      </c>
      <c r="U39" s="626">
        <f t="shared" si="101"/>
        <v>0.28499999999999998</v>
      </c>
      <c r="V39" s="625">
        <f t="shared" si="101"/>
        <v>0.62472000000000005</v>
      </c>
      <c r="W39" s="626">
        <f t="shared" si="101"/>
        <v>1.5364350000000002</v>
      </c>
      <c r="X39" s="624">
        <f t="shared" si="101"/>
        <v>0.27900000000000003</v>
      </c>
      <c r="Y39" s="625">
        <f t="shared" si="101"/>
        <v>0.61156800000000011</v>
      </c>
      <c r="Z39" s="627">
        <f t="shared" si="101"/>
        <v>1.5040890000000002</v>
      </c>
      <c r="AA39" s="626">
        <f t="shared" si="101"/>
        <v>0.27</v>
      </c>
      <c r="AB39" s="625">
        <f t="shared" si="101"/>
        <v>0.59184000000000003</v>
      </c>
      <c r="AC39" s="626">
        <f t="shared" si="101"/>
        <v>1.4555700000000003</v>
      </c>
      <c r="AD39" s="624">
        <f t="shared" si="101"/>
        <v>0.249</v>
      </c>
      <c r="AE39" s="625">
        <f t="shared" si="101"/>
        <v>0.54580799999999996</v>
      </c>
      <c r="AF39" s="627">
        <f t="shared" si="101"/>
        <v>1.3423590000000001</v>
      </c>
      <c r="AG39" s="626">
        <f t="shared" si="101"/>
        <v>0.24</v>
      </c>
      <c r="AH39" s="625">
        <f t="shared" si="101"/>
        <v>0.52607999999999999</v>
      </c>
      <c r="AI39" s="626">
        <f t="shared" si="101"/>
        <v>1.2938400000000001</v>
      </c>
      <c r="AJ39" s="624">
        <f t="shared" si="101"/>
        <v>0.22500000000000001</v>
      </c>
      <c r="AK39" s="625">
        <f t="shared" si="101"/>
        <v>0.49320000000000003</v>
      </c>
      <c r="AL39" s="627">
        <f t="shared" si="101"/>
        <v>1.2129750000000001</v>
      </c>
      <c r="AM39" s="626">
        <f t="shared" si="101"/>
        <v>0.21</v>
      </c>
      <c r="AN39" s="625">
        <f t="shared" si="101"/>
        <v>0.46032000000000001</v>
      </c>
      <c r="AO39" s="627">
        <f t="shared" si="101"/>
        <v>1.1321100000000002</v>
      </c>
      <c r="AQ39" s="336"/>
    </row>
    <row r="40" spans="2:43" s="89" customFormat="1" ht="18" customHeight="1">
      <c r="B40" s="1279" t="s">
        <v>525</v>
      </c>
      <c r="C40" s="1814" t="s">
        <v>526</v>
      </c>
      <c r="D40" s="1715"/>
      <c r="E40" s="1830"/>
      <c r="F40" s="1469">
        <v>1000</v>
      </c>
      <c r="G40" s="1470">
        <f>F40*D41</f>
        <v>200</v>
      </c>
      <c r="H40" s="1831">
        <f>G40*50%</f>
        <v>100</v>
      </c>
      <c r="I40" s="1470">
        <f>G40*24.5%*5</f>
        <v>245</v>
      </c>
      <c r="J40" s="1831">
        <f>G40*24.5%*6</f>
        <v>294</v>
      </c>
      <c r="K40" s="1825">
        <v>0</v>
      </c>
      <c r="L40" s="1831">
        <v>0</v>
      </c>
      <c r="M40" s="1470">
        <v>0</v>
      </c>
      <c r="N40" s="1834">
        <v>0</v>
      </c>
      <c r="O40" s="449">
        <f>H40</f>
        <v>100</v>
      </c>
      <c r="P40" s="453">
        <f>H40+J40+I40</f>
        <v>639</v>
      </c>
      <c r="Q40" s="455">
        <f>H40+I40+J40+K40+L40+M40+N40</f>
        <v>639</v>
      </c>
      <c r="R40" s="449">
        <f>$O40*$T$22</f>
        <v>98</v>
      </c>
      <c r="S40" s="453">
        <f>$P40*$T$22</f>
        <v>626.22</v>
      </c>
      <c r="T40" s="447">
        <f>$Q40*$T$22</f>
        <v>626.22</v>
      </c>
      <c r="U40" s="455">
        <f t="shared" ref="U40" si="102">$O40*$W$22</f>
        <v>95</v>
      </c>
      <c r="V40" s="453">
        <f t="shared" ref="V40" si="103">$P40*$W$22</f>
        <v>607.04999999999995</v>
      </c>
      <c r="W40" s="455">
        <f t="shared" ref="W40" si="104">$Q40*$W$22</f>
        <v>607.04999999999995</v>
      </c>
      <c r="X40" s="449">
        <f>$O40*$Z$22</f>
        <v>93</v>
      </c>
      <c r="Y40" s="453">
        <f>$P40*$Z$22</f>
        <v>594.27</v>
      </c>
      <c r="Z40" s="447">
        <f>$Q40*$Z$22</f>
        <v>594.27</v>
      </c>
      <c r="AA40" s="455">
        <f t="shared" ref="AA40" si="105">$O40*$AC$22</f>
        <v>90</v>
      </c>
      <c r="AB40" s="453">
        <f t="shared" ref="AB40" si="106">$P40*$AC$22</f>
        <v>575.1</v>
      </c>
      <c r="AC40" s="455">
        <f t="shared" ref="AC40" si="107">$Q40*$AC$22</f>
        <v>575.1</v>
      </c>
      <c r="AD40" s="449">
        <f>$O40*$AF$22</f>
        <v>83</v>
      </c>
      <c r="AE40" s="453">
        <f>$P40*$AF$22</f>
        <v>530.37</v>
      </c>
      <c r="AF40" s="447">
        <f>$Q40*$AF$22</f>
        <v>530.37</v>
      </c>
      <c r="AG40" s="455">
        <f t="shared" ref="AG40" si="108">$O40*$AI$22</f>
        <v>80</v>
      </c>
      <c r="AH40" s="453">
        <f t="shared" ref="AH40" si="109">$P40*$AI$22</f>
        <v>511.20000000000005</v>
      </c>
      <c r="AI40" s="455">
        <f t="shared" ref="AI40" si="110">$Q40*$AI$22</f>
        <v>511.20000000000005</v>
      </c>
      <c r="AJ40" s="449">
        <f>$O40*$AL$22</f>
        <v>75</v>
      </c>
      <c r="AK40" s="453">
        <f>$P40*$AL$22</f>
        <v>479.25</v>
      </c>
      <c r="AL40" s="447">
        <f>$Q40*$AL$22</f>
        <v>479.25</v>
      </c>
      <c r="AM40" s="455">
        <f t="shared" ref="AM40" si="111">$O40*$AO$22</f>
        <v>70</v>
      </c>
      <c r="AN40" s="453">
        <f t="shared" ref="AN40" si="112">$P40*$AO$22</f>
        <v>447.29999999999995</v>
      </c>
      <c r="AO40" s="447">
        <f t="shared" ref="AO40" si="113">$Q40*$AO$22</f>
        <v>447.29999999999995</v>
      </c>
      <c r="AQ40" s="336"/>
    </row>
    <row r="41" spans="2:43" s="89" customFormat="1" ht="18" customHeight="1" thickBot="1">
      <c r="B41" s="1280"/>
      <c r="C41" s="848" t="s">
        <v>527</v>
      </c>
      <c r="D41" s="802">
        <v>0.2</v>
      </c>
      <c r="E41" s="849"/>
      <c r="F41" s="1454"/>
      <c r="G41" s="1455"/>
      <c r="H41" s="1456"/>
      <c r="I41" s="1455"/>
      <c r="J41" s="1456"/>
      <c r="K41" s="1450"/>
      <c r="L41" s="1456"/>
      <c r="M41" s="1455"/>
      <c r="N41" s="1835"/>
      <c r="O41" s="465">
        <f t="shared" ref="O41:AO41" si="114">O40/$F40</f>
        <v>0.1</v>
      </c>
      <c r="P41" s="471">
        <f t="shared" si="114"/>
        <v>0.63900000000000001</v>
      </c>
      <c r="Q41" s="467">
        <f>Q40/$F40</f>
        <v>0.63900000000000001</v>
      </c>
      <c r="R41" s="465">
        <f t="shared" si="114"/>
        <v>9.8000000000000004E-2</v>
      </c>
      <c r="S41" s="471">
        <f t="shared" si="114"/>
        <v>0.62622</v>
      </c>
      <c r="T41" s="469">
        <f t="shared" si="114"/>
        <v>0.62622</v>
      </c>
      <c r="U41" s="467">
        <f t="shared" si="114"/>
        <v>9.5000000000000001E-2</v>
      </c>
      <c r="V41" s="471">
        <f t="shared" si="114"/>
        <v>0.60704999999999998</v>
      </c>
      <c r="W41" s="467">
        <f t="shared" si="114"/>
        <v>0.60704999999999998</v>
      </c>
      <c r="X41" s="465">
        <f t="shared" si="114"/>
        <v>9.2999999999999999E-2</v>
      </c>
      <c r="Y41" s="471">
        <f t="shared" si="114"/>
        <v>0.59426999999999996</v>
      </c>
      <c r="Z41" s="469">
        <f t="shared" si="114"/>
        <v>0.59426999999999996</v>
      </c>
      <c r="AA41" s="467">
        <f t="shared" si="114"/>
        <v>0.09</v>
      </c>
      <c r="AB41" s="471">
        <f t="shared" si="114"/>
        <v>0.57510000000000006</v>
      </c>
      <c r="AC41" s="467">
        <f t="shared" si="114"/>
        <v>0.57510000000000006</v>
      </c>
      <c r="AD41" s="465">
        <f t="shared" si="114"/>
        <v>8.3000000000000004E-2</v>
      </c>
      <c r="AE41" s="471">
        <f t="shared" si="114"/>
        <v>0.53037000000000001</v>
      </c>
      <c r="AF41" s="469">
        <f t="shared" si="114"/>
        <v>0.53037000000000001</v>
      </c>
      <c r="AG41" s="467">
        <f t="shared" si="114"/>
        <v>0.08</v>
      </c>
      <c r="AH41" s="471">
        <f t="shared" si="114"/>
        <v>0.5112000000000001</v>
      </c>
      <c r="AI41" s="467">
        <f t="shared" si="114"/>
        <v>0.5112000000000001</v>
      </c>
      <c r="AJ41" s="465">
        <f t="shared" si="114"/>
        <v>7.4999999999999997E-2</v>
      </c>
      <c r="AK41" s="471">
        <f t="shared" si="114"/>
        <v>0.47925000000000001</v>
      </c>
      <c r="AL41" s="469">
        <f t="shared" si="114"/>
        <v>0.47925000000000001</v>
      </c>
      <c r="AM41" s="467">
        <f t="shared" si="114"/>
        <v>7.0000000000000007E-2</v>
      </c>
      <c r="AN41" s="471">
        <f t="shared" si="114"/>
        <v>0.44729999999999998</v>
      </c>
      <c r="AO41" s="469">
        <f t="shared" si="114"/>
        <v>0.44729999999999998</v>
      </c>
      <c r="AQ41" s="336"/>
    </row>
    <row r="42" spans="2:43" s="89" customFormat="1" ht="18" customHeight="1">
      <c r="B42" s="90"/>
      <c r="C42" s="90"/>
      <c r="D42" s="90"/>
      <c r="E42" s="90"/>
      <c r="F42" s="211"/>
      <c r="G42" s="211"/>
      <c r="H42" s="305"/>
      <c r="I42" s="211"/>
      <c r="J42" s="305"/>
      <c r="K42" s="211"/>
      <c r="L42" s="211"/>
      <c r="M42" s="212"/>
      <c r="N42" s="212"/>
      <c r="O42" s="212"/>
      <c r="P42" s="212"/>
      <c r="Q42" s="212"/>
      <c r="R42" s="212"/>
      <c r="S42" s="212"/>
      <c r="T42" s="212"/>
      <c r="U42" s="212"/>
      <c r="V42" s="212"/>
      <c r="W42" s="212"/>
      <c r="X42" s="212"/>
      <c r="Y42" s="212"/>
      <c r="Z42" s="212"/>
      <c r="AA42" s="212"/>
      <c r="AB42" s="212"/>
      <c r="AC42" s="212"/>
      <c r="AD42" s="212"/>
      <c r="AE42" s="212"/>
      <c r="AF42" s="212"/>
      <c r="AG42" s="212"/>
      <c r="AH42" s="212"/>
      <c r="AI42" s="212"/>
      <c r="AJ42" s="212"/>
      <c r="AM42" s="212"/>
      <c r="AQ42" s="336"/>
    </row>
    <row r="43" spans="2:43" s="113" customFormat="1" ht="18" customHeight="1">
      <c r="B43" s="114"/>
      <c r="C43" s="114"/>
      <c r="D43" s="112"/>
      <c r="E43" s="112"/>
      <c r="F43" s="112"/>
      <c r="G43" s="112"/>
      <c r="H43" s="112"/>
      <c r="I43" s="213"/>
      <c r="J43" s="112"/>
      <c r="K43" s="112"/>
      <c r="L43" s="112"/>
      <c r="N43" s="214"/>
      <c r="AQ43" s="337"/>
    </row>
    <row r="44" spans="2:43" s="33" customFormat="1" ht="17.25" customHeight="1">
      <c r="C44" s="36"/>
      <c r="D44" s="36"/>
      <c r="E44" s="36"/>
      <c r="AQ44" s="338"/>
    </row>
    <row r="45" spans="2:43" s="33" customFormat="1" ht="17.25" customHeight="1">
      <c r="C45" s="36"/>
      <c r="D45" s="36"/>
      <c r="E45" s="36"/>
      <c r="AQ45" s="338"/>
    </row>
    <row r="46" spans="2:43" s="33" customFormat="1" ht="18" customHeight="1">
      <c r="B46" s="248"/>
      <c r="C46" s="36"/>
      <c r="D46" s="36"/>
      <c r="E46" s="36"/>
      <c r="P46" s="249"/>
      <c r="Q46" s="250"/>
      <c r="AQ46" s="338"/>
    </row>
    <row r="47" spans="2:43" s="243" customFormat="1" ht="16.5" customHeight="1">
      <c r="B47" s="71"/>
      <c r="N47" s="251"/>
      <c r="O47" s="252"/>
      <c r="P47" s="252"/>
      <c r="AQ47" s="339"/>
    </row>
    <row r="48" spans="2:43" s="243" customFormat="1" ht="16.5" customHeight="1">
      <c r="B48" s="71"/>
      <c r="N48" s="251"/>
      <c r="AQ48" s="339"/>
    </row>
    <row r="49" spans="1:43" s="113" customFormat="1" ht="17.25" customHeight="1">
      <c r="B49" s="115"/>
      <c r="C49" s="115"/>
      <c r="D49" s="112"/>
      <c r="E49" s="112"/>
      <c r="F49" s="112"/>
      <c r="G49" s="112"/>
      <c r="H49" s="112"/>
      <c r="I49" s="112"/>
      <c r="J49" s="112"/>
      <c r="AQ49" s="337"/>
    </row>
    <row r="50" spans="1:43" s="18" customFormat="1" ht="17.25" customHeight="1">
      <c r="B50" s="125"/>
      <c r="AQ50" s="340"/>
    </row>
    <row r="51" spans="1:43" s="312" customFormat="1" ht="17.25" customHeight="1">
      <c r="B51" s="302"/>
      <c r="C51" s="302"/>
      <c r="D51" s="302"/>
      <c r="E51" s="302"/>
      <c r="F51" s="302"/>
      <c r="G51" s="302"/>
      <c r="H51" s="302"/>
      <c r="I51" s="302"/>
      <c r="J51" s="302"/>
      <c r="K51" s="302"/>
      <c r="L51" s="302"/>
      <c r="AQ51" s="341"/>
    </row>
    <row r="52" spans="1:43" s="313" customFormat="1" ht="17.25" customHeight="1">
      <c r="A52" s="54"/>
      <c r="B52" s="302"/>
      <c r="C52" s="302"/>
      <c r="D52" s="302"/>
      <c r="E52" s="302"/>
      <c r="F52" s="302"/>
      <c r="G52" s="302"/>
      <c r="H52" s="302"/>
      <c r="I52" s="302"/>
      <c r="J52" s="302"/>
      <c r="K52" s="302"/>
      <c r="L52" s="302"/>
      <c r="AQ52" s="342"/>
    </row>
    <row r="53" spans="1:43" s="33" customFormat="1" ht="17.25" customHeight="1">
      <c r="C53" s="36"/>
      <c r="D53" s="36"/>
      <c r="E53" s="36"/>
      <c r="AQ53" s="338"/>
    </row>
    <row r="54" spans="1:43" ht="17.25" customHeight="1">
      <c r="B54" s="351"/>
      <c r="J54" s="215"/>
    </row>
  </sheetData>
  <mergeCells count="131">
    <mergeCell ref="U22:V22"/>
    <mergeCell ref="AA22:AB22"/>
    <mergeCell ref="AG22:AH22"/>
    <mergeCell ref="AM22:AN22"/>
    <mergeCell ref="N40:N41"/>
    <mergeCell ref="J38:J39"/>
    <mergeCell ref="K38:K39"/>
    <mergeCell ref="L38:L39"/>
    <mergeCell ref="M38:M39"/>
    <mergeCell ref="N38:N39"/>
    <mergeCell ref="N32:N33"/>
    <mergeCell ref="J30:J31"/>
    <mergeCell ref="K30:K31"/>
    <mergeCell ref="L30:L31"/>
    <mergeCell ref="M30:M31"/>
    <mergeCell ref="N30:N31"/>
    <mergeCell ref="N36:N37"/>
    <mergeCell ref="K34:K35"/>
    <mergeCell ref="L34:L35"/>
    <mergeCell ref="M34:M35"/>
    <mergeCell ref="N34:N35"/>
    <mergeCell ref="J28:J29"/>
    <mergeCell ref="K28:K29"/>
    <mergeCell ref="L28:L29"/>
    <mergeCell ref="I40:I41"/>
    <mergeCell ref="J40:J41"/>
    <mergeCell ref="K40:K41"/>
    <mergeCell ref="L40:L41"/>
    <mergeCell ref="M40:M41"/>
    <mergeCell ref="C38:E38"/>
    <mergeCell ref="F38:F39"/>
    <mergeCell ref="G38:G39"/>
    <mergeCell ref="H38:H39"/>
    <mergeCell ref="I38:I39"/>
    <mergeCell ref="C34:E34"/>
    <mergeCell ref="F34:F35"/>
    <mergeCell ref="G34:G35"/>
    <mergeCell ref="B32:B35"/>
    <mergeCell ref="C32:E32"/>
    <mergeCell ref="F32:F33"/>
    <mergeCell ref="G32:G33"/>
    <mergeCell ref="H32:H33"/>
    <mergeCell ref="B40:B41"/>
    <mergeCell ref="C40:E40"/>
    <mergeCell ref="F40:F41"/>
    <mergeCell ref="G40:G41"/>
    <mergeCell ref="H40:H41"/>
    <mergeCell ref="B36:B39"/>
    <mergeCell ref="C36:E36"/>
    <mergeCell ref="F36:F37"/>
    <mergeCell ref="G36:G37"/>
    <mergeCell ref="H36:H37"/>
    <mergeCell ref="I32:I33"/>
    <mergeCell ref="J32:J33"/>
    <mergeCell ref="K32:K33"/>
    <mergeCell ref="L32:L33"/>
    <mergeCell ref="M32:M33"/>
    <mergeCell ref="H34:H35"/>
    <mergeCell ref="I34:I35"/>
    <mergeCell ref="J34:J35"/>
    <mergeCell ref="I36:I37"/>
    <mergeCell ref="J36:J37"/>
    <mergeCell ref="K36:K37"/>
    <mergeCell ref="L36:L37"/>
    <mergeCell ref="M36:M37"/>
    <mergeCell ref="H26:H27"/>
    <mergeCell ref="I26:I27"/>
    <mergeCell ref="N28:N29"/>
    <mergeCell ref="C30:E30"/>
    <mergeCell ref="F30:F31"/>
    <mergeCell ref="G30:G31"/>
    <mergeCell ref="H30:H31"/>
    <mergeCell ref="I30:I31"/>
    <mergeCell ref="J26:J27"/>
    <mergeCell ref="K26:K27"/>
    <mergeCell ref="L26:L27"/>
    <mergeCell ref="M26:M27"/>
    <mergeCell ref="N26:N27"/>
    <mergeCell ref="C28:E28"/>
    <mergeCell ref="F28:F29"/>
    <mergeCell ref="G28:G29"/>
    <mergeCell ref="H28:H29"/>
    <mergeCell ref="I28:I29"/>
    <mergeCell ref="M28:M29"/>
    <mergeCell ref="R22:S22"/>
    <mergeCell ref="X22:Y22"/>
    <mergeCell ref="AD22:AE22"/>
    <mergeCell ref="AJ22:AK22"/>
    <mergeCell ref="B24:B31"/>
    <mergeCell ref="C24:E24"/>
    <mergeCell ref="F24:F25"/>
    <mergeCell ref="G24:G25"/>
    <mergeCell ref="H24:H25"/>
    <mergeCell ref="I24:I25"/>
    <mergeCell ref="B22:E22"/>
    <mergeCell ref="F22:F23"/>
    <mergeCell ref="G22:G23"/>
    <mergeCell ref="I22:L22"/>
    <mergeCell ref="M22:N22"/>
    <mergeCell ref="O22:Q22"/>
    <mergeCell ref="J24:J25"/>
    <mergeCell ref="K24:K25"/>
    <mergeCell ref="L24:L25"/>
    <mergeCell ref="M24:M25"/>
    <mergeCell ref="N24:N25"/>
    <mergeCell ref="C26:E26"/>
    <mergeCell ref="F26:F27"/>
    <mergeCell ref="G26:G27"/>
    <mergeCell ref="B11:C15"/>
    <mergeCell ref="D11:N11"/>
    <mergeCell ref="O11:Q15"/>
    <mergeCell ref="R11:S15"/>
    <mergeCell ref="E12:E13"/>
    <mergeCell ref="F12:N12"/>
    <mergeCell ref="D7:N7"/>
    <mergeCell ref="B8:C10"/>
    <mergeCell ref="D8:N8"/>
    <mergeCell ref="O8:Q10"/>
    <mergeCell ref="R8:S10"/>
    <mergeCell ref="D9:N9"/>
    <mergeCell ref="D10:N10"/>
    <mergeCell ref="B1:AL1"/>
    <mergeCell ref="B4:C4"/>
    <mergeCell ref="D4:N4"/>
    <mergeCell ref="O4:Q4"/>
    <mergeCell ref="R4:S4"/>
    <mergeCell ref="B5:C7"/>
    <mergeCell ref="D5:N5"/>
    <mergeCell ref="O5:Q7"/>
    <mergeCell ref="R5:S7"/>
    <mergeCell ref="D6:N6"/>
  </mergeCells>
  <phoneticPr fontId="4" type="noConversion"/>
  <printOptions horizontalCentered="1"/>
  <pageMargins left="0.15748031496062992" right="0.15748031496062992" top="0.35433070866141736" bottom="0.19685039370078741" header="0.31496062992125984" footer="0.31496062992125984"/>
  <pageSetup paperSize="9" scale="39" orientation="landscape"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R45"/>
  <sheetViews>
    <sheetView zoomScale="85" zoomScaleNormal="85" workbookViewId="0">
      <pane ySplit="1" topLeftCell="A2" activePane="bottomLeft" state="frozen"/>
      <selection activeCell="B1" sqref="B1:K1"/>
      <selection pane="bottomLeft" activeCell="R11" sqref="R11"/>
    </sheetView>
  </sheetViews>
  <sheetFormatPr defaultColWidth="9" defaultRowHeight="16.5"/>
  <cols>
    <col min="1" max="1" width="1" style="113" customWidth="1"/>
    <col min="2" max="2" width="5.25" style="113" customWidth="1"/>
    <col min="3" max="3" width="16.625" style="52" customWidth="1"/>
    <col min="4" max="4" width="9.125" style="112" customWidth="1"/>
    <col min="5" max="5" width="8.5" style="112" customWidth="1"/>
    <col min="6" max="6" width="8.25" style="113" customWidth="1"/>
    <col min="7" max="7" width="9.25" style="113" customWidth="1"/>
    <col min="8" max="11" width="7.375" style="113" customWidth="1"/>
    <col min="12" max="12" width="9.625" style="113" customWidth="1"/>
    <col min="13" max="43" width="8.125" style="113" customWidth="1"/>
    <col min="44" max="16384" width="9" style="28"/>
  </cols>
  <sheetData>
    <row r="1" spans="1:44" ht="30" customHeight="1" thickBot="1">
      <c r="A1" s="94"/>
      <c r="B1" s="1615" t="s">
        <v>797</v>
      </c>
      <c r="C1" s="1615"/>
      <c r="D1" s="1615"/>
      <c r="E1" s="1615"/>
      <c r="F1" s="1615"/>
      <c r="G1" s="1615"/>
      <c r="H1" s="1615"/>
      <c r="I1" s="1615"/>
      <c r="J1" s="1615"/>
      <c r="K1" s="1615"/>
      <c r="L1" s="1615"/>
      <c r="M1" s="1615"/>
      <c r="N1" s="1615"/>
      <c r="O1" s="1615"/>
      <c r="P1" s="1615"/>
      <c r="Q1" s="1615"/>
      <c r="R1" s="1615"/>
      <c r="S1" s="1615"/>
      <c r="T1" s="1615"/>
      <c r="U1" s="1615"/>
      <c r="V1" s="1615"/>
      <c r="W1" s="1615"/>
      <c r="X1" s="1615"/>
      <c r="Y1" s="1615"/>
      <c r="Z1" s="1615"/>
      <c r="AA1" s="1615"/>
      <c r="AB1" s="1615"/>
      <c r="AC1" s="1615"/>
      <c r="AD1" s="1615"/>
      <c r="AE1" s="1615"/>
      <c r="AF1" s="1615"/>
      <c r="AG1" s="1615"/>
      <c r="AH1" s="1615"/>
      <c r="AI1" s="1615"/>
      <c r="AJ1" s="868"/>
      <c r="AK1" s="868"/>
      <c r="AL1" s="868"/>
      <c r="AM1" s="86"/>
      <c r="AN1" s="86"/>
      <c r="AO1" s="86"/>
      <c r="AP1" s="86"/>
      <c r="AQ1" s="86"/>
      <c r="AR1" s="86"/>
    </row>
    <row r="2" spans="1:44" s="152" customFormat="1" ht="5.25" customHeight="1" thickTop="1">
      <c r="A2" s="151"/>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86"/>
      <c r="AN2" s="86"/>
      <c r="AO2" s="86"/>
      <c r="AP2" s="86"/>
      <c r="AQ2" s="86"/>
      <c r="AR2" s="86"/>
    </row>
    <row r="3" spans="1:44" ht="18" customHeight="1" thickBot="1">
      <c r="A3" s="112"/>
      <c r="B3" s="114" t="s">
        <v>202</v>
      </c>
      <c r="C3" s="112"/>
      <c r="E3" s="38"/>
      <c r="L3" s="112"/>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row>
    <row r="4" spans="1:44" s="86" customFormat="1" ht="18" customHeight="1">
      <c r="B4" s="997" t="s">
        <v>203</v>
      </c>
      <c r="C4" s="1025"/>
      <c r="D4" s="1026" t="s">
        <v>204</v>
      </c>
      <c r="E4" s="998"/>
      <c r="F4" s="998"/>
      <c r="G4" s="998"/>
      <c r="H4" s="998"/>
      <c r="I4" s="998"/>
      <c r="J4" s="998"/>
      <c r="K4" s="1025"/>
      <c r="L4" s="1026" t="s">
        <v>205</v>
      </c>
      <c r="M4" s="998"/>
      <c r="N4" s="998"/>
      <c r="O4" s="998"/>
      <c r="P4" s="998"/>
      <c r="Q4" s="998"/>
      <c r="R4" s="998"/>
      <c r="S4" s="998"/>
      <c r="T4" s="998"/>
      <c r="U4" s="998"/>
      <c r="V4" s="998"/>
      <c r="W4" s="999"/>
      <c r="X4" s="273" t="s">
        <v>456</v>
      </c>
      <c r="Y4" s="296" t="s">
        <v>410</v>
      </c>
      <c r="Z4" s="296" t="s">
        <v>246</v>
      </c>
      <c r="AA4" s="296" t="s">
        <v>247</v>
      </c>
      <c r="AB4" s="861" t="s">
        <v>769</v>
      </c>
      <c r="AC4" s="861" t="s">
        <v>767</v>
      </c>
      <c r="AD4" s="297" t="s">
        <v>500</v>
      </c>
    </row>
    <row r="5" spans="1:44" s="86" customFormat="1" ht="20.100000000000001" customHeight="1" thickBot="1">
      <c r="B5" s="1000" t="s">
        <v>206</v>
      </c>
      <c r="C5" s="1616"/>
      <c r="D5" s="1632" t="s">
        <v>782</v>
      </c>
      <c r="E5" s="1007"/>
      <c r="F5" s="1007"/>
      <c r="G5" s="1007"/>
      <c r="H5" s="1007"/>
      <c r="I5" s="1007"/>
      <c r="J5" s="1007"/>
      <c r="K5" s="1633"/>
      <c r="L5" s="1773" t="s">
        <v>207</v>
      </c>
      <c r="M5" s="1400"/>
      <c r="N5" s="1400"/>
      <c r="O5" s="1400"/>
      <c r="P5" s="1400"/>
      <c r="Q5" s="1400"/>
      <c r="R5" s="1401"/>
      <c r="S5" s="1401"/>
      <c r="T5" s="1401"/>
      <c r="U5" s="1400"/>
      <c r="V5" s="1400"/>
      <c r="W5" s="1402"/>
      <c r="X5" s="274" t="s">
        <v>541</v>
      </c>
      <c r="Y5" s="298">
        <v>3.2469999999999999</v>
      </c>
      <c r="Z5" s="298">
        <v>0</v>
      </c>
      <c r="AA5" s="298">
        <v>0.14399999999999999</v>
      </c>
      <c r="AB5" s="368">
        <v>0.14399999999999999</v>
      </c>
      <c r="AC5" s="368">
        <v>0.14699999999999999</v>
      </c>
      <c r="AD5" s="299">
        <v>0</v>
      </c>
    </row>
    <row r="6" spans="1:44" s="86" customFormat="1" ht="20.100000000000001" customHeight="1">
      <c r="B6" s="1000" t="s">
        <v>208</v>
      </c>
      <c r="C6" s="1616"/>
      <c r="D6" s="1632" t="s">
        <v>783</v>
      </c>
      <c r="E6" s="1007"/>
      <c r="F6" s="1007"/>
      <c r="G6" s="1007"/>
      <c r="H6" s="1007"/>
      <c r="I6" s="1007"/>
      <c r="J6" s="1007"/>
      <c r="K6" s="1633"/>
      <c r="L6" s="1773" t="s">
        <v>207</v>
      </c>
      <c r="M6" s="1400"/>
      <c r="N6" s="1400"/>
      <c r="O6" s="1400"/>
      <c r="P6" s="1400"/>
      <c r="Q6" s="1400"/>
      <c r="R6" s="1401"/>
      <c r="S6" s="1401"/>
      <c r="T6" s="1401"/>
      <c r="U6" s="1400"/>
      <c r="V6" s="1400"/>
      <c r="W6" s="1402"/>
      <c r="X6" s="377"/>
      <c r="Y6" s="377"/>
      <c r="Z6" s="377"/>
    </row>
    <row r="7" spans="1:44" s="86" customFormat="1" ht="20.100000000000001" customHeight="1">
      <c r="B7" s="1001"/>
      <c r="C7" s="1617"/>
      <c r="D7" s="1637"/>
      <c r="E7" s="1638"/>
      <c r="F7" s="1638"/>
      <c r="G7" s="1638"/>
      <c r="H7" s="1638"/>
      <c r="I7" s="1638"/>
      <c r="J7" s="1638"/>
      <c r="K7" s="1862"/>
      <c r="L7" s="1794"/>
      <c r="M7" s="1404"/>
      <c r="N7" s="1404"/>
      <c r="O7" s="1404"/>
      <c r="P7" s="1404"/>
      <c r="Q7" s="1404"/>
      <c r="R7" s="1404"/>
      <c r="S7" s="1404"/>
      <c r="T7" s="1404"/>
      <c r="U7" s="1404"/>
      <c r="V7" s="1404"/>
      <c r="W7" s="1405"/>
      <c r="X7" s="377"/>
      <c r="Y7" s="377"/>
      <c r="Z7" s="377"/>
    </row>
    <row r="8" spans="1:44" s="86" customFormat="1" ht="20.100000000000001" customHeight="1" thickBot="1">
      <c r="B8" s="984"/>
      <c r="C8" s="1861"/>
      <c r="D8" s="1863" t="s">
        <v>209</v>
      </c>
      <c r="E8" s="1006"/>
      <c r="F8" s="1006"/>
      <c r="G8" s="1006"/>
      <c r="H8" s="1006"/>
      <c r="I8" s="1006"/>
      <c r="J8" s="1006"/>
      <c r="K8" s="1864"/>
      <c r="L8" s="1430" t="s">
        <v>207</v>
      </c>
      <c r="M8" s="1440"/>
      <c r="N8" s="1440"/>
      <c r="O8" s="1440"/>
      <c r="P8" s="1440"/>
      <c r="Q8" s="1440"/>
      <c r="R8" s="1440"/>
      <c r="S8" s="1440"/>
      <c r="T8" s="1440"/>
      <c r="U8" s="1440"/>
      <c r="V8" s="1440"/>
      <c r="W8" s="1441"/>
      <c r="X8" s="377"/>
      <c r="Y8" s="377"/>
      <c r="Z8" s="377"/>
    </row>
    <row r="9" spans="1:44" s="86" customFormat="1" ht="18" customHeight="1">
      <c r="B9" s="292"/>
      <c r="C9" s="292"/>
      <c r="D9" s="291"/>
      <c r="E9" s="291"/>
      <c r="F9" s="291"/>
      <c r="G9" s="291"/>
      <c r="H9" s="291"/>
      <c r="I9" s="291"/>
      <c r="J9" s="291"/>
      <c r="K9" s="291"/>
      <c r="L9" s="291"/>
      <c r="M9" s="292"/>
      <c r="N9" s="292"/>
      <c r="O9" s="292"/>
      <c r="R9" s="378"/>
    </row>
    <row r="10" spans="1:44" ht="18" customHeight="1">
      <c r="A10" s="39"/>
      <c r="B10" s="290"/>
      <c r="C10" s="290"/>
      <c r="D10" s="290"/>
      <c r="E10" s="290"/>
      <c r="F10" s="290"/>
      <c r="G10" s="290"/>
      <c r="H10" s="290"/>
      <c r="I10" s="290"/>
      <c r="J10" s="290"/>
      <c r="K10" s="290"/>
      <c r="L10" s="290"/>
      <c r="M10" s="290"/>
      <c r="N10" s="290"/>
      <c r="O10" s="290"/>
      <c r="P10" s="290"/>
      <c r="Q10" s="290"/>
      <c r="R10" s="344"/>
      <c r="S10" s="344"/>
      <c r="T10" s="344"/>
      <c r="U10" s="290"/>
      <c r="V10" s="290"/>
      <c r="W10" s="290"/>
      <c r="X10" s="344"/>
      <c r="Y10" s="344"/>
      <c r="Z10" s="344"/>
      <c r="AA10" s="290"/>
      <c r="AB10" s="290"/>
      <c r="AC10" s="290"/>
      <c r="AD10" s="344"/>
      <c r="AE10" s="344"/>
      <c r="AF10" s="344"/>
      <c r="AG10" s="290"/>
      <c r="AH10" s="290"/>
      <c r="AI10" s="290"/>
      <c r="AJ10" s="344"/>
      <c r="AK10" s="344"/>
      <c r="AL10" s="344"/>
      <c r="AM10" s="39"/>
      <c r="AN10" s="112"/>
      <c r="AO10" s="39"/>
      <c r="AP10" s="39"/>
      <c r="AQ10" s="112"/>
    </row>
    <row r="11" spans="1:44" ht="18" customHeight="1">
      <c r="B11" s="27" t="s">
        <v>210</v>
      </c>
      <c r="C11" s="113"/>
      <c r="F11" s="112"/>
      <c r="AN11" s="112"/>
      <c r="AQ11" s="112"/>
    </row>
    <row r="12" spans="1:44" s="26" customFormat="1" ht="25.5" customHeight="1">
      <c r="B12" s="127" t="s">
        <v>211</v>
      </c>
      <c r="C12" s="127"/>
      <c r="D12" s="127"/>
      <c r="E12" s="127"/>
      <c r="F12" s="127"/>
      <c r="G12" s="127"/>
      <c r="H12" s="128"/>
      <c r="I12" s="128"/>
      <c r="J12" s="129"/>
      <c r="K12" s="129"/>
      <c r="L12" s="261"/>
      <c r="M12" s="129"/>
      <c r="N12" s="262"/>
      <c r="O12" s="112"/>
      <c r="P12" s="112"/>
      <c r="Q12" s="112"/>
      <c r="R12" s="112"/>
      <c r="S12" s="112"/>
      <c r="T12" s="112"/>
      <c r="U12" s="112"/>
      <c r="V12" s="112"/>
      <c r="W12" s="112"/>
      <c r="X12" s="112"/>
      <c r="Y12" s="112"/>
      <c r="Z12" s="112"/>
      <c r="AA12" s="112"/>
      <c r="AB12" s="128"/>
      <c r="AC12" s="128"/>
      <c r="AD12" s="112"/>
      <c r="AE12" s="128"/>
      <c r="AF12" s="128"/>
      <c r="AG12" s="128"/>
      <c r="AH12" s="128"/>
      <c r="AI12" s="128"/>
      <c r="AJ12" s="128"/>
      <c r="AK12" s="128"/>
      <c r="AL12" s="128"/>
    </row>
    <row r="13" spans="1:44" s="26" customFormat="1" ht="24" customHeight="1">
      <c r="A13" s="21"/>
      <c r="B13" s="22" t="s">
        <v>212</v>
      </c>
      <c r="C13" s="23"/>
      <c r="D13" s="23"/>
      <c r="E13" s="23"/>
      <c r="F13" s="23"/>
      <c r="G13" s="23"/>
      <c r="H13" s="24"/>
      <c r="I13" s="24"/>
      <c r="J13" s="25"/>
      <c r="K13" s="25"/>
      <c r="L13" s="25"/>
      <c r="M13" s="25"/>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1"/>
      <c r="AO13" s="21"/>
      <c r="AP13" s="21"/>
    </row>
    <row r="14" spans="1:44" s="328" customFormat="1" ht="24" customHeight="1">
      <c r="A14" s="323"/>
      <c r="B14" s="324" t="s">
        <v>765</v>
      </c>
      <c r="C14" s="325"/>
      <c r="D14" s="325"/>
      <c r="E14" s="325"/>
      <c r="F14" s="325"/>
      <c r="G14" s="325"/>
      <c r="H14" s="323"/>
      <c r="I14" s="323"/>
      <c r="J14" s="326"/>
      <c r="K14" s="323"/>
      <c r="L14" s="323"/>
      <c r="M14" s="323"/>
      <c r="N14" s="323"/>
      <c r="O14" s="323"/>
      <c r="P14" s="323"/>
      <c r="Q14" s="323"/>
      <c r="R14" s="323"/>
      <c r="S14" s="323"/>
      <c r="T14" s="323"/>
      <c r="U14" s="323"/>
      <c r="V14" s="323"/>
      <c r="W14" s="323"/>
      <c r="X14" s="323"/>
      <c r="Y14" s="323"/>
      <c r="Z14" s="323"/>
      <c r="AA14" s="323"/>
      <c r="AB14" s="323"/>
      <c r="AC14" s="323"/>
      <c r="AD14" s="323"/>
      <c r="AE14" s="323"/>
      <c r="AF14" s="323"/>
      <c r="AG14" s="323"/>
      <c r="AH14" s="327"/>
      <c r="AJ14" s="323"/>
      <c r="AK14" s="327"/>
    </row>
    <row r="15" spans="1:44" ht="7.5" customHeight="1" thickBot="1">
      <c r="B15" s="27"/>
      <c r="C15" s="113"/>
      <c r="F15" s="112"/>
      <c r="AN15" s="112"/>
      <c r="AQ15" s="112"/>
    </row>
    <row r="16" spans="1:44" ht="18" customHeight="1">
      <c r="A16" s="40"/>
      <c r="B16" s="1608" t="s">
        <v>213</v>
      </c>
      <c r="C16" s="1609"/>
      <c r="D16" s="1610"/>
      <c r="E16" s="1065" t="s">
        <v>214</v>
      </c>
      <c r="F16" s="1066"/>
      <c r="G16" s="821" t="s">
        <v>215</v>
      </c>
      <c r="H16" s="1856" t="s">
        <v>216</v>
      </c>
      <c r="I16" s="1857"/>
      <c r="J16" s="1857"/>
      <c r="K16" s="1858"/>
      <c r="L16" s="1859" t="s">
        <v>217</v>
      </c>
      <c r="M16" s="1860"/>
      <c r="N16" s="1067"/>
      <c r="O16" s="1599" t="s">
        <v>218</v>
      </c>
      <c r="P16" s="1600"/>
      <c r="Q16" s="815">
        <v>0.98</v>
      </c>
      <c r="R16" s="1631" t="s">
        <v>55</v>
      </c>
      <c r="S16" s="1600"/>
      <c r="T16" s="816">
        <v>0.95</v>
      </c>
      <c r="U16" s="1599" t="s">
        <v>759</v>
      </c>
      <c r="V16" s="1600"/>
      <c r="W16" s="815">
        <v>0.93</v>
      </c>
      <c r="X16" s="1631" t="s">
        <v>759</v>
      </c>
      <c r="Y16" s="1600"/>
      <c r="Z16" s="816">
        <v>0.9</v>
      </c>
      <c r="AA16" s="1599" t="s">
        <v>757</v>
      </c>
      <c r="AB16" s="1600"/>
      <c r="AC16" s="815">
        <v>0.83</v>
      </c>
      <c r="AD16" s="1631" t="s">
        <v>757</v>
      </c>
      <c r="AE16" s="1600"/>
      <c r="AF16" s="816">
        <v>0.8</v>
      </c>
      <c r="AG16" s="1599" t="s">
        <v>758</v>
      </c>
      <c r="AH16" s="1600"/>
      <c r="AI16" s="815">
        <v>0.75</v>
      </c>
      <c r="AJ16" s="1631" t="s">
        <v>758</v>
      </c>
      <c r="AK16" s="1600"/>
      <c r="AL16" s="815">
        <v>0.7</v>
      </c>
      <c r="AM16" s="28"/>
      <c r="AN16" s="28"/>
      <c r="AO16" s="28"/>
      <c r="AP16" s="28"/>
      <c r="AQ16" s="28"/>
    </row>
    <row r="17" spans="1:43" ht="23.25" thickBot="1">
      <c r="A17" s="40"/>
      <c r="B17" s="685" t="s">
        <v>219</v>
      </c>
      <c r="C17" s="686" t="s">
        <v>220</v>
      </c>
      <c r="D17" s="688" t="s">
        <v>85</v>
      </c>
      <c r="E17" s="704" t="s">
        <v>784</v>
      </c>
      <c r="F17" s="653" t="s">
        <v>221</v>
      </c>
      <c r="G17" s="705">
        <v>3.2469999999999999</v>
      </c>
      <c r="H17" s="706" t="s">
        <v>411</v>
      </c>
      <c r="I17" s="707" t="s">
        <v>354</v>
      </c>
      <c r="J17" s="707" t="s">
        <v>769</v>
      </c>
      <c r="K17" s="708" t="s">
        <v>767</v>
      </c>
      <c r="L17" s="654" t="s">
        <v>222</v>
      </c>
      <c r="M17" s="644" t="s">
        <v>223</v>
      </c>
      <c r="N17" s="694" t="s">
        <v>224</v>
      </c>
      <c r="O17" s="643" t="s">
        <v>222</v>
      </c>
      <c r="P17" s="644" t="s">
        <v>223</v>
      </c>
      <c r="Q17" s="645" t="s">
        <v>225</v>
      </c>
      <c r="R17" s="654" t="s">
        <v>67</v>
      </c>
      <c r="S17" s="644" t="s">
        <v>42</v>
      </c>
      <c r="T17" s="694" t="s">
        <v>68</v>
      </c>
      <c r="U17" s="643" t="s">
        <v>222</v>
      </c>
      <c r="V17" s="644" t="s">
        <v>223</v>
      </c>
      <c r="W17" s="645" t="s">
        <v>224</v>
      </c>
      <c r="X17" s="654" t="s">
        <v>67</v>
      </c>
      <c r="Y17" s="644" t="s">
        <v>42</v>
      </c>
      <c r="Z17" s="694" t="s">
        <v>68</v>
      </c>
      <c r="AA17" s="643" t="s">
        <v>222</v>
      </c>
      <c r="AB17" s="644" t="s">
        <v>223</v>
      </c>
      <c r="AC17" s="645" t="s">
        <v>224</v>
      </c>
      <c r="AD17" s="654" t="s">
        <v>67</v>
      </c>
      <c r="AE17" s="644" t="s">
        <v>42</v>
      </c>
      <c r="AF17" s="694" t="s">
        <v>68</v>
      </c>
      <c r="AG17" s="643" t="s">
        <v>226</v>
      </c>
      <c r="AH17" s="644" t="s">
        <v>223</v>
      </c>
      <c r="AI17" s="645" t="s">
        <v>224</v>
      </c>
      <c r="AJ17" s="654" t="s">
        <v>67</v>
      </c>
      <c r="AK17" s="644" t="s">
        <v>42</v>
      </c>
      <c r="AL17" s="645" t="s">
        <v>68</v>
      </c>
      <c r="AM17" s="28"/>
      <c r="AN17" s="28"/>
      <c r="AO17" s="28"/>
      <c r="AP17" s="28"/>
      <c r="AQ17" s="28"/>
    </row>
    <row r="18" spans="1:43" ht="18" customHeight="1">
      <c r="A18" s="40"/>
      <c r="B18" s="1604" t="s">
        <v>227</v>
      </c>
      <c r="C18" s="1549" t="s">
        <v>228</v>
      </c>
      <c r="D18" s="1085"/>
      <c r="E18" s="1855">
        <v>1000</v>
      </c>
      <c r="F18" s="1539">
        <f>E18*D19</f>
        <v>2200</v>
      </c>
      <c r="G18" s="1537">
        <f>F18*297.6%</f>
        <v>6547.2000000000007</v>
      </c>
      <c r="H18" s="1539">
        <f>F18*0%*11</f>
        <v>0</v>
      </c>
      <c r="I18" s="1537">
        <f>F18*$AA$5*6</f>
        <v>1900.7999999999997</v>
      </c>
      <c r="J18" s="1539">
        <f>F18*$AB$5*2</f>
        <v>633.59999999999991</v>
      </c>
      <c r="K18" s="1849">
        <f>F18*$AC$5</f>
        <v>323.39999999999998</v>
      </c>
      <c r="L18" s="485">
        <f>G18</f>
        <v>6547.2000000000007</v>
      </c>
      <c r="M18" s="495">
        <f>L18+H18</f>
        <v>6547.2000000000007</v>
      </c>
      <c r="N18" s="485">
        <f>G18+H18+I18+J18+K18</f>
        <v>9405</v>
      </c>
      <c r="O18" s="479">
        <f>L18*$Q$16</f>
        <v>6416.2560000000003</v>
      </c>
      <c r="P18" s="495">
        <f>M18*$Q$16</f>
        <v>6416.2560000000003</v>
      </c>
      <c r="Q18" s="491">
        <f>N18*$Q$16</f>
        <v>9216.9</v>
      </c>
      <c r="R18" s="485">
        <f>L18*$T$16</f>
        <v>6219.84</v>
      </c>
      <c r="S18" s="495">
        <f>M18*$T$16</f>
        <v>6219.84</v>
      </c>
      <c r="T18" s="485">
        <f>N18*$T$16</f>
        <v>8934.75</v>
      </c>
      <c r="U18" s="479">
        <f>L18*$W$16</f>
        <v>6088.8960000000006</v>
      </c>
      <c r="V18" s="495">
        <f>M18*$W$16</f>
        <v>6088.8960000000006</v>
      </c>
      <c r="W18" s="491">
        <f>N18*$W$16</f>
        <v>8746.65</v>
      </c>
      <c r="X18" s="485">
        <f>L18*$Z$16</f>
        <v>5892.4800000000005</v>
      </c>
      <c r="Y18" s="495">
        <f>M18*$Z$16</f>
        <v>5892.4800000000005</v>
      </c>
      <c r="Z18" s="485">
        <f>N18*$Z$16</f>
        <v>8464.5</v>
      </c>
      <c r="AA18" s="479">
        <f>L18*$AC$16</f>
        <v>5434.1760000000004</v>
      </c>
      <c r="AB18" s="495">
        <f>M18*$AC$16</f>
        <v>5434.1760000000004</v>
      </c>
      <c r="AC18" s="491">
        <f>N18*$AC$16</f>
        <v>7806.15</v>
      </c>
      <c r="AD18" s="485">
        <f>L18*$AF$16</f>
        <v>5237.7600000000011</v>
      </c>
      <c r="AE18" s="495">
        <f>M18*$AF$16</f>
        <v>5237.7600000000011</v>
      </c>
      <c r="AF18" s="485">
        <f>N18*$AF$16</f>
        <v>7524</v>
      </c>
      <c r="AG18" s="479">
        <f>L18*$AI$16</f>
        <v>4910.4000000000005</v>
      </c>
      <c r="AH18" s="495">
        <f>M18*$AI$16</f>
        <v>4910.4000000000005</v>
      </c>
      <c r="AI18" s="491">
        <f>N18*$AI$16</f>
        <v>7053.75</v>
      </c>
      <c r="AJ18" s="485">
        <f>L18*$AL$16</f>
        <v>4583.04</v>
      </c>
      <c r="AK18" s="495">
        <f>M18*$AL$16</f>
        <v>4583.04</v>
      </c>
      <c r="AL18" s="491">
        <f>N18*$AL$16</f>
        <v>6583.5</v>
      </c>
      <c r="AM18" s="28"/>
      <c r="AN18" s="28"/>
      <c r="AO18" s="28"/>
      <c r="AP18" s="28"/>
      <c r="AQ18" s="28"/>
    </row>
    <row r="19" spans="1:43" ht="18" customHeight="1" thickBot="1">
      <c r="A19" s="40"/>
      <c r="B19" s="1605"/>
      <c r="C19" s="832" t="s">
        <v>229</v>
      </c>
      <c r="D19" s="834">
        <v>2.2000000000000002</v>
      </c>
      <c r="E19" s="1848"/>
      <c r="F19" s="1581"/>
      <c r="G19" s="1570"/>
      <c r="H19" s="1581"/>
      <c r="I19" s="1570"/>
      <c r="J19" s="1581"/>
      <c r="K19" s="1854"/>
      <c r="L19" s="597">
        <f>L18/E18</f>
        <v>6.547200000000001</v>
      </c>
      <c r="M19" s="603">
        <f>M18/E18</f>
        <v>6.547200000000001</v>
      </c>
      <c r="N19" s="597">
        <f>N18/E18</f>
        <v>9.4049999999999994</v>
      </c>
      <c r="O19" s="483">
        <f>O18/$E18</f>
        <v>6.4162560000000006</v>
      </c>
      <c r="P19" s="499">
        <f t="shared" ref="P19:Q19" si="0">P18/$E18</f>
        <v>6.4162560000000006</v>
      </c>
      <c r="Q19" s="492">
        <f t="shared" si="0"/>
        <v>9.216899999999999</v>
      </c>
      <c r="R19" s="486">
        <f>R18/$E18</f>
        <v>6.2198400000000005</v>
      </c>
      <c r="S19" s="499">
        <f>S18/E18</f>
        <v>6.2198400000000005</v>
      </c>
      <c r="T19" s="486">
        <f>T18/$E18</f>
        <v>8.9347499999999993</v>
      </c>
      <c r="U19" s="483">
        <f>U18/$E18</f>
        <v>6.088896000000001</v>
      </c>
      <c r="V19" s="603">
        <f t="shared" ref="V19:W19" si="1">V18/$E18</f>
        <v>6.088896000000001</v>
      </c>
      <c r="W19" s="492">
        <f t="shared" si="1"/>
        <v>8.7466499999999989</v>
      </c>
      <c r="X19" s="486">
        <f>X18/$E18</f>
        <v>5.8924800000000008</v>
      </c>
      <c r="Y19" s="603">
        <f t="shared" ref="Y19:Z19" si="2">Y18/$E18</f>
        <v>5.8924800000000008</v>
      </c>
      <c r="Z19" s="486">
        <f t="shared" si="2"/>
        <v>8.4644999999999992</v>
      </c>
      <c r="AA19" s="483">
        <f>AA18/E18</f>
        <v>5.4341760000000008</v>
      </c>
      <c r="AB19" s="603">
        <f>AB18/E18</f>
        <v>5.4341760000000008</v>
      </c>
      <c r="AC19" s="492">
        <f>AC18/E18</f>
        <v>7.8061499999999997</v>
      </c>
      <c r="AD19" s="486">
        <f>AD18/E18</f>
        <v>5.2377600000000015</v>
      </c>
      <c r="AE19" s="603">
        <f>AE18/E18</f>
        <v>5.2377600000000015</v>
      </c>
      <c r="AF19" s="486">
        <f>AF18/E18</f>
        <v>7.524</v>
      </c>
      <c r="AG19" s="483">
        <f>AG18/E18</f>
        <v>4.910400000000001</v>
      </c>
      <c r="AH19" s="603">
        <f>AH18/E18</f>
        <v>4.910400000000001</v>
      </c>
      <c r="AI19" s="492">
        <f>AI18/E18</f>
        <v>7.05375</v>
      </c>
      <c r="AJ19" s="486">
        <f>AJ18/E18</f>
        <v>4.5830399999999996</v>
      </c>
      <c r="AK19" s="603">
        <f>AK18/E18</f>
        <v>4.5830399999999996</v>
      </c>
      <c r="AL19" s="492">
        <f>AL18/E18</f>
        <v>6.5834999999999999</v>
      </c>
      <c r="AM19" s="28"/>
      <c r="AN19" s="28"/>
      <c r="AO19" s="28"/>
      <c r="AP19" s="28"/>
      <c r="AQ19" s="28"/>
    </row>
    <row r="20" spans="1:43" ht="18" customHeight="1">
      <c r="A20" s="40"/>
      <c r="B20" s="1605"/>
      <c r="C20" s="1852" t="s">
        <v>439</v>
      </c>
      <c r="D20" s="1853"/>
      <c r="E20" s="1848">
        <v>1000</v>
      </c>
      <c r="F20" s="1581">
        <f>E20*D21</f>
        <v>2200</v>
      </c>
      <c r="G20" s="1537">
        <f t="shared" ref="G20" si="3">F20*297.6%</f>
        <v>6547.2000000000007</v>
      </c>
      <c r="H20" s="1581">
        <f>F20*0%*11</f>
        <v>0</v>
      </c>
      <c r="I20" s="1537">
        <f t="shared" ref="I20" si="4">F20*$AA$5*6</f>
        <v>1900.7999999999997</v>
      </c>
      <c r="J20" s="1539">
        <f t="shared" ref="J20" si="5">F20*$AB$5*2</f>
        <v>633.59999999999991</v>
      </c>
      <c r="K20" s="1849">
        <f t="shared" ref="K20" si="6">F20*$AC$5</f>
        <v>323.39999999999998</v>
      </c>
      <c r="L20" s="487">
        <f>G20</f>
        <v>6547.2000000000007</v>
      </c>
      <c r="M20" s="497">
        <f>L20+H20</f>
        <v>6547.2000000000007</v>
      </c>
      <c r="N20" s="487">
        <f>G20+H20+I20+J20+K20</f>
        <v>9405</v>
      </c>
      <c r="O20" s="481">
        <f t="shared" ref="O20:Q20" si="7">L20*$Q$16</f>
        <v>6416.2560000000003</v>
      </c>
      <c r="P20" s="497">
        <f t="shared" si="7"/>
        <v>6416.2560000000003</v>
      </c>
      <c r="Q20" s="493">
        <f t="shared" si="7"/>
        <v>9216.9</v>
      </c>
      <c r="R20" s="487">
        <f t="shared" ref="R20" si="8">L20*$T$16</f>
        <v>6219.84</v>
      </c>
      <c r="S20" s="497">
        <f t="shared" ref="S20" si="9">M20*$T$16</f>
        <v>6219.84</v>
      </c>
      <c r="T20" s="487">
        <f t="shared" ref="T20" si="10">N20*$T$16</f>
        <v>8934.75</v>
      </c>
      <c r="U20" s="481">
        <f>L20*$W$16</f>
        <v>6088.8960000000006</v>
      </c>
      <c r="V20" s="497">
        <f>M20*$W$16</f>
        <v>6088.8960000000006</v>
      </c>
      <c r="W20" s="493">
        <f>N20*$W$16</f>
        <v>8746.65</v>
      </c>
      <c r="X20" s="487">
        <f t="shared" ref="X20" si="11">L20*$Z$16</f>
        <v>5892.4800000000005</v>
      </c>
      <c r="Y20" s="497">
        <f t="shared" ref="Y20" si="12">M20*$Z$16</f>
        <v>5892.4800000000005</v>
      </c>
      <c r="Z20" s="487">
        <f t="shared" ref="Z20" si="13">N20*$Z$16</f>
        <v>8464.5</v>
      </c>
      <c r="AA20" s="481">
        <f>L20*$AC$16</f>
        <v>5434.1760000000004</v>
      </c>
      <c r="AB20" s="497">
        <f>M20*$AC$16</f>
        <v>5434.1760000000004</v>
      </c>
      <c r="AC20" s="493">
        <f>N20*$AC$16</f>
        <v>7806.15</v>
      </c>
      <c r="AD20" s="487">
        <f t="shared" ref="AD20" si="14">L20*$AF$16</f>
        <v>5237.7600000000011</v>
      </c>
      <c r="AE20" s="497">
        <f t="shared" ref="AE20" si="15">M20*$AF$16</f>
        <v>5237.7600000000011</v>
      </c>
      <c r="AF20" s="487">
        <f t="shared" ref="AF20" si="16">N20*$AF$16</f>
        <v>7524</v>
      </c>
      <c r="AG20" s="481">
        <f>L20*$AI$16</f>
        <v>4910.4000000000005</v>
      </c>
      <c r="AH20" s="497">
        <f>M20*$AI$16</f>
        <v>4910.4000000000005</v>
      </c>
      <c r="AI20" s="493">
        <f>N20*$AI$16</f>
        <v>7053.75</v>
      </c>
      <c r="AJ20" s="487">
        <f t="shared" ref="AJ20" si="17">L20*$AL$16</f>
        <v>4583.04</v>
      </c>
      <c r="AK20" s="497">
        <f t="shared" ref="AK20" si="18">M20*$AL$16</f>
        <v>4583.04</v>
      </c>
      <c r="AL20" s="493">
        <f t="shared" ref="AL20" si="19">N20*$AL$16</f>
        <v>6583.5</v>
      </c>
      <c r="AM20" s="28"/>
      <c r="AN20" s="28"/>
      <c r="AO20" s="28"/>
      <c r="AP20" s="28"/>
      <c r="AQ20" s="28"/>
    </row>
    <row r="21" spans="1:43" ht="18" customHeight="1" thickBot="1">
      <c r="A21" s="40"/>
      <c r="B21" s="1605"/>
      <c r="C21" s="832" t="s">
        <v>229</v>
      </c>
      <c r="D21" s="834">
        <v>2.2000000000000002</v>
      </c>
      <c r="E21" s="1848"/>
      <c r="F21" s="1581"/>
      <c r="G21" s="1570"/>
      <c r="H21" s="1581"/>
      <c r="I21" s="1570"/>
      <c r="J21" s="1581"/>
      <c r="K21" s="1854"/>
      <c r="L21" s="597">
        <f>L20/E20</f>
        <v>6.547200000000001</v>
      </c>
      <c r="M21" s="603">
        <f>M20/E20</f>
        <v>6.547200000000001</v>
      </c>
      <c r="N21" s="597">
        <f>N20/E20</f>
        <v>9.4049999999999994</v>
      </c>
      <c r="O21" s="483">
        <f t="shared" ref="O21:Z21" si="20">O20/$E20</f>
        <v>6.4162560000000006</v>
      </c>
      <c r="P21" s="603">
        <f t="shared" si="20"/>
        <v>6.4162560000000006</v>
      </c>
      <c r="Q21" s="492">
        <f t="shared" si="20"/>
        <v>9.216899999999999</v>
      </c>
      <c r="R21" s="486">
        <f t="shared" si="20"/>
        <v>6.2198400000000005</v>
      </c>
      <c r="S21" s="499">
        <f t="shared" ref="S21" si="21">S20/E20</f>
        <v>6.2198400000000005</v>
      </c>
      <c r="T21" s="486">
        <f t="shared" ref="T21" si="22">T20/$E20</f>
        <v>8.9347499999999993</v>
      </c>
      <c r="U21" s="483">
        <f t="shared" si="20"/>
        <v>6.088896000000001</v>
      </c>
      <c r="V21" s="603">
        <f t="shared" si="20"/>
        <v>6.088896000000001</v>
      </c>
      <c r="W21" s="492">
        <f t="shared" si="20"/>
        <v>8.7466499999999989</v>
      </c>
      <c r="X21" s="486">
        <f t="shared" si="20"/>
        <v>5.8924800000000008</v>
      </c>
      <c r="Y21" s="603">
        <f t="shared" si="20"/>
        <v>5.8924800000000008</v>
      </c>
      <c r="Z21" s="486">
        <f t="shared" si="20"/>
        <v>8.4644999999999992</v>
      </c>
      <c r="AA21" s="483">
        <f>AA20/E20</f>
        <v>5.4341760000000008</v>
      </c>
      <c r="AB21" s="603">
        <f>AB20/E20</f>
        <v>5.4341760000000008</v>
      </c>
      <c r="AC21" s="492">
        <f>AC20/E20</f>
        <v>7.8061499999999997</v>
      </c>
      <c r="AD21" s="486">
        <f t="shared" ref="AD21" si="23">AD20/E20</f>
        <v>5.2377600000000015</v>
      </c>
      <c r="AE21" s="603">
        <f t="shared" ref="AE21" si="24">AE20/E20</f>
        <v>5.2377600000000015</v>
      </c>
      <c r="AF21" s="486">
        <f t="shared" ref="AF21" si="25">AF20/E20</f>
        <v>7.524</v>
      </c>
      <c r="AG21" s="483">
        <f>AG20/E20</f>
        <v>4.910400000000001</v>
      </c>
      <c r="AH21" s="603">
        <f>AH20/E20</f>
        <v>4.910400000000001</v>
      </c>
      <c r="AI21" s="492">
        <f>AI20/E20</f>
        <v>7.05375</v>
      </c>
      <c r="AJ21" s="486">
        <f t="shared" ref="AJ21" si="26">AJ20/E20</f>
        <v>4.5830399999999996</v>
      </c>
      <c r="AK21" s="603">
        <f t="shared" ref="AK21" si="27">AK20/E20</f>
        <v>4.5830399999999996</v>
      </c>
      <c r="AL21" s="492">
        <f t="shared" ref="AL21" si="28">AL20/E20</f>
        <v>6.5834999999999999</v>
      </c>
      <c r="AM21" s="28"/>
      <c r="AN21" s="28"/>
      <c r="AO21" s="28"/>
      <c r="AP21" s="28"/>
      <c r="AQ21" s="28"/>
    </row>
    <row r="22" spans="1:43" ht="18" customHeight="1">
      <c r="A22" s="40"/>
      <c r="B22" s="1605"/>
      <c r="C22" s="1560" t="s">
        <v>451</v>
      </c>
      <c r="D22" s="1106"/>
      <c r="E22" s="1848">
        <v>1000</v>
      </c>
      <c r="F22" s="1581">
        <f>E22*D23</f>
        <v>2200</v>
      </c>
      <c r="G22" s="1537">
        <f t="shared" ref="G22" si="29">F22*297.6%</f>
        <v>6547.2000000000007</v>
      </c>
      <c r="H22" s="1581">
        <f>F22*0%*11</f>
        <v>0</v>
      </c>
      <c r="I22" s="1537">
        <f t="shared" ref="I22" si="30">F22*$AA$5*6</f>
        <v>1900.7999999999997</v>
      </c>
      <c r="J22" s="1539">
        <f t="shared" ref="J22" si="31">F22*$AB$5*2</f>
        <v>633.59999999999991</v>
      </c>
      <c r="K22" s="1849">
        <f t="shared" ref="K22" si="32">F22*$AC$5</f>
        <v>323.39999999999998</v>
      </c>
      <c r="L22" s="487">
        <f>G22</f>
        <v>6547.2000000000007</v>
      </c>
      <c r="M22" s="497">
        <f>L22+H22</f>
        <v>6547.2000000000007</v>
      </c>
      <c r="N22" s="487">
        <f>G22+H22+I22+J22+K22</f>
        <v>9405</v>
      </c>
      <c r="O22" s="481">
        <f>L22*$Q$16</f>
        <v>6416.2560000000003</v>
      </c>
      <c r="P22" s="497">
        <f>M22*$Q$16</f>
        <v>6416.2560000000003</v>
      </c>
      <c r="Q22" s="493">
        <f>N22*$Q$16</f>
        <v>9216.9</v>
      </c>
      <c r="R22" s="487">
        <f t="shared" ref="R22" si="33">L22*$T$16</f>
        <v>6219.84</v>
      </c>
      <c r="S22" s="497">
        <f t="shared" ref="S22" si="34">M22*$T$16</f>
        <v>6219.84</v>
      </c>
      <c r="T22" s="487">
        <f t="shared" ref="T22" si="35">N22*$T$16</f>
        <v>8934.75</v>
      </c>
      <c r="U22" s="481">
        <f>L22*$W$16</f>
        <v>6088.8960000000006</v>
      </c>
      <c r="V22" s="497">
        <f>M22*$W$16</f>
        <v>6088.8960000000006</v>
      </c>
      <c r="W22" s="493">
        <f>N22*$W$16</f>
        <v>8746.65</v>
      </c>
      <c r="X22" s="487">
        <f t="shared" ref="X22" si="36">L22*$Z$16</f>
        <v>5892.4800000000005</v>
      </c>
      <c r="Y22" s="497">
        <f t="shared" ref="Y22" si="37">M22*$Z$16</f>
        <v>5892.4800000000005</v>
      </c>
      <c r="Z22" s="487">
        <f t="shared" ref="Z22" si="38">N22*$Z$16</f>
        <v>8464.5</v>
      </c>
      <c r="AA22" s="481">
        <f>L22*$AC$16</f>
        <v>5434.1760000000004</v>
      </c>
      <c r="AB22" s="497">
        <f>M22*$AC$16</f>
        <v>5434.1760000000004</v>
      </c>
      <c r="AC22" s="493">
        <f>N22*$AC$16</f>
        <v>7806.15</v>
      </c>
      <c r="AD22" s="487">
        <f t="shared" ref="AD22" si="39">L22*$AF$16</f>
        <v>5237.7600000000011</v>
      </c>
      <c r="AE22" s="497">
        <f t="shared" ref="AE22" si="40">M22*$AF$16</f>
        <v>5237.7600000000011</v>
      </c>
      <c r="AF22" s="487">
        <f t="shared" ref="AF22" si="41">N22*$AF$16</f>
        <v>7524</v>
      </c>
      <c r="AG22" s="481">
        <f>L22*$AI$16</f>
        <v>4910.4000000000005</v>
      </c>
      <c r="AH22" s="497">
        <f>M22*$AI$16</f>
        <v>4910.4000000000005</v>
      </c>
      <c r="AI22" s="493">
        <f>N22*$AI$16</f>
        <v>7053.75</v>
      </c>
      <c r="AJ22" s="487">
        <f t="shared" ref="AJ22" si="42">L22*$AL$16</f>
        <v>4583.04</v>
      </c>
      <c r="AK22" s="497">
        <f t="shared" ref="AK22" si="43">M22*$AL$16</f>
        <v>4583.04</v>
      </c>
      <c r="AL22" s="493">
        <f t="shared" ref="AL22" si="44">N22*$AL$16</f>
        <v>6583.5</v>
      </c>
      <c r="AM22" s="28"/>
      <c r="AN22" s="28"/>
      <c r="AO22" s="28"/>
      <c r="AP22" s="28"/>
      <c r="AQ22" s="28"/>
    </row>
    <row r="23" spans="1:43" ht="18" customHeight="1" thickBot="1">
      <c r="A23" s="40"/>
      <c r="B23" s="1605"/>
      <c r="C23" s="832" t="s">
        <v>229</v>
      </c>
      <c r="D23" s="834">
        <v>2.2000000000000002</v>
      </c>
      <c r="E23" s="1848"/>
      <c r="F23" s="1581"/>
      <c r="G23" s="1570"/>
      <c r="H23" s="1581"/>
      <c r="I23" s="1570"/>
      <c r="J23" s="1581"/>
      <c r="K23" s="1854"/>
      <c r="L23" s="597">
        <f>L22/E22</f>
        <v>6.547200000000001</v>
      </c>
      <c r="M23" s="603">
        <f>M22/E22</f>
        <v>6.547200000000001</v>
      </c>
      <c r="N23" s="597">
        <f>N22/E22</f>
        <v>9.4049999999999994</v>
      </c>
      <c r="O23" s="483">
        <f>O22/$E22</f>
        <v>6.4162560000000006</v>
      </c>
      <c r="P23" s="499">
        <f t="shared" ref="P23:R23" si="45">P22/$E22</f>
        <v>6.4162560000000006</v>
      </c>
      <c r="Q23" s="492">
        <f t="shared" si="45"/>
        <v>9.216899999999999</v>
      </c>
      <c r="R23" s="486">
        <f t="shared" si="45"/>
        <v>6.2198400000000005</v>
      </c>
      <c r="S23" s="499">
        <f t="shared" ref="S23" si="46">S22/E22</f>
        <v>6.2198400000000005</v>
      </c>
      <c r="T23" s="486">
        <f t="shared" ref="T23" si="47">T22/$E22</f>
        <v>8.9347499999999993</v>
      </c>
      <c r="U23" s="483">
        <f>U22/$E22</f>
        <v>6.088896000000001</v>
      </c>
      <c r="V23" s="603">
        <f t="shared" ref="V23:Z23" si="48">V22/$E22</f>
        <v>6.088896000000001</v>
      </c>
      <c r="W23" s="492">
        <f t="shared" si="48"/>
        <v>8.7466499999999989</v>
      </c>
      <c r="X23" s="486">
        <f t="shared" si="48"/>
        <v>5.8924800000000008</v>
      </c>
      <c r="Y23" s="603">
        <f t="shared" si="48"/>
        <v>5.8924800000000008</v>
      </c>
      <c r="Z23" s="486">
        <f t="shared" si="48"/>
        <v>8.4644999999999992</v>
      </c>
      <c r="AA23" s="483">
        <f>AA22/E22</f>
        <v>5.4341760000000008</v>
      </c>
      <c r="AB23" s="603">
        <f>AB22/E22</f>
        <v>5.4341760000000008</v>
      </c>
      <c r="AC23" s="492">
        <f>AC22/E22</f>
        <v>7.8061499999999997</v>
      </c>
      <c r="AD23" s="486">
        <f t="shared" ref="AD23" si="49">AD22/E22</f>
        <v>5.2377600000000015</v>
      </c>
      <c r="AE23" s="603">
        <f t="shared" ref="AE23" si="50">AE22/E22</f>
        <v>5.2377600000000015</v>
      </c>
      <c r="AF23" s="486">
        <f t="shared" ref="AF23" si="51">AF22/E22</f>
        <v>7.524</v>
      </c>
      <c r="AG23" s="483">
        <f>AG22/E22</f>
        <v>4.910400000000001</v>
      </c>
      <c r="AH23" s="603">
        <f>AH22/E22</f>
        <v>4.910400000000001</v>
      </c>
      <c r="AI23" s="492">
        <f>AI22/E22</f>
        <v>7.05375</v>
      </c>
      <c r="AJ23" s="486">
        <f t="shared" ref="AJ23" si="52">AJ22/E22</f>
        <v>4.5830399999999996</v>
      </c>
      <c r="AK23" s="603">
        <f t="shared" ref="AK23" si="53">AK22/E22</f>
        <v>4.5830399999999996</v>
      </c>
      <c r="AL23" s="492">
        <f t="shared" ref="AL23" si="54">AL22/E22</f>
        <v>6.5834999999999999</v>
      </c>
      <c r="AM23" s="28"/>
      <c r="AN23" s="28"/>
      <c r="AO23" s="28"/>
      <c r="AP23" s="28"/>
      <c r="AQ23" s="28"/>
    </row>
    <row r="24" spans="1:43" ht="18" customHeight="1">
      <c r="A24" s="40"/>
      <c r="B24" s="1605"/>
      <c r="C24" s="1560" t="s">
        <v>441</v>
      </c>
      <c r="D24" s="1106"/>
      <c r="E24" s="1848">
        <v>1000</v>
      </c>
      <c r="F24" s="1581">
        <f>E24*D25</f>
        <v>2200</v>
      </c>
      <c r="G24" s="1537">
        <f t="shared" ref="G24" si="55">F24*297.6%</f>
        <v>6547.2000000000007</v>
      </c>
      <c r="H24" s="1581">
        <f>F24*0%*11</f>
        <v>0</v>
      </c>
      <c r="I24" s="1537">
        <f t="shared" ref="I24" si="56">F24*$AA$5*6</f>
        <v>1900.7999999999997</v>
      </c>
      <c r="J24" s="1539">
        <f t="shared" ref="J24" si="57">F24*$AB$5*2</f>
        <v>633.59999999999991</v>
      </c>
      <c r="K24" s="1849">
        <f t="shared" ref="K24" si="58">F24*$AC$5</f>
        <v>323.39999999999998</v>
      </c>
      <c r="L24" s="487">
        <f>G24</f>
        <v>6547.2000000000007</v>
      </c>
      <c r="M24" s="497">
        <f>L24+H24</f>
        <v>6547.2000000000007</v>
      </c>
      <c r="N24" s="487">
        <f>G24+H24+I24+J24+K24</f>
        <v>9405</v>
      </c>
      <c r="O24" s="481">
        <f>L24*$Q$16</f>
        <v>6416.2560000000003</v>
      </c>
      <c r="P24" s="497">
        <f>M24*$Q$16</f>
        <v>6416.2560000000003</v>
      </c>
      <c r="Q24" s="493">
        <f>N24*$Q$16</f>
        <v>9216.9</v>
      </c>
      <c r="R24" s="487">
        <f t="shared" ref="R24" si="59">L24*$T$16</f>
        <v>6219.84</v>
      </c>
      <c r="S24" s="497">
        <f t="shared" ref="S24" si="60">M24*$T$16</f>
        <v>6219.84</v>
      </c>
      <c r="T24" s="487">
        <f t="shared" ref="T24" si="61">N24*$T$16</f>
        <v>8934.75</v>
      </c>
      <c r="U24" s="481">
        <f>L24*$W$16</f>
        <v>6088.8960000000006</v>
      </c>
      <c r="V24" s="497">
        <f>M24*$W$16</f>
        <v>6088.8960000000006</v>
      </c>
      <c r="W24" s="493">
        <f>N24*$W$16</f>
        <v>8746.65</v>
      </c>
      <c r="X24" s="487">
        <f t="shared" ref="X24" si="62">L24*$Z$16</f>
        <v>5892.4800000000005</v>
      </c>
      <c r="Y24" s="497">
        <f t="shared" ref="Y24" si="63">M24*$Z$16</f>
        <v>5892.4800000000005</v>
      </c>
      <c r="Z24" s="487">
        <f t="shared" ref="Z24" si="64">N24*$Z$16</f>
        <v>8464.5</v>
      </c>
      <c r="AA24" s="481">
        <f>L24*$AC$16</f>
        <v>5434.1760000000004</v>
      </c>
      <c r="AB24" s="497">
        <f>M24*$AC$16</f>
        <v>5434.1760000000004</v>
      </c>
      <c r="AC24" s="493">
        <f>N24*$AC$16</f>
        <v>7806.15</v>
      </c>
      <c r="AD24" s="487">
        <f t="shared" ref="AD24" si="65">L24*$AF$16</f>
        <v>5237.7600000000011</v>
      </c>
      <c r="AE24" s="497">
        <f t="shared" ref="AE24" si="66">M24*$AF$16</f>
        <v>5237.7600000000011</v>
      </c>
      <c r="AF24" s="487">
        <f t="shared" ref="AF24" si="67">N24*$AF$16</f>
        <v>7524</v>
      </c>
      <c r="AG24" s="481">
        <f>L24*$AI$16</f>
        <v>4910.4000000000005</v>
      </c>
      <c r="AH24" s="497">
        <f>M24*$AI$16</f>
        <v>4910.4000000000005</v>
      </c>
      <c r="AI24" s="493">
        <f>N24*$AI$16</f>
        <v>7053.75</v>
      </c>
      <c r="AJ24" s="487">
        <f t="shared" ref="AJ24" si="68">L24*$AL$16</f>
        <v>4583.04</v>
      </c>
      <c r="AK24" s="497">
        <f t="shared" ref="AK24" si="69">M24*$AL$16</f>
        <v>4583.04</v>
      </c>
      <c r="AL24" s="493">
        <f t="shared" ref="AL24" si="70">N24*$AL$16</f>
        <v>6583.5</v>
      </c>
      <c r="AM24" s="28"/>
      <c r="AN24" s="28"/>
      <c r="AO24" s="28"/>
      <c r="AP24" s="28"/>
      <c r="AQ24" s="28"/>
    </row>
    <row r="25" spans="1:43" ht="18" customHeight="1" thickBot="1">
      <c r="A25" s="40"/>
      <c r="B25" s="1605"/>
      <c r="C25" s="832" t="s">
        <v>229</v>
      </c>
      <c r="D25" s="834">
        <v>2.2000000000000002</v>
      </c>
      <c r="E25" s="1848"/>
      <c r="F25" s="1581"/>
      <c r="G25" s="1570"/>
      <c r="H25" s="1581"/>
      <c r="I25" s="1570"/>
      <c r="J25" s="1581"/>
      <c r="K25" s="1854"/>
      <c r="L25" s="597">
        <f>L24/E24</f>
        <v>6.547200000000001</v>
      </c>
      <c r="M25" s="603">
        <f>M24/E24</f>
        <v>6.547200000000001</v>
      </c>
      <c r="N25" s="597">
        <f>N24/E24</f>
        <v>9.4049999999999994</v>
      </c>
      <c r="O25" s="483">
        <f>O24/$E24</f>
        <v>6.4162560000000006</v>
      </c>
      <c r="P25" s="499">
        <f t="shared" ref="P25:R25" si="71">P24/$E24</f>
        <v>6.4162560000000006</v>
      </c>
      <c r="Q25" s="492">
        <f t="shared" si="71"/>
        <v>9.216899999999999</v>
      </c>
      <c r="R25" s="486">
        <f t="shared" si="71"/>
        <v>6.2198400000000005</v>
      </c>
      <c r="S25" s="499">
        <f t="shared" ref="S25" si="72">S24/E24</f>
        <v>6.2198400000000005</v>
      </c>
      <c r="T25" s="486">
        <f t="shared" ref="T25" si="73">T24/$E24</f>
        <v>8.9347499999999993</v>
      </c>
      <c r="U25" s="483">
        <f>U24/$E24</f>
        <v>6.088896000000001</v>
      </c>
      <c r="V25" s="603">
        <f t="shared" ref="V25:Z25" si="74">V24/$E24</f>
        <v>6.088896000000001</v>
      </c>
      <c r="W25" s="492">
        <f t="shared" si="74"/>
        <v>8.7466499999999989</v>
      </c>
      <c r="X25" s="486">
        <f t="shared" si="74"/>
        <v>5.8924800000000008</v>
      </c>
      <c r="Y25" s="603">
        <f t="shared" si="74"/>
        <v>5.8924800000000008</v>
      </c>
      <c r="Z25" s="486">
        <f t="shared" si="74"/>
        <v>8.4644999999999992</v>
      </c>
      <c r="AA25" s="483">
        <f>AA24/E24</f>
        <v>5.4341760000000008</v>
      </c>
      <c r="AB25" s="603">
        <f>AB24/E24</f>
        <v>5.4341760000000008</v>
      </c>
      <c r="AC25" s="492">
        <f>AC24/E24</f>
        <v>7.8061499999999997</v>
      </c>
      <c r="AD25" s="486">
        <f t="shared" ref="AD25" si="75">AD24/E24</f>
        <v>5.2377600000000015</v>
      </c>
      <c r="AE25" s="603">
        <f t="shared" ref="AE25" si="76">AE24/E24</f>
        <v>5.2377600000000015</v>
      </c>
      <c r="AF25" s="486">
        <f t="shared" ref="AF25" si="77">AF24/E24</f>
        <v>7.524</v>
      </c>
      <c r="AG25" s="483">
        <f>AG24/E24</f>
        <v>4.910400000000001</v>
      </c>
      <c r="AH25" s="603">
        <f>AH24/E24</f>
        <v>4.910400000000001</v>
      </c>
      <c r="AI25" s="492">
        <f>AI24/E24</f>
        <v>7.05375</v>
      </c>
      <c r="AJ25" s="486">
        <f t="shared" ref="AJ25" si="78">AJ24/E24</f>
        <v>4.5830399999999996</v>
      </c>
      <c r="AK25" s="603">
        <f t="shared" ref="AK25" si="79">AK24/E24</f>
        <v>4.5830399999999996</v>
      </c>
      <c r="AL25" s="492">
        <f t="shared" ref="AL25" si="80">AL24/E24</f>
        <v>6.5834999999999999</v>
      </c>
      <c r="AM25" s="28"/>
      <c r="AN25" s="28"/>
      <c r="AO25" s="28"/>
      <c r="AP25" s="28"/>
      <c r="AQ25" s="28"/>
    </row>
    <row r="26" spans="1:43" ht="18" customHeight="1">
      <c r="A26" s="40"/>
      <c r="B26" s="1605"/>
      <c r="C26" s="1587" t="s">
        <v>230</v>
      </c>
      <c r="D26" s="1076"/>
      <c r="E26" s="1848">
        <v>1000</v>
      </c>
      <c r="F26" s="1581">
        <f>E26*D27</f>
        <v>2200</v>
      </c>
      <c r="G26" s="1537">
        <f t="shared" ref="G26" si="81">F26*297.6%</f>
        <v>6547.2000000000007</v>
      </c>
      <c r="H26" s="1581">
        <f>F26*0%*11</f>
        <v>0</v>
      </c>
      <c r="I26" s="1537">
        <f t="shared" ref="I26" si="82">F26*$AA$5*6</f>
        <v>1900.7999999999997</v>
      </c>
      <c r="J26" s="1539">
        <f t="shared" ref="J26" si="83">F26*$AB$5*2</f>
        <v>633.59999999999991</v>
      </c>
      <c r="K26" s="1849">
        <f t="shared" ref="K26" si="84">F26*$AC$5</f>
        <v>323.39999999999998</v>
      </c>
      <c r="L26" s="487">
        <f>G26</f>
        <v>6547.2000000000007</v>
      </c>
      <c r="M26" s="497">
        <f>L26+H26</f>
        <v>6547.2000000000007</v>
      </c>
      <c r="N26" s="487">
        <f>G26+H26+I26+J26+K26</f>
        <v>9405</v>
      </c>
      <c r="O26" s="481">
        <f t="shared" ref="O26:Q26" si="85">L26*$Q$16</f>
        <v>6416.2560000000003</v>
      </c>
      <c r="P26" s="497">
        <f t="shared" si="85"/>
        <v>6416.2560000000003</v>
      </c>
      <c r="Q26" s="493">
        <f t="shared" si="85"/>
        <v>9216.9</v>
      </c>
      <c r="R26" s="487">
        <f t="shared" ref="R26" si="86">L26*$T$16</f>
        <v>6219.84</v>
      </c>
      <c r="S26" s="497">
        <f t="shared" ref="S26" si="87">M26*$T$16</f>
        <v>6219.84</v>
      </c>
      <c r="T26" s="487">
        <f t="shared" ref="T26" si="88">N26*$T$16</f>
        <v>8934.75</v>
      </c>
      <c r="U26" s="481">
        <f>L26*$W$16</f>
        <v>6088.8960000000006</v>
      </c>
      <c r="V26" s="497">
        <f>M26*$W$16</f>
        <v>6088.8960000000006</v>
      </c>
      <c r="W26" s="493">
        <f>N26*$W$16</f>
        <v>8746.65</v>
      </c>
      <c r="X26" s="487">
        <f t="shared" ref="X26" si="89">L26*$Z$16</f>
        <v>5892.4800000000005</v>
      </c>
      <c r="Y26" s="497">
        <f t="shared" ref="Y26" si="90">M26*$Z$16</f>
        <v>5892.4800000000005</v>
      </c>
      <c r="Z26" s="487">
        <f t="shared" ref="Z26" si="91">N26*$Z$16</f>
        <v>8464.5</v>
      </c>
      <c r="AA26" s="481">
        <f>L26*$AC$16</f>
        <v>5434.1760000000004</v>
      </c>
      <c r="AB26" s="497">
        <f>M26*$AC$16</f>
        <v>5434.1760000000004</v>
      </c>
      <c r="AC26" s="493">
        <f>N26*$AC$16</f>
        <v>7806.15</v>
      </c>
      <c r="AD26" s="487">
        <f t="shared" ref="AD26" si="92">L26*$AF$16</f>
        <v>5237.7600000000011</v>
      </c>
      <c r="AE26" s="497">
        <f t="shared" ref="AE26" si="93">M26*$AF$16</f>
        <v>5237.7600000000011</v>
      </c>
      <c r="AF26" s="487">
        <f t="shared" ref="AF26" si="94">N26*$AF$16</f>
        <v>7524</v>
      </c>
      <c r="AG26" s="481">
        <f>L26*$AI$16</f>
        <v>4910.4000000000005</v>
      </c>
      <c r="AH26" s="497">
        <f>M26*$AI$16</f>
        <v>4910.4000000000005</v>
      </c>
      <c r="AI26" s="493">
        <f>N26*$AI$16</f>
        <v>7053.75</v>
      </c>
      <c r="AJ26" s="487">
        <f t="shared" ref="AJ26" si="95">L26*$AL$16</f>
        <v>4583.04</v>
      </c>
      <c r="AK26" s="497">
        <f t="shared" ref="AK26" si="96">M26*$AL$16</f>
        <v>4583.04</v>
      </c>
      <c r="AL26" s="493">
        <f t="shared" ref="AL26" si="97">N26*$AL$16</f>
        <v>6583.5</v>
      </c>
      <c r="AM26" s="28"/>
      <c r="AN26" s="28"/>
      <c r="AO26" s="28"/>
      <c r="AP26" s="28"/>
      <c r="AQ26" s="28"/>
    </row>
    <row r="27" spans="1:43" ht="18" customHeight="1" thickBot="1">
      <c r="A27" s="40"/>
      <c r="B27" s="1605"/>
      <c r="C27" s="832" t="s">
        <v>229</v>
      </c>
      <c r="D27" s="834">
        <v>2.2000000000000002</v>
      </c>
      <c r="E27" s="1848"/>
      <c r="F27" s="1581"/>
      <c r="G27" s="1570"/>
      <c r="H27" s="1581"/>
      <c r="I27" s="1570"/>
      <c r="J27" s="1581"/>
      <c r="K27" s="1854"/>
      <c r="L27" s="597">
        <f>L26/E26</f>
        <v>6.547200000000001</v>
      </c>
      <c r="M27" s="603">
        <f>M26/E26</f>
        <v>6.547200000000001</v>
      </c>
      <c r="N27" s="597">
        <f>N26/E26</f>
        <v>9.4049999999999994</v>
      </c>
      <c r="O27" s="483">
        <f t="shared" ref="O27:Z27" si="98">O26/$E26</f>
        <v>6.4162560000000006</v>
      </c>
      <c r="P27" s="603">
        <f t="shared" si="98"/>
        <v>6.4162560000000006</v>
      </c>
      <c r="Q27" s="492">
        <f t="shared" si="98"/>
        <v>9.216899999999999</v>
      </c>
      <c r="R27" s="486">
        <f t="shared" si="98"/>
        <v>6.2198400000000005</v>
      </c>
      <c r="S27" s="499">
        <f t="shared" ref="S27" si="99">S26/E26</f>
        <v>6.2198400000000005</v>
      </c>
      <c r="T27" s="486">
        <f t="shared" ref="T27" si="100">T26/$E26</f>
        <v>8.9347499999999993</v>
      </c>
      <c r="U27" s="483">
        <f t="shared" si="98"/>
        <v>6.088896000000001</v>
      </c>
      <c r="V27" s="603">
        <f t="shared" si="98"/>
        <v>6.088896000000001</v>
      </c>
      <c r="W27" s="492">
        <f t="shared" si="98"/>
        <v>8.7466499999999989</v>
      </c>
      <c r="X27" s="486">
        <f t="shared" si="98"/>
        <v>5.8924800000000008</v>
      </c>
      <c r="Y27" s="603">
        <f t="shared" si="98"/>
        <v>5.8924800000000008</v>
      </c>
      <c r="Z27" s="486">
        <f t="shared" si="98"/>
        <v>8.4644999999999992</v>
      </c>
      <c r="AA27" s="483">
        <f>AA26/E26</f>
        <v>5.4341760000000008</v>
      </c>
      <c r="AB27" s="603">
        <f>AB26/E26</f>
        <v>5.4341760000000008</v>
      </c>
      <c r="AC27" s="492">
        <f>AC26/E26</f>
        <v>7.8061499999999997</v>
      </c>
      <c r="AD27" s="486">
        <f t="shared" ref="AD27" si="101">AD26/E26</f>
        <v>5.2377600000000015</v>
      </c>
      <c r="AE27" s="603">
        <f t="shared" ref="AE27" si="102">AE26/E26</f>
        <v>5.2377600000000015</v>
      </c>
      <c r="AF27" s="486">
        <f t="shared" ref="AF27" si="103">AF26/E26</f>
        <v>7.524</v>
      </c>
      <c r="AG27" s="483">
        <f>AG26/E26</f>
        <v>4.910400000000001</v>
      </c>
      <c r="AH27" s="603">
        <f>AH26/E26</f>
        <v>4.910400000000001</v>
      </c>
      <c r="AI27" s="492">
        <f>AI26/E26</f>
        <v>7.05375</v>
      </c>
      <c r="AJ27" s="486">
        <f t="shared" ref="AJ27" si="104">AJ26/E26</f>
        <v>4.5830399999999996</v>
      </c>
      <c r="AK27" s="603">
        <f t="shared" ref="AK27" si="105">AK26/E26</f>
        <v>4.5830399999999996</v>
      </c>
      <c r="AL27" s="492">
        <f t="shared" ref="AL27" si="106">AL26/E26</f>
        <v>6.5834999999999999</v>
      </c>
      <c r="AM27" s="28"/>
      <c r="AN27" s="28"/>
      <c r="AO27" s="28"/>
      <c r="AP27" s="28"/>
      <c r="AQ27" s="28"/>
    </row>
    <row r="28" spans="1:43" ht="18" customHeight="1">
      <c r="A28" s="40"/>
      <c r="B28" s="1605"/>
      <c r="C28" s="1593" t="s">
        <v>440</v>
      </c>
      <c r="D28" s="1076"/>
      <c r="E28" s="1848">
        <v>1000</v>
      </c>
      <c r="F28" s="1581">
        <f>E28*D29</f>
        <v>2200</v>
      </c>
      <c r="G28" s="1537">
        <f t="shared" ref="G28" si="107">F28*297.6%</f>
        <v>6547.2000000000007</v>
      </c>
      <c r="H28" s="1581">
        <f>F28*0%*11</f>
        <v>0</v>
      </c>
      <c r="I28" s="1537">
        <f t="shared" ref="I28" si="108">F28*$AA$5*6</f>
        <v>1900.7999999999997</v>
      </c>
      <c r="J28" s="1539">
        <f t="shared" ref="J28" si="109">F28*$AB$5*2</f>
        <v>633.59999999999991</v>
      </c>
      <c r="K28" s="1849">
        <f t="shared" ref="K28" si="110">F28*$AC$5</f>
        <v>323.39999999999998</v>
      </c>
      <c r="L28" s="487">
        <f>G28</f>
        <v>6547.2000000000007</v>
      </c>
      <c r="M28" s="497">
        <f>L28+H28</f>
        <v>6547.2000000000007</v>
      </c>
      <c r="N28" s="487">
        <f>G28+H28+I28+J28+K28</f>
        <v>9405</v>
      </c>
      <c r="O28" s="481">
        <f t="shared" ref="O28:Q28" si="111">L28*$Q$16</f>
        <v>6416.2560000000003</v>
      </c>
      <c r="P28" s="497">
        <f t="shared" si="111"/>
        <v>6416.2560000000003</v>
      </c>
      <c r="Q28" s="493">
        <f t="shared" si="111"/>
        <v>9216.9</v>
      </c>
      <c r="R28" s="487">
        <f t="shared" ref="R28" si="112">L28*$T$16</f>
        <v>6219.84</v>
      </c>
      <c r="S28" s="497">
        <f t="shared" ref="S28" si="113">M28*$T$16</f>
        <v>6219.84</v>
      </c>
      <c r="T28" s="487">
        <f t="shared" ref="T28" si="114">N28*$T$16</f>
        <v>8934.75</v>
      </c>
      <c r="U28" s="481">
        <f>L28*$W$16</f>
        <v>6088.8960000000006</v>
      </c>
      <c r="V28" s="497">
        <f>M28*$W$16</f>
        <v>6088.8960000000006</v>
      </c>
      <c r="W28" s="493">
        <f>N28*$W$16</f>
        <v>8746.65</v>
      </c>
      <c r="X28" s="487">
        <f t="shared" ref="X28" si="115">L28*$Z$16</f>
        <v>5892.4800000000005</v>
      </c>
      <c r="Y28" s="497">
        <f t="shared" ref="Y28" si="116">M28*$Z$16</f>
        <v>5892.4800000000005</v>
      </c>
      <c r="Z28" s="487">
        <f t="shared" ref="Z28" si="117">N28*$Z$16</f>
        <v>8464.5</v>
      </c>
      <c r="AA28" s="481">
        <f>L28*$AC$16</f>
        <v>5434.1760000000004</v>
      </c>
      <c r="AB28" s="497">
        <f>M28*$AC$16</f>
        <v>5434.1760000000004</v>
      </c>
      <c r="AC28" s="493">
        <f>N28*$AC$16</f>
        <v>7806.15</v>
      </c>
      <c r="AD28" s="487">
        <f t="shared" ref="AD28" si="118">L28*$AF$16</f>
        <v>5237.7600000000011</v>
      </c>
      <c r="AE28" s="497">
        <f t="shared" ref="AE28" si="119">M28*$AF$16</f>
        <v>5237.7600000000011</v>
      </c>
      <c r="AF28" s="487">
        <f t="shared" ref="AF28" si="120">N28*$AF$16</f>
        <v>7524</v>
      </c>
      <c r="AG28" s="481">
        <f>L28*$AI$16</f>
        <v>4910.4000000000005</v>
      </c>
      <c r="AH28" s="497">
        <f>M28*$AI$16</f>
        <v>4910.4000000000005</v>
      </c>
      <c r="AI28" s="493">
        <f>N28*$AI$16</f>
        <v>7053.75</v>
      </c>
      <c r="AJ28" s="487">
        <f t="shared" ref="AJ28" si="121">L28*$AL$16</f>
        <v>4583.04</v>
      </c>
      <c r="AK28" s="497">
        <f t="shared" ref="AK28" si="122">M28*$AL$16</f>
        <v>4583.04</v>
      </c>
      <c r="AL28" s="493">
        <f t="shared" ref="AL28" si="123">N28*$AL$16</f>
        <v>6583.5</v>
      </c>
      <c r="AM28" s="28"/>
      <c r="AN28" s="28"/>
      <c r="AO28" s="28"/>
      <c r="AP28" s="28"/>
      <c r="AQ28" s="28"/>
    </row>
    <row r="29" spans="1:43" ht="18" customHeight="1" thickBot="1">
      <c r="A29" s="40"/>
      <c r="B29" s="1605"/>
      <c r="C29" s="832" t="s">
        <v>229</v>
      </c>
      <c r="D29" s="834">
        <v>2.2000000000000002</v>
      </c>
      <c r="E29" s="1848"/>
      <c r="F29" s="1581"/>
      <c r="G29" s="1570"/>
      <c r="H29" s="1581"/>
      <c r="I29" s="1570"/>
      <c r="J29" s="1581"/>
      <c r="K29" s="1854"/>
      <c r="L29" s="597">
        <f>L28/E28</f>
        <v>6.547200000000001</v>
      </c>
      <c r="M29" s="603">
        <f>M28/E28</f>
        <v>6.547200000000001</v>
      </c>
      <c r="N29" s="597">
        <f>N28/E28</f>
        <v>9.4049999999999994</v>
      </c>
      <c r="O29" s="483">
        <f t="shared" ref="O29:Z29" si="124">O28/$E28</f>
        <v>6.4162560000000006</v>
      </c>
      <c r="P29" s="603">
        <f t="shared" si="124"/>
        <v>6.4162560000000006</v>
      </c>
      <c r="Q29" s="492">
        <f t="shared" si="124"/>
        <v>9.216899999999999</v>
      </c>
      <c r="R29" s="486">
        <f t="shared" si="124"/>
        <v>6.2198400000000005</v>
      </c>
      <c r="S29" s="499">
        <f t="shared" ref="S29" si="125">S28/E28</f>
        <v>6.2198400000000005</v>
      </c>
      <c r="T29" s="486">
        <f t="shared" ref="T29" si="126">T28/$E28</f>
        <v>8.9347499999999993</v>
      </c>
      <c r="U29" s="483">
        <f t="shared" si="124"/>
        <v>6.088896000000001</v>
      </c>
      <c r="V29" s="603">
        <f t="shared" si="124"/>
        <v>6.088896000000001</v>
      </c>
      <c r="W29" s="492">
        <f t="shared" si="124"/>
        <v>8.7466499999999989</v>
      </c>
      <c r="X29" s="486">
        <f t="shared" si="124"/>
        <v>5.8924800000000008</v>
      </c>
      <c r="Y29" s="603">
        <f t="shared" si="124"/>
        <v>5.8924800000000008</v>
      </c>
      <c r="Z29" s="486">
        <f t="shared" si="124"/>
        <v>8.4644999999999992</v>
      </c>
      <c r="AA29" s="483">
        <f>AA28/E28</f>
        <v>5.4341760000000008</v>
      </c>
      <c r="AB29" s="603">
        <f>AB28/E28</f>
        <v>5.4341760000000008</v>
      </c>
      <c r="AC29" s="492">
        <f>AC28/E28</f>
        <v>7.8061499999999997</v>
      </c>
      <c r="AD29" s="486">
        <f t="shared" ref="AD29" si="127">AD28/E28</f>
        <v>5.2377600000000015</v>
      </c>
      <c r="AE29" s="603">
        <f t="shared" ref="AE29" si="128">AE28/E28</f>
        <v>5.2377600000000015</v>
      </c>
      <c r="AF29" s="486">
        <f t="shared" ref="AF29" si="129">AF28/E28</f>
        <v>7.524</v>
      </c>
      <c r="AG29" s="483">
        <f>AG28/E28</f>
        <v>4.910400000000001</v>
      </c>
      <c r="AH29" s="603">
        <f>AH28/E28</f>
        <v>4.910400000000001</v>
      </c>
      <c r="AI29" s="492">
        <f>AI28/E28</f>
        <v>7.05375</v>
      </c>
      <c r="AJ29" s="486">
        <f t="shared" ref="AJ29" si="130">AJ28/E28</f>
        <v>4.5830399999999996</v>
      </c>
      <c r="AK29" s="603">
        <f t="shared" ref="AK29" si="131">AK28/E28</f>
        <v>4.5830399999999996</v>
      </c>
      <c r="AL29" s="492">
        <f t="shared" ref="AL29" si="132">AL28/E28</f>
        <v>6.5834999999999999</v>
      </c>
      <c r="AM29" s="28"/>
      <c r="AN29" s="28"/>
      <c r="AO29" s="28"/>
      <c r="AP29" s="28"/>
      <c r="AQ29" s="28"/>
    </row>
    <row r="30" spans="1:43" ht="18" customHeight="1">
      <c r="A30" s="40"/>
      <c r="B30" s="1605"/>
      <c r="C30" s="1587" t="s">
        <v>388</v>
      </c>
      <c r="D30" s="1076"/>
      <c r="E30" s="1848">
        <v>1000</v>
      </c>
      <c r="F30" s="1581">
        <f>E30*D31</f>
        <v>2200</v>
      </c>
      <c r="G30" s="1541">
        <f t="shared" ref="G30" si="133">F30*297.6%</f>
        <v>6547.2000000000007</v>
      </c>
      <c r="H30" s="1581">
        <f>F30*0%*11</f>
        <v>0</v>
      </c>
      <c r="I30" s="1541">
        <f t="shared" ref="I30" si="134">F30*$AA$5*6</f>
        <v>1900.7999999999997</v>
      </c>
      <c r="J30" s="1539">
        <f t="shared" ref="J30" si="135">F30*$AB$5*2</f>
        <v>633.59999999999991</v>
      </c>
      <c r="K30" s="1849">
        <f t="shared" ref="K30" si="136">F30*$AC$5</f>
        <v>323.39999999999998</v>
      </c>
      <c r="L30" s="487">
        <f>G30</f>
        <v>6547.2000000000007</v>
      </c>
      <c r="M30" s="497">
        <f>L30+H30</f>
        <v>6547.2000000000007</v>
      </c>
      <c r="N30" s="487">
        <f>G30+H30+I30+J30+K30</f>
        <v>9405</v>
      </c>
      <c r="O30" s="481">
        <f t="shared" ref="O30:Q30" si="137">L30*$Q$16</f>
        <v>6416.2560000000003</v>
      </c>
      <c r="P30" s="497">
        <f t="shared" si="137"/>
        <v>6416.2560000000003</v>
      </c>
      <c r="Q30" s="493">
        <f t="shared" si="137"/>
        <v>9216.9</v>
      </c>
      <c r="R30" s="487">
        <f t="shared" ref="R30" si="138">L30*$T$16</f>
        <v>6219.84</v>
      </c>
      <c r="S30" s="497">
        <f t="shared" ref="S30" si="139">M30*$T$16</f>
        <v>6219.84</v>
      </c>
      <c r="T30" s="487">
        <f t="shared" ref="T30" si="140">N30*$T$16</f>
        <v>8934.75</v>
      </c>
      <c r="U30" s="481">
        <f>L30*$W$16</f>
        <v>6088.8960000000006</v>
      </c>
      <c r="V30" s="497">
        <f>M30*$W$16</f>
        <v>6088.8960000000006</v>
      </c>
      <c r="W30" s="493">
        <f>N30*$W$16</f>
        <v>8746.65</v>
      </c>
      <c r="X30" s="487">
        <f t="shared" ref="X30" si="141">L30*$Z$16</f>
        <v>5892.4800000000005</v>
      </c>
      <c r="Y30" s="497">
        <f t="shared" ref="Y30" si="142">M30*$Z$16</f>
        <v>5892.4800000000005</v>
      </c>
      <c r="Z30" s="487">
        <f t="shared" ref="Z30" si="143">N30*$Z$16</f>
        <v>8464.5</v>
      </c>
      <c r="AA30" s="481">
        <f>L30*$AC$16</f>
        <v>5434.1760000000004</v>
      </c>
      <c r="AB30" s="497">
        <f>M30*$AC$16</f>
        <v>5434.1760000000004</v>
      </c>
      <c r="AC30" s="493">
        <f>N30*$AC$16</f>
        <v>7806.15</v>
      </c>
      <c r="AD30" s="487">
        <f t="shared" ref="AD30" si="144">L30*$AF$16</f>
        <v>5237.7600000000011</v>
      </c>
      <c r="AE30" s="497">
        <f t="shared" ref="AE30" si="145">M30*$AF$16</f>
        <v>5237.7600000000011</v>
      </c>
      <c r="AF30" s="487">
        <f t="shared" ref="AF30" si="146">N30*$AF$16</f>
        <v>7524</v>
      </c>
      <c r="AG30" s="481">
        <f>L30*$AI$16</f>
        <v>4910.4000000000005</v>
      </c>
      <c r="AH30" s="497">
        <f>M30*$AI$16</f>
        <v>4910.4000000000005</v>
      </c>
      <c r="AI30" s="493">
        <f>N30*$AI$16</f>
        <v>7053.75</v>
      </c>
      <c r="AJ30" s="487">
        <f t="shared" ref="AJ30" si="147">L30*$AL$16</f>
        <v>4583.04</v>
      </c>
      <c r="AK30" s="497">
        <f t="shared" ref="AK30" si="148">M30*$AL$16</f>
        <v>4583.04</v>
      </c>
      <c r="AL30" s="493">
        <f t="shared" ref="AL30" si="149">N30*$AL$16</f>
        <v>6583.5</v>
      </c>
      <c r="AM30" s="28"/>
      <c r="AN30" s="28"/>
      <c r="AO30" s="28"/>
      <c r="AP30" s="28"/>
      <c r="AQ30" s="28"/>
    </row>
    <row r="31" spans="1:43" ht="18" customHeight="1" thickBot="1">
      <c r="A31" s="40"/>
      <c r="B31" s="1606"/>
      <c r="C31" s="835" t="s">
        <v>447</v>
      </c>
      <c r="D31" s="837">
        <v>2.2000000000000002</v>
      </c>
      <c r="E31" s="1851"/>
      <c r="F31" s="1540"/>
      <c r="G31" s="1542"/>
      <c r="H31" s="1540"/>
      <c r="I31" s="1542"/>
      <c r="J31" s="1540"/>
      <c r="K31" s="1850"/>
      <c r="L31" s="599">
        <f>L30/E30</f>
        <v>6.547200000000001</v>
      </c>
      <c r="M31" s="605">
        <f>M30/E30</f>
        <v>6.547200000000001</v>
      </c>
      <c r="N31" s="599">
        <f>N30/E30</f>
        <v>9.4049999999999994</v>
      </c>
      <c r="O31" s="484">
        <f t="shared" ref="O31:Z31" si="150">O30/$E30</f>
        <v>6.4162560000000006</v>
      </c>
      <c r="P31" s="605">
        <f t="shared" si="150"/>
        <v>6.4162560000000006</v>
      </c>
      <c r="Q31" s="494">
        <f t="shared" si="150"/>
        <v>9.216899999999999</v>
      </c>
      <c r="R31" s="488">
        <f t="shared" si="150"/>
        <v>6.2198400000000005</v>
      </c>
      <c r="S31" s="500">
        <f t="shared" ref="S31" si="151">S30/E30</f>
        <v>6.2198400000000005</v>
      </c>
      <c r="T31" s="488">
        <f t="shared" ref="T31" si="152">T30/$E30</f>
        <v>8.9347499999999993</v>
      </c>
      <c r="U31" s="484">
        <f t="shared" si="150"/>
        <v>6.088896000000001</v>
      </c>
      <c r="V31" s="605">
        <f t="shared" si="150"/>
        <v>6.088896000000001</v>
      </c>
      <c r="W31" s="494">
        <f t="shared" si="150"/>
        <v>8.7466499999999989</v>
      </c>
      <c r="X31" s="488">
        <f t="shared" si="150"/>
        <v>5.8924800000000008</v>
      </c>
      <c r="Y31" s="605">
        <f t="shared" si="150"/>
        <v>5.8924800000000008</v>
      </c>
      <c r="Z31" s="488">
        <f t="shared" si="150"/>
        <v>8.4644999999999992</v>
      </c>
      <c r="AA31" s="484">
        <f>AA30/E30</f>
        <v>5.4341760000000008</v>
      </c>
      <c r="AB31" s="605">
        <f>AB30/E30</f>
        <v>5.4341760000000008</v>
      </c>
      <c r="AC31" s="494">
        <f>AC30/E30</f>
        <v>7.8061499999999997</v>
      </c>
      <c r="AD31" s="488">
        <f t="shared" ref="AD31" si="153">AD30/E30</f>
        <v>5.2377600000000015</v>
      </c>
      <c r="AE31" s="605">
        <f t="shared" ref="AE31" si="154">AE30/E30</f>
        <v>5.2377600000000015</v>
      </c>
      <c r="AF31" s="488">
        <f t="shared" ref="AF31" si="155">AF30/E30</f>
        <v>7.524</v>
      </c>
      <c r="AG31" s="484">
        <f>AG30/E30</f>
        <v>4.910400000000001</v>
      </c>
      <c r="AH31" s="605">
        <f>AH30/E30</f>
        <v>4.910400000000001</v>
      </c>
      <c r="AI31" s="494">
        <f>AI30/E30</f>
        <v>7.05375</v>
      </c>
      <c r="AJ31" s="488">
        <f t="shared" ref="AJ31" si="156">AJ30/E30</f>
        <v>4.5830399999999996</v>
      </c>
      <c r="AK31" s="605">
        <f t="shared" ref="AK31" si="157">AK30/E30</f>
        <v>4.5830399999999996</v>
      </c>
      <c r="AL31" s="494">
        <f t="shared" ref="AL31" si="158">AL30/E30</f>
        <v>6.5834999999999999</v>
      </c>
      <c r="AM31" s="28"/>
      <c r="AN31" s="28"/>
      <c r="AO31" s="28"/>
      <c r="AP31" s="28"/>
      <c r="AQ31" s="28"/>
    </row>
    <row r="32" spans="1:43" ht="18" customHeight="1">
      <c r="AN32" s="28"/>
    </row>
    <row r="33" spans="1:43" s="226" customFormat="1" ht="18.75" customHeight="1">
      <c r="B33" s="227"/>
      <c r="C33" s="228"/>
      <c r="D33" s="228"/>
      <c r="E33" s="228"/>
      <c r="F33" s="228"/>
      <c r="G33" s="228"/>
      <c r="L33" s="263"/>
      <c r="N33" s="263"/>
      <c r="AN33" s="28"/>
    </row>
    <row r="34" spans="1:43" s="230" customFormat="1" ht="18" customHeight="1">
      <c r="C34" s="231"/>
      <c r="D34" s="231"/>
      <c r="E34" s="231"/>
      <c r="F34" s="231"/>
    </row>
    <row r="35" spans="1:43" s="33" customFormat="1" ht="18" customHeight="1">
      <c r="C35" s="36"/>
      <c r="D35" s="36"/>
      <c r="E35" s="36"/>
      <c r="P35" s="224"/>
      <c r="Q35" s="225"/>
      <c r="S35" s="224"/>
      <c r="T35" s="225"/>
    </row>
    <row r="36" spans="1:43" s="226" customFormat="1" ht="18" customHeight="1">
      <c r="B36" s="232"/>
      <c r="C36" s="228"/>
      <c r="D36" s="228"/>
      <c r="E36" s="228"/>
      <c r="F36" s="228"/>
      <c r="G36" s="228"/>
    </row>
    <row r="37" spans="1:43" s="18" customFormat="1" ht="18" customHeight="1">
      <c r="B37" s="125"/>
    </row>
    <row r="38" spans="1:43" s="303" customFormat="1" ht="18" customHeight="1">
      <c r="B38" s="302"/>
      <c r="C38" s="302"/>
      <c r="D38" s="302"/>
      <c r="E38" s="302"/>
      <c r="F38" s="302"/>
      <c r="G38" s="302"/>
      <c r="H38" s="302"/>
      <c r="I38" s="302"/>
      <c r="J38" s="302"/>
      <c r="K38" s="302"/>
    </row>
    <row r="39" spans="1:43" s="313" customFormat="1" ht="17.25" customHeight="1">
      <c r="A39" s="54"/>
      <c r="B39" s="302"/>
      <c r="C39" s="302"/>
      <c r="D39" s="302"/>
      <c r="E39" s="302"/>
      <c r="F39" s="302"/>
      <c r="G39" s="302"/>
      <c r="H39" s="302"/>
      <c r="I39" s="302"/>
      <c r="J39" s="302"/>
      <c r="K39" s="302"/>
      <c r="L39" s="302"/>
      <c r="AQ39" s="342"/>
    </row>
    <row r="40" spans="1:43">
      <c r="A40" s="28"/>
      <c r="B40" s="28"/>
      <c r="C40" s="28"/>
      <c r="D40" s="28"/>
      <c r="E40" s="28"/>
      <c r="F40" s="28"/>
      <c r="G40" s="28"/>
      <c r="H40" s="28"/>
    </row>
    <row r="41" spans="1:43" ht="17.25">
      <c r="A41" s="28"/>
      <c r="B41" s="351"/>
      <c r="C41" s="28"/>
      <c r="D41" s="28"/>
      <c r="E41" s="28"/>
      <c r="F41" s="28"/>
      <c r="G41" s="28"/>
      <c r="H41" s="28"/>
    </row>
    <row r="43" spans="1: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row>
    <row r="45" spans="1:43">
      <c r="A45" s="28"/>
      <c r="B45" s="28"/>
      <c r="C45" s="28"/>
      <c r="D45" s="28"/>
      <c r="E45" s="28"/>
      <c r="F45" s="28"/>
      <c r="G45" s="28"/>
      <c r="H45" s="28"/>
    </row>
  </sheetData>
  <mergeCells count="81">
    <mergeCell ref="R16:S16"/>
    <mergeCell ref="X16:Y16"/>
    <mergeCell ref="AD16:AE16"/>
    <mergeCell ref="AJ16:AK16"/>
    <mergeCell ref="B1:AI1"/>
    <mergeCell ref="B4:C4"/>
    <mergeCell ref="D4:K4"/>
    <mergeCell ref="L4:W4"/>
    <mergeCell ref="B5:C5"/>
    <mergeCell ref="D5:K5"/>
    <mergeCell ref="L5:W5"/>
    <mergeCell ref="B6:C8"/>
    <mergeCell ref="D6:K7"/>
    <mergeCell ref="L6:W7"/>
    <mergeCell ref="D8:K8"/>
    <mergeCell ref="L8:W8"/>
    <mergeCell ref="U16:V16"/>
    <mergeCell ref="AA16:AB16"/>
    <mergeCell ref="AG16:AH16"/>
    <mergeCell ref="B18:B31"/>
    <mergeCell ref="C18:D18"/>
    <mergeCell ref="E18:E19"/>
    <mergeCell ref="F18:F19"/>
    <mergeCell ref="G18:G19"/>
    <mergeCell ref="H18:H19"/>
    <mergeCell ref="I18:I19"/>
    <mergeCell ref="B16:D16"/>
    <mergeCell ref="E16:F16"/>
    <mergeCell ref="H16:K16"/>
    <mergeCell ref="L16:N16"/>
    <mergeCell ref="O16:P16"/>
    <mergeCell ref="J18:J19"/>
    <mergeCell ref="K18:K19"/>
    <mergeCell ref="C26:D26"/>
    <mergeCell ref="E26:E27"/>
    <mergeCell ref="F26:F27"/>
    <mergeCell ref="G26:G27"/>
    <mergeCell ref="H26:H27"/>
    <mergeCell ref="I26:I27"/>
    <mergeCell ref="J26:J27"/>
    <mergeCell ref="K26:K27"/>
    <mergeCell ref="C22:D22"/>
    <mergeCell ref="E22:E23"/>
    <mergeCell ref="F22:F23"/>
    <mergeCell ref="G22:G23"/>
    <mergeCell ref="H22:H23"/>
    <mergeCell ref="I22:I23"/>
    <mergeCell ref="J22:J23"/>
    <mergeCell ref="C28:D28"/>
    <mergeCell ref="E28:E29"/>
    <mergeCell ref="F28:F29"/>
    <mergeCell ref="G28:G29"/>
    <mergeCell ref="H28:H29"/>
    <mergeCell ref="I20:I21"/>
    <mergeCell ref="J20:J21"/>
    <mergeCell ref="K20:K21"/>
    <mergeCell ref="J28:J29"/>
    <mergeCell ref="K28:K29"/>
    <mergeCell ref="I28:I29"/>
    <mergeCell ref="K22:K23"/>
    <mergeCell ref="I24:I25"/>
    <mergeCell ref="J24:J25"/>
    <mergeCell ref="K24:K25"/>
    <mergeCell ref="E20:E21"/>
    <mergeCell ref="F20:F21"/>
    <mergeCell ref="G20:G21"/>
    <mergeCell ref="H20:H21"/>
    <mergeCell ref="C20:D20"/>
    <mergeCell ref="J30:J31"/>
    <mergeCell ref="K30:K31"/>
    <mergeCell ref="C30:D30"/>
    <mergeCell ref="E30:E31"/>
    <mergeCell ref="F30:F31"/>
    <mergeCell ref="G30:G31"/>
    <mergeCell ref="H30:H31"/>
    <mergeCell ref="I30:I31"/>
    <mergeCell ref="C24:D24"/>
    <mergeCell ref="E24:E25"/>
    <mergeCell ref="F24:F25"/>
    <mergeCell ref="G24:G25"/>
    <mergeCell ref="H24:H25"/>
  </mergeCells>
  <phoneticPr fontId="4" type="noConversion"/>
  <printOptions horizontalCentered="1"/>
  <pageMargins left="0.15748031496062992" right="0.15748031496062992" top="0.35433070866141736" bottom="0.19685039370078741" header="0.31496062992125984" footer="0.31496062992125984"/>
  <pageSetup paperSize="9" scale="43"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N49"/>
  <sheetViews>
    <sheetView zoomScale="85" zoomScaleNormal="85" zoomScaleSheetLayoutView="100" workbookViewId="0">
      <pane ySplit="1" topLeftCell="A2" activePane="bottomLeft" state="frozen"/>
      <selection activeCell="B1" sqref="B1:K1"/>
      <selection pane="bottomLeft" activeCell="J17" sqref="J17"/>
    </sheetView>
  </sheetViews>
  <sheetFormatPr defaultColWidth="9" defaultRowHeight="18" customHeight="1"/>
  <cols>
    <col min="1" max="1" width="0.875" style="65" customWidth="1"/>
    <col min="2" max="2" width="5.625" style="65" customWidth="1"/>
    <col min="3" max="3" width="18.5" style="65" customWidth="1"/>
    <col min="4" max="4" width="15.25" style="65" customWidth="1"/>
    <col min="5" max="7" width="8.125" style="65" customWidth="1"/>
    <col min="8" max="10" width="8.25" style="65" customWidth="1"/>
    <col min="11" max="34" width="7.625" style="65" customWidth="1"/>
    <col min="35" max="35" width="7.375" style="65" customWidth="1"/>
    <col min="36" max="16384" width="9" style="65"/>
  </cols>
  <sheetData>
    <row r="1" spans="1:38" s="58" customFormat="1" ht="30" customHeight="1">
      <c r="B1" s="1865" t="s">
        <v>798</v>
      </c>
      <c r="C1" s="1865"/>
      <c r="D1" s="1865"/>
      <c r="E1" s="1865"/>
      <c r="F1" s="1865"/>
      <c r="G1" s="1865"/>
      <c r="H1" s="1865"/>
      <c r="I1" s="1865"/>
      <c r="J1" s="1865"/>
      <c r="K1" s="1865"/>
      <c r="L1" s="1865"/>
      <c r="M1" s="1865"/>
      <c r="N1" s="1865"/>
      <c r="O1" s="1865"/>
      <c r="P1" s="1865"/>
      <c r="Q1" s="1865"/>
      <c r="R1" s="1865"/>
      <c r="S1" s="1865"/>
      <c r="T1" s="1865"/>
      <c r="U1" s="1865"/>
      <c r="V1" s="1865"/>
      <c r="W1" s="1865"/>
      <c r="X1" s="1865"/>
      <c r="Y1" s="1865"/>
      <c r="Z1" s="1865"/>
      <c r="AA1" s="1865"/>
      <c r="AB1" s="1865"/>
      <c r="AC1" s="1865"/>
      <c r="AD1" s="1865"/>
      <c r="AE1" s="1865"/>
      <c r="AF1" s="1865"/>
      <c r="AG1" s="1865"/>
      <c r="AH1" s="1865"/>
      <c r="AI1" s="1865"/>
    </row>
    <row r="2" spans="1:38" s="58" customFormat="1" ht="4.5"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row>
    <row r="3" spans="1:38" s="60" customFormat="1" ht="18" customHeight="1" thickBot="1">
      <c r="B3" s="62" t="s">
        <v>79</v>
      </c>
      <c r="E3" s="61"/>
      <c r="F3" s="61"/>
      <c r="G3" s="61"/>
    </row>
    <row r="4" spans="1:38" s="64" customFormat="1" ht="18" customHeight="1">
      <c r="B4" s="1866" t="s">
        <v>172</v>
      </c>
      <c r="C4" s="1365"/>
      <c r="D4" s="1867"/>
      <c r="E4" s="1866" t="s">
        <v>173</v>
      </c>
      <c r="F4" s="1365"/>
      <c r="G4" s="1365"/>
      <c r="H4" s="1365"/>
      <c r="I4" s="1365"/>
      <c r="J4" s="1365"/>
      <c r="K4" s="1365"/>
      <c r="L4" s="1365"/>
      <c r="M4" s="1366"/>
      <c r="N4" s="1868" t="s">
        <v>174</v>
      </c>
      <c r="O4" s="1365"/>
      <c r="P4" s="1365"/>
      <c r="Q4" s="1365"/>
      <c r="R4" s="1365"/>
      <c r="S4" s="1365"/>
      <c r="T4" s="1365"/>
      <c r="U4" s="1365"/>
      <c r="V4" s="1365"/>
      <c r="W4" s="1365"/>
      <c r="X4" s="1365"/>
      <c r="Y4" s="1365"/>
      <c r="Z4" s="1365"/>
      <c r="AA4" s="1365"/>
      <c r="AB4" s="1365"/>
      <c r="AC4" s="1365"/>
      <c r="AD4" s="1867"/>
    </row>
    <row r="5" spans="1:38" s="64" customFormat="1" ht="18" customHeight="1">
      <c r="B5" s="1869" t="s">
        <v>175</v>
      </c>
      <c r="C5" s="1870"/>
      <c r="D5" s="1871"/>
      <c r="E5" s="1873" t="s">
        <v>854</v>
      </c>
      <c r="F5" s="1874"/>
      <c r="G5" s="1874"/>
      <c r="H5" s="1874"/>
      <c r="I5" s="1874"/>
      <c r="J5" s="1874"/>
      <c r="K5" s="1874"/>
      <c r="L5" s="1874"/>
      <c r="M5" s="1875"/>
      <c r="N5" s="1876"/>
      <c r="O5" s="1874"/>
      <c r="P5" s="1874"/>
      <c r="Q5" s="1874"/>
      <c r="R5" s="1877"/>
      <c r="S5" s="1877"/>
      <c r="T5" s="1877"/>
      <c r="U5" s="1877"/>
      <c r="V5" s="1877"/>
      <c r="W5" s="1877"/>
      <c r="X5" s="1874"/>
      <c r="Y5" s="1874"/>
      <c r="Z5" s="1874"/>
      <c r="AA5" s="1877"/>
      <c r="AB5" s="1877"/>
      <c r="AC5" s="1877"/>
      <c r="AD5" s="1878"/>
    </row>
    <row r="6" spans="1:38" s="64" customFormat="1" ht="18" customHeight="1">
      <c r="B6" s="1169"/>
      <c r="C6" s="1170"/>
      <c r="D6" s="1872"/>
      <c r="E6" s="1882" t="s">
        <v>431</v>
      </c>
      <c r="F6" s="1880"/>
      <c r="G6" s="1880"/>
      <c r="H6" s="1880"/>
      <c r="I6" s="1880"/>
      <c r="J6" s="1880"/>
      <c r="K6" s="1880"/>
      <c r="L6" s="1880"/>
      <c r="M6" s="1883"/>
      <c r="N6" s="1879"/>
      <c r="O6" s="1880"/>
      <c r="P6" s="1880"/>
      <c r="Q6" s="1880"/>
      <c r="R6" s="1880"/>
      <c r="S6" s="1880"/>
      <c r="T6" s="1880"/>
      <c r="U6" s="1880"/>
      <c r="V6" s="1880"/>
      <c r="W6" s="1880"/>
      <c r="X6" s="1880"/>
      <c r="Y6" s="1880"/>
      <c r="Z6" s="1880"/>
      <c r="AA6" s="1880"/>
      <c r="AB6" s="1880"/>
      <c r="AC6" s="1880"/>
      <c r="AD6" s="1881"/>
    </row>
    <row r="7" spans="1:38" s="64" customFormat="1" ht="30.75" customHeight="1">
      <c r="B7" s="1346" t="s">
        <v>176</v>
      </c>
      <c r="C7" s="1143"/>
      <c r="D7" s="1347"/>
      <c r="E7" s="1884" t="s">
        <v>719</v>
      </c>
      <c r="F7" s="1874"/>
      <c r="G7" s="1874"/>
      <c r="H7" s="1874"/>
      <c r="I7" s="1874"/>
      <c r="J7" s="1874"/>
      <c r="K7" s="1874"/>
      <c r="L7" s="1874"/>
      <c r="M7" s="1875"/>
      <c r="N7" s="1876" t="s">
        <v>177</v>
      </c>
      <c r="O7" s="1874"/>
      <c r="P7" s="1874"/>
      <c r="Q7" s="1874"/>
      <c r="R7" s="1877"/>
      <c r="S7" s="1877"/>
      <c r="T7" s="1877"/>
      <c r="U7" s="1877"/>
      <c r="V7" s="1877"/>
      <c r="W7" s="1877"/>
      <c r="X7" s="1874"/>
      <c r="Y7" s="1874"/>
      <c r="Z7" s="1874"/>
      <c r="AA7" s="1877"/>
      <c r="AB7" s="1877"/>
      <c r="AC7" s="1877"/>
      <c r="AD7" s="1878"/>
    </row>
    <row r="8" spans="1:38" s="64" customFormat="1" ht="18" customHeight="1" thickBot="1">
      <c r="B8" s="1348"/>
      <c r="C8" s="1349"/>
      <c r="D8" s="1350"/>
      <c r="E8" s="1888" t="s">
        <v>432</v>
      </c>
      <c r="F8" s="1886"/>
      <c r="G8" s="1886"/>
      <c r="H8" s="1886"/>
      <c r="I8" s="1886"/>
      <c r="J8" s="1886"/>
      <c r="K8" s="1886"/>
      <c r="L8" s="1886"/>
      <c r="M8" s="1889"/>
      <c r="N8" s="1885"/>
      <c r="O8" s="1886"/>
      <c r="P8" s="1886"/>
      <c r="Q8" s="1886"/>
      <c r="R8" s="1886"/>
      <c r="S8" s="1886"/>
      <c r="T8" s="1886"/>
      <c r="U8" s="1886"/>
      <c r="V8" s="1886"/>
      <c r="W8" s="1886"/>
      <c r="X8" s="1886"/>
      <c r="Y8" s="1886"/>
      <c r="Z8" s="1886"/>
      <c r="AA8" s="1886"/>
      <c r="AB8" s="1886"/>
      <c r="AC8" s="1886"/>
      <c r="AD8" s="1887"/>
    </row>
    <row r="9" spans="1:38" s="112" customFormat="1" ht="13.5" customHeight="1">
      <c r="B9" s="20"/>
      <c r="C9" s="20"/>
      <c r="E9" s="113"/>
      <c r="F9" s="113"/>
    </row>
    <row r="10" spans="1:38" ht="18" customHeight="1">
      <c r="B10" s="62" t="s">
        <v>433</v>
      </c>
    </row>
    <row r="11" spans="1:38" s="26" customFormat="1" ht="20.25" customHeight="1">
      <c r="B11" s="127" t="s">
        <v>102</v>
      </c>
      <c r="C11" s="127"/>
      <c r="D11" s="127"/>
      <c r="E11" s="127"/>
      <c r="F11" s="127"/>
      <c r="G11" s="128"/>
      <c r="H11" s="128"/>
      <c r="I11" s="128"/>
      <c r="J11" s="128"/>
      <c r="K11" s="128"/>
      <c r="L11" s="128"/>
      <c r="M11" s="128"/>
      <c r="N11" s="128"/>
      <c r="O11" s="128"/>
      <c r="P11" s="128"/>
      <c r="Q11" s="128"/>
      <c r="R11" s="128"/>
      <c r="S11" s="128"/>
      <c r="T11" s="128"/>
      <c r="U11" s="128"/>
      <c r="V11" s="128"/>
      <c r="W11" s="128"/>
      <c r="X11" s="128"/>
      <c r="Y11" s="128"/>
      <c r="Z11" s="128"/>
      <c r="AA11" s="128"/>
      <c r="AB11" s="128"/>
      <c r="AC11" s="128"/>
      <c r="AD11" s="128"/>
      <c r="AE11" s="128"/>
      <c r="AF11" s="128"/>
      <c r="AH11" s="128"/>
    </row>
    <row r="12" spans="1:38" s="26" customFormat="1" ht="20.25" customHeight="1">
      <c r="A12" s="21"/>
      <c r="B12" s="22" t="s">
        <v>819</v>
      </c>
      <c r="C12" s="23"/>
      <c r="D12" s="23"/>
      <c r="E12" s="23"/>
      <c r="F12" s="23"/>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1"/>
      <c r="AH12" s="24"/>
    </row>
    <row r="13" spans="1:38" s="328" customFormat="1" ht="20.25" customHeight="1">
      <c r="A13" s="323"/>
      <c r="B13" s="324" t="s">
        <v>787</v>
      </c>
      <c r="C13" s="325"/>
      <c r="D13" s="325"/>
      <c r="E13" s="325"/>
      <c r="F13" s="325"/>
      <c r="G13" s="325"/>
      <c r="H13" s="323"/>
      <c r="I13" s="323"/>
      <c r="J13" s="326"/>
      <c r="K13" s="323"/>
      <c r="L13" s="323"/>
      <c r="M13" s="323"/>
      <c r="N13" s="323"/>
      <c r="O13" s="323"/>
      <c r="P13" s="323"/>
      <c r="Q13" s="323"/>
      <c r="R13" s="323"/>
      <c r="S13" s="323"/>
      <c r="T13" s="323"/>
      <c r="U13" s="323"/>
      <c r="V13" s="323"/>
      <c r="W13" s="323"/>
      <c r="X13" s="323"/>
      <c r="Y13" s="323"/>
      <c r="Z13" s="323"/>
      <c r="AA13" s="323"/>
      <c r="AB13" s="323"/>
      <c r="AC13" s="323"/>
      <c r="AD13" s="323"/>
      <c r="AE13" s="323"/>
      <c r="AF13" s="323"/>
      <c r="AG13" s="323"/>
      <c r="AH13" s="327"/>
    </row>
    <row r="14" spans="1:38" s="67" customFormat="1" ht="7.5" customHeight="1" thickBot="1">
      <c r="A14" s="61"/>
      <c r="B14" s="27"/>
      <c r="C14" s="61"/>
      <c r="D14" s="60"/>
      <c r="E14" s="60"/>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row>
    <row r="15" spans="1:38" s="61" customFormat="1" ht="15.95" customHeight="1">
      <c r="A15" s="68"/>
      <c r="B15" s="1183" t="s">
        <v>61</v>
      </c>
      <c r="C15" s="1184"/>
      <c r="D15" s="1185"/>
      <c r="E15" s="1186" t="s">
        <v>784</v>
      </c>
      <c r="F15" s="1892" t="s">
        <v>96</v>
      </c>
      <c r="G15" s="821" t="s">
        <v>717</v>
      </c>
      <c r="H15" s="1856" t="s">
        <v>716</v>
      </c>
      <c r="I15" s="1857"/>
      <c r="J15" s="1857"/>
      <c r="K15" s="1858"/>
      <c r="L15" s="923" t="s">
        <v>63</v>
      </c>
      <c r="M15" s="924"/>
      <c r="N15" s="925"/>
      <c r="O15" s="921" t="s">
        <v>178</v>
      </c>
      <c r="P15" s="922"/>
      <c r="Q15" s="808">
        <v>0.98</v>
      </c>
      <c r="R15" s="921" t="s">
        <v>55</v>
      </c>
      <c r="S15" s="922"/>
      <c r="T15" s="808">
        <v>0.95</v>
      </c>
      <c r="U15" s="921" t="s">
        <v>759</v>
      </c>
      <c r="V15" s="922"/>
      <c r="W15" s="808">
        <v>0.93</v>
      </c>
      <c r="X15" s="1338" t="s">
        <v>759</v>
      </c>
      <c r="Y15" s="922"/>
      <c r="Z15" s="809">
        <v>0.9</v>
      </c>
      <c r="AA15" s="921" t="s">
        <v>757</v>
      </c>
      <c r="AB15" s="922"/>
      <c r="AC15" s="808">
        <v>0.83</v>
      </c>
      <c r="AD15" s="1338" t="s">
        <v>757</v>
      </c>
      <c r="AE15" s="922"/>
      <c r="AF15" s="809">
        <v>0.8</v>
      </c>
      <c r="AG15" s="921" t="s">
        <v>758</v>
      </c>
      <c r="AH15" s="922"/>
      <c r="AI15" s="808">
        <v>0.75</v>
      </c>
      <c r="AJ15" s="1338" t="s">
        <v>758</v>
      </c>
      <c r="AK15" s="922"/>
      <c r="AL15" s="808">
        <v>0.7</v>
      </c>
    </row>
    <row r="16" spans="1:38" s="61" customFormat="1" ht="12.75" thickBot="1">
      <c r="A16" s="68"/>
      <c r="B16" s="1895"/>
      <c r="C16" s="1896"/>
      <c r="D16" s="1897"/>
      <c r="E16" s="1890"/>
      <c r="F16" s="1893"/>
      <c r="G16" s="629" t="s">
        <v>714</v>
      </c>
      <c r="H16" s="630" t="s">
        <v>715</v>
      </c>
      <c r="I16" s="630" t="s">
        <v>412</v>
      </c>
      <c r="J16" s="630" t="s">
        <v>295</v>
      </c>
      <c r="K16" s="631" t="s">
        <v>500</v>
      </c>
      <c r="L16" s="1310" t="s">
        <v>181</v>
      </c>
      <c r="M16" s="1318" t="s">
        <v>182</v>
      </c>
      <c r="N16" s="1900" t="s">
        <v>68</v>
      </c>
      <c r="O16" s="1310" t="s">
        <v>67</v>
      </c>
      <c r="P16" s="1318" t="s">
        <v>42</v>
      </c>
      <c r="Q16" s="1900" t="s">
        <v>68</v>
      </c>
      <c r="R16" s="1310" t="s">
        <v>67</v>
      </c>
      <c r="S16" s="1318" t="s">
        <v>42</v>
      </c>
      <c r="T16" s="1900" t="s">
        <v>68</v>
      </c>
      <c r="U16" s="1310" t="s">
        <v>67</v>
      </c>
      <c r="V16" s="1318" t="s">
        <v>42</v>
      </c>
      <c r="W16" s="1900" t="s">
        <v>68</v>
      </c>
      <c r="X16" s="1339" t="s">
        <v>67</v>
      </c>
      <c r="Y16" s="1318" t="s">
        <v>42</v>
      </c>
      <c r="Z16" s="1903" t="s">
        <v>68</v>
      </c>
      <c r="AA16" s="1310" t="s">
        <v>67</v>
      </c>
      <c r="AB16" s="1318" t="s">
        <v>42</v>
      </c>
      <c r="AC16" s="1900" t="s">
        <v>68</v>
      </c>
      <c r="AD16" s="1339" t="s">
        <v>67</v>
      </c>
      <c r="AE16" s="1318" t="s">
        <v>42</v>
      </c>
      <c r="AF16" s="1903" t="s">
        <v>68</v>
      </c>
      <c r="AG16" s="1310" t="s">
        <v>67</v>
      </c>
      <c r="AH16" s="1318" t="s">
        <v>42</v>
      </c>
      <c r="AI16" s="1900" t="s">
        <v>68</v>
      </c>
      <c r="AJ16" s="1339" t="s">
        <v>67</v>
      </c>
      <c r="AK16" s="1318" t="s">
        <v>42</v>
      </c>
      <c r="AL16" s="1900" t="s">
        <v>68</v>
      </c>
    </row>
    <row r="17" spans="1:38" s="61" customFormat="1" ht="13.5" thickTop="1" thickBot="1">
      <c r="A17" s="68"/>
      <c r="B17" s="632" t="s">
        <v>179</v>
      </c>
      <c r="C17" s="633" t="s">
        <v>180</v>
      </c>
      <c r="D17" s="634" t="s">
        <v>85</v>
      </c>
      <c r="E17" s="1891"/>
      <c r="F17" s="1894"/>
      <c r="G17" s="745">
        <v>2.8570000000000002</v>
      </c>
      <c r="H17" s="746">
        <v>0</v>
      </c>
      <c r="I17" s="747">
        <v>0.127</v>
      </c>
      <c r="J17" s="748">
        <v>0.127</v>
      </c>
      <c r="K17" s="744">
        <v>0</v>
      </c>
      <c r="L17" s="1898"/>
      <c r="M17" s="1899"/>
      <c r="N17" s="1901"/>
      <c r="O17" s="1898"/>
      <c r="P17" s="1899"/>
      <c r="Q17" s="1901"/>
      <c r="R17" s="1898"/>
      <c r="S17" s="1899"/>
      <c r="T17" s="1901"/>
      <c r="U17" s="1187"/>
      <c r="V17" s="1936"/>
      <c r="W17" s="1937"/>
      <c r="X17" s="1902"/>
      <c r="Y17" s="1899"/>
      <c r="Z17" s="1904"/>
      <c r="AA17" s="1898"/>
      <c r="AB17" s="1899"/>
      <c r="AC17" s="1901"/>
      <c r="AD17" s="1902"/>
      <c r="AE17" s="1899"/>
      <c r="AF17" s="1904"/>
      <c r="AG17" s="1898"/>
      <c r="AH17" s="1899"/>
      <c r="AI17" s="1901"/>
      <c r="AJ17" s="1902"/>
      <c r="AK17" s="1899"/>
      <c r="AL17" s="1901"/>
    </row>
    <row r="18" spans="1:38" s="61" customFormat="1" ht="18" customHeight="1">
      <c r="A18" s="68"/>
      <c r="B18" s="1905" t="s">
        <v>184</v>
      </c>
      <c r="C18" s="1205" t="s">
        <v>185</v>
      </c>
      <c r="D18" s="1205"/>
      <c r="E18" s="1907">
        <v>1000</v>
      </c>
      <c r="F18" s="1909">
        <f>E18*D19</f>
        <v>2500</v>
      </c>
      <c r="G18" s="1911">
        <f>F18*$G$17</f>
        <v>7142.5000000000009</v>
      </c>
      <c r="H18" s="1457">
        <f>F18*$H$17*5</f>
        <v>0</v>
      </c>
      <c r="I18" s="1446">
        <f>F18*$I$17*6</f>
        <v>1905</v>
      </c>
      <c r="J18" s="1932">
        <f>F18*$J$17*3</f>
        <v>952.5</v>
      </c>
      <c r="K18" s="1913">
        <f>F18*$K$17*3</f>
        <v>0</v>
      </c>
      <c r="L18" s="417">
        <f>G18</f>
        <v>7142.5000000000009</v>
      </c>
      <c r="M18" s="427">
        <f>G18+H18+I18</f>
        <v>9047.5</v>
      </c>
      <c r="N18" s="422">
        <f>G18+H18+I18+J18+K18</f>
        <v>10000</v>
      </c>
      <c r="O18" s="417">
        <f>L18*$Q$15</f>
        <v>6999.6500000000005</v>
      </c>
      <c r="P18" s="427">
        <f>M18*$Q$15</f>
        <v>8866.5499999999993</v>
      </c>
      <c r="Q18" s="422">
        <f>N18*$Q$15</f>
        <v>9800</v>
      </c>
      <c r="R18" s="417">
        <f>L18/$T$15</f>
        <v>7518.4210526315801</v>
      </c>
      <c r="S18" s="427">
        <f t="shared" ref="S18" si="0">M18/$T$15</f>
        <v>9523.6842105263167</v>
      </c>
      <c r="T18" s="422">
        <f>N18/$T$15</f>
        <v>10526.315789473685</v>
      </c>
      <c r="U18" s="417">
        <f>L18*$W$15</f>
        <v>6642.5250000000015</v>
      </c>
      <c r="V18" s="427">
        <f t="shared" ref="V18:W18" si="1">M18*$W$15</f>
        <v>8414.1750000000011</v>
      </c>
      <c r="W18" s="422">
        <f t="shared" si="1"/>
        <v>9300</v>
      </c>
      <c r="X18" s="435">
        <f>L18*$Z$15</f>
        <v>6428.2500000000009</v>
      </c>
      <c r="Y18" s="427">
        <f>M18*$Z$15</f>
        <v>8142.75</v>
      </c>
      <c r="Z18" s="435">
        <f>N18*$Z$15</f>
        <v>9000</v>
      </c>
      <c r="AA18" s="417">
        <f>L18*$AC$15</f>
        <v>5928.2750000000005</v>
      </c>
      <c r="AB18" s="427">
        <f>M18*$AC$15</f>
        <v>7509.4249999999993</v>
      </c>
      <c r="AC18" s="422">
        <f>N18*$AC$15</f>
        <v>8300</v>
      </c>
      <c r="AD18" s="435">
        <f>L18*$AF$15</f>
        <v>5714.0000000000009</v>
      </c>
      <c r="AE18" s="427">
        <f>M18*$AF$15</f>
        <v>7238</v>
      </c>
      <c r="AF18" s="435">
        <f>N18*$AF$15</f>
        <v>8000</v>
      </c>
      <c r="AG18" s="417">
        <f>L18*$AI$15</f>
        <v>5356.8750000000009</v>
      </c>
      <c r="AH18" s="427">
        <f>M18*$AI$15</f>
        <v>6785.625</v>
      </c>
      <c r="AI18" s="422">
        <f>N18*$AI$15</f>
        <v>7500</v>
      </c>
      <c r="AJ18" s="435">
        <f>O18*$AL$15</f>
        <v>4899.7550000000001</v>
      </c>
      <c r="AK18" s="427">
        <f>M18*$AL$15</f>
        <v>6333.25</v>
      </c>
      <c r="AL18" s="422">
        <f>N18*$AL$15</f>
        <v>7000</v>
      </c>
    </row>
    <row r="19" spans="1:38" s="61" customFormat="1" ht="18" customHeight="1">
      <c r="A19" s="68"/>
      <c r="B19" s="1906"/>
      <c r="C19" s="786" t="s">
        <v>186</v>
      </c>
      <c r="D19" s="850">
        <v>2.5</v>
      </c>
      <c r="E19" s="1908"/>
      <c r="F19" s="1910"/>
      <c r="G19" s="1912"/>
      <c r="H19" s="1453"/>
      <c r="I19" s="1490"/>
      <c r="J19" s="1842"/>
      <c r="K19" s="1914"/>
      <c r="L19" s="418">
        <f>L18/E18</f>
        <v>7.142500000000001</v>
      </c>
      <c r="M19" s="428">
        <f>M18/E18</f>
        <v>9.0474999999999994</v>
      </c>
      <c r="N19" s="423">
        <f>N18/E18</f>
        <v>10</v>
      </c>
      <c r="O19" s="432">
        <f>O18/E18</f>
        <v>6.9996500000000008</v>
      </c>
      <c r="P19" s="443">
        <f>P18/E18</f>
        <v>8.8665500000000002</v>
      </c>
      <c r="Q19" s="440">
        <f>Q18/E18</f>
        <v>9.8000000000000007</v>
      </c>
      <c r="R19" s="432">
        <f>R18/E18</f>
        <v>7.51842105263158</v>
      </c>
      <c r="S19" s="443">
        <f>S18/E18</f>
        <v>9.5236842105263175</v>
      </c>
      <c r="T19" s="440">
        <f>T18/E18</f>
        <v>10.526315789473685</v>
      </c>
      <c r="U19" s="432">
        <f>U18/E18</f>
        <v>6.6425250000000018</v>
      </c>
      <c r="V19" s="443">
        <f t="shared" ref="V19:W19" si="2">V18/F18</f>
        <v>3.3656700000000006</v>
      </c>
      <c r="W19" s="440">
        <f t="shared" si="2"/>
        <v>1.3020651032551627</v>
      </c>
      <c r="X19" s="436">
        <f>X18/E18</f>
        <v>6.4282500000000011</v>
      </c>
      <c r="Y19" s="443">
        <f>Y18/E18</f>
        <v>8.1427499999999995</v>
      </c>
      <c r="Z19" s="436">
        <f>Z18/E18</f>
        <v>9</v>
      </c>
      <c r="AA19" s="432">
        <f>AA18/$E18</f>
        <v>5.9282750000000002</v>
      </c>
      <c r="AB19" s="443">
        <f t="shared" ref="AB19:AC19" si="3">AB18/$E18</f>
        <v>7.5094249999999994</v>
      </c>
      <c r="AC19" s="440">
        <f t="shared" si="3"/>
        <v>8.3000000000000007</v>
      </c>
      <c r="AD19" s="436">
        <f>AD18/$E18</f>
        <v>5.7140000000000013</v>
      </c>
      <c r="AE19" s="443">
        <f t="shared" ref="AE19:AF19" si="4">AE18/$E18</f>
        <v>7.2380000000000004</v>
      </c>
      <c r="AF19" s="436">
        <f t="shared" si="4"/>
        <v>8</v>
      </c>
      <c r="AG19" s="432">
        <f>AG18/E18</f>
        <v>5.3568750000000005</v>
      </c>
      <c r="AH19" s="443">
        <f>AH18/E18</f>
        <v>6.7856249999999996</v>
      </c>
      <c r="AI19" s="440">
        <f>AI18/E18</f>
        <v>7.5</v>
      </c>
      <c r="AJ19" s="436">
        <f>AJ18/E18</f>
        <v>4.8997549999999999</v>
      </c>
      <c r="AK19" s="443">
        <f>AK18/E18</f>
        <v>6.3332499999999996</v>
      </c>
      <c r="AL19" s="440">
        <f>AL18/E18</f>
        <v>7</v>
      </c>
    </row>
    <row r="20" spans="1:38" s="61" customFormat="1" ht="18" customHeight="1">
      <c r="A20" s="68"/>
      <c r="B20" s="1906"/>
      <c r="C20" s="1205" t="s">
        <v>187</v>
      </c>
      <c r="D20" s="1205"/>
      <c r="E20" s="1908">
        <v>1000</v>
      </c>
      <c r="F20" s="1910">
        <f>E20*D21</f>
        <v>2500</v>
      </c>
      <c r="G20" s="1912">
        <f t="shared" ref="G20" si="5">F20*$G$17</f>
        <v>7142.5000000000009</v>
      </c>
      <c r="H20" s="1453">
        <f t="shared" ref="H20" si="6">F20*$H$17*5</f>
        <v>0</v>
      </c>
      <c r="I20" s="1462">
        <f t="shared" ref="I20" si="7">F20*$I$17*6</f>
        <v>1905</v>
      </c>
      <c r="J20" s="1935">
        <f t="shared" ref="J20" si="8">F20*$J$17*3</f>
        <v>952.5</v>
      </c>
      <c r="K20" s="1914">
        <f t="shared" ref="K20" si="9">F20*$K$17*3</f>
        <v>0</v>
      </c>
      <c r="L20" s="419">
        <f>G20</f>
        <v>7142.5000000000009</v>
      </c>
      <c r="M20" s="429">
        <f>G20+H20+I20</f>
        <v>9047.5</v>
      </c>
      <c r="N20" s="424">
        <f>G20+H20+I20+J20+K20</f>
        <v>10000</v>
      </c>
      <c r="O20" s="419">
        <f>L20*$Q$15</f>
        <v>6999.6500000000005</v>
      </c>
      <c r="P20" s="429">
        <f>M20*$Q$15</f>
        <v>8866.5499999999993</v>
      </c>
      <c r="Q20" s="424">
        <f>N20*$Q$15</f>
        <v>9800</v>
      </c>
      <c r="R20" s="419">
        <f t="shared" ref="R20" si="10">L20/$T$15</f>
        <v>7518.4210526315801</v>
      </c>
      <c r="S20" s="429">
        <f t="shared" ref="S20" si="11">M20/$T$15</f>
        <v>9523.6842105263167</v>
      </c>
      <c r="T20" s="424">
        <f t="shared" ref="T20" si="12">N20/$T$15</f>
        <v>10526.315789473685</v>
      </c>
      <c r="U20" s="419">
        <f t="shared" ref="U20" si="13">L20*$W$15</f>
        <v>6642.5250000000015</v>
      </c>
      <c r="V20" s="429">
        <f t="shared" ref="V20" si="14">M20*$W$15</f>
        <v>8414.1750000000011</v>
      </c>
      <c r="W20" s="424">
        <f t="shared" ref="W20" si="15">N20*$W$15</f>
        <v>9300</v>
      </c>
      <c r="X20" s="437">
        <f>L20*$Z$15</f>
        <v>6428.2500000000009</v>
      </c>
      <c r="Y20" s="429">
        <f>M20*$Z$15</f>
        <v>8142.75</v>
      </c>
      <c r="Z20" s="437">
        <f>N20*$Z$15</f>
        <v>9000</v>
      </c>
      <c r="AA20" s="419">
        <f t="shared" ref="AA20" si="16">L20*$AC$15</f>
        <v>5928.2750000000005</v>
      </c>
      <c r="AB20" s="429">
        <f t="shared" ref="AB20" si="17">M20*$AC$15</f>
        <v>7509.4249999999993</v>
      </c>
      <c r="AC20" s="424">
        <f t="shared" ref="AC20" si="18">N20*$AC$15</f>
        <v>8300</v>
      </c>
      <c r="AD20" s="437">
        <f>L20*$AF$15</f>
        <v>5714.0000000000009</v>
      </c>
      <c r="AE20" s="429">
        <f>M20*$AF$15</f>
        <v>7238</v>
      </c>
      <c r="AF20" s="437">
        <f>N20*$AF$15</f>
        <v>8000</v>
      </c>
      <c r="AG20" s="419">
        <f>L20*$AI$15</f>
        <v>5356.8750000000009</v>
      </c>
      <c r="AH20" s="429">
        <f>M20*$AI$15</f>
        <v>6785.625</v>
      </c>
      <c r="AI20" s="424">
        <f>N20*$AI$15</f>
        <v>7500</v>
      </c>
      <c r="AJ20" s="437">
        <f>O20*$AL$15</f>
        <v>4899.7550000000001</v>
      </c>
      <c r="AK20" s="429">
        <f>M20*$AL$15</f>
        <v>6333.25</v>
      </c>
      <c r="AL20" s="424">
        <f>N20*$AL$15</f>
        <v>7000</v>
      </c>
    </row>
    <row r="21" spans="1:38" s="61" customFormat="1" ht="18" customHeight="1">
      <c r="A21" s="68"/>
      <c r="B21" s="1906"/>
      <c r="C21" s="786" t="s">
        <v>186</v>
      </c>
      <c r="D21" s="850">
        <v>2.5</v>
      </c>
      <c r="E21" s="1908"/>
      <c r="F21" s="1910"/>
      <c r="G21" s="1912"/>
      <c r="H21" s="1453"/>
      <c r="I21" s="1490"/>
      <c r="J21" s="1842"/>
      <c r="K21" s="1914"/>
      <c r="L21" s="418">
        <f>L20/E20</f>
        <v>7.142500000000001</v>
      </c>
      <c r="M21" s="428">
        <f>M20/E20</f>
        <v>9.0474999999999994</v>
      </c>
      <c r="N21" s="423">
        <f>N20/E20</f>
        <v>10</v>
      </c>
      <c r="O21" s="432">
        <f>O20/E20</f>
        <v>6.9996500000000008</v>
      </c>
      <c r="P21" s="443">
        <f>P20/E20</f>
        <v>8.8665500000000002</v>
      </c>
      <c r="Q21" s="440">
        <f>Q20/E20</f>
        <v>9.8000000000000007</v>
      </c>
      <c r="R21" s="432">
        <f t="shared" ref="R21" si="19">R20/E20</f>
        <v>7.51842105263158</v>
      </c>
      <c r="S21" s="443">
        <f t="shared" ref="S21" si="20">S20/E20</f>
        <v>9.5236842105263175</v>
      </c>
      <c r="T21" s="440">
        <f t="shared" ref="T21" si="21">T20/E20</f>
        <v>10.526315789473685</v>
      </c>
      <c r="U21" s="432">
        <f t="shared" ref="U21" si="22">U20/E20</f>
        <v>6.6425250000000018</v>
      </c>
      <c r="V21" s="443">
        <f t="shared" ref="V21" si="23">V20/F20</f>
        <v>3.3656700000000006</v>
      </c>
      <c r="W21" s="440">
        <f t="shared" ref="W21" si="24">W20/G20</f>
        <v>1.3020651032551627</v>
      </c>
      <c r="X21" s="436">
        <f>X20/E20</f>
        <v>6.4282500000000011</v>
      </c>
      <c r="Y21" s="443">
        <f>Y20/E20</f>
        <v>8.1427499999999995</v>
      </c>
      <c r="Z21" s="436">
        <f>Z20/E20</f>
        <v>9</v>
      </c>
      <c r="AA21" s="432">
        <f t="shared" ref="AA21:AC21" si="25">AA20/$E20</f>
        <v>5.9282750000000002</v>
      </c>
      <c r="AB21" s="443">
        <f t="shared" si="25"/>
        <v>7.5094249999999994</v>
      </c>
      <c r="AC21" s="440">
        <f t="shared" si="25"/>
        <v>8.3000000000000007</v>
      </c>
      <c r="AD21" s="436">
        <f>AD20/$E20</f>
        <v>5.7140000000000013</v>
      </c>
      <c r="AE21" s="443">
        <f t="shared" ref="AE21:AI21" si="26">AE20/$E20</f>
        <v>7.2380000000000004</v>
      </c>
      <c r="AF21" s="436">
        <f t="shared" si="26"/>
        <v>8</v>
      </c>
      <c r="AG21" s="432">
        <f t="shared" si="26"/>
        <v>5.3568750000000005</v>
      </c>
      <c r="AH21" s="443">
        <f t="shared" si="26"/>
        <v>6.7856249999999996</v>
      </c>
      <c r="AI21" s="440">
        <f t="shared" si="26"/>
        <v>7.5</v>
      </c>
      <c r="AJ21" s="436">
        <f>AJ20/E20</f>
        <v>4.8997549999999999</v>
      </c>
      <c r="AK21" s="443">
        <f>AK20/E20</f>
        <v>6.3332499999999996</v>
      </c>
      <c r="AL21" s="440">
        <f>AL20/E20</f>
        <v>7</v>
      </c>
    </row>
    <row r="22" spans="1:38" s="61" customFormat="1" ht="18" customHeight="1">
      <c r="A22" s="68"/>
      <c r="B22" s="1906"/>
      <c r="C22" s="1205" t="s">
        <v>188</v>
      </c>
      <c r="D22" s="1205"/>
      <c r="E22" s="1908">
        <v>1000</v>
      </c>
      <c r="F22" s="1910">
        <f>E22*D23</f>
        <v>2500</v>
      </c>
      <c r="G22" s="1912">
        <f t="shared" ref="G22" si="27">F22*$G$17</f>
        <v>7142.5000000000009</v>
      </c>
      <c r="H22" s="1453">
        <f t="shared" ref="H22" si="28">F22*$H$17*5</f>
        <v>0</v>
      </c>
      <c r="I22" s="1462">
        <f t="shared" ref="I22" si="29">F22*$I$17*6</f>
        <v>1905</v>
      </c>
      <c r="J22" s="1935">
        <f t="shared" ref="J22" si="30">F22*$J$17*3</f>
        <v>952.5</v>
      </c>
      <c r="K22" s="1914">
        <f t="shared" ref="K22" si="31">F22*$K$17*3</f>
        <v>0</v>
      </c>
      <c r="L22" s="419">
        <f>G22</f>
        <v>7142.5000000000009</v>
      </c>
      <c r="M22" s="429">
        <f>G22+H22+I22</f>
        <v>9047.5</v>
      </c>
      <c r="N22" s="424">
        <f>G22+H22+I22+J22+K22</f>
        <v>10000</v>
      </c>
      <c r="O22" s="419">
        <f>L22*$Q$15</f>
        <v>6999.6500000000005</v>
      </c>
      <c r="P22" s="429">
        <f>M22*$Q$15</f>
        <v>8866.5499999999993</v>
      </c>
      <c r="Q22" s="424">
        <f>N22*$Q$15</f>
        <v>9800</v>
      </c>
      <c r="R22" s="419">
        <f t="shared" ref="R22" si="32">L22/$T$15</f>
        <v>7518.4210526315801</v>
      </c>
      <c r="S22" s="429">
        <f t="shared" ref="S22" si="33">M22/$T$15</f>
        <v>9523.6842105263167</v>
      </c>
      <c r="T22" s="424">
        <f t="shared" ref="T22" si="34">N22/$T$15</f>
        <v>10526.315789473685</v>
      </c>
      <c r="U22" s="419">
        <f t="shared" ref="U22" si="35">L22*$W$15</f>
        <v>6642.5250000000015</v>
      </c>
      <c r="V22" s="429">
        <f t="shared" ref="V22" si="36">M22*$W$15</f>
        <v>8414.1750000000011</v>
      </c>
      <c r="W22" s="424">
        <f t="shared" ref="W22" si="37">N22*$W$15</f>
        <v>9300</v>
      </c>
      <c r="X22" s="437">
        <f>L22*$Z$15</f>
        <v>6428.2500000000009</v>
      </c>
      <c r="Y22" s="429">
        <f>M22*$Z$15</f>
        <v>8142.75</v>
      </c>
      <c r="Z22" s="437">
        <f>N22*$Z$15</f>
        <v>9000</v>
      </c>
      <c r="AA22" s="419">
        <f t="shared" ref="AA22" si="38">L22*$AC$15</f>
        <v>5928.2750000000005</v>
      </c>
      <c r="AB22" s="429">
        <f t="shared" ref="AB22" si="39">M22*$AC$15</f>
        <v>7509.4249999999993</v>
      </c>
      <c r="AC22" s="424">
        <f t="shared" ref="AC22" si="40">N22*$AC$15</f>
        <v>8300</v>
      </c>
      <c r="AD22" s="437">
        <f>L22*$AF$15</f>
        <v>5714.0000000000009</v>
      </c>
      <c r="AE22" s="429">
        <f>M22*$AF$15</f>
        <v>7238</v>
      </c>
      <c r="AF22" s="437">
        <f>N22*$AF$15</f>
        <v>8000</v>
      </c>
      <c r="AG22" s="419">
        <f>L22*$AI$15</f>
        <v>5356.8750000000009</v>
      </c>
      <c r="AH22" s="429">
        <f>M22*$AI$15</f>
        <v>6785.625</v>
      </c>
      <c r="AI22" s="424">
        <f>N22*$AI$15</f>
        <v>7500</v>
      </c>
      <c r="AJ22" s="437">
        <f>O22*$AL$15</f>
        <v>4899.7550000000001</v>
      </c>
      <c r="AK22" s="429">
        <f>M22*$AL$15</f>
        <v>6333.25</v>
      </c>
      <c r="AL22" s="424">
        <f>N22*$AL$15</f>
        <v>7000</v>
      </c>
    </row>
    <row r="23" spans="1:38" s="61" customFormat="1" ht="18" customHeight="1">
      <c r="A23" s="68"/>
      <c r="B23" s="1906"/>
      <c r="C23" s="786" t="s">
        <v>434</v>
      </c>
      <c r="D23" s="850">
        <v>2.5</v>
      </c>
      <c r="E23" s="1908"/>
      <c r="F23" s="1910"/>
      <c r="G23" s="1912"/>
      <c r="H23" s="1453"/>
      <c r="I23" s="1490"/>
      <c r="J23" s="1842"/>
      <c r="K23" s="1914"/>
      <c r="L23" s="418">
        <f>L22/E22</f>
        <v>7.142500000000001</v>
      </c>
      <c r="M23" s="428">
        <f>M22/E22</f>
        <v>9.0474999999999994</v>
      </c>
      <c r="N23" s="423">
        <f>N22/E22</f>
        <v>10</v>
      </c>
      <c r="O23" s="432">
        <f>O22/E22</f>
        <v>6.9996500000000008</v>
      </c>
      <c r="P23" s="443">
        <f>P22/E22</f>
        <v>8.8665500000000002</v>
      </c>
      <c r="Q23" s="440">
        <f>Q22/E22</f>
        <v>9.8000000000000007</v>
      </c>
      <c r="R23" s="432">
        <f t="shared" ref="R23" si="41">R22/E22</f>
        <v>7.51842105263158</v>
      </c>
      <c r="S23" s="443">
        <f t="shared" ref="S23" si="42">S22/E22</f>
        <v>9.5236842105263175</v>
      </c>
      <c r="T23" s="440">
        <f t="shared" ref="T23" si="43">T22/E22</f>
        <v>10.526315789473685</v>
      </c>
      <c r="U23" s="432">
        <f t="shared" ref="U23" si="44">U22/E22</f>
        <v>6.6425250000000018</v>
      </c>
      <c r="V23" s="443">
        <f t="shared" ref="V23" si="45">V22/F22</f>
        <v>3.3656700000000006</v>
      </c>
      <c r="W23" s="440">
        <f t="shared" ref="W23" si="46">W22/G22</f>
        <v>1.3020651032551627</v>
      </c>
      <c r="X23" s="436">
        <f>X22/E22</f>
        <v>6.4282500000000011</v>
      </c>
      <c r="Y23" s="443">
        <f>Y22/E22</f>
        <v>8.1427499999999995</v>
      </c>
      <c r="Z23" s="436">
        <f>Z22/E22</f>
        <v>9</v>
      </c>
      <c r="AA23" s="432">
        <f t="shared" ref="AA23:AC23" si="47">AA22/$E22</f>
        <v>5.9282750000000002</v>
      </c>
      <c r="AB23" s="443">
        <f t="shared" si="47"/>
        <v>7.5094249999999994</v>
      </c>
      <c r="AC23" s="440">
        <f t="shared" si="47"/>
        <v>8.3000000000000007</v>
      </c>
      <c r="AD23" s="436">
        <f t="shared" ref="AD23:AI23" si="48">AD22/$E22</f>
        <v>5.7140000000000013</v>
      </c>
      <c r="AE23" s="443">
        <f t="shared" si="48"/>
        <v>7.2380000000000004</v>
      </c>
      <c r="AF23" s="436">
        <f t="shared" si="48"/>
        <v>8</v>
      </c>
      <c r="AG23" s="432">
        <f t="shared" si="48"/>
        <v>5.3568750000000005</v>
      </c>
      <c r="AH23" s="443">
        <f t="shared" si="48"/>
        <v>6.7856249999999996</v>
      </c>
      <c r="AI23" s="440">
        <f t="shared" si="48"/>
        <v>7.5</v>
      </c>
      <c r="AJ23" s="436">
        <f>AJ22/E22</f>
        <v>4.8997549999999999</v>
      </c>
      <c r="AK23" s="443">
        <f>AK22/E22</f>
        <v>6.3332499999999996</v>
      </c>
      <c r="AL23" s="440">
        <f>AL22/E22</f>
        <v>7</v>
      </c>
    </row>
    <row r="24" spans="1:38" s="61" customFormat="1" ht="18" customHeight="1">
      <c r="A24" s="68"/>
      <c r="B24" s="1906"/>
      <c r="C24" s="1205" t="s">
        <v>189</v>
      </c>
      <c r="D24" s="1205"/>
      <c r="E24" s="1908">
        <v>1000</v>
      </c>
      <c r="F24" s="1910">
        <f>E24*D25</f>
        <v>2500</v>
      </c>
      <c r="G24" s="1912">
        <f t="shared" ref="G24" si="49">F24*$G$17</f>
        <v>7142.5000000000009</v>
      </c>
      <c r="H24" s="1453">
        <f t="shared" ref="H24" si="50">F24*$H$17*5</f>
        <v>0</v>
      </c>
      <c r="I24" s="1462">
        <f t="shared" ref="I24" si="51">F24*$I$17*6</f>
        <v>1905</v>
      </c>
      <c r="J24" s="1935">
        <f t="shared" ref="J24" si="52">F24*$J$17*3</f>
        <v>952.5</v>
      </c>
      <c r="K24" s="1914">
        <f t="shared" ref="K24" si="53">F24*$K$17*3</f>
        <v>0</v>
      </c>
      <c r="L24" s="419">
        <f>G24</f>
        <v>7142.5000000000009</v>
      </c>
      <c r="M24" s="429">
        <f>G24+H24+I24</f>
        <v>9047.5</v>
      </c>
      <c r="N24" s="424">
        <f>G24+H24+I24+J24+K24</f>
        <v>10000</v>
      </c>
      <c r="O24" s="419">
        <f>L24*$Q$15</f>
        <v>6999.6500000000005</v>
      </c>
      <c r="P24" s="429">
        <f>M24*$Q$15</f>
        <v>8866.5499999999993</v>
      </c>
      <c r="Q24" s="424">
        <f>N24*$Q$15</f>
        <v>9800</v>
      </c>
      <c r="R24" s="419">
        <f t="shared" ref="R24" si="54">L24/$T$15</f>
        <v>7518.4210526315801</v>
      </c>
      <c r="S24" s="429">
        <f t="shared" ref="S24" si="55">M24/$T$15</f>
        <v>9523.6842105263167</v>
      </c>
      <c r="T24" s="424">
        <f t="shared" ref="T24" si="56">N24/$T$15</f>
        <v>10526.315789473685</v>
      </c>
      <c r="U24" s="419">
        <f t="shared" ref="U24" si="57">L24*$W$15</f>
        <v>6642.5250000000015</v>
      </c>
      <c r="V24" s="429">
        <f t="shared" ref="V24" si="58">M24*$W$15</f>
        <v>8414.1750000000011</v>
      </c>
      <c r="W24" s="424">
        <f t="shared" ref="W24" si="59">N24*$W$15</f>
        <v>9300</v>
      </c>
      <c r="X24" s="437">
        <f>L24*$Z$15</f>
        <v>6428.2500000000009</v>
      </c>
      <c r="Y24" s="429">
        <f>M24*$Z$15</f>
        <v>8142.75</v>
      </c>
      <c r="Z24" s="437">
        <f>N24*$Z$15</f>
        <v>9000</v>
      </c>
      <c r="AA24" s="419">
        <f t="shared" ref="AA24" si="60">L24*$AC$15</f>
        <v>5928.2750000000005</v>
      </c>
      <c r="AB24" s="429">
        <f t="shared" ref="AB24" si="61">M24*$AC$15</f>
        <v>7509.4249999999993</v>
      </c>
      <c r="AC24" s="424">
        <f t="shared" ref="AC24" si="62">N24*$AC$15</f>
        <v>8300</v>
      </c>
      <c r="AD24" s="437">
        <f>L24*$AF$15</f>
        <v>5714.0000000000009</v>
      </c>
      <c r="AE24" s="429">
        <f>M24*$AF$15</f>
        <v>7238</v>
      </c>
      <c r="AF24" s="437">
        <f>N24*$AF$15</f>
        <v>8000</v>
      </c>
      <c r="AG24" s="419">
        <f>L24*$AI$15</f>
        <v>5356.8750000000009</v>
      </c>
      <c r="AH24" s="429">
        <f>M24*$AI$15</f>
        <v>6785.625</v>
      </c>
      <c r="AI24" s="424">
        <f>N24*$AI$15</f>
        <v>7500</v>
      </c>
      <c r="AJ24" s="437">
        <f>O24*$AL$15</f>
        <v>4899.7550000000001</v>
      </c>
      <c r="AK24" s="429">
        <f>M24*$AL$15</f>
        <v>6333.25</v>
      </c>
      <c r="AL24" s="424">
        <f>N24*$AL$15</f>
        <v>7000</v>
      </c>
    </row>
    <row r="25" spans="1:38" s="61" customFormat="1" ht="18" customHeight="1">
      <c r="A25" s="68"/>
      <c r="B25" s="1906"/>
      <c r="C25" s="786" t="s">
        <v>190</v>
      </c>
      <c r="D25" s="850">
        <v>2.5</v>
      </c>
      <c r="E25" s="1908"/>
      <c r="F25" s="1910"/>
      <c r="G25" s="1912"/>
      <c r="H25" s="1453"/>
      <c r="I25" s="1463"/>
      <c r="J25" s="1933"/>
      <c r="K25" s="1914"/>
      <c r="L25" s="418">
        <f>L24/E24</f>
        <v>7.142500000000001</v>
      </c>
      <c r="M25" s="428">
        <f>M24/E24</f>
        <v>9.0474999999999994</v>
      </c>
      <c r="N25" s="423">
        <f>N24/E24</f>
        <v>10</v>
      </c>
      <c r="O25" s="432">
        <f>O24/E24</f>
        <v>6.9996500000000008</v>
      </c>
      <c r="P25" s="443">
        <f>P24/E24</f>
        <v>8.8665500000000002</v>
      </c>
      <c r="Q25" s="440">
        <f>Q24/E24</f>
        <v>9.8000000000000007</v>
      </c>
      <c r="R25" s="432">
        <f t="shared" ref="R25" si="63">R24/E24</f>
        <v>7.51842105263158</v>
      </c>
      <c r="S25" s="443">
        <f t="shared" ref="S25" si="64">S24/E24</f>
        <v>9.5236842105263175</v>
      </c>
      <c r="T25" s="440">
        <f t="shared" ref="T25" si="65">T24/E24</f>
        <v>10.526315789473685</v>
      </c>
      <c r="U25" s="432">
        <f t="shared" ref="U25" si="66">U24/E24</f>
        <v>6.6425250000000018</v>
      </c>
      <c r="V25" s="443">
        <f>V24/F24</f>
        <v>3.3656700000000006</v>
      </c>
      <c r="W25" s="440">
        <f t="shared" ref="W25" si="67">W24/G24</f>
        <v>1.3020651032551627</v>
      </c>
      <c r="X25" s="436">
        <f>X24/E24</f>
        <v>6.4282500000000011</v>
      </c>
      <c r="Y25" s="443">
        <f>Y24/E24</f>
        <v>8.1427499999999995</v>
      </c>
      <c r="Z25" s="436">
        <f>Z24/E24</f>
        <v>9</v>
      </c>
      <c r="AA25" s="432">
        <f t="shared" ref="AA25:AC25" si="68">AA24/$E24</f>
        <v>5.9282750000000002</v>
      </c>
      <c r="AB25" s="443">
        <f t="shared" si="68"/>
        <v>7.5094249999999994</v>
      </c>
      <c r="AC25" s="440">
        <f t="shared" si="68"/>
        <v>8.3000000000000007</v>
      </c>
      <c r="AD25" s="436">
        <f t="shared" ref="AD25:AI25" si="69">AD24/$E24</f>
        <v>5.7140000000000013</v>
      </c>
      <c r="AE25" s="443">
        <f t="shared" si="69"/>
        <v>7.2380000000000004</v>
      </c>
      <c r="AF25" s="436">
        <f t="shared" si="69"/>
        <v>8</v>
      </c>
      <c r="AG25" s="432">
        <f t="shared" si="69"/>
        <v>5.3568750000000005</v>
      </c>
      <c r="AH25" s="443">
        <f t="shared" si="69"/>
        <v>6.7856249999999996</v>
      </c>
      <c r="AI25" s="440">
        <f t="shared" si="69"/>
        <v>7.5</v>
      </c>
      <c r="AJ25" s="436">
        <f>AJ24/E24</f>
        <v>4.8997549999999999</v>
      </c>
      <c r="AK25" s="443">
        <f>AK24/E24</f>
        <v>6.3332499999999996</v>
      </c>
      <c r="AL25" s="440">
        <f>AL24/E24</f>
        <v>7</v>
      </c>
    </row>
    <row r="26" spans="1:38" s="61" customFormat="1" ht="18" customHeight="1">
      <c r="A26" s="68"/>
      <c r="B26" s="1906"/>
      <c r="C26" s="1205" t="s">
        <v>191</v>
      </c>
      <c r="D26" s="1205"/>
      <c r="E26" s="1908">
        <v>1000</v>
      </c>
      <c r="F26" s="1910">
        <f>E26*D27</f>
        <v>2500</v>
      </c>
      <c r="G26" s="1912">
        <f t="shared" ref="G26" si="70">F26*$G$17</f>
        <v>7142.5000000000009</v>
      </c>
      <c r="H26" s="1453">
        <f t="shared" ref="H26" si="71">F26*$H$17*5</f>
        <v>0</v>
      </c>
      <c r="I26" s="1446">
        <f t="shared" ref="I26" si="72">F26*$I$17*6</f>
        <v>1905</v>
      </c>
      <c r="J26" s="1932">
        <f t="shared" ref="J26" si="73">F26*$J$17*3</f>
        <v>952.5</v>
      </c>
      <c r="K26" s="1914">
        <f t="shared" ref="K26" si="74">F26*$K$17*3</f>
        <v>0</v>
      </c>
      <c r="L26" s="419">
        <f>G26</f>
        <v>7142.5000000000009</v>
      </c>
      <c r="M26" s="429">
        <f>G26+H26+I26</f>
        <v>9047.5</v>
      </c>
      <c r="N26" s="424">
        <f>G26+H26+I26+J26+K26</f>
        <v>10000</v>
      </c>
      <c r="O26" s="419">
        <f>L26*$Q$15</f>
        <v>6999.6500000000005</v>
      </c>
      <c r="P26" s="429">
        <f>M26*$Q$15</f>
        <v>8866.5499999999993</v>
      </c>
      <c r="Q26" s="424">
        <f>N26*$Q$15</f>
        <v>9800</v>
      </c>
      <c r="R26" s="419">
        <f t="shared" ref="R26" si="75">L26/$T$15</f>
        <v>7518.4210526315801</v>
      </c>
      <c r="S26" s="429">
        <f t="shared" ref="S26" si="76">M26/$T$15</f>
        <v>9523.6842105263167</v>
      </c>
      <c r="T26" s="424">
        <f t="shared" ref="T26" si="77">N26/$T$15</f>
        <v>10526.315789473685</v>
      </c>
      <c r="U26" s="419">
        <f t="shared" ref="U26" si="78">L26*$W$15</f>
        <v>6642.5250000000015</v>
      </c>
      <c r="V26" s="429">
        <f t="shared" ref="V26" si="79">M26*$W$15</f>
        <v>8414.1750000000011</v>
      </c>
      <c r="W26" s="424">
        <f t="shared" ref="W26" si="80">N26*$W$15</f>
        <v>9300</v>
      </c>
      <c r="X26" s="437">
        <f>L26*$Z$15</f>
        <v>6428.2500000000009</v>
      </c>
      <c r="Y26" s="429">
        <f>M26*$Z$15</f>
        <v>8142.75</v>
      </c>
      <c r="Z26" s="437">
        <f>N26*$Z$15</f>
        <v>9000</v>
      </c>
      <c r="AA26" s="419">
        <f t="shared" ref="AA26" si="81">L26*$AC$15</f>
        <v>5928.2750000000005</v>
      </c>
      <c r="AB26" s="429">
        <f t="shared" ref="AB26" si="82">M26*$AC$15</f>
        <v>7509.4249999999993</v>
      </c>
      <c r="AC26" s="424">
        <f t="shared" ref="AC26" si="83">N26*$AC$15</f>
        <v>8300</v>
      </c>
      <c r="AD26" s="437">
        <f>L26*$AF$15</f>
        <v>5714.0000000000009</v>
      </c>
      <c r="AE26" s="429">
        <f>M26*$AF$15</f>
        <v>7238</v>
      </c>
      <c r="AF26" s="437">
        <f>N26*$AF$15</f>
        <v>8000</v>
      </c>
      <c r="AG26" s="419">
        <f>L26*$AI$15</f>
        <v>5356.8750000000009</v>
      </c>
      <c r="AH26" s="429">
        <f>M26*$AI$15</f>
        <v>6785.625</v>
      </c>
      <c r="AI26" s="424">
        <f>N26*$AI$15</f>
        <v>7500</v>
      </c>
      <c r="AJ26" s="437">
        <f>O26*$AL$15</f>
        <v>4899.7550000000001</v>
      </c>
      <c r="AK26" s="429">
        <f>M26*$AL$15</f>
        <v>6333.25</v>
      </c>
      <c r="AL26" s="424">
        <f>N26*$AL$15</f>
        <v>7000</v>
      </c>
    </row>
    <row r="27" spans="1:38" s="61" customFormat="1" ht="18" customHeight="1">
      <c r="A27" s="68"/>
      <c r="B27" s="1906"/>
      <c r="C27" s="786" t="s">
        <v>190</v>
      </c>
      <c r="D27" s="850">
        <v>2.5</v>
      </c>
      <c r="E27" s="1908"/>
      <c r="F27" s="1910"/>
      <c r="G27" s="1912"/>
      <c r="H27" s="1453"/>
      <c r="I27" s="1463"/>
      <c r="J27" s="1933"/>
      <c r="K27" s="1914"/>
      <c r="L27" s="418">
        <f>L26/E26</f>
        <v>7.142500000000001</v>
      </c>
      <c r="M27" s="428">
        <f>M26/E26</f>
        <v>9.0474999999999994</v>
      </c>
      <c r="N27" s="423">
        <f>N26/E26</f>
        <v>10</v>
      </c>
      <c r="O27" s="432">
        <f>O26/E26</f>
        <v>6.9996500000000008</v>
      </c>
      <c r="P27" s="443">
        <f>P26/E26</f>
        <v>8.8665500000000002</v>
      </c>
      <c r="Q27" s="440">
        <f>Q26/E26</f>
        <v>9.8000000000000007</v>
      </c>
      <c r="R27" s="432">
        <f t="shared" ref="R27" si="84">R26/E26</f>
        <v>7.51842105263158</v>
      </c>
      <c r="S27" s="443">
        <f t="shared" ref="S27" si="85">S26/E26</f>
        <v>9.5236842105263175</v>
      </c>
      <c r="T27" s="440">
        <f t="shared" ref="T27" si="86">T26/E26</f>
        <v>10.526315789473685</v>
      </c>
      <c r="U27" s="432">
        <f t="shared" ref="U27" si="87">U26/E26</f>
        <v>6.6425250000000018</v>
      </c>
      <c r="V27" s="443">
        <f>V26/F26</f>
        <v>3.3656700000000006</v>
      </c>
      <c r="W27" s="440">
        <f t="shared" ref="W27" si="88">W26/G26</f>
        <v>1.3020651032551627</v>
      </c>
      <c r="X27" s="436">
        <f>X26/E26</f>
        <v>6.4282500000000011</v>
      </c>
      <c r="Y27" s="443">
        <f>Y26/E26</f>
        <v>8.1427499999999995</v>
      </c>
      <c r="Z27" s="436">
        <f>Z26/E26</f>
        <v>9</v>
      </c>
      <c r="AA27" s="432">
        <f t="shared" ref="AA27:AC27" si="89">AA26/$E26</f>
        <v>5.9282750000000002</v>
      </c>
      <c r="AB27" s="443">
        <f t="shared" si="89"/>
        <v>7.5094249999999994</v>
      </c>
      <c r="AC27" s="440">
        <f t="shared" si="89"/>
        <v>8.3000000000000007</v>
      </c>
      <c r="AD27" s="436">
        <f t="shared" ref="AD27:AI27" si="90">AD26/$E26</f>
        <v>5.7140000000000013</v>
      </c>
      <c r="AE27" s="443">
        <f t="shared" si="90"/>
        <v>7.2380000000000004</v>
      </c>
      <c r="AF27" s="436">
        <f t="shared" si="90"/>
        <v>8</v>
      </c>
      <c r="AG27" s="432">
        <f t="shared" si="90"/>
        <v>5.3568750000000005</v>
      </c>
      <c r="AH27" s="443">
        <f t="shared" si="90"/>
        <v>6.7856249999999996</v>
      </c>
      <c r="AI27" s="440">
        <f t="shared" si="90"/>
        <v>7.5</v>
      </c>
      <c r="AJ27" s="436">
        <f>AJ26/E26</f>
        <v>4.8997549999999999</v>
      </c>
      <c r="AK27" s="443">
        <f>AK26/E26</f>
        <v>6.3332499999999996</v>
      </c>
      <c r="AL27" s="440">
        <f>AL26/E26</f>
        <v>7</v>
      </c>
    </row>
    <row r="28" spans="1:38" s="61" customFormat="1" ht="27" customHeight="1">
      <c r="A28" s="68"/>
      <c r="B28" s="415"/>
      <c r="C28" s="1934" t="s">
        <v>192</v>
      </c>
      <c r="D28" s="1205"/>
      <c r="E28" s="1908">
        <v>1000</v>
      </c>
      <c r="F28" s="1910">
        <f>E28*D29</f>
        <v>2500</v>
      </c>
      <c r="G28" s="1912">
        <f t="shared" ref="G28" si="91">F28*$G$17</f>
        <v>7142.5000000000009</v>
      </c>
      <c r="H28" s="1453">
        <f t="shared" ref="H28" si="92">F28*$H$17*5</f>
        <v>0</v>
      </c>
      <c r="I28" s="1446">
        <f t="shared" ref="I28" si="93">F28*$I$17*6</f>
        <v>1905</v>
      </c>
      <c r="J28" s="1932">
        <f t="shared" ref="J28" si="94">F28*$J$17*3</f>
        <v>952.5</v>
      </c>
      <c r="K28" s="1914">
        <f t="shared" ref="K28" si="95">F28*$K$17*3</f>
        <v>0</v>
      </c>
      <c r="L28" s="419">
        <f>G28</f>
        <v>7142.5000000000009</v>
      </c>
      <c r="M28" s="429">
        <f>G28+H28+I28</f>
        <v>9047.5</v>
      </c>
      <c r="N28" s="424">
        <f>G28+H28+I28+J28+K28</f>
        <v>10000</v>
      </c>
      <c r="O28" s="419">
        <f>L28*$Q$15</f>
        <v>6999.6500000000005</v>
      </c>
      <c r="P28" s="429">
        <f>M28*$Q$15</f>
        <v>8866.5499999999993</v>
      </c>
      <c r="Q28" s="424">
        <f>N28*$Q$15</f>
        <v>9800</v>
      </c>
      <c r="R28" s="419">
        <f t="shared" ref="R28" si="96">L28/$T$15</f>
        <v>7518.4210526315801</v>
      </c>
      <c r="S28" s="429">
        <f t="shared" ref="S28" si="97">M28/$T$15</f>
        <v>9523.6842105263167</v>
      </c>
      <c r="T28" s="424">
        <f t="shared" ref="T28" si="98">N28/$T$15</f>
        <v>10526.315789473685</v>
      </c>
      <c r="U28" s="419">
        <f>L28*$W$15</f>
        <v>6642.5250000000015</v>
      </c>
      <c r="V28" s="429">
        <f>M28*$W$15</f>
        <v>8414.1750000000011</v>
      </c>
      <c r="W28" s="424">
        <f t="shared" ref="W28" si="99">N28*$W$15</f>
        <v>9300</v>
      </c>
      <c r="X28" s="437">
        <f>L28*$Z$15</f>
        <v>6428.2500000000009</v>
      </c>
      <c r="Y28" s="429">
        <f>M28*$Z$15</f>
        <v>8142.75</v>
      </c>
      <c r="Z28" s="437">
        <f>N28*$Z$15</f>
        <v>9000</v>
      </c>
      <c r="AA28" s="419">
        <f t="shared" ref="AA28" si="100">L28*$AC$15</f>
        <v>5928.2750000000005</v>
      </c>
      <c r="AB28" s="429">
        <f t="shared" ref="AB28" si="101">M28*$AC$15</f>
        <v>7509.4249999999993</v>
      </c>
      <c r="AC28" s="424">
        <f t="shared" ref="AC28" si="102">N28*$AC$15</f>
        <v>8300</v>
      </c>
      <c r="AD28" s="437">
        <f>L28*$AF$15</f>
        <v>5714.0000000000009</v>
      </c>
      <c r="AE28" s="429">
        <f>M28*$AF$15</f>
        <v>7238</v>
      </c>
      <c r="AF28" s="437">
        <f>N28*$AF$15</f>
        <v>8000</v>
      </c>
      <c r="AG28" s="419">
        <f>L28*$AI$15</f>
        <v>5356.8750000000009</v>
      </c>
      <c r="AH28" s="429">
        <f>M28*$AI$15</f>
        <v>6785.625</v>
      </c>
      <c r="AI28" s="424">
        <f>N28*$AI$15</f>
        <v>7500</v>
      </c>
      <c r="AJ28" s="437">
        <f>O28*$AL$15</f>
        <v>4899.7550000000001</v>
      </c>
      <c r="AK28" s="429">
        <f>M28*$AL$15</f>
        <v>6333.25</v>
      </c>
      <c r="AL28" s="424">
        <f>N28*$AL$15</f>
        <v>7000</v>
      </c>
    </row>
    <row r="29" spans="1:38" s="61" customFormat="1" ht="18" customHeight="1" thickBot="1">
      <c r="A29" s="68"/>
      <c r="B29" s="415"/>
      <c r="C29" s="851" t="s">
        <v>116</v>
      </c>
      <c r="D29" s="850">
        <v>2.5</v>
      </c>
      <c r="E29" s="1908"/>
      <c r="F29" s="1910"/>
      <c r="G29" s="1912"/>
      <c r="H29" s="1453"/>
      <c r="I29" s="1447"/>
      <c r="J29" s="1813"/>
      <c r="K29" s="1914"/>
      <c r="L29" s="418">
        <f>L28/E28</f>
        <v>7.142500000000001</v>
      </c>
      <c r="M29" s="428">
        <f>M28/E28</f>
        <v>9.0474999999999994</v>
      </c>
      <c r="N29" s="423">
        <f>N28/E28</f>
        <v>10</v>
      </c>
      <c r="O29" s="432">
        <f>O28/E28</f>
        <v>6.9996500000000008</v>
      </c>
      <c r="P29" s="443">
        <f>P28/E28</f>
        <v>8.8665500000000002</v>
      </c>
      <c r="Q29" s="440">
        <f>Q28/E28</f>
        <v>9.8000000000000007</v>
      </c>
      <c r="R29" s="432">
        <f t="shared" ref="R29" si="103">R28/E28</f>
        <v>7.51842105263158</v>
      </c>
      <c r="S29" s="443">
        <f t="shared" ref="S29" si="104">S28/E28</f>
        <v>9.5236842105263175</v>
      </c>
      <c r="T29" s="440">
        <f t="shared" ref="T29" si="105">T28/E28</f>
        <v>10.526315789473685</v>
      </c>
      <c r="U29" s="432">
        <f t="shared" ref="U29" si="106">U28/E28</f>
        <v>6.6425250000000018</v>
      </c>
      <c r="V29" s="443">
        <f t="shared" ref="V29" si="107">V28/F28</f>
        <v>3.3656700000000006</v>
      </c>
      <c r="W29" s="440">
        <f t="shared" ref="W29" si="108">W28/G28</f>
        <v>1.3020651032551627</v>
      </c>
      <c r="X29" s="436">
        <f>X28/E28</f>
        <v>6.4282500000000011</v>
      </c>
      <c r="Y29" s="443">
        <f>Y28/E28</f>
        <v>8.1427499999999995</v>
      </c>
      <c r="Z29" s="436">
        <f>Z28/E28</f>
        <v>9</v>
      </c>
      <c r="AA29" s="432">
        <f t="shared" ref="AA29:AC29" si="109">AA28/$E28</f>
        <v>5.9282750000000002</v>
      </c>
      <c r="AB29" s="443">
        <f t="shared" si="109"/>
        <v>7.5094249999999994</v>
      </c>
      <c r="AC29" s="440">
        <f t="shared" si="109"/>
        <v>8.3000000000000007</v>
      </c>
      <c r="AD29" s="436">
        <f t="shared" ref="AD29:AI29" si="110">AD28/$E28</f>
        <v>5.7140000000000013</v>
      </c>
      <c r="AE29" s="443">
        <f t="shared" si="110"/>
        <v>7.2380000000000004</v>
      </c>
      <c r="AF29" s="436">
        <f t="shared" si="110"/>
        <v>8</v>
      </c>
      <c r="AG29" s="432">
        <f t="shared" si="110"/>
        <v>5.3568750000000005</v>
      </c>
      <c r="AH29" s="443">
        <f t="shared" si="110"/>
        <v>6.7856249999999996</v>
      </c>
      <c r="AI29" s="440">
        <f t="shared" si="110"/>
        <v>7.5</v>
      </c>
      <c r="AJ29" s="436">
        <f>AJ28/E28</f>
        <v>4.8997549999999999</v>
      </c>
      <c r="AK29" s="443">
        <f>AK28/E28</f>
        <v>6.3332499999999996</v>
      </c>
      <c r="AL29" s="440">
        <f>AL28/E28</f>
        <v>7</v>
      </c>
    </row>
    <row r="30" spans="1:38" s="61" customFormat="1" ht="18" hidden="1" customHeight="1">
      <c r="A30" s="68"/>
      <c r="B30" s="416"/>
      <c r="C30" s="1930" t="s">
        <v>193</v>
      </c>
      <c r="D30" s="1930"/>
      <c r="E30" s="1908">
        <v>1000</v>
      </c>
      <c r="F30" s="1910">
        <f>E30*D31</f>
        <v>2100</v>
      </c>
      <c r="G30" s="1912">
        <f>F30*$G$17</f>
        <v>5999.7000000000007</v>
      </c>
      <c r="H30" s="1453">
        <f t="shared" ref="H30" si="111">F30*$H$17*5</f>
        <v>0</v>
      </c>
      <c r="I30" s="1825">
        <f t="shared" ref="I30" si="112">F30*$I$17*6</f>
        <v>1600.1999999999998</v>
      </c>
      <c r="J30" s="727">
        <f t="shared" ref="J30" si="113">F30*$J$17*3</f>
        <v>800.09999999999991</v>
      </c>
      <c r="K30" s="1914">
        <f t="shared" ref="K30" si="114">F30*$K$17*3</f>
        <v>0</v>
      </c>
      <c r="L30" s="419">
        <f>G30</f>
        <v>5999.7000000000007</v>
      </c>
      <c r="M30" s="429">
        <f>G30+H30+I30</f>
        <v>7599.9000000000005</v>
      </c>
      <c r="N30" s="424">
        <f>G30+H30+I30+K30</f>
        <v>7599.9000000000005</v>
      </c>
      <c r="O30" s="419">
        <f>L30*$Q$15</f>
        <v>5879.706000000001</v>
      </c>
      <c r="P30" s="429">
        <f>M30*$Q$15</f>
        <v>7447.902</v>
      </c>
      <c r="Q30" s="424">
        <f>N30*$Q$15</f>
        <v>7447.902</v>
      </c>
      <c r="R30" s="419">
        <f t="shared" ref="R30" si="115">L30/$T$15</f>
        <v>6315.4736842105276</v>
      </c>
      <c r="S30" s="429">
        <f t="shared" ref="S30" si="116">M30/$T$15</f>
        <v>7999.8947368421059</v>
      </c>
      <c r="T30" s="424">
        <f t="shared" ref="T30" si="117">N30/$T$15</f>
        <v>7999.8947368421059</v>
      </c>
      <c r="U30" s="419">
        <f t="shared" ref="U30" si="118">L30*$W$15</f>
        <v>5579.7210000000014</v>
      </c>
      <c r="V30" s="429">
        <f t="shared" ref="V30" si="119">M30*$W$15</f>
        <v>7067.9070000000011</v>
      </c>
      <c r="W30" s="424">
        <f t="shared" ref="W30" si="120">N30*$W$15</f>
        <v>7067.9070000000011</v>
      </c>
      <c r="X30" s="437">
        <f>L30*$Z$15</f>
        <v>5399.7300000000005</v>
      </c>
      <c r="Y30" s="429">
        <f>M30*$Z$15</f>
        <v>6839.9100000000008</v>
      </c>
      <c r="Z30" s="437">
        <f>N30*$Z$15</f>
        <v>6839.9100000000008</v>
      </c>
      <c r="AA30" s="419">
        <f t="shared" ref="AA30" si="121">L30*$AC$15</f>
        <v>4979.7510000000002</v>
      </c>
      <c r="AB30" s="429">
        <f t="shared" ref="AB30" si="122">M30*$AC$15</f>
        <v>6307.9170000000004</v>
      </c>
      <c r="AC30" s="424">
        <f t="shared" ref="AC30" si="123">N30*$AC$15</f>
        <v>6307.9170000000004</v>
      </c>
      <c r="AD30" s="437">
        <f>L30*$AF$15</f>
        <v>4799.7600000000011</v>
      </c>
      <c r="AE30" s="429">
        <f>M30*$AF$15</f>
        <v>6079.920000000001</v>
      </c>
      <c r="AF30" s="437">
        <f>N30*$AF$15</f>
        <v>6079.920000000001</v>
      </c>
      <c r="AG30" s="419">
        <f>L30*$AI$15</f>
        <v>4499.7750000000005</v>
      </c>
      <c r="AH30" s="429">
        <f>M30*$AI$15</f>
        <v>5699.9250000000002</v>
      </c>
      <c r="AI30" s="424">
        <f>N30*$AI$15</f>
        <v>5699.9250000000002</v>
      </c>
      <c r="AJ30" s="437">
        <f>O30*$AL$15</f>
        <v>4115.7942000000003</v>
      </c>
      <c r="AK30" s="429">
        <f>M30*$AL$15</f>
        <v>5319.93</v>
      </c>
      <c r="AL30" s="424">
        <f>N30*$AL$15</f>
        <v>5319.93</v>
      </c>
    </row>
    <row r="31" spans="1:38" s="61" customFormat="1" ht="18" hidden="1" customHeight="1" thickBot="1">
      <c r="A31" s="68"/>
      <c r="B31" s="416"/>
      <c r="C31" s="192" t="s">
        <v>194</v>
      </c>
      <c r="D31" s="193">
        <v>2.1</v>
      </c>
      <c r="E31" s="1915"/>
      <c r="F31" s="1916"/>
      <c r="G31" s="1917"/>
      <c r="H31" s="1489"/>
      <c r="I31" s="1447"/>
      <c r="J31" s="728"/>
      <c r="K31" s="1925"/>
      <c r="L31" s="420">
        <f>L30/E30</f>
        <v>5.9997000000000007</v>
      </c>
      <c r="M31" s="430">
        <f>M30/E30</f>
        <v>7.5999000000000008</v>
      </c>
      <c r="N31" s="425">
        <f>N30/E30</f>
        <v>7.5999000000000008</v>
      </c>
      <c r="O31" s="433">
        <f>O30/E30</f>
        <v>5.8797060000000014</v>
      </c>
      <c r="P31" s="444">
        <f>P30/E30</f>
        <v>7.447902</v>
      </c>
      <c r="Q31" s="441">
        <f>Q30/E30</f>
        <v>7.447902</v>
      </c>
      <c r="R31" s="433">
        <f t="shared" ref="R31" si="124">R30/E30</f>
        <v>6.3154736842105272</v>
      </c>
      <c r="S31" s="444">
        <f t="shared" ref="S31" si="125">S30/E30</f>
        <v>7.9998947368421058</v>
      </c>
      <c r="T31" s="441">
        <f t="shared" ref="T31" si="126">T30/E30</f>
        <v>7.9998947368421058</v>
      </c>
      <c r="U31" s="433">
        <f t="shared" ref="U31" si="127">U30/E30</f>
        <v>5.579721000000001</v>
      </c>
      <c r="V31" s="444">
        <f t="shared" ref="V31" si="128">V30/F30</f>
        <v>3.3656700000000006</v>
      </c>
      <c r="W31" s="441">
        <f t="shared" ref="W31" si="129">W30/G30</f>
        <v>1.1780434021701085</v>
      </c>
      <c r="X31" s="438">
        <f>X30/E30</f>
        <v>5.3997300000000008</v>
      </c>
      <c r="Y31" s="444">
        <f>Y30/E30</f>
        <v>6.8399100000000006</v>
      </c>
      <c r="Z31" s="438">
        <f>Z30/E30</f>
        <v>6.8399100000000006</v>
      </c>
      <c r="AA31" s="433">
        <f t="shared" ref="AA31:AC31" si="130">AA30/$E30</f>
        <v>4.9797510000000003</v>
      </c>
      <c r="AB31" s="444">
        <f t="shared" si="130"/>
        <v>6.3079170000000007</v>
      </c>
      <c r="AC31" s="441">
        <f t="shared" si="130"/>
        <v>6.3079170000000007</v>
      </c>
      <c r="AD31" s="438">
        <f t="shared" ref="AD31:AI31" si="131">AD30/$E30</f>
        <v>4.7997600000000009</v>
      </c>
      <c r="AE31" s="444">
        <f t="shared" si="131"/>
        <v>6.0799200000000013</v>
      </c>
      <c r="AF31" s="438">
        <f t="shared" si="131"/>
        <v>6.0799200000000013</v>
      </c>
      <c r="AG31" s="433">
        <f t="shared" si="131"/>
        <v>4.4997750000000005</v>
      </c>
      <c r="AH31" s="444">
        <f t="shared" si="131"/>
        <v>5.6999250000000004</v>
      </c>
      <c r="AI31" s="441">
        <f t="shared" si="131"/>
        <v>5.6999250000000004</v>
      </c>
      <c r="AJ31" s="438">
        <f>AJ30/E30</f>
        <v>4.1157941999999998</v>
      </c>
      <c r="AK31" s="444">
        <f>AK30/E30</f>
        <v>5.3199300000000003</v>
      </c>
      <c r="AL31" s="441">
        <f>AL30/E30</f>
        <v>5.3199300000000003</v>
      </c>
    </row>
    <row r="32" spans="1:38" s="61" customFormat="1" ht="18" customHeight="1">
      <c r="A32" s="68"/>
      <c r="B32" s="1905" t="s">
        <v>195</v>
      </c>
      <c r="C32" s="1211" t="s">
        <v>196</v>
      </c>
      <c r="D32" s="1211"/>
      <c r="E32" s="1907">
        <v>1000</v>
      </c>
      <c r="F32" s="1909">
        <f>E32*D33</f>
        <v>2500</v>
      </c>
      <c r="G32" s="1927">
        <f t="shared" ref="G32" si="132">F32*$G$17</f>
        <v>7142.5000000000009</v>
      </c>
      <c r="H32" s="1831">
        <f t="shared" ref="H32" si="133">F32*$H$17*5</f>
        <v>0</v>
      </c>
      <c r="I32" s="1825">
        <f t="shared" ref="I32" si="134">F32*$I$17*6</f>
        <v>1905</v>
      </c>
      <c r="J32" s="1841">
        <f t="shared" ref="J32" si="135">F32*$J$17*3</f>
        <v>952.5</v>
      </c>
      <c r="K32" s="1913">
        <f t="shared" ref="K32" si="136">F32*$K$17*3</f>
        <v>0</v>
      </c>
      <c r="L32" s="417">
        <f>G32</f>
        <v>7142.5000000000009</v>
      </c>
      <c r="M32" s="427">
        <f>G32+H32+I32</f>
        <v>9047.5</v>
      </c>
      <c r="N32" s="422">
        <f>G32+H32+I32+J32+K32</f>
        <v>10000</v>
      </c>
      <c r="O32" s="417">
        <f>L32*$Q$15</f>
        <v>6999.6500000000005</v>
      </c>
      <c r="P32" s="427">
        <f>M32*$Q$15</f>
        <v>8866.5499999999993</v>
      </c>
      <c r="Q32" s="422">
        <f>N32*$Q$15</f>
        <v>9800</v>
      </c>
      <c r="R32" s="417">
        <f t="shared" ref="R32" si="137">L32/$T$15</f>
        <v>7518.4210526315801</v>
      </c>
      <c r="S32" s="427">
        <f t="shared" ref="S32" si="138">M32/$T$15</f>
        <v>9523.6842105263167</v>
      </c>
      <c r="T32" s="422">
        <f t="shared" ref="T32" si="139">N32/$T$15</f>
        <v>10526.315789473685</v>
      </c>
      <c r="U32" s="417">
        <f t="shared" ref="U32" si="140">L32*$W$15</f>
        <v>6642.5250000000015</v>
      </c>
      <c r="V32" s="427">
        <f t="shared" ref="V32" si="141">M32*$W$15</f>
        <v>8414.1750000000011</v>
      </c>
      <c r="W32" s="422">
        <f t="shared" ref="W32" si="142">N32*$W$15</f>
        <v>9300</v>
      </c>
      <c r="X32" s="435">
        <f>L32*$Z$15</f>
        <v>6428.2500000000009</v>
      </c>
      <c r="Y32" s="427">
        <f>M32*$Z$15</f>
        <v>8142.75</v>
      </c>
      <c r="Z32" s="435">
        <f>N32*$Z$15</f>
        <v>9000</v>
      </c>
      <c r="AA32" s="417">
        <f t="shared" ref="AA32" si="143">L32*$AC$15</f>
        <v>5928.2750000000005</v>
      </c>
      <c r="AB32" s="427">
        <f t="shared" ref="AB32" si="144">M32*$AC$15</f>
        <v>7509.4249999999993</v>
      </c>
      <c r="AC32" s="422">
        <f t="shared" ref="AC32" si="145">N32*$AC$15</f>
        <v>8300</v>
      </c>
      <c r="AD32" s="435">
        <f>L32*$AF$15</f>
        <v>5714.0000000000009</v>
      </c>
      <c r="AE32" s="427">
        <f>M32*$AF$15</f>
        <v>7238</v>
      </c>
      <c r="AF32" s="435">
        <f>N32*$AF$15</f>
        <v>8000</v>
      </c>
      <c r="AG32" s="417">
        <f>L32*$AI$15</f>
        <v>5356.8750000000009</v>
      </c>
      <c r="AH32" s="427">
        <f>M32*$AI$15</f>
        <v>6785.625</v>
      </c>
      <c r="AI32" s="422">
        <f>N32*$AI$15</f>
        <v>7500</v>
      </c>
      <c r="AJ32" s="435">
        <f>O32*$AL$15</f>
        <v>4899.7550000000001</v>
      </c>
      <c r="AK32" s="427">
        <f>M32*$AL$15</f>
        <v>6333.25</v>
      </c>
      <c r="AL32" s="422">
        <f>N32*$AL$15</f>
        <v>7000</v>
      </c>
    </row>
    <row r="33" spans="1:40" s="61" customFormat="1" ht="18" customHeight="1" thickBot="1">
      <c r="A33" s="68"/>
      <c r="B33" s="1920"/>
      <c r="C33" s="783" t="s">
        <v>197</v>
      </c>
      <c r="D33" s="852">
        <v>2.5</v>
      </c>
      <c r="E33" s="1921"/>
      <c r="F33" s="1926"/>
      <c r="G33" s="1928"/>
      <c r="H33" s="1827"/>
      <c r="I33" s="1486"/>
      <c r="J33" s="1931"/>
      <c r="K33" s="1929"/>
      <c r="L33" s="421">
        <f>L32/E32</f>
        <v>7.142500000000001</v>
      </c>
      <c r="M33" s="431">
        <f>M32/E32</f>
        <v>9.0474999999999994</v>
      </c>
      <c r="N33" s="426">
        <f>N32/E32</f>
        <v>10</v>
      </c>
      <c r="O33" s="434">
        <f>O32/E32</f>
        <v>6.9996500000000008</v>
      </c>
      <c r="P33" s="445">
        <f>P32/E32</f>
        <v>8.8665500000000002</v>
      </c>
      <c r="Q33" s="442">
        <f>Q32/E32</f>
        <v>9.8000000000000007</v>
      </c>
      <c r="R33" s="434">
        <f t="shared" ref="R33" si="146">R32/E32</f>
        <v>7.51842105263158</v>
      </c>
      <c r="S33" s="445">
        <f t="shared" ref="S33" si="147">S32/E32</f>
        <v>9.5236842105263175</v>
      </c>
      <c r="T33" s="442">
        <f t="shared" ref="T33" si="148">T32/E32</f>
        <v>10.526315789473685</v>
      </c>
      <c r="U33" s="434">
        <f t="shared" ref="U33" si="149">U32/E32</f>
        <v>6.6425250000000018</v>
      </c>
      <c r="V33" s="445">
        <f t="shared" ref="V33" si="150">V32/F32</f>
        <v>3.3656700000000006</v>
      </c>
      <c r="W33" s="442">
        <f t="shared" ref="W33" si="151">W32/G32</f>
        <v>1.3020651032551627</v>
      </c>
      <c r="X33" s="439">
        <f>X32/E32</f>
        <v>6.4282500000000011</v>
      </c>
      <c r="Y33" s="445">
        <f>Y32/E32</f>
        <v>8.1427499999999995</v>
      </c>
      <c r="Z33" s="439">
        <f>Z32/E32</f>
        <v>9</v>
      </c>
      <c r="AA33" s="434">
        <f t="shared" ref="AA33:AC33" si="152">AA32/$E32</f>
        <v>5.9282750000000002</v>
      </c>
      <c r="AB33" s="445">
        <f t="shared" si="152"/>
        <v>7.5094249999999994</v>
      </c>
      <c r="AC33" s="442">
        <f t="shared" si="152"/>
        <v>8.3000000000000007</v>
      </c>
      <c r="AD33" s="439">
        <f t="shared" ref="AD33:AI33" si="153">AD32/$E32</f>
        <v>5.7140000000000013</v>
      </c>
      <c r="AE33" s="445">
        <f t="shared" si="153"/>
        <v>7.2380000000000004</v>
      </c>
      <c r="AF33" s="439">
        <f t="shared" si="153"/>
        <v>8</v>
      </c>
      <c r="AG33" s="434">
        <f t="shared" si="153"/>
        <v>5.3568750000000005</v>
      </c>
      <c r="AH33" s="445">
        <f t="shared" si="153"/>
        <v>6.7856249999999996</v>
      </c>
      <c r="AI33" s="442">
        <f t="shared" si="153"/>
        <v>7.5</v>
      </c>
      <c r="AJ33" s="439">
        <f>AJ32/E32</f>
        <v>4.8997549999999999</v>
      </c>
      <c r="AK33" s="445">
        <f>AK32/E32</f>
        <v>6.3332499999999996</v>
      </c>
      <c r="AL33" s="442">
        <f>AL32/E32</f>
        <v>7</v>
      </c>
    </row>
    <row r="34" spans="1:40" s="61" customFormat="1" ht="18" customHeight="1">
      <c r="A34" s="68"/>
      <c r="B34" s="1234" t="s">
        <v>198</v>
      </c>
      <c r="C34" s="1211" t="s">
        <v>199</v>
      </c>
      <c r="D34" s="1211"/>
      <c r="E34" s="1907">
        <v>1000</v>
      </c>
      <c r="F34" s="1922">
        <f>E34*D35</f>
        <v>0</v>
      </c>
      <c r="G34" s="1924">
        <f>F34*26.4%</f>
        <v>0</v>
      </c>
      <c r="H34" s="1457">
        <f>F34*26.4%*5</f>
        <v>0</v>
      </c>
      <c r="I34" s="1446">
        <f>F34*26.4%*6</f>
        <v>0</v>
      </c>
      <c r="J34" s="1457">
        <v>0</v>
      </c>
      <c r="K34" s="1918">
        <v>0</v>
      </c>
      <c r="L34" s="417">
        <f>G34</f>
        <v>0</v>
      </c>
      <c r="M34" s="427">
        <f>G34+H34+I34</f>
        <v>0</v>
      </c>
      <c r="N34" s="422">
        <f>G34+H34+I34+J34+K34</f>
        <v>0</v>
      </c>
      <c r="O34" s="417">
        <f>L34*$Q$15</f>
        <v>0</v>
      </c>
      <c r="P34" s="427">
        <f>M34*$Q$15</f>
        <v>0</v>
      </c>
      <c r="Q34" s="422">
        <f>N34*$Q$15</f>
        <v>0</v>
      </c>
      <c r="R34" s="417">
        <f t="shared" ref="R34" si="154">L34/$T$15</f>
        <v>0</v>
      </c>
      <c r="S34" s="427">
        <f t="shared" ref="S34" si="155">M34/$T$15</f>
        <v>0</v>
      </c>
      <c r="T34" s="422">
        <f t="shared" ref="T34" si="156">N34/$T$15</f>
        <v>0</v>
      </c>
      <c r="U34" s="417">
        <f t="shared" ref="U34" si="157">L34*$W$15</f>
        <v>0</v>
      </c>
      <c r="V34" s="427">
        <f t="shared" ref="V34" si="158">M34*$W$15</f>
        <v>0</v>
      </c>
      <c r="W34" s="422">
        <f t="shared" ref="W34" si="159">N34*$W$15</f>
        <v>0</v>
      </c>
      <c r="X34" s="435">
        <f>L34*$Z$15</f>
        <v>0</v>
      </c>
      <c r="Y34" s="427">
        <f>M34*$Z$15</f>
        <v>0</v>
      </c>
      <c r="Z34" s="435">
        <f>N34*$Z$15</f>
        <v>0</v>
      </c>
      <c r="AA34" s="417">
        <f t="shared" ref="AA34" si="160">L34*$AC$15</f>
        <v>0</v>
      </c>
      <c r="AB34" s="427">
        <f t="shared" ref="AB34" si="161">M34*$AC$15</f>
        <v>0</v>
      </c>
      <c r="AC34" s="422">
        <f t="shared" ref="AC34" si="162">N34*$AC$15</f>
        <v>0</v>
      </c>
      <c r="AD34" s="435">
        <f>L34*$AF$15</f>
        <v>0</v>
      </c>
      <c r="AE34" s="427">
        <f>M34*$AF$15</f>
        <v>0</v>
      </c>
      <c r="AF34" s="435">
        <f>N34*$AF$15</f>
        <v>0</v>
      </c>
      <c r="AG34" s="417">
        <f>L34*$AI$15</f>
        <v>0</v>
      </c>
      <c r="AH34" s="427">
        <f>M34*$AI$15</f>
        <v>0</v>
      </c>
      <c r="AI34" s="422">
        <f>N34*$AI$15</f>
        <v>0</v>
      </c>
      <c r="AJ34" s="435">
        <f>O34*$AL$15</f>
        <v>0</v>
      </c>
      <c r="AK34" s="427">
        <f>M34*$AL$15</f>
        <v>0</v>
      </c>
      <c r="AL34" s="422">
        <f>N34*$AL$15</f>
        <v>0</v>
      </c>
    </row>
    <row r="35" spans="1:40" s="61" customFormat="1" ht="18" customHeight="1" thickBot="1">
      <c r="A35" s="68"/>
      <c r="B35" s="1920"/>
      <c r="C35" s="783" t="s">
        <v>200</v>
      </c>
      <c r="D35" s="853">
        <v>0</v>
      </c>
      <c r="E35" s="1921"/>
      <c r="F35" s="1923"/>
      <c r="G35" s="1923"/>
      <c r="H35" s="1456"/>
      <c r="I35" s="1450"/>
      <c r="J35" s="1456"/>
      <c r="K35" s="1919"/>
      <c r="L35" s="421">
        <f>L34/E34</f>
        <v>0</v>
      </c>
      <c r="M35" s="431">
        <f>M34/E34</f>
        <v>0</v>
      </c>
      <c r="N35" s="426">
        <f>N34/E34</f>
        <v>0</v>
      </c>
      <c r="O35" s="434">
        <f>O34/E34</f>
        <v>0</v>
      </c>
      <c r="P35" s="445">
        <f>P34/E34</f>
        <v>0</v>
      </c>
      <c r="Q35" s="442">
        <f>Q34/E34</f>
        <v>0</v>
      </c>
      <c r="R35" s="434">
        <f t="shared" ref="R35" si="163">R34/E34</f>
        <v>0</v>
      </c>
      <c r="S35" s="445">
        <f t="shared" ref="S35" si="164">S34/E34</f>
        <v>0</v>
      </c>
      <c r="T35" s="442">
        <f t="shared" ref="T35" si="165">T34/E34</f>
        <v>0</v>
      </c>
      <c r="U35" s="434">
        <f t="shared" ref="U35" si="166">U34/E34</f>
        <v>0</v>
      </c>
      <c r="V35" s="445" t="e">
        <f t="shared" ref="V35" si="167">V34/F34</f>
        <v>#DIV/0!</v>
      </c>
      <c r="W35" s="442" t="e">
        <f t="shared" ref="W35" si="168">W34/G34</f>
        <v>#DIV/0!</v>
      </c>
      <c r="X35" s="439">
        <f>X34/E34</f>
        <v>0</v>
      </c>
      <c r="Y35" s="445">
        <f>Y34/E34</f>
        <v>0</v>
      </c>
      <c r="Z35" s="439">
        <f>Z34/E34</f>
        <v>0</v>
      </c>
      <c r="AA35" s="434">
        <f t="shared" ref="AA35:AC35" si="169">AA34/$E34</f>
        <v>0</v>
      </c>
      <c r="AB35" s="445">
        <f t="shared" si="169"/>
        <v>0</v>
      </c>
      <c r="AC35" s="442">
        <f t="shared" si="169"/>
        <v>0</v>
      </c>
      <c r="AD35" s="439">
        <f>AD34/$E$34</f>
        <v>0</v>
      </c>
      <c r="AE35" s="445">
        <f>AE34/$E$34</f>
        <v>0</v>
      </c>
      <c r="AF35" s="439">
        <f>AF34/$E$34</f>
        <v>0</v>
      </c>
      <c r="AG35" s="434">
        <f>AG34/E34</f>
        <v>0</v>
      </c>
      <c r="AH35" s="445">
        <f>AH34/E34</f>
        <v>0</v>
      </c>
      <c r="AI35" s="442">
        <f>AI34/E34</f>
        <v>0</v>
      </c>
      <c r="AJ35" s="439">
        <f>AJ34/E34</f>
        <v>0</v>
      </c>
      <c r="AK35" s="445">
        <f>AK34/E34</f>
        <v>0</v>
      </c>
      <c r="AL35" s="442">
        <f>AL34/E34</f>
        <v>0</v>
      </c>
    </row>
    <row r="36" spans="1:40" s="61" customFormat="1" ht="18.75" customHeight="1">
      <c r="C36" s="60"/>
      <c r="D36" s="60"/>
      <c r="E36" s="60"/>
      <c r="F36" s="60"/>
    </row>
    <row r="37" spans="1:40" s="61" customFormat="1" ht="18.75" customHeight="1">
      <c r="B37" s="62"/>
      <c r="C37" s="60"/>
      <c r="D37" s="60"/>
      <c r="E37" s="60"/>
      <c r="F37" s="60"/>
    </row>
    <row r="38" spans="1:40" s="69" customFormat="1" ht="18.75" customHeight="1">
      <c r="B38" s="76"/>
      <c r="C38" s="66"/>
      <c r="D38" s="66"/>
      <c r="E38" s="66"/>
      <c r="F38" s="66"/>
    </row>
    <row r="39" spans="1:40" s="71" customFormat="1" ht="18" customHeight="1">
      <c r="C39" s="72"/>
      <c r="D39" s="72"/>
      <c r="E39" s="72"/>
    </row>
    <row r="40" spans="1:40" s="33" customFormat="1" ht="18" customHeight="1">
      <c r="C40" s="36"/>
      <c r="D40" s="36"/>
      <c r="L40" s="141"/>
      <c r="M40" s="107"/>
    </row>
    <row r="41" spans="1:40" s="33" customFormat="1" ht="18" customHeight="1">
      <c r="B41" s="248"/>
      <c r="C41" s="36"/>
      <c r="D41" s="36"/>
      <c r="E41" s="36"/>
      <c r="O41" s="249"/>
      <c r="P41" s="250"/>
      <c r="R41" s="249"/>
      <c r="S41" s="250"/>
    </row>
    <row r="42" spans="1:40" s="243" customFormat="1" ht="16.5" customHeight="1">
      <c r="B42" s="71"/>
      <c r="M42" s="251"/>
      <c r="N42" s="252"/>
      <c r="O42" s="252"/>
      <c r="R42" s="252"/>
    </row>
    <row r="43" spans="1:40" s="243" customFormat="1" ht="16.5" customHeight="1">
      <c r="B43" s="71"/>
      <c r="M43" s="251"/>
    </row>
    <row r="44" spans="1:40" s="61" customFormat="1" ht="18" customHeight="1">
      <c r="B44" s="70"/>
      <c r="C44" s="60"/>
      <c r="D44" s="60"/>
      <c r="E44" s="60"/>
      <c r="F44" s="60"/>
    </row>
    <row r="45" spans="1:40" s="18" customFormat="1" ht="18" customHeight="1">
      <c r="B45" s="125"/>
    </row>
    <row r="46" spans="1:40" s="69" customFormat="1" ht="18" customHeight="1">
      <c r="B46" s="302"/>
      <c r="C46" s="302"/>
      <c r="D46" s="302"/>
      <c r="E46" s="302"/>
      <c r="F46" s="302"/>
      <c r="G46" s="302"/>
      <c r="H46" s="302"/>
      <c r="I46" s="302"/>
      <c r="J46" s="302"/>
      <c r="K46" s="302"/>
    </row>
    <row r="47" spans="1:40" s="313" customFormat="1" ht="17.25" customHeight="1">
      <c r="A47" s="54"/>
      <c r="B47" s="302"/>
      <c r="C47" s="302"/>
      <c r="D47" s="302"/>
      <c r="E47" s="302"/>
      <c r="F47" s="302"/>
      <c r="G47" s="302"/>
      <c r="H47" s="302"/>
      <c r="I47" s="302"/>
      <c r="J47" s="302"/>
      <c r="K47" s="302"/>
      <c r="L47" s="302"/>
      <c r="AN47" s="342"/>
    </row>
    <row r="49" spans="2:2" ht="18" customHeight="1">
      <c r="B49" s="351"/>
    </row>
  </sheetData>
  <mergeCells count="126">
    <mergeCell ref="AF16:AF17"/>
    <mergeCell ref="J18:J19"/>
    <mergeCell ref="J20:J21"/>
    <mergeCell ref="J22:J23"/>
    <mergeCell ref="J24:J25"/>
    <mergeCell ref="AJ15:AK15"/>
    <mergeCell ref="AJ16:AJ17"/>
    <mergeCell ref="AK16:AK17"/>
    <mergeCell ref="AL16:AL17"/>
    <mergeCell ref="R15:S15"/>
    <mergeCell ref="R16:R17"/>
    <mergeCell ref="S16:S17"/>
    <mergeCell ref="T16:T17"/>
    <mergeCell ref="U15:V15"/>
    <mergeCell ref="U16:U17"/>
    <mergeCell ref="V16:V17"/>
    <mergeCell ref="W16:W17"/>
    <mergeCell ref="AA15:AB15"/>
    <mergeCell ref="AA16:AA17"/>
    <mergeCell ref="AB16:AB17"/>
    <mergeCell ref="AC16:AC17"/>
    <mergeCell ref="AG16:AG17"/>
    <mergeCell ref="AH16:AH17"/>
    <mergeCell ref="AI16:AI17"/>
    <mergeCell ref="K28:K29"/>
    <mergeCell ref="C26:D26"/>
    <mergeCell ref="E26:E27"/>
    <mergeCell ref="F26:F27"/>
    <mergeCell ref="G26:G27"/>
    <mergeCell ref="H26:H27"/>
    <mergeCell ref="I26:I27"/>
    <mergeCell ref="J28:J29"/>
    <mergeCell ref="J26:J27"/>
    <mergeCell ref="K26:K27"/>
    <mergeCell ref="C28:D28"/>
    <mergeCell ref="E28:E29"/>
    <mergeCell ref="K30:K31"/>
    <mergeCell ref="B32:B33"/>
    <mergeCell ref="C32:D32"/>
    <mergeCell ref="E32:E33"/>
    <mergeCell ref="F32:F33"/>
    <mergeCell ref="G32:G33"/>
    <mergeCell ref="H32:H33"/>
    <mergeCell ref="I32:I33"/>
    <mergeCell ref="K32:K33"/>
    <mergeCell ref="C30:D30"/>
    <mergeCell ref="J32:J33"/>
    <mergeCell ref="I34:I35"/>
    <mergeCell ref="K34:K35"/>
    <mergeCell ref="B34:B35"/>
    <mergeCell ref="C34:D34"/>
    <mergeCell ref="E34:E35"/>
    <mergeCell ref="F34:F35"/>
    <mergeCell ref="G34:G35"/>
    <mergeCell ref="H34:H35"/>
    <mergeCell ref="J34:J35"/>
    <mergeCell ref="C22:D22"/>
    <mergeCell ref="E22:E23"/>
    <mergeCell ref="F22:F23"/>
    <mergeCell ref="G22:G23"/>
    <mergeCell ref="H22:H23"/>
    <mergeCell ref="I22:I23"/>
    <mergeCell ref="E30:E31"/>
    <mergeCell ref="F30:F31"/>
    <mergeCell ref="G30:G31"/>
    <mergeCell ref="H30:H31"/>
    <mergeCell ref="I30:I31"/>
    <mergeCell ref="F28:F29"/>
    <mergeCell ref="G28:G29"/>
    <mergeCell ref="H28:H29"/>
    <mergeCell ref="I28:I29"/>
    <mergeCell ref="AG15:AH15"/>
    <mergeCell ref="B18:B27"/>
    <mergeCell ref="C18:D18"/>
    <mergeCell ref="E18:E19"/>
    <mergeCell ref="F18:F19"/>
    <mergeCell ref="G18:G19"/>
    <mergeCell ref="H18:H19"/>
    <mergeCell ref="I18:I19"/>
    <mergeCell ref="K18:K19"/>
    <mergeCell ref="C20:D20"/>
    <mergeCell ref="E20:E21"/>
    <mergeCell ref="F20:F21"/>
    <mergeCell ref="G20:G21"/>
    <mergeCell ref="H20:H21"/>
    <mergeCell ref="I20:I21"/>
    <mergeCell ref="K20:K21"/>
    <mergeCell ref="K22:K23"/>
    <mergeCell ref="C24:D24"/>
    <mergeCell ref="E24:E25"/>
    <mergeCell ref="F24:F25"/>
    <mergeCell ref="G24:G25"/>
    <mergeCell ref="H24:H25"/>
    <mergeCell ref="I24:I25"/>
    <mergeCell ref="K24:K25"/>
    <mergeCell ref="E15:E17"/>
    <mergeCell ref="F15:F17"/>
    <mergeCell ref="L15:N15"/>
    <mergeCell ref="O15:P15"/>
    <mergeCell ref="X15:Y15"/>
    <mergeCell ref="AD15:AE15"/>
    <mergeCell ref="H15:K15"/>
    <mergeCell ref="B15:D16"/>
    <mergeCell ref="L16:L17"/>
    <mergeCell ref="M16:M17"/>
    <mergeCell ref="N16:N17"/>
    <mergeCell ref="O16:O17"/>
    <mergeCell ref="P16:P17"/>
    <mergeCell ref="Q16:Q17"/>
    <mergeCell ref="X16:X17"/>
    <mergeCell ref="Z16:Z17"/>
    <mergeCell ref="AD16:AD17"/>
    <mergeCell ref="AE16:AE17"/>
    <mergeCell ref="Y16:Y17"/>
    <mergeCell ref="B1:AI1"/>
    <mergeCell ref="B4:D4"/>
    <mergeCell ref="E4:M4"/>
    <mergeCell ref="N4:AD4"/>
    <mergeCell ref="B5:D6"/>
    <mergeCell ref="E5:M5"/>
    <mergeCell ref="N5:AD6"/>
    <mergeCell ref="E6:M6"/>
    <mergeCell ref="B7:D8"/>
    <mergeCell ref="E7:M7"/>
    <mergeCell ref="N7:AD8"/>
    <mergeCell ref="E8:M8"/>
  </mergeCells>
  <phoneticPr fontId="4" type="noConversion"/>
  <printOptions horizontalCentered="1"/>
  <pageMargins left="0.15748031496062992" right="0.15748031496062992" top="0.23" bottom="0.19685039370078741" header="0.31496062992125984" footer="0.31496062992125984"/>
  <pageSetup paperSize="9" scale="43" orientation="landscape"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R56"/>
  <sheetViews>
    <sheetView topLeftCell="B1" zoomScale="85" zoomScaleNormal="85" workbookViewId="0">
      <pane ySplit="1" topLeftCell="A11" activePane="bottomLeft" state="frozen"/>
      <selection activeCell="B1" sqref="B1:K1"/>
      <selection pane="bottomLeft" activeCell="P24" sqref="P24"/>
    </sheetView>
  </sheetViews>
  <sheetFormatPr defaultColWidth="9" defaultRowHeight="18" customHeight="1"/>
  <cols>
    <col min="1" max="1" width="0.875" style="65" customWidth="1"/>
    <col min="2" max="2" width="5.625" style="65" customWidth="1"/>
    <col min="3" max="3" width="11.875" style="65" customWidth="1"/>
    <col min="4" max="8" width="8.125" style="65" customWidth="1"/>
    <col min="9" max="9" width="9.875" style="65" customWidth="1"/>
    <col min="10" max="12" width="8.125" style="65" customWidth="1"/>
    <col min="13" max="23" width="7.625" style="65" customWidth="1"/>
    <col min="24" max="30" width="8.5" style="65" customWidth="1"/>
    <col min="31" max="32" width="7.625" style="65" customWidth="1"/>
    <col min="33" max="33" width="8.5" style="65" customWidth="1"/>
    <col min="34" max="37" width="7.625" style="65" customWidth="1"/>
    <col min="38" max="38" width="7.75" style="65" customWidth="1"/>
    <col min="39" max="40" width="7.625" style="65" customWidth="1"/>
    <col min="41" max="41" width="7.75" style="65" customWidth="1"/>
    <col min="42" max="42" width="9.75" style="65" bestFit="1" customWidth="1"/>
    <col min="43" max="16384" width="9" style="65"/>
  </cols>
  <sheetData>
    <row r="1" spans="1:42" s="58" customFormat="1" ht="30" customHeight="1" thickBot="1">
      <c r="B1" s="1938" t="s">
        <v>799</v>
      </c>
      <c r="C1" s="1938"/>
      <c r="D1" s="1938"/>
      <c r="E1" s="1938"/>
      <c r="F1" s="1938"/>
      <c r="G1" s="1938"/>
      <c r="H1" s="1938"/>
      <c r="I1" s="1938"/>
      <c r="J1" s="1938"/>
      <c r="K1" s="1938"/>
      <c r="L1" s="1938"/>
      <c r="M1" s="1938"/>
      <c r="N1" s="1938"/>
      <c r="O1" s="1938"/>
      <c r="P1" s="1938"/>
      <c r="Q1" s="1938"/>
      <c r="R1" s="1938"/>
      <c r="S1" s="1938"/>
      <c r="T1" s="1938"/>
      <c r="U1" s="1938"/>
      <c r="V1" s="1938"/>
      <c r="W1" s="1938"/>
      <c r="X1" s="1938"/>
      <c r="Y1" s="1938"/>
      <c r="Z1" s="1938"/>
      <c r="AA1" s="1938"/>
      <c r="AB1" s="1938"/>
      <c r="AC1" s="1938"/>
      <c r="AD1" s="1938"/>
      <c r="AE1" s="1938"/>
      <c r="AF1" s="1938"/>
      <c r="AG1" s="1938"/>
      <c r="AH1" s="1938"/>
      <c r="AI1" s="1938"/>
      <c r="AJ1" s="1938"/>
      <c r="AK1" s="1938"/>
      <c r="AL1" s="1938"/>
      <c r="AM1" s="868"/>
      <c r="AN1" s="868"/>
      <c r="AO1" s="868"/>
      <c r="AP1" s="218"/>
    </row>
    <row r="2" spans="1:42" s="58" customFormat="1" ht="9.75" customHeight="1" thickTop="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M2" s="37"/>
      <c r="AN2" s="37"/>
    </row>
    <row r="3" spans="1:42" s="60" customFormat="1" ht="18" customHeight="1" thickBot="1">
      <c r="B3" s="62" t="s">
        <v>318</v>
      </c>
      <c r="E3" s="63"/>
      <c r="F3" s="61"/>
      <c r="G3" s="61"/>
      <c r="H3" s="61"/>
    </row>
    <row r="4" spans="1:42" s="64" customFormat="1" ht="18" customHeight="1" thickBot="1">
      <c r="B4" s="1954" t="s">
        <v>319</v>
      </c>
      <c r="C4" s="1955"/>
      <c r="D4" s="1956"/>
      <c r="E4" s="1866" t="s">
        <v>320</v>
      </c>
      <c r="F4" s="1365"/>
      <c r="G4" s="1365"/>
      <c r="H4" s="1365"/>
      <c r="I4" s="1365"/>
      <c r="J4" s="1365"/>
      <c r="K4" s="1365"/>
      <c r="L4" s="1365"/>
      <c r="M4" s="1365"/>
      <c r="N4" s="1366"/>
      <c r="O4" s="1868" t="s">
        <v>321</v>
      </c>
      <c r="P4" s="1365"/>
      <c r="Q4" s="1365"/>
      <c r="R4" s="1365"/>
      <c r="S4" s="1365"/>
      <c r="T4" s="1365"/>
      <c r="U4" s="1365"/>
      <c r="V4" s="1365"/>
      <c r="W4" s="1365"/>
      <c r="X4" s="1867"/>
    </row>
    <row r="5" spans="1:42" s="64" customFormat="1" ht="18" customHeight="1">
      <c r="B5" s="1869" t="s">
        <v>322</v>
      </c>
      <c r="C5" s="1870"/>
      <c r="D5" s="1871"/>
      <c r="E5" s="1884" t="s">
        <v>854</v>
      </c>
      <c r="F5" s="1874"/>
      <c r="G5" s="1874"/>
      <c r="H5" s="1874"/>
      <c r="I5" s="1874"/>
      <c r="J5" s="1874"/>
      <c r="K5" s="1874"/>
      <c r="L5" s="1874"/>
      <c r="M5" s="1874"/>
      <c r="N5" s="1875"/>
      <c r="O5" s="273" t="s">
        <v>456</v>
      </c>
      <c r="P5" s="296" t="s">
        <v>410</v>
      </c>
      <c r="Q5" s="296" t="s">
        <v>246</v>
      </c>
      <c r="R5" s="296" t="s">
        <v>247</v>
      </c>
      <c r="S5" s="869" t="s">
        <v>769</v>
      </c>
      <c r="T5" s="869" t="s">
        <v>767</v>
      </c>
      <c r="U5" s="297" t="s">
        <v>500</v>
      </c>
      <c r="V5" s="891"/>
      <c r="W5" s="891"/>
      <c r="X5" s="892"/>
    </row>
    <row r="6" spans="1:42" s="64" customFormat="1" ht="18" customHeight="1" thickBot="1">
      <c r="B6" s="1169"/>
      <c r="C6" s="1170"/>
      <c r="D6" s="1872"/>
      <c r="E6" s="1882"/>
      <c r="F6" s="1880"/>
      <c r="G6" s="1880"/>
      <c r="H6" s="1880"/>
      <c r="I6" s="1880"/>
      <c r="J6" s="1880"/>
      <c r="K6" s="1880"/>
      <c r="L6" s="1880"/>
      <c r="M6" s="1880"/>
      <c r="N6" s="1883"/>
      <c r="O6" s="274" t="s">
        <v>541</v>
      </c>
      <c r="P6" s="298">
        <v>2.8570000000000002</v>
      </c>
      <c r="Q6" s="298">
        <v>0</v>
      </c>
      <c r="R6" s="298">
        <v>0.127</v>
      </c>
      <c r="S6" s="368">
        <v>0.127</v>
      </c>
      <c r="T6" s="368">
        <v>0.127</v>
      </c>
      <c r="U6" s="299">
        <v>0</v>
      </c>
      <c r="V6" s="893"/>
      <c r="W6" s="893"/>
      <c r="X6" s="894"/>
    </row>
    <row r="7" spans="1:42" s="64" customFormat="1" ht="55.9" customHeight="1">
      <c r="B7" s="1346" t="s">
        <v>323</v>
      </c>
      <c r="C7" s="1143"/>
      <c r="D7" s="1347"/>
      <c r="E7" s="1884" t="s">
        <v>781</v>
      </c>
      <c r="F7" s="1939"/>
      <c r="G7" s="1939"/>
      <c r="H7" s="1939"/>
      <c r="I7" s="1939"/>
      <c r="J7" s="1939"/>
      <c r="K7" s="1939"/>
      <c r="L7" s="1939"/>
      <c r="M7" s="1939"/>
      <c r="N7" s="1940"/>
      <c r="O7" s="2002" t="s">
        <v>324</v>
      </c>
      <c r="P7" s="1877"/>
      <c r="Q7" s="1877"/>
      <c r="R7" s="1877"/>
      <c r="S7" s="1877"/>
      <c r="T7" s="1877"/>
      <c r="U7" s="1877"/>
      <c r="V7" s="1877"/>
      <c r="W7" s="1877"/>
      <c r="X7" s="2003"/>
    </row>
    <row r="8" spans="1:42" s="64" customFormat="1" ht="18" customHeight="1" thickBot="1">
      <c r="B8" s="1367"/>
      <c r="C8" s="1145"/>
      <c r="D8" s="1368"/>
      <c r="E8" s="1941"/>
      <c r="F8" s="1942"/>
      <c r="G8" s="1942"/>
      <c r="H8" s="1942"/>
      <c r="I8" s="1942"/>
      <c r="J8" s="1942"/>
      <c r="K8" s="1942"/>
      <c r="L8" s="1942"/>
      <c r="M8" s="1942"/>
      <c r="N8" s="1943"/>
      <c r="O8" s="2004"/>
      <c r="P8" s="2005"/>
      <c r="Q8" s="2005"/>
      <c r="R8" s="2005"/>
      <c r="S8" s="2005"/>
      <c r="T8" s="2005"/>
      <c r="U8" s="2005"/>
      <c r="V8" s="2005"/>
      <c r="W8" s="2005"/>
      <c r="X8" s="2006"/>
    </row>
    <row r="9" spans="1:42" s="64" customFormat="1" ht="18" customHeight="1">
      <c r="B9" s="1346" t="s">
        <v>325</v>
      </c>
      <c r="C9" s="1143"/>
      <c r="D9" s="1347"/>
      <c r="E9" s="1884" t="s">
        <v>326</v>
      </c>
      <c r="F9" s="1939"/>
      <c r="G9" s="1939"/>
      <c r="H9" s="1939"/>
      <c r="I9" s="1939"/>
      <c r="J9" s="1939"/>
      <c r="K9" s="1939"/>
      <c r="L9" s="1939"/>
      <c r="M9" s="1939"/>
      <c r="N9" s="1939"/>
      <c r="O9" s="606" t="s">
        <v>327</v>
      </c>
      <c r="P9" s="609" t="s">
        <v>328</v>
      </c>
      <c r="Q9" s="610" t="s">
        <v>329</v>
      </c>
      <c r="R9" s="609" t="s">
        <v>330</v>
      </c>
      <c r="S9" s="610" t="s">
        <v>331</v>
      </c>
      <c r="T9" s="610" t="s">
        <v>332</v>
      </c>
      <c r="U9" s="611" t="s">
        <v>333</v>
      </c>
      <c r="V9" s="1939" t="s">
        <v>334</v>
      </c>
      <c r="W9" s="1939"/>
      <c r="X9" s="1951"/>
    </row>
    <row r="10" spans="1:42" s="64" customFormat="1" ht="18" customHeight="1">
      <c r="B10" s="1944"/>
      <c r="C10" s="1945"/>
      <c r="D10" s="1946"/>
      <c r="E10" s="1947"/>
      <c r="F10" s="1948"/>
      <c r="G10" s="1948"/>
      <c r="H10" s="1948"/>
      <c r="I10" s="1948"/>
      <c r="J10" s="1948"/>
      <c r="K10" s="1948"/>
      <c r="L10" s="1948"/>
      <c r="M10" s="1948"/>
      <c r="N10" s="1948"/>
      <c r="O10" s="607" t="s">
        <v>35</v>
      </c>
      <c r="P10" s="169">
        <v>0.15</v>
      </c>
      <c r="Q10" s="264">
        <v>0.1</v>
      </c>
      <c r="R10" s="265">
        <v>7.0000000000000007E-2</v>
      </c>
      <c r="S10" s="169">
        <v>5.5E-2</v>
      </c>
      <c r="T10" s="264">
        <v>4.4999999999999998E-2</v>
      </c>
      <c r="U10" s="266">
        <v>0.04</v>
      </c>
      <c r="V10" s="1948"/>
      <c r="W10" s="1948"/>
      <c r="X10" s="1952"/>
    </row>
    <row r="11" spans="1:42" s="64" customFormat="1" ht="18" customHeight="1" thickBot="1">
      <c r="B11" s="1348"/>
      <c r="C11" s="1349"/>
      <c r="D11" s="1350"/>
      <c r="E11" s="1949"/>
      <c r="F11" s="1950"/>
      <c r="G11" s="1950"/>
      <c r="H11" s="1950"/>
      <c r="I11" s="1950"/>
      <c r="J11" s="1950"/>
      <c r="K11" s="1950"/>
      <c r="L11" s="1950"/>
      <c r="M11" s="1950"/>
      <c r="N11" s="1950"/>
      <c r="O11" s="608" t="s">
        <v>335</v>
      </c>
      <c r="P11" s="267" t="s">
        <v>336</v>
      </c>
      <c r="Q11" s="267" t="s">
        <v>337</v>
      </c>
      <c r="R11" s="270" t="s">
        <v>338</v>
      </c>
      <c r="S11" s="269" t="s">
        <v>339</v>
      </c>
      <c r="T11" s="267" t="s">
        <v>340</v>
      </c>
      <c r="U11" s="268" t="s">
        <v>341</v>
      </c>
      <c r="V11" s="1950"/>
      <c r="W11" s="1950"/>
      <c r="X11" s="1953"/>
    </row>
    <row r="12" spans="1:42" ht="18" customHeight="1">
      <c r="B12" s="62"/>
    </row>
    <row r="13" spans="1:42" ht="18" customHeight="1">
      <c r="B13" s="62" t="s">
        <v>342</v>
      </c>
      <c r="H13" s="356"/>
    </row>
    <row r="14" spans="1:42" s="26" customFormat="1" ht="25.5" customHeight="1">
      <c r="B14" s="127" t="s">
        <v>343</v>
      </c>
      <c r="C14" s="127"/>
      <c r="D14" s="127"/>
      <c r="E14" s="127"/>
      <c r="F14" s="127"/>
      <c r="G14" s="127"/>
      <c r="H14" s="128"/>
      <c r="I14" s="128"/>
      <c r="J14" s="129"/>
      <c r="K14" s="129"/>
      <c r="L14" s="129"/>
      <c r="M14" s="112"/>
      <c r="N14" s="112"/>
      <c r="O14" s="112"/>
      <c r="P14" s="112"/>
      <c r="Q14" s="112"/>
      <c r="R14" s="112"/>
      <c r="S14" s="112"/>
      <c r="T14" s="112"/>
      <c r="U14" s="112"/>
      <c r="V14" s="112"/>
      <c r="W14" s="112"/>
      <c r="X14" s="128"/>
      <c r="Y14" s="128"/>
      <c r="Z14" s="128"/>
      <c r="AA14" s="128"/>
      <c r="AB14" s="128"/>
      <c r="AC14" s="128"/>
      <c r="AD14" s="128"/>
      <c r="AE14" s="128"/>
      <c r="AF14" s="128"/>
      <c r="AG14" s="128"/>
      <c r="AH14" s="128"/>
      <c r="AI14" s="128"/>
      <c r="AJ14" s="128"/>
      <c r="AM14" s="128"/>
    </row>
    <row r="15" spans="1:42" s="26" customFormat="1" ht="24" customHeight="1">
      <c r="A15" s="21"/>
      <c r="B15" s="22" t="s">
        <v>84</v>
      </c>
      <c r="C15" s="23"/>
      <c r="D15" s="23"/>
      <c r="E15" s="23"/>
      <c r="F15" s="23"/>
      <c r="G15" s="23"/>
      <c r="H15" s="24"/>
      <c r="I15" s="24"/>
      <c r="J15" s="24"/>
      <c r="K15" s="25"/>
      <c r="L15" s="25"/>
      <c r="M15" s="25"/>
      <c r="N15" s="24"/>
      <c r="O15" s="24"/>
      <c r="P15" s="24"/>
      <c r="Q15" s="24"/>
      <c r="R15" s="24"/>
      <c r="S15" s="24"/>
      <c r="T15" s="24"/>
      <c r="U15" s="24"/>
      <c r="V15" s="24"/>
      <c r="W15" s="24"/>
      <c r="X15" s="24"/>
      <c r="Y15" s="24"/>
      <c r="Z15" s="24"/>
      <c r="AA15" s="24"/>
      <c r="AB15" s="24"/>
      <c r="AC15" s="24"/>
      <c r="AD15" s="24"/>
      <c r="AE15" s="24"/>
      <c r="AF15" s="24"/>
      <c r="AG15" s="24"/>
      <c r="AH15" s="24"/>
      <c r="AI15" s="24"/>
      <c r="AJ15" s="21"/>
      <c r="AK15" s="24"/>
      <c r="AM15" s="21"/>
      <c r="AN15" s="24"/>
    </row>
    <row r="16" spans="1:42" s="328" customFormat="1" ht="24" customHeight="1">
      <c r="A16" s="323"/>
      <c r="B16" s="324" t="s">
        <v>765</v>
      </c>
      <c r="C16" s="325"/>
      <c r="D16" s="325"/>
      <c r="E16" s="325"/>
      <c r="F16" s="325"/>
      <c r="G16" s="325"/>
      <c r="H16" s="323"/>
      <c r="I16" s="323"/>
      <c r="J16" s="326"/>
      <c r="K16" s="323"/>
      <c r="L16" s="323"/>
      <c r="M16" s="323"/>
      <c r="N16" s="323"/>
      <c r="O16" s="323"/>
      <c r="P16" s="323"/>
      <c r="Q16" s="323"/>
      <c r="R16" s="323"/>
      <c r="S16" s="323"/>
      <c r="T16" s="323"/>
      <c r="U16" s="323"/>
      <c r="V16" s="323"/>
      <c r="W16" s="323"/>
      <c r="X16" s="323"/>
      <c r="Y16" s="323"/>
      <c r="Z16" s="323"/>
      <c r="AA16" s="323"/>
      <c r="AB16" s="323"/>
      <c r="AC16" s="323"/>
      <c r="AD16" s="323"/>
      <c r="AE16" s="327"/>
      <c r="AG16" s="323"/>
      <c r="AH16" s="327"/>
    </row>
    <row r="17" spans="1:44" s="67" customFormat="1" ht="7.5" customHeight="1" thickBot="1">
      <c r="A17" s="61"/>
      <c r="B17" s="27"/>
      <c r="C17" s="61"/>
      <c r="D17" s="60"/>
      <c r="E17" s="60"/>
      <c r="F17" s="60"/>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M17" s="61"/>
      <c r="AN17" s="61"/>
    </row>
    <row r="18" spans="1:44" s="61" customFormat="1" ht="12">
      <c r="A18" s="68"/>
      <c r="B18" s="1183" t="s">
        <v>344</v>
      </c>
      <c r="C18" s="1184"/>
      <c r="D18" s="1184"/>
      <c r="E18" s="1184"/>
      <c r="F18" s="1186" t="s">
        <v>784</v>
      </c>
      <c r="G18" s="1892" t="s">
        <v>345</v>
      </c>
      <c r="H18" s="822" t="s">
        <v>322</v>
      </c>
      <c r="I18" s="1190" t="s">
        <v>346</v>
      </c>
      <c r="J18" s="1191"/>
      <c r="K18" s="1191"/>
      <c r="L18" s="1023"/>
      <c r="M18" s="1190" t="s">
        <v>347</v>
      </c>
      <c r="N18" s="1191"/>
      <c r="O18" s="1965" t="s">
        <v>348</v>
      </c>
      <c r="P18" s="1966"/>
      <c r="Q18" s="1966"/>
      <c r="R18" s="1957" t="s">
        <v>349</v>
      </c>
      <c r="S18" s="1958"/>
      <c r="T18" s="823">
        <v>0.98</v>
      </c>
      <c r="U18" s="2001" t="s">
        <v>55</v>
      </c>
      <c r="V18" s="1958"/>
      <c r="W18" s="823">
        <v>0.95</v>
      </c>
      <c r="X18" s="1957" t="s">
        <v>759</v>
      </c>
      <c r="Y18" s="1958"/>
      <c r="Z18" s="823">
        <v>0.93</v>
      </c>
      <c r="AA18" s="1957" t="s">
        <v>759</v>
      </c>
      <c r="AB18" s="1958"/>
      <c r="AC18" s="823">
        <v>0.9</v>
      </c>
      <c r="AD18" s="921" t="s">
        <v>757</v>
      </c>
      <c r="AE18" s="922"/>
      <c r="AF18" s="823">
        <v>0.83</v>
      </c>
      <c r="AG18" s="921" t="s">
        <v>757</v>
      </c>
      <c r="AH18" s="922"/>
      <c r="AI18" s="823">
        <v>0.8</v>
      </c>
      <c r="AJ18" s="1957" t="s">
        <v>758</v>
      </c>
      <c r="AK18" s="1958"/>
      <c r="AL18" s="823">
        <v>0.75</v>
      </c>
      <c r="AM18" s="1957" t="s">
        <v>758</v>
      </c>
      <c r="AN18" s="1958"/>
      <c r="AO18" s="823">
        <v>0.7</v>
      </c>
    </row>
    <row r="19" spans="1:44" s="61" customFormat="1" ht="30.75" customHeight="1" thickBot="1">
      <c r="A19" s="73"/>
      <c r="B19" s="695" t="s">
        <v>350</v>
      </c>
      <c r="C19" s="696" t="s">
        <v>351</v>
      </c>
      <c r="D19" s="697" t="s">
        <v>85</v>
      </c>
      <c r="E19" s="697" t="s">
        <v>352</v>
      </c>
      <c r="F19" s="1891"/>
      <c r="G19" s="1324"/>
      <c r="H19" s="738">
        <v>2.8570000000000002</v>
      </c>
      <c r="I19" s="739" t="s">
        <v>353</v>
      </c>
      <c r="J19" s="740" t="s">
        <v>354</v>
      </c>
      <c r="K19" s="740" t="s">
        <v>449</v>
      </c>
      <c r="L19" s="740" t="s">
        <v>450</v>
      </c>
      <c r="M19" s="698" t="s">
        <v>355</v>
      </c>
      <c r="N19" s="698" t="s">
        <v>356</v>
      </c>
      <c r="O19" s="699" t="s">
        <v>357</v>
      </c>
      <c r="P19" s="700" t="s">
        <v>358</v>
      </c>
      <c r="Q19" s="701" t="s">
        <v>359</v>
      </c>
      <c r="R19" s="699" t="s">
        <v>360</v>
      </c>
      <c r="S19" s="700" t="s">
        <v>358</v>
      </c>
      <c r="T19" s="702" t="s">
        <v>361</v>
      </c>
      <c r="U19" s="703" t="s">
        <v>67</v>
      </c>
      <c r="V19" s="700" t="s">
        <v>42</v>
      </c>
      <c r="W19" s="702" t="s">
        <v>68</v>
      </c>
      <c r="X19" s="699" t="s">
        <v>357</v>
      </c>
      <c r="Y19" s="700" t="s">
        <v>358</v>
      </c>
      <c r="Z19" s="702" t="s">
        <v>361</v>
      </c>
      <c r="AA19" s="699" t="s">
        <v>67</v>
      </c>
      <c r="AB19" s="700" t="s">
        <v>42</v>
      </c>
      <c r="AC19" s="702" t="s">
        <v>68</v>
      </c>
      <c r="AD19" s="699" t="s">
        <v>357</v>
      </c>
      <c r="AE19" s="700" t="s">
        <v>358</v>
      </c>
      <c r="AF19" s="702" t="s">
        <v>362</v>
      </c>
      <c r="AG19" s="699" t="s">
        <v>67</v>
      </c>
      <c r="AH19" s="700" t="s">
        <v>42</v>
      </c>
      <c r="AI19" s="702" t="s">
        <v>68</v>
      </c>
      <c r="AJ19" s="703" t="s">
        <v>360</v>
      </c>
      <c r="AK19" s="700" t="s">
        <v>358</v>
      </c>
      <c r="AL19" s="702" t="s">
        <v>361</v>
      </c>
      <c r="AM19" s="703" t="s">
        <v>67</v>
      </c>
      <c r="AN19" s="700" t="s">
        <v>42</v>
      </c>
      <c r="AO19" s="702" t="s">
        <v>68</v>
      </c>
    </row>
    <row r="20" spans="1:44" s="61" customFormat="1" ht="18" customHeight="1" thickTop="1">
      <c r="A20" s="68"/>
      <c r="B20" s="1906" t="s">
        <v>363</v>
      </c>
      <c r="C20" s="1193" t="s">
        <v>364</v>
      </c>
      <c r="D20" s="1193"/>
      <c r="E20" s="1194"/>
      <c r="F20" s="1959">
        <v>1000</v>
      </c>
      <c r="G20" s="1909">
        <f>F20*D21</f>
        <v>2500</v>
      </c>
      <c r="H20" s="1961">
        <f>G20*$H$19</f>
        <v>7142.5000000000009</v>
      </c>
      <c r="I20" s="1963">
        <f>G20*0%</f>
        <v>0</v>
      </c>
      <c r="J20" s="1967">
        <f>G20*$R$6*6</f>
        <v>1905</v>
      </c>
      <c r="K20" s="1963">
        <f>G20*$S$6*3</f>
        <v>952.5</v>
      </c>
      <c r="L20" s="1970">
        <f>G20*$U$6*1</f>
        <v>0</v>
      </c>
      <c r="M20" s="1972" t="s">
        <v>365</v>
      </c>
      <c r="N20" s="1974" t="s">
        <v>365</v>
      </c>
      <c r="O20" s="417">
        <f>H20+I20</f>
        <v>7142.5000000000009</v>
      </c>
      <c r="P20" s="427">
        <f>H20+I20+J20</f>
        <v>9047.5</v>
      </c>
      <c r="Q20" s="435">
        <f>H20+I20+J20+K20+L20</f>
        <v>10000</v>
      </c>
      <c r="R20" s="417">
        <f>O20*$T$18</f>
        <v>6999.6500000000005</v>
      </c>
      <c r="S20" s="427">
        <f>P20*$T$18</f>
        <v>8866.5499999999993</v>
      </c>
      <c r="T20" s="422">
        <f>Q20*$T$18</f>
        <v>9800</v>
      </c>
      <c r="U20" s="435">
        <f>O20*$W$18</f>
        <v>6785.3750000000009</v>
      </c>
      <c r="V20" s="427">
        <f t="shared" ref="V20" si="0">P20*$W$18</f>
        <v>8595.125</v>
      </c>
      <c r="W20" s="435">
        <f>Q20*$W$18</f>
        <v>9500</v>
      </c>
      <c r="X20" s="417">
        <f>O20*$Z$18</f>
        <v>6642.5250000000015</v>
      </c>
      <c r="Y20" s="427">
        <f>P20*$Z$18</f>
        <v>8414.1750000000011</v>
      </c>
      <c r="Z20" s="422">
        <f>Q20*$Z$18</f>
        <v>9300</v>
      </c>
      <c r="AA20" s="435">
        <f>O20*$AC$18</f>
        <v>6428.2500000000009</v>
      </c>
      <c r="AB20" s="427">
        <f>P20*$AC$18</f>
        <v>8142.75</v>
      </c>
      <c r="AC20" s="435">
        <f>Q20*$AC$18</f>
        <v>9000</v>
      </c>
      <c r="AD20" s="417">
        <f t="shared" ref="AD20:AI20" si="1">O20*$AF$18</f>
        <v>5928.2750000000005</v>
      </c>
      <c r="AE20" s="427">
        <f t="shared" si="1"/>
        <v>7509.4249999999993</v>
      </c>
      <c r="AF20" s="422">
        <f t="shared" si="1"/>
        <v>8300</v>
      </c>
      <c r="AG20" s="435">
        <f t="shared" si="1"/>
        <v>5809.7094999999999</v>
      </c>
      <c r="AH20" s="427">
        <f t="shared" si="1"/>
        <v>7359.2364999999991</v>
      </c>
      <c r="AI20" s="435">
        <f t="shared" si="1"/>
        <v>8134</v>
      </c>
      <c r="AJ20" s="417">
        <f>O20*$AL$18</f>
        <v>5356.8750000000009</v>
      </c>
      <c r="AK20" s="427">
        <f>P20*$AL$18</f>
        <v>6785.625</v>
      </c>
      <c r="AL20" s="422">
        <f>Q20*$AL$18</f>
        <v>7500</v>
      </c>
      <c r="AM20" s="435">
        <f>O20*$AO$18</f>
        <v>4999.75</v>
      </c>
      <c r="AN20" s="427">
        <f>P20*$AO$18</f>
        <v>6333.25</v>
      </c>
      <c r="AO20" s="422">
        <f>Q20*$AO$18</f>
        <v>7000</v>
      </c>
      <c r="AP20" s="304"/>
    </row>
    <row r="21" spans="1:44" s="61" customFormat="1" ht="18" customHeight="1">
      <c r="A21" s="68"/>
      <c r="B21" s="1906"/>
      <c r="C21" s="786" t="s">
        <v>366</v>
      </c>
      <c r="D21" s="850">
        <v>2.5</v>
      </c>
      <c r="E21" s="854" t="s">
        <v>367</v>
      </c>
      <c r="F21" s="1960"/>
      <c r="G21" s="1910"/>
      <c r="H21" s="1962"/>
      <c r="I21" s="1964"/>
      <c r="J21" s="1968"/>
      <c r="K21" s="1969"/>
      <c r="L21" s="1971"/>
      <c r="M21" s="1973"/>
      <c r="N21" s="1975"/>
      <c r="O21" s="418">
        <f>O20/F20</f>
        <v>7.142500000000001</v>
      </c>
      <c r="P21" s="428">
        <f>P20/F20</f>
        <v>9.0474999999999994</v>
      </c>
      <c r="Q21" s="513">
        <f>Q20/F20</f>
        <v>10</v>
      </c>
      <c r="R21" s="432">
        <f>R20/F20</f>
        <v>6.9996500000000008</v>
      </c>
      <c r="S21" s="443">
        <f>S20/F20</f>
        <v>8.8665500000000002</v>
      </c>
      <c r="T21" s="440">
        <f>T20/F20</f>
        <v>9.8000000000000007</v>
      </c>
      <c r="U21" s="436">
        <f>U20/F20</f>
        <v>6.785375000000001</v>
      </c>
      <c r="V21" s="443">
        <f>V20/F20</f>
        <v>8.5951249999999995</v>
      </c>
      <c r="W21" s="436">
        <f>W20/F20</f>
        <v>9.5</v>
      </c>
      <c r="X21" s="432">
        <f>X20/F20</f>
        <v>6.6425250000000018</v>
      </c>
      <c r="Y21" s="443">
        <f>Y20/F20</f>
        <v>8.414175000000002</v>
      </c>
      <c r="Z21" s="440">
        <f>Z20/F20</f>
        <v>9.3000000000000007</v>
      </c>
      <c r="AA21" s="436">
        <f>AA20/F20</f>
        <v>6.4282500000000011</v>
      </c>
      <c r="AB21" s="443">
        <f>AB20/F20</f>
        <v>8.1427499999999995</v>
      </c>
      <c r="AC21" s="436">
        <f>AC20/F20</f>
        <v>9</v>
      </c>
      <c r="AD21" s="432">
        <f>AD20/$F$20</f>
        <v>5.9282750000000002</v>
      </c>
      <c r="AE21" s="443">
        <f t="shared" ref="AE21:AF21" si="2">AE20/$F$20</f>
        <v>7.5094249999999994</v>
      </c>
      <c r="AF21" s="440">
        <f t="shared" si="2"/>
        <v>8.3000000000000007</v>
      </c>
      <c r="AG21" s="436">
        <f>AG20/$F$20</f>
        <v>5.8097095000000003</v>
      </c>
      <c r="AH21" s="443">
        <f t="shared" ref="AH21:AI21" si="3">AH20/$F$20</f>
        <v>7.3592364999999988</v>
      </c>
      <c r="AI21" s="436">
        <f t="shared" si="3"/>
        <v>8.1340000000000003</v>
      </c>
      <c r="AJ21" s="432">
        <f>AJ20/F20</f>
        <v>5.3568750000000005</v>
      </c>
      <c r="AK21" s="443">
        <f>AK20/F20</f>
        <v>6.7856249999999996</v>
      </c>
      <c r="AL21" s="440">
        <f>AL20/F20</f>
        <v>7.5</v>
      </c>
      <c r="AM21" s="436">
        <f>AM20/F20</f>
        <v>4.9997499999999997</v>
      </c>
      <c r="AN21" s="443">
        <f>AN20/F20</f>
        <v>6.3332499999999996</v>
      </c>
      <c r="AO21" s="440">
        <f>AO20/F20</f>
        <v>7</v>
      </c>
      <c r="AP21" s="307"/>
      <c r="AQ21" s="307"/>
      <c r="AR21" s="307"/>
    </row>
    <row r="22" spans="1:44" s="61" customFormat="1" ht="18" customHeight="1">
      <c r="A22" s="68"/>
      <c r="B22" s="1906"/>
      <c r="C22" s="1976" t="s">
        <v>437</v>
      </c>
      <c r="D22" s="1205"/>
      <c r="E22" s="1206"/>
      <c r="F22" s="1960">
        <v>1000</v>
      </c>
      <c r="G22" s="1910">
        <f>F22*D23</f>
        <v>2500</v>
      </c>
      <c r="H22" s="1962">
        <f>G22*$H$19</f>
        <v>7142.5000000000009</v>
      </c>
      <c r="I22" s="1964">
        <f>G22*0%</f>
        <v>0</v>
      </c>
      <c r="J22" s="1910">
        <f t="shared" ref="J22" si="4">G22*$R$6*6</f>
        <v>1905</v>
      </c>
      <c r="K22" s="1964">
        <f t="shared" ref="K22" si="5">G22*$S$6*3</f>
        <v>952.5</v>
      </c>
      <c r="L22" s="1977">
        <f t="shared" ref="L22" si="6">G22*$U$6*1</f>
        <v>0</v>
      </c>
      <c r="M22" s="1973" t="s">
        <v>368</v>
      </c>
      <c r="N22" s="1975" t="s">
        <v>368</v>
      </c>
      <c r="O22" s="419">
        <f>H22+I22</f>
        <v>7142.5000000000009</v>
      </c>
      <c r="P22" s="429">
        <f>H22+I22+J22</f>
        <v>9047.5</v>
      </c>
      <c r="Q22" s="437">
        <f>H22+I22+J22+K22+L22</f>
        <v>10000</v>
      </c>
      <c r="R22" s="419">
        <f>O22*$T$18</f>
        <v>6999.6500000000005</v>
      </c>
      <c r="S22" s="429">
        <f>P22*$T$18</f>
        <v>8866.5499999999993</v>
      </c>
      <c r="T22" s="424">
        <f>Q22*$T$18</f>
        <v>9800</v>
      </c>
      <c r="U22" s="437">
        <f t="shared" ref="U22" si="7">O22*$W$18</f>
        <v>6785.3750000000009</v>
      </c>
      <c r="V22" s="429">
        <f t="shared" ref="V22" si="8">P22*$W$18</f>
        <v>8595.125</v>
      </c>
      <c r="W22" s="437">
        <f t="shared" ref="W22" si="9">Q22*$W$18</f>
        <v>9500</v>
      </c>
      <c r="X22" s="419">
        <f t="shared" ref="X22" si="10">O22*$Z$18</f>
        <v>6642.5250000000015</v>
      </c>
      <c r="Y22" s="429">
        <f t="shared" ref="Y22" si="11">P22*$Z$18</f>
        <v>8414.1750000000011</v>
      </c>
      <c r="Z22" s="424">
        <f t="shared" ref="Z22" si="12">Q22*$Z$18</f>
        <v>9300</v>
      </c>
      <c r="AA22" s="437">
        <f t="shared" ref="AA22" si="13">O22*$AC$18</f>
        <v>6428.2500000000009</v>
      </c>
      <c r="AB22" s="429">
        <f t="shared" ref="AB22" si="14">P22*$AC$18</f>
        <v>8142.75</v>
      </c>
      <c r="AC22" s="437">
        <f t="shared" ref="AC22" si="15">Q22*$AC$18</f>
        <v>9000</v>
      </c>
      <c r="AD22" s="419">
        <f t="shared" ref="AD22:AI22" si="16">O22*$AF$18</f>
        <v>5928.2750000000005</v>
      </c>
      <c r="AE22" s="429">
        <f t="shared" si="16"/>
        <v>7509.4249999999993</v>
      </c>
      <c r="AF22" s="424">
        <f t="shared" si="16"/>
        <v>8300</v>
      </c>
      <c r="AG22" s="437">
        <f t="shared" si="16"/>
        <v>5809.7094999999999</v>
      </c>
      <c r="AH22" s="429">
        <f t="shared" si="16"/>
        <v>7359.2364999999991</v>
      </c>
      <c r="AI22" s="437">
        <f t="shared" si="16"/>
        <v>8134</v>
      </c>
      <c r="AJ22" s="419">
        <f>O22*$AL$18</f>
        <v>5356.8750000000009</v>
      </c>
      <c r="AK22" s="429">
        <f>P22*$AL$18</f>
        <v>6785.625</v>
      </c>
      <c r="AL22" s="424">
        <f>Q22*$AL$18</f>
        <v>7500</v>
      </c>
      <c r="AM22" s="437">
        <f t="shared" ref="AM22" si="17">O22*$AO$18</f>
        <v>4999.75</v>
      </c>
      <c r="AN22" s="429">
        <f t="shared" ref="AN22" si="18">P22*$AO$18</f>
        <v>6333.25</v>
      </c>
      <c r="AO22" s="424">
        <f t="shared" ref="AO22" si="19">Q22*$AO$18</f>
        <v>7000</v>
      </c>
    </row>
    <row r="23" spans="1:44" s="61" customFormat="1" ht="18" customHeight="1">
      <c r="A23" s="68"/>
      <c r="B23" s="1906"/>
      <c r="C23" s="786" t="s">
        <v>369</v>
      </c>
      <c r="D23" s="850">
        <v>2.5</v>
      </c>
      <c r="E23" s="854" t="s">
        <v>368</v>
      </c>
      <c r="F23" s="1960"/>
      <c r="G23" s="1910"/>
      <c r="H23" s="1962"/>
      <c r="I23" s="1964"/>
      <c r="J23" s="1916"/>
      <c r="K23" s="1969"/>
      <c r="L23" s="1971"/>
      <c r="M23" s="1973"/>
      <c r="N23" s="1975"/>
      <c r="O23" s="418">
        <f>O22/F22</f>
        <v>7.142500000000001</v>
      </c>
      <c r="P23" s="428">
        <f>P22/F22</f>
        <v>9.0474999999999994</v>
      </c>
      <c r="Q23" s="513">
        <f>Q22/F22</f>
        <v>10</v>
      </c>
      <c r="R23" s="432">
        <f>R22/F22</f>
        <v>6.9996500000000008</v>
      </c>
      <c r="S23" s="443">
        <f>S22/F22</f>
        <v>8.8665500000000002</v>
      </c>
      <c r="T23" s="440">
        <f>T22/F22</f>
        <v>9.8000000000000007</v>
      </c>
      <c r="U23" s="436">
        <f t="shared" ref="U23" si="20">U22/F22</f>
        <v>6.785375000000001</v>
      </c>
      <c r="V23" s="443">
        <f t="shared" ref="V23" si="21">V22/F22</f>
        <v>8.5951249999999995</v>
      </c>
      <c r="W23" s="436">
        <f t="shared" ref="W23" si="22">W22/F22</f>
        <v>9.5</v>
      </c>
      <c r="X23" s="432">
        <f t="shared" ref="X23" si="23">X22/F22</f>
        <v>6.6425250000000018</v>
      </c>
      <c r="Y23" s="443">
        <f t="shared" ref="Y23" si="24">Y22/F22</f>
        <v>8.414175000000002</v>
      </c>
      <c r="Z23" s="440">
        <f t="shared" ref="Z23" si="25">Z22/F22</f>
        <v>9.3000000000000007</v>
      </c>
      <c r="AA23" s="436">
        <f t="shared" ref="AA23" si="26">AA22/F22</f>
        <v>6.4282500000000011</v>
      </c>
      <c r="AB23" s="443">
        <f t="shared" ref="AB23" si="27">AB22/F22</f>
        <v>8.1427499999999995</v>
      </c>
      <c r="AC23" s="436">
        <f t="shared" ref="AC23" si="28">AC22/F22</f>
        <v>9</v>
      </c>
      <c r="AD23" s="432">
        <f>AD22/$F$22</f>
        <v>5.9282750000000002</v>
      </c>
      <c r="AE23" s="443">
        <f t="shared" ref="AE23:AF23" si="29">AE22/$F$22</f>
        <v>7.5094249999999994</v>
      </c>
      <c r="AF23" s="440">
        <f t="shared" si="29"/>
        <v>8.3000000000000007</v>
      </c>
      <c r="AG23" s="436">
        <f>AG22/$F$22</f>
        <v>5.8097095000000003</v>
      </c>
      <c r="AH23" s="443">
        <f t="shared" ref="AH23:AI23" si="30">AH22/$F$22</f>
        <v>7.3592364999999988</v>
      </c>
      <c r="AI23" s="436">
        <f t="shared" si="30"/>
        <v>8.1340000000000003</v>
      </c>
      <c r="AJ23" s="432">
        <f>AJ22/F22</f>
        <v>5.3568750000000005</v>
      </c>
      <c r="AK23" s="443">
        <f>AK22/F22</f>
        <v>6.7856249999999996</v>
      </c>
      <c r="AL23" s="440">
        <f>AL22/F22</f>
        <v>7.5</v>
      </c>
      <c r="AM23" s="436">
        <f t="shared" ref="AM23" si="31">AM22/F22</f>
        <v>4.9997499999999997</v>
      </c>
      <c r="AN23" s="443">
        <f t="shared" ref="AN23" si="32">AN22/F22</f>
        <v>6.3332499999999996</v>
      </c>
      <c r="AO23" s="440">
        <f t="shared" ref="AO23" si="33">AO22/F22</f>
        <v>7</v>
      </c>
      <c r="AP23" s="307"/>
      <c r="AQ23" s="307"/>
      <c r="AR23" s="307"/>
    </row>
    <row r="24" spans="1:44" s="61" customFormat="1" ht="18" customHeight="1">
      <c r="A24" s="68"/>
      <c r="B24" s="1906"/>
      <c r="C24" s="1205" t="s">
        <v>370</v>
      </c>
      <c r="D24" s="1205"/>
      <c r="E24" s="1206"/>
      <c r="F24" s="1960">
        <v>1000</v>
      </c>
      <c r="G24" s="1910">
        <f>F24*D25</f>
        <v>2500</v>
      </c>
      <c r="H24" s="1962">
        <f>G24*$H$19</f>
        <v>7142.5000000000009</v>
      </c>
      <c r="I24" s="1964">
        <f>G24*0%</f>
        <v>0</v>
      </c>
      <c r="J24" s="1910">
        <f t="shared" ref="J24" si="34">G24*$R$6*6</f>
        <v>1905</v>
      </c>
      <c r="K24" s="1964">
        <f t="shared" ref="K24" si="35">G24*$S$6*3</f>
        <v>952.5</v>
      </c>
      <c r="L24" s="1977">
        <f t="shared" ref="L24" si="36">G24*$U$6*1</f>
        <v>0</v>
      </c>
      <c r="M24" s="1973" t="s">
        <v>92</v>
      </c>
      <c r="N24" s="1975" t="s">
        <v>92</v>
      </c>
      <c r="O24" s="419">
        <f>H24+I24</f>
        <v>7142.5000000000009</v>
      </c>
      <c r="P24" s="429">
        <f>H24+I24+J24</f>
        <v>9047.5</v>
      </c>
      <c r="Q24" s="437">
        <f>H24+I24+J24+K24+L24</f>
        <v>10000</v>
      </c>
      <c r="R24" s="419">
        <f>O24*$T$18</f>
        <v>6999.6500000000005</v>
      </c>
      <c r="S24" s="429">
        <f>P24*$T$18</f>
        <v>8866.5499999999993</v>
      </c>
      <c r="T24" s="424">
        <f>Q24*$T$18</f>
        <v>9800</v>
      </c>
      <c r="U24" s="437">
        <f t="shared" ref="U24" si="37">O24*$W$18</f>
        <v>6785.3750000000009</v>
      </c>
      <c r="V24" s="429">
        <f t="shared" ref="V24" si="38">P24*$W$18</f>
        <v>8595.125</v>
      </c>
      <c r="W24" s="437">
        <f t="shared" ref="W24" si="39">Q24*$W$18</f>
        <v>9500</v>
      </c>
      <c r="X24" s="419">
        <f t="shared" ref="X24" si="40">O24*$Z$18</f>
        <v>6642.5250000000015</v>
      </c>
      <c r="Y24" s="429">
        <f t="shared" ref="Y24" si="41">P24*$Z$18</f>
        <v>8414.1750000000011</v>
      </c>
      <c r="Z24" s="424">
        <f t="shared" ref="Z24" si="42">Q24*$Z$18</f>
        <v>9300</v>
      </c>
      <c r="AA24" s="437">
        <f t="shared" ref="AA24" si="43">O24*$AC$18</f>
        <v>6428.2500000000009</v>
      </c>
      <c r="AB24" s="429">
        <f t="shared" ref="AB24" si="44">P24*$AC$18</f>
        <v>8142.75</v>
      </c>
      <c r="AC24" s="437">
        <f t="shared" ref="AC24" si="45">Q24*$AC$18</f>
        <v>9000</v>
      </c>
      <c r="AD24" s="419">
        <f t="shared" ref="AD24:AI24" si="46">O24*$AF$18</f>
        <v>5928.2750000000005</v>
      </c>
      <c r="AE24" s="429">
        <f t="shared" si="46"/>
        <v>7509.4249999999993</v>
      </c>
      <c r="AF24" s="424">
        <f t="shared" si="46"/>
        <v>8300</v>
      </c>
      <c r="AG24" s="437">
        <f t="shared" si="46"/>
        <v>5809.7094999999999</v>
      </c>
      <c r="AH24" s="429">
        <f t="shared" si="46"/>
        <v>7359.2364999999991</v>
      </c>
      <c r="AI24" s="437">
        <f t="shared" si="46"/>
        <v>8134</v>
      </c>
      <c r="AJ24" s="419">
        <f>O24*$AL$18</f>
        <v>5356.8750000000009</v>
      </c>
      <c r="AK24" s="429">
        <f>P24*$AL$18</f>
        <v>6785.625</v>
      </c>
      <c r="AL24" s="424">
        <f>Q24*$AL$18</f>
        <v>7500</v>
      </c>
      <c r="AM24" s="437">
        <f t="shared" ref="AM24" si="47">O24*$AO$18</f>
        <v>4999.75</v>
      </c>
      <c r="AN24" s="429">
        <f t="shared" ref="AN24" si="48">P24*$AO$18</f>
        <v>6333.25</v>
      </c>
      <c r="AO24" s="424">
        <f t="shared" ref="AO24" si="49">Q24*$AO$18</f>
        <v>7000</v>
      </c>
    </row>
    <row r="25" spans="1:44" s="61" customFormat="1" ht="18" customHeight="1">
      <c r="A25" s="68"/>
      <c r="B25" s="1906"/>
      <c r="C25" s="786" t="s">
        <v>371</v>
      </c>
      <c r="D25" s="850">
        <v>2.5</v>
      </c>
      <c r="E25" s="854" t="s">
        <v>92</v>
      </c>
      <c r="F25" s="1960"/>
      <c r="G25" s="1910"/>
      <c r="H25" s="1962"/>
      <c r="I25" s="1964"/>
      <c r="J25" s="1916"/>
      <c r="K25" s="1969"/>
      <c r="L25" s="1971"/>
      <c r="M25" s="1973"/>
      <c r="N25" s="1975"/>
      <c r="O25" s="418">
        <f>O24/F24</f>
        <v>7.142500000000001</v>
      </c>
      <c r="P25" s="428">
        <f>P24/F24</f>
        <v>9.0474999999999994</v>
      </c>
      <c r="Q25" s="513">
        <f>Q24/F24</f>
        <v>10</v>
      </c>
      <c r="R25" s="432">
        <f>R24/F24</f>
        <v>6.9996500000000008</v>
      </c>
      <c r="S25" s="443">
        <f>S24/F24</f>
        <v>8.8665500000000002</v>
      </c>
      <c r="T25" s="440">
        <f>T24/F24</f>
        <v>9.8000000000000007</v>
      </c>
      <c r="U25" s="436">
        <f t="shared" ref="U25" si="50">U24/F24</f>
        <v>6.785375000000001</v>
      </c>
      <c r="V25" s="443">
        <f>V24/F24</f>
        <v>8.5951249999999995</v>
      </c>
      <c r="W25" s="436">
        <f t="shared" ref="W25" si="51">W24/F24</f>
        <v>9.5</v>
      </c>
      <c r="X25" s="432">
        <f t="shared" ref="X25" si="52">X24/F24</f>
        <v>6.6425250000000018</v>
      </c>
      <c r="Y25" s="443">
        <f t="shared" ref="Y25" si="53">Y24/F24</f>
        <v>8.414175000000002</v>
      </c>
      <c r="Z25" s="440">
        <f t="shared" ref="Z25" si="54">Z24/F24</f>
        <v>9.3000000000000007</v>
      </c>
      <c r="AA25" s="436">
        <f t="shared" ref="AA25" si="55">AA24/F24</f>
        <v>6.4282500000000011</v>
      </c>
      <c r="AB25" s="443">
        <f t="shared" ref="AB25" si="56">AB24/F24</f>
        <v>8.1427499999999995</v>
      </c>
      <c r="AC25" s="436">
        <f t="shared" ref="AC25" si="57">AC24/F24</f>
        <v>9</v>
      </c>
      <c r="AD25" s="432">
        <f>AD24/$F$24</f>
        <v>5.9282750000000002</v>
      </c>
      <c r="AE25" s="443">
        <f t="shared" ref="AE25:AF25" si="58">AE24/$F$24</f>
        <v>7.5094249999999994</v>
      </c>
      <c r="AF25" s="440">
        <f t="shared" si="58"/>
        <v>8.3000000000000007</v>
      </c>
      <c r="AG25" s="436">
        <f>AG24/$F$24</f>
        <v>5.8097095000000003</v>
      </c>
      <c r="AH25" s="443">
        <f t="shared" ref="AH25:AI25" si="59">AH24/$F$24</f>
        <v>7.3592364999999988</v>
      </c>
      <c r="AI25" s="436">
        <f t="shared" si="59"/>
        <v>8.1340000000000003</v>
      </c>
      <c r="AJ25" s="432">
        <f>AJ24/F24</f>
        <v>5.3568750000000005</v>
      </c>
      <c r="AK25" s="443">
        <f>AK24/F24</f>
        <v>6.7856249999999996</v>
      </c>
      <c r="AL25" s="440">
        <f>AL24/F24</f>
        <v>7.5</v>
      </c>
      <c r="AM25" s="436">
        <f t="shared" ref="AM25" si="60">AM24/F24</f>
        <v>4.9997499999999997</v>
      </c>
      <c r="AN25" s="443">
        <f t="shared" ref="AN25" si="61">AN24/F24</f>
        <v>6.3332499999999996</v>
      </c>
      <c r="AO25" s="440">
        <f t="shared" ref="AO25" si="62">AO24/F24</f>
        <v>7</v>
      </c>
      <c r="AP25" s="307"/>
      <c r="AQ25" s="307"/>
      <c r="AR25" s="307"/>
    </row>
    <row r="26" spans="1:44" s="61" customFormat="1" ht="18" customHeight="1">
      <c r="A26" s="68"/>
      <c r="B26" s="1906"/>
      <c r="C26" s="1205" t="s">
        <v>372</v>
      </c>
      <c r="D26" s="1205"/>
      <c r="E26" s="1206"/>
      <c r="F26" s="1960">
        <v>1000</v>
      </c>
      <c r="G26" s="1910">
        <f>F26*D27</f>
        <v>2500</v>
      </c>
      <c r="H26" s="1962">
        <f>G26*$H$19</f>
        <v>7142.5000000000009</v>
      </c>
      <c r="I26" s="1964">
        <f>G26*0%</f>
        <v>0</v>
      </c>
      <c r="J26" s="1910">
        <f t="shared" ref="J26" si="63">G26*$R$6*6</f>
        <v>1905</v>
      </c>
      <c r="K26" s="1964">
        <f t="shared" ref="K26" si="64">G26*$S$6*3</f>
        <v>952.5</v>
      </c>
      <c r="L26" s="1977">
        <f t="shared" ref="L26" si="65">G26*$U$6*1</f>
        <v>0</v>
      </c>
      <c r="M26" s="1973" t="s">
        <v>368</v>
      </c>
      <c r="N26" s="1975" t="s">
        <v>368</v>
      </c>
      <c r="O26" s="419">
        <f>H26+I26</f>
        <v>7142.5000000000009</v>
      </c>
      <c r="P26" s="429">
        <f>H26+I26+J26</f>
        <v>9047.5</v>
      </c>
      <c r="Q26" s="437">
        <f>H26+I26+J26+K26+L26</f>
        <v>10000</v>
      </c>
      <c r="R26" s="419">
        <f>O26*$T$18</f>
        <v>6999.6500000000005</v>
      </c>
      <c r="S26" s="429">
        <f>P26*$T$18</f>
        <v>8866.5499999999993</v>
      </c>
      <c r="T26" s="424">
        <f>Q26*$T$18</f>
        <v>9800</v>
      </c>
      <c r="U26" s="437">
        <f t="shared" ref="U26" si="66">O26*$W$18</f>
        <v>6785.3750000000009</v>
      </c>
      <c r="V26" s="429">
        <f t="shared" ref="V26" si="67">P26*$W$18</f>
        <v>8595.125</v>
      </c>
      <c r="W26" s="437">
        <f>Q26*$W$18</f>
        <v>9500</v>
      </c>
      <c r="X26" s="419">
        <f t="shared" ref="X26" si="68">O26*$Z$18</f>
        <v>6642.5250000000015</v>
      </c>
      <c r="Y26" s="429">
        <f t="shared" ref="Y26" si="69">P26*$Z$18</f>
        <v>8414.1750000000011</v>
      </c>
      <c r="Z26" s="424">
        <f t="shared" ref="Z26" si="70">Q26*$Z$18</f>
        <v>9300</v>
      </c>
      <c r="AA26" s="437">
        <f t="shared" ref="AA26" si="71">O26*$AC$18</f>
        <v>6428.2500000000009</v>
      </c>
      <c r="AB26" s="429">
        <f t="shared" ref="AB26" si="72">P26*$AC$18</f>
        <v>8142.75</v>
      </c>
      <c r="AC26" s="437">
        <f t="shared" ref="AC26" si="73">Q26*$AC$18</f>
        <v>9000</v>
      </c>
      <c r="AD26" s="419">
        <f t="shared" ref="AD26:AI26" si="74">O26*$AF$18</f>
        <v>5928.2750000000005</v>
      </c>
      <c r="AE26" s="429">
        <f t="shared" si="74"/>
        <v>7509.4249999999993</v>
      </c>
      <c r="AF26" s="424">
        <f t="shared" si="74"/>
        <v>8300</v>
      </c>
      <c r="AG26" s="437">
        <f t="shared" si="74"/>
        <v>5809.7094999999999</v>
      </c>
      <c r="AH26" s="429">
        <f t="shared" si="74"/>
        <v>7359.2364999999991</v>
      </c>
      <c r="AI26" s="437">
        <f t="shared" si="74"/>
        <v>8134</v>
      </c>
      <c r="AJ26" s="419">
        <f>O26*$AL$18</f>
        <v>5356.8750000000009</v>
      </c>
      <c r="AK26" s="429">
        <f>P26*$AL$18</f>
        <v>6785.625</v>
      </c>
      <c r="AL26" s="424">
        <f>Q26*$AL$18</f>
        <v>7500</v>
      </c>
      <c r="AM26" s="437">
        <f t="shared" ref="AM26" si="75">O26*$AO$18</f>
        <v>4999.75</v>
      </c>
      <c r="AN26" s="429">
        <f t="shared" ref="AN26" si="76">P26*$AO$18</f>
        <v>6333.25</v>
      </c>
      <c r="AO26" s="424">
        <f t="shared" ref="AO26" si="77">Q26*$AO$18</f>
        <v>7000</v>
      </c>
    </row>
    <row r="27" spans="1:44" s="61" customFormat="1" ht="18" customHeight="1">
      <c r="A27" s="68"/>
      <c r="B27" s="1906"/>
      <c r="C27" s="786" t="s">
        <v>373</v>
      </c>
      <c r="D27" s="850">
        <v>2.5</v>
      </c>
      <c r="E27" s="854" t="s">
        <v>368</v>
      </c>
      <c r="F27" s="1960"/>
      <c r="G27" s="1910"/>
      <c r="H27" s="1962"/>
      <c r="I27" s="1964"/>
      <c r="J27" s="1910"/>
      <c r="K27" s="1964"/>
      <c r="L27" s="1977"/>
      <c r="M27" s="1973"/>
      <c r="N27" s="1975"/>
      <c r="O27" s="418">
        <f>O26/F26</f>
        <v>7.142500000000001</v>
      </c>
      <c r="P27" s="428">
        <f>P26/F26</f>
        <v>9.0474999999999994</v>
      </c>
      <c r="Q27" s="513">
        <f>Q26/F26</f>
        <v>10</v>
      </c>
      <c r="R27" s="432">
        <f>R26/F26</f>
        <v>6.9996500000000008</v>
      </c>
      <c r="S27" s="443">
        <f>S26/F26</f>
        <v>8.8665500000000002</v>
      </c>
      <c r="T27" s="440">
        <f>T26/F26</f>
        <v>9.8000000000000007</v>
      </c>
      <c r="U27" s="436">
        <f t="shared" ref="U27" si="78">U26/F26</f>
        <v>6.785375000000001</v>
      </c>
      <c r="V27" s="443">
        <f t="shared" ref="V27" si="79">V26/F26</f>
        <v>8.5951249999999995</v>
      </c>
      <c r="W27" s="436">
        <f t="shared" ref="W27" si="80">W26/F26</f>
        <v>9.5</v>
      </c>
      <c r="X27" s="432">
        <f t="shared" ref="X27" si="81">X26/F26</f>
        <v>6.6425250000000018</v>
      </c>
      <c r="Y27" s="443">
        <f t="shared" ref="Y27" si="82">Y26/F26</f>
        <v>8.414175000000002</v>
      </c>
      <c r="Z27" s="440">
        <f t="shared" ref="Z27" si="83">Z26/F26</f>
        <v>9.3000000000000007</v>
      </c>
      <c r="AA27" s="436">
        <f t="shared" ref="AA27" si="84">AA26/F26</f>
        <v>6.4282500000000011</v>
      </c>
      <c r="AB27" s="443">
        <f t="shared" ref="AB27" si="85">AB26/F26</f>
        <v>8.1427499999999995</v>
      </c>
      <c r="AC27" s="436">
        <f t="shared" ref="AC27" si="86">AC26/F26</f>
        <v>9</v>
      </c>
      <c r="AD27" s="432">
        <f>AD26/$F$26</f>
        <v>5.9282750000000002</v>
      </c>
      <c r="AE27" s="443">
        <f t="shared" ref="AE27:AF27" si="87">AE26/$F$26</f>
        <v>7.5094249999999994</v>
      </c>
      <c r="AF27" s="440">
        <f t="shared" si="87"/>
        <v>8.3000000000000007</v>
      </c>
      <c r="AG27" s="436">
        <f>AG26/$F$26</f>
        <v>5.8097095000000003</v>
      </c>
      <c r="AH27" s="443">
        <f t="shared" ref="AH27:AI27" si="88">AH26/$F$26</f>
        <v>7.3592364999999988</v>
      </c>
      <c r="AI27" s="436">
        <f t="shared" si="88"/>
        <v>8.1340000000000003</v>
      </c>
      <c r="AJ27" s="432">
        <f>AJ26/F26</f>
        <v>5.3568750000000005</v>
      </c>
      <c r="AK27" s="443">
        <f>AK26/F26</f>
        <v>6.7856249999999996</v>
      </c>
      <c r="AL27" s="440">
        <f>AL26/F26</f>
        <v>7.5</v>
      </c>
      <c r="AM27" s="436">
        <f t="shared" ref="AM27" si="89">AM26/F26</f>
        <v>4.9997499999999997</v>
      </c>
      <c r="AN27" s="443">
        <f t="shared" ref="AN27" si="90">AN26/F26</f>
        <v>6.3332499999999996</v>
      </c>
      <c r="AO27" s="440">
        <f t="shared" ref="AO27" si="91">AO26/F26</f>
        <v>7</v>
      </c>
      <c r="AP27" s="307"/>
      <c r="AQ27" s="307"/>
      <c r="AR27" s="307"/>
    </row>
    <row r="28" spans="1:44" s="61" customFormat="1" ht="18" customHeight="1">
      <c r="A28" s="68"/>
      <c r="B28" s="1906"/>
      <c r="C28" s="1205" t="s">
        <v>387</v>
      </c>
      <c r="D28" s="1205"/>
      <c r="E28" s="1206"/>
      <c r="F28" s="1960">
        <v>1000</v>
      </c>
      <c r="G28" s="1910">
        <f>F28*D29</f>
        <v>2500</v>
      </c>
      <c r="H28" s="1962">
        <f>G28*$H$19</f>
        <v>7142.5000000000009</v>
      </c>
      <c r="I28" s="1964">
        <f>G28*0%</f>
        <v>0</v>
      </c>
      <c r="J28" s="1982">
        <f t="shared" ref="J28" si="92">G28*$R$6*6</f>
        <v>1905</v>
      </c>
      <c r="K28" s="1924">
        <f t="shared" ref="K28" si="93">G28*$S$6*3</f>
        <v>952.5</v>
      </c>
      <c r="L28" s="1983">
        <f t="shared" ref="L28" si="94">G28*$U$6*1</f>
        <v>0</v>
      </c>
      <c r="M28" s="1973" t="s">
        <v>368</v>
      </c>
      <c r="N28" s="1975" t="s">
        <v>368</v>
      </c>
      <c r="O28" s="419">
        <f>H28+I28</f>
        <v>7142.5000000000009</v>
      </c>
      <c r="P28" s="429">
        <f>H28+I28+J28</f>
        <v>9047.5</v>
      </c>
      <c r="Q28" s="437">
        <f>H28+I28+J28+K28+L28</f>
        <v>10000</v>
      </c>
      <c r="R28" s="419">
        <f>O28*$T$18</f>
        <v>6999.6500000000005</v>
      </c>
      <c r="S28" s="429">
        <f>P28*$T$18</f>
        <v>8866.5499999999993</v>
      </c>
      <c r="T28" s="424">
        <f>Q28*$T$18</f>
        <v>9800</v>
      </c>
      <c r="U28" s="437">
        <f t="shared" ref="U28" si="95">O28*$W$18</f>
        <v>6785.3750000000009</v>
      </c>
      <c r="V28" s="429">
        <f t="shared" ref="V28" si="96">P28*$W$18</f>
        <v>8595.125</v>
      </c>
      <c r="W28" s="437">
        <f t="shared" ref="W28" si="97">Q28*$W$18</f>
        <v>9500</v>
      </c>
      <c r="X28" s="419">
        <f>O28*$Z$18</f>
        <v>6642.5250000000015</v>
      </c>
      <c r="Y28" s="429">
        <f t="shared" ref="Y28" si="98">P28*$Z$18</f>
        <v>8414.1750000000011</v>
      </c>
      <c r="Z28" s="424">
        <f t="shared" ref="Z28" si="99">Q28*$Z$18</f>
        <v>9300</v>
      </c>
      <c r="AA28" s="437">
        <f t="shared" ref="AA28" si="100">O28*$AC$18</f>
        <v>6428.2500000000009</v>
      </c>
      <c r="AB28" s="429">
        <f t="shared" ref="AB28" si="101">P28*$AC$18</f>
        <v>8142.75</v>
      </c>
      <c r="AC28" s="437">
        <f t="shared" ref="AC28" si="102">Q28*$AC$18</f>
        <v>9000</v>
      </c>
      <c r="AD28" s="419">
        <f t="shared" ref="AD28:AI28" si="103">O28*$AF$18</f>
        <v>5928.2750000000005</v>
      </c>
      <c r="AE28" s="429">
        <f t="shared" si="103"/>
        <v>7509.4249999999993</v>
      </c>
      <c r="AF28" s="424">
        <f t="shared" si="103"/>
        <v>8300</v>
      </c>
      <c r="AG28" s="437">
        <f t="shared" si="103"/>
        <v>5809.7094999999999</v>
      </c>
      <c r="AH28" s="429">
        <f t="shared" si="103"/>
        <v>7359.2364999999991</v>
      </c>
      <c r="AI28" s="437">
        <f t="shared" si="103"/>
        <v>8134</v>
      </c>
      <c r="AJ28" s="419">
        <f>O28*$AL$18</f>
        <v>5356.8750000000009</v>
      </c>
      <c r="AK28" s="429">
        <f>P28*$AL$18</f>
        <v>6785.625</v>
      </c>
      <c r="AL28" s="424">
        <f>Q28*$AL$18</f>
        <v>7500</v>
      </c>
      <c r="AM28" s="437">
        <f t="shared" ref="AM28" si="104">O28*$AO$18</f>
        <v>4999.75</v>
      </c>
      <c r="AN28" s="429">
        <f t="shared" ref="AN28" si="105">P28*$AO$18</f>
        <v>6333.25</v>
      </c>
      <c r="AO28" s="424">
        <f t="shared" ref="AO28" si="106">Q28*$AO$18</f>
        <v>7000</v>
      </c>
    </row>
    <row r="29" spans="1:44" s="61" customFormat="1" ht="18" customHeight="1">
      <c r="A29" s="68"/>
      <c r="B29" s="1906"/>
      <c r="C29" s="786" t="s">
        <v>386</v>
      </c>
      <c r="D29" s="850">
        <v>2.5</v>
      </c>
      <c r="E29" s="854" t="s">
        <v>368</v>
      </c>
      <c r="F29" s="1960"/>
      <c r="G29" s="1910"/>
      <c r="H29" s="1962"/>
      <c r="I29" s="1964"/>
      <c r="J29" s="1910"/>
      <c r="K29" s="1964"/>
      <c r="L29" s="1977"/>
      <c r="M29" s="1973"/>
      <c r="N29" s="1975"/>
      <c r="O29" s="418">
        <f>O28/F28</f>
        <v>7.142500000000001</v>
      </c>
      <c r="P29" s="428">
        <f>P28/F28</f>
        <v>9.0474999999999994</v>
      </c>
      <c r="Q29" s="513">
        <f>Q28/F28</f>
        <v>10</v>
      </c>
      <c r="R29" s="432">
        <f>R28/F28</f>
        <v>6.9996500000000008</v>
      </c>
      <c r="S29" s="443">
        <f>S28/F28</f>
        <v>8.8665500000000002</v>
      </c>
      <c r="T29" s="440">
        <f>T28/F28</f>
        <v>9.8000000000000007</v>
      </c>
      <c r="U29" s="436">
        <f t="shared" ref="U29" si="107">U28/F28</f>
        <v>6.785375000000001</v>
      </c>
      <c r="V29" s="443">
        <f t="shared" ref="V29" si="108">V28/F28</f>
        <v>8.5951249999999995</v>
      </c>
      <c r="W29" s="436">
        <f t="shared" ref="W29" si="109">W28/F28</f>
        <v>9.5</v>
      </c>
      <c r="X29" s="432">
        <f t="shared" ref="X29" si="110">X28/F28</f>
        <v>6.6425250000000018</v>
      </c>
      <c r="Y29" s="443">
        <f t="shared" ref="Y29" si="111">Y28/F28</f>
        <v>8.414175000000002</v>
      </c>
      <c r="Z29" s="440">
        <f t="shared" ref="Z29" si="112">Z28/F28</f>
        <v>9.3000000000000007</v>
      </c>
      <c r="AA29" s="436">
        <f t="shared" ref="AA29" si="113">AA28/F28</f>
        <v>6.4282500000000011</v>
      </c>
      <c r="AB29" s="443">
        <f t="shared" ref="AB29" si="114">AB28/F28</f>
        <v>8.1427499999999995</v>
      </c>
      <c r="AC29" s="436">
        <f t="shared" ref="AC29" si="115">AC28/F28</f>
        <v>9</v>
      </c>
      <c r="AD29" s="432">
        <f>AD28/$F$28</f>
        <v>5.9282750000000002</v>
      </c>
      <c r="AE29" s="443">
        <f t="shared" ref="AE29:AF29" si="116">AE28/$F$28</f>
        <v>7.5094249999999994</v>
      </c>
      <c r="AF29" s="440">
        <f t="shared" si="116"/>
        <v>8.3000000000000007</v>
      </c>
      <c r="AG29" s="436">
        <f>AG28/$F$28</f>
        <v>5.8097095000000003</v>
      </c>
      <c r="AH29" s="443">
        <f t="shared" ref="AH29:AI29" si="117">AH28/$F$28</f>
        <v>7.3592364999999988</v>
      </c>
      <c r="AI29" s="436">
        <f t="shared" si="117"/>
        <v>8.1340000000000003</v>
      </c>
      <c r="AJ29" s="432">
        <f>AJ28/F28</f>
        <v>5.3568750000000005</v>
      </c>
      <c r="AK29" s="443">
        <f>AK28/F28</f>
        <v>6.7856249999999996</v>
      </c>
      <c r="AL29" s="440">
        <f>AL28/F28</f>
        <v>7.5</v>
      </c>
      <c r="AM29" s="436">
        <f t="shared" ref="AM29" si="118">AM28/F28</f>
        <v>4.9997499999999997</v>
      </c>
      <c r="AN29" s="443">
        <f t="shared" ref="AN29" si="119">AN28/F28</f>
        <v>6.3332499999999996</v>
      </c>
      <c r="AO29" s="440">
        <f t="shared" ref="AO29" si="120">AO28/F28</f>
        <v>7</v>
      </c>
      <c r="AP29" s="307"/>
      <c r="AQ29" s="307"/>
      <c r="AR29" s="307"/>
    </row>
    <row r="30" spans="1:44" s="61" customFormat="1" ht="18" customHeight="1">
      <c r="A30" s="68"/>
      <c r="B30" s="1906"/>
      <c r="C30" s="1205" t="s">
        <v>444</v>
      </c>
      <c r="D30" s="1205"/>
      <c r="E30" s="1206"/>
      <c r="F30" s="1960">
        <v>1000</v>
      </c>
      <c r="G30" s="1910">
        <f>F30*D31</f>
        <v>2500</v>
      </c>
      <c r="H30" s="1962">
        <f>G30*$H$19</f>
        <v>7142.5000000000009</v>
      </c>
      <c r="I30" s="1964">
        <f>G30*0%</f>
        <v>0</v>
      </c>
      <c r="J30" s="1982">
        <f t="shared" ref="J30" si="121">G30*$R$6*6</f>
        <v>1905</v>
      </c>
      <c r="K30" s="1924">
        <f t="shared" ref="K30" si="122">G30*$S$6*3</f>
        <v>952.5</v>
      </c>
      <c r="L30" s="1983">
        <f t="shared" ref="L30" si="123">G30*$U$6*1</f>
        <v>0</v>
      </c>
      <c r="M30" s="1973" t="s">
        <v>368</v>
      </c>
      <c r="N30" s="1975" t="s">
        <v>368</v>
      </c>
      <c r="O30" s="419">
        <f>H30+I30</f>
        <v>7142.5000000000009</v>
      </c>
      <c r="P30" s="429">
        <f>H30+I30+J30</f>
        <v>9047.5</v>
      </c>
      <c r="Q30" s="437">
        <f>H30+I30+J30+K30+L30</f>
        <v>10000</v>
      </c>
      <c r="R30" s="419">
        <f>O30*$T$18</f>
        <v>6999.6500000000005</v>
      </c>
      <c r="S30" s="429">
        <f>P30*$T$18</f>
        <v>8866.5499999999993</v>
      </c>
      <c r="T30" s="424">
        <f>Q30*$T$18</f>
        <v>9800</v>
      </c>
      <c r="U30" s="437">
        <f t="shared" ref="U30" si="124">O30*$W$18</f>
        <v>6785.3750000000009</v>
      </c>
      <c r="V30" s="429">
        <f t="shared" ref="V30" si="125">P30*$W$18</f>
        <v>8595.125</v>
      </c>
      <c r="W30" s="437">
        <f t="shared" ref="W30" si="126">Q30*$W$18</f>
        <v>9500</v>
      </c>
      <c r="X30" s="419">
        <f t="shared" ref="X30" si="127">O30*$Z$18</f>
        <v>6642.5250000000015</v>
      </c>
      <c r="Y30" s="429">
        <f t="shared" ref="Y30" si="128">P30*$Z$18</f>
        <v>8414.1750000000011</v>
      </c>
      <c r="Z30" s="424">
        <f t="shared" ref="Z30" si="129">Q30*$Z$18</f>
        <v>9300</v>
      </c>
      <c r="AA30" s="437">
        <f t="shared" ref="AA30" si="130">O30*$AC$18</f>
        <v>6428.2500000000009</v>
      </c>
      <c r="AB30" s="429">
        <f t="shared" ref="AB30" si="131">P30*$AC$18</f>
        <v>8142.75</v>
      </c>
      <c r="AC30" s="437">
        <f t="shared" ref="AC30" si="132">Q30*$AC$18</f>
        <v>9000</v>
      </c>
      <c r="AD30" s="419">
        <f t="shared" ref="AD30:AI30" si="133">O30*$AF$18</f>
        <v>5928.2750000000005</v>
      </c>
      <c r="AE30" s="429">
        <f t="shared" si="133"/>
        <v>7509.4249999999993</v>
      </c>
      <c r="AF30" s="424">
        <f t="shared" si="133"/>
        <v>8300</v>
      </c>
      <c r="AG30" s="437">
        <f t="shared" si="133"/>
        <v>5809.7094999999999</v>
      </c>
      <c r="AH30" s="429">
        <f t="shared" si="133"/>
        <v>7359.2364999999991</v>
      </c>
      <c r="AI30" s="437">
        <f t="shared" si="133"/>
        <v>8134</v>
      </c>
      <c r="AJ30" s="419">
        <f>O30*$AL$18</f>
        <v>5356.8750000000009</v>
      </c>
      <c r="AK30" s="429">
        <f>P30*$AL$18</f>
        <v>6785.625</v>
      </c>
      <c r="AL30" s="424">
        <f>Q30*$AL$18</f>
        <v>7500</v>
      </c>
      <c r="AM30" s="437">
        <f t="shared" ref="AM30" si="134">O30*$AO$18</f>
        <v>4999.75</v>
      </c>
      <c r="AN30" s="429">
        <f t="shared" ref="AN30" si="135">P30*$AO$18</f>
        <v>6333.25</v>
      </c>
      <c r="AO30" s="424">
        <f t="shared" ref="AO30" si="136">Q30*$AO$18</f>
        <v>7000</v>
      </c>
    </row>
    <row r="31" spans="1:44" s="61" customFormat="1" ht="18" customHeight="1" thickBot="1">
      <c r="A31" s="68"/>
      <c r="B31" s="1920"/>
      <c r="C31" s="783" t="s">
        <v>373</v>
      </c>
      <c r="D31" s="853">
        <v>2.5</v>
      </c>
      <c r="E31" s="855" t="s">
        <v>368</v>
      </c>
      <c r="F31" s="1978"/>
      <c r="G31" s="1916"/>
      <c r="H31" s="1979"/>
      <c r="I31" s="1969"/>
      <c r="J31" s="1926"/>
      <c r="K31" s="1923"/>
      <c r="L31" s="1989"/>
      <c r="M31" s="1988"/>
      <c r="N31" s="1968"/>
      <c r="O31" s="420">
        <f>O30/F30</f>
        <v>7.142500000000001</v>
      </c>
      <c r="P31" s="430">
        <f>P30/F30</f>
        <v>9.0474999999999994</v>
      </c>
      <c r="Q31" s="514">
        <f>Q30/F30</f>
        <v>10</v>
      </c>
      <c r="R31" s="433">
        <f>R30/F30</f>
        <v>6.9996500000000008</v>
      </c>
      <c r="S31" s="444">
        <f>S30/F30</f>
        <v>8.8665500000000002</v>
      </c>
      <c r="T31" s="441">
        <f>T30/F30</f>
        <v>9.8000000000000007</v>
      </c>
      <c r="U31" s="438">
        <f t="shared" ref="U31" si="137">U30/F30</f>
        <v>6.785375000000001</v>
      </c>
      <c r="V31" s="444">
        <f t="shared" ref="V31" si="138">V30/F30</f>
        <v>8.5951249999999995</v>
      </c>
      <c r="W31" s="438">
        <f t="shared" ref="W31" si="139">W30/F30</f>
        <v>9.5</v>
      </c>
      <c r="X31" s="433">
        <f t="shared" ref="X31" si="140">X30/F30</f>
        <v>6.6425250000000018</v>
      </c>
      <c r="Y31" s="444">
        <f t="shared" ref="Y31" si="141">Y30/F30</f>
        <v>8.414175000000002</v>
      </c>
      <c r="Z31" s="441">
        <f t="shared" ref="Z31" si="142">Z30/F30</f>
        <v>9.3000000000000007</v>
      </c>
      <c r="AA31" s="438">
        <f t="shared" ref="AA31" si="143">AA30/F30</f>
        <v>6.4282500000000011</v>
      </c>
      <c r="AB31" s="444">
        <f t="shared" ref="AB31" si="144">AB30/F30</f>
        <v>8.1427499999999995</v>
      </c>
      <c r="AC31" s="438">
        <f t="shared" ref="AC31" si="145">AC30/F30</f>
        <v>9</v>
      </c>
      <c r="AD31" s="433">
        <f>AD30/$F$30</f>
        <v>5.9282750000000002</v>
      </c>
      <c r="AE31" s="444">
        <f t="shared" ref="AE31:AF31" si="146">AE30/$F$30</f>
        <v>7.5094249999999994</v>
      </c>
      <c r="AF31" s="441">
        <f t="shared" si="146"/>
        <v>8.3000000000000007</v>
      </c>
      <c r="AG31" s="438">
        <f>AG30/$F$30</f>
        <v>5.8097095000000003</v>
      </c>
      <c r="AH31" s="444">
        <f t="shared" ref="AH31:AI31" si="147">AH30/$F$30</f>
        <v>7.3592364999999988</v>
      </c>
      <c r="AI31" s="438">
        <f t="shared" si="147"/>
        <v>8.1340000000000003</v>
      </c>
      <c r="AJ31" s="433">
        <f>AJ30/F30</f>
        <v>5.3568750000000005</v>
      </c>
      <c r="AK31" s="444">
        <f>AK30/F30</f>
        <v>6.7856249999999996</v>
      </c>
      <c r="AL31" s="441">
        <f>AL30/F30</f>
        <v>7.5</v>
      </c>
      <c r="AM31" s="438">
        <f t="shared" ref="AM31" si="148">AM30/F30</f>
        <v>4.9997499999999997</v>
      </c>
      <c r="AN31" s="444">
        <f t="shared" ref="AN31" si="149">AN30/F30</f>
        <v>6.3332499999999996</v>
      </c>
      <c r="AO31" s="441">
        <f t="shared" ref="AO31" si="150">AO30/F30</f>
        <v>7</v>
      </c>
      <c r="AP31" s="307"/>
      <c r="AQ31" s="307"/>
      <c r="AR31" s="307"/>
    </row>
    <row r="32" spans="1:44" s="61" customFormat="1" ht="18" customHeight="1">
      <c r="A32" s="68"/>
      <c r="B32" s="1905" t="s">
        <v>374</v>
      </c>
      <c r="C32" s="1211" t="s">
        <v>375</v>
      </c>
      <c r="D32" s="1211"/>
      <c r="E32" s="1212"/>
      <c r="F32" s="1959">
        <v>1000</v>
      </c>
      <c r="G32" s="1909">
        <f>F32*D33</f>
        <v>2500</v>
      </c>
      <c r="H32" s="1980">
        <f>G32*$H$19</f>
        <v>7142.5000000000009</v>
      </c>
      <c r="I32" s="1922">
        <f>G32*0%</f>
        <v>0</v>
      </c>
      <c r="J32" s="1985">
        <f t="shared" ref="J32" si="151">G32*$R$6*6</f>
        <v>1905</v>
      </c>
      <c r="K32" s="1924">
        <f t="shared" ref="K32" si="152">G32*$S$6*3</f>
        <v>952.5</v>
      </c>
      <c r="L32" s="1983">
        <f t="shared" ref="L32" si="153">G32*$U$6*1</f>
        <v>0</v>
      </c>
      <c r="M32" s="1972" t="s">
        <v>368</v>
      </c>
      <c r="N32" s="1974" t="s">
        <v>367</v>
      </c>
      <c r="O32" s="417">
        <f>H32+I32</f>
        <v>7142.5000000000009</v>
      </c>
      <c r="P32" s="427">
        <f>H32+I32+J32</f>
        <v>9047.5</v>
      </c>
      <c r="Q32" s="435">
        <f>H32+I32+J32+K32+L32</f>
        <v>10000</v>
      </c>
      <c r="R32" s="417">
        <f>O32*$T$18</f>
        <v>6999.6500000000005</v>
      </c>
      <c r="S32" s="427">
        <f>P32*$T$18</f>
        <v>8866.5499999999993</v>
      </c>
      <c r="T32" s="422">
        <f>Q32*$T$18</f>
        <v>9800</v>
      </c>
      <c r="U32" s="435">
        <f t="shared" ref="U32" si="154">O32*$W$18</f>
        <v>6785.3750000000009</v>
      </c>
      <c r="V32" s="427">
        <f t="shared" ref="V32" si="155">P32*$W$18</f>
        <v>8595.125</v>
      </c>
      <c r="W32" s="435">
        <f t="shared" ref="W32" si="156">Q32*$W$18</f>
        <v>9500</v>
      </c>
      <c r="X32" s="417">
        <f t="shared" ref="X32" si="157">O32*$Z$18</f>
        <v>6642.5250000000015</v>
      </c>
      <c r="Y32" s="427">
        <f t="shared" ref="Y32" si="158">P32*$Z$18</f>
        <v>8414.1750000000011</v>
      </c>
      <c r="Z32" s="422">
        <f t="shared" ref="Z32" si="159">Q32*$Z$18</f>
        <v>9300</v>
      </c>
      <c r="AA32" s="435">
        <f t="shared" ref="AA32" si="160">O32*$AC$18</f>
        <v>6428.2500000000009</v>
      </c>
      <c r="AB32" s="427">
        <f t="shared" ref="AB32" si="161">P32*$AC$18</f>
        <v>8142.75</v>
      </c>
      <c r="AC32" s="435">
        <f t="shared" ref="AC32" si="162">Q32*$AC$18</f>
        <v>9000</v>
      </c>
      <c r="AD32" s="417">
        <f t="shared" ref="AD32:AI32" si="163">O32*$AF$18</f>
        <v>5928.2750000000005</v>
      </c>
      <c r="AE32" s="427">
        <f t="shared" si="163"/>
        <v>7509.4249999999993</v>
      </c>
      <c r="AF32" s="422">
        <f t="shared" si="163"/>
        <v>8300</v>
      </c>
      <c r="AG32" s="435">
        <f t="shared" si="163"/>
        <v>5809.7094999999999</v>
      </c>
      <c r="AH32" s="427">
        <f t="shared" si="163"/>
        <v>7359.2364999999991</v>
      </c>
      <c r="AI32" s="435">
        <f t="shared" si="163"/>
        <v>8134</v>
      </c>
      <c r="AJ32" s="417">
        <f>O32*$AL$18</f>
        <v>5356.8750000000009</v>
      </c>
      <c r="AK32" s="427">
        <f>P32*$AL$18</f>
        <v>6785.625</v>
      </c>
      <c r="AL32" s="422">
        <f>Q32*$AL$18</f>
        <v>7500</v>
      </c>
      <c r="AM32" s="435">
        <f t="shared" ref="AM32" si="164">O32*$AO$18</f>
        <v>4999.75</v>
      </c>
      <c r="AN32" s="427">
        <f t="shared" ref="AN32" si="165">P32*$AO$18</f>
        <v>6333.25</v>
      </c>
      <c r="AO32" s="422">
        <f t="shared" ref="AO32" si="166">Q32*$AO$18</f>
        <v>7000</v>
      </c>
    </row>
    <row r="33" spans="1:44" s="61" customFormat="1" ht="18" customHeight="1" thickBot="1">
      <c r="A33" s="68"/>
      <c r="B33" s="1920"/>
      <c r="C33" s="783" t="s">
        <v>376</v>
      </c>
      <c r="D33" s="852">
        <v>2.5</v>
      </c>
      <c r="E33" s="855" t="s">
        <v>368</v>
      </c>
      <c r="F33" s="1978"/>
      <c r="G33" s="1916"/>
      <c r="H33" s="1981"/>
      <c r="I33" s="1984"/>
      <c r="J33" s="1986"/>
      <c r="K33" s="1984"/>
      <c r="L33" s="1987"/>
      <c r="M33" s="1988"/>
      <c r="N33" s="1968"/>
      <c r="O33" s="420">
        <f>O32/F32</f>
        <v>7.142500000000001</v>
      </c>
      <c r="P33" s="430">
        <f>P32/F32</f>
        <v>9.0474999999999994</v>
      </c>
      <c r="Q33" s="514">
        <f>Q32/F32</f>
        <v>10</v>
      </c>
      <c r="R33" s="433">
        <f>R32/F32</f>
        <v>6.9996500000000008</v>
      </c>
      <c r="S33" s="444">
        <f>S32/F32</f>
        <v>8.8665500000000002</v>
      </c>
      <c r="T33" s="441">
        <f>T32/F32</f>
        <v>9.8000000000000007</v>
      </c>
      <c r="U33" s="438">
        <f t="shared" ref="U33" si="167">U32/F32</f>
        <v>6.785375000000001</v>
      </c>
      <c r="V33" s="444">
        <f t="shared" ref="V33" si="168">V32/F32</f>
        <v>8.5951249999999995</v>
      </c>
      <c r="W33" s="438">
        <f t="shared" ref="W33" si="169">W32/F32</f>
        <v>9.5</v>
      </c>
      <c r="X33" s="433">
        <f t="shared" ref="X33" si="170">X32/F32</f>
        <v>6.6425250000000018</v>
      </c>
      <c r="Y33" s="444">
        <f t="shared" ref="Y33" si="171">Y32/F32</f>
        <v>8.414175000000002</v>
      </c>
      <c r="Z33" s="441">
        <f t="shared" ref="Z33" si="172">Z32/F32</f>
        <v>9.3000000000000007</v>
      </c>
      <c r="AA33" s="438">
        <f t="shared" ref="AA33" si="173">AA32/F32</f>
        <v>6.4282500000000011</v>
      </c>
      <c r="AB33" s="444">
        <f t="shared" ref="AB33" si="174">AB32/F32</f>
        <v>8.1427499999999995</v>
      </c>
      <c r="AC33" s="438">
        <f t="shared" ref="AC33" si="175">AC32/F32</f>
        <v>9</v>
      </c>
      <c r="AD33" s="433">
        <f t="shared" ref="AD33:AI33" si="176">AD32/$F$32</f>
        <v>5.9282750000000002</v>
      </c>
      <c r="AE33" s="444">
        <f t="shared" si="176"/>
        <v>7.5094249999999994</v>
      </c>
      <c r="AF33" s="441">
        <f t="shared" si="176"/>
        <v>8.3000000000000007</v>
      </c>
      <c r="AG33" s="438">
        <f t="shared" si="176"/>
        <v>5.8097095000000003</v>
      </c>
      <c r="AH33" s="444">
        <f t="shared" si="176"/>
        <v>7.3592364999999988</v>
      </c>
      <c r="AI33" s="438">
        <f t="shared" si="176"/>
        <v>8.1340000000000003</v>
      </c>
      <c r="AJ33" s="433">
        <f>AJ32/F32</f>
        <v>5.3568750000000005</v>
      </c>
      <c r="AK33" s="444">
        <f>AK32/F32</f>
        <v>6.7856249999999996</v>
      </c>
      <c r="AL33" s="441">
        <f>AL32/F32</f>
        <v>7.5</v>
      </c>
      <c r="AM33" s="438">
        <f t="shared" ref="AM33" si="177">AM32/F32</f>
        <v>4.9997499999999997</v>
      </c>
      <c r="AN33" s="444">
        <f t="shared" ref="AN33" si="178">AN32/F32</f>
        <v>6.3332499999999996</v>
      </c>
      <c r="AO33" s="441">
        <f t="shared" ref="AO33" si="179">AO32/F32</f>
        <v>7</v>
      </c>
      <c r="AP33" s="307"/>
      <c r="AQ33" s="307"/>
      <c r="AR33" s="307"/>
    </row>
    <row r="34" spans="1:44" s="61" customFormat="1" ht="18" customHeight="1">
      <c r="A34" s="68"/>
      <c r="B34" s="1235" t="s">
        <v>377</v>
      </c>
      <c r="C34" s="1193" t="s">
        <v>378</v>
      </c>
      <c r="D34" s="1193"/>
      <c r="E34" s="1997"/>
      <c r="F34" s="1959">
        <v>1000</v>
      </c>
      <c r="G34" s="1922">
        <f>F34*D35</f>
        <v>20</v>
      </c>
      <c r="H34" s="1985">
        <f>G34*$H$19</f>
        <v>57.14</v>
      </c>
      <c r="I34" s="1924">
        <v>0</v>
      </c>
      <c r="J34" s="1985">
        <f t="shared" ref="J34" si="180">G34*13.2%*6</f>
        <v>15.84</v>
      </c>
      <c r="K34" s="1924">
        <f t="shared" ref="K34" si="181">G34*13.2%*2</f>
        <v>5.28</v>
      </c>
      <c r="L34" s="1985">
        <f t="shared" ref="L34" si="182">G34*13.5%*1</f>
        <v>2.7</v>
      </c>
      <c r="M34" s="1922" t="e">
        <f>G34*E35*11</f>
        <v>#VALUE!</v>
      </c>
      <c r="N34" s="1974" t="e">
        <f>G34*E35*35</f>
        <v>#VALUE!</v>
      </c>
      <c r="O34" s="417">
        <f>H34+I34</f>
        <v>57.14</v>
      </c>
      <c r="P34" s="427">
        <f>H34+I34+J34</f>
        <v>72.98</v>
      </c>
      <c r="Q34" s="435" t="e">
        <f>H34+I34+J34+K34+L34+M34+N34</f>
        <v>#VALUE!</v>
      </c>
      <c r="R34" s="417">
        <f>O34*$T$18</f>
        <v>55.997199999999999</v>
      </c>
      <c r="S34" s="427">
        <f>P34*$T$18</f>
        <v>71.520400000000009</v>
      </c>
      <c r="T34" s="422" t="e">
        <f>Q34*$T$18</f>
        <v>#VALUE!</v>
      </c>
      <c r="U34" s="435">
        <f t="shared" ref="U34" si="183">O34*$W$18</f>
        <v>54.283000000000001</v>
      </c>
      <c r="V34" s="427">
        <f t="shared" ref="V34" si="184">P34*$W$18</f>
        <v>69.331000000000003</v>
      </c>
      <c r="W34" s="435" t="e">
        <f t="shared" ref="W34" si="185">Q34*$W$18</f>
        <v>#VALUE!</v>
      </c>
      <c r="X34" s="417">
        <f t="shared" ref="X34" si="186">O34*$Z$18</f>
        <v>53.1402</v>
      </c>
      <c r="Y34" s="427">
        <f t="shared" ref="Y34" si="187">P34*$Z$18</f>
        <v>67.871400000000008</v>
      </c>
      <c r="Z34" s="422" t="e">
        <f t="shared" ref="Z34" si="188">Q34*$Z$18</f>
        <v>#VALUE!</v>
      </c>
      <c r="AA34" s="435">
        <f t="shared" ref="AA34" si="189">O34*$AC$18</f>
        <v>51.426000000000002</v>
      </c>
      <c r="AB34" s="427">
        <f t="shared" ref="AB34" si="190">P34*$AC$18</f>
        <v>65.682000000000002</v>
      </c>
      <c r="AC34" s="435" t="e">
        <f t="shared" ref="AC34" si="191">Q34*$AC$18</f>
        <v>#VALUE!</v>
      </c>
      <c r="AD34" s="417">
        <f t="shared" ref="AD34:AI34" si="192">O34*$AF$18</f>
        <v>47.426200000000001</v>
      </c>
      <c r="AE34" s="427">
        <f t="shared" si="192"/>
        <v>60.573399999999999</v>
      </c>
      <c r="AF34" s="422" t="e">
        <f t="shared" si="192"/>
        <v>#VALUE!</v>
      </c>
      <c r="AG34" s="435">
        <f t="shared" si="192"/>
        <v>46.477675999999995</v>
      </c>
      <c r="AH34" s="427">
        <f t="shared" si="192"/>
        <v>59.361932000000003</v>
      </c>
      <c r="AI34" s="435" t="e">
        <f t="shared" si="192"/>
        <v>#VALUE!</v>
      </c>
      <c r="AJ34" s="417">
        <f>O34*$AL$18</f>
        <v>42.855000000000004</v>
      </c>
      <c r="AK34" s="427">
        <f>P34*$AL$18</f>
        <v>54.734999999999999</v>
      </c>
      <c r="AL34" s="422" t="e">
        <f>Q34*$AL$18</f>
        <v>#VALUE!</v>
      </c>
      <c r="AM34" s="435">
        <f t="shared" ref="AM34" si="193">O34*$AO$18</f>
        <v>39.997999999999998</v>
      </c>
      <c r="AN34" s="427">
        <f t="shared" ref="AN34" si="194">P34*$AO$18</f>
        <v>51.085999999999999</v>
      </c>
      <c r="AO34" s="422" t="e">
        <f t="shared" ref="AO34" si="195">Q34*$AO$18</f>
        <v>#VALUE!</v>
      </c>
    </row>
    <row r="35" spans="1:44" s="61" customFormat="1" ht="18" customHeight="1">
      <c r="A35" s="68"/>
      <c r="B35" s="1235"/>
      <c r="C35" s="856" t="s">
        <v>379</v>
      </c>
      <c r="D35" s="850">
        <v>0.02</v>
      </c>
      <c r="E35" s="854" t="s">
        <v>69</v>
      </c>
      <c r="F35" s="1960"/>
      <c r="G35" s="1964"/>
      <c r="H35" s="1975"/>
      <c r="I35" s="1964"/>
      <c r="J35" s="1968"/>
      <c r="K35" s="1969"/>
      <c r="L35" s="1968"/>
      <c r="M35" s="1964"/>
      <c r="N35" s="1975"/>
      <c r="O35" s="418">
        <f>O34/F34</f>
        <v>5.7140000000000003E-2</v>
      </c>
      <c r="P35" s="428">
        <f>P34/F34</f>
        <v>7.2980000000000003E-2</v>
      </c>
      <c r="Q35" s="513" t="e">
        <f>Q34/F34</f>
        <v>#VALUE!</v>
      </c>
      <c r="R35" s="432">
        <f>R34/F34</f>
        <v>5.5997199999999997E-2</v>
      </c>
      <c r="S35" s="443">
        <f>S34/F34</f>
        <v>7.1520400000000012E-2</v>
      </c>
      <c r="T35" s="440" t="e">
        <f>T34/F34</f>
        <v>#VALUE!</v>
      </c>
      <c r="U35" s="436">
        <f t="shared" ref="U35" si="196">U34/F34</f>
        <v>5.4282999999999998E-2</v>
      </c>
      <c r="V35" s="443">
        <f t="shared" ref="V35" si="197">V34/F34</f>
        <v>6.9331000000000004E-2</v>
      </c>
      <c r="W35" s="436" t="e">
        <f t="shared" ref="W35" si="198">W34/F34</f>
        <v>#VALUE!</v>
      </c>
      <c r="X35" s="432">
        <f t="shared" ref="X35" si="199">X34/F34</f>
        <v>5.3140199999999999E-2</v>
      </c>
      <c r="Y35" s="443">
        <f t="shared" ref="Y35" si="200">Y34/F34</f>
        <v>6.7871400000000012E-2</v>
      </c>
      <c r="Z35" s="440" t="e">
        <f t="shared" ref="Z35" si="201">Z34/F34</f>
        <v>#VALUE!</v>
      </c>
      <c r="AA35" s="436">
        <f t="shared" ref="AA35" si="202">AA34/F34</f>
        <v>5.1425999999999999E-2</v>
      </c>
      <c r="AB35" s="443">
        <f t="shared" ref="AB35" si="203">AB34/F34</f>
        <v>6.5682000000000004E-2</v>
      </c>
      <c r="AC35" s="436" t="e">
        <f t="shared" ref="AC35" si="204">AC34/F34</f>
        <v>#VALUE!</v>
      </c>
      <c r="AD35" s="432">
        <f>AD34/$F$34</f>
        <v>4.7426200000000002E-2</v>
      </c>
      <c r="AE35" s="443">
        <f t="shared" ref="AE35:AF35" si="205">AE34/$F$34</f>
        <v>6.0573399999999999E-2</v>
      </c>
      <c r="AF35" s="440" t="e">
        <f t="shared" si="205"/>
        <v>#VALUE!</v>
      </c>
      <c r="AG35" s="436">
        <f>AG34/$F$34</f>
        <v>4.6477675999999996E-2</v>
      </c>
      <c r="AH35" s="443">
        <f t="shared" ref="AH35:AI35" si="206">AH34/$F$34</f>
        <v>5.9361932000000006E-2</v>
      </c>
      <c r="AI35" s="436" t="e">
        <f t="shared" si="206"/>
        <v>#VALUE!</v>
      </c>
      <c r="AJ35" s="432">
        <f>AJ34/F34</f>
        <v>4.2855000000000004E-2</v>
      </c>
      <c r="AK35" s="443">
        <f>AK34/F34</f>
        <v>5.4734999999999999E-2</v>
      </c>
      <c r="AL35" s="440" t="e">
        <f>AL34/F34</f>
        <v>#VALUE!</v>
      </c>
      <c r="AM35" s="436">
        <f t="shared" ref="AM35" si="207">AM34/F34</f>
        <v>3.9997999999999999E-2</v>
      </c>
      <c r="AN35" s="443">
        <f t="shared" ref="AN35" si="208">AN34/F34</f>
        <v>5.1085999999999999E-2</v>
      </c>
      <c r="AO35" s="440" t="e">
        <f t="shared" ref="AO35" si="209">AO34/F34</f>
        <v>#VALUE!</v>
      </c>
      <c r="AP35" s="307"/>
      <c r="AQ35" s="307"/>
      <c r="AR35" s="307"/>
    </row>
    <row r="36" spans="1:44" s="61" customFormat="1" ht="18" customHeight="1">
      <c r="A36" s="68"/>
      <c r="B36" s="1235"/>
      <c r="C36" s="1205" t="s">
        <v>380</v>
      </c>
      <c r="D36" s="1205"/>
      <c r="E36" s="1997"/>
      <c r="F36" s="1960">
        <v>1000</v>
      </c>
      <c r="G36" s="1964">
        <f>F36*D37</f>
        <v>30</v>
      </c>
      <c r="H36" s="1975">
        <f>G36*$H$19</f>
        <v>85.710000000000008</v>
      </c>
      <c r="I36" s="1964">
        <v>0</v>
      </c>
      <c r="J36" s="1991">
        <f t="shared" ref="J36" si="210">G36*13.2%*6</f>
        <v>23.759999999999998</v>
      </c>
      <c r="K36" s="1993">
        <f t="shared" ref="K36" si="211">G36*13.2%*2</f>
        <v>7.92</v>
      </c>
      <c r="L36" s="1995">
        <f t="shared" ref="L36" si="212">G36*13.5%*1</f>
        <v>4.0500000000000007</v>
      </c>
      <c r="M36" s="1964" t="e">
        <f>G36*E37*11</f>
        <v>#VALUE!</v>
      </c>
      <c r="N36" s="1975" t="e">
        <f>G36*E37*59</f>
        <v>#VALUE!</v>
      </c>
      <c r="O36" s="419">
        <f>H36+I36</f>
        <v>85.710000000000008</v>
      </c>
      <c r="P36" s="429">
        <f>H36+I36+J36</f>
        <v>109.47</v>
      </c>
      <c r="Q36" s="437" t="e">
        <f>H36+I36+J36+K36+L36+M36+N36</f>
        <v>#VALUE!</v>
      </c>
      <c r="R36" s="419">
        <f>O36*$T$18</f>
        <v>83.995800000000003</v>
      </c>
      <c r="S36" s="429">
        <f>P36*$T$18</f>
        <v>107.28059999999999</v>
      </c>
      <c r="T36" s="424" t="e">
        <f>Q36*$T$18</f>
        <v>#VALUE!</v>
      </c>
      <c r="U36" s="437">
        <f t="shared" ref="U36" si="213">O36*$W$18</f>
        <v>81.424500000000009</v>
      </c>
      <c r="V36" s="429">
        <f t="shared" ref="V36" si="214">P36*$W$18</f>
        <v>103.9965</v>
      </c>
      <c r="W36" s="437" t="e">
        <f t="shared" ref="W36" si="215">Q36*$W$18</f>
        <v>#VALUE!</v>
      </c>
      <c r="X36" s="419">
        <f t="shared" ref="X36" si="216">O36*$Z$18</f>
        <v>79.710300000000018</v>
      </c>
      <c r="Y36" s="429">
        <f t="shared" ref="Y36" si="217">P36*$Z$18</f>
        <v>101.80710000000001</v>
      </c>
      <c r="Z36" s="424" t="e">
        <f t="shared" ref="Z36" si="218">Q36*$Z$18</f>
        <v>#VALUE!</v>
      </c>
      <c r="AA36" s="437">
        <f t="shared" ref="AA36" si="219">O36*$AC$18</f>
        <v>77.13900000000001</v>
      </c>
      <c r="AB36" s="429">
        <f t="shared" ref="AB36" si="220">P36*$AC$18</f>
        <v>98.522999999999996</v>
      </c>
      <c r="AC36" s="437" t="e">
        <f t="shared" ref="AC36" si="221">Q36*$AC$18</f>
        <v>#VALUE!</v>
      </c>
      <c r="AD36" s="419">
        <f t="shared" ref="AD36:AI36" si="222">O36*$AF$18</f>
        <v>71.139300000000006</v>
      </c>
      <c r="AE36" s="429">
        <f t="shared" si="222"/>
        <v>90.860099999999989</v>
      </c>
      <c r="AF36" s="424" t="e">
        <f t="shared" si="222"/>
        <v>#VALUE!</v>
      </c>
      <c r="AG36" s="437">
        <f t="shared" si="222"/>
        <v>69.716514000000004</v>
      </c>
      <c r="AH36" s="429">
        <f t="shared" si="222"/>
        <v>89.042897999999994</v>
      </c>
      <c r="AI36" s="437" t="e">
        <f t="shared" si="222"/>
        <v>#VALUE!</v>
      </c>
      <c r="AJ36" s="419">
        <f>O36*$AL$18</f>
        <v>64.282499999999999</v>
      </c>
      <c r="AK36" s="429">
        <f>P36*$AL$18</f>
        <v>82.102499999999992</v>
      </c>
      <c r="AL36" s="424" t="e">
        <f>Q36*$AL$18</f>
        <v>#VALUE!</v>
      </c>
      <c r="AM36" s="437">
        <f t="shared" ref="AM36" si="223">O36*$AO$18</f>
        <v>59.997</v>
      </c>
      <c r="AN36" s="429">
        <f t="shared" ref="AN36" si="224">P36*$AO$18</f>
        <v>76.628999999999991</v>
      </c>
      <c r="AO36" s="424" t="e">
        <f t="shared" ref="AO36" si="225">Q36*$AO$18</f>
        <v>#VALUE!</v>
      </c>
    </row>
    <row r="37" spans="1:44" s="61" customFormat="1" ht="18" customHeight="1">
      <c r="A37" s="68"/>
      <c r="B37" s="1235"/>
      <c r="C37" s="856" t="s">
        <v>376</v>
      </c>
      <c r="D37" s="850">
        <v>0.03</v>
      </c>
      <c r="E37" s="854" t="s">
        <v>69</v>
      </c>
      <c r="F37" s="1960"/>
      <c r="G37" s="1964"/>
      <c r="H37" s="1975"/>
      <c r="I37" s="1964"/>
      <c r="J37" s="1992"/>
      <c r="K37" s="1994"/>
      <c r="L37" s="1996"/>
      <c r="M37" s="1964"/>
      <c r="N37" s="1975"/>
      <c r="O37" s="418">
        <f>O36/F36</f>
        <v>8.5710000000000008E-2</v>
      </c>
      <c r="P37" s="428">
        <f>P36/F36</f>
        <v>0.10947</v>
      </c>
      <c r="Q37" s="513" t="e">
        <f>Q36/F36</f>
        <v>#VALUE!</v>
      </c>
      <c r="R37" s="432">
        <f>R36/F36</f>
        <v>8.3995800000000009E-2</v>
      </c>
      <c r="S37" s="443">
        <f>S36/F36</f>
        <v>0.10728059999999999</v>
      </c>
      <c r="T37" s="440" t="e">
        <f>T36/F36</f>
        <v>#VALUE!</v>
      </c>
      <c r="U37" s="436">
        <f t="shared" ref="U37" si="226">U36/F36</f>
        <v>8.1424500000000011E-2</v>
      </c>
      <c r="V37" s="443">
        <f t="shared" ref="V37" si="227">V36/F36</f>
        <v>0.10399649999999999</v>
      </c>
      <c r="W37" s="436" t="e">
        <f t="shared" ref="W37" si="228">W36/F36</f>
        <v>#VALUE!</v>
      </c>
      <c r="X37" s="432">
        <f t="shared" ref="X37" si="229">X36/F36</f>
        <v>7.9710300000000012E-2</v>
      </c>
      <c r="Y37" s="443">
        <f t="shared" ref="Y37" si="230">Y36/F36</f>
        <v>0.10180710000000001</v>
      </c>
      <c r="Z37" s="440" t="e">
        <f t="shared" ref="Z37" si="231">Z36/F36</f>
        <v>#VALUE!</v>
      </c>
      <c r="AA37" s="436">
        <f t="shared" ref="AA37" si="232">AA36/F36</f>
        <v>7.7139000000000013E-2</v>
      </c>
      <c r="AB37" s="443">
        <f t="shared" ref="AB37" si="233">AB36/F36</f>
        <v>9.8522999999999999E-2</v>
      </c>
      <c r="AC37" s="436" t="e">
        <f t="shared" ref="AC37" si="234">AC36/F36</f>
        <v>#VALUE!</v>
      </c>
      <c r="AD37" s="432">
        <f>AD36/$F$36</f>
        <v>7.1139300000000003E-2</v>
      </c>
      <c r="AE37" s="443">
        <f t="shared" ref="AE37:AF37" si="235">AE36/$F$36</f>
        <v>9.0860099999999985E-2</v>
      </c>
      <c r="AF37" s="440" t="e">
        <f t="shared" si="235"/>
        <v>#VALUE!</v>
      </c>
      <c r="AG37" s="436">
        <f>AG36/$F$36</f>
        <v>6.9716514000000007E-2</v>
      </c>
      <c r="AH37" s="443">
        <f t="shared" ref="AH37:AI37" si="236">AH36/$F$36</f>
        <v>8.9042897999999995E-2</v>
      </c>
      <c r="AI37" s="436" t="e">
        <f t="shared" si="236"/>
        <v>#VALUE!</v>
      </c>
      <c r="AJ37" s="432">
        <f>AJ36/F36</f>
        <v>6.4282499999999992E-2</v>
      </c>
      <c r="AK37" s="443">
        <f>AK36/F36</f>
        <v>8.2102499999999995E-2</v>
      </c>
      <c r="AL37" s="440" t="e">
        <f>AL36/F36</f>
        <v>#VALUE!</v>
      </c>
      <c r="AM37" s="436">
        <f t="shared" ref="AM37" si="237">AM36/F36</f>
        <v>5.9997000000000002E-2</v>
      </c>
      <c r="AN37" s="443">
        <f t="shared" ref="AN37" si="238">AN36/F36</f>
        <v>7.6628999999999989E-2</v>
      </c>
      <c r="AO37" s="440" t="e">
        <f t="shared" ref="AO37" si="239">AO36/F36</f>
        <v>#VALUE!</v>
      </c>
      <c r="AP37" s="307"/>
      <c r="AQ37" s="307"/>
      <c r="AR37" s="307"/>
    </row>
    <row r="38" spans="1:44" s="61" customFormat="1" ht="18" customHeight="1">
      <c r="A38" s="68"/>
      <c r="B38" s="1235"/>
      <c r="C38" s="1205" t="s">
        <v>381</v>
      </c>
      <c r="D38" s="1205"/>
      <c r="E38" s="1997"/>
      <c r="F38" s="1960">
        <v>1000</v>
      </c>
      <c r="G38" s="1964">
        <f>F38*D39</f>
        <v>250</v>
      </c>
      <c r="H38" s="1975">
        <f>G38*$H$19</f>
        <v>714.25</v>
      </c>
      <c r="I38" s="1964">
        <v>0</v>
      </c>
      <c r="J38" s="1982">
        <f t="shared" ref="J38" si="240">G38*13.2%*6</f>
        <v>198</v>
      </c>
      <c r="K38" s="1924">
        <f t="shared" ref="K38" si="241">G38*13.2%*2</f>
        <v>66</v>
      </c>
      <c r="L38" s="1999">
        <f t="shared" ref="L38" si="242">G38*13.5%*1</f>
        <v>33.75</v>
      </c>
      <c r="M38" s="1964" t="e">
        <f>G38*E39*11</f>
        <v>#VALUE!</v>
      </c>
      <c r="N38" s="1975" t="e">
        <f>G38*E39*83</f>
        <v>#VALUE!</v>
      </c>
      <c r="O38" s="419">
        <f>H38+I38</f>
        <v>714.25</v>
      </c>
      <c r="P38" s="429">
        <f>H38+I38+J38</f>
        <v>912.25</v>
      </c>
      <c r="Q38" s="437" t="e">
        <f>H38+I38+J38+K38+L38+M38+N38</f>
        <v>#VALUE!</v>
      </c>
      <c r="R38" s="419">
        <f>O38*$T$18</f>
        <v>699.96500000000003</v>
      </c>
      <c r="S38" s="429">
        <f>P38*$T$18</f>
        <v>894.005</v>
      </c>
      <c r="T38" s="424" t="e">
        <f>Q38*$T$18</f>
        <v>#VALUE!</v>
      </c>
      <c r="U38" s="437">
        <f t="shared" ref="U38" si="243">O38*$W$18</f>
        <v>678.53750000000002</v>
      </c>
      <c r="V38" s="429">
        <f t="shared" ref="V38" si="244">P38*$W$18</f>
        <v>866.63749999999993</v>
      </c>
      <c r="W38" s="437" t="e">
        <f t="shared" ref="W38" si="245">Q38*$W$18</f>
        <v>#VALUE!</v>
      </c>
      <c r="X38" s="419">
        <f t="shared" ref="X38" si="246">O38*$Z$18</f>
        <v>664.25250000000005</v>
      </c>
      <c r="Y38" s="429">
        <f t="shared" ref="Y38" si="247">P38*$Z$18</f>
        <v>848.39250000000004</v>
      </c>
      <c r="Z38" s="424" t="e">
        <f t="shared" ref="Z38" si="248">Q38*$Z$18</f>
        <v>#VALUE!</v>
      </c>
      <c r="AA38" s="437">
        <f t="shared" ref="AA38" si="249">O38*$AC$18</f>
        <v>642.82500000000005</v>
      </c>
      <c r="AB38" s="429">
        <f t="shared" ref="AB38" si="250">P38*$AC$18</f>
        <v>821.02499999999998</v>
      </c>
      <c r="AC38" s="437" t="e">
        <f t="shared" ref="AC38" si="251">Q38*$AC$18</f>
        <v>#VALUE!</v>
      </c>
      <c r="AD38" s="419">
        <f t="shared" ref="AD38:AI38" si="252">O38*$AF$18</f>
        <v>592.82749999999999</v>
      </c>
      <c r="AE38" s="429">
        <f t="shared" si="252"/>
        <v>757.16750000000002</v>
      </c>
      <c r="AF38" s="424" t="e">
        <f t="shared" si="252"/>
        <v>#VALUE!</v>
      </c>
      <c r="AG38" s="437">
        <f t="shared" si="252"/>
        <v>580.97095000000002</v>
      </c>
      <c r="AH38" s="429">
        <f t="shared" si="252"/>
        <v>742.02414999999996</v>
      </c>
      <c r="AI38" s="437" t="e">
        <f t="shared" si="252"/>
        <v>#VALUE!</v>
      </c>
      <c r="AJ38" s="419">
        <f>O38*$AL$18</f>
        <v>535.6875</v>
      </c>
      <c r="AK38" s="429">
        <f>P38*$AL$18</f>
        <v>684.1875</v>
      </c>
      <c r="AL38" s="424" t="e">
        <f>Q38*$AL$18</f>
        <v>#VALUE!</v>
      </c>
      <c r="AM38" s="437">
        <f t="shared" ref="AM38" si="253">O38*$AO$18</f>
        <v>499.97499999999997</v>
      </c>
      <c r="AN38" s="429">
        <f t="shared" ref="AN38" si="254">P38*$AO$18</f>
        <v>638.57499999999993</v>
      </c>
      <c r="AO38" s="424" t="e">
        <f t="shared" ref="AO38" si="255">Q38*$AO$18</f>
        <v>#VALUE!</v>
      </c>
    </row>
    <row r="39" spans="1:44" s="61" customFormat="1" ht="18" customHeight="1" thickBot="1">
      <c r="A39" s="68"/>
      <c r="B39" s="1235"/>
      <c r="C39" s="856" t="s">
        <v>382</v>
      </c>
      <c r="D39" s="850">
        <v>0.25</v>
      </c>
      <c r="E39" s="854" t="s">
        <v>69</v>
      </c>
      <c r="F39" s="1998"/>
      <c r="G39" s="1923"/>
      <c r="H39" s="1990"/>
      <c r="I39" s="1923"/>
      <c r="J39" s="1926"/>
      <c r="K39" s="1923"/>
      <c r="L39" s="2000"/>
      <c r="M39" s="1923"/>
      <c r="N39" s="1990"/>
      <c r="O39" s="421">
        <f>O38/F38</f>
        <v>0.71425000000000005</v>
      </c>
      <c r="P39" s="431">
        <f>P38/F38</f>
        <v>0.91225000000000001</v>
      </c>
      <c r="Q39" s="515" t="e">
        <f>Q38/F38</f>
        <v>#VALUE!</v>
      </c>
      <c r="R39" s="434">
        <f>R38/F38</f>
        <v>0.69996500000000006</v>
      </c>
      <c r="S39" s="445">
        <f>S38/F38</f>
        <v>0.89400500000000005</v>
      </c>
      <c r="T39" s="442" t="e">
        <f>T38/F38</f>
        <v>#VALUE!</v>
      </c>
      <c r="U39" s="439">
        <f t="shared" ref="U39" si="256">U38/F38</f>
        <v>0.67853750000000002</v>
      </c>
      <c r="V39" s="445">
        <f t="shared" ref="V39" si="257">V38/F38</f>
        <v>0.86663749999999995</v>
      </c>
      <c r="W39" s="439" t="e">
        <f t="shared" ref="W39" si="258">W38/F38</f>
        <v>#VALUE!</v>
      </c>
      <c r="X39" s="434">
        <f t="shared" ref="X39" si="259">X38/F38</f>
        <v>0.66425250000000002</v>
      </c>
      <c r="Y39" s="445">
        <f t="shared" ref="Y39" si="260">Y38/F38</f>
        <v>0.84839249999999999</v>
      </c>
      <c r="Z39" s="442" t="e">
        <f t="shared" ref="Z39" si="261">Z38/F38</f>
        <v>#VALUE!</v>
      </c>
      <c r="AA39" s="439">
        <f t="shared" ref="AA39" si="262">AA38/F38</f>
        <v>0.64282500000000009</v>
      </c>
      <c r="AB39" s="445">
        <f t="shared" ref="AB39" si="263">AB38/F38</f>
        <v>0.821025</v>
      </c>
      <c r="AC39" s="439" t="e">
        <f t="shared" ref="AC39" si="264">AC38/F38</f>
        <v>#VALUE!</v>
      </c>
      <c r="AD39" s="434">
        <f>AD38/$F$38</f>
        <v>0.59282749999999995</v>
      </c>
      <c r="AE39" s="445">
        <f t="shared" ref="AE39:AF39" si="265">AE38/$F$38</f>
        <v>0.75716749999999999</v>
      </c>
      <c r="AF39" s="442" t="e">
        <f t="shared" si="265"/>
        <v>#VALUE!</v>
      </c>
      <c r="AG39" s="439">
        <f>AG38/$F$38</f>
        <v>0.58097094999999999</v>
      </c>
      <c r="AH39" s="445">
        <f t="shared" ref="AH39:AI39" si="266">AH38/$F$38</f>
        <v>0.74202414999999999</v>
      </c>
      <c r="AI39" s="439" t="e">
        <f t="shared" si="266"/>
        <v>#VALUE!</v>
      </c>
      <c r="AJ39" s="434">
        <f>AJ38/F38</f>
        <v>0.53568749999999998</v>
      </c>
      <c r="AK39" s="445">
        <f>AK38/F38</f>
        <v>0.68418749999999995</v>
      </c>
      <c r="AL39" s="442" t="e">
        <f>AL38/F38</f>
        <v>#VALUE!</v>
      </c>
      <c r="AM39" s="439">
        <f t="shared" ref="AM39" si="267">AM38/F38</f>
        <v>0.49997499999999995</v>
      </c>
      <c r="AN39" s="445">
        <f t="shared" ref="AN39" si="268">AN38/F38</f>
        <v>0.63857499999999989</v>
      </c>
      <c r="AO39" s="442" t="e">
        <f t="shared" ref="AO39" si="269">AO38/F38</f>
        <v>#VALUE!</v>
      </c>
      <c r="AP39" s="307"/>
      <c r="AQ39" s="307"/>
    </row>
    <row r="40" spans="1:44" s="61" customFormat="1" ht="18" customHeight="1">
      <c r="A40" s="68"/>
      <c r="B40" s="1234" t="s">
        <v>383</v>
      </c>
      <c r="C40" s="1211" t="s">
        <v>385</v>
      </c>
      <c r="D40" s="1211"/>
      <c r="E40" s="1212"/>
      <c r="F40" s="2007">
        <v>1000</v>
      </c>
      <c r="G40" s="1924">
        <f>F40*D41</f>
        <v>100</v>
      </c>
      <c r="H40" s="1985">
        <f>G40*39.5%</f>
        <v>39.5</v>
      </c>
      <c r="I40" s="1924">
        <f>G40*23.7%*5</f>
        <v>118.5</v>
      </c>
      <c r="J40" s="1985">
        <f>G40*23.7%*6</f>
        <v>142.19999999999999</v>
      </c>
      <c r="K40" s="1924">
        <v>0</v>
      </c>
      <c r="L40" s="1985">
        <v>0</v>
      </c>
      <c r="M40" s="1924" t="s">
        <v>368</v>
      </c>
      <c r="N40" s="1985" t="s">
        <v>367</v>
      </c>
      <c r="O40" s="518">
        <f>H40</f>
        <v>39.5</v>
      </c>
      <c r="P40" s="519">
        <f>H40+I40+J40</f>
        <v>300.2</v>
      </c>
      <c r="Q40" s="516">
        <f>H40+I40+J40</f>
        <v>300.2</v>
      </c>
      <c r="R40" s="518">
        <f>O40*$T$18</f>
        <v>38.71</v>
      </c>
      <c r="S40" s="519">
        <f>P40*$T$18</f>
        <v>294.19599999999997</v>
      </c>
      <c r="T40" s="517">
        <f>Q40*$T$18</f>
        <v>294.19599999999997</v>
      </c>
      <c r="U40" s="516">
        <f t="shared" ref="U40" si="270">O40*$W$18</f>
        <v>37.524999999999999</v>
      </c>
      <c r="V40" s="519">
        <f t="shared" ref="V40" si="271">P40*$W$18</f>
        <v>285.19</v>
      </c>
      <c r="W40" s="516">
        <f t="shared" ref="W40" si="272">Q40*$W$18</f>
        <v>285.19</v>
      </c>
      <c r="X40" s="518">
        <f t="shared" ref="X40" si="273">O40*$Z$18</f>
        <v>36.734999999999999</v>
      </c>
      <c r="Y40" s="519">
        <f t="shared" ref="Y40" si="274">P40*$Z$18</f>
        <v>279.18599999999998</v>
      </c>
      <c r="Z40" s="517">
        <f t="shared" ref="Z40" si="275">Q40*$Z$18</f>
        <v>279.18599999999998</v>
      </c>
      <c r="AA40" s="516">
        <f t="shared" ref="AA40" si="276">O40*$AC$18</f>
        <v>35.550000000000004</v>
      </c>
      <c r="AB40" s="519">
        <f t="shared" ref="AB40" si="277">P40*$AC$18</f>
        <v>270.18</v>
      </c>
      <c r="AC40" s="516">
        <f t="shared" ref="AC40" si="278">Q40*$AC$18</f>
        <v>270.18</v>
      </c>
      <c r="AD40" s="518">
        <f t="shared" ref="AD40:AI40" si="279">O40*$AF$18</f>
        <v>32.784999999999997</v>
      </c>
      <c r="AE40" s="519">
        <f t="shared" si="279"/>
        <v>249.16599999999997</v>
      </c>
      <c r="AF40" s="517">
        <f t="shared" si="279"/>
        <v>249.16599999999997</v>
      </c>
      <c r="AG40" s="516">
        <f t="shared" si="279"/>
        <v>32.129300000000001</v>
      </c>
      <c r="AH40" s="519">
        <f t="shared" si="279"/>
        <v>244.18267999999998</v>
      </c>
      <c r="AI40" s="516">
        <f t="shared" si="279"/>
        <v>244.18267999999998</v>
      </c>
      <c r="AJ40" s="518">
        <f>O40*$AL$18</f>
        <v>29.625</v>
      </c>
      <c r="AK40" s="519">
        <f>P40*$AL$18</f>
        <v>225.14999999999998</v>
      </c>
      <c r="AL40" s="517">
        <f>Q40*$AL$18</f>
        <v>225.14999999999998</v>
      </c>
      <c r="AM40" s="516">
        <f t="shared" ref="AM40" si="280">O40*$AO$18</f>
        <v>27.65</v>
      </c>
      <c r="AN40" s="519">
        <f t="shared" ref="AN40" si="281">P40*$AO$18</f>
        <v>210.14</v>
      </c>
      <c r="AO40" s="517">
        <f t="shared" ref="AO40" si="282">Q40*$AO$18</f>
        <v>210.14</v>
      </c>
    </row>
    <row r="41" spans="1:44" s="61" customFormat="1" ht="18" customHeight="1" thickBot="1">
      <c r="A41" s="68"/>
      <c r="B41" s="1920"/>
      <c r="C41" s="783" t="s">
        <v>384</v>
      </c>
      <c r="D41" s="853">
        <v>0.1</v>
      </c>
      <c r="E41" s="855" t="s">
        <v>92</v>
      </c>
      <c r="F41" s="1998"/>
      <c r="G41" s="1923"/>
      <c r="H41" s="1990"/>
      <c r="I41" s="1923"/>
      <c r="J41" s="1990"/>
      <c r="K41" s="1923"/>
      <c r="L41" s="1990"/>
      <c r="M41" s="1923"/>
      <c r="N41" s="1990"/>
      <c r="O41" s="421">
        <f>O40/F40</f>
        <v>3.95E-2</v>
      </c>
      <c r="P41" s="431">
        <f>P40/F40</f>
        <v>0.30019999999999997</v>
      </c>
      <c r="Q41" s="515">
        <f>Q40/F40</f>
        <v>0.30019999999999997</v>
      </c>
      <c r="R41" s="434">
        <f>R40/F40</f>
        <v>3.8710000000000001E-2</v>
      </c>
      <c r="S41" s="445">
        <f>S40/F40</f>
        <v>0.29419599999999996</v>
      </c>
      <c r="T41" s="442">
        <f>T40/F40</f>
        <v>0.29419599999999996</v>
      </c>
      <c r="U41" s="439">
        <f t="shared" ref="U41" si="283">U40/F40</f>
        <v>3.7524999999999996E-2</v>
      </c>
      <c r="V41" s="445">
        <f t="shared" ref="V41" si="284">V40/F40</f>
        <v>0.28519</v>
      </c>
      <c r="W41" s="439">
        <f t="shared" ref="W41" si="285">W40/F40</f>
        <v>0.28519</v>
      </c>
      <c r="X41" s="434">
        <f t="shared" ref="X41" si="286">X40/F40</f>
        <v>3.6734999999999997E-2</v>
      </c>
      <c r="Y41" s="445">
        <f t="shared" ref="Y41" si="287">Y40/F40</f>
        <v>0.27918599999999999</v>
      </c>
      <c r="Z41" s="442">
        <f t="shared" ref="Z41" si="288">Z40/F40</f>
        <v>0.27918599999999999</v>
      </c>
      <c r="AA41" s="439">
        <f t="shared" ref="AA41" si="289">AA40/F40</f>
        <v>3.5550000000000005E-2</v>
      </c>
      <c r="AB41" s="445">
        <f t="shared" ref="AB41" si="290">AB40/F40</f>
        <v>0.27018000000000003</v>
      </c>
      <c r="AC41" s="439">
        <f t="shared" ref="AC41" si="291">AC40/F40</f>
        <v>0.27018000000000003</v>
      </c>
      <c r="AD41" s="434">
        <f t="shared" ref="AD41:AI41" si="292">AD40/$F$32</f>
        <v>3.2784999999999995E-2</v>
      </c>
      <c r="AE41" s="445">
        <f t="shared" si="292"/>
        <v>0.24916599999999997</v>
      </c>
      <c r="AF41" s="442">
        <f t="shared" si="292"/>
        <v>0.24916599999999997</v>
      </c>
      <c r="AG41" s="439">
        <f t="shared" si="292"/>
        <v>3.21293E-2</v>
      </c>
      <c r="AH41" s="445">
        <f t="shared" si="292"/>
        <v>0.24418267999999999</v>
      </c>
      <c r="AI41" s="439">
        <f t="shared" si="292"/>
        <v>0.24418267999999999</v>
      </c>
      <c r="AJ41" s="434">
        <f>AJ40/F40</f>
        <v>2.9624999999999999E-2</v>
      </c>
      <c r="AK41" s="445">
        <f>AK40/F40</f>
        <v>0.22514999999999999</v>
      </c>
      <c r="AL41" s="442">
        <f>AL40/F40</f>
        <v>0.22514999999999999</v>
      </c>
      <c r="AM41" s="439">
        <f t="shared" ref="AM41" si="293">AM40/F40</f>
        <v>2.7649999999999997E-2</v>
      </c>
      <c r="AN41" s="445">
        <f t="shared" ref="AN41" si="294">AN40/F40</f>
        <v>0.21013999999999999</v>
      </c>
      <c r="AO41" s="442">
        <f t="shared" ref="AO41" si="295">AO40/F40</f>
        <v>0.21013999999999999</v>
      </c>
      <c r="AP41" s="307"/>
      <c r="AQ41" s="307"/>
    </row>
    <row r="42" spans="1:44" s="61" customFormat="1" ht="18.75" customHeight="1">
      <c r="C42" s="60"/>
      <c r="D42" s="60"/>
      <c r="E42" s="60"/>
      <c r="F42" s="60"/>
      <c r="G42" s="60"/>
    </row>
    <row r="43" spans="1:44" s="61" customFormat="1" ht="18.75" customHeight="1">
      <c r="B43" s="62"/>
      <c r="C43" s="60"/>
      <c r="D43" s="60"/>
      <c r="E43" s="60"/>
      <c r="F43" s="60"/>
      <c r="G43" s="60"/>
    </row>
    <row r="44" spans="1:44" s="69" customFormat="1" ht="18.75" customHeight="1">
      <c r="B44" s="229"/>
      <c r="C44" s="66"/>
      <c r="D44" s="66"/>
      <c r="E44" s="66"/>
      <c r="F44" s="66"/>
      <c r="G44" s="66"/>
      <c r="AQ44" s="61"/>
    </row>
    <row r="45" spans="1:44" s="71" customFormat="1" ht="18" customHeight="1">
      <c r="C45" s="72"/>
      <c r="D45" s="72"/>
      <c r="E45" s="72"/>
      <c r="F45" s="72"/>
      <c r="AQ45" s="61"/>
    </row>
    <row r="46" spans="1:44" s="33" customFormat="1" ht="18" customHeight="1">
      <c r="C46" s="36"/>
      <c r="D46" s="36"/>
      <c r="E46" s="36"/>
      <c r="O46" s="141"/>
      <c r="P46" s="107"/>
      <c r="AQ46" s="61"/>
    </row>
    <row r="47" spans="1:44" customFormat="1" ht="16.5">
      <c r="A47" s="237"/>
      <c r="B47" s="234"/>
      <c r="C47" s="238"/>
      <c r="D47" s="239"/>
      <c r="E47" s="240"/>
      <c r="F47" s="239"/>
      <c r="G47" s="239"/>
      <c r="H47" s="239"/>
      <c r="I47" s="239"/>
      <c r="J47" s="239"/>
      <c r="K47" s="241"/>
      <c r="L47" s="241"/>
      <c r="M47" s="237"/>
      <c r="N47" s="237"/>
      <c r="AQ47" s="61"/>
    </row>
    <row r="48" spans="1:44" customFormat="1" ht="16.5">
      <c r="A48" s="237"/>
      <c r="B48" s="71"/>
      <c r="C48" s="238"/>
      <c r="D48" s="239"/>
      <c r="E48" s="240"/>
      <c r="F48" s="239"/>
      <c r="G48" s="239"/>
      <c r="H48" s="239"/>
      <c r="I48" s="239"/>
      <c r="J48" s="239"/>
      <c r="K48" s="241"/>
      <c r="L48" s="241"/>
      <c r="M48" s="237"/>
      <c r="N48" s="237"/>
    </row>
    <row r="49" spans="1:43" customFormat="1" ht="16.5">
      <c r="A49" s="237"/>
      <c r="B49" s="71"/>
      <c r="C49" s="238"/>
      <c r="D49" s="239"/>
      <c r="E49" s="240"/>
      <c r="F49" s="239"/>
      <c r="G49" s="239"/>
      <c r="H49" s="239"/>
      <c r="I49" s="239"/>
      <c r="J49" s="239"/>
      <c r="K49" s="241"/>
      <c r="L49" s="241"/>
      <c r="M49" s="237"/>
      <c r="N49" s="237"/>
    </row>
    <row r="50" spans="1:43" customFormat="1" ht="16.5">
      <c r="A50" s="237"/>
      <c r="B50" s="71"/>
      <c r="C50" s="238"/>
      <c r="D50" s="239"/>
      <c r="E50" s="240"/>
      <c r="F50" s="239"/>
      <c r="G50" s="239"/>
      <c r="H50" s="239"/>
      <c r="I50" s="239"/>
      <c r="J50" s="239"/>
      <c r="K50" s="241"/>
      <c r="L50" s="241"/>
      <c r="M50" s="237"/>
      <c r="N50" s="237"/>
    </row>
    <row r="51" spans="1:43" s="61" customFormat="1" ht="18" customHeight="1">
      <c r="B51" s="70"/>
      <c r="C51" s="60"/>
      <c r="D51" s="60"/>
      <c r="E51" s="60"/>
      <c r="F51" s="60"/>
      <c r="G51" s="60"/>
    </row>
    <row r="52" spans="1:43" s="18" customFormat="1" ht="18" customHeight="1">
      <c r="B52" s="125"/>
    </row>
    <row r="53" spans="1:43" s="69" customFormat="1" ht="18" customHeight="1">
      <c r="B53" s="302"/>
      <c r="C53" s="302"/>
      <c r="D53" s="302"/>
      <c r="E53" s="302"/>
      <c r="F53" s="302"/>
      <c r="G53" s="302"/>
      <c r="H53" s="302"/>
      <c r="I53" s="302"/>
      <c r="J53" s="302"/>
      <c r="K53" s="302"/>
    </row>
    <row r="54" spans="1:43" s="313" customFormat="1" ht="17.25" customHeight="1">
      <c r="A54" s="54"/>
      <c r="B54" s="302"/>
      <c r="C54" s="302"/>
      <c r="D54" s="302"/>
      <c r="E54" s="302"/>
      <c r="F54" s="302"/>
      <c r="G54" s="302"/>
      <c r="H54" s="302"/>
      <c r="I54" s="302"/>
      <c r="J54" s="302"/>
      <c r="K54" s="302"/>
      <c r="L54" s="302"/>
      <c r="AQ54" s="342"/>
    </row>
    <row r="56" spans="1:43" ht="18" customHeight="1">
      <c r="B56" s="351"/>
    </row>
  </sheetData>
  <mergeCells count="140">
    <mergeCell ref="U18:V18"/>
    <mergeCell ref="O4:X4"/>
    <mergeCell ref="O7:X8"/>
    <mergeCell ref="AA18:AB18"/>
    <mergeCell ref="AG18:AH18"/>
    <mergeCell ref="AM18:AN18"/>
    <mergeCell ref="N40:N41"/>
    <mergeCell ref="B40:B41"/>
    <mergeCell ref="C40:E40"/>
    <mergeCell ref="F40:F41"/>
    <mergeCell ref="G40:G41"/>
    <mergeCell ref="H40:H41"/>
    <mergeCell ref="M38:M39"/>
    <mergeCell ref="B34:B39"/>
    <mergeCell ref="I40:I41"/>
    <mergeCell ref="J40:J41"/>
    <mergeCell ref="K40:K41"/>
    <mergeCell ref="L40:L41"/>
    <mergeCell ref="M40:M41"/>
    <mergeCell ref="C34:E34"/>
    <mergeCell ref="F34:F35"/>
    <mergeCell ref="G34:G35"/>
    <mergeCell ref="H34:H35"/>
    <mergeCell ref="I34:I35"/>
    <mergeCell ref="N38:N39"/>
    <mergeCell ref="J36:J37"/>
    <mergeCell ref="K36:K37"/>
    <mergeCell ref="L36:L37"/>
    <mergeCell ref="M36:M37"/>
    <mergeCell ref="N36:N37"/>
    <mergeCell ref="C38:E38"/>
    <mergeCell ref="F38:F39"/>
    <mergeCell ref="G38:G39"/>
    <mergeCell ref="H38:H39"/>
    <mergeCell ref="I38:I39"/>
    <mergeCell ref="C36:E36"/>
    <mergeCell ref="F36:F37"/>
    <mergeCell ref="G36:G37"/>
    <mergeCell ref="H36:H37"/>
    <mergeCell ref="I36:I37"/>
    <mergeCell ref="J38:J39"/>
    <mergeCell ref="K38:K39"/>
    <mergeCell ref="L38:L39"/>
    <mergeCell ref="N32:N33"/>
    <mergeCell ref="J30:J31"/>
    <mergeCell ref="K30:K31"/>
    <mergeCell ref="L30:L31"/>
    <mergeCell ref="M30:M31"/>
    <mergeCell ref="N30:N31"/>
    <mergeCell ref="J34:J35"/>
    <mergeCell ref="K34:K35"/>
    <mergeCell ref="L34:L35"/>
    <mergeCell ref="M34:M35"/>
    <mergeCell ref="N34:N35"/>
    <mergeCell ref="B32:B33"/>
    <mergeCell ref="C32:E32"/>
    <mergeCell ref="F32:F33"/>
    <mergeCell ref="G32:G33"/>
    <mergeCell ref="H32:H33"/>
    <mergeCell ref="J28:J29"/>
    <mergeCell ref="K28:K29"/>
    <mergeCell ref="L28:L29"/>
    <mergeCell ref="M28:M29"/>
    <mergeCell ref="I32:I33"/>
    <mergeCell ref="J32:J33"/>
    <mergeCell ref="K32:K33"/>
    <mergeCell ref="L32:L33"/>
    <mergeCell ref="M32:M33"/>
    <mergeCell ref="C26:E26"/>
    <mergeCell ref="F26:F27"/>
    <mergeCell ref="G26:G27"/>
    <mergeCell ref="H26:H27"/>
    <mergeCell ref="I26:I27"/>
    <mergeCell ref="N28:N29"/>
    <mergeCell ref="C30:E30"/>
    <mergeCell ref="F30:F31"/>
    <mergeCell ref="G30:G31"/>
    <mergeCell ref="H30:H31"/>
    <mergeCell ref="I30:I31"/>
    <mergeCell ref="J26:J27"/>
    <mergeCell ref="K26:K27"/>
    <mergeCell ref="L26:L27"/>
    <mergeCell ref="M26:M27"/>
    <mergeCell ref="N26:N27"/>
    <mergeCell ref="C28:E28"/>
    <mergeCell ref="F28:F29"/>
    <mergeCell ref="G28:G29"/>
    <mergeCell ref="H28:H29"/>
    <mergeCell ref="I28:I29"/>
    <mergeCell ref="H22:H23"/>
    <mergeCell ref="I22:I23"/>
    <mergeCell ref="J22:J23"/>
    <mergeCell ref="K22:K23"/>
    <mergeCell ref="L22:L23"/>
    <mergeCell ref="M22:M23"/>
    <mergeCell ref="N22:N23"/>
    <mergeCell ref="C24:E24"/>
    <mergeCell ref="F24:F25"/>
    <mergeCell ref="G24:G25"/>
    <mergeCell ref="H24:H25"/>
    <mergeCell ref="I24:I25"/>
    <mergeCell ref="J24:J25"/>
    <mergeCell ref="K24:K25"/>
    <mergeCell ref="L24:L25"/>
    <mergeCell ref="M24:M25"/>
    <mergeCell ref="N24:N25"/>
    <mergeCell ref="R18:S18"/>
    <mergeCell ref="X18:Y18"/>
    <mergeCell ref="AD18:AE18"/>
    <mergeCell ref="AJ18:AK18"/>
    <mergeCell ref="B20:B31"/>
    <mergeCell ref="C20:E20"/>
    <mergeCell ref="F20:F21"/>
    <mergeCell ref="G20:G21"/>
    <mergeCell ref="H20:H21"/>
    <mergeCell ref="I20:I21"/>
    <mergeCell ref="B18:E18"/>
    <mergeCell ref="F18:F19"/>
    <mergeCell ref="G18:G19"/>
    <mergeCell ref="I18:L18"/>
    <mergeCell ref="M18:N18"/>
    <mergeCell ref="O18:Q18"/>
    <mergeCell ref="J20:J21"/>
    <mergeCell ref="K20:K21"/>
    <mergeCell ref="L20:L21"/>
    <mergeCell ref="M20:M21"/>
    <mergeCell ref="N20:N21"/>
    <mergeCell ref="C22:E22"/>
    <mergeCell ref="F22:F23"/>
    <mergeCell ref="G22:G23"/>
    <mergeCell ref="B1:AL1"/>
    <mergeCell ref="B7:D8"/>
    <mergeCell ref="E7:N8"/>
    <mergeCell ref="B9:D11"/>
    <mergeCell ref="E9:N11"/>
    <mergeCell ref="V9:X11"/>
    <mergeCell ref="B4:D4"/>
    <mergeCell ref="E4:N4"/>
    <mergeCell ref="B5:D6"/>
    <mergeCell ref="E5:N6"/>
  </mergeCells>
  <phoneticPr fontId="4" type="noConversion"/>
  <printOptions horizontalCentered="1"/>
  <pageMargins left="0.15748031496062992" right="0.15748031496062992" top="0.23" bottom="0.19685039370078741" header="0.31496062992125984" footer="0.31496062992125984"/>
  <pageSetup paperSize="9" scale="41" orientation="landscape"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Q49"/>
  <sheetViews>
    <sheetView topLeftCell="B1" zoomScale="85" zoomScaleNormal="85" zoomScaleSheetLayoutView="100" workbookViewId="0">
      <pane ySplit="1" topLeftCell="A11" activePane="bottomLeft" state="frozen"/>
      <selection activeCell="B1" sqref="B1:K1"/>
      <selection pane="bottomLeft" activeCell="B18" sqref="B18:B35"/>
    </sheetView>
  </sheetViews>
  <sheetFormatPr defaultColWidth="8.875" defaultRowHeight="12"/>
  <cols>
    <col min="1" max="1" width="0.875" style="17" customWidth="1"/>
    <col min="2" max="2" width="5.625" style="17" customWidth="1"/>
    <col min="3" max="3" width="18.625" style="17" customWidth="1"/>
    <col min="4" max="4" width="7.5" style="186" bestFit="1" customWidth="1"/>
    <col min="5" max="6" width="8.625" style="17" customWidth="1"/>
    <col min="7" max="11" width="7.625" style="17" customWidth="1"/>
    <col min="12" max="42" width="8.125" style="17" customWidth="1"/>
    <col min="43" max="16384" width="8.875" style="17"/>
  </cols>
  <sheetData>
    <row r="1" spans="1:42" s="19" customFormat="1" ht="30" customHeight="1" thickBot="1">
      <c r="B1" s="1024" t="s">
        <v>800</v>
      </c>
      <c r="C1" s="1024"/>
      <c r="D1" s="1024"/>
      <c r="E1" s="1024"/>
      <c r="F1" s="1024"/>
      <c r="G1" s="1024"/>
      <c r="H1" s="1024"/>
      <c r="I1" s="1024"/>
      <c r="J1" s="1024"/>
      <c r="K1" s="1024"/>
      <c r="L1" s="1024"/>
      <c r="M1" s="1024"/>
      <c r="N1" s="1024"/>
      <c r="O1" s="1024"/>
      <c r="P1" s="1024"/>
      <c r="Q1" s="1024"/>
      <c r="R1" s="1024"/>
      <c r="S1" s="1024"/>
      <c r="T1" s="1024"/>
      <c r="U1" s="1024"/>
      <c r="V1" s="1024"/>
      <c r="W1" s="1024"/>
      <c r="X1" s="1024"/>
      <c r="Y1" s="1024"/>
      <c r="Z1" s="1024"/>
      <c r="AA1" s="1024"/>
      <c r="AB1" s="1024"/>
      <c r="AC1" s="1024"/>
      <c r="AD1" s="1024"/>
      <c r="AE1" s="1024"/>
      <c r="AF1" s="1024"/>
      <c r="AG1" s="1024"/>
      <c r="AH1" s="1024"/>
      <c r="AI1" s="1024"/>
      <c r="AJ1" s="868"/>
      <c r="AK1" s="868"/>
      <c r="AL1" s="868"/>
      <c r="AM1" s="218"/>
      <c r="AN1" s="112"/>
      <c r="AO1" s="112"/>
      <c r="AP1" s="112"/>
    </row>
    <row r="2" spans="1:42" s="58" customFormat="1" ht="5.25" customHeight="1" thickTop="1">
      <c r="A2" s="37"/>
      <c r="B2" s="37"/>
      <c r="C2" s="37"/>
      <c r="D2" s="271"/>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H2" s="37"/>
      <c r="AI2" s="37"/>
      <c r="AK2" s="37"/>
      <c r="AL2" s="37"/>
      <c r="AO2" s="59"/>
    </row>
    <row r="3" spans="1:42" s="112" customFormat="1" ht="18.75" customHeight="1" thickBot="1">
      <c r="B3" s="114" t="s">
        <v>79</v>
      </c>
      <c r="C3" s="20"/>
      <c r="D3" s="272"/>
      <c r="E3" s="113"/>
      <c r="F3" s="113"/>
      <c r="K3" s="113"/>
    </row>
    <row r="4" spans="1:42" s="112" customFormat="1" ht="18.95" customHeight="1">
      <c r="B4" s="997" t="s">
        <v>203</v>
      </c>
      <c r="C4" s="1025"/>
      <c r="D4" s="1026" t="s">
        <v>204</v>
      </c>
      <c r="E4" s="998"/>
      <c r="F4" s="998"/>
      <c r="G4" s="998"/>
      <c r="H4" s="998"/>
      <c r="I4" s="998"/>
      <c r="J4" s="998"/>
      <c r="K4" s="1025"/>
      <c r="L4" s="1026" t="s">
        <v>205</v>
      </c>
      <c r="M4" s="998"/>
      <c r="N4" s="998"/>
      <c r="O4" s="998"/>
      <c r="P4" s="998"/>
      <c r="Q4" s="998"/>
      <c r="R4" s="998"/>
      <c r="S4" s="998"/>
      <c r="T4" s="998"/>
      <c r="U4" s="998"/>
      <c r="V4" s="998"/>
      <c r="W4" s="999"/>
      <c r="X4" s="378"/>
      <c r="Y4" s="378"/>
      <c r="Z4" s="378"/>
    </row>
    <row r="5" spans="1:42" s="112" customFormat="1" ht="18.95" customHeight="1">
      <c r="B5" s="2020" t="s">
        <v>141</v>
      </c>
      <c r="C5" s="2021"/>
      <c r="D5" s="2010" t="s">
        <v>770</v>
      </c>
      <c r="E5" s="2011"/>
      <c r="F5" s="2011"/>
      <c r="G5" s="2011"/>
      <c r="H5" s="2011"/>
      <c r="I5" s="2011"/>
      <c r="J5" s="2011"/>
      <c r="K5" s="2012"/>
      <c r="L5" s="2008" t="s">
        <v>54</v>
      </c>
      <c r="M5" s="1401"/>
      <c r="N5" s="1401"/>
      <c r="O5" s="1401"/>
      <c r="P5" s="1401"/>
      <c r="Q5" s="1401"/>
      <c r="R5" s="1401"/>
      <c r="S5" s="1401"/>
      <c r="T5" s="1401"/>
      <c r="U5" s="1401"/>
      <c r="V5" s="1401"/>
      <c r="W5" s="2009"/>
      <c r="X5" s="377"/>
      <c r="Y5" s="377"/>
      <c r="Z5" s="377"/>
    </row>
    <row r="6" spans="1:42" s="112" customFormat="1" ht="18.95" customHeight="1">
      <c r="B6" s="1001"/>
      <c r="C6" s="1617"/>
      <c r="D6" s="2010" t="s">
        <v>748</v>
      </c>
      <c r="E6" s="2011"/>
      <c r="F6" s="2011"/>
      <c r="G6" s="2011"/>
      <c r="H6" s="2011"/>
      <c r="I6" s="2011"/>
      <c r="J6" s="2011"/>
      <c r="K6" s="2012"/>
      <c r="L6" s="2008" t="s">
        <v>728</v>
      </c>
      <c r="M6" s="1401"/>
      <c r="N6" s="1401"/>
      <c r="O6" s="1401"/>
      <c r="P6" s="1401"/>
      <c r="Q6" s="1401"/>
      <c r="R6" s="1401"/>
      <c r="S6" s="1401"/>
      <c r="T6" s="1401"/>
      <c r="U6" s="1401"/>
      <c r="V6" s="1401"/>
      <c r="W6" s="2009"/>
      <c r="X6" s="377"/>
      <c r="Y6" s="377"/>
      <c r="Z6" s="377"/>
    </row>
    <row r="7" spans="1:42" s="112" customFormat="1" ht="18.95" customHeight="1" thickBot="1">
      <c r="B7" s="984"/>
      <c r="C7" s="1861"/>
      <c r="D7" s="2013"/>
      <c r="E7" s="2014"/>
      <c r="F7" s="2014"/>
      <c r="G7" s="2014"/>
      <c r="H7" s="2014"/>
      <c r="I7" s="2014"/>
      <c r="J7" s="2014"/>
      <c r="K7" s="2015"/>
      <c r="L7" s="2016"/>
      <c r="M7" s="1650"/>
      <c r="N7" s="1650"/>
      <c r="O7" s="1650"/>
      <c r="P7" s="1650"/>
      <c r="Q7" s="1650"/>
      <c r="R7" s="1650"/>
      <c r="S7" s="1650"/>
      <c r="T7" s="1650"/>
      <c r="U7" s="1650"/>
      <c r="V7" s="1650"/>
      <c r="W7" s="1651"/>
      <c r="X7" s="377"/>
      <c r="Y7" s="377"/>
      <c r="Z7" s="377"/>
    </row>
    <row r="8" spans="1:42" s="52" customFormat="1" ht="18.95" customHeight="1">
      <c r="B8" s="372"/>
      <c r="C8" s="372"/>
      <c r="D8" s="373"/>
      <c r="E8" s="374"/>
      <c r="F8" s="374"/>
      <c r="G8" s="374"/>
      <c r="H8" s="374"/>
      <c r="I8" s="374"/>
      <c r="J8" s="374"/>
      <c r="K8" s="374"/>
    </row>
    <row r="9" spans="1:42" s="52" customFormat="1" ht="18.95" customHeight="1">
      <c r="B9" s="372"/>
      <c r="C9" s="372"/>
      <c r="D9" s="373"/>
      <c r="E9" s="374"/>
      <c r="F9" s="374"/>
      <c r="G9" s="374"/>
      <c r="H9" s="374"/>
      <c r="I9" s="374"/>
      <c r="J9" s="374"/>
      <c r="K9" s="374"/>
    </row>
    <row r="10" spans="1:42" s="112" customFormat="1" ht="18.95" customHeight="1">
      <c r="B10" s="114" t="s">
        <v>753</v>
      </c>
      <c r="C10" s="20"/>
      <c r="D10" s="272"/>
      <c r="E10" s="113"/>
      <c r="F10" s="113"/>
      <c r="G10" s="113"/>
      <c r="H10" s="113"/>
      <c r="I10" s="113"/>
      <c r="J10" s="113"/>
      <c r="K10" s="113"/>
    </row>
    <row r="11" spans="1:42" s="26" customFormat="1" ht="25.5" customHeight="1">
      <c r="B11" s="127" t="s">
        <v>401</v>
      </c>
      <c r="C11" s="127"/>
      <c r="D11" s="275"/>
      <c r="E11" s="127"/>
      <c r="F11" s="127"/>
      <c r="G11" s="128"/>
      <c r="H11" s="128"/>
      <c r="I11" s="128"/>
      <c r="J11" s="129"/>
      <c r="K11" s="129"/>
      <c r="L11" s="112"/>
      <c r="M11" s="112"/>
      <c r="N11" s="112"/>
      <c r="O11" s="112"/>
      <c r="P11" s="112"/>
      <c r="Q11" s="112"/>
      <c r="R11" s="112"/>
      <c r="S11" s="112"/>
      <c r="T11" s="112"/>
      <c r="U11" s="112"/>
      <c r="V11" s="128"/>
      <c r="W11" s="128"/>
      <c r="X11" s="112"/>
      <c r="Y11" s="128"/>
      <c r="Z11" s="128"/>
      <c r="AA11" s="128"/>
      <c r="AB11" s="128"/>
      <c r="AC11" s="128"/>
      <c r="AD11" s="128"/>
      <c r="AE11" s="128"/>
      <c r="AF11" s="128"/>
      <c r="AG11" s="128"/>
      <c r="AH11" s="128"/>
      <c r="AJ11" s="128"/>
      <c r="AK11" s="128"/>
    </row>
    <row r="12" spans="1:42" s="26" customFormat="1" ht="24" customHeight="1">
      <c r="A12" s="21"/>
      <c r="B12" s="22" t="s">
        <v>84</v>
      </c>
      <c r="C12" s="23"/>
      <c r="D12" s="276"/>
      <c r="E12" s="23"/>
      <c r="F12" s="23"/>
      <c r="G12" s="24"/>
      <c r="H12" s="24"/>
      <c r="I12" s="24"/>
      <c r="J12" s="25"/>
      <c r="K12" s="25"/>
      <c r="L12" s="24"/>
      <c r="M12" s="24"/>
      <c r="N12" s="24"/>
      <c r="O12" s="24"/>
      <c r="P12" s="24"/>
      <c r="Q12" s="24"/>
      <c r="R12" s="24"/>
      <c r="S12" s="24"/>
      <c r="T12" s="24"/>
      <c r="U12" s="24"/>
      <c r="V12" s="24"/>
      <c r="W12" s="24"/>
      <c r="X12" s="24"/>
      <c r="Y12" s="24"/>
      <c r="Z12" s="24"/>
      <c r="AA12" s="24"/>
      <c r="AB12" s="24"/>
      <c r="AC12" s="24"/>
      <c r="AD12" s="24"/>
      <c r="AE12" s="24"/>
      <c r="AF12" s="24"/>
      <c r="AG12" s="21"/>
      <c r="AH12" s="24"/>
      <c r="AI12" s="24"/>
      <c r="AJ12" s="21"/>
      <c r="AK12" s="24"/>
      <c r="AL12" s="24"/>
      <c r="AM12" s="21"/>
      <c r="AN12" s="21"/>
    </row>
    <row r="13" spans="1:42" s="328" customFormat="1" ht="24" customHeight="1">
      <c r="A13" s="323"/>
      <c r="B13" s="324" t="s">
        <v>765</v>
      </c>
      <c r="C13" s="325"/>
      <c r="D13" s="325"/>
      <c r="E13" s="325"/>
      <c r="F13" s="325"/>
      <c r="G13" s="323"/>
      <c r="H13" s="323"/>
      <c r="I13" s="326"/>
      <c r="J13" s="323"/>
      <c r="K13" s="323"/>
      <c r="L13" s="323"/>
      <c r="M13" s="323"/>
      <c r="N13" s="323"/>
      <c r="O13" s="323"/>
      <c r="P13" s="323"/>
      <c r="Q13" s="323"/>
      <c r="R13" s="323"/>
      <c r="S13" s="323"/>
      <c r="T13" s="323"/>
      <c r="U13" s="323"/>
      <c r="V13" s="323"/>
      <c r="W13" s="323"/>
      <c r="X13" s="323"/>
      <c r="Y13" s="323"/>
      <c r="Z13" s="323"/>
      <c r="AA13" s="323"/>
      <c r="AB13" s="327"/>
      <c r="AD13" s="323"/>
      <c r="AE13" s="327"/>
    </row>
    <row r="14" spans="1:42" s="26" customFormat="1" ht="6" customHeight="1" thickBot="1">
      <c r="A14" s="21"/>
      <c r="B14" s="22"/>
      <c r="C14" s="23"/>
      <c r="D14" s="276"/>
      <c r="E14" s="23"/>
      <c r="F14" s="23"/>
      <c r="G14" s="300"/>
      <c r="H14" s="24"/>
      <c r="I14" s="24"/>
      <c r="J14" s="25"/>
      <c r="K14" s="25"/>
      <c r="L14" s="24"/>
      <c r="M14" s="24"/>
      <c r="N14" s="24"/>
      <c r="O14" s="24"/>
      <c r="P14" s="24"/>
      <c r="Q14" s="24"/>
      <c r="R14" s="24"/>
      <c r="S14" s="24"/>
      <c r="T14" s="24"/>
      <c r="U14" s="24"/>
      <c r="V14" s="24"/>
      <c r="W14" s="24"/>
      <c r="X14" s="24"/>
      <c r="Y14" s="24"/>
      <c r="Z14" s="24"/>
      <c r="AA14" s="24"/>
      <c r="AB14" s="24"/>
      <c r="AC14" s="24"/>
      <c r="AD14" s="24"/>
      <c r="AE14" s="24"/>
      <c r="AF14" s="24"/>
      <c r="AG14" s="21"/>
      <c r="AH14" s="24"/>
      <c r="AI14" s="24"/>
      <c r="AJ14" s="21"/>
      <c r="AK14" s="24"/>
      <c r="AL14" s="24"/>
      <c r="AM14" s="21"/>
      <c r="AN14" s="21"/>
    </row>
    <row r="15" spans="1:42" s="29" customFormat="1" ht="19.5" customHeight="1">
      <c r="B15" s="917" t="s">
        <v>213</v>
      </c>
      <c r="C15" s="915"/>
      <c r="D15" s="915"/>
      <c r="E15" s="1660" t="s">
        <v>813</v>
      </c>
      <c r="F15" s="1662" t="s">
        <v>39</v>
      </c>
      <c r="G15" s="1671" t="s">
        <v>532</v>
      </c>
      <c r="H15" s="1672"/>
      <c r="I15" s="1672"/>
      <c r="J15" s="1672"/>
      <c r="K15" s="1672"/>
      <c r="L15" s="923" t="s">
        <v>549</v>
      </c>
      <c r="M15" s="924"/>
      <c r="N15" s="925"/>
      <c r="O15" s="1021" t="s">
        <v>550</v>
      </c>
      <c r="P15" s="922"/>
      <c r="Q15" s="808">
        <v>0.98</v>
      </c>
      <c r="R15" s="1021" t="s">
        <v>55</v>
      </c>
      <c r="S15" s="922"/>
      <c r="T15" s="808">
        <v>0.95</v>
      </c>
      <c r="U15" s="921" t="s">
        <v>759</v>
      </c>
      <c r="V15" s="922"/>
      <c r="W15" s="808">
        <v>0.93</v>
      </c>
      <c r="X15" s="921" t="s">
        <v>759</v>
      </c>
      <c r="Y15" s="922"/>
      <c r="Z15" s="808">
        <v>0.9</v>
      </c>
      <c r="AA15" s="921" t="s">
        <v>757</v>
      </c>
      <c r="AB15" s="922"/>
      <c r="AC15" s="809">
        <v>0.83</v>
      </c>
      <c r="AD15" s="921" t="s">
        <v>757</v>
      </c>
      <c r="AE15" s="922"/>
      <c r="AF15" s="809">
        <v>0.8</v>
      </c>
      <c r="AG15" s="1022" t="s">
        <v>758</v>
      </c>
      <c r="AH15" s="1023"/>
      <c r="AI15" s="808">
        <v>0.75</v>
      </c>
      <c r="AJ15" s="1022" t="s">
        <v>758</v>
      </c>
      <c r="AK15" s="1023"/>
      <c r="AL15" s="808">
        <v>0.7</v>
      </c>
    </row>
    <row r="16" spans="1:42" s="29" customFormat="1" ht="16.5" customHeight="1" thickBot="1">
      <c r="B16" s="2036" t="s">
        <v>64</v>
      </c>
      <c r="C16" s="2037" t="s">
        <v>552</v>
      </c>
      <c r="D16" s="2038" t="s">
        <v>85</v>
      </c>
      <c r="E16" s="1661"/>
      <c r="F16" s="1663"/>
      <c r="G16" s="713" t="s">
        <v>553</v>
      </c>
      <c r="H16" s="713" t="s">
        <v>554</v>
      </c>
      <c r="I16" s="713" t="s">
        <v>412</v>
      </c>
      <c r="J16" s="713" t="s">
        <v>556</v>
      </c>
      <c r="K16" s="713" t="s">
        <v>727</v>
      </c>
      <c r="L16" s="2035" t="s">
        <v>67</v>
      </c>
      <c r="M16" s="2033" t="s">
        <v>42</v>
      </c>
      <c r="N16" s="2034" t="s">
        <v>561</v>
      </c>
      <c r="O16" s="2035" t="s">
        <v>67</v>
      </c>
      <c r="P16" s="2033" t="s">
        <v>42</v>
      </c>
      <c r="Q16" s="2034" t="s">
        <v>68</v>
      </c>
      <c r="R16" s="2035" t="s">
        <v>67</v>
      </c>
      <c r="S16" s="2033" t="s">
        <v>42</v>
      </c>
      <c r="T16" s="2034" t="s">
        <v>68</v>
      </c>
      <c r="U16" s="2035" t="s">
        <v>67</v>
      </c>
      <c r="V16" s="2033" t="s">
        <v>42</v>
      </c>
      <c r="W16" s="2034" t="s">
        <v>68</v>
      </c>
      <c r="X16" s="2035" t="s">
        <v>67</v>
      </c>
      <c r="Y16" s="2033" t="s">
        <v>42</v>
      </c>
      <c r="Z16" s="2034" t="s">
        <v>68</v>
      </c>
      <c r="AA16" s="2035" t="s">
        <v>67</v>
      </c>
      <c r="AB16" s="2033" t="s">
        <v>42</v>
      </c>
      <c r="AC16" s="2034" t="s">
        <v>68</v>
      </c>
      <c r="AD16" s="2035" t="s">
        <v>67</v>
      </c>
      <c r="AE16" s="2033" t="s">
        <v>42</v>
      </c>
      <c r="AF16" s="2034" t="s">
        <v>68</v>
      </c>
      <c r="AG16" s="2035" t="s">
        <v>67</v>
      </c>
      <c r="AH16" s="2033" t="s">
        <v>42</v>
      </c>
      <c r="AI16" s="2034" t="s">
        <v>561</v>
      </c>
      <c r="AJ16" s="2035" t="s">
        <v>67</v>
      </c>
      <c r="AK16" s="2033" t="s">
        <v>42</v>
      </c>
      <c r="AL16" s="2034" t="s">
        <v>68</v>
      </c>
    </row>
    <row r="17" spans="2:40" s="29" customFormat="1" ht="16.5" customHeight="1" thickTop="1" thickBot="1">
      <c r="B17" s="1320"/>
      <c r="C17" s="1698"/>
      <c r="D17" s="1700"/>
      <c r="E17" s="1320"/>
      <c r="F17" s="1664"/>
      <c r="G17" s="741">
        <v>2.8570000000000002</v>
      </c>
      <c r="H17" s="742">
        <v>0</v>
      </c>
      <c r="I17" s="742">
        <v>0.127</v>
      </c>
      <c r="J17" s="742">
        <v>0.127</v>
      </c>
      <c r="K17" s="743">
        <v>0</v>
      </c>
      <c r="L17" s="2039"/>
      <c r="M17" s="1666"/>
      <c r="N17" s="1668"/>
      <c r="O17" s="1670"/>
      <c r="P17" s="1666"/>
      <c r="Q17" s="1668"/>
      <c r="R17" s="1670"/>
      <c r="S17" s="1666"/>
      <c r="T17" s="1668"/>
      <c r="U17" s="1670"/>
      <c r="V17" s="1666"/>
      <c r="W17" s="1668"/>
      <c r="X17" s="1670"/>
      <c r="Y17" s="1666"/>
      <c r="Z17" s="1668"/>
      <c r="AA17" s="1670"/>
      <c r="AB17" s="1666"/>
      <c r="AC17" s="1668"/>
      <c r="AD17" s="1670"/>
      <c r="AE17" s="1666"/>
      <c r="AF17" s="1668"/>
      <c r="AG17" s="1670"/>
      <c r="AH17" s="1666"/>
      <c r="AI17" s="1668"/>
      <c r="AJ17" s="1670"/>
      <c r="AK17" s="1666"/>
      <c r="AL17" s="1668"/>
    </row>
    <row r="18" spans="2:40" s="95" customFormat="1" ht="18.95" customHeight="1">
      <c r="B18" s="1117" t="s">
        <v>101</v>
      </c>
      <c r="C18" s="2029" t="s">
        <v>738</v>
      </c>
      <c r="D18" s="2030"/>
      <c r="E18" s="1679">
        <v>1000</v>
      </c>
      <c r="F18" s="1681">
        <f>E18*D19</f>
        <v>2400</v>
      </c>
      <c r="G18" s="1683">
        <f>F18*$G$17</f>
        <v>6856.8</v>
      </c>
      <c r="H18" s="1685">
        <f>F18*$H$17*5</f>
        <v>0</v>
      </c>
      <c r="I18" s="1687">
        <f>F18*$I$17*6</f>
        <v>1828.8000000000002</v>
      </c>
      <c r="J18" s="1689">
        <f>F18*$J$17*3</f>
        <v>914.40000000000009</v>
      </c>
      <c r="K18" s="2027">
        <f>F18*$K$17*3</f>
        <v>0</v>
      </c>
      <c r="L18" s="455">
        <f>G18</f>
        <v>6856.8</v>
      </c>
      <c r="M18" s="453">
        <f>G18+H18+I18</f>
        <v>8685.6</v>
      </c>
      <c r="N18" s="447">
        <f>M18+J18+K18</f>
        <v>9600</v>
      </c>
      <c r="O18" s="455">
        <f>$L18*$Q$15</f>
        <v>6719.6639999999998</v>
      </c>
      <c r="P18" s="453">
        <f>$M18*$Q$15</f>
        <v>8511.8880000000008</v>
      </c>
      <c r="Q18" s="455">
        <f>$N18*$Q$15</f>
        <v>9408</v>
      </c>
      <c r="R18" s="449">
        <f>$L18*$T$15</f>
        <v>6513.96</v>
      </c>
      <c r="S18" s="453">
        <f>$M18*$T$15</f>
        <v>8251.32</v>
      </c>
      <c r="T18" s="447">
        <f>$N18*$T$15</f>
        <v>9120</v>
      </c>
      <c r="U18" s="455">
        <f>$L18*$W$15</f>
        <v>6376.8240000000005</v>
      </c>
      <c r="V18" s="453">
        <f>$M18*$W$15</f>
        <v>8077.6080000000011</v>
      </c>
      <c r="W18" s="455">
        <f>$N18*$W$15</f>
        <v>8928</v>
      </c>
      <c r="X18" s="449">
        <f>$L18*$Z$15</f>
        <v>6171.12</v>
      </c>
      <c r="Y18" s="453">
        <f>$M18*$Z$15</f>
        <v>7817.0400000000009</v>
      </c>
      <c r="Z18" s="447">
        <f>$N18*$Z$15</f>
        <v>8640</v>
      </c>
      <c r="AA18" s="455">
        <f>$L18*$AC$15</f>
        <v>5691.1440000000002</v>
      </c>
      <c r="AB18" s="453">
        <f>$M18*$AC$15</f>
        <v>7209.0479999999998</v>
      </c>
      <c r="AC18" s="455">
        <f>$N18*$AC$15</f>
        <v>7968</v>
      </c>
      <c r="AD18" s="449">
        <f>$L18*$AF$15</f>
        <v>5485.4400000000005</v>
      </c>
      <c r="AE18" s="453">
        <f>$M18*$AF$15</f>
        <v>6948.4800000000005</v>
      </c>
      <c r="AF18" s="447">
        <f>$N18*$AF$15</f>
        <v>7680</v>
      </c>
      <c r="AG18" s="455">
        <f>$L18*$AI$15</f>
        <v>5142.6000000000004</v>
      </c>
      <c r="AH18" s="453">
        <f>$M18*$AI$15</f>
        <v>6514.2000000000007</v>
      </c>
      <c r="AI18" s="455">
        <f>$N18*$AI$15</f>
        <v>7200</v>
      </c>
      <c r="AJ18" s="449">
        <f>$L18*$AL$15</f>
        <v>4799.76</v>
      </c>
      <c r="AK18" s="453">
        <f>$M18*$AL$15</f>
        <v>6079.92</v>
      </c>
      <c r="AL18" s="447">
        <f>$N18*$AL$15</f>
        <v>6720</v>
      </c>
      <c r="AM18" s="29"/>
      <c r="AN18" s="29"/>
    </row>
    <row r="19" spans="2:40" s="95" customFormat="1" ht="18.95" customHeight="1">
      <c r="B19" s="1676"/>
      <c r="C19" s="857" t="s">
        <v>740</v>
      </c>
      <c r="D19" s="858">
        <v>2.4</v>
      </c>
      <c r="E19" s="1680"/>
      <c r="F19" s="1682"/>
      <c r="G19" s="1684"/>
      <c r="H19" s="1686"/>
      <c r="I19" s="1688"/>
      <c r="J19" s="1705"/>
      <c r="K19" s="2031"/>
      <c r="L19" s="458">
        <f t="shared" ref="L19:AI19" si="0">L18/$E18</f>
        <v>6.8567999999999998</v>
      </c>
      <c r="M19" s="394">
        <f t="shared" si="0"/>
        <v>8.6856000000000009</v>
      </c>
      <c r="N19" s="388">
        <f t="shared" si="0"/>
        <v>9.6</v>
      </c>
      <c r="O19" s="456">
        <f t="shared" si="0"/>
        <v>6.7196639999999999</v>
      </c>
      <c r="P19" s="394">
        <f t="shared" si="0"/>
        <v>8.5118880000000008</v>
      </c>
      <c r="Q19" s="456">
        <f t="shared" si="0"/>
        <v>9.4079999999999995</v>
      </c>
      <c r="R19" s="462">
        <f t="shared" ref="R19:T19" si="1">R18/$E18</f>
        <v>6.51396</v>
      </c>
      <c r="S19" s="394">
        <f t="shared" si="1"/>
        <v>8.2513199999999998</v>
      </c>
      <c r="T19" s="460">
        <f t="shared" si="1"/>
        <v>9.1199999999999992</v>
      </c>
      <c r="U19" s="456">
        <f t="shared" si="0"/>
        <v>6.3768240000000009</v>
      </c>
      <c r="V19" s="394">
        <f t="shared" si="0"/>
        <v>8.0776080000000015</v>
      </c>
      <c r="W19" s="456">
        <f t="shared" si="0"/>
        <v>8.9280000000000008</v>
      </c>
      <c r="X19" s="462">
        <f t="shared" ref="X19:Z19" si="2">X18/$E18</f>
        <v>6.1711200000000002</v>
      </c>
      <c r="Y19" s="394">
        <f t="shared" si="2"/>
        <v>7.8170400000000004</v>
      </c>
      <c r="Z19" s="460">
        <f t="shared" si="2"/>
        <v>8.64</v>
      </c>
      <c r="AA19" s="456">
        <f t="shared" si="0"/>
        <v>5.6911440000000004</v>
      </c>
      <c r="AB19" s="394">
        <f t="shared" si="0"/>
        <v>7.2090480000000001</v>
      </c>
      <c r="AC19" s="456">
        <f t="shared" si="0"/>
        <v>7.968</v>
      </c>
      <c r="AD19" s="462">
        <f t="shared" ref="AD19:AF19" si="3">AD18/$E18</f>
        <v>5.4854400000000005</v>
      </c>
      <c r="AE19" s="394">
        <f t="shared" si="3"/>
        <v>6.9484800000000009</v>
      </c>
      <c r="AF19" s="460">
        <f t="shared" si="3"/>
        <v>7.68</v>
      </c>
      <c r="AG19" s="458">
        <f t="shared" si="0"/>
        <v>5.1426000000000007</v>
      </c>
      <c r="AH19" s="394">
        <f t="shared" si="0"/>
        <v>6.5142000000000007</v>
      </c>
      <c r="AI19" s="456">
        <f t="shared" si="0"/>
        <v>7.2</v>
      </c>
      <c r="AJ19" s="450">
        <f t="shared" ref="AJ19:AL19" si="4">AJ18/$E18</f>
        <v>4.79976</v>
      </c>
      <c r="AK19" s="394">
        <f t="shared" si="4"/>
        <v>6.0799200000000004</v>
      </c>
      <c r="AL19" s="460">
        <f t="shared" si="4"/>
        <v>6.72</v>
      </c>
      <c r="AM19" s="29"/>
      <c r="AN19" s="293"/>
    </row>
    <row r="20" spans="2:40" s="95" customFormat="1" ht="18.95" customHeight="1">
      <c r="B20" s="1676"/>
      <c r="C20" s="2022" t="s">
        <v>729</v>
      </c>
      <c r="D20" s="2023"/>
      <c r="E20" s="1680">
        <v>1000</v>
      </c>
      <c r="F20" s="1682">
        <f>E20*D21</f>
        <v>2400</v>
      </c>
      <c r="G20" s="1684">
        <f t="shared" ref="G20" si="5">F20*$G$17</f>
        <v>6856.8</v>
      </c>
      <c r="H20" s="1686">
        <f>F20*$H$17*5</f>
        <v>0</v>
      </c>
      <c r="I20" s="1688">
        <f>F20*$I$17*6</f>
        <v>1828.8000000000002</v>
      </c>
      <c r="J20" s="1690">
        <f>F20*$J$17*3</f>
        <v>914.40000000000009</v>
      </c>
      <c r="K20" s="2031">
        <f>F20*$K$17*3</f>
        <v>0</v>
      </c>
      <c r="L20" s="457">
        <f>G20</f>
        <v>6856.8</v>
      </c>
      <c r="M20" s="454">
        <f>G20+H20+I20</f>
        <v>8685.6</v>
      </c>
      <c r="N20" s="448">
        <f>M20+J20+K20</f>
        <v>9600</v>
      </c>
      <c r="O20" s="457">
        <f>$L20*$Q$15</f>
        <v>6719.6639999999998</v>
      </c>
      <c r="P20" s="454">
        <f>$M20*$Q$15</f>
        <v>8511.8880000000008</v>
      </c>
      <c r="Q20" s="457">
        <f>$N20*$Q$15</f>
        <v>9408</v>
      </c>
      <c r="R20" s="451">
        <f t="shared" ref="R20" si="6">$L20*$T$15</f>
        <v>6513.96</v>
      </c>
      <c r="S20" s="454">
        <f t="shared" ref="S20" si="7">$M20*$T$15</f>
        <v>8251.32</v>
      </c>
      <c r="T20" s="448">
        <f t="shared" ref="T20" si="8">$N20*$T$15</f>
        <v>9120</v>
      </c>
      <c r="U20" s="457">
        <f>$L20*$W$15</f>
        <v>6376.8240000000005</v>
      </c>
      <c r="V20" s="454">
        <f>$M20*$W$15</f>
        <v>8077.6080000000011</v>
      </c>
      <c r="W20" s="457">
        <f>$N20*$W$15</f>
        <v>8928</v>
      </c>
      <c r="X20" s="451">
        <f t="shared" ref="X20" si="9">$L20*$Z$15</f>
        <v>6171.12</v>
      </c>
      <c r="Y20" s="454">
        <f t="shared" ref="Y20" si="10">$M20*$Z$15</f>
        <v>7817.0400000000009</v>
      </c>
      <c r="Z20" s="448">
        <f t="shared" ref="Z20" si="11">$N20*$Z$15</f>
        <v>8640</v>
      </c>
      <c r="AA20" s="457">
        <f>$L20*$AC$15</f>
        <v>5691.1440000000002</v>
      </c>
      <c r="AB20" s="454">
        <f>$M20*$AC$15</f>
        <v>7209.0479999999998</v>
      </c>
      <c r="AC20" s="457">
        <f>$N20*$AC$15</f>
        <v>7968</v>
      </c>
      <c r="AD20" s="451">
        <f t="shared" ref="AD20" si="12">$L20*$AF$15</f>
        <v>5485.4400000000005</v>
      </c>
      <c r="AE20" s="454">
        <f t="shared" ref="AE20" si="13">$M20*$AF$15</f>
        <v>6948.4800000000005</v>
      </c>
      <c r="AF20" s="448">
        <f t="shared" ref="AF20" si="14">$N20*$AF$15</f>
        <v>7680</v>
      </c>
      <c r="AG20" s="457">
        <f>$L20*$AI$15</f>
        <v>5142.6000000000004</v>
      </c>
      <c r="AH20" s="454">
        <f>$M20*$AI$15</f>
        <v>6514.2000000000007</v>
      </c>
      <c r="AI20" s="457">
        <f>$N20*$AI$15</f>
        <v>7200</v>
      </c>
      <c r="AJ20" s="451">
        <f t="shared" ref="AJ20" si="15">$L20*$AL$15</f>
        <v>4799.76</v>
      </c>
      <c r="AK20" s="454">
        <f t="shared" ref="AK20" si="16">$M20*$AL$15</f>
        <v>6079.92</v>
      </c>
      <c r="AL20" s="448">
        <f t="shared" ref="AL20" si="17">$N20*$AL$15</f>
        <v>6720</v>
      </c>
      <c r="AM20" s="29"/>
      <c r="AN20" s="29"/>
    </row>
    <row r="21" spans="2:40" s="95" customFormat="1" ht="18.95" customHeight="1">
      <c r="B21" s="1676"/>
      <c r="C21" s="859" t="s">
        <v>742</v>
      </c>
      <c r="D21" s="858">
        <v>2.4</v>
      </c>
      <c r="E21" s="1680"/>
      <c r="F21" s="1682"/>
      <c r="G21" s="1684"/>
      <c r="H21" s="1686"/>
      <c r="I21" s="1688"/>
      <c r="J21" s="1703"/>
      <c r="K21" s="2031"/>
      <c r="L21" s="458">
        <f t="shared" ref="L21:AL21" si="18">L20/$E20</f>
        <v>6.8567999999999998</v>
      </c>
      <c r="M21" s="394">
        <f t="shared" si="18"/>
        <v>8.6856000000000009</v>
      </c>
      <c r="N21" s="388">
        <f t="shared" si="18"/>
        <v>9.6</v>
      </c>
      <c r="O21" s="458">
        <f t="shared" si="18"/>
        <v>6.7196639999999999</v>
      </c>
      <c r="P21" s="394">
        <f t="shared" si="18"/>
        <v>8.5118880000000008</v>
      </c>
      <c r="Q21" s="458">
        <f t="shared" si="18"/>
        <v>9.4079999999999995</v>
      </c>
      <c r="R21" s="462">
        <f t="shared" si="18"/>
        <v>6.51396</v>
      </c>
      <c r="S21" s="394">
        <f t="shared" si="18"/>
        <v>8.2513199999999998</v>
      </c>
      <c r="T21" s="460">
        <f t="shared" si="18"/>
        <v>9.1199999999999992</v>
      </c>
      <c r="U21" s="458">
        <f t="shared" si="18"/>
        <v>6.3768240000000009</v>
      </c>
      <c r="V21" s="394">
        <f t="shared" si="18"/>
        <v>8.0776080000000015</v>
      </c>
      <c r="W21" s="458">
        <f t="shared" si="18"/>
        <v>8.9280000000000008</v>
      </c>
      <c r="X21" s="462">
        <f t="shared" si="18"/>
        <v>6.1711200000000002</v>
      </c>
      <c r="Y21" s="394">
        <f t="shared" si="18"/>
        <v>7.8170400000000004</v>
      </c>
      <c r="Z21" s="460">
        <f t="shared" si="18"/>
        <v>8.64</v>
      </c>
      <c r="AA21" s="458">
        <f t="shared" si="18"/>
        <v>5.6911440000000004</v>
      </c>
      <c r="AB21" s="394">
        <f t="shared" si="18"/>
        <v>7.2090480000000001</v>
      </c>
      <c r="AC21" s="458">
        <f t="shared" si="18"/>
        <v>7.968</v>
      </c>
      <c r="AD21" s="462">
        <f t="shared" si="18"/>
        <v>5.4854400000000005</v>
      </c>
      <c r="AE21" s="394">
        <f t="shared" si="18"/>
        <v>6.9484800000000009</v>
      </c>
      <c r="AF21" s="460">
        <f t="shared" si="18"/>
        <v>7.68</v>
      </c>
      <c r="AG21" s="458">
        <f t="shared" si="18"/>
        <v>5.1426000000000007</v>
      </c>
      <c r="AH21" s="394">
        <f t="shared" si="18"/>
        <v>6.5142000000000007</v>
      </c>
      <c r="AI21" s="458">
        <f t="shared" si="18"/>
        <v>7.2</v>
      </c>
      <c r="AJ21" s="450">
        <f t="shared" si="18"/>
        <v>4.79976</v>
      </c>
      <c r="AK21" s="394">
        <f t="shared" si="18"/>
        <v>6.0799200000000004</v>
      </c>
      <c r="AL21" s="460">
        <f t="shared" si="18"/>
        <v>6.72</v>
      </c>
      <c r="AM21" s="29"/>
      <c r="AN21" s="293"/>
    </row>
    <row r="22" spans="2:40" s="95" customFormat="1" ht="18.95" customHeight="1">
      <c r="B22" s="1676"/>
      <c r="C22" s="2022" t="s">
        <v>730</v>
      </c>
      <c r="D22" s="2023"/>
      <c r="E22" s="1680">
        <v>1000</v>
      </c>
      <c r="F22" s="1682">
        <f>E22*D23</f>
        <v>2400</v>
      </c>
      <c r="G22" s="1684">
        <f t="shared" ref="G22" si="19">F22*$G$17</f>
        <v>6856.8</v>
      </c>
      <c r="H22" s="1686">
        <f>F22*$H$17*5</f>
        <v>0</v>
      </c>
      <c r="I22" s="1688">
        <f>F22*$I$17*6</f>
        <v>1828.8000000000002</v>
      </c>
      <c r="J22" s="1690">
        <f>F22*$J$17*3</f>
        <v>914.40000000000009</v>
      </c>
      <c r="K22" s="2031">
        <f>F22*$K$17*3</f>
        <v>0</v>
      </c>
      <c r="L22" s="457">
        <f>G22</f>
        <v>6856.8</v>
      </c>
      <c r="M22" s="454">
        <f>G22+H22+I22</f>
        <v>8685.6</v>
      </c>
      <c r="N22" s="448">
        <f>M22+J22+K22</f>
        <v>9600</v>
      </c>
      <c r="O22" s="457">
        <f>$L22*$Q$15</f>
        <v>6719.6639999999998</v>
      </c>
      <c r="P22" s="454">
        <f>$M22*$Q$15</f>
        <v>8511.8880000000008</v>
      </c>
      <c r="Q22" s="457">
        <f>$N22*$Q$15</f>
        <v>9408</v>
      </c>
      <c r="R22" s="451">
        <f t="shared" ref="R22" si="20">$L22*$T$15</f>
        <v>6513.96</v>
      </c>
      <c r="S22" s="454">
        <f t="shared" ref="S22" si="21">$M22*$T$15</f>
        <v>8251.32</v>
      </c>
      <c r="T22" s="448">
        <f t="shared" ref="T22" si="22">$N22*$T$15</f>
        <v>9120</v>
      </c>
      <c r="U22" s="457">
        <f>$L22*$W$15</f>
        <v>6376.8240000000005</v>
      </c>
      <c r="V22" s="454">
        <f>$M22*$W$15</f>
        <v>8077.6080000000011</v>
      </c>
      <c r="W22" s="457">
        <f>$N22*$W$15</f>
        <v>8928</v>
      </c>
      <c r="X22" s="451">
        <f t="shared" ref="X22" si="23">$L22*$Z$15</f>
        <v>6171.12</v>
      </c>
      <c r="Y22" s="454">
        <f t="shared" ref="Y22" si="24">$M22*$Z$15</f>
        <v>7817.0400000000009</v>
      </c>
      <c r="Z22" s="448">
        <f t="shared" ref="Z22" si="25">$N22*$Z$15</f>
        <v>8640</v>
      </c>
      <c r="AA22" s="457">
        <f>$L22*$AC$15</f>
        <v>5691.1440000000002</v>
      </c>
      <c r="AB22" s="454">
        <f>$M22*$AC$15</f>
        <v>7209.0479999999998</v>
      </c>
      <c r="AC22" s="457">
        <f>$N22*$AC$15</f>
        <v>7968</v>
      </c>
      <c r="AD22" s="451">
        <f t="shared" ref="AD22" si="26">$L22*$AF$15</f>
        <v>5485.4400000000005</v>
      </c>
      <c r="AE22" s="454">
        <f t="shared" ref="AE22" si="27">$M22*$AF$15</f>
        <v>6948.4800000000005</v>
      </c>
      <c r="AF22" s="448">
        <f t="shared" ref="AF22" si="28">$N22*$AF$15</f>
        <v>7680</v>
      </c>
      <c r="AG22" s="457">
        <f>$L22*$AI$15</f>
        <v>5142.6000000000004</v>
      </c>
      <c r="AH22" s="454">
        <f>$M22*$AI$15</f>
        <v>6514.2000000000007</v>
      </c>
      <c r="AI22" s="457">
        <f>$N22*$AI$15</f>
        <v>7200</v>
      </c>
      <c r="AJ22" s="451">
        <f t="shared" ref="AJ22" si="29">$L22*$AL$15</f>
        <v>4799.76</v>
      </c>
      <c r="AK22" s="454">
        <f t="shared" ref="AK22" si="30">$M22*$AL$15</f>
        <v>6079.92</v>
      </c>
      <c r="AL22" s="448">
        <f t="shared" ref="AL22" si="31">$N22*$AL$15</f>
        <v>6720</v>
      </c>
      <c r="AM22" s="29"/>
      <c r="AN22" s="29"/>
    </row>
    <row r="23" spans="2:40" s="95" customFormat="1" ht="18.95" customHeight="1">
      <c r="B23" s="1676"/>
      <c r="C23" s="857" t="s">
        <v>743</v>
      </c>
      <c r="D23" s="858">
        <v>2.4</v>
      </c>
      <c r="E23" s="1680"/>
      <c r="F23" s="1682"/>
      <c r="G23" s="1684"/>
      <c r="H23" s="1686"/>
      <c r="I23" s="1688"/>
      <c r="J23" s="1703"/>
      <c r="K23" s="2031"/>
      <c r="L23" s="458">
        <f t="shared" ref="L23:AL23" si="32">L22/$E22</f>
        <v>6.8567999999999998</v>
      </c>
      <c r="M23" s="394">
        <f t="shared" si="32"/>
        <v>8.6856000000000009</v>
      </c>
      <c r="N23" s="388">
        <f t="shared" si="32"/>
        <v>9.6</v>
      </c>
      <c r="O23" s="458">
        <f t="shared" si="32"/>
        <v>6.7196639999999999</v>
      </c>
      <c r="P23" s="394">
        <f t="shared" si="32"/>
        <v>8.5118880000000008</v>
      </c>
      <c r="Q23" s="458">
        <f t="shared" si="32"/>
        <v>9.4079999999999995</v>
      </c>
      <c r="R23" s="462">
        <f t="shared" si="32"/>
        <v>6.51396</v>
      </c>
      <c r="S23" s="394">
        <f t="shared" si="32"/>
        <v>8.2513199999999998</v>
      </c>
      <c r="T23" s="460">
        <f t="shared" si="32"/>
        <v>9.1199999999999992</v>
      </c>
      <c r="U23" s="458">
        <f t="shared" si="32"/>
        <v>6.3768240000000009</v>
      </c>
      <c r="V23" s="394">
        <f t="shared" si="32"/>
        <v>8.0776080000000015</v>
      </c>
      <c r="W23" s="458">
        <f t="shared" si="32"/>
        <v>8.9280000000000008</v>
      </c>
      <c r="X23" s="462">
        <f t="shared" si="32"/>
        <v>6.1711200000000002</v>
      </c>
      <c r="Y23" s="394">
        <f t="shared" si="32"/>
        <v>7.8170400000000004</v>
      </c>
      <c r="Z23" s="460">
        <f t="shared" si="32"/>
        <v>8.64</v>
      </c>
      <c r="AA23" s="458">
        <f t="shared" si="32"/>
        <v>5.6911440000000004</v>
      </c>
      <c r="AB23" s="394">
        <f t="shared" si="32"/>
        <v>7.2090480000000001</v>
      </c>
      <c r="AC23" s="458">
        <f t="shared" si="32"/>
        <v>7.968</v>
      </c>
      <c r="AD23" s="462">
        <f t="shared" si="32"/>
        <v>5.4854400000000005</v>
      </c>
      <c r="AE23" s="394">
        <f t="shared" si="32"/>
        <v>6.9484800000000009</v>
      </c>
      <c r="AF23" s="460">
        <f t="shared" si="32"/>
        <v>7.68</v>
      </c>
      <c r="AG23" s="458">
        <f t="shared" si="32"/>
        <v>5.1426000000000007</v>
      </c>
      <c r="AH23" s="394">
        <f t="shared" si="32"/>
        <v>6.5142000000000007</v>
      </c>
      <c r="AI23" s="458">
        <f t="shared" si="32"/>
        <v>7.2</v>
      </c>
      <c r="AJ23" s="450">
        <f t="shared" si="32"/>
        <v>4.79976</v>
      </c>
      <c r="AK23" s="394">
        <f t="shared" si="32"/>
        <v>6.0799200000000004</v>
      </c>
      <c r="AL23" s="460">
        <f t="shared" si="32"/>
        <v>6.72</v>
      </c>
      <c r="AM23" s="29"/>
      <c r="AN23" s="293"/>
    </row>
    <row r="24" spans="2:40" s="95" customFormat="1" ht="18.95" customHeight="1">
      <c r="B24" s="1676"/>
      <c r="C24" s="2022" t="s">
        <v>731</v>
      </c>
      <c r="D24" s="2023"/>
      <c r="E24" s="1680">
        <v>1000</v>
      </c>
      <c r="F24" s="1682">
        <f>E24*D25</f>
        <v>2100</v>
      </c>
      <c r="G24" s="1684">
        <f t="shared" ref="G24" si="33">F24*$G$17</f>
        <v>5999.7000000000007</v>
      </c>
      <c r="H24" s="1686">
        <f>F24*$H$17*5</f>
        <v>0</v>
      </c>
      <c r="I24" s="1688">
        <f>F24*$I$17*6</f>
        <v>1600.1999999999998</v>
      </c>
      <c r="J24" s="1690">
        <f>F24*$J$17*3</f>
        <v>800.09999999999991</v>
      </c>
      <c r="K24" s="2031">
        <f>F24*$K$17*3</f>
        <v>0</v>
      </c>
      <c r="L24" s="457">
        <f>G24</f>
        <v>5999.7000000000007</v>
      </c>
      <c r="M24" s="454">
        <f>G24+H24+I24</f>
        <v>7599.9000000000005</v>
      </c>
      <c r="N24" s="448">
        <f>M24+J24+K24</f>
        <v>8400</v>
      </c>
      <c r="O24" s="457">
        <f>$L24*$Q$15</f>
        <v>5879.706000000001</v>
      </c>
      <c r="P24" s="454">
        <f>$M24*$Q$15</f>
        <v>7447.902</v>
      </c>
      <c r="Q24" s="457">
        <f>$N24*$Q$15</f>
        <v>8232</v>
      </c>
      <c r="R24" s="451">
        <f t="shared" ref="R24" si="34">$L24*$T$15</f>
        <v>5699.7150000000001</v>
      </c>
      <c r="S24" s="454">
        <f t="shared" ref="S24" si="35">$M24*$T$15</f>
        <v>7219.9049999999997</v>
      </c>
      <c r="T24" s="448">
        <f t="shared" ref="T24" si="36">$N24*$T$15</f>
        <v>7980</v>
      </c>
      <c r="U24" s="457">
        <f>$L24*$W$15</f>
        <v>5579.7210000000014</v>
      </c>
      <c r="V24" s="454">
        <f>$M24*$W$15</f>
        <v>7067.9070000000011</v>
      </c>
      <c r="W24" s="457">
        <f>$N24*$W$15</f>
        <v>7812</v>
      </c>
      <c r="X24" s="451">
        <f t="shared" ref="X24" si="37">$L24*$Z$15</f>
        <v>5399.7300000000005</v>
      </c>
      <c r="Y24" s="454">
        <f t="shared" ref="Y24" si="38">$M24*$Z$15</f>
        <v>6839.9100000000008</v>
      </c>
      <c r="Z24" s="448">
        <f t="shared" ref="Z24" si="39">$N24*$Z$15</f>
        <v>7560</v>
      </c>
      <c r="AA24" s="457">
        <f>$L24*$AC$15</f>
        <v>4979.7510000000002</v>
      </c>
      <c r="AB24" s="454">
        <f>$M24*$AC$15</f>
        <v>6307.9170000000004</v>
      </c>
      <c r="AC24" s="457">
        <f>$N24*$AC$15</f>
        <v>6972</v>
      </c>
      <c r="AD24" s="451">
        <f t="shared" ref="AD24" si="40">$L24*$AF$15</f>
        <v>4799.7600000000011</v>
      </c>
      <c r="AE24" s="454">
        <f t="shared" ref="AE24" si="41">$M24*$AF$15</f>
        <v>6079.920000000001</v>
      </c>
      <c r="AF24" s="448">
        <f t="shared" ref="AF24" si="42">$N24*$AF$15</f>
        <v>6720</v>
      </c>
      <c r="AG24" s="457">
        <f>$L24*$AI$15</f>
        <v>4499.7750000000005</v>
      </c>
      <c r="AH24" s="454">
        <f>$M24*$AI$15</f>
        <v>5699.9250000000002</v>
      </c>
      <c r="AI24" s="457">
        <f>$N24*$AI$15</f>
        <v>6300</v>
      </c>
      <c r="AJ24" s="451">
        <f t="shared" ref="AJ24" si="43">$L24*$AL$15</f>
        <v>4199.79</v>
      </c>
      <c r="AK24" s="454">
        <f t="shared" ref="AK24" si="44">$M24*$AL$15</f>
        <v>5319.93</v>
      </c>
      <c r="AL24" s="448">
        <f t="shared" ref="AL24" si="45">$N24*$AL$15</f>
        <v>5880</v>
      </c>
      <c r="AM24" s="29"/>
      <c r="AN24" s="29"/>
    </row>
    <row r="25" spans="2:40" s="95" customFormat="1" ht="18.95" customHeight="1">
      <c r="B25" s="1676"/>
      <c r="C25" s="857" t="s">
        <v>739</v>
      </c>
      <c r="D25" s="858">
        <v>2.1</v>
      </c>
      <c r="E25" s="1680"/>
      <c r="F25" s="1682"/>
      <c r="G25" s="1684"/>
      <c r="H25" s="1686"/>
      <c r="I25" s="1688"/>
      <c r="J25" s="1703"/>
      <c r="K25" s="2031"/>
      <c r="L25" s="458">
        <f t="shared" ref="L25:AL25" si="46">L24/$E24</f>
        <v>5.9997000000000007</v>
      </c>
      <c r="M25" s="394">
        <f t="shared" si="46"/>
        <v>7.5999000000000008</v>
      </c>
      <c r="N25" s="388">
        <f t="shared" si="46"/>
        <v>8.4</v>
      </c>
      <c r="O25" s="458">
        <f t="shared" si="46"/>
        <v>5.8797060000000014</v>
      </c>
      <c r="P25" s="394">
        <f t="shared" si="46"/>
        <v>7.447902</v>
      </c>
      <c r="Q25" s="458">
        <f t="shared" si="46"/>
        <v>8.2319999999999993</v>
      </c>
      <c r="R25" s="462">
        <f t="shared" si="46"/>
        <v>5.6997150000000003</v>
      </c>
      <c r="S25" s="394">
        <f t="shared" si="46"/>
        <v>7.2199049999999998</v>
      </c>
      <c r="T25" s="460">
        <f t="shared" si="46"/>
        <v>7.98</v>
      </c>
      <c r="U25" s="458">
        <f t="shared" si="46"/>
        <v>5.579721000000001</v>
      </c>
      <c r="V25" s="394">
        <f t="shared" si="46"/>
        <v>7.0679070000000008</v>
      </c>
      <c r="W25" s="458">
        <f t="shared" si="46"/>
        <v>7.8120000000000003</v>
      </c>
      <c r="X25" s="462">
        <f t="shared" si="46"/>
        <v>5.3997300000000008</v>
      </c>
      <c r="Y25" s="394">
        <f t="shared" si="46"/>
        <v>6.8399100000000006</v>
      </c>
      <c r="Z25" s="460">
        <f t="shared" si="46"/>
        <v>7.56</v>
      </c>
      <c r="AA25" s="458">
        <f t="shared" si="46"/>
        <v>4.9797510000000003</v>
      </c>
      <c r="AB25" s="394">
        <f t="shared" si="46"/>
        <v>6.3079170000000007</v>
      </c>
      <c r="AC25" s="458">
        <f t="shared" si="46"/>
        <v>6.9720000000000004</v>
      </c>
      <c r="AD25" s="462">
        <f t="shared" si="46"/>
        <v>4.7997600000000009</v>
      </c>
      <c r="AE25" s="394">
        <f t="shared" si="46"/>
        <v>6.0799200000000013</v>
      </c>
      <c r="AF25" s="460">
        <f t="shared" si="46"/>
        <v>6.72</v>
      </c>
      <c r="AG25" s="458">
        <f t="shared" si="46"/>
        <v>4.4997750000000005</v>
      </c>
      <c r="AH25" s="394">
        <f t="shared" si="46"/>
        <v>5.6999250000000004</v>
      </c>
      <c r="AI25" s="458">
        <f t="shared" si="46"/>
        <v>6.3</v>
      </c>
      <c r="AJ25" s="450">
        <f t="shared" si="46"/>
        <v>4.1997900000000001</v>
      </c>
      <c r="AK25" s="394">
        <f t="shared" si="46"/>
        <v>5.3199300000000003</v>
      </c>
      <c r="AL25" s="460">
        <f t="shared" si="46"/>
        <v>5.88</v>
      </c>
      <c r="AM25" s="29"/>
      <c r="AN25" s="293"/>
    </row>
    <row r="26" spans="2:40" s="95" customFormat="1" ht="18.95" customHeight="1">
      <c r="B26" s="1676"/>
      <c r="C26" s="2022" t="s">
        <v>732</v>
      </c>
      <c r="D26" s="2023"/>
      <c r="E26" s="1680">
        <v>1000</v>
      </c>
      <c r="F26" s="1682">
        <f>E26*D27</f>
        <v>2400</v>
      </c>
      <c r="G26" s="1684">
        <f t="shared" ref="G26" si="47">F26*$G$17</f>
        <v>6856.8</v>
      </c>
      <c r="H26" s="1686">
        <f>F26*$H$17*5</f>
        <v>0</v>
      </c>
      <c r="I26" s="1688">
        <f>F26*$I$17*6</f>
        <v>1828.8000000000002</v>
      </c>
      <c r="J26" s="1690">
        <f>F26*$J$17*3</f>
        <v>914.40000000000009</v>
      </c>
      <c r="K26" s="2031">
        <f>F26*$K$17*3</f>
        <v>0</v>
      </c>
      <c r="L26" s="457">
        <f>G26</f>
        <v>6856.8</v>
      </c>
      <c r="M26" s="454">
        <f>G26+H26+I26</f>
        <v>8685.6</v>
      </c>
      <c r="N26" s="448">
        <f>M26+J26+K26</f>
        <v>9600</v>
      </c>
      <c r="O26" s="457">
        <f>$L26*$Q$15</f>
        <v>6719.6639999999998</v>
      </c>
      <c r="P26" s="454">
        <f>$M26*$Q$15</f>
        <v>8511.8880000000008</v>
      </c>
      <c r="Q26" s="457">
        <f>$N26*$Q$15</f>
        <v>9408</v>
      </c>
      <c r="R26" s="451">
        <f t="shared" ref="R26" si="48">$L26*$T$15</f>
        <v>6513.96</v>
      </c>
      <c r="S26" s="454">
        <f t="shared" ref="S26" si="49">$M26*$T$15</f>
        <v>8251.32</v>
      </c>
      <c r="T26" s="448">
        <f t="shared" ref="T26" si="50">$N26*$T$15</f>
        <v>9120</v>
      </c>
      <c r="U26" s="457">
        <f>$L26*$W$15</f>
        <v>6376.8240000000005</v>
      </c>
      <c r="V26" s="454">
        <f>$M26*$W$15</f>
        <v>8077.6080000000011</v>
      </c>
      <c r="W26" s="457">
        <f>$N26*$W$15</f>
        <v>8928</v>
      </c>
      <c r="X26" s="451">
        <f t="shared" ref="X26" si="51">$L26*$Z$15</f>
        <v>6171.12</v>
      </c>
      <c r="Y26" s="454">
        <f t="shared" ref="Y26" si="52">$M26*$Z$15</f>
        <v>7817.0400000000009</v>
      </c>
      <c r="Z26" s="448">
        <f t="shared" ref="Z26" si="53">$N26*$Z$15</f>
        <v>8640</v>
      </c>
      <c r="AA26" s="457">
        <f>$L26*$AC$15</f>
        <v>5691.1440000000002</v>
      </c>
      <c r="AB26" s="454">
        <f>$M26*$AC$15</f>
        <v>7209.0479999999998</v>
      </c>
      <c r="AC26" s="457">
        <f>$N26*$AC$15</f>
        <v>7968</v>
      </c>
      <c r="AD26" s="451">
        <f t="shared" ref="AD26" si="54">$L26*$AF$15</f>
        <v>5485.4400000000005</v>
      </c>
      <c r="AE26" s="454">
        <f t="shared" ref="AE26" si="55">$M26*$AF$15</f>
        <v>6948.4800000000005</v>
      </c>
      <c r="AF26" s="448">
        <f t="shared" ref="AF26" si="56">$N26*$AF$15</f>
        <v>7680</v>
      </c>
      <c r="AG26" s="457">
        <f>$L26*$AI$15</f>
        <v>5142.6000000000004</v>
      </c>
      <c r="AH26" s="454">
        <f>$M26*$AI$15</f>
        <v>6514.2000000000007</v>
      </c>
      <c r="AI26" s="457">
        <f>$N26*$AI$15</f>
        <v>7200</v>
      </c>
      <c r="AJ26" s="451">
        <f t="shared" ref="AJ26" si="57">$L26*$AL$15</f>
        <v>4799.76</v>
      </c>
      <c r="AK26" s="454">
        <f t="shared" ref="AK26" si="58">$M26*$AL$15</f>
        <v>6079.92</v>
      </c>
      <c r="AL26" s="448">
        <f t="shared" ref="AL26" si="59">$N26*$AL$15</f>
        <v>6720</v>
      </c>
      <c r="AM26" s="29"/>
      <c r="AN26" s="29"/>
    </row>
    <row r="27" spans="2:40" s="95" customFormat="1" ht="18.95" customHeight="1">
      <c r="B27" s="1676"/>
      <c r="C27" s="857" t="s">
        <v>741</v>
      </c>
      <c r="D27" s="858">
        <v>2.4</v>
      </c>
      <c r="E27" s="1680"/>
      <c r="F27" s="1682"/>
      <c r="G27" s="1684"/>
      <c r="H27" s="1686"/>
      <c r="I27" s="1688"/>
      <c r="J27" s="1703"/>
      <c r="K27" s="2031"/>
      <c r="L27" s="458">
        <f t="shared" ref="L27:AL27" si="60">L26/$E26</f>
        <v>6.8567999999999998</v>
      </c>
      <c r="M27" s="394">
        <f t="shared" si="60"/>
        <v>8.6856000000000009</v>
      </c>
      <c r="N27" s="388">
        <f t="shared" si="60"/>
        <v>9.6</v>
      </c>
      <c r="O27" s="458">
        <f t="shared" si="60"/>
        <v>6.7196639999999999</v>
      </c>
      <c r="P27" s="394">
        <f t="shared" si="60"/>
        <v>8.5118880000000008</v>
      </c>
      <c r="Q27" s="458">
        <f t="shared" si="60"/>
        <v>9.4079999999999995</v>
      </c>
      <c r="R27" s="462">
        <f t="shared" si="60"/>
        <v>6.51396</v>
      </c>
      <c r="S27" s="394">
        <f t="shared" si="60"/>
        <v>8.2513199999999998</v>
      </c>
      <c r="T27" s="460">
        <f t="shared" si="60"/>
        <v>9.1199999999999992</v>
      </c>
      <c r="U27" s="458">
        <f t="shared" si="60"/>
        <v>6.3768240000000009</v>
      </c>
      <c r="V27" s="394">
        <f t="shared" si="60"/>
        <v>8.0776080000000015</v>
      </c>
      <c r="W27" s="458">
        <f t="shared" si="60"/>
        <v>8.9280000000000008</v>
      </c>
      <c r="X27" s="462">
        <f t="shared" si="60"/>
        <v>6.1711200000000002</v>
      </c>
      <c r="Y27" s="394">
        <f t="shared" si="60"/>
        <v>7.8170400000000004</v>
      </c>
      <c r="Z27" s="460">
        <f t="shared" si="60"/>
        <v>8.64</v>
      </c>
      <c r="AA27" s="458">
        <f t="shared" si="60"/>
        <v>5.6911440000000004</v>
      </c>
      <c r="AB27" s="394">
        <f t="shared" si="60"/>
        <v>7.2090480000000001</v>
      </c>
      <c r="AC27" s="458">
        <f t="shared" si="60"/>
        <v>7.968</v>
      </c>
      <c r="AD27" s="462">
        <f t="shared" si="60"/>
        <v>5.4854400000000005</v>
      </c>
      <c r="AE27" s="394">
        <f t="shared" si="60"/>
        <v>6.9484800000000009</v>
      </c>
      <c r="AF27" s="460">
        <f t="shared" si="60"/>
        <v>7.68</v>
      </c>
      <c r="AG27" s="458">
        <f t="shared" si="60"/>
        <v>5.1426000000000007</v>
      </c>
      <c r="AH27" s="394">
        <f t="shared" si="60"/>
        <v>6.5142000000000007</v>
      </c>
      <c r="AI27" s="458">
        <f t="shared" si="60"/>
        <v>7.2</v>
      </c>
      <c r="AJ27" s="450">
        <f t="shared" si="60"/>
        <v>4.79976</v>
      </c>
      <c r="AK27" s="394">
        <f t="shared" si="60"/>
        <v>6.0799200000000004</v>
      </c>
      <c r="AL27" s="460">
        <f t="shared" si="60"/>
        <v>6.72</v>
      </c>
      <c r="AM27" s="29"/>
      <c r="AN27" s="293"/>
    </row>
    <row r="28" spans="2:40" s="95" customFormat="1" ht="18.95" customHeight="1">
      <c r="B28" s="1676"/>
      <c r="C28" s="2022" t="s">
        <v>734</v>
      </c>
      <c r="D28" s="2023"/>
      <c r="E28" s="1680">
        <v>1000</v>
      </c>
      <c r="F28" s="1682">
        <f>E28*D29</f>
        <v>2300</v>
      </c>
      <c r="G28" s="1684">
        <f t="shared" ref="G28" si="61">F28*$G$17</f>
        <v>6571.1</v>
      </c>
      <c r="H28" s="1686">
        <f>F28*$H$17*5</f>
        <v>0</v>
      </c>
      <c r="I28" s="1688">
        <f>F28*$I$17*6</f>
        <v>1752.6000000000001</v>
      </c>
      <c r="J28" s="1690">
        <f>F28*$J$17*3</f>
        <v>876.30000000000007</v>
      </c>
      <c r="K28" s="2031">
        <f>F28*$K$17*3</f>
        <v>0</v>
      </c>
      <c r="L28" s="457">
        <f>G28</f>
        <v>6571.1</v>
      </c>
      <c r="M28" s="454">
        <f>G28+H28+I28</f>
        <v>8323.7000000000007</v>
      </c>
      <c r="N28" s="448">
        <f>M28+J28+K28</f>
        <v>9200</v>
      </c>
      <c r="O28" s="457">
        <f>$L28*$Q$15</f>
        <v>6439.6779999999999</v>
      </c>
      <c r="P28" s="454">
        <f>$M28*$Q$15</f>
        <v>8157.2260000000006</v>
      </c>
      <c r="Q28" s="457">
        <f>$N28*$Q$15</f>
        <v>9016</v>
      </c>
      <c r="R28" s="451">
        <f t="shared" ref="R28" si="62">$L28*$T$15</f>
        <v>6242.5450000000001</v>
      </c>
      <c r="S28" s="454">
        <f t="shared" ref="S28" si="63">$M28*$T$15</f>
        <v>7907.5150000000003</v>
      </c>
      <c r="T28" s="448">
        <f t="shared" ref="T28" si="64">$N28*$T$15</f>
        <v>8740</v>
      </c>
      <c r="U28" s="457">
        <f>$L28*$W$15</f>
        <v>6111.1230000000005</v>
      </c>
      <c r="V28" s="454">
        <f>$M28*$W$15</f>
        <v>7741.0410000000011</v>
      </c>
      <c r="W28" s="457">
        <f>$N28*$W$15</f>
        <v>8556</v>
      </c>
      <c r="X28" s="451">
        <f t="shared" ref="X28" si="65">$L28*$Z$15</f>
        <v>5913.9900000000007</v>
      </c>
      <c r="Y28" s="454">
        <f t="shared" ref="Y28" si="66">$M28*$Z$15</f>
        <v>7491.3300000000008</v>
      </c>
      <c r="Z28" s="448">
        <f t="shared" ref="Z28" si="67">$N28*$Z$15</f>
        <v>8280</v>
      </c>
      <c r="AA28" s="457">
        <f>$L28*$AC$15</f>
        <v>5454.0129999999999</v>
      </c>
      <c r="AB28" s="454">
        <f>$M28*$AC$15</f>
        <v>6908.6710000000003</v>
      </c>
      <c r="AC28" s="457">
        <f>$N28*$AC$15</f>
        <v>7636</v>
      </c>
      <c r="AD28" s="451">
        <f t="shared" ref="AD28" si="68">$L28*$AF$15</f>
        <v>5256.880000000001</v>
      </c>
      <c r="AE28" s="454">
        <f t="shared" ref="AE28" si="69">$M28*$AF$15</f>
        <v>6658.9600000000009</v>
      </c>
      <c r="AF28" s="448">
        <f t="shared" ref="AF28" si="70">$N28*$AF$15</f>
        <v>7360</v>
      </c>
      <c r="AG28" s="457">
        <f>$L28*$AI$15</f>
        <v>4928.3250000000007</v>
      </c>
      <c r="AH28" s="454">
        <f>$M28*$AI$15</f>
        <v>6242.7750000000005</v>
      </c>
      <c r="AI28" s="457">
        <f>$N28*$AI$15</f>
        <v>6900</v>
      </c>
      <c r="AJ28" s="451">
        <f t="shared" ref="AJ28" si="71">$L28*$AL$15</f>
        <v>4599.7699999999995</v>
      </c>
      <c r="AK28" s="454">
        <f t="shared" ref="AK28" si="72">$M28*$AL$15</f>
        <v>5826.59</v>
      </c>
      <c r="AL28" s="448">
        <f t="shared" ref="AL28" si="73">$N28*$AL$15</f>
        <v>6440</v>
      </c>
      <c r="AM28" s="29"/>
      <c r="AN28" s="29"/>
    </row>
    <row r="29" spans="2:40" s="95" customFormat="1" ht="18.95" customHeight="1">
      <c r="B29" s="1676"/>
      <c r="C29" s="857" t="s">
        <v>745</v>
      </c>
      <c r="D29" s="858">
        <v>2.2999999999999998</v>
      </c>
      <c r="E29" s="1680"/>
      <c r="F29" s="1682"/>
      <c r="G29" s="1684"/>
      <c r="H29" s="1686"/>
      <c r="I29" s="1688"/>
      <c r="J29" s="1703"/>
      <c r="K29" s="2031"/>
      <c r="L29" s="458">
        <f t="shared" ref="L29:AL29" si="74">L28/$E28</f>
        <v>6.5711000000000004</v>
      </c>
      <c r="M29" s="394">
        <f t="shared" si="74"/>
        <v>8.3237000000000005</v>
      </c>
      <c r="N29" s="388">
        <f t="shared" si="74"/>
        <v>9.1999999999999993</v>
      </c>
      <c r="O29" s="458">
        <f t="shared" si="74"/>
        <v>6.4396779999999998</v>
      </c>
      <c r="P29" s="394">
        <f t="shared" si="74"/>
        <v>8.1572260000000014</v>
      </c>
      <c r="Q29" s="458">
        <f t="shared" si="74"/>
        <v>9.016</v>
      </c>
      <c r="R29" s="462">
        <f t="shared" si="74"/>
        <v>6.2425449999999998</v>
      </c>
      <c r="S29" s="394">
        <f t="shared" si="74"/>
        <v>7.9075150000000001</v>
      </c>
      <c r="T29" s="460">
        <f t="shared" si="74"/>
        <v>8.74</v>
      </c>
      <c r="U29" s="458">
        <f t="shared" si="74"/>
        <v>6.1111230000000001</v>
      </c>
      <c r="V29" s="394">
        <f t="shared" si="74"/>
        <v>7.7410410000000009</v>
      </c>
      <c r="W29" s="458">
        <f t="shared" si="74"/>
        <v>8.5559999999999992</v>
      </c>
      <c r="X29" s="462">
        <f t="shared" si="74"/>
        <v>5.913990000000001</v>
      </c>
      <c r="Y29" s="394">
        <f t="shared" si="74"/>
        <v>7.4913300000000005</v>
      </c>
      <c r="Z29" s="460">
        <f t="shared" si="74"/>
        <v>8.2799999999999994</v>
      </c>
      <c r="AA29" s="458">
        <f t="shared" si="74"/>
        <v>5.4540129999999998</v>
      </c>
      <c r="AB29" s="394">
        <f t="shared" si="74"/>
        <v>6.908671</v>
      </c>
      <c r="AC29" s="458">
        <f t="shared" si="74"/>
        <v>7.6360000000000001</v>
      </c>
      <c r="AD29" s="462">
        <f t="shared" si="74"/>
        <v>5.2568800000000007</v>
      </c>
      <c r="AE29" s="394">
        <f t="shared" si="74"/>
        <v>6.6589600000000013</v>
      </c>
      <c r="AF29" s="460">
        <f t="shared" si="74"/>
        <v>7.36</v>
      </c>
      <c r="AG29" s="458">
        <f t="shared" si="74"/>
        <v>4.928325000000001</v>
      </c>
      <c r="AH29" s="394">
        <f t="shared" si="74"/>
        <v>6.2427750000000009</v>
      </c>
      <c r="AI29" s="458">
        <f t="shared" si="74"/>
        <v>6.9</v>
      </c>
      <c r="AJ29" s="450">
        <f t="shared" si="74"/>
        <v>4.5997699999999995</v>
      </c>
      <c r="AK29" s="394">
        <f t="shared" si="74"/>
        <v>5.8265900000000004</v>
      </c>
      <c r="AL29" s="460">
        <f t="shared" si="74"/>
        <v>6.44</v>
      </c>
      <c r="AM29" s="29"/>
      <c r="AN29" s="293"/>
    </row>
    <row r="30" spans="2:40" s="95" customFormat="1" ht="18.95" customHeight="1">
      <c r="B30" s="1676"/>
      <c r="C30" s="2022" t="s">
        <v>735</v>
      </c>
      <c r="D30" s="2023"/>
      <c r="E30" s="1680">
        <v>1000</v>
      </c>
      <c r="F30" s="1682">
        <f>E30*D31</f>
        <v>2400</v>
      </c>
      <c r="G30" s="1684">
        <f t="shared" ref="G30" si="75">F30*$G$17</f>
        <v>6856.8</v>
      </c>
      <c r="H30" s="1686">
        <f>F30*$H$17*5</f>
        <v>0</v>
      </c>
      <c r="I30" s="1688">
        <f>F30*$I$17*6</f>
        <v>1828.8000000000002</v>
      </c>
      <c r="J30" s="1690">
        <f>F30*$J$17*3</f>
        <v>914.40000000000009</v>
      </c>
      <c r="K30" s="2031">
        <f>F30*$K$17*3</f>
        <v>0</v>
      </c>
      <c r="L30" s="457">
        <f>G30</f>
        <v>6856.8</v>
      </c>
      <c r="M30" s="454">
        <f>G30+H30+I30</f>
        <v>8685.6</v>
      </c>
      <c r="N30" s="448">
        <f>M30+J30+K30</f>
        <v>9600</v>
      </c>
      <c r="O30" s="457">
        <f>$L30*$Q$15</f>
        <v>6719.6639999999998</v>
      </c>
      <c r="P30" s="454">
        <f>$M30*$Q$15</f>
        <v>8511.8880000000008</v>
      </c>
      <c r="Q30" s="457">
        <f>$N30*$Q$15</f>
        <v>9408</v>
      </c>
      <c r="R30" s="451">
        <f t="shared" ref="R30" si="76">$L30*$T$15</f>
        <v>6513.96</v>
      </c>
      <c r="S30" s="454">
        <f t="shared" ref="S30" si="77">$M30*$T$15</f>
        <v>8251.32</v>
      </c>
      <c r="T30" s="448">
        <f t="shared" ref="T30" si="78">$N30*$T$15</f>
        <v>9120</v>
      </c>
      <c r="U30" s="457">
        <f>$L30*$W$15</f>
        <v>6376.8240000000005</v>
      </c>
      <c r="V30" s="454">
        <f>$M30*$W$15</f>
        <v>8077.6080000000011</v>
      </c>
      <c r="W30" s="457">
        <f>$N30*$W$15</f>
        <v>8928</v>
      </c>
      <c r="X30" s="451">
        <f t="shared" ref="X30" si="79">$L30*$Z$15</f>
        <v>6171.12</v>
      </c>
      <c r="Y30" s="454">
        <f t="shared" ref="Y30" si="80">$M30*$Z$15</f>
        <v>7817.0400000000009</v>
      </c>
      <c r="Z30" s="448">
        <f t="shared" ref="Z30" si="81">$N30*$Z$15</f>
        <v>8640</v>
      </c>
      <c r="AA30" s="457">
        <f>$L30*$AC$15</f>
        <v>5691.1440000000002</v>
      </c>
      <c r="AB30" s="454">
        <f>$M30*$AC$15</f>
        <v>7209.0479999999998</v>
      </c>
      <c r="AC30" s="457">
        <f>$N30*$AC$15</f>
        <v>7968</v>
      </c>
      <c r="AD30" s="451">
        <f t="shared" ref="AD30" si="82">$L30*$AF$15</f>
        <v>5485.4400000000005</v>
      </c>
      <c r="AE30" s="454">
        <f t="shared" ref="AE30" si="83">$M30*$AF$15</f>
        <v>6948.4800000000005</v>
      </c>
      <c r="AF30" s="448">
        <f t="shared" ref="AF30" si="84">$N30*$AF$15</f>
        <v>7680</v>
      </c>
      <c r="AG30" s="457">
        <f>$L30*$AI$15</f>
        <v>5142.6000000000004</v>
      </c>
      <c r="AH30" s="454">
        <f>$M30*$AI$15</f>
        <v>6514.2000000000007</v>
      </c>
      <c r="AI30" s="457">
        <f>$N30*$AI$15</f>
        <v>7200</v>
      </c>
      <c r="AJ30" s="451">
        <f t="shared" ref="AJ30" si="85">$L30*$AL$15</f>
        <v>4799.76</v>
      </c>
      <c r="AK30" s="454">
        <f t="shared" ref="AK30" si="86">$M30*$AL$15</f>
        <v>6079.92</v>
      </c>
      <c r="AL30" s="448">
        <f t="shared" ref="AL30" si="87">$N30*$AL$15</f>
        <v>6720</v>
      </c>
      <c r="AM30" s="29"/>
      <c r="AN30" s="29"/>
    </row>
    <row r="31" spans="2:40" s="95" customFormat="1" ht="18.95" customHeight="1">
      <c r="B31" s="1676"/>
      <c r="C31" s="859" t="s">
        <v>746</v>
      </c>
      <c r="D31" s="858">
        <v>2.4</v>
      </c>
      <c r="E31" s="1680"/>
      <c r="F31" s="1682"/>
      <c r="G31" s="1684"/>
      <c r="H31" s="1686"/>
      <c r="I31" s="1688"/>
      <c r="J31" s="1703"/>
      <c r="K31" s="2031"/>
      <c r="L31" s="458">
        <f t="shared" ref="L31:AL31" si="88">L30/$E30</f>
        <v>6.8567999999999998</v>
      </c>
      <c r="M31" s="394">
        <f t="shared" si="88"/>
        <v>8.6856000000000009</v>
      </c>
      <c r="N31" s="388">
        <f t="shared" si="88"/>
        <v>9.6</v>
      </c>
      <c r="O31" s="458">
        <f t="shared" si="88"/>
        <v>6.7196639999999999</v>
      </c>
      <c r="P31" s="394">
        <f t="shared" si="88"/>
        <v>8.5118880000000008</v>
      </c>
      <c r="Q31" s="458">
        <f t="shared" si="88"/>
        <v>9.4079999999999995</v>
      </c>
      <c r="R31" s="462">
        <f t="shared" si="88"/>
        <v>6.51396</v>
      </c>
      <c r="S31" s="394">
        <f t="shared" si="88"/>
        <v>8.2513199999999998</v>
      </c>
      <c r="T31" s="460">
        <f t="shared" si="88"/>
        <v>9.1199999999999992</v>
      </c>
      <c r="U31" s="458">
        <f t="shared" si="88"/>
        <v>6.3768240000000009</v>
      </c>
      <c r="V31" s="394">
        <f t="shared" si="88"/>
        <v>8.0776080000000015</v>
      </c>
      <c r="W31" s="458">
        <f t="shared" si="88"/>
        <v>8.9280000000000008</v>
      </c>
      <c r="X31" s="462">
        <f t="shared" si="88"/>
        <v>6.1711200000000002</v>
      </c>
      <c r="Y31" s="394">
        <f t="shared" si="88"/>
        <v>7.8170400000000004</v>
      </c>
      <c r="Z31" s="460">
        <f t="shared" si="88"/>
        <v>8.64</v>
      </c>
      <c r="AA31" s="458">
        <f t="shared" si="88"/>
        <v>5.6911440000000004</v>
      </c>
      <c r="AB31" s="394">
        <f t="shared" si="88"/>
        <v>7.2090480000000001</v>
      </c>
      <c r="AC31" s="458">
        <f t="shared" si="88"/>
        <v>7.968</v>
      </c>
      <c r="AD31" s="462">
        <f t="shared" si="88"/>
        <v>5.4854400000000005</v>
      </c>
      <c r="AE31" s="394">
        <f t="shared" si="88"/>
        <v>6.9484800000000009</v>
      </c>
      <c r="AF31" s="460">
        <f t="shared" si="88"/>
        <v>7.68</v>
      </c>
      <c r="AG31" s="458">
        <f t="shared" si="88"/>
        <v>5.1426000000000007</v>
      </c>
      <c r="AH31" s="394">
        <f t="shared" si="88"/>
        <v>6.5142000000000007</v>
      </c>
      <c r="AI31" s="458">
        <f t="shared" si="88"/>
        <v>7.2</v>
      </c>
      <c r="AJ31" s="450">
        <f t="shared" si="88"/>
        <v>4.79976</v>
      </c>
      <c r="AK31" s="394">
        <f t="shared" si="88"/>
        <v>6.0799200000000004</v>
      </c>
      <c r="AL31" s="460">
        <f t="shared" si="88"/>
        <v>6.72</v>
      </c>
      <c r="AM31" s="29"/>
      <c r="AN31" s="293"/>
    </row>
    <row r="32" spans="2:40" s="95" customFormat="1" ht="18.95" customHeight="1">
      <c r="B32" s="1676"/>
      <c r="C32" s="2022" t="s">
        <v>736</v>
      </c>
      <c r="D32" s="2023"/>
      <c r="E32" s="1680">
        <v>1000</v>
      </c>
      <c r="F32" s="1682">
        <f t="shared" ref="F32" si="89">E32*D33</f>
        <v>2400</v>
      </c>
      <c r="G32" s="1684">
        <f t="shared" ref="G32" si="90">F32*$G$17</f>
        <v>6856.8</v>
      </c>
      <c r="H32" s="1686">
        <f t="shared" ref="H32" si="91">F32*$H$17*5</f>
        <v>0</v>
      </c>
      <c r="I32" s="1688">
        <f t="shared" ref="I32" si="92">F32*$I$17*6</f>
        <v>1828.8000000000002</v>
      </c>
      <c r="J32" s="1690">
        <f t="shared" ref="J32" si="93">F32*$J$17*3</f>
        <v>914.40000000000009</v>
      </c>
      <c r="K32" s="2031">
        <f t="shared" ref="K32" si="94">F32*$K$17*3</f>
        <v>0</v>
      </c>
      <c r="L32" s="457">
        <f t="shared" ref="L32" si="95">G32</f>
        <v>6856.8</v>
      </c>
      <c r="M32" s="454">
        <f t="shared" ref="M32" si="96">G32+H32+I32</f>
        <v>8685.6</v>
      </c>
      <c r="N32" s="448">
        <f t="shared" ref="N32" si="97">M32+J32+K32</f>
        <v>9600</v>
      </c>
      <c r="O32" s="457">
        <f t="shared" ref="O32" si="98">$L32*$Q$15</f>
        <v>6719.6639999999998</v>
      </c>
      <c r="P32" s="454">
        <f t="shared" ref="P32" si="99">$M32*$Q$15</f>
        <v>8511.8880000000008</v>
      </c>
      <c r="Q32" s="457">
        <f t="shared" ref="Q32" si="100">$N32*$Q$15</f>
        <v>9408</v>
      </c>
      <c r="R32" s="451">
        <f t="shared" ref="R32" si="101">$L32*$T$15</f>
        <v>6513.96</v>
      </c>
      <c r="S32" s="454">
        <f t="shared" ref="S32" si="102">$M32*$T$15</f>
        <v>8251.32</v>
      </c>
      <c r="T32" s="448">
        <f t="shared" ref="T32" si="103">$N32*$T$15</f>
        <v>9120</v>
      </c>
      <c r="U32" s="457">
        <f t="shared" ref="U32" si="104">$L32*$W$15</f>
        <v>6376.8240000000005</v>
      </c>
      <c r="V32" s="454">
        <f t="shared" ref="V32" si="105">$M32*$W$15</f>
        <v>8077.6080000000011</v>
      </c>
      <c r="W32" s="457">
        <f t="shared" ref="W32" si="106">$N32*$W$15</f>
        <v>8928</v>
      </c>
      <c r="X32" s="451">
        <f t="shared" ref="X32" si="107">$L32*$Z$15</f>
        <v>6171.12</v>
      </c>
      <c r="Y32" s="454">
        <f t="shared" ref="Y32" si="108">$M32*$Z$15</f>
        <v>7817.0400000000009</v>
      </c>
      <c r="Z32" s="448">
        <f t="shared" ref="Z32" si="109">$N32*$Z$15</f>
        <v>8640</v>
      </c>
      <c r="AA32" s="457">
        <f t="shared" ref="AA32" si="110">$L32*$AC$15</f>
        <v>5691.1440000000002</v>
      </c>
      <c r="AB32" s="454">
        <f t="shared" ref="AB32" si="111">$M32*$AC$15</f>
        <v>7209.0479999999998</v>
      </c>
      <c r="AC32" s="457">
        <f t="shared" ref="AC32" si="112">$N32*$AC$15</f>
        <v>7968</v>
      </c>
      <c r="AD32" s="451">
        <f t="shared" ref="AD32" si="113">$L32*$AF$15</f>
        <v>5485.4400000000005</v>
      </c>
      <c r="AE32" s="454">
        <f t="shared" ref="AE32" si="114">$M32*$AF$15</f>
        <v>6948.4800000000005</v>
      </c>
      <c r="AF32" s="448">
        <f t="shared" ref="AF32" si="115">$N32*$AF$15</f>
        <v>7680</v>
      </c>
      <c r="AG32" s="457">
        <f t="shared" ref="AG32" si="116">$L32*$AI$15</f>
        <v>5142.6000000000004</v>
      </c>
      <c r="AH32" s="454">
        <f t="shared" ref="AH32" si="117">$M32*$AI$15</f>
        <v>6514.2000000000007</v>
      </c>
      <c r="AI32" s="457">
        <f t="shared" ref="AI32" si="118">$N32*$AI$15</f>
        <v>7200</v>
      </c>
      <c r="AJ32" s="451">
        <f t="shared" ref="AJ32" si="119">$L32*$AL$15</f>
        <v>4799.76</v>
      </c>
      <c r="AK32" s="454">
        <f t="shared" ref="AK32" si="120">$M32*$AL$15</f>
        <v>6079.92</v>
      </c>
      <c r="AL32" s="448">
        <f t="shared" ref="AL32" si="121">$N32*$AL$15</f>
        <v>6720</v>
      </c>
      <c r="AM32" s="29"/>
      <c r="AN32" s="29"/>
    </row>
    <row r="33" spans="2:43" s="95" customFormat="1" ht="18.95" customHeight="1">
      <c r="B33" s="1676"/>
      <c r="C33" s="859" t="s">
        <v>742</v>
      </c>
      <c r="D33" s="858">
        <v>2.4</v>
      </c>
      <c r="E33" s="1680"/>
      <c r="F33" s="1682"/>
      <c r="G33" s="1684"/>
      <c r="H33" s="1686"/>
      <c r="I33" s="1688"/>
      <c r="J33" s="1703"/>
      <c r="K33" s="2031"/>
      <c r="L33" s="458">
        <f t="shared" ref="L33:AL33" si="122">L32/$E32</f>
        <v>6.8567999999999998</v>
      </c>
      <c r="M33" s="394">
        <f t="shared" si="122"/>
        <v>8.6856000000000009</v>
      </c>
      <c r="N33" s="388">
        <f t="shared" si="122"/>
        <v>9.6</v>
      </c>
      <c r="O33" s="458">
        <f t="shared" si="122"/>
        <v>6.7196639999999999</v>
      </c>
      <c r="P33" s="394">
        <f t="shared" si="122"/>
        <v>8.5118880000000008</v>
      </c>
      <c r="Q33" s="458">
        <f t="shared" si="122"/>
        <v>9.4079999999999995</v>
      </c>
      <c r="R33" s="462">
        <f t="shared" si="122"/>
        <v>6.51396</v>
      </c>
      <c r="S33" s="394">
        <f t="shared" si="122"/>
        <v>8.2513199999999998</v>
      </c>
      <c r="T33" s="460">
        <f t="shared" si="122"/>
        <v>9.1199999999999992</v>
      </c>
      <c r="U33" s="458">
        <f t="shared" si="122"/>
        <v>6.3768240000000009</v>
      </c>
      <c r="V33" s="394">
        <f t="shared" si="122"/>
        <v>8.0776080000000015</v>
      </c>
      <c r="W33" s="458">
        <f t="shared" si="122"/>
        <v>8.9280000000000008</v>
      </c>
      <c r="X33" s="462">
        <f t="shared" si="122"/>
        <v>6.1711200000000002</v>
      </c>
      <c r="Y33" s="394">
        <f t="shared" si="122"/>
        <v>7.8170400000000004</v>
      </c>
      <c r="Z33" s="460">
        <f t="shared" si="122"/>
        <v>8.64</v>
      </c>
      <c r="AA33" s="458">
        <f t="shared" si="122"/>
        <v>5.6911440000000004</v>
      </c>
      <c r="AB33" s="394">
        <f t="shared" si="122"/>
        <v>7.2090480000000001</v>
      </c>
      <c r="AC33" s="458">
        <f t="shared" si="122"/>
        <v>7.968</v>
      </c>
      <c r="AD33" s="462">
        <f t="shared" si="122"/>
        <v>5.4854400000000005</v>
      </c>
      <c r="AE33" s="394">
        <f t="shared" si="122"/>
        <v>6.9484800000000009</v>
      </c>
      <c r="AF33" s="460">
        <f t="shared" si="122"/>
        <v>7.68</v>
      </c>
      <c r="AG33" s="458">
        <f t="shared" si="122"/>
        <v>5.1426000000000007</v>
      </c>
      <c r="AH33" s="394">
        <f t="shared" si="122"/>
        <v>6.5142000000000007</v>
      </c>
      <c r="AI33" s="458">
        <f t="shared" si="122"/>
        <v>7.2</v>
      </c>
      <c r="AJ33" s="450">
        <f t="shared" si="122"/>
        <v>4.79976</v>
      </c>
      <c r="AK33" s="394">
        <f t="shared" si="122"/>
        <v>6.0799200000000004</v>
      </c>
      <c r="AL33" s="460">
        <f t="shared" si="122"/>
        <v>6.72</v>
      </c>
      <c r="AM33" s="29"/>
      <c r="AN33" s="293"/>
    </row>
    <row r="34" spans="2:43" s="95" customFormat="1" ht="18.95" customHeight="1">
      <c r="B34" s="1676"/>
      <c r="C34" s="2022" t="s">
        <v>737</v>
      </c>
      <c r="D34" s="2023"/>
      <c r="E34" s="1680">
        <v>1000</v>
      </c>
      <c r="F34" s="1682">
        <f t="shared" ref="F34" si="123">E34*D35</f>
        <v>2400</v>
      </c>
      <c r="G34" s="1684">
        <f t="shared" ref="G34" si="124">F34*$G$17</f>
        <v>6856.8</v>
      </c>
      <c r="H34" s="1686">
        <f t="shared" ref="H34" si="125">F34*$H$17*5</f>
        <v>0</v>
      </c>
      <c r="I34" s="1688">
        <f t="shared" ref="I34" si="126">F34*$I$17*6</f>
        <v>1828.8000000000002</v>
      </c>
      <c r="J34" s="1690">
        <f t="shared" ref="J34" si="127">F34*$J$17*3</f>
        <v>914.40000000000009</v>
      </c>
      <c r="K34" s="2031">
        <f t="shared" ref="K34" si="128">F34*$K$17*3</f>
        <v>0</v>
      </c>
      <c r="L34" s="457">
        <f t="shared" ref="L34" si="129">G34</f>
        <v>6856.8</v>
      </c>
      <c r="M34" s="454">
        <f t="shared" ref="M34" si="130">G34+H34+I34</f>
        <v>8685.6</v>
      </c>
      <c r="N34" s="448">
        <f t="shared" ref="N34" si="131">M34+J34+K34</f>
        <v>9600</v>
      </c>
      <c r="O34" s="457">
        <f t="shared" ref="O34" si="132">$L34*$Q$15</f>
        <v>6719.6639999999998</v>
      </c>
      <c r="P34" s="454">
        <f t="shared" ref="P34" si="133">$M34*$Q$15</f>
        <v>8511.8880000000008</v>
      </c>
      <c r="Q34" s="457">
        <f t="shared" ref="Q34" si="134">$N34*$Q$15</f>
        <v>9408</v>
      </c>
      <c r="R34" s="451">
        <f t="shared" ref="R34" si="135">$L34*$T$15</f>
        <v>6513.96</v>
      </c>
      <c r="S34" s="454">
        <f t="shared" ref="S34" si="136">$M34*$T$15</f>
        <v>8251.32</v>
      </c>
      <c r="T34" s="448">
        <f t="shared" ref="T34" si="137">$N34*$T$15</f>
        <v>9120</v>
      </c>
      <c r="U34" s="457">
        <f t="shared" ref="U34" si="138">$L34*$W$15</f>
        <v>6376.8240000000005</v>
      </c>
      <c r="V34" s="454">
        <f t="shared" ref="V34" si="139">$M34*$W$15</f>
        <v>8077.6080000000011</v>
      </c>
      <c r="W34" s="457">
        <f t="shared" ref="W34" si="140">$N34*$W$15</f>
        <v>8928</v>
      </c>
      <c r="X34" s="451">
        <f t="shared" ref="X34" si="141">$L34*$Z$15</f>
        <v>6171.12</v>
      </c>
      <c r="Y34" s="454">
        <f t="shared" ref="Y34" si="142">$M34*$Z$15</f>
        <v>7817.0400000000009</v>
      </c>
      <c r="Z34" s="448">
        <f t="shared" ref="Z34" si="143">$N34*$Z$15</f>
        <v>8640</v>
      </c>
      <c r="AA34" s="457">
        <f t="shared" ref="AA34" si="144">$L34*$AC$15</f>
        <v>5691.1440000000002</v>
      </c>
      <c r="AB34" s="454">
        <f t="shared" ref="AB34" si="145">$M34*$AC$15</f>
        <v>7209.0479999999998</v>
      </c>
      <c r="AC34" s="457">
        <f t="shared" ref="AC34" si="146">$N34*$AC$15</f>
        <v>7968</v>
      </c>
      <c r="AD34" s="451">
        <f t="shared" ref="AD34" si="147">$L34*$AF$15</f>
        <v>5485.4400000000005</v>
      </c>
      <c r="AE34" s="454">
        <f t="shared" ref="AE34" si="148">$M34*$AF$15</f>
        <v>6948.4800000000005</v>
      </c>
      <c r="AF34" s="448">
        <f t="shared" ref="AF34" si="149">$N34*$AF$15</f>
        <v>7680</v>
      </c>
      <c r="AG34" s="457">
        <f t="shared" ref="AG34" si="150">$L34*$AI$15</f>
        <v>5142.6000000000004</v>
      </c>
      <c r="AH34" s="454">
        <f t="shared" ref="AH34" si="151">$M34*$AI$15</f>
        <v>6514.2000000000007</v>
      </c>
      <c r="AI34" s="457">
        <f t="shared" ref="AI34" si="152">$N34*$AI$15</f>
        <v>7200</v>
      </c>
      <c r="AJ34" s="451">
        <f t="shared" ref="AJ34" si="153">$L34*$AL$15</f>
        <v>4799.76</v>
      </c>
      <c r="AK34" s="454">
        <f t="shared" ref="AK34" si="154">$M34*$AL$15</f>
        <v>6079.92</v>
      </c>
      <c r="AL34" s="448">
        <f t="shared" ref="AL34" si="155">$N34*$AL$15</f>
        <v>6720</v>
      </c>
      <c r="AM34" s="29"/>
      <c r="AN34" s="29"/>
    </row>
    <row r="35" spans="2:43" s="95" customFormat="1" ht="18.95" customHeight="1" thickBot="1">
      <c r="B35" s="1676"/>
      <c r="C35" s="859" t="s">
        <v>747</v>
      </c>
      <c r="D35" s="858">
        <v>2.4</v>
      </c>
      <c r="E35" s="1716"/>
      <c r="F35" s="1717"/>
      <c r="G35" s="1718"/>
      <c r="H35" s="1719"/>
      <c r="I35" s="1720"/>
      <c r="J35" s="1733"/>
      <c r="K35" s="2032"/>
      <c r="L35" s="612">
        <f t="shared" ref="L35:AL35" si="156">L34/$E34</f>
        <v>6.8567999999999998</v>
      </c>
      <c r="M35" s="413">
        <f t="shared" si="156"/>
        <v>8.6856000000000009</v>
      </c>
      <c r="N35" s="414">
        <f t="shared" si="156"/>
        <v>9.6</v>
      </c>
      <c r="O35" s="612">
        <f t="shared" si="156"/>
        <v>6.7196639999999999</v>
      </c>
      <c r="P35" s="413">
        <f t="shared" si="156"/>
        <v>8.5118880000000008</v>
      </c>
      <c r="Q35" s="612">
        <f t="shared" si="156"/>
        <v>9.4079999999999995</v>
      </c>
      <c r="R35" s="628">
        <f t="shared" si="156"/>
        <v>6.51396</v>
      </c>
      <c r="S35" s="413">
        <f t="shared" si="156"/>
        <v>8.2513199999999998</v>
      </c>
      <c r="T35" s="615">
        <f t="shared" si="156"/>
        <v>9.1199999999999992</v>
      </c>
      <c r="U35" s="612">
        <f t="shared" si="156"/>
        <v>6.3768240000000009</v>
      </c>
      <c r="V35" s="413">
        <f t="shared" si="156"/>
        <v>8.0776080000000015</v>
      </c>
      <c r="W35" s="612">
        <f t="shared" si="156"/>
        <v>8.9280000000000008</v>
      </c>
      <c r="X35" s="628">
        <f t="shared" si="156"/>
        <v>6.1711200000000002</v>
      </c>
      <c r="Y35" s="413">
        <f t="shared" si="156"/>
        <v>7.8170400000000004</v>
      </c>
      <c r="Z35" s="615">
        <f t="shared" si="156"/>
        <v>8.64</v>
      </c>
      <c r="AA35" s="612">
        <f t="shared" si="156"/>
        <v>5.6911440000000004</v>
      </c>
      <c r="AB35" s="413">
        <f t="shared" si="156"/>
        <v>7.2090480000000001</v>
      </c>
      <c r="AC35" s="612">
        <f t="shared" si="156"/>
        <v>7.968</v>
      </c>
      <c r="AD35" s="628">
        <f t="shared" si="156"/>
        <v>5.4854400000000005</v>
      </c>
      <c r="AE35" s="413">
        <f t="shared" si="156"/>
        <v>6.9484800000000009</v>
      </c>
      <c r="AF35" s="615">
        <f t="shared" si="156"/>
        <v>7.68</v>
      </c>
      <c r="AG35" s="612">
        <f t="shared" si="156"/>
        <v>5.1426000000000007</v>
      </c>
      <c r="AH35" s="413">
        <f t="shared" si="156"/>
        <v>6.5142000000000007</v>
      </c>
      <c r="AI35" s="612">
        <f t="shared" si="156"/>
        <v>7.2</v>
      </c>
      <c r="AJ35" s="613">
        <f t="shared" si="156"/>
        <v>4.79976</v>
      </c>
      <c r="AK35" s="413">
        <f t="shared" si="156"/>
        <v>6.0799200000000004</v>
      </c>
      <c r="AL35" s="615">
        <f t="shared" si="156"/>
        <v>6.72</v>
      </c>
      <c r="AM35" s="29"/>
      <c r="AN35" s="293"/>
    </row>
    <row r="36" spans="2:43" s="95" customFormat="1" ht="18.95" customHeight="1">
      <c r="B36" s="1117" t="s">
        <v>582</v>
      </c>
      <c r="C36" s="2029" t="s">
        <v>733</v>
      </c>
      <c r="D36" s="2030"/>
      <c r="E36" s="1679">
        <v>1000</v>
      </c>
      <c r="F36" s="1681">
        <f>E36*D37</f>
        <v>600</v>
      </c>
      <c r="G36" s="1683">
        <f t="shared" ref="G36" si="157">F36*$G$17</f>
        <v>1714.2</v>
      </c>
      <c r="H36" s="1685">
        <f>F36*$H$17*5</f>
        <v>0</v>
      </c>
      <c r="I36" s="1687">
        <f>F36*$I$17*6</f>
        <v>457.20000000000005</v>
      </c>
      <c r="J36" s="1689">
        <f>F36*$J$17*3</f>
        <v>228.60000000000002</v>
      </c>
      <c r="K36" s="2027">
        <f>F36*$K$17*2</f>
        <v>0</v>
      </c>
      <c r="L36" s="455">
        <f>G36</f>
        <v>1714.2</v>
      </c>
      <c r="M36" s="453">
        <f>G36+H36+I36</f>
        <v>2171.4</v>
      </c>
      <c r="N36" s="447">
        <f>M36+J36+K36</f>
        <v>2400</v>
      </c>
      <c r="O36" s="455">
        <f>$L36*$Q$15</f>
        <v>1679.9159999999999</v>
      </c>
      <c r="P36" s="453">
        <f>$M36*$Q$15</f>
        <v>2127.9720000000002</v>
      </c>
      <c r="Q36" s="455">
        <f>$N36*$Q$15</f>
        <v>2352</v>
      </c>
      <c r="R36" s="449">
        <f t="shared" ref="R36" si="158">$L36*$T$15</f>
        <v>1628.49</v>
      </c>
      <c r="S36" s="453">
        <f t="shared" ref="S36" si="159">$M36*$T$15</f>
        <v>2062.83</v>
      </c>
      <c r="T36" s="447">
        <f t="shared" ref="T36" si="160">$N36*$T$15</f>
        <v>2280</v>
      </c>
      <c r="U36" s="455">
        <f>$L36*$W$15</f>
        <v>1594.2060000000001</v>
      </c>
      <c r="V36" s="453">
        <f>$M36*$W$15</f>
        <v>2019.4020000000003</v>
      </c>
      <c r="W36" s="455">
        <f>$N36*$W$15</f>
        <v>2232</v>
      </c>
      <c r="X36" s="449">
        <f t="shared" ref="X36" si="161">$L36*$Z$15</f>
        <v>1542.78</v>
      </c>
      <c r="Y36" s="453">
        <f t="shared" ref="Y36" si="162">$M36*$Z$15</f>
        <v>1954.2600000000002</v>
      </c>
      <c r="Z36" s="447">
        <f t="shared" ref="Z36" si="163">$N36*$Z$15</f>
        <v>2160</v>
      </c>
      <c r="AA36" s="455">
        <f>$L36*$AC$15</f>
        <v>1422.7860000000001</v>
      </c>
      <c r="AB36" s="453">
        <f>$M36*$AC$15</f>
        <v>1802.2619999999999</v>
      </c>
      <c r="AC36" s="455">
        <f>$N36*$AC$15</f>
        <v>1992</v>
      </c>
      <c r="AD36" s="449">
        <f t="shared" ref="AD36" si="164">$L36*$AF$15</f>
        <v>1371.3600000000001</v>
      </c>
      <c r="AE36" s="453">
        <f t="shared" ref="AE36" si="165">$M36*$AF$15</f>
        <v>1737.1200000000001</v>
      </c>
      <c r="AF36" s="447">
        <f t="shared" ref="AF36" si="166">$N36*$AF$15</f>
        <v>1920</v>
      </c>
      <c r="AG36" s="455">
        <f>$L36*$AI$15</f>
        <v>1285.6500000000001</v>
      </c>
      <c r="AH36" s="453">
        <f>$M36*$AI$15</f>
        <v>1628.5500000000002</v>
      </c>
      <c r="AI36" s="455">
        <f>$N36*$AI$15</f>
        <v>1800</v>
      </c>
      <c r="AJ36" s="449">
        <f t="shared" ref="AJ36" si="167">$L36*$AL$15</f>
        <v>1199.94</v>
      </c>
      <c r="AK36" s="453">
        <f t="shared" ref="AK36" si="168">$M36*$AL$15</f>
        <v>1519.98</v>
      </c>
      <c r="AL36" s="447">
        <f t="shared" ref="AL36" si="169">$N36*$AL$15</f>
        <v>1680</v>
      </c>
      <c r="AM36" s="29"/>
      <c r="AN36" s="29"/>
    </row>
    <row r="37" spans="2:43" s="95" customFormat="1" ht="18.95" customHeight="1" thickBot="1">
      <c r="B37" s="1118"/>
      <c r="C37" s="806" t="s">
        <v>744</v>
      </c>
      <c r="D37" s="844">
        <v>0.6</v>
      </c>
      <c r="E37" s="1709"/>
      <c r="F37" s="1710"/>
      <c r="G37" s="1711"/>
      <c r="H37" s="1712"/>
      <c r="I37" s="1713"/>
      <c r="J37" s="1714"/>
      <c r="K37" s="2028"/>
      <c r="L37" s="459">
        <f t="shared" ref="L37:AL37" si="170">L36/$E36</f>
        <v>1.7141999999999999</v>
      </c>
      <c r="M37" s="395">
        <f t="shared" si="170"/>
        <v>2.1714000000000002</v>
      </c>
      <c r="N37" s="389">
        <f t="shared" si="170"/>
        <v>2.4</v>
      </c>
      <c r="O37" s="459">
        <f t="shared" si="170"/>
        <v>1.679916</v>
      </c>
      <c r="P37" s="395">
        <f t="shared" si="170"/>
        <v>2.1279720000000002</v>
      </c>
      <c r="Q37" s="459">
        <f t="shared" si="170"/>
        <v>2.3519999999999999</v>
      </c>
      <c r="R37" s="463">
        <f t="shared" si="170"/>
        <v>1.62849</v>
      </c>
      <c r="S37" s="395">
        <f t="shared" si="170"/>
        <v>2.0628299999999999</v>
      </c>
      <c r="T37" s="461">
        <f t="shared" si="170"/>
        <v>2.2799999999999998</v>
      </c>
      <c r="U37" s="459">
        <f t="shared" si="170"/>
        <v>1.5942060000000002</v>
      </c>
      <c r="V37" s="395">
        <f t="shared" si="170"/>
        <v>2.0194020000000004</v>
      </c>
      <c r="W37" s="459">
        <f t="shared" si="170"/>
        <v>2.2320000000000002</v>
      </c>
      <c r="X37" s="463">
        <f t="shared" si="170"/>
        <v>1.54278</v>
      </c>
      <c r="Y37" s="395">
        <f t="shared" si="170"/>
        <v>1.9542600000000001</v>
      </c>
      <c r="Z37" s="461">
        <f t="shared" si="170"/>
        <v>2.16</v>
      </c>
      <c r="AA37" s="459">
        <f t="shared" si="170"/>
        <v>1.4227860000000001</v>
      </c>
      <c r="AB37" s="395">
        <f t="shared" si="170"/>
        <v>1.802262</v>
      </c>
      <c r="AC37" s="459">
        <f t="shared" si="170"/>
        <v>1.992</v>
      </c>
      <c r="AD37" s="463">
        <f t="shared" si="170"/>
        <v>1.3713600000000001</v>
      </c>
      <c r="AE37" s="395">
        <f t="shared" si="170"/>
        <v>1.7371200000000002</v>
      </c>
      <c r="AF37" s="461">
        <f t="shared" si="170"/>
        <v>1.92</v>
      </c>
      <c r="AG37" s="459">
        <f t="shared" si="170"/>
        <v>1.2856500000000002</v>
      </c>
      <c r="AH37" s="395">
        <f t="shared" si="170"/>
        <v>1.6285500000000002</v>
      </c>
      <c r="AI37" s="459">
        <f t="shared" si="170"/>
        <v>1.8</v>
      </c>
      <c r="AJ37" s="452">
        <f t="shared" si="170"/>
        <v>1.19994</v>
      </c>
      <c r="AK37" s="395">
        <f t="shared" si="170"/>
        <v>1.5199800000000001</v>
      </c>
      <c r="AL37" s="461">
        <f t="shared" si="170"/>
        <v>1.68</v>
      </c>
      <c r="AM37" s="29"/>
      <c r="AN37" s="293"/>
    </row>
    <row r="38" spans="2:43" s="95" customFormat="1" ht="18.95" hidden="1" customHeight="1">
      <c r="B38" s="1126" t="s">
        <v>83</v>
      </c>
      <c r="C38" s="2024" t="s">
        <v>594</v>
      </c>
      <c r="D38" s="2025"/>
      <c r="E38" s="2026">
        <v>1000</v>
      </c>
      <c r="F38" s="2018"/>
      <c r="G38" s="2018">
        <f>E38*D39</f>
        <v>10</v>
      </c>
      <c r="H38" s="2017"/>
      <c r="I38" s="2017"/>
      <c r="J38" s="2018"/>
      <c r="K38" s="2019"/>
      <c r="L38" s="101">
        <f>G38+H38+I38</f>
        <v>10</v>
      </c>
      <c r="M38" s="104">
        <f>L38+J38</f>
        <v>10</v>
      </c>
      <c r="N38" s="103" t="e">
        <f>#REF!*$Q$15</f>
        <v>#REF!</v>
      </c>
      <c r="O38" s="101">
        <f>$L38*$Q$15</f>
        <v>9.8000000000000007</v>
      </c>
      <c r="P38" s="102">
        <f>$M38*$Q$15</f>
        <v>9.8000000000000007</v>
      </c>
      <c r="Q38" s="103" t="e">
        <f>#REF!*$W$15</f>
        <v>#REF!</v>
      </c>
      <c r="R38" s="101">
        <f>$L38*$Q$15</f>
        <v>9.8000000000000007</v>
      </c>
      <c r="S38" s="102">
        <f>$M38*$Q$15</f>
        <v>9.8000000000000007</v>
      </c>
      <c r="T38" s="103" t="e">
        <f>#REF!*$W$15</f>
        <v>#REF!</v>
      </c>
      <c r="U38" s="101">
        <f>$L38*$W$15</f>
        <v>9.3000000000000007</v>
      </c>
      <c r="V38" s="102">
        <f>$M38*$W$15</f>
        <v>9.3000000000000007</v>
      </c>
      <c r="W38" s="103" t="e">
        <f>#REF!*$AC$15</f>
        <v>#REF!</v>
      </c>
      <c r="X38" s="101">
        <f>$L38*$W$15</f>
        <v>9.3000000000000007</v>
      </c>
      <c r="Y38" s="102">
        <f>$M38*$W$15</f>
        <v>9.3000000000000007</v>
      </c>
      <c r="Z38" s="103" t="e">
        <f>#REF!*$AC$15</f>
        <v>#REF!</v>
      </c>
      <c r="AA38" s="101">
        <f>$L38*$AC$15</f>
        <v>8.2999999999999989</v>
      </c>
      <c r="AB38" s="179">
        <f>$M38*$AC$15</f>
        <v>8.2999999999999989</v>
      </c>
      <c r="AC38" s="103" t="e">
        <f>#REF!*$AI$15</f>
        <v>#REF!</v>
      </c>
      <c r="AD38" s="101">
        <f>$L38*$AC$15</f>
        <v>8.2999999999999989</v>
      </c>
      <c r="AE38" s="179">
        <f>$M38*$AC$15</f>
        <v>8.2999999999999989</v>
      </c>
      <c r="AF38" s="103" t="e">
        <f>#REF!*$AI$15</f>
        <v>#REF!</v>
      </c>
      <c r="AG38" s="101">
        <f>$L38*$AI$15</f>
        <v>7.5</v>
      </c>
      <c r="AH38" s="179">
        <f>$M38*$AI$15</f>
        <v>7.5</v>
      </c>
      <c r="AI38" s="29"/>
      <c r="AJ38" s="101">
        <f>$L38*$AI$15</f>
        <v>7.5</v>
      </c>
      <c r="AK38" s="179">
        <f>$M38*$AI$15</f>
        <v>7.5</v>
      </c>
      <c r="AL38" s="29"/>
      <c r="AM38" s="29"/>
    </row>
    <row r="39" spans="2:43" s="95" customFormat="1" ht="18.95" hidden="1" customHeight="1" thickBot="1">
      <c r="B39" s="1127"/>
      <c r="C39" s="146" t="s">
        <v>595</v>
      </c>
      <c r="D39" s="280">
        <v>0.01</v>
      </c>
      <c r="E39" s="1731"/>
      <c r="F39" s="1733"/>
      <c r="G39" s="1733"/>
      <c r="H39" s="1735"/>
      <c r="I39" s="1735"/>
      <c r="J39" s="1733"/>
      <c r="K39" s="1737"/>
      <c r="L39" s="159">
        <f t="shared" ref="L39:AH39" si="171">L38/$E38</f>
        <v>0.01</v>
      </c>
      <c r="M39" s="160">
        <f t="shared" si="171"/>
        <v>0.01</v>
      </c>
      <c r="N39" s="161" t="e">
        <f t="shared" si="171"/>
        <v>#REF!</v>
      </c>
      <c r="O39" s="159">
        <f t="shared" si="171"/>
        <v>9.8000000000000014E-3</v>
      </c>
      <c r="P39" s="161">
        <f t="shared" si="171"/>
        <v>9.8000000000000014E-3</v>
      </c>
      <c r="Q39" s="162" t="e">
        <f t="shared" si="171"/>
        <v>#REF!</v>
      </c>
      <c r="R39" s="159">
        <f t="shared" ref="R39:T39" si="172">R38/$E38</f>
        <v>9.8000000000000014E-3</v>
      </c>
      <c r="S39" s="161">
        <f t="shared" si="172"/>
        <v>9.8000000000000014E-3</v>
      </c>
      <c r="T39" s="162" t="e">
        <f t="shared" si="172"/>
        <v>#REF!</v>
      </c>
      <c r="U39" s="159">
        <f t="shared" si="171"/>
        <v>9.300000000000001E-3</v>
      </c>
      <c r="V39" s="163">
        <f t="shared" si="171"/>
        <v>9.300000000000001E-3</v>
      </c>
      <c r="W39" s="162" t="e">
        <f t="shared" si="171"/>
        <v>#REF!</v>
      </c>
      <c r="X39" s="159">
        <f t="shared" ref="X39:Z39" si="173">X38/$E38</f>
        <v>9.300000000000001E-3</v>
      </c>
      <c r="Y39" s="163">
        <f t="shared" si="173"/>
        <v>9.300000000000001E-3</v>
      </c>
      <c r="Z39" s="162" t="e">
        <f t="shared" si="173"/>
        <v>#REF!</v>
      </c>
      <c r="AA39" s="159">
        <f t="shared" si="171"/>
        <v>8.2999999999999984E-3</v>
      </c>
      <c r="AB39" s="163">
        <f t="shared" si="171"/>
        <v>8.2999999999999984E-3</v>
      </c>
      <c r="AC39" s="162" t="e">
        <f t="shared" si="171"/>
        <v>#REF!</v>
      </c>
      <c r="AD39" s="159">
        <f t="shared" ref="AD39:AF39" si="174">AD38/$E38</f>
        <v>8.2999999999999984E-3</v>
      </c>
      <c r="AE39" s="163">
        <f t="shared" si="174"/>
        <v>8.2999999999999984E-3</v>
      </c>
      <c r="AF39" s="162" t="e">
        <f t="shared" si="174"/>
        <v>#REF!</v>
      </c>
      <c r="AG39" s="159">
        <f t="shared" si="171"/>
        <v>7.4999999999999997E-3</v>
      </c>
      <c r="AH39" s="163">
        <f t="shared" si="171"/>
        <v>7.4999999999999997E-3</v>
      </c>
      <c r="AI39" s="29"/>
      <c r="AJ39" s="159">
        <f t="shared" ref="AJ39:AK39" si="175">AJ38/$E38</f>
        <v>7.4999999999999997E-3</v>
      </c>
      <c r="AK39" s="163">
        <f t="shared" si="175"/>
        <v>7.4999999999999997E-3</v>
      </c>
      <c r="AL39" s="29"/>
      <c r="AM39" s="293"/>
    </row>
    <row r="40" spans="2:43" ht="18" customHeight="1">
      <c r="G40" s="105"/>
      <c r="H40" s="105"/>
      <c r="I40" s="105"/>
      <c r="J40" s="106"/>
      <c r="K40" s="106"/>
      <c r="AI40" s="29"/>
      <c r="AL40" s="29"/>
      <c r="AM40" s="29"/>
    </row>
    <row r="41" spans="2:43" s="31" customFormat="1" ht="18" customHeight="1">
      <c r="B41" s="32"/>
      <c r="C41" s="32"/>
      <c r="D41" s="277"/>
      <c r="E41" s="34"/>
      <c r="M41" s="195"/>
      <c r="N41" s="195"/>
      <c r="AI41" s="29"/>
      <c r="AL41" s="29"/>
      <c r="AM41" s="29"/>
    </row>
    <row r="42" spans="2:43" s="230" customFormat="1" ht="18" customHeight="1">
      <c r="C42" s="231"/>
      <c r="D42" s="231"/>
      <c r="E42" s="231"/>
      <c r="F42" s="231"/>
    </row>
    <row r="43" spans="2:43" s="33" customFormat="1" ht="18" customHeight="1">
      <c r="C43" s="36"/>
      <c r="D43" s="36"/>
      <c r="E43" s="36"/>
      <c r="P43" s="224"/>
      <c r="Q43" s="225"/>
      <c r="S43" s="224"/>
      <c r="T43" s="225"/>
    </row>
    <row r="44" spans="2:43" s="226" customFormat="1" ht="18" customHeight="1">
      <c r="B44" s="232"/>
      <c r="C44" s="228"/>
      <c r="D44" s="228"/>
      <c r="E44" s="228"/>
      <c r="F44" s="228"/>
      <c r="G44" s="228"/>
    </row>
    <row r="45" spans="2:43" s="18" customFormat="1" ht="18" customHeight="1">
      <c r="B45" s="125"/>
    </row>
    <row r="46" spans="2:43" s="303" customFormat="1" ht="18" customHeight="1">
      <c r="B46" s="302"/>
      <c r="C46" s="302"/>
      <c r="D46" s="302"/>
      <c r="E46" s="302"/>
      <c r="F46" s="302"/>
      <c r="G46" s="302"/>
      <c r="H46" s="302"/>
      <c r="I46" s="302"/>
      <c r="J46" s="302"/>
      <c r="K46" s="302"/>
    </row>
    <row r="47" spans="2:43" s="303" customFormat="1" ht="18" customHeight="1">
      <c r="B47" s="302"/>
      <c r="C47" s="302"/>
      <c r="D47" s="302"/>
      <c r="E47" s="302"/>
      <c r="F47" s="302"/>
      <c r="G47" s="302"/>
      <c r="H47" s="302"/>
      <c r="I47" s="302"/>
      <c r="J47" s="302"/>
      <c r="K47" s="302"/>
    </row>
    <row r="48" spans="2:43" s="28" customFormat="1" ht="16.5">
      <c r="I48" s="113"/>
      <c r="J48" s="113"/>
      <c r="K48" s="113"/>
      <c r="L48" s="113"/>
      <c r="M48" s="113"/>
      <c r="N48" s="113"/>
      <c r="O48" s="113"/>
      <c r="P48" s="113"/>
      <c r="Q48" s="113"/>
      <c r="R48" s="113"/>
      <c r="S48" s="113"/>
      <c r="T48" s="113"/>
      <c r="U48" s="113"/>
      <c r="V48" s="113"/>
      <c r="W48" s="113"/>
      <c r="X48" s="113"/>
      <c r="Y48" s="113"/>
      <c r="Z48" s="113"/>
      <c r="AA48" s="113"/>
      <c r="AB48" s="113"/>
      <c r="AC48" s="113"/>
      <c r="AD48" s="113"/>
      <c r="AE48" s="113"/>
      <c r="AF48" s="113"/>
      <c r="AG48" s="113"/>
      <c r="AH48" s="113"/>
      <c r="AI48" s="113"/>
      <c r="AJ48" s="113"/>
      <c r="AK48" s="113"/>
      <c r="AL48" s="113"/>
      <c r="AM48" s="113"/>
      <c r="AN48" s="113"/>
      <c r="AO48" s="113"/>
      <c r="AP48" s="113"/>
      <c r="AQ48" s="113"/>
    </row>
    <row r="49" spans="2:43" s="28" customFormat="1" ht="17.25">
      <c r="B49" s="351"/>
      <c r="I49" s="113"/>
      <c r="J49" s="113"/>
      <c r="K49" s="113"/>
      <c r="L49" s="113"/>
      <c r="M49" s="113"/>
      <c r="N49" s="113"/>
      <c r="O49" s="113"/>
      <c r="P49" s="113"/>
      <c r="Q49" s="113"/>
      <c r="R49" s="113"/>
      <c r="S49" s="113"/>
      <c r="T49" s="113"/>
      <c r="U49" s="113"/>
      <c r="V49" s="113"/>
      <c r="W49" s="113"/>
      <c r="X49" s="113"/>
      <c r="Y49" s="113"/>
      <c r="Z49" s="113"/>
      <c r="AA49" s="113"/>
      <c r="AB49" s="113"/>
      <c r="AC49" s="113"/>
      <c r="AD49" s="113"/>
      <c r="AE49" s="113"/>
      <c r="AF49" s="113"/>
      <c r="AG49" s="113"/>
      <c r="AH49" s="113"/>
      <c r="AI49" s="113"/>
      <c r="AJ49" s="113"/>
      <c r="AK49" s="113"/>
      <c r="AL49" s="113"/>
      <c r="AM49" s="113"/>
      <c r="AN49" s="113"/>
      <c r="AO49" s="113"/>
      <c r="AP49" s="113"/>
      <c r="AQ49" s="113"/>
    </row>
  </sheetData>
  <mergeCells count="143">
    <mergeCell ref="AF16:AF17"/>
    <mergeCell ref="AJ15:AK15"/>
    <mergeCell ref="AJ16:AJ17"/>
    <mergeCell ref="AK16:AK17"/>
    <mergeCell ref="AL16:AL17"/>
    <mergeCell ref="R15:S15"/>
    <mergeCell ref="R16:R17"/>
    <mergeCell ref="S16:S17"/>
    <mergeCell ref="T16:T17"/>
    <mergeCell ref="X15:Y15"/>
    <mergeCell ref="X16:X17"/>
    <mergeCell ref="Y16:Y17"/>
    <mergeCell ref="Z16:Z17"/>
    <mergeCell ref="AD15:AE15"/>
    <mergeCell ref="AD16:AD17"/>
    <mergeCell ref="AE16:AE17"/>
    <mergeCell ref="L4:W4"/>
    <mergeCell ref="B1:AI1"/>
    <mergeCell ref="O15:P15"/>
    <mergeCell ref="U15:V15"/>
    <mergeCell ref="AA15:AB15"/>
    <mergeCell ref="AG15:AH15"/>
    <mergeCell ref="B16:B17"/>
    <mergeCell ref="C16:C17"/>
    <mergeCell ref="D16:D17"/>
    <mergeCell ref="L16:L17"/>
    <mergeCell ref="M16:M17"/>
    <mergeCell ref="B15:D15"/>
    <mergeCell ref="E15:E17"/>
    <mergeCell ref="F15:F17"/>
    <mergeCell ref="G15:K15"/>
    <mergeCell ref="L15:N15"/>
    <mergeCell ref="N16:N17"/>
    <mergeCell ref="AA16:AA17"/>
    <mergeCell ref="AB16:AB17"/>
    <mergeCell ref="AC16:AC17"/>
    <mergeCell ref="AG16:AG17"/>
    <mergeCell ref="AH16:AH17"/>
    <mergeCell ref="AI16:AI17"/>
    <mergeCell ref="O16:O17"/>
    <mergeCell ref="P16:P17"/>
    <mergeCell ref="Q16:Q17"/>
    <mergeCell ref="U16:U17"/>
    <mergeCell ref="V16:V17"/>
    <mergeCell ref="W16:W17"/>
    <mergeCell ref="I18:I19"/>
    <mergeCell ref="J18:J19"/>
    <mergeCell ref="K18:K19"/>
    <mergeCell ref="C20:D20"/>
    <mergeCell ref="E20:E21"/>
    <mergeCell ref="F20:F21"/>
    <mergeCell ref="G20:G21"/>
    <mergeCell ref="H20:H21"/>
    <mergeCell ref="B18:B35"/>
    <mergeCell ref="C18:D18"/>
    <mergeCell ref="E18:E19"/>
    <mergeCell ref="F18:F19"/>
    <mergeCell ref="G18:G19"/>
    <mergeCell ref="H18:H19"/>
    <mergeCell ref="E32:E33"/>
    <mergeCell ref="F32:F33"/>
    <mergeCell ref="G32:G33"/>
    <mergeCell ref="H32:H33"/>
    <mergeCell ref="I22:I23"/>
    <mergeCell ref="J22:J23"/>
    <mergeCell ref="K22:K23"/>
    <mergeCell ref="C24:D24"/>
    <mergeCell ref="E24:E25"/>
    <mergeCell ref="F24:F25"/>
    <mergeCell ref="G24:G25"/>
    <mergeCell ref="H24:H25"/>
    <mergeCell ref="I20:I21"/>
    <mergeCell ref="J20:J21"/>
    <mergeCell ref="K20:K21"/>
    <mergeCell ref="C22:D22"/>
    <mergeCell ref="E22:E23"/>
    <mergeCell ref="F22:F23"/>
    <mergeCell ref="G22:G23"/>
    <mergeCell ref="H22:H23"/>
    <mergeCell ref="I26:I27"/>
    <mergeCell ref="J26:J27"/>
    <mergeCell ref="K26:K27"/>
    <mergeCell ref="C28:D28"/>
    <mergeCell ref="E28:E29"/>
    <mergeCell ref="F28:F29"/>
    <mergeCell ref="G28:G29"/>
    <mergeCell ref="H28:H29"/>
    <mergeCell ref="I24:I25"/>
    <mergeCell ref="J24:J25"/>
    <mergeCell ref="K24:K25"/>
    <mergeCell ref="C26:D26"/>
    <mergeCell ref="E26:E27"/>
    <mergeCell ref="F26:F27"/>
    <mergeCell ref="G26:G27"/>
    <mergeCell ref="H26:H27"/>
    <mergeCell ref="F36:F37"/>
    <mergeCell ref="G36:G37"/>
    <mergeCell ref="I30:I31"/>
    <mergeCell ref="J30:J31"/>
    <mergeCell ref="K30:K31"/>
    <mergeCell ref="I28:I29"/>
    <mergeCell ref="J28:J29"/>
    <mergeCell ref="K28:K29"/>
    <mergeCell ref="C30:D30"/>
    <mergeCell ref="E30:E31"/>
    <mergeCell ref="F30:F31"/>
    <mergeCell ref="G30:G31"/>
    <mergeCell ref="H30:H31"/>
    <mergeCell ref="K34:K35"/>
    <mergeCell ref="I32:I33"/>
    <mergeCell ref="J32:J33"/>
    <mergeCell ref="K32:K33"/>
    <mergeCell ref="C34:D34"/>
    <mergeCell ref="E34:E35"/>
    <mergeCell ref="F34:F35"/>
    <mergeCell ref="G34:G35"/>
    <mergeCell ref="H34:H35"/>
    <mergeCell ref="I34:I35"/>
    <mergeCell ref="J34:J35"/>
    <mergeCell ref="L5:W5"/>
    <mergeCell ref="D6:K7"/>
    <mergeCell ref="L6:W7"/>
    <mergeCell ref="I38:I39"/>
    <mergeCell ref="J38:J39"/>
    <mergeCell ref="K38:K39"/>
    <mergeCell ref="B4:C4"/>
    <mergeCell ref="D4:K4"/>
    <mergeCell ref="D5:K5"/>
    <mergeCell ref="B5:C7"/>
    <mergeCell ref="C32:D32"/>
    <mergeCell ref="B38:B39"/>
    <mergeCell ref="C38:D38"/>
    <mergeCell ref="E38:E39"/>
    <mergeCell ref="F38:F39"/>
    <mergeCell ref="G38:G39"/>
    <mergeCell ref="H38:H39"/>
    <mergeCell ref="H36:H37"/>
    <mergeCell ref="I36:I37"/>
    <mergeCell ref="J36:J37"/>
    <mergeCell ref="K36:K37"/>
    <mergeCell ref="B36:B37"/>
    <mergeCell ref="C36:D36"/>
    <mergeCell ref="E36:E37"/>
  </mergeCells>
  <phoneticPr fontId="4" type="noConversion"/>
  <printOptions horizontalCentered="1"/>
  <pageMargins left="0" right="0" top="0" bottom="0" header="0.31496062992125984" footer="0.31496062992125984"/>
  <pageSetup paperSize="9" scale="42" orientation="landscape"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8654D-5DCB-4502-8D09-C2FB19D0D3B8}">
  <dimension ref="A1:Z34"/>
  <sheetViews>
    <sheetView tabSelected="1" topLeftCell="A4" zoomScale="85" zoomScaleNormal="85" workbookViewId="0">
      <selection activeCell="Y17" sqref="Y17"/>
    </sheetView>
  </sheetViews>
  <sheetFormatPr defaultRowHeight="16.5"/>
  <cols>
    <col min="1" max="1" width="17.625" customWidth="1"/>
    <col min="19" max="21" width="10.25" customWidth="1"/>
    <col min="22" max="22" width="10" customWidth="1"/>
  </cols>
  <sheetData>
    <row r="1" spans="1:26">
      <c r="A1" s="2041" t="s">
        <v>818</v>
      </c>
      <c r="B1" s="2041"/>
      <c r="C1" s="2041"/>
      <c r="D1" s="2041"/>
      <c r="E1" s="2041"/>
      <c r="F1" s="2041"/>
      <c r="G1" s="2041"/>
      <c r="H1" s="2041"/>
      <c r="I1" s="2041"/>
      <c r="J1" s="2041"/>
      <c r="K1" s="2041"/>
      <c r="L1" s="2041"/>
      <c r="M1" s="2041"/>
      <c r="N1" s="2041"/>
      <c r="O1" s="2041"/>
      <c r="P1" s="2041"/>
      <c r="Q1" s="2041"/>
      <c r="R1" s="2041"/>
      <c r="S1" s="2041"/>
      <c r="T1" s="2041"/>
      <c r="U1" s="2041"/>
      <c r="V1" s="2041"/>
      <c r="W1" s="2041"/>
      <c r="X1" s="2041"/>
      <c r="Y1" s="2041"/>
      <c r="Z1" s="2041"/>
    </row>
    <row r="2" spans="1:26" ht="17.25" customHeight="1" thickBot="1">
      <c r="A2" s="2042"/>
      <c r="B2" s="2042"/>
      <c r="C2" s="2042"/>
      <c r="D2" s="2042"/>
      <c r="E2" s="2042"/>
      <c r="F2" s="2042"/>
      <c r="G2" s="2042"/>
      <c r="H2" s="2042"/>
      <c r="I2" s="2042"/>
      <c r="J2" s="2042"/>
      <c r="K2" s="2042"/>
      <c r="L2" s="2042"/>
      <c r="M2" s="2042"/>
      <c r="N2" s="2042"/>
      <c r="O2" s="2042"/>
      <c r="P2" s="2042"/>
      <c r="Q2" s="2042"/>
      <c r="R2" s="2042"/>
      <c r="S2" s="2042"/>
      <c r="T2" s="2042"/>
      <c r="U2" s="2042"/>
      <c r="V2" s="2042"/>
      <c r="W2" s="2042"/>
      <c r="X2" s="2042"/>
      <c r="Y2" s="2042"/>
      <c r="Z2" s="2042"/>
    </row>
    <row r="3" spans="1:26" ht="17.25" customHeight="1" thickTop="1"/>
    <row r="4" spans="1:26" ht="17.25" thickBot="1">
      <c r="A4" s="2040" t="s">
        <v>820</v>
      </c>
      <c r="B4" s="2040"/>
      <c r="C4" s="2040"/>
      <c r="D4" s="2040"/>
      <c r="E4" s="2040"/>
      <c r="F4" s="2040"/>
      <c r="G4" s="2040"/>
      <c r="H4" s="2040"/>
      <c r="I4" s="2040"/>
      <c r="J4" s="2040"/>
    </row>
    <row r="5" spans="1:26" ht="28.5" customHeight="1" thickBot="1">
      <c r="A5" s="874" t="s">
        <v>821</v>
      </c>
      <c r="B5" s="873" t="s">
        <v>822</v>
      </c>
      <c r="C5" s="870" t="s">
        <v>823</v>
      </c>
      <c r="D5" s="870" t="s">
        <v>714</v>
      </c>
      <c r="E5" s="870" t="s">
        <v>824</v>
      </c>
      <c r="F5" s="870" t="s">
        <v>825</v>
      </c>
      <c r="G5" s="870" t="s">
        <v>826</v>
      </c>
      <c r="H5" s="870" t="s">
        <v>827</v>
      </c>
      <c r="I5" s="870" t="s">
        <v>828</v>
      </c>
      <c r="J5" s="870" t="s">
        <v>829</v>
      </c>
      <c r="K5" s="870" t="s">
        <v>830</v>
      </c>
      <c r="L5" s="870" t="s">
        <v>831</v>
      </c>
      <c r="M5" s="870" t="s">
        <v>832</v>
      </c>
      <c r="N5" s="870" t="s">
        <v>833</v>
      </c>
      <c r="O5" s="870" t="s">
        <v>834</v>
      </c>
      <c r="P5" s="871" t="s">
        <v>835</v>
      </c>
      <c r="Q5" s="871" t="s">
        <v>836</v>
      </c>
      <c r="R5" s="871" t="s">
        <v>837</v>
      </c>
      <c r="S5" s="872" t="s">
        <v>838</v>
      </c>
      <c r="T5" s="875" t="s">
        <v>839</v>
      </c>
      <c r="U5" s="870" t="s">
        <v>840</v>
      </c>
      <c r="V5" s="889" t="s">
        <v>389</v>
      </c>
    </row>
    <row r="6" spans="1:26" ht="22.5" customHeight="1" thickTop="1" thickBot="1">
      <c r="A6" s="876" t="s">
        <v>848</v>
      </c>
      <c r="B6" s="879"/>
      <c r="C6" s="880">
        <v>2.4</v>
      </c>
      <c r="D6" s="881">
        <f>ROUNDUP(C6*D22,2)</f>
        <v>714.24</v>
      </c>
      <c r="E6" s="882">
        <v>0</v>
      </c>
      <c r="F6" s="882">
        <v>0</v>
      </c>
      <c r="G6" s="882">
        <v>0</v>
      </c>
      <c r="H6" s="882">
        <v>0</v>
      </c>
      <c r="I6" s="882">
        <v>0</v>
      </c>
      <c r="J6" s="882">
        <f>ROUNDUP(C6*J22,2)</f>
        <v>31.68</v>
      </c>
      <c r="K6" s="882">
        <f>ROUNDUP(C6*K22,2)</f>
        <v>31.68</v>
      </c>
      <c r="L6" s="882">
        <f>ROUNDUP(C6*L22,2)</f>
        <v>31.68</v>
      </c>
      <c r="M6" s="882">
        <f>ROUNDUP(C6*M22,2)</f>
        <v>31.68</v>
      </c>
      <c r="N6" s="882">
        <f>ROUNDUP(C6*N22,2)</f>
        <v>31.68</v>
      </c>
      <c r="O6" s="882">
        <f>ROUNDUP(C6*O22,2)</f>
        <v>31.68</v>
      </c>
      <c r="P6" s="882">
        <f>ROUNDUP(C6*P22,2)</f>
        <v>31.68</v>
      </c>
      <c r="Q6" s="882">
        <f>ROUNDUP(C6*Q22,2)</f>
        <v>31.68</v>
      </c>
      <c r="R6" s="882">
        <f>ROUNDUP(C6*R22,2)</f>
        <v>32.4</v>
      </c>
      <c r="S6" s="883">
        <f>D6</f>
        <v>714.24</v>
      </c>
      <c r="T6" s="884">
        <f>D6+E6+F6+G6+H6+I6+J6+K6+L6+M6+N6+O6+P6+Q6+R6</f>
        <v>1000.0799999999996</v>
      </c>
      <c r="U6" s="885">
        <f>P6+Q6+R6</f>
        <v>95.759999999999991</v>
      </c>
      <c r="V6" s="890">
        <f>T6+U6</f>
        <v>1095.8399999999997</v>
      </c>
    </row>
    <row r="7" spans="1:26" ht="22.5" customHeight="1" thickTop="1" thickBot="1">
      <c r="A7" s="876" t="s">
        <v>846</v>
      </c>
      <c r="B7" s="879"/>
      <c r="C7" s="880">
        <v>2.4</v>
      </c>
      <c r="D7" s="881">
        <f t="shared" ref="D7:D16" si="0">ROUNDUP(C7*D23,2)</f>
        <v>714.24</v>
      </c>
      <c r="E7" s="882">
        <v>0</v>
      </c>
      <c r="F7" s="882">
        <v>0</v>
      </c>
      <c r="G7" s="882">
        <v>0</v>
      </c>
      <c r="H7" s="882">
        <v>0</v>
      </c>
      <c r="I7" s="882">
        <v>0</v>
      </c>
      <c r="J7" s="882">
        <f t="shared" ref="J7:J16" si="1">ROUNDUP(C7*J23,2)</f>
        <v>31.68</v>
      </c>
      <c r="K7" s="882">
        <f t="shared" ref="K7:K16" si="2">ROUNDUP(C7*K23,2)</f>
        <v>31.68</v>
      </c>
      <c r="L7" s="882">
        <f t="shared" ref="L7:L16" si="3">ROUNDUP(C7*L23,2)</f>
        <v>31.68</v>
      </c>
      <c r="M7" s="882">
        <f t="shared" ref="M7:M16" si="4">ROUNDUP(C7*M23,2)</f>
        <v>31.68</v>
      </c>
      <c r="N7" s="882">
        <f t="shared" ref="N7:N16" si="5">ROUNDUP(C7*N23,2)</f>
        <v>31.68</v>
      </c>
      <c r="O7" s="882">
        <f t="shared" ref="O7:O16" si="6">ROUNDUP(C7*O23,2)</f>
        <v>31.68</v>
      </c>
      <c r="P7" s="882">
        <f t="shared" ref="P7:P16" si="7">ROUNDUP(C7*P23,2)</f>
        <v>31.68</v>
      </c>
      <c r="Q7" s="882">
        <f t="shared" ref="Q7:Q16" si="8">ROUNDUP(C7*Q23,2)</f>
        <v>31.68</v>
      </c>
      <c r="R7" s="882">
        <f t="shared" ref="R7:R16" si="9">ROUNDUP(C7*R23,2)</f>
        <v>32.4</v>
      </c>
      <c r="S7" s="883">
        <f>D7</f>
        <v>714.24</v>
      </c>
      <c r="T7" s="884">
        <f t="shared" ref="T7:T17" si="10">D7+E7+F7+G7+H7+I7+J7+K7+L7+M7+N7+O7+P7+Q7+R7</f>
        <v>1000.0799999999996</v>
      </c>
      <c r="U7" s="885">
        <f t="shared" ref="U7:U17" si="11">P7+Q7+R7</f>
        <v>95.759999999999991</v>
      </c>
      <c r="V7" s="890">
        <f t="shared" ref="V7:V17" si="12">T7+U7</f>
        <v>1095.8399999999997</v>
      </c>
    </row>
    <row r="8" spans="1:26" ht="22.5" customHeight="1" thickTop="1" thickBot="1">
      <c r="A8" s="876" t="s">
        <v>849</v>
      </c>
      <c r="B8" s="879"/>
      <c r="C8" s="880">
        <v>2.4</v>
      </c>
      <c r="D8" s="881">
        <f t="shared" si="0"/>
        <v>714.24</v>
      </c>
      <c r="E8" s="882">
        <v>0</v>
      </c>
      <c r="F8" s="882">
        <v>0</v>
      </c>
      <c r="G8" s="882">
        <v>0</v>
      </c>
      <c r="H8" s="882">
        <v>0</v>
      </c>
      <c r="I8" s="882">
        <v>0</v>
      </c>
      <c r="J8" s="882">
        <f t="shared" si="1"/>
        <v>31.68</v>
      </c>
      <c r="K8" s="882">
        <f t="shared" si="2"/>
        <v>31.68</v>
      </c>
      <c r="L8" s="882">
        <f t="shared" si="3"/>
        <v>31.68</v>
      </c>
      <c r="M8" s="882">
        <f t="shared" si="4"/>
        <v>31.68</v>
      </c>
      <c r="N8" s="882">
        <f t="shared" si="5"/>
        <v>31.68</v>
      </c>
      <c r="O8" s="882">
        <f t="shared" si="6"/>
        <v>31.68</v>
      </c>
      <c r="P8" s="882">
        <f t="shared" si="7"/>
        <v>31.68</v>
      </c>
      <c r="Q8" s="882">
        <f t="shared" si="8"/>
        <v>31.68</v>
      </c>
      <c r="R8" s="882">
        <f t="shared" si="9"/>
        <v>32.4</v>
      </c>
      <c r="S8" s="883">
        <f t="shared" ref="S8:S17" si="13">D8</f>
        <v>714.24</v>
      </c>
      <c r="T8" s="884">
        <f t="shared" si="10"/>
        <v>1000.0799999999996</v>
      </c>
      <c r="U8" s="885">
        <f t="shared" si="11"/>
        <v>95.759999999999991</v>
      </c>
      <c r="V8" s="890">
        <f t="shared" si="12"/>
        <v>1095.8399999999997</v>
      </c>
    </row>
    <row r="9" spans="1:26" ht="22.5" customHeight="1" thickTop="1" thickBot="1">
      <c r="A9" s="876" t="s">
        <v>845</v>
      </c>
      <c r="B9" s="879"/>
      <c r="C9" s="880">
        <v>2.4</v>
      </c>
      <c r="D9" s="881">
        <f t="shared" si="0"/>
        <v>714.24</v>
      </c>
      <c r="E9" s="882">
        <v>0</v>
      </c>
      <c r="F9" s="882">
        <v>0</v>
      </c>
      <c r="G9" s="882">
        <v>0</v>
      </c>
      <c r="H9" s="882">
        <v>0</v>
      </c>
      <c r="I9" s="882">
        <v>0</v>
      </c>
      <c r="J9" s="882">
        <f t="shared" si="1"/>
        <v>31.68</v>
      </c>
      <c r="K9" s="882">
        <f t="shared" si="2"/>
        <v>31.68</v>
      </c>
      <c r="L9" s="882">
        <f t="shared" si="3"/>
        <v>31.68</v>
      </c>
      <c r="M9" s="882">
        <f t="shared" si="4"/>
        <v>31.68</v>
      </c>
      <c r="N9" s="882">
        <f t="shared" si="5"/>
        <v>31.68</v>
      </c>
      <c r="O9" s="882">
        <f t="shared" si="6"/>
        <v>31.68</v>
      </c>
      <c r="P9" s="882">
        <f t="shared" si="7"/>
        <v>31.68</v>
      </c>
      <c r="Q9" s="882">
        <f t="shared" si="8"/>
        <v>31.68</v>
      </c>
      <c r="R9" s="882">
        <f t="shared" si="9"/>
        <v>32.4</v>
      </c>
      <c r="S9" s="883">
        <f t="shared" si="13"/>
        <v>714.24</v>
      </c>
      <c r="T9" s="884">
        <f t="shared" si="10"/>
        <v>1000.0799999999996</v>
      </c>
      <c r="U9" s="885">
        <f t="shared" si="11"/>
        <v>95.759999999999991</v>
      </c>
      <c r="V9" s="890">
        <f t="shared" si="12"/>
        <v>1095.8399999999997</v>
      </c>
    </row>
    <row r="10" spans="1:26" ht="22.5" customHeight="1" thickTop="1" thickBot="1">
      <c r="A10" s="876" t="s">
        <v>843</v>
      </c>
      <c r="B10" s="879"/>
      <c r="C10" s="880">
        <v>2.4</v>
      </c>
      <c r="D10" s="881">
        <f t="shared" si="0"/>
        <v>714.24</v>
      </c>
      <c r="E10" s="882">
        <v>0</v>
      </c>
      <c r="F10" s="882">
        <v>0</v>
      </c>
      <c r="G10" s="882">
        <v>0</v>
      </c>
      <c r="H10" s="882">
        <v>0</v>
      </c>
      <c r="I10" s="882">
        <v>0</v>
      </c>
      <c r="J10" s="882">
        <f t="shared" si="1"/>
        <v>31.68</v>
      </c>
      <c r="K10" s="882">
        <f t="shared" si="2"/>
        <v>31.68</v>
      </c>
      <c r="L10" s="882">
        <f t="shared" si="3"/>
        <v>31.68</v>
      </c>
      <c r="M10" s="882">
        <f t="shared" si="4"/>
        <v>31.68</v>
      </c>
      <c r="N10" s="882">
        <f t="shared" si="5"/>
        <v>31.68</v>
      </c>
      <c r="O10" s="882">
        <f t="shared" si="6"/>
        <v>31.68</v>
      </c>
      <c r="P10" s="882">
        <f t="shared" si="7"/>
        <v>31.68</v>
      </c>
      <c r="Q10" s="882">
        <f t="shared" si="8"/>
        <v>31.68</v>
      </c>
      <c r="R10" s="882">
        <f t="shared" si="9"/>
        <v>32.4</v>
      </c>
      <c r="S10" s="883">
        <f t="shared" si="13"/>
        <v>714.24</v>
      </c>
      <c r="T10" s="884">
        <f t="shared" si="10"/>
        <v>1000.0799999999996</v>
      </c>
      <c r="U10" s="885">
        <f t="shared" si="11"/>
        <v>95.759999999999991</v>
      </c>
      <c r="V10" s="890">
        <f t="shared" si="12"/>
        <v>1095.8399999999997</v>
      </c>
    </row>
    <row r="11" spans="1:26" ht="22.5" customHeight="1" thickTop="1" thickBot="1">
      <c r="A11" s="876" t="s">
        <v>841</v>
      </c>
      <c r="B11" s="879"/>
      <c r="C11" s="880">
        <v>2.4</v>
      </c>
      <c r="D11" s="881">
        <f t="shared" si="0"/>
        <v>714.24</v>
      </c>
      <c r="E11" s="882">
        <v>0</v>
      </c>
      <c r="F11" s="882">
        <v>0</v>
      </c>
      <c r="G11" s="882">
        <v>0</v>
      </c>
      <c r="H11" s="882">
        <v>0</v>
      </c>
      <c r="I11" s="882">
        <v>0</v>
      </c>
      <c r="J11" s="882">
        <f t="shared" si="1"/>
        <v>31.68</v>
      </c>
      <c r="K11" s="882">
        <f t="shared" si="2"/>
        <v>31.68</v>
      </c>
      <c r="L11" s="882">
        <f t="shared" si="3"/>
        <v>31.68</v>
      </c>
      <c r="M11" s="882">
        <f t="shared" si="4"/>
        <v>31.68</v>
      </c>
      <c r="N11" s="882">
        <f t="shared" si="5"/>
        <v>31.68</v>
      </c>
      <c r="O11" s="882">
        <f t="shared" si="6"/>
        <v>31.68</v>
      </c>
      <c r="P11" s="882">
        <f t="shared" si="7"/>
        <v>31.68</v>
      </c>
      <c r="Q11" s="882">
        <f t="shared" si="8"/>
        <v>31.68</v>
      </c>
      <c r="R11" s="882">
        <f t="shared" si="9"/>
        <v>32.4</v>
      </c>
      <c r="S11" s="883">
        <f t="shared" si="13"/>
        <v>714.24</v>
      </c>
      <c r="T11" s="884">
        <f t="shared" si="10"/>
        <v>1000.0799999999996</v>
      </c>
      <c r="U11" s="885">
        <f t="shared" si="11"/>
        <v>95.759999999999991</v>
      </c>
      <c r="V11" s="890">
        <f t="shared" si="12"/>
        <v>1095.8399999999997</v>
      </c>
    </row>
    <row r="12" spans="1:26" ht="22.5" customHeight="1" thickTop="1" thickBot="1">
      <c r="A12" s="876" t="s">
        <v>842</v>
      </c>
      <c r="B12" s="879"/>
      <c r="C12" s="880">
        <v>2.4</v>
      </c>
      <c r="D12" s="881">
        <f t="shared" si="0"/>
        <v>714.24</v>
      </c>
      <c r="E12" s="882">
        <v>0</v>
      </c>
      <c r="F12" s="882">
        <v>0</v>
      </c>
      <c r="G12" s="882">
        <v>0</v>
      </c>
      <c r="H12" s="882">
        <v>0</v>
      </c>
      <c r="I12" s="882">
        <v>0</v>
      </c>
      <c r="J12" s="882">
        <f t="shared" si="1"/>
        <v>31.68</v>
      </c>
      <c r="K12" s="882">
        <f t="shared" si="2"/>
        <v>31.68</v>
      </c>
      <c r="L12" s="882">
        <f t="shared" si="3"/>
        <v>31.68</v>
      </c>
      <c r="M12" s="882">
        <f t="shared" si="4"/>
        <v>31.68</v>
      </c>
      <c r="N12" s="882">
        <f t="shared" si="5"/>
        <v>31.68</v>
      </c>
      <c r="O12" s="882">
        <f t="shared" si="6"/>
        <v>31.68</v>
      </c>
      <c r="P12" s="882">
        <f t="shared" si="7"/>
        <v>31.68</v>
      </c>
      <c r="Q12" s="882">
        <f t="shared" si="8"/>
        <v>31.68</v>
      </c>
      <c r="R12" s="882">
        <f t="shared" si="9"/>
        <v>32.4</v>
      </c>
      <c r="S12" s="883">
        <f t="shared" si="13"/>
        <v>714.24</v>
      </c>
      <c r="T12" s="884">
        <f t="shared" si="10"/>
        <v>1000.0799999999996</v>
      </c>
      <c r="U12" s="885">
        <f t="shared" si="11"/>
        <v>95.759999999999991</v>
      </c>
      <c r="V12" s="890">
        <f t="shared" si="12"/>
        <v>1095.8399999999997</v>
      </c>
    </row>
    <row r="13" spans="1:26" ht="22.5" customHeight="1" thickTop="1" thickBot="1">
      <c r="A13" s="876" t="s">
        <v>844</v>
      </c>
      <c r="B13" s="879"/>
      <c r="C13" s="880">
        <v>2.4</v>
      </c>
      <c r="D13" s="881">
        <f t="shared" si="0"/>
        <v>714.24</v>
      </c>
      <c r="E13" s="882">
        <v>0</v>
      </c>
      <c r="F13" s="882">
        <v>0</v>
      </c>
      <c r="G13" s="882">
        <v>0</v>
      </c>
      <c r="H13" s="882">
        <v>0</v>
      </c>
      <c r="I13" s="882">
        <v>0</v>
      </c>
      <c r="J13" s="882">
        <f t="shared" si="1"/>
        <v>31.68</v>
      </c>
      <c r="K13" s="882">
        <f t="shared" si="2"/>
        <v>31.68</v>
      </c>
      <c r="L13" s="882">
        <f t="shared" si="3"/>
        <v>31.68</v>
      </c>
      <c r="M13" s="882">
        <f t="shared" si="4"/>
        <v>31.68</v>
      </c>
      <c r="N13" s="882">
        <f t="shared" si="5"/>
        <v>31.68</v>
      </c>
      <c r="O13" s="882">
        <f t="shared" si="6"/>
        <v>31.68</v>
      </c>
      <c r="P13" s="882">
        <f t="shared" si="7"/>
        <v>31.68</v>
      </c>
      <c r="Q13" s="882">
        <f t="shared" si="8"/>
        <v>31.68</v>
      </c>
      <c r="R13" s="882">
        <f t="shared" si="9"/>
        <v>32.4</v>
      </c>
      <c r="S13" s="883">
        <f t="shared" si="13"/>
        <v>714.24</v>
      </c>
      <c r="T13" s="884">
        <f t="shared" si="10"/>
        <v>1000.0799999999996</v>
      </c>
      <c r="U13" s="885">
        <f t="shared" si="11"/>
        <v>95.759999999999991</v>
      </c>
      <c r="V13" s="890">
        <f t="shared" si="12"/>
        <v>1095.8399999999997</v>
      </c>
    </row>
    <row r="14" spans="1:26" ht="22.5" customHeight="1" thickTop="1" thickBot="1">
      <c r="A14" s="876" t="s">
        <v>847</v>
      </c>
      <c r="B14" s="879"/>
      <c r="C14" s="880">
        <v>2.2000000000000002</v>
      </c>
      <c r="D14" s="881">
        <f t="shared" si="0"/>
        <v>714.34</v>
      </c>
      <c r="E14" s="886">
        <v>0</v>
      </c>
      <c r="F14" s="886">
        <v>0</v>
      </c>
      <c r="G14" s="886">
        <v>0</v>
      </c>
      <c r="H14" s="886">
        <v>0</v>
      </c>
      <c r="I14" s="886">
        <v>0</v>
      </c>
      <c r="J14" s="882">
        <f t="shared" si="1"/>
        <v>31.68</v>
      </c>
      <c r="K14" s="882">
        <f t="shared" si="2"/>
        <v>31.68</v>
      </c>
      <c r="L14" s="882">
        <f t="shared" si="3"/>
        <v>31.68</v>
      </c>
      <c r="M14" s="882">
        <f t="shared" si="4"/>
        <v>31.68</v>
      </c>
      <c r="N14" s="882">
        <f t="shared" si="5"/>
        <v>31.68</v>
      </c>
      <c r="O14" s="882">
        <f t="shared" si="6"/>
        <v>31.68</v>
      </c>
      <c r="P14" s="882">
        <f t="shared" si="7"/>
        <v>31.68</v>
      </c>
      <c r="Q14" s="882">
        <f t="shared" si="8"/>
        <v>31.68</v>
      </c>
      <c r="R14" s="882">
        <f t="shared" si="9"/>
        <v>32.340000000000003</v>
      </c>
      <c r="S14" s="883">
        <f>D14</f>
        <v>714.34</v>
      </c>
      <c r="T14" s="884">
        <f t="shared" si="10"/>
        <v>1000.1199999999997</v>
      </c>
      <c r="U14" s="885">
        <f t="shared" si="11"/>
        <v>95.7</v>
      </c>
      <c r="V14" s="890">
        <f t="shared" si="12"/>
        <v>1095.8199999999997</v>
      </c>
    </row>
    <row r="15" spans="1:26" ht="22.5" customHeight="1" thickTop="1" thickBot="1">
      <c r="A15" s="876" t="s">
        <v>850</v>
      </c>
      <c r="B15" s="879"/>
      <c r="C15" s="880">
        <v>2.5</v>
      </c>
      <c r="D15" s="881">
        <f>ROUNDUP(C15*D31,2)</f>
        <v>714.25</v>
      </c>
      <c r="E15" s="886">
        <v>0</v>
      </c>
      <c r="F15" s="886">
        <v>0</v>
      </c>
      <c r="G15" s="886">
        <v>0</v>
      </c>
      <c r="H15" s="886">
        <v>0</v>
      </c>
      <c r="I15" s="886">
        <v>0</v>
      </c>
      <c r="J15" s="882">
        <f t="shared" si="1"/>
        <v>31.75</v>
      </c>
      <c r="K15" s="882">
        <f t="shared" si="2"/>
        <v>31.75</v>
      </c>
      <c r="L15" s="882">
        <f t="shared" si="3"/>
        <v>31.75</v>
      </c>
      <c r="M15" s="882">
        <f t="shared" si="4"/>
        <v>31.75</v>
      </c>
      <c r="N15" s="882">
        <f t="shared" si="5"/>
        <v>31.75</v>
      </c>
      <c r="O15" s="882">
        <f t="shared" si="6"/>
        <v>31.75</v>
      </c>
      <c r="P15" s="882">
        <f t="shared" si="7"/>
        <v>31.75</v>
      </c>
      <c r="Q15" s="882">
        <f t="shared" si="8"/>
        <v>31.75</v>
      </c>
      <c r="R15" s="882">
        <f t="shared" si="9"/>
        <v>31.75</v>
      </c>
      <c r="S15" s="883">
        <f t="shared" si="13"/>
        <v>714.25</v>
      </c>
      <c r="T15" s="884">
        <f t="shared" si="10"/>
        <v>1000</v>
      </c>
      <c r="U15" s="885">
        <f t="shared" si="11"/>
        <v>95.25</v>
      </c>
      <c r="V15" s="890">
        <f t="shared" si="12"/>
        <v>1095.25</v>
      </c>
    </row>
    <row r="16" spans="1:26" ht="22.5" customHeight="1" thickTop="1" thickBot="1">
      <c r="A16" s="876" t="s">
        <v>851</v>
      </c>
      <c r="B16" s="879"/>
      <c r="C16" s="880">
        <v>2.5</v>
      </c>
      <c r="D16" s="881">
        <f t="shared" si="0"/>
        <v>714.25</v>
      </c>
      <c r="E16" s="886">
        <v>0</v>
      </c>
      <c r="F16" s="886">
        <v>0</v>
      </c>
      <c r="G16" s="886">
        <v>0</v>
      </c>
      <c r="H16" s="886">
        <v>0</v>
      </c>
      <c r="I16" s="886">
        <v>0</v>
      </c>
      <c r="J16" s="882">
        <f t="shared" si="1"/>
        <v>31.75</v>
      </c>
      <c r="K16" s="882">
        <f t="shared" si="2"/>
        <v>31.75</v>
      </c>
      <c r="L16" s="882">
        <f t="shared" si="3"/>
        <v>31.75</v>
      </c>
      <c r="M16" s="882">
        <f t="shared" si="4"/>
        <v>31.75</v>
      </c>
      <c r="N16" s="882">
        <f t="shared" si="5"/>
        <v>31.75</v>
      </c>
      <c r="O16" s="882">
        <f t="shared" si="6"/>
        <v>31.75</v>
      </c>
      <c r="P16" s="882">
        <f t="shared" si="7"/>
        <v>31.75</v>
      </c>
      <c r="Q16" s="882">
        <f t="shared" si="8"/>
        <v>31.75</v>
      </c>
      <c r="R16" s="882">
        <f t="shared" si="9"/>
        <v>31.75</v>
      </c>
      <c r="S16" s="883">
        <f t="shared" si="13"/>
        <v>714.25</v>
      </c>
      <c r="T16" s="884">
        <f t="shared" si="10"/>
        <v>1000</v>
      </c>
      <c r="U16" s="885">
        <f t="shared" si="11"/>
        <v>95.25</v>
      </c>
      <c r="V16" s="890">
        <f t="shared" si="12"/>
        <v>1095.25</v>
      </c>
    </row>
    <row r="17" spans="1:22" ht="22.5" customHeight="1" thickTop="1" thickBot="1">
      <c r="A17" s="877" t="s">
        <v>852</v>
      </c>
      <c r="B17" s="879"/>
      <c r="C17" s="887"/>
      <c r="D17" s="887"/>
      <c r="E17" s="887"/>
      <c r="F17" s="887"/>
      <c r="G17" s="887"/>
      <c r="H17" s="887"/>
      <c r="I17" s="887"/>
      <c r="J17" s="887"/>
      <c r="K17" s="887"/>
      <c r="L17" s="887"/>
      <c r="M17" s="887"/>
      <c r="N17" s="887"/>
      <c r="O17" s="887"/>
      <c r="P17" s="887"/>
      <c r="Q17" s="887"/>
      <c r="R17" s="887"/>
      <c r="S17" s="883">
        <f t="shared" si="13"/>
        <v>0</v>
      </c>
      <c r="T17" s="884">
        <f t="shared" si="10"/>
        <v>0</v>
      </c>
      <c r="U17" s="885">
        <f t="shared" si="11"/>
        <v>0</v>
      </c>
      <c r="V17" s="890">
        <f t="shared" si="12"/>
        <v>0</v>
      </c>
    </row>
    <row r="20" spans="1:22" ht="17.25" thickBot="1">
      <c r="A20" s="2040" t="s">
        <v>853</v>
      </c>
      <c r="B20" s="2040"/>
      <c r="C20" s="2040"/>
      <c r="D20" s="2040"/>
      <c r="E20" s="2040"/>
      <c r="F20" s="2040"/>
      <c r="G20" s="2040"/>
      <c r="H20" s="2040"/>
      <c r="I20" s="2040"/>
      <c r="J20" s="2040"/>
    </row>
    <row r="21" spans="1:22" ht="27.75" customHeight="1" thickBot="1">
      <c r="A21" s="874" t="s">
        <v>821</v>
      </c>
      <c r="B21" s="873" t="s">
        <v>822</v>
      </c>
      <c r="C21" s="870" t="s">
        <v>823</v>
      </c>
      <c r="D21" s="870" t="s">
        <v>714</v>
      </c>
      <c r="E21" s="870" t="s">
        <v>824</v>
      </c>
      <c r="F21" s="870" t="s">
        <v>825</v>
      </c>
      <c r="G21" s="870" t="s">
        <v>826</v>
      </c>
      <c r="H21" s="870" t="s">
        <v>827</v>
      </c>
      <c r="I21" s="870" t="s">
        <v>828</v>
      </c>
      <c r="J21" s="870" t="s">
        <v>829</v>
      </c>
      <c r="K21" s="870" t="s">
        <v>830</v>
      </c>
      <c r="L21" s="870" t="s">
        <v>831</v>
      </c>
      <c r="M21" s="870" t="s">
        <v>832</v>
      </c>
      <c r="N21" s="870" t="s">
        <v>833</v>
      </c>
      <c r="O21" s="870" t="s">
        <v>834</v>
      </c>
      <c r="P21" s="871" t="s">
        <v>835</v>
      </c>
      <c r="Q21" s="871" t="s">
        <v>836</v>
      </c>
      <c r="R21" s="871" t="s">
        <v>837</v>
      </c>
      <c r="S21" s="872" t="s">
        <v>838</v>
      </c>
      <c r="T21" s="875" t="s">
        <v>839</v>
      </c>
      <c r="U21" s="870" t="s">
        <v>840</v>
      </c>
      <c r="V21" s="889" t="s">
        <v>389</v>
      </c>
    </row>
    <row r="22" spans="1:22" ht="23.25" customHeight="1" thickTop="1" thickBot="1">
      <c r="A22" s="876" t="s">
        <v>848</v>
      </c>
      <c r="B22" s="879"/>
      <c r="C22" s="880">
        <v>2.4</v>
      </c>
      <c r="D22" s="888">
        <v>297.60000000000002</v>
      </c>
      <c r="E22" s="882">
        <v>0</v>
      </c>
      <c r="F22" s="882">
        <v>0</v>
      </c>
      <c r="G22" s="882">
        <v>0</v>
      </c>
      <c r="H22" s="882">
        <v>0</v>
      </c>
      <c r="I22" s="882">
        <v>0</v>
      </c>
      <c r="J22" s="888">
        <v>13.2</v>
      </c>
      <c r="K22" s="888">
        <v>13.2</v>
      </c>
      <c r="L22" s="888">
        <v>13.2</v>
      </c>
      <c r="M22" s="888">
        <v>13.2</v>
      </c>
      <c r="N22" s="888">
        <v>13.2</v>
      </c>
      <c r="O22" s="888">
        <v>13.2</v>
      </c>
      <c r="P22" s="888">
        <v>13.2</v>
      </c>
      <c r="Q22" s="888">
        <v>13.2</v>
      </c>
      <c r="R22" s="888">
        <v>13.5</v>
      </c>
      <c r="S22" s="883">
        <f>D22</f>
        <v>297.60000000000002</v>
      </c>
      <c r="T22" s="884">
        <f>D22+E22+F22+G22+H22+I22+J22+K22+L22+M22+N22+O22+P22+Q22+R22</f>
        <v>416.69999999999993</v>
      </c>
      <c r="U22" s="885">
        <f>P22+Q22+R22</f>
        <v>39.9</v>
      </c>
      <c r="V22" s="890">
        <f>T22+U22</f>
        <v>456.59999999999991</v>
      </c>
    </row>
    <row r="23" spans="1:22" ht="23.25" customHeight="1" thickTop="1" thickBot="1">
      <c r="A23" s="876" t="s">
        <v>846</v>
      </c>
      <c r="B23" s="879"/>
      <c r="C23" s="880">
        <v>2.4</v>
      </c>
      <c r="D23" s="888">
        <v>297.60000000000002</v>
      </c>
      <c r="E23" s="882">
        <v>0</v>
      </c>
      <c r="F23" s="882">
        <v>0</v>
      </c>
      <c r="G23" s="882">
        <v>0</v>
      </c>
      <c r="H23" s="882">
        <v>0</v>
      </c>
      <c r="I23" s="882">
        <v>0</v>
      </c>
      <c r="J23" s="888">
        <v>13.2</v>
      </c>
      <c r="K23" s="888">
        <v>13.2</v>
      </c>
      <c r="L23" s="888">
        <v>13.2</v>
      </c>
      <c r="M23" s="888">
        <v>13.2</v>
      </c>
      <c r="N23" s="888">
        <v>13.2</v>
      </c>
      <c r="O23" s="888">
        <v>13.2</v>
      </c>
      <c r="P23" s="888">
        <v>13.2</v>
      </c>
      <c r="Q23" s="888">
        <v>13.2</v>
      </c>
      <c r="R23" s="888">
        <v>13.5</v>
      </c>
      <c r="S23" s="883">
        <f>D23</f>
        <v>297.60000000000002</v>
      </c>
      <c r="T23" s="884">
        <f t="shared" ref="T23:T33" si="14">D23+E23+F23+G23+H23+I23+J23+K23+L23+M23+N23+O23+P23+Q23+R23</f>
        <v>416.69999999999993</v>
      </c>
      <c r="U23" s="885">
        <f t="shared" ref="U23:U33" si="15">P23+Q23+R23</f>
        <v>39.9</v>
      </c>
      <c r="V23" s="890">
        <f t="shared" ref="V23:V33" si="16">T23+U23</f>
        <v>456.59999999999991</v>
      </c>
    </row>
    <row r="24" spans="1:22" ht="23.25" customHeight="1" thickTop="1" thickBot="1">
      <c r="A24" s="876" t="s">
        <v>849</v>
      </c>
      <c r="B24" s="879"/>
      <c r="C24" s="880">
        <v>2.4</v>
      </c>
      <c r="D24" s="888">
        <v>297.60000000000002</v>
      </c>
      <c r="E24" s="882">
        <v>0</v>
      </c>
      <c r="F24" s="882">
        <v>0</v>
      </c>
      <c r="G24" s="882">
        <v>0</v>
      </c>
      <c r="H24" s="882">
        <v>0</v>
      </c>
      <c r="I24" s="882">
        <v>0</v>
      </c>
      <c r="J24" s="888">
        <v>13.2</v>
      </c>
      <c r="K24" s="888">
        <v>13.2</v>
      </c>
      <c r="L24" s="888">
        <v>13.2</v>
      </c>
      <c r="M24" s="888">
        <v>13.2</v>
      </c>
      <c r="N24" s="888">
        <v>13.2</v>
      </c>
      <c r="O24" s="888">
        <v>13.2</v>
      </c>
      <c r="P24" s="888">
        <v>13.2</v>
      </c>
      <c r="Q24" s="888">
        <v>13.2</v>
      </c>
      <c r="R24" s="888">
        <v>13.5</v>
      </c>
      <c r="S24" s="883">
        <f t="shared" ref="S24:S29" si="17">D24</f>
        <v>297.60000000000002</v>
      </c>
      <c r="T24" s="884">
        <f t="shared" si="14"/>
        <v>416.69999999999993</v>
      </c>
      <c r="U24" s="885">
        <f t="shared" si="15"/>
        <v>39.9</v>
      </c>
      <c r="V24" s="890">
        <f t="shared" si="16"/>
        <v>456.59999999999991</v>
      </c>
    </row>
    <row r="25" spans="1:22" ht="23.25" customHeight="1" thickTop="1" thickBot="1">
      <c r="A25" s="876" t="s">
        <v>845</v>
      </c>
      <c r="B25" s="879"/>
      <c r="C25" s="880">
        <v>2.4</v>
      </c>
      <c r="D25" s="888">
        <v>297.60000000000002</v>
      </c>
      <c r="E25" s="882">
        <v>0</v>
      </c>
      <c r="F25" s="882">
        <v>0</v>
      </c>
      <c r="G25" s="882">
        <v>0</v>
      </c>
      <c r="H25" s="882">
        <v>0</v>
      </c>
      <c r="I25" s="882">
        <v>0</v>
      </c>
      <c r="J25" s="888">
        <v>13.2</v>
      </c>
      <c r="K25" s="888">
        <v>13.2</v>
      </c>
      <c r="L25" s="888">
        <v>13.2</v>
      </c>
      <c r="M25" s="888">
        <v>13.2</v>
      </c>
      <c r="N25" s="888">
        <v>13.2</v>
      </c>
      <c r="O25" s="888">
        <v>13.2</v>
      </c>
      <c r="P25" s="888">
        <v>13.2</v>
      </c>
      <c r="Q25" s="888">
        <v>13.2</v>
      </c>
      <c r="R25" s="888">
        <v>13.5</v>
      </c>
      <c r="S25" s="883">
        <f t="shared" si="17"/>
        <v>297.60000000000002</v>
      </c>
      <c r="T25" s="884">
        <f t="shared" si="14"/>
        <v>416.69999999999993</v>
      </c>
      <c r="U25" s="885">
        <f t="shared" si="15"/>
        <v>39.9</v>
      </c>
      <c r="V25" s="890">
        <f t="shared" si="16"/>
        <v>456.59999999999991</v>
      </c>
    </row>
    <row r="26" spans="1:22" ht="23.25" customHeight="1" thickTop="1" thickBot="1">
      <c r="A26" s="876" t="s">
        <v>843</v>
      </c>
      <c r="B26" s="879"/>
      <c r="C26" s="880">
        <v>2.4</v>
      </c>
      <c r="D26" s="888">
        <v>297.60000000000002</v>
      </c>
      <c r="E26" s="882">
        <v>0</v>
      </c>
      <c r="F26" s="882">
        <v>0</v>
      </c>
      <c r="G26" s="882">
        <v>0</v>
      </c>
      <c r="H26" s="882">
        <v>0</v>
      </c>
      <c r="I26" s="882">
        <v>0</v>
      </c>
      <c r="J26" s="888">
        <v>13.2</v>
      </c>
      <c r="K26" s="888">
        <v>13.2</v>
      </c>
      <c r="L26" s="888">
        <v>13.2</v>
      </c>
      <c r="M26" s="888">
        <v>13.2</v>
      </c>
      <c r="N26" s="888">
        <v>13.2</v>
      </c>
      <c r="O26" s="888">
        <v>13.2</v>
      </c>
      <c r="P26" s="888">
        <v>13.2</v>
      </c>
      <c r="Q26" s="888">
        <v>13.2</v>
      </c>
      <c r="R26" s="888">
        <v>13.5</v>
      </c>
      <c r="S26" s="883">
        <f t="shared" si="17"/>
        <v>297.60000000000002</v>
      </c>
      <c r="T26" s="884">
        <f t="shared" si="14"/>
        <v>416.69999999999993</v>
      </c>
      <c r="U26" s="885">
        <f t="shared" si="15"/>
        <v>39.9</v>
      </c>
      <c r="V26" s="890">
        <f t="shared" si="16"/>
        <v>456.59999999999991</v>
      </c>
    </row>
    <row r="27" spans="1:22" ht="23.25" customHeight="1" thickTop="1" thickBot="1">
      <c r="A27" s="876" t="s">
        <v>841</v>
      </c>
      <c r="B27" s="879"/>
      <c r="C27" s="880">
        <v>2.4</v>
      </c>
      <c r="D27" s="888">
        <v>297.60000000000002</v>
      </c>
      <c r="E27" s="882">
        <v>0</v>
      </c>
      <c r="F27" s="882">
        <v>0</v>
      </c>
      <c r="G27" s="882">
        <v>0</v>
      </c>
      <c r="H27" s="882">
        <v>0</v>
      </c>
      <c r="I27" s="882">
        <v>0</v>
      </c>
      <c r="J27" s="888">
        <v>13.2</v>
      </c>
      <c r="K27" s="888">
        <v>13.2</v>
      </c>
      <c r="L27" s="888">
        <v>13.2</v>
      </c>
      <c r="M27" s="888">
        <v>13.2</v>
      </c>
      <c r="N27" s="888">
        <v>13.2</v>
      </c>
      <c r="O27" s="888">
        <v>13.2</v>
      </c>
      <c r="P27" s="888">
        <v>13.2</v>
      </c>
      <c r="Q27" s="888">
        <v>13.2</v>
      </c>
      <c r="R27" s="888">
        <v>13.5</v>
      </c>
      <c r="S27" s="883">
        <f t="shared" si="17"/>
        <v>297.60000000000002</v>
      </c>
      <c r="T27" s="884">
        <f t="shared" si="14"/>
        <v>416.69999999999993</v>
      </c>
      <c r="U27" s="885">
        <f t="shared" si="15"/>
        <v>39.9</v>
      </c>
      <c r="V27" s="890">
        <f t="shared" si="16"/>
        <v>456.59999999999991</v>
      </c>
    </row>
    <row r="28" spans="1:22" ht="23.25" customHeight="1" thickTop="1" thickBot="1">
      <c r="A28" s="876" t="s">
        <v>842</v>
      </c>
      <c r="B28" s="879"/>
      <c r="C28" s="880">
        <v>2.4</v>
      </c>
      <c r="D28" s="888">
        <v>297.60000000000002</v>
      </c>
      <c r="E28" s="882">
        <v>0</v>
      </c>
      <c r="F28" s="882">
        <v>0</v>
      </c>
      <c r="G28" s="882">
        <v>0</v>
      </c>
      <c r="H28" s="882">
        <v>0</v>
      </c>
      <c r="I28" s="882">
        <v>0</v>
      </c>
      <c r="J28" s="888">
        <v>13.2</v>
      </c>
      <c r="K28" s="888">
        <v>13.2</v>
      </c>
      <c r="L28" s="888">
        <v>13.2</v>
      </c>
      <c r="M28" s="888">
        <v>13.2</v>
      </c>
      <c r="N28" s="888">
        <v>13.2</v>
      </c>
      <c r="O28" s="888">
        <v>13.2</v>
      </c>
      <c r="P28" s="888">
        <v>13.2</v>
      </c>
      <c r="Q28" s="888">
        <v>13.2</v>
      </c>
      <c r="R28" s="888">
        <v>13.5</v>
      </c>
      <c r="S28" s="883">
        <f t="shared" si="17"/>
        <v>297.60000000000002</v>
      </c>
      <c r="T28" s="884">
        <f t="shared" si="14"/>
        <v>416.69999999999993</v>
      </c>
      <c r="U28" s="885">
        <f t="shared" si="15"/>
        <v>39.9</v>
      </c>
      <c r="V28" s="890">
        <f t="shared" si="16"/>
        <v>456.59999999999991</v>
      </c>
    </row>
    <row r="29" spans="1:22" ht="23.25" customHeight="1" thickTop="1" thickBot="1">
      <c r="A29" s="876" t="s">
        <v>844</v>
      </c>
      <c r="B29" s="879"/>
      <c r="C29" s="880">
        <v>2.4</v>
      </c>
      <c r="D29" s="888">
        <v>297.60000000000002</v>
      </c>
      <c r="E29" s="882">
        <v>0</v>
      </c>
      <c r="F29" s="882">
        <v>0</v>
      </c>
      <c r="G29" s="882">
        <v>0</v>
      </c>
      <c r="H29" s="882">
        <v>0</v>
      </c>
      <c r="I29" s="882">
        <v>0</v>
      </c>
      <c r="J29" s="888">
        <v>13.2</v>
      </c>
      <c r="K29" s="888">
        <v>13.2</v>
      </c>
      <c r="L29" s="888">
        <v>13.2</v>
      </c>
      <c r="M29" s="888">
        <v>13.2</v>
      </c>
      <c r="N29" s="888">
        <v>13.2</v>
      </c>
      <c r="O29" s="888">
        <v>13.2</v>
      </c>
      <c r="P29" s="888">
        <v>13.2</v>
      </c>
      <c r="Q29" s="888">
        <v>13.2</v>
      </c>
      <c r="R29" s="888">
        <v>13.5</v>
      </c>
      <c r="S29" s="883">
        <f t="shared" si="17"/>
        <v>297.60000000000002</v>
      </c>
      <c r="T29" s="884">
        <f t="shared" si="14"/>
        <v>416.69999999999993</v>
      </c>
      <c r="U29" s="885">
        <f t="shared" si="15"/>
        <v>39.9</v>
      </c>
      <c r="V29" s="890">
        <f t="shared" si="16"/>
        <v>456.59999999999991</v>
      </c>
    </row>
    <row r="30" spans="1:22" ht="22.5" customHeight="1" thickTop="1" thickBot="1">
      <c r="A30" s="876" t="s">
        <v>847</v>
      </c>
      <c r="B30" s="879"/>
      <c r="C30" s="880">
        <v>2.2000000000000002</v>
      </c>
      <c r="D30" s="888">
        <v>324.7</v>
      </c>
      <c r="E30" s="886">
        <v>0</v>
      </c>
      <c r="F30" s="886">
        <v>0</v>
      </c>
      <c r="G30" s="886">
        <v>0</v>
      </c>
      <c r="H30" s="886">
        <v>0</v>
      </c>
      <c r="I30" s="886">
        <v>0</v>
      </c>
      <c r="J30" s="888">
        <v>14.4</v>
      </c>
      <c r="K30" s="888">
        <v>14.4</v>
      </c>
      <c r="L30" s="888">
        <v>14.4</v>
      </c>
      <c r="M30" s="888">
        <v>14.4</v>
      </c>
      <c r="N30" s="888">
        <v>14.4</v>
      </c>
      <c r="O30" s="888">
        <v>14.4</v>
      </c>
      <c r="P30" s="888">
        <v>14.4</v>
      </c>
      <c r="Q30" s="888">
        <v>14.4</v>
      </c>
      <c r="R30" s="888">
        <v>14.7</v>
      </c>
      <c r="S30" s="883">
        <f>D30</f>
        <v>324.7</v>
      </c>
      <c r="T30" s="884">
        <f t="shared" si="14"/>
        <v>454.5999999999998</v>
      </c>
      <c r="U30" s="885">
        <f t="shared" si="15"/>
        <v>43.5</v>
      </c>
      <c r="V30" s="890">
        <f t="shared" si="16"/>
        <v>498.0999999999998</v>
      </c>
    </row>
    <row r="31" spans="1:22" ht="23.25" customHeight="1" thickTop="1" thickBot="1">
      <c r="A31" s="876" t="s">
        <v>850</v>
      </c>
      <c r="B31" s="879"/>
      <c r="C31" s="880">
        <v>2.5</v>
      </c>
      <c r="D31" s="888">
        <v>285.7</v>
      </c>
      <c r="E31" s="886">
        <v>0</v>
      </c>
      <c r="F31" s="886">
        <v>0</v>
      </c>
      <c r="G31" s="886">
        <v>0</v>
      </c>
      <c r="H31" s="886">
        <v>0</v>
      </c>
      <c r="I31" s="886">
        <v>0</v>
      </c>
      <c r="J31" s="888">
        <v>12.7</v>
      </c>
      <c r="K31" s="888">
        <v>12.7</v>
      </c>
      <c r="L31" s="888">
        <v>12.7</v>
      </c>
      <c r="M31" s="888">
        <v>12.7</v>
      </c>
      <c r="N31" s="888">
        <v>12.7</v>
      </c>
      <c r="O31" s="888">
        <v>12.7</v>
      </c>
      <c r="P31" s="888">
        <v>12.7</v>
      </c>
      <c r="Q31" s="888">
        <v>12.7</v>
      </c>
      <c r="R31" s="888">
        <v>12.7</v>
      </c>
      <c r="S31" s="883">
        <f t="shared" ref="S31:S33" si="18">D31</f>
        <v>285.7</v>
      </c>
      <c r="T31" s="884">
        <f t="shared" si="14"/>
        <v>399.99999999999989</v>
      </c>
      <c r="U31" s="885">
        <f t="shared" si="15"/>
        <v>38.099999999999994</v>
      </c>
      <c r="V31" s="890">
        <f t="shared" si="16"/>
        <v>438.09999999999991</v>
      </c>
    </row>
    <row r="32" spans="1:22" ht="23.25" customHeight="1" thickTop="1" thickBot="1">
      <c r="A32" s="876" t="s">
        <v>851</v>
      </c>
      <c r="B32" s="879"/>
      <c r="C32" s="880">
        <v>2.5</v>
      </c>
      <c r="D32" s="888">
        <v>285.7</v>
      </c>
      <c r="E32" s="886">
        <v>0</v>
      </c>
      <c r="F32" s="886">
        <v>0</v>
      </c>
      <c r="G32" s="886">
        <v>0</v>
      </c>
      <c r="H32" s="886">
        <v>0</v>
      </c>
      <c r="I32" s="886">
        <v>0</v>
      </c>
      <c r="J32" s="888">
        <v>12.7</v>
      </c>
      <c r="K32" s="888">
        <v>12.7</v>
      </c>
      <c r="L32" s="888">
        <v>12.7</v>
      </c>
      <c r="M32" s="888">
        <v>12.7</v>
      </c>
      <c r="N32" s="888">
        <v>12.7</v>
      </c>
      <c r="O32" s="888">
        <v>12.7</v>
      </c>
      <c r="P32" s="888">
        <v>12.7</v>
      </c>
      <c r="Q32" s="888">
        <v>12.7</v>
      </c>
      <c r="R32" s="888">
        <v>12.7</v>
      </c>
      <c r="S32" s="883">
        <f t="shared" si="18"/>
        <v>285.7</v>
      </c>
      <c r="T32" s="884">
        <f t="shared" si="14"/>
        <v>399.99999999999989</v>
      </c>
      <c r="U32" s="885">
        <f t="shared" si="15"/>
        <v>38.099999999999994</v>
      </c>
      <c r="V32" s="890">
        <f t="shared" si="16"/>
        <v>438.09999999999991</v>
      </c>
    </row>
    <row r="33" spans="1:22" ht="23.25" customHeight="1" thickTop="1" thickBot="1">
      <c r="A33" s="877" t="s">
        <v>852</v>
      </c>
      <c r="B33" s="879"/>
      <c r="C33" s="887"/>
      <c r="D33" s="887"/>
      <c r="E33" s="887"/>
      <c r="F33" s="887"/>
      <c r="G33" s="887"/>
      <c r="H33" s="887"/>
      <c r="I33" s="887"/>
      <c r="J33" s="887"/>
      <c r="K33" s="887"/>
      <c r="L33" s="887"/>
      <c r="M33" s="887"/>
      <c r="N33" s="887"/>
      <c r="O33" s="887"/>
      <c r="P33" s="887"/>
      <c r="Q33" s="887"/>
      <c r="R33" s="887"/>
      <c r="S33" s="883">
        <f t="shared" si="18"/>
        <v>0</v>
      </c>
      <c r="T33" s="884">
        <f t="shared" si="14"/>
        <v>0</v>
      </c>
      <c r="U33" s="885">
        <f t="shared" si="15"/>
        <v>0</v>
      </c>
      <c r="V33" s="890">
        <f t="shared" si="16"/>
        <v>0</v>
      </c>
    </row>
    <row r="34" spans="1:22" ht="17.25">
      <c r="A34" s="878"/>
    </row>
  </sheetData>
  <mergeCells count="3">
    <mergeCell ref="A4:J4"/>
    <mergeCell ref="A20:J20"/>
    <mergeCell ref="A1:Z2"/>
  </mergeCells>
  <phoneticPr fontId="4" type="noConversion"/>
  <pageMargins left="0.7" right="0.7" top="0.75" bottom="0.75" header="0.3" footer="0.3"/>
  <pageSetup paperSize="9" scale="32"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pageSetUpPr fitToPage="1"/>
  </sheetPr>
  <dimension ref="B1:L28"/>
  <sheetViews>
    <sheetView zoomScaleNormal="100" workbookViewId="0">
      <pane ySplit="1" topLeftCell="A18" activePane="bottomLeft" state="frozen"/>
      <selection activeCell="B1" sqref="B1:K1"/>
      <selection pane="bottomLeft" activeCell="J31" sqref="J31"/>
    </sheetView>
  </sheetViews>
  <sheetFormatPr defaultRowHeight="16.5"/>
  <cols>
    <col min="1" max="1" width="1.5" customWidth="1"/>
    <col min="2" max="2" width="10.5" style="117" customWidth="1"/>
    <col min="3" max="3" width="10.625" style="118" customWidth="1"/>
    <col min="4" max="4" width="10.625" style="119" customWidth="1"/>
    <col min="5" max="8" width="10.625" style="120" customWidth="1"/>
    <col min="9" max="10" width="10.625" customWidth="1"/>
    <col min="11" max="11" width="38" customWidth="1"/>
    <col min="12" max="12" width="10.5" bestFit="1" customWidth="1"/>
  </cols>
  <sheetData>
    <row r="1" spans="2:12" ht="36" customHeight="1" thickBot="1">
      <c r="B1" s="2061" t="s">
        <v>805</v>
      </c>
      <c r="C1" s="2061"/>
      <c r="D1" s="2061"/>
      <c r="E1" s="2061"/>
      <c r="F1" s="2061"/>
      <c r="G1" s="2061"/>
      <c r="H1" s="2061"/>
      <c r="I1" s="2061"/>
      <c r="J1" s="2061"/>
      <c r="K1" s="2061"/>
    </row>
    <row r="2" spans="2:12" ht="21.75" customHeight="1" thickTop="1">
      <c r="B2" s="351" t="s">
        <v>810</v>
      </c>
    </row>
    <row r="3" spans="2:12" ht="21.75" customHeight="1">
      <c r="B3" s="121" t="s">
        <v>44</v>
      </c>
    </row>
    <row r="4" spans="2:12" ht="21" customHeight="1">
      <c r="B4" s="137" t="s">
        <v>45</v>
      </c>
    </row>
    <row r="5" spans="2:12" ht="9" customHeight="1" thickBot="1">
      <c r="B5" s="121"/>
    </row>
    <row r="6" spans="2:12" s="122" customFormat="1" ht="30.75" customHeight="1">
      <c r="B6" s="314" t="s">
        <v>46</v>
      </c>
      <c r="C6" s="824" t="s">
        <v>47</v>
      </c>
      <c r="D6" s="825" t="s">
        <v>85</v>
      </c>
      <c r="E6" s="826" t="s">
        <v>48</v>
      </c>
      <c r="F6" s="827" t="s">
        <v>50</v>
      </c>
      <c r="G6" s="828" t="s">
        <v>51</v>
      </c>
      <c r="H6" s="829" t="s">
        <v>391</v>
      </c>
      <c r="I6" s="830" t="s">
        <v>49</v>
      </c>
      <c r="J6" s="830" t="s">
        <v>389</v>
      </c>
      <c r="K6" s="831" t="s">
        <v>390</v>
      </c>
    </row>
    <row r="7" spans="2:12" ht="30" customHeight="1">
      <c r="B7" s="2048" t="s">
        <v>115</v>
      </c>
      <c r="C7" s="2050"/>
      <c r="D7" s="2052"/>
      <c r="E7" s="2053"/>
      <c r="F7" s="315"/>
      <c r="G7" s="189"/>
      <c r="H7" s="189"/>
      <c r="I7" s="316"/>
      <c r="J7" s="317"/>
      <c r="K7" s="2045"/>
    </row>
    <row r="8" spans="2:12" ht="20.25" customHeight="1">
      <c r="B8" s="2049"/>
      <c r="C8" s="2051"/>
      <c r="D8" s="2044"/>
      <c r="E8" s="2043"/>
      <c r="F8" s="130"/>
      <c r="G8" s="123"/>
      <c r="H8" s="123"/>
      <c r="I8" s="133"/>
      <c r="J8" s="135"/>
      <c r="K8" s="2046"/>
    </row>
    <row r="9" spans="2:12" ht="38.25" customHeight="1">
      <c r="B9" s="2049" t="s">
        <v>52</v>
      </c>
      <c r="C9" s="2054"/>
      <c r="D9" s="2044"/>
      <c r="E9" s="2043"/>
      <c r="F9" s="318"/>
      <c r="G9" s="145"/>
      <c r="H9" s="145"/>
      <c r="I9" s="319"/>
      <c r="J9" s="320"/>
      <c r="K9" s="2047"/>
    </row>
    <row r="10" spans="2:12" ht="20.25" customHeight="1">
      <c r="B10" s="2049"/>
      <c r="C10" s="2054"/>
      <c r="D10" s="2044"/>
      <c r="E10" s="2043"/>
      <c r="F10" s="130"/>
      <c r="G10" s="123"/>
      <c r="H10" s="123"/>
      <c r="I10" s="133"/>
      <c r="J10" s="135"/>
      <c r="K10" s="2045"/>
    </row>
    <row r="11" spans="2:12" ht="40.5" customHeight="1">
      <c r="B11" s="2049" t="s">
        <v>53</v>
      </c>
      <c r="C11" s="2054"/>
      <c r="D11" s="2044"/>
      <c r="E11" s="2043"/>
      <c r="F11" s="318"/>
      <c r="G11" s="145"/>
      <c r="H11" s="145"/>
      <c r="I11" s="319"/>
      <c r="J11" s="320"/>
      <c r="K11" s="2057"/>
      <c r="L11" s="357"/>
    </row>
    <row r="12" spans="2:12" ht="41.25" customHeight="1">
      <c r="B12" s="2049"/>
      <c r="C12" s="2054"/>
      <c r="D12" s="2044"/>
      <c r="E12" s="2043"/>
      <c r="F12" s="130"/>
      <c r="G12" s="123"/>
      <c r="H12" s="123"/>
      <c r="I12" s="133"/>
      <c r="J12" s="135"/>
      <c r="K12" s="2058"/>
    </row>
    <row r="13" spans="2:12" ht="30" customHeight="1">
      <c r="B13" s="2049" t="s">
        <v>103</v>
      </c>
      <c r="C13" s="2054"/>
      <c r="D13" s="2044"/>
      <c r="E13" s="2043"/>
      <c r="F13" s="318"/>
      <c r="G13" s="145"/>
      <c r="H13" s="145"/>
      <c r="I13" s="319"/>
      <c r="J13" s="320"/>
      <c r="K13" s="2046"/>
    </row>
    <row r="14" spans="2:12" ht="20.25" customHeight="1">
      <c r="B14" s="2049"/>
      <c r="C14" s="2054"/>
      <c r="D14" s="2044"/>
      <c r="E14" s="2043"/>
      <c r="F14" s="130"/>
      <c r="G14" s="123"/>
      <c r="H14" s="123"/>
      <c r="I14" s="133"/>
      <c r="J14" s="135"/>
      <c r="K14" s="2046"/>
    </row>
    <row r="15" spans="2:12" ht="30" customHeight="1">
      <c r="B15" s="2049" t="s">
        <v>104</v>
      </c>
      <c r="C15" s="2054"/>
      <c r="D15" s="2044"/>
      <c r="E15" s="2043"/>
      <c r="F15" s="318"/>
      <c r="G15" s="321"/>
      <c r="H15" s="145"/>
      <c r="I15" s="319"/>
      <c r="J15" s="320"/>
      <c r="K15" s="2046"/>
    </row>
    <row r="16" spans="2:12" ht="20.25" customHeight="1">
      <c r="B16" s="2049"/>
      <c r="C16" s="2054"/>
      <c r="D16" s="2044"/>
      <c r="E16" s="2043"/>
      <c r="F16" s="130"/>
      <c r="G16" s="123"/>
      <c r="H16" s="123"/>
      <c r="I16" s="133"/>
      <c r="J16" s="135"/>
      <c r="K16" s="2046"/>
    </row>
    <row r="17" spans="2:12" ht="30" customHeight="1">
      <c r="B17" s="2049" t="s">
        <v>105</v>
      </c>
      <c r="C17" s="2062"/>
      <c r="D17" s="2059"/>
      <c r="E17" s="2060"/>
      <c r="F17" s="318"/>
      <c r="G17" s="145"/>
      <c r="H17" s="145"/>
      <c r="I17" s="319"/>
      <c r="J17" s="320"/>
      <c r="K17" s="2046"/>
    </row>
    <row r="18" spans="2:12" ht="20.25" customHeight="1">
      <c r="B18" s="2049"/>
      <c r="C18" s="2062"/>
      <c r="D18" s="2059"/>
      <c r="E18" s="2060"/>
      <c r="F18" s="130"/>
      <c r="G18" s="123"/>
      <c r="H18" s="123"/>
      <c r="I18" s="133"/>
      <c r="J18" s="135"/>
      <c r="K18" s="2046"/>
    </row>
    <row r="19" spans="2:12" ht="30" customHeight="1">
      <c r="B19" s="2049" t="s">
        <v>106</v>
      </c>
      <c r="C19" s="2054"/>
      <c r="D19" s="2044"/>
      <c r="E19" s="2043"/>
      <c r="F19" s="318"/>
      <c r="G19" s="145"/>
      <c r="H19" s="145"/>
      <c r="I19" s="319"/>
      <c r="J19" s="320"/>
      <c r="K19" s="2047"/>
    </row>
    <row r="20" spans="2:12" ht="20.25" customHeight="1">
      <c r="B20" s="2049"/>
      <c r="C20" s="2054"/>
      <c r="D20" s="2044"/>
      <c r="E20" s="2043"/>
      <c r="F20" s="130"/>
      <c r="G20" s="123"/>
      <c r="H20" s="123"/>
      <c r="I20" s="133"/>
      <c r="J20" s="135"/>
      <c r="K20" s="2045"/>
    </row>
    <row r="21" spans="2:12" s="124" customFormat="1" ht="30" customHeight="1">
      <c r="B21" s="2049" t="s">
        <v>107</v>
      </c>
      <c r="C21" s="2066"/>
      <c r="D21" s="2044"/>
      <c r="E21" s="2043"/>
      <c r="F21" s="322"/>
      <c r="G21" s="281"/>
      <c r="H21" s="145"/>
      <c r="I21" s="319"/>
      <c r="J21" s="320"/>
      <c r="K21" s="2068"/>
    </row>
    <row r="22" spans="2:12" s="124" customFormat="1" ht="20.25" customHeight="1">
      <c r="B22" s="2049"/>
      <c r="C22" s="2067"/>
      <c r="D22" s="2044"/>
      <c r="E22" s="2043"/>
      <c r="F22" s="130"/>
      <c r="G22" s="123"/>
      <c r="H22" s="123"/>
      <c r="I22" s="133"/>
      <c r="J22" s="135"/>
      <c r="K22" s="2069"/>
    </row>
    <row r="23" spans="2:12" s="124" customFormat="1" ht="30" customHeight="1">
      <c r="B23" s="2063" t="s">
        <v>108</v>
      </c>
      <c r="C23" s="2054"/>
      <c r="D23" s="2064"/>
      <c r="E23" s="2055"/>
      <c r="F23" s="318"/>
      <c r="G23" s="145"/>
      <c r="H23" s="145"/>
      <c r="I23" s="319"/>
      <c r="J23" s="320"/>
      <c r="K23" s="2057"/>
      <c r="L23" s="359"/>
    </row>
    <row r="24" spans="2:12" s="124" customFormat="1" ht="27" customHeight="1">
      <c r="B24" s="2048"/>
      <c r="C24" s="2054"/>
      <c r="D24" s="2065"/>
      <c r="E24" s="2056"/>
      <c r="F24" s="190"/>
      <c r="G24" s="191"/>
      <c r="H24" s="123"/>
      <c r="I24" s="133"/>
      <c r="J24" s="135"/>
      <c r="K24" s="2058"/>
    </row>
    <row r="25" spans="2:12" s="124" customFormat="1" ht="30" customHeight="1">
      <c r="B25" s="2049" t="s">
        <v>109</v>
      </c>
      <c r="C25" s="2067"/>
      <c r="D25" s="2074"/>
      <c r="E25" s="2076"/>
      <c r="F25" s="315"/>
      <c r="G25" s="189"/>
      <c r="H25" s="189"/>
      <c r="I25" s="316"/>
      <c r="J25" s="317"/>
      <c r="K25" s="2070"/>
    </row>
    <row r="26" spans="2:12" s="124" customFormat="1" ht="20.25" customHeight="1" thickBot="1">
      <c r="B26" s="2072"/>
      <c r="C26" s="2073"/>
      <c r="D26" s="2075"/>
      <c r="E26" s="2077"/>
      <c r="F26" s="131"/>
      <c r="G26" s="132"/>
      <c r="H26" s="170"/>
      <c r="I26" s="134"/>
      <c r="J26" s="136"/>
      <c r="K26" s="2071"/>
    </row>
    <row r="28" spans="2:12" ht="17.25">
      <c r="B28" s="351"/>
    </row>
  </sheetData>
  <mergeCells count="51">
    <mergeCell ref="K25:K26"/>
    <mergeCell ref="B25:B26"/>
    <mergeCell ref="C25:C26"/>
    <mergeCell ref="D25:D26"/>
    <mergeCell ref="E25:E26"/>
    <mergeCell ref="B1:K1"/>
    <mergeCell ref="B17:B18"/>
    <mergeCell ref="C17:C18"/>
    <mergeCell ref="K17:K18"/>
    <mergeCell ref="K23:K24"/>
    <mergeCell ref="B23:B24"/>
    <mergeCell ref="C23:C24"/>
    <mergeCell ref="D23:D24"/>
    <mergeCell ref="B21:B22"/>
    <mergeCell ref="C21:C22"/>
    <mergeCell ref="K21:K22"/>
    <mergeCell ref="B19:B20"/>
    <mergeCell ref="C19:C20"/>
    <mergeCell ref="D21:D22"/>
    <mergeCell ref="E21:E22"/>
    <mergeCell ref="K19:K20"/>
    <mergeCell ref="E23:E24"/>
    <mergeCell ref="B15:B16"/>
    <mergeCell ref="C15:C16"/>
    <mergeCell ref="K11:K12"/>
    <mergeCell ref="B13:B14"/>
    <mergeCell ref="C13:C14"/>
    <mergeCell ref="K13:K14"/>
    <mergeCell ref="B11:B12"/>
    <mergeCell ref="C11:C12"/>
    <mergeCell ref="D11:D12"/>
    <mergeCell ref="E11:E12"/>
    <mergeCell ref="D13:D14"/>
    <mergeCell ref="K15:K16"/>
    <mergeCell ref="D17:D18"/>
    <mergeCell ref="E17:E18"/>
    <mergeCell ref="D19:D20"/>
    <mergeCell ref="B7:B8"/>
    <mergeCell ref="C7:C8"/>
    <mergeCell ref="D7:D8"/>
    <mergeCell ref="E7:E8"/>
    <mergeCell ref="B9:B10"/>
    <mergeCell ref="C9:C10"/>
    <mergeCell ref="D9:D10"/>
    <mergeCell ref="E9:E10"/>
    <mergeCell ref="E19:E20"/>
    <mergeCell ref="E13:E14"/>
    <mergeCell ref="D15:D16"/>
    <mergeCell ref="E15:E16"/>
    <mergeCell ref="K7:K8"/>
    <mergeCell ref="K9:K10"/>
  </mergeCells>
  <phoneticPr fontId="4" type="noConversion"/>
  <printOptions horizontalCentered="1"/>
  <pageMargins left="0.15748031496062992" right="0.15748031496062992" top="0.5" bottom="0.19685039370078741" header="0.31496062992125984" footer="0.31496062992125984"/>
  <pageSetup paperSize="9" scale="7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R6"/>
  <sheetViews>
    <sheetView workbookViewId="0">
      <pane ySplit="1" topLeftCell="A2" activePane="bottomLeft" state="frozen"/>
      <selection sqref="A1:AA1"/>
      <selection pane="bottomLeft" activeCell="F19" sqref="F19"/>
    </sheetView>
  </sheetViews>
  <sheetFormatPr defaultColWidth="9" defaultRowHeight="18" customHeight="1"/>
  <cols>
    <col min="1" max="1" width="1" style="258" customWidth="1"/>
    <col min="2" max="5" width="9" style="258"/>
    <col min="6" max="6" width="13.375" style="258" customWidth="1"/>
    <col min="7" max="7" width="11.25" style="258" customWidth="1"/>
    <col min="8" max="8" width="15" style="258" customWidth="1"/>
    <col min="9" max="12" width="9" style="258" customWidth="1"/>
    <col min="13" max="13" width="35.125" style="258" customWidth="1"/>
    <col min="14" max="14" width="9" style="258" customWidth="1"/>
    <col min="15" max="17" width="9" style="258"/>
    <col min="18" max="18" width="36.625" style="258" customWidth="1"/>
    <col min="19" max="16384" width="9" style="258"/>
  </cols>
  <sheetData>
    <row r="1" spans="2:18" s="257" customFormat="1" ht="30" customHeight="1" thickBot="1">
      <c r="B1" s="906" t="s">
        <v>134</v>
      </c>
      <c r="C1" s="906"/>
      <c r="D1" s="906"/>
      <c r="E1" s="906"/>
      <c r="F1" s="906"/>
      <c r="G1" s="906"/>
      <c r="H1" s="906"/>
      <c r="I1" s="906"/>
      <c r="J1" s="906"/>
      <c r="K1" s="906"/>
      <c r="L1" s="906"/>
      <c r="M1" s="906"/>
      <c r="N1" s="906"/>
      <c r="O1" s="906"/>
      <c r="P1" s="906"/>
      <c r="Q1" s="906"/>
      <c r="R1" s="906"/>
    </row>
    <row r="2" spans="2:18" ht="18" customHeight="1" thickTop="1"/>
    <row r="3" spans="2:18" ht="18" customHeight="1">
      <c r="B3" s="259" t="s">
        <v>127</v>
      </c>
    </row>
    <row r="4" spans="2:18" ht="18" customHeight="1" thickBot="1">
      <c r="B4" s="259"/>
    </row>
    <row r="5" spans="2:18" s="260" customFormat="1" ht="18" customHeight="1" thickBot="1">
      <c r="B5" s="907" t="s">
        <v>122</v>
      </c>
      <c r="C5" s="908"/>
      <c r="D5" s="908" t="s">
        <v>123</v>
      </c>
      <c r="E5" s="908"/>
      <c r="F5" s="908"/>
      <c r="G5" s="908" t="s">
        <v>124</v>
      </c>
      <c r="H5" s="908"/>
      <c r="I5" s="908" t="s">
        <v>125</v>
      </c>
      <c r="J5" s="908"/>
      <c r="K5" s="908"/>
      <c r="L5" s="908"/>
      <c r="M5" s="908"/>
      <c r="N5" s="908" t="s">
        <v>126</v>
      </c>
      <c r="O5" s="908"/>
      <c r="P5" s="908"/>
      <c r="Q5" s="908"/>
      <c r="R5" s="909"/>
    </row>
    <row r="6" spans="2:18" ht="31.5" customHeight="1" thickBot="1">
      <c r="B6" s="898"/>
      <c r="C6" s="899"/>
      <c r="D6" s="900"/>
      <c r="E6" s="901"/>
      <c r="F6" s="899"/>
      <c r="G6" s="900"/>
      <c r="H6" s="899"/>
      <c r="I6" s="902"/>
      <c r="J6" s="903"/>
      <c r="K6" s="903"/>
      <c r="L6" s="903"/>
      <c r="M6" s="904"/>
      <c r="N6" s="905"/>
      <c r="O6" s="901"/>
      <c r="P6" s="901"/>
      <c r="Q6" s="901"/>
      <c r="R6" s="899"/>
    </row>
  </sheetData>
  <mergeCells count="11">
    <mergeCell ref="B1:R1"/>
    <mergeCell ref="B5:C5"/>
    <mergeCell ref="D5:F5"/>
    <mergeCell ref="G5:H5"/>
    <mergeCell ref="I5:M5"/>
    <mergeCell ref="N5:R5"/>
    <mergeCell ref="B6:C6"/>
    <mergeCell ref="D6:F6"/>
    <mergeCell ref="G6:H6"/>
    <mergeCell ref="I6:M6"/>
    <mergeCell ref="N6:R6"/>
  </mergeCells>
  <phoneticPr fontId="4" type="noConversion"/>
  <printOptions horizontalCentered="1"/>
  <pageMargins left="0.31496062992125984" right="0.31496062992125984" top="0.31496062992125984" bottom="0.19685039370078741" header="0" footer="0"/>
  <pageSetup paperSize="9"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21"/>
  <sheetViews>
    <sheetView workbookViewId="0">
      <selection activeCell="H13" sqref="H13"/>
    </sheetView>
  </sheetViews>
  <sheetFormatPr defaultColWidth="9" defaultRowHeight="26.25"/>
  <cols>
    <col min="1" max="8" width="13.375" style="1" customWidth="1"/>
    <col min="9" max="9" width="14.125" style="1" customWidth="1"/>
    <col min="10" max="10" width="13.375" style="1" customWidth="1"/>
    <col min="11" max="16384" width="9" style="1"/>
  </cols>
  <sheetData>
    <row r="1" spans="1:10" ht="51.75" customHeight="1" thickBot="1"/>
    <row r="2" spans="1:10" ht="39" customHeight="1" thickTop="1" thickBot="1">
      <c r="A2" s="910" t="s">
        <v>0</v>
      </c>
      <c r="B2" s="910"/>
      <c r="C2" s="910"/>
      <c r="D2" s="910"/>
      <c r="E2" s="910"/>
      <c r="F2" s="910"/>
      <c r="G2" s="910"/>
      <c r="H2" s="910"/>
      <c r="I2" s="910"/>
      <c r="J2" s="910"/>
    </row>
    <row r="3" spans="1:10" ht="32.25" thickTop="1">
      <c r="A3" s="2"/>
    </row>
    <row r="5" spans="1:10">
      <c r="A5" s="3"/>
      <c r="B5" s="4"/>
      <c r="C5" s="5"/>
    </row>
    <row r="6" spans="1:10">
      <c r="A6" s="3"/>
      <c r="B6" s="4"/>
      <c r="C6" s="5"/>
      <c r="H6" s="6"/>
    </row>
    <row r="11" spans="1:10">
      <c r="E11" s="911"/>
      <c r="F11" s="911"/>
    </row>
    <row r="17" spans="1:6" ht="32.25" thickBot="1">
      <c r="E17" s="912" t="s">
        <v>809</v>
      </c>
      <c r="F17" s="912"/>
    </row>
    <row r="18" spans="1:6" ht="27" thickTop="1"/>
    <row r="20" spans="1:6">
      <c r="A20" s="351" t="s">
        <v>810</v>
      </c>
    </row>
    <row r="21" spans="1:6">
      <c r="A21" s="351"/>
    </row>
  </sheetData>
  <mergeCells count="3">
    <mergeCell ref="A2:J2"/>
    <mergeCell ref="E11:F11"/>
    <mergeCell ref="E17:F17"/>
  </mergeCells>
  <phoneticPr fontId="4" type="noConversion"/>
  <printOptions horizontalCentered="1"/>
  <pageMargins left="0.15748031496062992" right="0.15748031496062992" top="0.35433070866141736" bottom="0.19685039370078741" header="0.31496062992125984" footer="0.31496062992125984"/>
  <pageSetup paperSize="9" scale="9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Q63"/>
  <sheetViews>
    <sheetView zoomScale="85" zoomScaleNormal="85" zoomScaleSheetLayoutView="100" workbookViewId="0">
      <pane ySplit="1" topLeftCell="A2" activePane="bottomLeft" state="frozen"/>
      <selection activeCell="B1" sqref="B1:K1"/>
      <selection pane="bottomLeft" activeCell="X47" sqref="X47"/>
    </sheetView>
  </sheetViews>
  <sheetFormatPr defaultColWidth="7.25" defaultRowHeight="12"/>
  <cols>
    <col min="1" max="1" width="1.125" style="17" customWidth="1"/>
    <col min="2" max="2" width="6" style="17" customWidth="1"/>
    <col min="3" max="4" width="11.75" style="17" customWidth="1"/>
    <col min="5" max="5" width="9.75" style="17" customWidth="1"/>
    <col min="6" max="8" width="8.5" style="17" customWidth="1"/>
    <col min="9" max="14" width="9.5" style="17" customWidth="1"/>
    <col min="15" max="15" width="5.75" style="17" customWidth="1"/>
    <col min="16" max="16" width="8" style="17" customWidth="1"/>
    <col min="17" max="43" width="8.125" style="17" customWidth="1"/>
    <col min="44" max="16384" width="7.25" style="17"/>
  </cols>
  <sheetData>
    <row r="1" spans="1:43" s="19" customFormat="1" ht="30" customHeight="1" thickBot="1">
      <c r="B1" s="996" t="s">
        <v>791</v>
      </c>
      <c r="C1" s="996"/>
      <c r="D1" s="996"/>
      <c r="E1" s="996"/>
      <c r="F1" s="996"/>
      <c r="G1" s="996"/>
      <c r="H1" s="996"/>
      <c r="I1" s="996"/>
      <c r="J1" s="996"/>
      <c r="K1" s="996"/>
      <c r="L1" s="996"/>
      <c r="M1" s="996"/>
      <c r="N1" s="996"/>
      <c r="O1" s="996"/>
      <c r="P1" s="996"/>
      <c r="Q1" s="996"/>
      <c r="R1" s="996"/>
      <c r="S1" s="996"/>
      <c r="T1" s="996"/>
      <c r="U1" s="996"/>
      <c r="V1" s="996"/>
      <c r="W1" s="996"/>
      <c r="X1" s="996"/>
      <c r="Y1" s="996"/>
      <c r="Z1" s="996"/>
      <c r="AA1" s="996"/>
      <c r="AB1" s="996"/>
      <c r="AC1" s="996"/>
      <c r="AD1" s="996"/>
      <c r="AE1" s="996"/>
      <c r="AF1" s="996"/>
      <c r="AG1" s="996"/>
      <c r="AH1" s="996"/>
      <c r="AI1" s="996"/>
      <c r="AJ1" s="996"/>
      <c r="AK1" s="996"/>
      <c r="AL1" s="996"/>
      <c r="AM1" s="996"/>
      <c r="AN1" s="996"/>
      <c r="AO1" s="996"/>
      <c r="AP1" s="996"/>
      <c r="AQ1" s="996"/>
    </row>
    <row r="2" spans="1:43" s="216" customFormat="1" ht="10.5" customHeight="1" thickTop="1">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row>
    <row r="3" spans="1:43" s="112" customFormat="1" ht="18" customHeight="1">
      <c r="B3" s="114" t="s">
        <v>596</v>
      </c>
      <c r="C3" s="20"/>
      <c r="F3" s="113"/>
      <c r="G3" s="113"/>
      <c r="H3" s="113"/>
      <c r="I3" s="113"/>
      <c r="J3" s="113"/>
      <c r="K3" s="113"/>
      <c r="L3" s="113"/>
      <c r="M3" s="113"/>
      <c r="N3" s="113"/>
    </row>
    <row r="4" spans="1:43" s="112" customFormat="1" ht="12.75" customHeight="1" thickBot="1"/>
    <row r="5" spans="1:43" s="112" customFormat="1" ht="18.95" customHeight="1">
      <c r="B5" s="997" t="s">
        <v>56</v>
      </c>
      <c r="C5" s="998"/>
      <c r="D5" s="997" t="s">
        <v>530</v>
      </c>
      <c r="E5" s="998"/>
      <c r="F5" s="998"/>
      <c r="G5" s="998"/>
      <c r="H5" s="998"/>
      <c r="I5" s="998"/>
      <c r="J5" s="999"/>
      <c r="K5" s="998" t="s">
        <v>531</v>
      </c>
      <c r="L5" s="998"/>
      <c r="M5" s="998"/>
      <c r="N5" s="998"/>
      <c r="O5" s="998"/>
      <c r="P5" s="999"/>
    </row>
    <row r="6" spans="1:43" s="112" customFormat="1" ht="18.95" customHeight="1" thickBot="1">
      <c r="B6" s="1000" t="s">
        <v>532</v>
      </c>
      <c r="C6" s="983"/>
      <c r="D6" s="1005" t="s">
        <v>534</v>
      </c>
      <c r="E6" s="1006"/>
      <c r="F6" s="1006"/>
      <c r="G6" s="1006"/>
      <c r="H6" s="1007"/>
      <c r="I6" s="1007"/>
      <c r="J6" s="1008"/>
      <c r="K6" s="1009" t="s">
        <v>806</v>
      </c>
      <c r="L6" s="1010"/>
      <c r="M6" s="1010"/>
      <c r="N6" s="1010"/>
      <c r="O6" s="1010"/>
      <c r="P6" s="1011"/>
    </row>
    <row r="7" spans="1:43" s="112" customFormat="1" ht="39.75" customHeight="1">
      <c r="B7" s="1001"/>
      <c r="C7" s="1002"/>
      <c r="D7" s="273" t="s">
        <v>456</v>
      </c>
      <c r="E7" s="296" t="s">
        <v>410</v>
      </c>
      <c r="F7" s="296" t="s">
        <v>246</v>
      </c>
      <c r="G7" s="296" t="s">
        <v>247</v>
      </c>
      <c r="H7" s="720" t="s">
        <v>769</v>
      </c>
      <c r="I7" s="720" t="s">
        <v>767</v>
      </c>
      <c r="J7" s="297" t="s">
        <v>500</v>
      </c>
      <c r="K7" s="1012"/>
      <c r="L7" s="1013"/>
      <c r="M7" s="1013"/>
      <c r="N7" s="1013"/>
      <c r="O7" s="1013"/>
      <c r="P7" s="1014"/>
    </row>
    <row r="8" spans="1:43" s="112" customFormat="1" ht="26.25" customHeight="1" thickBot="1">
      <c r="B8" s="1001"/>
      <c r="C8" s="1002"/>
      <c r="D8" s="274" t="s">
        <v>541</v>
      </c>
      <c r="E8" s="298">
        <v>2.976</v>
      </c>
      <c r="F8" s="298">
        <v>0</v>
      </c>
      <c r="G8" s="298">
        <v>0.13200000000000001</v>
      </c>
      <c r="H8" s="368">
        <v>0.13200000000000001</v>
      </c>
      <c r="I8" s="368">
        <v>0.13500000000000001</v>
      </c>
      <c r="J8" s="299">
        <v>0</v>
      </c>
      <c r="K8" s="1012"/>
      <c r="L8" s="1013"/>
      <c r="M8" s="1013"/>
      <c r="N8" s="1013"/>
      <c r="O8" s="1013"/>
      <c r="P8" s="1014"/>
    </row>
    <row r="9" spans="1:43" s="112" customFormat="1" ht="48" customHeight="1" thickBot="1">
      <c r="B9" s="1001"/>
      <c r="C9" s="1002"/>
      <c r="D9" s="1018" t="s">
        <v>808</v>
      </c>
      <c r="E9" s="1019"/>
      <c r="F9" s="1019"/>
      <c r="G9" s="1019"/>
      <c r="H9" s="1020"/>
      <c r="I9" s="1020"/>
      <c r="J9" s="138"/>
      <c r="K9" s="1012"/>
      <c r="L9" s="1013"/>
      <c r="M9" s="1013"/>
      <c r="N9" s="1013"/>
      <c r="O9" s="1013"/>
      <c r="P9" s="1014"/>
    </row>
    <row r="10" spans="1:43" s="112" customFormat="1" ht="24.75" customHeight="1">
      <c r="B10" s="1001"/>
      <c r="C10" s="1002"/>
      <c r="D10" s="273" t="s">
        <v>456</v>
      </c>
      <c r="E10" s="717" t="s">
        <v>429</v>
      </c>
      <c r="F10" s="296" t="s">
        <v>246</v>
      </c>
      <c r="G10" s="297" t="s">
        <v>542</v>
      </c>
      <c r="H10" s="719"/>
      <c r="I10" s="719"/>
      <c r="J10" s="138"/>
      <c r="K10" s="1012"/>
      <c r="L10" s="1013"/>
      <c r="M10" s="1013"/>
      <c r="N10" s="1013"/>
      <c r="O10" s="1013"/>
      <c r="P10" s="1014"/>
      <c r="Q10" s="40"/>
      <c r="R10" s="40"/>
      <c r="S10" s="749"/>
      <c r="T10" s="749"/>
      <c r="U10" s="171"/>
      <c r="V10" s="171"/>
      <c r="W10" s="171"/>
      <c r="X10" s="171"/>
      <c r="Y10" s="171"/>
      <c r="Z10" s="172"/>
      <c r="AA10" s="172"/>
      <c r="AB10" s="172"/>
      <c r="AC10" s="172"/>
      <c r="AD10" s="172"/>
      <c r="AE10" s="172"/>
      <c r="AF10" s="172"/>
      <c r="AG10" s="172"/>
      <c r="AH10" s="172"/>
      <c r="AI10" s="172"/>
      <c r="AJ10" s="172"/>
      <c r="AK10" s="172"/>
      <c r="AL10" s="172"/>
      <c r="AO10" s="172"/>
    </row>
    <row r="11" spans="1:43" s="81" customFormat="1" ht="18" customHeight="1" thickBot="1">
      <c r="B11" s="1003"/>
      <c r="C11" s="1004"/>
      <c r="D11" s="274" t="s">
        <v>541</v>
      </c>
      <c r="E11" s="352">
        <v>2.15</v>
      </c>
      <c r="F11" s="298">
        <v>0</v>
      </c>
      <c r="G11" s="299">
        <v>0.312</v>
      </c>
      <c r="H11" s="139"/>
      <c r="I11" s="139"/>
      <c r="J11" s="140"/>
      <c r="K11" s="1015"/>
      <c r="L11" s="1016"/>
      <c r="M11" s="1016"/>
      <c r="N11" s="1016"/>
      <c r="O11" s="1016"/>
      <c r="P11" s="1017"/>
      <c r="Q11" s="360"/>
      <c r="R11" s="360"/>
      <c r="S11" s="367"/>
      <c r="T11" s="367"/>
      <c r="U11" s="367"/>
      <c r="V11" s="367"/>
      <c r="W11" s="377"/>
      <c r="X11" s="377"/>
      <c r="Y11" s="377"/>
      <c r="Z11" s="377"/>
      <c r="AA11" s="377"/>
      <c r="AB11" s="377"/>
      <c r="AC11" s="367"/>
      <c r="AD11" s="367"/>
      <c r="AE11" s="367"/>
      <c r="AF11" s="377"/>
      <c r="AG11" s="377"/>
      <c r="AH11" s="377"/>
      <c r="AI11" s="367"/>
      <c r="AJ11" s="367"/>
      <c r="AK11" s="367"/>
      <c r="AL11" s="377"/>
      <c r="AO11" s="367"/>
    </row>
    <row r="12" spans="1:43" s="112" customFormat="1" ht="18" customHeight="1">
      <c r="B12" s="982" t="s">
        <v>802</v>
      </c>
      <c r="C12" s="983"/>
      <c r="D12" s="986" t="s">
        <v>544</v>
      </c>
      <c r="E12" s="987"/>
      <c r="F12" s="987"/>
      <c r="G12" s="987"/>
      <c r="H12" s="987"/>
      <c r="I12" s="987"/>
      <c r="J12" s="988"/>
      <c r="K12" s="992" t="s">
        <v>807</v>
      </c>
      <c r="L12" s="992"/>
      <c r="M12" s="992"/>
      <c r="N12" s="992"/>
      <c r="O12" s="992"/>
      <c r="P12" s="993"/>
    </row>
    <row r="13" spans="1:43" s="26" customFormat="1" ht="25.5" customHeight="1" thickBot="1">
      <c r="B13" s="984"/>
      <c r="C13" s="985"/>
      <c r="D13" s="989"/>
      <c r="E13" s="990"/>
      <c r="F13" s="990"/>
      <c r="G13" s="990"/>
      <c r="H13" s="990"/>
      <c r="I13" s="990"/>
      <c r="J13" s="991"/>
      <c r="K13" s="994"/>
      <c r="L13" s="994"/>
      <c r="M13" s="994"/>
      <c r="N13" s="994"/>
      <c r="O13" s="994"/>
      <c r="P13" s="995"/>
      <c r="Q13" s="112"/>
      <c r="R13" s="112"/>
      <c r="S13" s="112"/>
      <c r="T13" s="112"/>
      <c r="U13" s="112"/>
      <c r="V13" s="112"/>
      <c r="W13" s="112"/>
      <c r="X13" s="112"/>
      <c r="Y13" s="112"/>
      <c r="Z13" s="112"/>
      <c r="AA13" s="128"/>
      <c r="AB13" s="128"/>
      <c r="AC13" s="112"/>
      <c r="AD13" s="128"/>
      <c r="AE13" s="128"/>
      <c r="AF13" s="128"/>
      <c r="AG13" s="128"/>
      <c r="AH13" s="128"/>
      <c r="AI13" s="128"/>
      <c r="AJ13" s="128"/>
      <c r="AK13" s="128"/>
      <c r="AL13" s="128"/>
      <c r="AM13" s="128"/>
      <c r="AO13" s="128"/>
      <c r="AP13" s="128"/>
    </row>
    <row r="14" spans="1:43" s="26" customFormat="1" ht="25.5" customHeight="1">
      <c r="B14" s="718"/>
      <c r="C14" s="718"/>
      <c r="D14" s="718"/>
      <c r="E14" s="718"/>
      <c r="F14" s="718"/>
      <c r="G14" s="718"/>
      <c r="H14" s="718"/>
      <c r="I14" s="718"/>
      <c r="J14" s="718"/>
      <c r="K14" s="716"/>
      <c r="L14" s="716"/>
      <c r="M14" s="716"/>
      <c r="N14" s="716"/>
      <c r="O14" s="716"/>
      <c r="P14" s="716"/>
      <c r="Q14" s="112"/>
      <c r="R14" s="112"/>
      <c r="S14" s="112"/>
      <c r="T14" s="112"/>
      <c r="U14" s="112"/>
      <c r="V14" s="112"/>
      <c r="W14" s="112"/>
      <c r="X14" s="112"/>
      <c r="Y14" s="112"/>
      <c r="Z14" s="112"/>
      <c r="AA14" s="128"/>
      <c r="AB14" s="128"/>
      <c r="AC14" s="112"/>
      <c r="AD14" s="128"/>
      <c r="AE14" s="128"/>
      <c r="AF14" s="128"/>
      <c r="AG14" s="128"/>
      <c r="AH14" s="128"/>
      <c r="AI14" s="128"/>
      <c r="AJ14" s="128"/>
      <c r="AK14" s="128"/>
      <c r="AL14" s="128"/>
      <c r="AM14" s="128"/>
      <c r="AO14" s="128"/>
      <c r="AP14" s="128"/>
    </row>
    <row r="15" spans="1:43" s="26" customFormat="1" ht="24" customHeight="1">
      <c r="A15" s="21"/>
      <c r="B15" s="750" t="s">
        <v>752</v>
      </c>
      <c r="C15" s="23"/>
      <c r="D15" s="23"/>
      <c r="E15" s="23"/>
      <c r="F15" s="23"/>
      <c r="G15" s="23"/>
      <c r="H15" s="24"/>
      <c r="I15" s="24"/>
      <c r="J15" s="24"/>
      <c r="K15" s="25"/>
      <c r="L15" s="25"/>
      <c r="M15" s="25"/>
      <c r="N15" s="25"/>
      <c r="O15" s="25"/>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O15" s="24"/>
      <c r="AP15" s="24"/>
    </row>
    <row r="16" spans="1:43" s="328" customFormat="1" ht="24" customHeight="1">
      <c r="A16" s="323"/>
      <c r="B16" s="324" t="s">
        <v>765</v>
      </c>
      <c r="C16" s="325"/>
      <c r="D16" s="325"/>
      <c r="E16" s="325"/>
      <c r="F16" s="325"/>
      <c r="G16" s="325"/>
      <c r="H16" s="323"/>
      <c r="I16" s="323"/>
      <c r="J16" s="323"/>
      <c r="K16" s="326"/>
      <c r="L16" s="323"/>
      <c r="M16" s="323"/>
      <c r="N16" s="323"/>
      <c r="O16" s="323"/>
      <c r="P16" s="323"/>
      <c r="Q16" s="323"/>
      <c r="R16" s="323"/>
      <c r="S16" s="323"/>
      <c r="T16" s="323"/>
      <c r="U16" s="323"/>
      <c r="V16" s="323"/>
      <c r="W16" s="323"/>
      <c r="X16" s="323"/>
      <c r="Y16" s="323"/>
      <c r="Z16" s="323"/>
      <c r="AA16" s="323"/>
      <c r="AB16" s="323"/>
      <c r="AC16" s="323"/>
      <c r="AD16" s="323"/>
      <c r="AE16" s="323"/>
      <c r="AF16" s="323"/>
      <c r="AG16" s="323"/>
      <c r="AH16" s="327"/>
      <c r="AI16" s="323"/>
      <c r="AJ16" s="323"/>
      <c r="AK16" s="327"/>
    </row>
    <row r="17" spans="1:43" s="28" customFormat="1" ht="7.5" customHeight="1" thickBot="1">
      <c r="A17" s="113"/>
      <c r="B17" s="113"/>
      <c r="C17" s="27"/>
      <c r="D17" s="113"/>
      <c r="E17" s="112"/>
      <c r="F17" s="112"/>
      <c r="G17" s="112"/>
      <c r="H17" s="113"/>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row>
    <row r="18" spans="1:43" s="29" customFormat="1" ht="23.25" thickBot="1">
      <c r="B18" s="918" t="s">
        <v>597</v>
      </c>
      <c r="C18" s="919"/>
      <c r="D18" s="919"/>
      <c r="E18" s="920"/>
      <c r="F18" s="917" t="s">
        <v>598</v>
      </c>
      <c r="G18" s="915"/>
      <c r="H18" s="916"/>
      <c r="I18" s="807" t="s">
        <v>599</v>
      </c>
      <c r="J18" s="913" t="s">
        <v>600</v>
      </c>
      <c r="K18" s="915"/>
      <c r="L18" s="915"/>
      <c r="M18" s="915"/>
      <c r="N18" s="916"/>
      <c r="O18" s="913" t="s">
        <v>601</v>
      </c>
      <c r="P18" s="914"/>
      <c r="Q18" s="923" t="s">
        <v>602</v>
      </c>
      <c r="R18" s="924"/>
      <c r="S18" s="925"/>
      <c r="T18" s="921" t="s">
        <v>603</v>
      </c>
      <c r="U18" s="922"/>
      <c r="V18" s="808">
        <v>0.98</v>
      </c>
      <c r="W18" s="921" t="s">
        <v>55</v>
      </c>
      <c r="X18" s="922"/>
      <c r="Y18" s="808">
        <v>0.95</v>
      </c>
      <c r="Z18" s="921" t="s">
        <v>759</v>
      </c>
      <c r="AA18" s="922"/>
      <c r="AB18" s="808">
        <v>0.93</v>
      </c>
      <c r="AC18" s="921" t="s">
        <v>759</v>
      </c>
      <c r="AD18" s="922"/>
      <c r="AE18" s="808">
        <v>0.9</v>
      </c>
      <c r="AF18" s="921" t="s">
        <v>757</v>
      </c>
      <c r="AG18" s="922"/>
      <c r="AH18" s="809">
        <v>0.83</v>
      </c>
      <c r="AI18" s="921" t="s">
        <v>757</v>
      </c>
      <c r="AJ18" s="922"/>
      <c r="AK18" s="809">
        <v>0.8</v>
      </c>
      <c r="AL18" s="921" t="s">
        <v>758</v>
      </c>
      <c r="AM18" s="922"/>
      <c r="AN18" s="808">
        <v>0.75</v>
      </c>
      <c r="AO18" s="921" t="s">
        <v>758</v>
      </c>
      <c r="AP18" s="922"/>
      <c r="AQ18" s="808">
        <v>0.7</v>
      </c>
    </row>
    <row r="19" spans="1:43" s="29" customFormat="1" ht="27.75" customHeight="1" thickBot="1">
      <c r="B19" s="635" t="s">
        <v>604</v>
      </c>
      <c r="C19" s="636" t="s">
        <v>605</v>
      </c>
      <c r="D19" s="637" t="s">
        <v>85</v>
      </c>
      <c r="E19" s="638" t="s">
        <v>801</v>
      </c>
      <c r="F19" s="639" t="s">
        <v>785</v>
      </c>
      <c r="G19" s="640" t="s">
        <v>606</v>
      </c>
      <c r="H19" s="640" t="s">
        <v>607</v>
      </c>
      <c r="I19" s="726">
        <v>2.976</v>
      </c>
      <c r="J19" s="641" t="s">
        <v>608</v>
      </c>
      <c r="K19" s="751" t="s">
        <v>609</v>
      </c>
      <c r="L19" s="751" t="s">
        <v>763</v>
      </c>
      <c r="M19" s="751" t="s">
        <v>150</v>
      </c>
      <c r="N19" s="751" t="s">
        <v>764</v>
      </c>
      <c r="O19" s="640" t="s">
        <v>610</v>
      </c>
      <c r="P19" s="642" t="s">
        <v>611</v>
      </c>
      <c r="Q19" s="643" t="s">
        <v>612</v>
      </c>
      <c r="R19" s="644" t="s">
        <v>613</v>
      </c>
      <c r="S19" s="645" t="s">
        <v>614</v>
      </c>
      <c r="T19" s="643" t="s">
        <v>612</v>
      </c>
      <c r="U19" s="644" t="s">
        <v>613</v>
      </c>
      <c r="V19" s="645" t="s">
        <v>614</v>
      </c>
      <c r="W19" s="643" t="s">
        <v>67</v>
      </c>
      <c r="X19" s="644" t="s">
        <v>42</v>
      </c>
      <c r="Y19" s="645" t="s">
        <v>68</v>
      </c>
      <c r="Z19" s="754" t="s">
        <v>67</v>
      </c>
      <c r="AA19" s="752" t="s">
        <v>42</v>
      </c>
      <c r="AB19" s="753" t="s">
        <v>68</v>
      </c>
      <c r="AC19" s="754" t="s">
        <v>612</v>
      </c>
      <c r="AD19" s="752" t="s">
        <v>613</v>
      </c>
      <c r="AE19" s="753" t="s">
        <v>614</v>
      </c>
      <c r="AF19" s="649" t="s">
        <v>67</v>
      </c>
      <c r="AG19" s="755" t="s">
        <v>42</v>
      </c>
      <c r="AH19" s="756" t="s">
        <v>68</v>
      </c>
      <c r="AI19" s="649" t="s">
        <v>612</v>
      </c>
      <c r="AJ19" s="755" t="s">
        <v>613</v>
      </c>
      <c r="AK19" s="756" t="s">
        <v>614</v>
      </c>
      <c r="AL19" s="757" t="s">
        <v>67</v>
      </c>
      <c r="AM19" s="755" t="s">
        <v>42</v>
      </c>
      <c r="AN19" s="756" t="s">
        <v>68</v>
      </c>
      <c r="AO19" s="757" t="s">
        <v>612</v>
      </c>
      <c r="AP19" s="755" t="s">
        <v>613</v>
      </c>
      <c r="AQ19" s="756" t="s">
        <v>614</v>
      </c>
    </row>
    <row r="20" spans="1:43" s="29" customFormat="1" ht="18" customHeight="1" thickTop="1">
      <c r="B20" s="932" t="s">
        <v>615</v>
      </c>
      <c r="C20" s="941" t="s">
        <v>616</v>
      </c>
      <c r="D20" s="942"/>
      <c r="E20" s="943"/>
      <c r="F20" s="937">
        <v>1000</v>
      </c>
      <c r="G20" s="939">
        <f>D21*F20</f>
        <v>2400</v>
      </c>
      <c r="H20" s="949" t="s">
        <v>617</v>
      </c>
      <c r="I20" s="980">
        <f>G20*$I$19</f>
        <v>7142.4</v>
      </c>
      <c r="J20" s="944">
        <v>0</v>
      </c>
      <c r="K20" s="944">
        <f>G20*$G$8*6</f>
        <v>1900.8000000000002</v>
      </c>
      <c r="L20" s="944">
        <f>G20*$H$8*2</f>
        <v>633.6</v>
      </c>
      <c r="M20" s="944">
        <f>G20*$I$8*1</f>
        <v>324</v>
      </c>
      <c r="N20" s="981">
        <f>G20*0%</f>
        <v>0</v>
      </c>
      <c r="O20" s="947" t="s">
        <v>69</v>
      </c>
      <c r="P20" s="930" t="s">
        <v>69</v>
      </c>
      <c r="Q20" s="379">
        <f>I20</f>
        <v>7142.4</v>
      </c>
      <c r="R20" s="391">
        <f>I20+K20</f>
        <v>9043.2000000000007</v>
      </c>
      <c r="S20" s="385">
        <f>I20+K20+L20+M20+N20</f>
        <v>10000.800000000001</v>
      </c>
      <c r="T20" s="397">
        <f>Q20*$V$18</f>
        <v>6999.5519999999997</v>
      </c>
      <c r="U20" s="391">
        <f>R20*$V$18</f>
        <v>8862.3360000000011</v>
      </c>
      <c r="V20" s="385">
        <f>S20*$V$18</f>
        <v>9800.7840000000015</v>
      </c>
      <c r="W20" s="379">
        <f>Q20*$Y$18</f>
        <v>6785.28</v>
      </c>
      <c r="X20" s="391">
        <f>R20*$Y$18</f>
        <v>8591.0400000000009</v>
      </c>
      <c r="Y20" s="385">
        <f>S20*$Y$18</f>
        <v>9500.76</v>
      </c>
      <c r="Z20" s="379">
        <f>Q20*$AB$18</f>
        <v>6642.4319999999998</v>
      </c>
      <c r="AA20" s="391">
        <f>R20*$AB$18</f>
        <v>8410.1760000000013</v>
      </c>
      <c r="AB20" s="385">
        <f>S20*$AB$18</f>
        <v>9300.7440000000006</v>
      </c>
      <c r="AC20" s="397">
        <f>Q20*$AE$18</f>
        <v>6428.16</v>
      </c>
      <c r="AD20" s="391">
        <f>R20*$AE$18</f>
        <v>8138.880000000001</v>
      </c>
      <c r="AE20" s="385">
        <f>S20*$AE$18</f>
        <v>9000.7200000000012</v>
      </c>
      <c r="AF20" s="379">
        <f>Q20*$AH$18</f>
        <v>5928.1919999999991</v>
      </c>
      <c r="AG20" s="391">
        <f>R20*$AH$18</f>
        <v>7505.8560000000007</v>
      </c>
      <c r="AH20" s="385">
        <f>S20*$AH$18</f>
        <v>8300.6640000000007</v>
      </c>
      <c r="AI20" s="397">
        <f>Q20*$AK$18</f>
        <v>5713.92</v>
      </c>
      <c r="AJ20" s="391">
        <f>R20*$AK$18</f>
        <v>7234.5600000000013</v>
      </c>
      <c r="AK20" s="385">
        <f>S20*$AK$18</f>
        <v>8000.6400000000012</v>
      </c>
      <c r="AL20" s="379">
        <f>Q20*$AN$18</f>
        <v>5356.7999999999993</v>
      </c>
      <c r="AM20" s="391">
        <f>R20*$AN$18</f>
        <v>6782.4000000000005</v>
      </c>
      <c r="AN20" s="385">
        <f>S20*$AN$18</f>
        <v>7500.6</v>
      </c>
      <c r="AO20" s="397">
        <f>Q20*$AQ$18</f>
        <v>4999.6799999999994</v>
      </c>
      <c r="AP20" s="391">
        <f>R20*$AQ$18</f>
        <v>6330.24</v>
      </c>
      <c r="AQ20" s="385">
        <f>S20*$AQ$18</f>
        <v>7000.56</v>
      </c>
    </row>
    <row r="21" spans="1:43" s="29" customFormat="1" ht="18" customHeight="1">
      <c r="B21" s="979"/>
      <c r="C21" s="760" t="s">
        <v>112</v>
      </c>
      <c r="D21" s="761">
        <v>2.4</v>
      </c>
      <c r="E21" s="762" t="s">
        <v>69</v>
      </c>
      <c r="F21" s="971"/>
      <c r="G21" s="972"/>
      <c r="H21" s="973"/>
      <c r="I21" s="974"/>
      <c r="J21" s="975"/>
      <c r="K21" s="969"/>
      <c r="L21" s="969"/>
      <c r="M21" s="969"/>
      <c r="N21" s="954"/>
      <c r="O21" s="957"/>
      <c r="P21" s="959"/>
      <c r="Q21" s="380">
        <f>Q20/$F$20</f>
        <v>7.1423999999999994</v>
      </c>
      <c r="R21" s="392">
        <f>R20/$F$20</f>
        <v>9.0432000000000006</v>
      </c>
      <c r="S21" s="386">
        <f t="shared" ref="S21" si="0">S20/$F$20</f>
        <v>10.000800000000002</v>
      </c>
      <c r="T21" s="398">
        <f t="shared" ref="T21:AQ21" si="1">T20/$F$20</f>
        <v>6.9995519999999996</v>
      </c>
      <c r="U21" s="392">
        <f t="shared" si="1"/>
        <v>8.8623360000000009</v>
      </c>
      <c r="V21" s="402">
        <f t="shared" si="1"/>
        <v>9.8007840000000019</v>
      </c>
      <c r="W21" s="403">
        <f t="shared" si="1"/>
        <v>6.7852799999999993</v>
      </c>
      <c r="X21" s="392">
        <f t="shared" si="1"/>
        <v>8.5910400000000013</v>
      </c>
      <c r="Y21" s="402">
        <f t="shared" si="1"/>
        <v>9.5007599999999996</v>
      </c>
      <c r="Z21" s="403">
        <f t="shared" si="1"/>
        <v>6.6424319999999994</v>
      </c>
      <c r="AA21" s="392">
        <f t="shared" si="1"/>
        <v>8.4101760000000017</v>
      </c>
      <c r="AB21" s="402">
        <f t="shared" si="1"/>
        <v>9.3007439999999999</v>
      </c>
      <c r="AC21" s="398">
        <f t="shared" si="1"/>
        <v>6.4281600000000001</v>
      </c>
      <c r="AD21" s="392">
        <f t="shared" si="1"/>
        <v>8.1388800000000003</v>
      </c>
      <c r="AE21" s="402">
        <f t="shared" si="1"/>
        <v>9.0007200000000012</v>
      </c>
      <c r="AF21" s="403">
        <f t="shared" si="1"/>
        <v>5.9281919999999992</v>
      </c>
      <c r="AG21" s="392">
        <f t="shared" si="1"/>
        <v>7.5058560000000005</v>
      </c>
      <c r="AH21" s="402">
        <f t="shared" si="1"/>
        <v>8.3006640000000012</v>
      </c>
      <c r="AI21" s="398">
        <f t="shared" si="1"/>
        <v>5.7139199999999999</v>
      </c>
      <c r="AJ21" s="392">
        <f t="shared" si="1"/>
        <v>7.234560000000001</v>
      </c>
      <c r="AK21" s="402">
        <f t="shared" si="1"/>
        <v>8.0006400000000006</v>
      </c>
      <c r="AL21" s="380">
        <f t="shared" si="1"/>
        <v>5.3567999999999989</v>
      </c>
      <c r="AM21" s="392">
        <f t="shared" si="1"/>
        <v>6.7824000000000009</v>
      </c>
      <c r="AN21" s="402">
        <f t="shared" si="1"/>
        <v>7.5006000000000004</v>
      </c>
      <c r="AO21" s="400">
        <f t="shared" si="1"/>
        <v>4.9996799999999997</v>
      </c>
      <c r="AP21" s="392">
        <f t="shared" si="1"/>
        <v>6.3302399999999999</v>
      </c>
      <c r="AQ21" s="402">
        <f t="shared" si="1"/>
        <v>7.0005600000000001</v>
      </c>
    </row>
    <row r="22" spans="1:43" s="29" customFormat="1" ht="18" customHeight="1">
      <c r="B22" s="979"/>
      <c r="C22" s="960" t="s">
        <v>135</v>
      </c>
      <c r="D22" s="961"/>
      <c r="E22" s="962"/>
      <c r="F22" s="963">
        <v>1000</v>
      </c>
      <c r="G22" s="964">
        <f>D23*F22</f>
        <v>2400</v>
      </c>
      <c r="H22" s="965" t="s">
        <v>69</v>
      </c>
      <c r="I22" s="966">
        <f>G22*$I$19</f>
        <v>7142.4</v>
      </c>
      <c r="J22" s="968">
        <v>0</v>
      </c>
      <c r="K22" s="977">
        <f t="shared" ref="K22" si="2">G22*$G$8*6</f>
        <v>1900.8000000000002</v>
      </c>
      <c r="L22" s="977">
        <f t="shared" ref="L22" si="3">G22*$H$8*2</f>
        <v>633.6</v>
      </c>
      <c r="M22" s="977">
        <f t="shared" ref="M22" si="4">G22*$I$8*1</f>
        <v>324</v>
      </c>
      <c r="N22" s="978">
        <f t="shared" ref="N22" si="5">G22*0%</f>
        <v>0</v>
      </c>
      <c r="O22" s="956" t="s">
        <v>69</v>
      </c>
      <c r="P22" s="958" t="s">
        <v>69</v>
      </c>
      <c r="Q22" s="381">
        <f>I22</f>
        <v>7142.4</v>
      </c>
      <c r="R22" s="393">
        <f>I22+K22</f>
        <v>9043.2000000000007</v>
      </c>
      <c r="S22" s="387">
        <f>I22+K22+L22+M22+N22</f>
        <v>10000.800000000001</v>
      </c>
      <c r="T22" s="399">
        <f>Q22*$V$18</f>
        <v>6999.5519999999997</v>
      </c>
      <c r="U22" s="393">
        <f>R22*$V$18</f>
        <v>8862.3360000000011</v>
      </c>
      <c r="V22" s="387">
        <f>S22*$V$18</f>
        <v>9800.7840000000015</v>
      </c>
      <c r="W22" s="381">
        <f>Q22*$Y$18</f>
        <v>6785.28</v>
      </c>
      <c r="X22" s="393">
        <f>R22*$Y$18</f>
        <v>8591.0400000000009</v>
      </c>
      <c r="Y22" s="387">
        <f>S22*$Y$18</f>
        <v>9500.76</v>
      </c>
      <c r="Z22" s="381">
        <f>Q22*$AB$18</f>
        <v>6642.4319999999998</v>
      </c>
      <c r="AA22" s="393">
        <f>R22*$AB$18</f>
        <v>8410.1760000000013</v>
      </c>
      <c r="AB22" s="387">
        <f>S22*$AB$18</f>
        <v>9300.7440000000006</v>
      </c>
      <c r="AC22" s="399">
        <f>Q22*$AE$18</f>
        <v>6428.16</v>
      </c>
      <c r="AD22" s="393">
        <f>R22*$AE$18</f>
        <v>8138.880000000001</v>
      </c>
      <c r="AE22" s="387">
        <f>S22*$AE$18</f>
        <v>9000.7200000000012</v>
      </c>
      <c r="AF22" s="381">
        <f>Q22*$AH$18</f>
        <v>5928.1919999999991</v>
      </c>
      <c r="AG22" s="393">
        <f>R22*$AH$18</f>
        <v>7505.8560000000007</v>
      </c>
      <c r="AH22" s="387">
        <f>S22*$AH$18</f>
        <v>8300.6640000000007</v>
      </c>
      <c r="AI22" s="399">
        <f>Q22*$AK$18</f>
        <v>5713.92</v>
      </c>
      <c r="AJ22" s="393">
        <f>R22*$AK$18</f>
        <v>7234.5600000000013</v>
      </c>
      <c r="AK22" s="387">
        <f>S22*$AK$18</f>
        <v>8000.6400000000012</v>
      </c>
      <c r="AL22" s="381">
        <f>Q22*$AN$18</f>
        <v>5356.7999999999993</v>
      </c>
      <c r="AM22" s="393">
        <f>R22*$AN$18</f>
        <v>6782.4000000000005</v>
      </c>
      <c r="AN22" s="387">
        <f>S22*$AN$18</f>
        <v>7500.6</v>
      </c>
      <c r="AO22" s="399">
        <f>Q22*$AQ$18</f>
        <v>4999.6799999999994</v>
      </c>
      <c r="AP22" s="393">
        <f>R22*$AQ$18</f>
        <v>6330.24</v>
      </c>
      <c r="AQ22" s="387">
        <f>S22*$AQ$18</f>
        <v>7000.56</v>
      </c>
    </row>
    <row r="23" spans="1:43" s="29" customFormat="1" ht="18" customHeight="1">
      <c r="B23" s="979"/>
      <c r="C23" s="760" t="s">
        <v>112</v>
      </c>
      <c r="D23" s="761">
        <v>2.4</v>
      </c>
      <c r="E23" s="762" t="s">
        <v>69</v>
      </c>
      <c r="F23" s="971"/>
      <c r="G23" s="972"/>
      <c r="H23" s="973"/>
      <c r="I23" s="974"/>
      <c r="J23" s="975"/>
      <c r="K23" s="969"/>
      <c r="L23" s="969"/>
      <c r="M23" s="969"/>
      <c r="N23" s="954"/>
      <c r="O23" s="957"/>
      <c r="P23" s="959"/>
      <c r="Q23" s="380">
        <f>Q22/$F$22</f>
        <v>7.1423999999999994</v>
      </c>
      <c r="R23" s="392">
        <f t="shared" ref="R23:T23" si="6">R22/$F$22</f>
        <v>9.0432000000000006</v>
      </c>
      <c r="S23" s="386">
        <f t="shared" si="6"/>
        <v>10.000800000000002</v>
      </c>
      <c r="T23" s="400">
        <f t="shared" si="6"/>
        <v>6.9995519999999996</v>
      </c>
      <c r="U23" s="392">
        <f>U22/$F$22</f>
        <v>8.8623360000000009</v>
      </c>
      <c r="V23" s="386">
        <f>V22/$F$22</f>
        <v>9.8007840000000019</v>
      </c>
      <c r="W23" s="403">
        <f t="shared" ref="W23:AB23" si="7">W22/$F$20</f>
        <v>6.7852799999999993</v>
      </c>
      <c r="X23" s="392">
        <f t="shared" si="7"/>
        <v>8.5910400000000013</v>
      </c>
      <c r="Y23" s="402">
        <f t="shared" si="7"/>
        <v>9.5007599999999996</v>
      </c>
      <c r="Z23" s="403">
        <f t="shared" si="7"/>
        <v>6.6424319999999994</v>
      </c>
      <c r="AA23" s="392">
        <f t="shared" si="7"/>
        <v>8.4101760000000017</v>
      </c>
      <c r="AB23" s="402">
        <f t="shared" si="7"/>
        <v>9.3007439999999999</v>
      </c>
      <c r="AC23" s="400">
        <f>AC22/$F$22</f>
        <v>6.4281600000000001</v>
      </c>
      <c r="AD23" s="392">
        <f>AD22/$F$22</f>
        <v>8.1388800000000003</v>
      </c>
      <c r="AE23" s="386">
        <f>AE22/$F$22</f>
        <v>9.0007200000000012</v>
      </c>
      <c r="AF23" s="403">
        <f>AF22/$F$20</f>
        <v>5.9281919999999992</v>
      </c>
      <c r="AG23" s="392">
        <f>AG22/$F$20</f>
        <v>7.5058560000000005</v>
      </c>
      <c r="AH23" s="402">
        <f>AH22/$F$20</f>
        <v>8.3006640000000012</v>
      </c>
      <c r="AI23" s="400">
        <f>AI22/$F$22</f>
        <v>5.7139199999999999</v>
      </c>
      <c r="AJ23" s="392">
        <f>AJ22/$F$22</f>
        <v>7.234560000000001</v>
      </c>
      <c r="AK23" s="386">
        <f>AK22/$F$22</f>
        <v>8.0006400000000006</v>
      </c>
      <c r="AL23" s="380">
        <f>AL22/$F$20</f>
        <v>5.3567999999999989</v>
      </c>
      <c r="AM23" s="392">
        <f>AM22/$F$20</f>
        <v>6.7824000000000009</v>
      </c>
      <c r="AN23" s="402">
        <f>AN22/$F$20</f>
        <v>7.5006000000000004</v>
      </c>
      <c r="AO23" s="400">
        <f>AO22/$F$22</f>
        <v>4.9996799999999997</v>
      </c>
      <c r="AP23" s="392">
        <f>AP22/$F$22</f>
        <v>6.3302399999999999</v>
      </c>
      <c r="AQ23" s="386">
        <f>AQ22/$F$22</f>
        <v>7.0005600000000001</v>
      </c>
    </row>
    <row r="24" spans="1:43" s="29" customFormat="1" ht="18" customHeight="1">
      <c r="B24" s="979"/>
      <c r="C24" s="960" t="s">
        <v>754</v>
      </c>
      <c r="D24" s="961"/>
      <c r="E24" s="962"/>
      <c r="F24" s="963">
        <v>1000</v>
      </c>
      <c r="G24" s="964">
        <f>D25*F24</f>
        <v>2400</v>
      </c>
      <c r="H24" s="965" t="s">
        <v>69</v>
      </c>
      <c r="I24" s="966">
        <f>G24*$I$19</f>
        <v>7142.4</v>
      </c>
      <c r="J24" s="968">
        <v>0</v>
      </c>
      <c r="K24" s="977">
        <f t="shared" ref="K24" si="8">G24*$G$8*6</f>
        <v>1900.8000000000002</v>
      </c>
      <c r="L24" s="977">
        <f t="shared" ref="L24" si="9">G24*$H$8*2</f>
        <v>633.6</v>
      </c>
      <c r="M24" s="977">
        <f t="shared" ref="M24" si="10">G24*$I$8*1</f>
        <v>324</v>
      </c>
      <c r="N24" s="978">
        <f t="shared" ref="N24" si="11">G24*0%</f>
        <v>0</v>
      </c>
      <c r="O24" s="956" t="s">
        <v>618</v>
      </c>
      <c r="P24" s="958" t="s">
        <v>618</v>
      </c>
      <c r="Q24" s="381">
        <f>I24</f>
        <v>7142.4</v>
      </c>
      <c r="R24" s="393">
        <f>I24+K24</f>
        <v>9043.2000000000007</v>
      </c>
      <c r="S24" s="387">
        <f>I24+K24+L24+M24+N24</f>
        <v>10000.800000000001</v>
      </c>
      <c r="T24" s="399">
        <f>Q24*$V$18</f>
        <v>6999.5519999999997</v>
      </c>
      <c r="U24" s="393">
        <f>R24*$V$18</f>
        <v>8862.3360000000011</v>
      </c>
      <c r="V24" s="387">
        <f>S24*$V$18</f>
        <v>9800.7840000000015</v>
      </c>
      <c r="W24" s="381">
        <f>Q24*$Y$18</f>
        <v>6785.28</v>
      </c>
      <c r="X24" s="393">
        <f>R24*$Y$18</f>
        <v>8591.0400000000009</v>
      </c>
      <c r="Y24" s="387">
        <f>S24*$Y$18</f>
        <v>9500.76</v>
      </c>
      <c r="Z24" s="381">
        <f>Q24*$AB$18</f>
        <v>6642.4319999999998</v>
      </c>
      <c r="AA24" s="393">
        <f>R24*$AB$18</f>
        <v>8410.1760000000013</v>
      </c>
      <c r="AB24" s="387">
        <f>S24*$AB$18</f>
        <v>9300.7440000000006</v>
      </c>
      <c r="AC24" s="399">
        <f>Q24*$AE$18</f>
        <v>6428.16</v>
      </c>
      <c r="AD24" s="393">
        <f>R24*$AE$18</f>
        <v>8138.880000000001</v>
      </c>
      <c r="AE24" s="387">
        <f>S24*$AE$18</f>
        <v>9000.7200000000012</v>
      </c>
      <c r="AF24" s="381">
        <f>Q24*$AH$18</f>
        <v>5928.1919999999991</v>
      </c>
      <c r="AG24" s="393">
        <f>R24*$AH$18</f>
        <v>7505.8560000000007</v>
      </c>
      <c r="AH24" s="387">
        <f>S24*$AH$18</f>
        <v>8300.6640000000007</v>
      </c>
      <c r="AI24" s="399">
        <f>Q24*$AK$18</f>
        <v>5713.92</v>
      </c>
      <c r="AJ24" s="393">
        <f>R24*$AK$18</f>
        <v>7234.5600000000013</v>
      </c>
      <c r="AK24" s="387">
        <f>S24*$AK$18</f>
        <v>8000.6400000000012</v>
      </c>
      <c r="AL24" s="381">
        <f>Q24*$AN$18</f>
        <v>5356.7999999999993</v>
      </c>
      <c r="AM24" s="393">
        <f>R24*$AN$18</f>
        <v>6782.4000000000005</v>
      </c>
      <c r="AN24" s="387">
        <f>S24*$AN$18</f>
        <v>7500.6</v>
      </c>
      <c r="AO24" s="399">
        <f>Q24*$AQ$18</f>
        <v>4999.6799999999994</v>
      </c>
      <c r="AP24" s="393">
        <f>R24*$AQ$18</f>
        <v>6330.24</v>
      </c>
      <c r="AQ24" s="387">
        <f>S24*$AQ$18</f>
        <v>7000.56</v>
      </c>
    </row>
    <row r="25" spans="1:43" s="29" customFormat="1" ht="18" customHeight="1">
      <c r="B25" s="979"/>
      <c r="C25" s="760" t="s">
        <v>619</v>
      </c>
      <c r="D25" s="761">
        <v>2.4</v>
      </c>
      <c r="E25" s="762" t="s">
        <v>620</v>
      </c>
      <c r="F25" s="971"/>
      <c r="G25" s="972"/>
      <c r="H25" s="973"/>
      <c r="I25" s="974"/>
      <c r="J25" s="975"/>
      <c r="K25" s="969"/>
      <c r="L25" s="969"/>
      <c r="M25" s="969"/>
      <c r="N25" s="954"/>
      <c r="O25" s="957"/>
      <c r="P25" s="959"/>
      <c r="Q25" s="380">
        <f t="shared" ref="Q25:T25" si="12">Q24/$F$24</f>
        <v>7.1423999999999994</v>
      </c>
      <c r="R25" s="392">
        <f t="shared" si="12"/>
        <v>9.0432000000000006</v>
      </c>
      <c r="S25" s="386">
        <f t="shared" si="12"/>
        <v>10.000800000000002</v>
      </c>
      <c r="T25" s="400">
        <f t="shared" si="12"/>
        <v>6.9995519999999996</v>
      </c>
      <c r="U25" s="392">
        <f>U24/$F$24</f>
        <v>8.8623360000000009</v>
      </c>
      <c r="V25" s="386">
        <f>V24/$F$24</f>
        <v>9.8007840000000019</v>
      </c>
      <c r="W25" s="403">
        <f t="shared" ref="W25:AB25" si="13">W24/$F$20</f>
        <v>6.7852799999999993</v>
      </c>
      <c r="X25" s="392">
        <f t="shared" si="13"/>
        <v>8.5910400000000013</v>
      </c>
      <c r="Y25" s="402">
        <f t="shared" si="13"/>
        <v>9.5007599999999996</v>
      </c>
      <c r="Z25" s="403">
        <f t="shared" si="13"/>
        <v>6.6424319999999994</v>
      </c>
      <c r="AA25" s="392">
        <f t="shared" si="13"/>
        <v>8.4101760000000017</v>
      </c>
      <c r="AB25" s="402">
        <f t="shared" si="13"/>
        <v>9.3007439999999999</v>
      </c>
      <c r="AC25" s="400">
        <f>AC24/$F$24</f>
        <v>6.4281600000000001</v>
      </c>
      <c r="AD25" s="392">
        <f>AD24/$F$24</f>
        <v>8.1388800000000003</v>
      </c>
      <c r="AE25" s="386">
        <f>AE24/$F$24</f>
        <v>9.0007200000000012</v>
      </c>
      <c r="AF25" s="403">
        <f>AF24/$F$20</f>
        <v>5.9281919999999992</v>
      </c>
      <c r="AG25" s="392">
        <f>AG24/$F$20</f>
        <v>7.5058560000000005</v>
      </c>
      <c r="AH25" s="402">
        <f>AH24/$F$20</f>
        <v>8.3006640000000012</v>
      </c>
      <c r="AI25" s="400">
        <f>AI24/$F$24</f>
        <v>5.7139199999999999</v>
      </c>
      <c r="AJ25" s="392">
        <f>AJ24/$F$24</f>
        <v>7.234560000000001</v>
      </c>
      <c r="AK25" s="386">
        <f>AK24/$F$24</f>
        <v>8.0006400000000006</v>
      </c>
      <c r="AL25" s="380">
        <f>AL24/$F$20</f>
        <v>5.3567999999999989</v>
      </c>
      <c r="AM25" s="392">
        <f>AM24/$F$20</f>
        <v>6.7824000000000009</v>
      </c>
      <c r="AN25" s="402">
        <f>AN24/$F$20</f>
        <v>7.5006000000000004</v>
      </c>
      <c r="AO25" s="400">
        <f>AO24/$F$24</f>
        <v>4.9996799999999997</v>
      </c>
      <c r="AP25" s="392">
        <f>AP24/$F$24</f>
        <v>6.3302399999999999</v>
      </c>
      <c r="AQ25" s="386">
        <f>AQ24/$F$24</f>
        <v>7.0005600000000001</v>
      </c>
    </row>
    <row r="26" spans="1:43" s="29" customFormat="1" ht="18" customHeight="1">
      <c r="B26" s="979"/>
      <c r="C26" s="960" t="s">
        <v>621</v>
      </c>
      <c r="D26" s="961"/>
      <c r="E26" s="962"/>
      <c r="F26" s="963">
        <v>1000</v>
      </c>
      <c r="G26" s="964">
        <f>D27*F26</f>
        <v>2400</v>
      </c>
      <c r="H26" s="965" t="s">
        <v>620</v>
      </c>
      <c r="I26" s="966">
        <f>G26*$I$19</f>
        <v>7142.4</v>
      </c>
      <c r="J26" s="968">
        <v>0</v>
      </c>
      <c r="K26" s="977">
        <f t="shared" ref="K26" si="14">G26*$G$8*6</f>
        <v>1900.8000000000002</v>
      </c>
      <c r="L26" s="977">
        <f t="shared" ref="L26" si="15">G26*$H$8*2</f>
        <v>633.6</v>
      </c>
      <c r="M26" s="977">
        <f t="shared" ref="M26" si="16">G26*$I$8*1</f>
        <v>324</v>
      </c>
      <c r="N26" s="978">
        <f t="shared" ref="N26" si="17">G26*0%</f>
        <v>0</v>
      </c>
      <c r="O26" s="956" t="s">
        <v>622</v>
      </c>
      <c r="P26" s="958" t="s">
        <v>622</v>
      </c>
      <c r="Q26" s="381">
        <f>I26</f>
        <v>7142.4</v>
      </c>
      <c r="R26" s="393">
        <f>I26+K26</f>
        <v>9043.2000000000007</v>
      </c>
      <c r="S26" s="387">
        <f>I26+K26+L26+M26+N26</f>
        <v>10000.800000000001</v>
      </c>
      <c r="T26" s="399">
        <f>Q26*$V$18</f>
        <v>6999.5519999999997</v>
      </c>
      <c r="U26" s="393">
        <f>R26*$V$18</f>
        <v>8862.3360000000011</v>
      </c>
      <c r="V26" s="387">
        <f>S26*$V$18</f>
        <v>9800.7840000000015</v>
      </c>
      <c r="W26" s="381">
        <f>Q26*$Y$18</f>
        <v>6785.28</v>
      </c>
      <c r="X26" s="393">
        <f>R26*$Y$18</f>
        <v>8591.0400000000009</v>
      </c>
      <c r="Y26" s="387">
        <f>S26*$Y$18</f>
        <v>9500.76</v>
      </c>
      <c r="Z26" s="381">
        <f>Q26*$AB$18</f>
        <v>6642.4319999999998</v>
      </c>
      <c r="AA26" s="393">
        <f>R26*$AB$18</f>
        <v>8410.1760000000013</v>
      </c>
      <c r="AB26" s="387">
        <f>S26*$AB$18</f>
        <v>9300.7440000000006</v>
      </c>
      <c r="AC26" s="399">
        <f>Q26*$AE$18</f>
        <v>6428.16</v>
      </c>
      <c r="AD26" s="393">
        <f>R26*$AE$18</f>
        <v>8138.880000000001</v>
      </c>
      <c r="AE26" s="387">
        <f>S26*$AE$18</f>
        <v>9000.7200000000012</v>
      </c>
      <c r="AF26" s="381">
        <f>Q26*$AH$18</f>
        <v>5928.1919999999991</v>
      </c>
      <c r="AG26" s="393">
        <f>R26*$AH$18</f>
        <v>7505.8560000000007</v>
      </c>
      <c r="AH26" s="387">
        <f>S26*$AH$18</f>
        <v>8300.6640000000007</v>
      </c>
      <c r="AI26" s="399">
        <f>Q26*$AK$18</f>
        <v>5713.92</v>
      </c>
      <c r="AJ26" s="393">
        <f>R26*$AK$18</f>
        <v>7234.5600000000013</v>
      </c>
      <c r="AK26" s="387">
        <f>S26*$AK$18</f>
        <v>8000.6400000000012</v>
      </c>
      <c r="AL26" s="381">
        <f>Q26*$AN$18</f>
        <v>5356.7999999999993</v>
      </c>
      <c r="AM26" s="393">
        <f>R26*$AN$18</f>
        <v>6782.4000000000005</v>
      </c>
      <c r="AN26" s="387">
        <f>S26*$AN$18</f>
        <v>7500.6</v>
      </c>
      <c r="AO26" s="399">
        <f>Q26*$AQ$18</f>
        <v>4999.6799999999994</v>
      </c>
      <c r="AP26" s="393">
        <f>R26*$AQ$18</f>
        <v>6330.24</v>
      </c>
      <c r="AQ26" s="387">
        <f>S26*$AQ$18</f>
        <v>7000.56</v>
      </c>
    </row>
    <row r="27" spans="1:43" s="29" customFormat="1" ht="18" customHeight="1">
      <c r="B27" s="979"/>
      <c r="C27" s="760" t="s">
        <v>623</v>
      </c>
      <c r="D27" s="761">
        <v>2.4</v>
      </c>
      <c r="E27" s="762" t="s">
        <v>624</v>
      </c>
      <c r="F27" s="971"/>
      <c r="G27" s="972"/>
      <c r="H27" s="973"/>
      <c r="I27" s="974"/>
      <c r="J27" s="975"/>
      <c r="K27" s="976"/>
      <c r="L27" s="976"/>
      <c r="M27" s="976"/>
      <c r="N27" s="955"/>
      <c r="O27" s="957"/>
      <c r="P27" s="959"/>
      <c r="Q27" s="380">
        <f>Q26/$F$26</f>
        <v>7.1423999999999994</v>
      </c>
      <c r="R27" s="392">
        <f t="shared" ref="R27:T27" si="18">R26/$F$26</f>
        <v>9.0432000000000006</v>
      </c>
      <c r="S27" s="386">
        <f t="shared" si="18"/>
        <v>10.000800000000002</v>
      </c>
      <c r="T27" s="400">
        <f t="shared" si="18"/>
        <v>6.9995519999999996</v>
      </c>
      <c r="U27" s="392">
        <f>U26/$F$26</f>
        <v>8.8623360000000009</v>
      </c>
      <c r="V27" s="386">
        <f>V26/$F$26</f>
        <v>9.8007840000000019</v>
      </c>
      <c r="W27" s="403">
        <f t="shared" ref="W27:AB27" si="19">W26/$F$20</f>
        <v>6.7852799999999993</v>
      </c>
      <c r="X27" s="392">
        <f t="shared" si="19"/>
        <v>8.5910400000000013</v>
      </c>
      <c r="Y27" s="402">
        <f t="shared" si="19"/>
        <v>9.5007599999999996</v>
      </c>
      <c r="Z27" s="403">
        <f t="shared" si="19"/>
        <v>6.6424319999999994</v>
      </c>
      <c r="AA27" s="392">
        <f t="shared" si="19"/>
        <v>8.4101760000000017</v>
      </c>
      <c r="AB27" s="402">
        <f t="shared" si="19"/>
        <v>9.3007439999999999</v>
      </c>
      <c r="AC27" s="400">
        <f>AC26/$F$26</f>
        <v>6.4281600000000001</v>
      </c>
      <c r="AD27" s="392">
        <f>AD26/$F$26</f>
        <v>8.1388800000000003</v>
      </c>
      <c r="AE27" s="386">
        <f>AE26/$F$26</f>
        <v>9.0007200000000012</v>
      </c>
      <c r="AF27" s="403">
        <f>AF26/$F$20</f>
        <v>5.9281919999999992</v>
      </c>
      <c r="AG27" s="392">
        <f>AG26/$F$20</f>
        <v>7.5058560000000005</v>
      </c>
      <c r="AH27" s="402">
        <f>AH26/$F$20</f>
        <v>8.3006640000000012</v>
      </c>
      <c r="AI27" s="400">
        <f>AI26/$F$26</f>
        <v>5.7139199999999999</v>
      </c>
      <c r="AJ27" s="392">
        <f>AJ26/$F$26</f>
        <v>7.234560000000001</v>
      </c>
      <c r="AK27" s="386">
        <f>AK26/$F$26</f>
        <v>8.0006400000000006</v>
      </c>
      <c r="AL27" s="380">
        <f>AL26/$F$20</f>
        <v>5.3567999999999989</v>
      </c>
      <c r="AM27" s="392">
        <f>AM26/$F$20</f>
        <v>6.7824000000000009</v>
      </c>
      <c r="AN27" s="402">
        <f>AN26/$F$20</f>
        <v>7.5006000000000004</v>
      </c>
      <c r="AO27" s="400">
        <f>AO26/$F$26</f>
        <v>4.9996799999999997</v>
      </c>
      <c r="AP27" s="392">
        <f>AP26/$F$26</f>
        <v>6.3302399999999999</v>
      </c>
      <c r="AQ27" s="386">
        <f>AQ26/$F$26</f>
        <v>7.0005600000000001</v>
      </c>
    </row>
    <row r="28" spans="1:43" s="29" customFormat="1" ht="18" customHeight="1">
      <c r="B28" s="979"/>
      <c r="C28" s="960" t="s">
        <v>625</v>
      </c>
      <c r="D28" s="961"/>
      <c r="E28" s="962"/>
      <c r="F28" s="963">
        <v>1000</v>
      </c>
      <c r="G28" s="964">
        <f>D29*F28</f>
        <v>2400</v>
      </c>
      <c r="H28" s="965" t="s">
        <v>624</v>
      </c>
      <c r="I28" s="966">
        <f>G28*$I$19</f>
        <v>7142.4</v>
      </c>
      <c r="J28" s="968">
        <v>0</v>
      </c>
      <c r="K28" s="969">
        <f t="shared" ref="K28" si="20">G28*$G$8*6</f>
        <v>1900.8000000000002</v>
      </c>
      <c r="L28" s="969">
        <f t="shared" ref="L28" si="21">G28*$H$8*2</f>
        <v>633.6</v>
      </c>
      <c r="M28" s="969">
        <f t="shared" ref="M28" si="22">G28*$I$8*1</f>
        <v>324</v>
      </c>
      <c r="N28" s="954">
        <f t="shared" ref="N28" si="23">G28*0%</f>
        <v>0</v>
      </c>
      <c r="O28" s="956" t="s">
        <v>626</v>
      </c>
      <c r="P28" s="958" t="s">
        <v>626</v>
      </c>
      <c r="Q28" s="381">
        <f>I28</f>
        <v>7142.4</v>
      </c>
      <c r="R28" s="393">
        <f>I28+K28</f>
        <v>9043.2000000000007</v>
      </c>
      <c r="S28" s="387">
        <f>I28+K28+L28+M28+N28</f>
        <v>10000.800000000001</v>
      </c>
      <c r="T28" s="399">
        <f>Q28*$V$18</f>
        <v>6999.5519999999997</v>
      </c>
      <c r="U28" s="393">
        <f>R28*$V$18</f>
        <v>8862.3360000000011</v>
      </c>
      <c r="V28" s="387">
        <f>S28*$V$18</f>
        <v>9800.7840000000015</v>
      </c>
      <c r="W28" s="381">
        <f>Q28*$Y$18</f>
        <v>6785.28</v>
      </c>
      <c r="X28" s="393">
        <f>R28*$Y$18</f>
        <v>8591.0400000000009</v>
      </c>
      <c r="Y28" s="387">
        <f>S28*$Y$18</f>
        <v>9500.76</v>
      </c>
      <c r="Z28" s="381">
        <f>Q28*$AB$18</f>
        <v>6642.4319999999998</v>
      </c>
      <c r="AA28" s="393">
        <f>R28*$AB$18</f>
        <v>8410.1760000000013</v>
      </c>
      <c r="AB28" s="387">
        <f>S28*$AB$18</f>
        <v>9300.7440000000006</v>
      </c>
      <c r="AC28" s="399">
        <f>Q28*$AE$18</f>
        <v>6428.16</v>
      </c>
      <c r="AD28" s="393">
        <f>R28*$AE$18</f>
        <v>8138.880000000001</v>
      </c>
      <c r="AE28" s="387">
        <f>S28*$AE$18</f>
        <v>9000.7200000000012</v>
      </c>
      <c r="AF28" s="381">
        <f>Q28*$AH$18</f>
        <v>5928.1919999999991</v>
      </c>
      <c r="AG28" s="393">
        <f>R28*$AH$18</f>
        <v>7505.8560000000007</v>
      </c>
      <c r="AH28" s="387">
        <f>S28*$AH$18</f>
        <v>8300.6640000000007</v>
      </c>
      <c r="AI28" s="399">
        <f>Q28*$AK$18</f>
        <v>5713.92</v>
      </c>
      <c r="AJ28" s="393">
        <f>R28*$AK$18</f>
        <v>7234.5600000000013</v>
      </c>
      <c r="AK28" s="387">
        <f>S28*$AK$18</f>
        <v>8000.6400000000012</v>
      </c>
      <c r="AL28" s="381">
        <f>Q28*$AN$18</f>
        <v>5356.7999999999993</v>
      </c>
      <c r="AM28" s="393">
        <f>R28*$AN$18</f>
        <v>6782.4000000000005</v>
      </c>
      <c r="AN28" s="387">
        <f>S28*$AN$18</f>
        <v>7500.6</v>
      </c>
      <c r="AO28" s="399">
        <f>Q28*$AQ$18</f>
        <v>4999.6799999999994</v>
      </c>
      <c r="AP28" s="393">
        <f>R28*$AQ$18</f>
        <v>6330.24</v>
      </c>
      <c r="AQ28" s="387">
        <f>S28*$AQ$18</f>
        <v>7000.56</v>
      </c>
    </row>
    <row r="29" spans="1:43" s="29" customFormat="1" ht="18" customHeight="1">
      <c r="B29" s="979"/>
      <c r="C29" s="760" t="s">
        <v>627</v>
      </c>
      <c r="D29" s="761">
        <v>2.4</v>
      </c>
      <c r="E29" s="763" t="s">
        <v>624</v>
      </c>
      <c r="F29" s="971"/>
      <c r="G29" s="972"/>
      <c r="H29" s="973"/>
      <c r="I29" s="974"/>
      <c r="J29" s="975"/>
      <c r="K29" s="976"/>
      <c r="L29" s="976"/>
      <c r="M29" s="976"/>
      <c r="N29" s="955"/>
      <c r="O29" s="957"/>
      <c r="P29" s="959"/>
      <c r="Q29" s="382">
        <f t="shared" ref="Q29:T29" si="24">Q28/$F$28</f>
        <v>7.1423999999999994</v>
      </c>
      <c r="R29" s="394">
        <f t="shared" si="24"/>
        <v>9.0432000000000006</v>
      </c>
      <c r="S29" s="388">
        <f t="shared" si="24"/>
        <v>10.000800000000002</v>
      </c>
      <c r="T29" s="400">
        <f t="shared" si="24"/>
        <v>6.9995519999999996</v>
      </c>
      <c r="U29" s="394">
        <f>U28/$F$28</f>
        <v>8.8623360000000009</v>
      </c>
      <c r="V29" s="386">
        <f>V28/$F$28</f>
        <v>9.8007840000000019</v>
      </c>
      <c r="W29" s="403">
        <f t="shared" ref="W29:AB29" si="25">W28/$F$20</f>
        <v>6.7852799999999993</v>
      </c>
      <c r="X29" s="392">
        <f t="shared" si="25"/>
        <v>8.5910400000000013</v>
      </c>
      <c r="Y29" s="402">
        <f t="shared" si="25"/>
        <v>9.5007599999999996</v>
      </c>
      <c r="Z29" s="403">
        <f t="shared" si="25"/>
        <v>6.6424319999999994</v>
      </c>
      <c r="AA29" s="392">
        <f t="shared" si="25"/>
        <v>8.4101760000000017</v>
      </c>
      <c r="AB29" s="402">
        <f t="shared" si="25"/>
        <v>9.3007439999999999</v>
      </c>
      <c r="AC29" s="400">
        <f>AC28/$F$28</f>
        <v>6.4281600000000001</v>
      </c>
      <c r="AD29" s="394">
        <f>AD28/$F$28</f>
        <v>8.1388800000000003</v>
      </c>
      <c r="AE29" s="386">
        <f>AE28/$F$28</f>
        <v>9.0007200000000012</v>
      </c>
      <c r="AF29" s="403">
        <f>AF28/$F$20</f>
        <v>5.9281919999999992</v>
      </c>
      <c r="AG29" s="392">
        <f>AG28/$F$20</f>
        <v>7.5058560000000005</v>
      </c>
      <c r="AH29" s="402">
        <f>AH28/$F$20</f>
        <v>8.3006640000000012</v>
      </c>
      <c r="AI29" s="400">
        <f>AI28/$F$28</f>
        <v>5.7139199999999999</v>
      </c>
      <c r="AJ29" s="394">
        <f>AJ28/$F$28</f>
        <v>7.234560000000001</v>
      </c>
      <c r="AK29" s="386">
        <f>AK28/$F$28</f>
        <v>8.0006400000000006</v>
      </c>
      <c r="AL29" s="380">
        <f>AL28/$F$20</f>
        <v>5.3567999999999989</v>
      </c>
      <c r="AM29" s="392">
        <f>AM28/$F$20</f>
        <v>6.7824000000000009</v>
      </c>
      <c r="AN29" s="402">
        <f>AN28/$F$20</f>
        <v>7.5006000000000004</v>
      </c>
      <c r="AO29" s="400">
        <f>AO28/$F$28</f>
        <v>4.9996799999999997</v>
      </c>
      <c r="AP29" s="394">
        <f>AP28/$F$28</f>
        <v>6.3302399999999999</v>
      </c>
      <c r="AQ29" s="386">
        <f>AQ28/$F$28</f>
        <v>7.0005600000000001</v>
      </c>
    </row>
    <row r="30" spans="1:43" s="29" customFormat="1" ht="18" customHeight="1">
      <c r="B30" s="979"/>
      <c r="C30" s="960" t="s">
        <v>628</v>
      </c>
      <c r="D30" s="961"/>
      <c r="E30" s="962"/>
      <c r="F30" s="963">
        <v>1000</v>
      </c>
      <c r="G30" s="964">
        <f>D31*F30</f>
        <v>2400</v>
      </c>
      <c r="H30" s="965" t="s">
        <v>624</v>
      </c>
      <c r="I30" s="966">
        <f>G30*$I$19</f>
        <v>7142.4</v>
      </c>
      <c r="J30" s="968">
        <v>0</v>
      </c>
      <c r="K30" s="969">
        <f t="shared" ref="K30" si="26">G30*$G$8*6</f>
        <v>1900.8000000000002</v>
      </c>
      <c r="L30" s="969">
        <f t="shared" ref="L30" si="27">G30*$H$8*2</f>
        <v>633.6</v>
      </c>
      <c r="M30" s="969">
        <f t="shared" ref="M30" si="28">G30*$I$8*1</f>
        <v>324</v>
      </c>
      <c r="N30" s="954">
        <f t="shared" ref="N30" si="29">G30*0%</f>
        <v>0</v>
      </c>
      <c r="O30" s="956" t="s">
        <v>629</v>
      </c>
      <c r="P30" s="958" t="s">
        <v>629</v>
      </c>
      <c r="Q30" s="381">
        <f>I30</f>
        <v>7142.4</v>
      </c>
      <c r="R30" s="393">
        <f>I30+K30</f>
        <v>9043.2000000000007</v>
      </c>
      <c r="S30" s="387">
        <f>I30+K30+L30+M30+N30</f>
        <v>10000.800000000001</v>
      </c>
      <c r="T30" s="399">
        <f>Q30*$V$18</f>
        <v>6999.5519999999997</v>
      </c>
      <c r="U30" s="393">
        <f>R30*$V$18</f>
        <v>8862.3360000000011</v>
      </c>
      <c r="V30" s="387">
        <f>S30*$V$18</f>
        <v>9800.7840000000015</v>
      </c>
      <c r="W30" s="381">
        <f>Q30*$Y$18</f>
        <v>6785.28</v>
      </c>
      <c r="X30" s="393">
        <f>R30*$Y$18</f>
        <v>8591.0400000000009</v>
      </c>
      <c r="Y30" s="387">
        <f>S30*$Y$18</f>
        <v>9500.76</v>
      </c>
      <c r="Z30" s="381">
        <f>Q30*$AB$18</f>
        <v>6642.4319999999998</v>
      </c>
      <c r="AA30" s="393">
        <f>R30*$AB$18</f>
        <v>8410.1760000000013</v>
      </c>
      <c r="AB30" s="387">
        <f>S30*$AB$18</f>
        <v>9300.7440000000006</v>
      </c>
      <c r="AC30" s="399">
        <f>Q30*$AE$18</f>
        <v>6428.16</v>
      </c>
      <c r="AD30" s="393">
        <f>R30*$AE$18</f>
        <v>8138.880000000001</v>
      </c>
      <c r="AE30" s="387">
        <f>S30*$AE$18</f>
        <v>9000.7200000000012</v>
      </c>
      <c r="AF30" s="381">
        <f>Q30*$AH$18</f>
        <v>5928.1919999999991</v>
      </c>
      <c r="AG30" s="393">
        <f>R30*$AH$18</f>
        <v>7505.8560000000007</v>
      </c>
      <c r="AH30" s="387">
        <f>S30*$AH$18</f>
        <v>8300.6640000000007</v>
      </c>
      <c r="AI30" s="399">
        <f>Q30*$AK$18</f>
        <v>5713.92</v>
      </c>
      <c r="AJ30" s="393">
        <f>R30*$AK$18</f>
        <v>7234.5600000000013</v>
      </c>
      <c r="AK30" s="387">
        <f>S30*$AK$18</f>
        <v>8000.6400000000012</v>
      </c>
      <c r="AL30" s="381">
        <f>Q30*$AN$18</f>
        <v>5356.7999999999993</v>
      </c>
      <c r="AM30" s="393">
        <f>R30*$AN$18</f>
        <v>6782.4000000000005</v>
      </c>
      <c r="AN30" s="387">
        <f>S30*$AN$18</f>
        <v>7500.6</v>
      </c>
      <c r="AO30" s="399">
        <f>Q30*$AQ$18</f>
        <v>4999.6799999999994</v>
      </c>
      <c r="AP30" s="393">
        <f>R30*$AQ$18</f>
        <v>6330.24</v>
      </c>
      <c r="AQ30" s="387">
        <f>S30*$AQ$18</f>
        <v>7000.56</v>
      </c>
    </row>
    <row r="31" spans="1:43" s="29" customFormat="1" ht="18" customHeight="1">
      <c r="B31" s="979"/>
      <c r="C31" s="760" t="s">
        <v>112</v>
      </c>
      <c r="D31" s="761">
        <v>2.4</v>
      </c>
      <c r="E31" s="762" t="s">
        <v>69</v>
      </c>
      <c r="F31" s="971"/>
      <c r="G31" s="972"/>
      <c r="H31" s="973"/>
      <c r="I31" s="974"/>
      <c r="J31" s="975"/>
      <c r="K31" s="976"/>
      <c r="L31" s="976"/>
      <c r="M31" s="976"/>
      <c r="N31" s="955"/>
      <c r="O31" s="957"/>
      <c r="P31" s="959"/>
      <c r="Q31" s="380">
        <f t="shared" ref="Q31:T31" si="30">Q30/$F$30</f>
        <v>7.1423999999999994</v>
      </c>
      <c r="R31" s="392">
        <f t="shared" si="30"/>
        <v>9.0432000000000006</v>
      </c>
      <c r="S31" s="386">
        <f t="shared" si="30"/>
        <v>10.000800000000002</v>
      </c>
      <c r="T31" s="400">
        <f t="shared" si="30"/>
        <v>6.9995519999999996</v>
      </c>
      <c r="U31" s="392">
        <f>U30/$F$30</f>
        <v>8.8623360000000009</v>
      </c>
      <c r="V31" s="386">
        <f>V30/$F$30</f>
        <v>9.8007840000000019</v>
      </c>
      <c r="W31" s="403">
        <f t="shared" ref="W31:AB31" si="31">W30/$F$20</f>
        <v>6.7852799999999993</v>
      </c>
      <c r="X31" s="392">
        <f t="shared" si="31"/>
        <v>8.5910400000000013</v>
      </c>
      <c r="Y31" s="402">
        <f t="shared" si="31"/>
        <v>9.5007599999999996</v>
      </c>
      <c r="Z31" s="403">
        <f t="shared" si="31"/>
        <v>6.6424319999999994</v>
      </c>
      <c r="AA31" s="392">
        <f t="shared" si="31"/>
        <v>8.4101760000000017</v>
      </c>
      <c r="AB31" s="402">
        <f t="shared" si="31"/>
        <v>9.3007439999999999</v>
      </c>
      <c r="AC31" s="400">
        <f>AC30/$F$30</f>
        <v>6.4281600000000001</v>
      </c>
      <c r="AD31" s="392">
        <f>AD30/$F$30</f>
        <v>8.1388800000000003</v>
      </c>
      <c r="AE31" s="386">
        <f>AE30/$F$30</f>
        <v>9.0007200000000012</v>
      </c>
      <c r="AF31" s="403">
        <f>AF30/$F$20</f>
        <v>5.9281919999999992</v>
      </c>
      <c r="AG31" s="392">
        <f>AG30/$F$20</f>
        <v>7.5058560000000005</v>
      </c>
      <c r="AH31" s="402">
        <f>AH30/$F$20</f>
        <v>8.3006640000000012</v>
      </c>
      <c r="AI31" s="400">
        <f>AI30/$F$30</f>
        <v>5.7139199999999999</v>
      </c>
      <c r="AJ31" s="392">
        <f>AJ30/$F$30</f>
        <v>7.234560000000001</v>
      </c>
      <c r="AK31" s="386">
        <f>AK30/$F$30</f>
        <v>8.0006400000000006</v>
      </c>
      <c r="AL31" s="380">
        <f>AL30/$F$20</f>
        <v>5.3567999999999989</v>
      </c>
      <c r="AM31" s="392">
        <f>AM30/$F$20</f>
        <v>6.7824000000000009</v>
      </c>
      <c r="AN31" s="402">
        <f>AN30/$F$20</f>
        <v>7.5006000000000004</v>
      </c>
      <c r="AO31" s="400">
        <f>AO30/$F$30</f>
        <v>4.9996799999999997</v>
      </c>
      <c r="AP31" s="392">
        <f>AP30/$F$30</f>
        <v>6.3302399999999999</v>
      </c>
      <c r="AQ31" s="386">
        <f>AQ30/$F$30</f>
        <v>7.0005600000000001</v>
      </c>
    </row>
    <row r="32" spans="1:43" s="29" customFormat="1" ht="18" customHeight="1">
      <c r="B32" s="979"/>
      <c r="C32" s="960" t="s">
        <v>136</v>
      </c>
      <c r="D32" s="961"/>
      <c r="E32" s="962"/>
      <c r="F32" s="963">
        <v>1000</v>
      </c>
      <c r="G32" s="964">
        <f>D33*F32</f>
        <v>2400</v>
      </c>
      <c r="H32" s="965" t="s">
        <v>69</v>
      </c>
      <c r="I32" s="966">
        <f>G32*$I$19</f>
        <v>7142.4</v>
      </c>
      <c r="J32" s="968">
        <v>0</v>
      </c>
      <c r="K32" s="969">
        <f t="shared" ref="K32" si="32">G32*$G$8*6</f>
        <v>1900.8000000000002</v>
      </c>
      <c r="L32" s="969">
        <f t="shared" ref="L32" si="33">G32*$H$8*2</f>
        <v>633.6</v>
      </c>
      <c r="M32" s="969">
        <f t="shared" ref="M32" si="34">G32*$I$8*1</f>
        <v>324</v>
      </c>
      <c r="N32" s="954">
        <f t="shared" ref="N32" si="35">G32*0%</f>
        <v>0</v>
      </c>
      <c r="O32" s="956" t="s">
        <v>630</v>
      </c>
      <c r="P32" s="958" t="s">
        <v>630</v>
      </c>
      <c r="Q32" s="381">
        <f>I32</f>
        <v>7142.4</v>
      </c>
      <c r="R32" s="393">
        <f>I32+K32</f>
        <v>9043.2000000000007</v>
      </c>
      <c r="S32" s="387">
        <f>I32+K32+L32+M32+N32</f>
        <v>10000.800000000001</v>
      </c>
      <c r="T32" s="399">
        <f>Q32*$V$18</f>
        <v>6999.5519999999997</v>
      </c>
      <c r="U32" s="393">
        <f>R32*$V$18</f>
        <v>8862.3360000000011</v>
      </c>
      <c r="V32" s="387">
        <f>S32*$V$18</f>
        <v>9800.7840000000015</v>
      </c>
      <c r="W32" s="381">
        <f>Q32*$Y$18</f>
        <v>6785.28</v>
      </c>
      <c r="X32" s="393">
        <f>R32*$Y$18</f>
        <v>8591.0400000000009</v>
      </c>
      <c r="Y32" s="387">
        <f>S32*$Y$18</f>
        <v>9500.76</v>
      </c>
      <c r="Z32" s="381">
        <f>Q32*$AB$18</f>
        <v>6642.4319999999998</v>
      </c>
      <c r="AA32" s="393">
        <f>R32*$AB$18</f>
        <v>8410.1760000000013</v>
      </c>
      <c r="AB32" s="387">
        <f>S32*$AB$18</f>
        <v>9300.7440000000006</v>
      </c>
      <c r="AC32" s="399">
        <f>Q32*$AE$18</f>
        <v>6428.16</v>
      </c>
      <c r="AD32" s="393">
        <f>R32*$AE$18</f>
        <v>8138.880000000001</v>
      </c>
      <c r="AE32" s="387">
        <f>S32*$AE$18</f>
        <v>9000.7200000000012</v>
      </c>
      <c r="AF32" s="381">
        <f>Q32*$AH$18</f>
        <v>5928.1919999999991</v>
      </c>
      <c r="AG32" s="393">
        <f>R32*$AH$18</f>
        <v>7505.8560000000007</v>
      </c>
      <c r="AH32" s="387">
        <f>S32*$AH$18</f>
        <v>8300.6640000000007</v>
      </c>
      <c r="AI32" s="399">
        <f>Q32*$AK$18</f>
        <v>5713.92</v>
      </c>
      <c r="AJ32" s="393">
        <f>R32*$AK$18</f>
        <v>7234.5600000000013</v>
      </c>
      <c r="AK32" s="387">
        <f>S32*$AK$18</f>
        <v>8000.6400000000012</v>
      </c>
      <c r="AL32" s="381">
        <f>Q32*$AN$18</f>
        <v>5356.7999999999993</v>
      </c>
      <c r="AM32" s="393">
        <f>R32*$AN$18</f>
        <v>6782.4000000000005</v>
      </c>
      <c r="AN32" s="387">
        <f>S32*$AN$18</f>
        <v>7500.6</v>
      </c>
      <c r="AO32" s="399">
        <f>Q32*$AQ$18</f>
        <v>4999.6799999999994</v>
      </c>
      <c r="AP32" s="393">
        <f>R32*$AQ$18</f>
        <v>6330.24</v>
      </c>
      <c r="AQ32" s="387">
        <f>S32*$AQ$18</f>
        <v>7000.56</v>
      </c>
    </row>
    <row r="33" spans="2:43" s="29" customFormat="1" ht="18" customHeight="1" thickBot="1">
      <c r="B33" s="933"/>
      <c r="C33" s="764" t="s">
        <v>631</v>
      </c>
      <c r="D33" s="765">
        <v>2.4</v>
      </c>
      <c r="E33" s="766" t="s">
        <v>630</v>
      </c>
      <c r="F33" s="938"/>
      <c r="G33" s="940"/>
      <c r="H33" s="950"/>
      <c r="I33" s="967"/>
      <c r="J33" s="927"/>
      <c r="K33" s="927"/>
      <c r="L33" s="927"/>
      <c r="M33" s="927"/>
      <c r="N33" s="970"/>
      <c r="O33" s="948"/>
      <c r="P33" s="931"/>
      <c r="Q33" s="412">
        <f t="shared" ref="Q33:T33" si="36">Q32/$F$32</f>
        <v>7.1423999999999994</v>
      </c>
      <c r="R33" s="413">
        <f t="shared" si="36"/>
        <v>9.0432000000000006</v>
      </c>
      <c r="S33" s="414">
        <f t="shared" si="36"/>
        <v>10.000800000000002</v>
      </c>
      <c r="T33" s="411">
        <f t="shared" si="36"/>
        <v>6.9995519999999996</v>
      </c>
      <c r="U33" s="413">
        <f>U32/$F$32</f>
        <v>8.8623360000000009</v>
      </c>
      <c r="V33" s="410">
        <f>V32/$F$32</f>
        <v>9.8007840000000019</v>
      </c>
      <c r="W33" s="406">
        <f t="shared" ref="W33:AB33" si="37">W32/$F$20</f>
        <v>6.7852799999999993</v>
      </c>
      <c r="X33" s="407">
        <f t="shared" si="37"/>
        <v>8.5910400000000013</v>
      </c>
      <c r="Y33" s="408">
        <f t="shared" si="37"/>
        <v>9.5007599999999996</v>
      </c>
      <c r="Z33" s="406">
        <f t="shared" si="37"/>
        <v>6.6424319999999994</v>
      </c>
      <c r="AA33" s="407">
        <f t="shared" si="37"/>
        <v>8.4101760000000017</v>
      </c>
      <c r="AB33" s="408">
        <f t="shared" si="37"/>
        <v>9.3007439999999999</v>
      </c>
      <c r="AC33" s="411">
        <f>AC32/$F$32</f>
        <v>6.4281600000000001</v>
      </c>
      <c r="AD33" s="413">
        <f>AD32/$F$32</f>
        <v>8.1388800000000003</v>
      </c>
      <c r="AE33" s="410">
        <f>AE32/$F$32</f>
        <v>9.0007200000000012</v>
      </c>
      <c r="AF33" s="406">
        <f>AF32/$F$20</f>
        <v>5.9281919999999992</v>
      </c>
      <c r="AG33" s="407">
        <f>AG32/$F$20</f>
        <v>7.5058560000000005</v>
      </c>
      <c r="AH33" s="408">
        <f>AH32/$F$20</f>
        <v>8.3006640000000012</v>
      </c>
      <c r="AI33" s="411">
        <f>AI32/$F$32</f>
        <v>5.7139199999999999</v>
      </c>
      <c r="AJ33" s="413">
        <f>AJ32/$F$32</f>
        <v>7.234560000000001</v>
      </c>
      <c r="AK33" s="410">
        <f>AK32/$F$32</f>
        <v>8.0006400000000006</v>
      </c>
      <c r="AL33" s="409">
        <f>AL32/$F$20</f>
        <v>5.3567999999999989</v>
      </c>
      <c r="AM33" s="407">
        <f>AM32/$F$20</f>
        <v>6.7824000000000009</v>
      </c>
      <c r="AN33" s="408">
        <f>AN32/$F$20</f>
        <v>7.5006000000000004</v>
      </c>
      <c r="AO33" s="411">
        <f>AO32/$F$32</f>
        <v>4.9996799999999997</v>
      </c>
      <c r="AP33" s="413">
        <f>AP32/$F$32</f>
        <v>6.3302399999999999</v>
      </c>
      <c r="AQ33" s="410">
        <f>AQ32/$F$32</f>
        <v>7.0005600000000001</v>
      </c>
    </row>
    <row r="34" spans="2:43" s="29" customFormat="1" ht="18" customHeight="1" thickTop="1">
      <c r="B34" s="932" t="s">
        <v>632</v>
      </c>
      <c r="C34" s="941" t="s">
        <v>113</v>
      </c>
      <c r="D34" s="942"/>
      <c r="E34" s="943"/>
      <c r="F34" s="937">
        <v>1000</v>
      </c>
      <c r="G34" s="939">
        <f>D35*F34</f>
        <v>2400</v>
      </c>
      <c r="H34" s="949" t="s">
        <v>630</v>
      </c>
      <c r="I34" s="951">
        <f>G34*$I$19</f>
        <v>7142.4</v>
      </c>
      <c r="J34" s="926">
        <v>0</v>
      </c>
      <c r="K34" s="944">
        <f t="shared" ref="K34" si="38">G34*$G$8*6</f>
        <v>1900.8000000000002</v>
      </c>
      <c r="L34" s="944">
        <f t="shared" ref="L34" si="39">G34*$H$8*2</f>
        <v>633.6</v>
      </c>
      <c r="M34" s="944">
        <f t="shared" ref="M34" si="40">G34*$I$8*1</f>
        <v>324</v>
      </c>
      <c r="N34" s="945">
        <f t="shared" ref="N34" si="41">G34*0%</f>
        <v>0</v>
      </c>
      <c r="O34" s="947" t="s">
        <v>630</v>
      </c>
      <c r="P34" s="930" t="s">
        <v>630</v>
      </c>
      <c r="Q34" s="379">
        <f>I34</f>
        <v>7142.4</v>
      </c>
      <c r="R34" s="391">
        <f>I34+K34</f>
        <v>9043.2000000000007</v>
      </c>
      <c r="S34" s="385">
        <f>I34+K34+L34+M34+N34</f>
        <v>10000.800000000001</v>
      </c>
      <c r="T34" s="397">
        <f>Q34*$V$18</f>
        <v>6999.5519999999997</v>
      </c>
      <c r="U34" s="391">
        <f>R34*$V$18</f>
        <v>8862.3360000000011</v>
      </c>
      <c r="V34" s="385">
        <f>S34*$V$18</f>
        <v>9800.7840000000015</v>
      </c>
      <c r="W34" s="379">
        <f>Q34*$Y$18</f>
        <v>6785.28</v>
      </c>
      <c r="X34" s="391">
        <f>R34*$Y$18</f>
        <v>8591.0400000000009</v>
      </c>
      <c r="Y34" s="385">
        <f>S34*$Y$18</f>
        <v>9500.76</v>
      </c>
      <c r="Z34" s="379">
        <f>Q34*$AB$18</f>
        <v>6642.4319999999998</v>
      </c>
      <c r="AA34" s="391">
        <f>R34*$AB$18</f>
        <v>8410.1760000000013</v>
      </c>
      <c r="AB34" s="385">
        <f>S34*$AB$18</f>
        <v>9300.7440000000006</v>
      </c>
      <c r="AC34" s="397">
        <f>Q34*$AE$18</f>
        <v>6428.16</v>
      </c>
      <c r="AD34" s="391">
        <f>R34*$AE$18</f>
        <v>8138.880000000001</v>
      </c>
      <c r="AE34" s="385">
        <f>S34*$AE$18</f>
        <v>9000.7200000000012</v>
      </c>
      <c r="AF34" s="379">
        <f>Q34*$AH$18</f>
        <v>5928.1919999999991</v>
      </c>
      <c r="AG34" s="391">
        <f>R34*$AH$18</f>
        <v>7505.8560000000007</v>
      </c>
      <c r="AH34" s="385">
        <f>S34*$AH$18</f>
        <v>8300.6640000000007</v>
      </c>
      <c r="AI34" s="397">
        <f>Q34*$AK$18</f>
        <v>5713.92</v>
      </c>
      <c r="AJ34" s="391">
        <f>R34*$AK$18</f>
        <v>7234.5600000000013</v>
      </c>
      <c r="AK34" s="385">
        <f>S34*$AK$18</f>
        <v>8000.6400000000012</v>
      </c>
      <c r="AL34" s="379">
        <f>Q34*$AN$18</f>
        <v>5356.7999999999993</v>
      </c>
      <c r="AM34" s="391">
        <f>R34*$AN$18</f>
        <v>6782.4000000000005</v>
      </c>
      <c r="AN34" s="385">
        <f>S34*$AN$18</f>
        <v>7500.6</v>
      </c>
      <c r="AO34" s="397">
        <f>Q34*$AQ$18</f>
        <v>4999.6799999999994</v>
      </c>
      <c r="AP34" s="391">
        <f>R34*$AQ$18</f>
        <v>6330.24</v>
      </c>
      <c r="AQ34" s="385">
        <f>S34*$AQ$18</f>
        <v>7000.56</v>
      </c>
    </row>
    <row r="35" spans="2:43" s="29" customFormat="1" ht="18" customHeight="1" thickBot="1">
      <c r="B35" s="933"/>
      <c r="C35" s="764" t="s">
        <v>633</v>
      </c>
      <c r="D35" s="765">
        <v>2.4</v>
      </c>
      <c r="E35" s="766" t="s">
        <v>630</v>
      </c>
      <c r="F35" s="938"/>
      <c r="G35" s="940"/>
      <c r="H35" s="950"/>
      <c r="I35" s="952"/>
      <c r="J35" s="953"/>
      <c r="K35" s="927"/>
      <c r="L35" s="927"/>
      <c r="M35" s="927"/>
      <c r="N35" s="946"/>
      <c r="O35" s="948"/>
      <c r="P35" s="931"/>
      <c r="Q35" s="383">
        <f t="shared" ref="Q35:T35" si="42">Q34/$F$34</f>
        <v>7.1423999999999994</v>
      </c>
      <c r="R35" s="395">
        <f t="shared" si="42"/>
        <v>9.0432000000000006</v>
      </c>
      <c r="S35" s="389">
        <f t="shared" si="42"/>
        <v>10.000800000000002</v>
      </c>
      <c r="T35" s="401">
        <f t="shared" si="42"/>
        <v>6.9995519999999996</v>
      </c>
      <c r="U35" s="395">
        <f>U34/$F$34</f>
        <v>8.8623360000000009</v>
      </c>
      <c r="V35" s="390">
        <f>V34/$F$34</f>
        <v>9.8007840000000019</v>
      </c>
      <c r="W35" s="404">
        <f t="shared" ref="W35:AB35" si="43">W34/$F$20</f>
        <v>6.7852799999999993</v>
      </c>
      <c r="X35" s="396">
        <f t="shared" si="43"/>
        <v>8.5910400000000013</v>
      </c>
      <c r="Y35" s="405">
        <f t="shared" si="43"/>
        <v>9.5007599999999996</v>
      </c>
      <c r="Z35" s="404">
        <f t="shared" si="43"/>
        <v>6.6424319999999994</v>
      </c>
      <c r="AA35" s="396">
        <f t="shared" si="43"/>
        <v>8.4101760000000017</v>
      </c>
      <c r="AB35" s="405">
        <f t="shared" si="43"/>
        <v>9.3007439999999999</v>
      </c>
      <c r="AC35" s="401">
        <f>AC34/$F$34</f>
        <v>6.4281600000000001</v>
      </c>
      <c r="AD35" s="395">
        <f>AD34/$F$34</f>
        <v>8.1388800000000003</v>
      </c>
      <c r="AE35" s="390">
        <f>AE34/$F$34</f>
        <v>9.0007200000000012</v>
      </c>
      <c r="AF35" s="404">
        <f>AF34/$F$20</f>
        <v>5.9281919999999992</v>
      </c>
      <c r="AG35" s="396">
        <f>AG34/$F$20</f>
        <v>7.5058560000000005</v>
      </c>
      <c r="AH35" s="405">
        <f>AH34/$F$20</f>
        <v>8.3006640000000012</v>
      </c>
      <c r="AI35" s="401">
        <f>AI34/$F$34</f>
        <v>5.7139199999999999</v>
      </c>
      <c r="AJ35" s="395">
        <f>AJ34/$F$34</f>
        <v>7.234560000000001</v>
      </c>
      <c r="AK35" s="390">
        <f>AK34/$F$34</f>
        <v>8.0006400000000006</v>
      </c>
      <c r="AL35" s="384">
        <f>AL34/$F$20</f>
        <v>5.3567999999999989</v>
      </c>
      <c r="AM35" s="396">
        <f>AM34/$F$20</f>
        <v>6.7824000000000009</v>
      </c>
      <c r="AN35" s="405">
        <f>AN34/$F$20</f>
        <v>7.5006000000000004</v>
      </c>
      <c r="AO35" s="401">
        <f>AO34/$F$34</f>
        <v>4.9996799999999997</v>
      </c>
      <c r="AP35" s="395">
        <f>AP34/$F$34</f>
        <v>6.3302399999999999</v>
      </c>
      <c r="AQ35" s="390">
        <f>AQ34/$F$34</f>
        <v>7.0005600000000001</v>
      </c>
    </row>
    <row r="36" spans="2:43" s="29" customFormat="1" ht="18" customHeight="1" thickTop="1">
      <c r="B36" s="932" t="s">
        <v>634</v>
      </c>
      <c r="C36" s="941" t="s">
        <v>635</v>
      </c>
      <c r="D36" s="942"/>
      <c r="E36" s="943"/>
      <c r="F36" s="937">
        <v>1000</v>
      </c>
      <c r="G36" s="939">
        <f>D37*F36</f>
        <v>180</v>
      </c>
      <c r="H36" s="939">
        <f>E37*F36</f>
        <v>30</v>
      </c>
      <c r="I36" s="944">
        <f>G36*$I$19</f>
        <v>535.67999999999995</v>
      </c>
      <c r="J36" s="944">
        <v>0</v>
      </c>
      <c r="K36" s="944">
        <f t="shared" ref="K36" si="44">G36*13.2%*6</f>
        <v>142.56</v>
      </c>
      <c r="L36" s="944">
        <f t="shared" ref="L36" si="45">G36*13.2%*2</f>
        <v>47.52</v>
      </c>
      <c r="M36" s="944">
        <f t="shared" ref="M36" si="46">G36*13.5%*1</f>
        <v>24.3</v>
      </c>
      <c r="N36" s="944">
        <f t="shared" ref="N36" si="47">G36*0%</f>
        <v>0</v>
      </c>
      <c r="O36" s="928">
        <f>H36*39.6%</f>
        <v>11.88</v>
      </c>
      <c r="P36" s="930">
        <f>H36*39.6%*36</f>
        <v>427.68</v>
      </c>
      <c r="Q36" s="379">
        <f>I36+O36</f>
        <v>547.55999999999995</v>
      </c>
      <c r="R36" s="391">
        <f>I36+K36+(O36*12)</f>
        <v>820.8</v>
      </c>
      <c r="S36" s="385">
        <f>I36+K36+L36+M36+N36+P36</f>
        <v>1177.74</v>
      </c>
      <c r="T36" s="397">
        <f>Q36*$V$18</f>
        <v>536.60879999999997</v>
      </c>
      <c r="U36" s="391">
        <f>R36*$V$18</f>
        <v>804.3839999999999</v>
      </c>
      <c r="V36" s="385">
        <f>S36*$V$18</f>
        <v>1154.1851999999999</v>
      </c>
      <c r="W36" s="379">
        <f>Q36*$Y$18</f>
        <v>520.1819999999999</v>
      </c>
      <c r="X36" s="391">
        <f>R36*$Y$18</f>
        <v>779.75999999999988</v>
      </c>
      <c r="Y36" s="385">
        <f>S36*$Y$18</f>
        <v>1118.8530000000001</v>
      </c>
      <c r="Z36" s="379">
        <f>Q36*$AB$18</f>
        <v>509.23079999999999</v>
      </c>
      <c r="AA36" s="391">
        <f>R36*$AB$18</f>
        <v>763.34400000000005</v>
      </c>
      <c r="AB36" s="385">
        <f>S36*$AB$18</f>
        <v>1095.2982000000002</v>
      </c>
      <c r="AC36" s="397">
        <f>Q36*$AE$18</f>
        <v>492.80399999999997</v>
      </c>
      <c r="AD36" s="391">
        <f>R36*$AE$18</f>
        <v>738.72</v>
      </c>
      <c r="AE36" s="385">
        <f>S36*$AE$18</f>
        <v>1059.9660000000001</v>
      </c>
      <c r="AF36" s="379">
        <f>Q36*$AH$18</f>
        <v>454.47479999999996</v>
      </c>
      <c r="AG36" s="391">
        <f>R36*$AH$18</f>
        <v>681.2639999999999</v>
      </c>
      <c r="AH36" s="385">
        <f>S36*$AH$18</f>
        <v>977.52419999999995</v>
      </c>
      <c r="AI36" s="397">
        <f>Q36*$AK$18</f>
        <v>438.048</v>
      </c>
      <c r="AJ36" s="391">
        <f>R36*$AK$18</f>
        <v>656.64</v>
      </c>
      <c r="AK36" s="385">
        <f>S36*$AK$18</f>
        <v>942.19200000000001</v>
      </c>
      <c r="AL36" s="379">
        <f>Q36*$AN$18</f>
        <v>410.66999999999996</v>
      </c>
      <c r="AM36" s="391">
        <f>R36*$AN$18</f>
        <v>615.59999999999991</v>
      </c>
      <c r="AN36" s="385">
        <f>S36*$AN$18</f>
        <v>883.30500000000006</v>
      </c>
      <c r="AO36" s="397">
        <f>Q36*$AQ$18</f>
        <v>383.29199999999992</v>
      </c>
      <c r="AP36" s="391">
        <f>R36*$AQ$18</f>
        <v>574.55999999999995</v>
      </c>
      <c r="AQ36" s="385">
        <f>S36*$AQ$18</f>
        <v>824.41800000000001</v>
      </c>
    </row>
    <row r="37" spans="2:43" s="29" customFormat="1" ht="18" customHeight="1" thickBot="1">
      <c r="B37" s="933"/>
      <c r="C37" s="764" t="s">
        <v>636</v>
      </c>
      <c r="D37" s="765">
        <v>0.18</v>
      </c>
      <c r="E37" s="767">
        <v>0.03</v>
      </c>
      <c r="F37" s="938"/>
      <c r="G37" s="940"/>
      <c r="H37" s="940"/>
      <c r="I37" s="927"/>
      <c r="J37" s="927"/>
      <c r="K37" s="927"/>
      <c r="L37" s="927"/>
      <c r="M37" s="927"/>
      <c r="N37" s="927"/>
      <c r="O37" s="929"/>
      <c r="P37" s="931"/>
      <c r="Q37" s="384">
        <f>Q36/$F$36</f>
        <v>0.54755999999999994</v>
      </c>
      <c r="R37" s="396">
        <f t="shared" ref="R37:T37" si="48">R36/$F$36</f>
        <v>0.82079999999999997</v>
      </c>
      <c r="S37" s="390">
        <f t="shared" si="48"/>
        <v>1.17774</v>
      </c>
      <c r="T37" s="401">
        <f t="shared" si="48"/>
        <v>0.5366088</v>
      </c>
      <c r="U37" s="396">
        <f>U36/$F$36</f>
        <v>0.80438399999999988</v>
      </c>
      <c r="V37" s="390">
        <f>V36/$F$36</f>
        <v>1.1541851999999999</v>
      </c>
      <c r="W37" s="404">
        <f t="shared" ref="W37:AB37" si="49">W36/$F$20</f>
        <v>0.52018199999999992</v>
      </c>
      <c r="X37" s="396">
        <f t="shared" si="49"/>
        <v>0.7797599999999999</v>
      </c>
      <c r="Y37" s="405">
        <f t="shared" si="49"/>
        <v>1.1188530000000001</v>
      </c>
      <c r="Z37" s="404">
        <f t="shared" si="49"/>
        <v>0.50923079999999998</v>
      </c>
      <c r="AA37" s="396">
        <f t="shared" si="49"/>
        <v>0.76334400000000002</v>
      </c>
      <c r="AB37" s="405">
        <f t="shared" si="49"/>
        <v>1.0952982000000002</v>
      </c>
      <c r="AC37" s="401">
        <f>AC36/$F$36</f>
        <v>0.49280399999999996</v>
      </c>
      <c r="AD37" s="396">
        <f>AD36/$F$36</f>
        <v>0.73872000000000004</v>
      </c>
      <c r="AE37" s="390">
        <f>AE36/$F$36</f>
        <v>1.0599660000000002</v>
      </c>
      <c r="AF37" s="404">
        <f>AF36/$F$20</f>
        <v>0.45447479999999996</v>
      </c>
      <c r="AG37" s="396">
        <f>AG36/$F$20</f>
        <v>0.68126399999999987</v>
      </c>
      <c r="AH37" s="405">
        <f>AH36/$F$20</f>
        <v>0.97752419999999995</v>
      </c>
      <c r="AI37" s="401">
        <f>AI36/$F$36</f>
        <v>0.43804799999999999</v>
      </c>
      <c r="AJ37" s="396">
        <f>AJ36/$F$36</f>
        <v>0.65664</v>
      </c>
      <c r="AK37" s="390">
        <f>AK36/$F$36</f>
        <v>0.94219200000000003</v>
      </c>
      <c r="AL37" s="384">
        <f>AL36/$F$20</f>
        <v>0.41066999999999998</v>
      </c>
      <c r="AM37" s="396">
        <f>AM36/$F$20</f>
        <v>0.61559999999999993</v>
      </c>
      <c r="AN37" s="405">
        <f>AN36/$F$20</f>
        <v>0.88330500000000012</v>
      </c>
      <c r="AO37" s="401">
        <f>AO36/$F$36</f>
        <v>0.38329199999999991</v>
      </c>
      <c r="AP37" s="396">
        <f>AP36/$F$36</f>
        <v>0.57455999999999996</v>
      </c>
      <c r="AQ37" s="390">
        <f>AQ36/$F$36</f>
        <v>0.82441799999999998</v>
      </c>
    </row>
    <row r="38" spans="2:43" s="29" customFormat="1" ht="18" customHeight="1">
      <c r="B38" s="932" t="s">
        <v>637</v>
      </c>
      <c r="C38" s="941" t="s">
        <v>638</v>
      </c>
      <c r="D38" s="942"/>
      <c r="E38" s="943"/>
      <c r="F38" s="937">
        <v>1000</v>
      </c>
      <c r="G38" s="939">
        <f>D39*F38</f>
        <v>20</v>
      </c>
      <c r="H38" s="939">
        <f>E39*F38</f>
        <v>8</v>
      </c>
      <c r="I38" s="926">
        <f>G38*$I$19</f>
        <v>59.519999999999996</v>
      </c>
      <c r="J38" s="926">
        <v>0</v>
      </c>
      <c r="K38" s="926">
        <f t="shared" ref="K38" si="50">G38*13.2%*6</f>
        <v>15.84</v>
      </c>
      <c r="L38" s="926">
        <f t="shared" ref="L38" si="51">G38*13.2%*2</f>
        <v>5.28</v>
      </c>
      <c r="M38" s="926">
        <f t="shared" ref="M38" si="52">G38*13.5%*1</f>
        <v>2.7</v>
      </c>
      <c r="N38" s="926">
        <f t="shared" ref="N38" si="53">G38*0%</f>
        <v>0</v>
      </c>
      <c r="O38" s="928">
        <f>H38*39.6%</f>
        <v>3.1680000000000001</v>
      </c>
      <c r="P38" s="930">
        <f>H38*39.6%*36</f>
        <v>114.048</v>
      </c>
      <c r="Q38" s="379">
        <f>I38+O38</f>
        <v>62.687999999999995</v>
      </c>
      <c r="R38" s="391">
        <f>I38+K38+(O38*12)</f>
        <v>113.376</v>
      </c>
      <c r="S38" s="385">
        <f>I38+K38+L38+M38+N38+P38</f>
        <v>197.38800000000001</v>
      </c>
      <c r="T38" s="397">
        <f>Q38*$V$18</f>
        <v>61.434239999999996</v>
      </c>
      <c r="U38" s="391">
        <f>R38*$V$18</f>
        <v>111.10848</v>
      </c>
      <c r="V38" s="385">
        <f>S38*$V$18</f>
        <v>193.44023999999999</v>
      </c>
      <c r="W38" s="379">
        <f>Q38*$Y$18</f>
        <v>59.553599999999996</v>
      </c>
      <c r="X38" s="391">
        <f>R38*$Y$18</f>
        <v>107.7072</v>
      </c>
      <c r="Y38" s="385">
        <f>S38*$Y$18</f>
        <v>187.51859999999999</v>
      </c>
      <c r="Z38" s="379">
        <f>Q38*$AB$18</f>
        <v>58.299839999999996</v>
      </c>
      <c r="AA38" s="391">
        <f>R38*$AB$18</f>
        <v>105.43968000000001</v>
      </c>
      <c r="AB38" s="385">
        <f>S38*$AB$18</f>
        <v>183.57084</v>
      </c>
      <c r="AC38" s="397">
        <f>Q38*$AE$18</f>
        <v>56.419199999999996</v>
      </c>
      <c r="AD38" s="391">
        <f>R38*$AE$18</f>
        <v>102.03840000000001</v>
      </c>
      <c r="AE38" s="385">
        <f>S38*$AE$18</f>
        <v>177.64920000000001</v>
      </c>
      <c r="AF38" s="379">
        <f>Q38*$AH$18</f>
        <v>52.03103999999999</v>
      </c>
      <c r="AG38" s="391">
        <f>R38*$AH$18</f>
        <v>94.102080000000001</v>
      </c>
      <c r="AH38" s="385">
        <f>S38*$AH$18</f>
        <v>163.83204000000001</v>
      </c>
      <c r="AI38" s="397">
        <f>Q38*$AK$18</f>
        <v>50.150399999999998</v>
      </c>
      <c r="AJ38" s="391">
        <f>R38*$AK$18</f>
        <v>90.700800000000015</v>
      </c>
      <c r="AK38" s="385">
        <f>S38*$AK$18</f>
        <v>157.91040000000001</v>
      </c>
      <c r="AL38" s="379">
        <f>Q38*$AN$18</f>
        <v>47.015999999999998</v>
      </c>
      <c r="AM38" s="391">
        <f>R38*$AN$18</f>
        <v>85.032000000000011</v>
      </c>
      <c r="AN38" s="385">
        <f>S38*$AN$18</f>
        <v>148.041</v>
      </c>
      <c r="AO38" s="397">
        <f>Q38*$AQ$18</f>
        <v>43.881599999999992</v>
      </c>
      <c r="AP38" s="391">
        <f>R38*$AQ$18</f>
        <v>79.363199999999992</v>
      </c>
      <c r="AQ38" s="385">
        <f>S38*$AQ$18</f>
        <v>138.17159999999998</v>
      </c>
    </row>
    <row r="39" spans="2:43" s="29" customFormat="1" ht="18" customHeight="1" thickBot="1">
      <c r="B39" s="933"/>
      <c r="C39" s="764" t="s">
        <v>639</v>
      </c>
      <c r="D39" s="768">
        <v>0.02</v>
      </c>
      <c r="E39" s="769">
        <v>8.0000000000000002E-3</v>
      </c>
      <c r="F39" s="938"/>
      <c r="G39" s="940"/>
      <c r="H39" s="940"/>
      <c r="I39" s="927"/>
      <c r="J39" s="927"/>
      <c r="K39" s="927"/>
      <c r="L39" s="927"/>
      <c r="M39" s="927"/>
      <c r="N39" s="927"/>
      <c r="O39" s="929"/>
      <c r="P39" s="931"/>
      <c r="Q39" s="384">
        <f t="shared" ref="Q39:T39" si="54">Q38/$F$38</f>
        <v>6.2687999999999994E-2</v>
      </c>
      <c r="R39" s="396">
        <f t="shared" si="54"/>
        <v>0.113376</v>
      </c>
      <c r="S39" s="390">
        <f t="shared" si="54"/>
        <v>0.19738800000000001</v>
      </c>
      <c r="T39" s="401">
        <f t="shared" si="54"/>
        <v>6.1434239999999994E-2</v>
      </c>
      <c r="U39" s="396">
        <f>U38/$F$38</f>
        <v>0.11110848</v>
      </c>
      <c r="V39" s="390">
        <f>V38/$F$38</f>
        <v>0.19344023999999999</v>
      </c>
      <c r="W39" s="404">
        <f t="shared" ref="W39:AB39" si="55">W38/$F$20</f>
        <v>5.9553599999999998E-2</v>
      </c>
      <c r="X39" s="396">
        <f t="shared" si="55"/>
        <v>0.1077072</v>
      </c>
      <c r="Y39" s="405">
        <f t="shared" si="55"/>
        <v>0.18751859999999998</v>
      </c>
      <c r="Z39" s="404">
        <f t="shared" si="55"/>
        <v>5.8299839999999999E-2</v>
      </c>
      <c r="AA39" s="396">
        <f t="shared" si="55"/>
        <v>0.10543968000000001</v>
      </c>
      <c r="AB39" s="405">
        <f t="shared" si="55"/>
        <v>0.18357084000000001</v>
      </c>
      <c r="AC39" s="401">
        <f>AC38/$F$38</f>
        <v>5.6419199999999996E-2</v>
      </c>
      <c r="AD39" s="396">
        <f>AD38/$F$38</f>
        <v>0.10203840000000002</v>
      </c>
      <c r="AE39" s="390">
        <f>AE38/$F$38</f>
        <v>0.17764920000000001</v>
      </c>
      <c r="AF39" s="404">
        <f>AF38/$F$20</f>
        <v>5.2031039999999987E-2</v>
      </c>
      <c r="AG39" s="396">
        <f>AG38/$F$20</f>
        <v>9.4102080000000005E-2</v>
      </c>
      <c r="AH39" s="405">
        <f>AH38/$F$20</f>
        <v>0.16383204000000001</v>
      </c>
      <c r="AI39" s="401">
        <f>AI38/$F$38</f>
        <v>5.0150399999999998E-2</v>
      </c>
      <c r="AJ39" s="396">
        <f>AJ38/$F$38</f>
        <v>9.0700800000000012E-2</v>
      </c>
      <c r="AK39" s="390">
        <f>AK38/$F$38</f>
        <v>0.15791040000000001</v>
      </c>
      <c r="AL39" s="384">
        <f>AL38/$F$20</f>
        <v>4.7015999999999995E-2</v>
      </c>
      <c r="AM39" s="396">
        <f>AM38/$F$20</f>
        <v>8.503200000000001E-2</v>
      </c>
      <c r="AN39" s="405">
        <f>AN38/$F$20</f>
        <v>0.14804100000000001</v>
      </c>
      <c r="AO39" s="401">
        <f>AO38/$F$38</f>
        <v>4.3881599999999993E-2</v>
      </c>
      <c r="AP39" s="396">
        <f>AP38/$F$38</f>
        <v>7.9363199999999995E-2</v>
      </c>
      <c r="AQ39" s="390">
        <f>AQ38/$F$38</f>
        <v>0.13817159999999998</v>
      </c>
    </row>
    <row r="40" spans="2:43" s="29" customFormat="1" ht="18" customHeight="1">
      <c r="B40" s="932" t="s">
        <v>640</v>
      </c>
      <c r="C40" s="941" t="s">
        <v>641</v>
      </c>
      <c r="D40" s="942"/>
      <c r="E40" s="943"/>
      <c r="F40" s="937">
        <v>1000</v>
      </c>
      <c r="G40" s="939">
        <f>D41*F40</f>
        <v>40</v>
      </c>
      <c r="H40" s="926" t="s">
        <v>630</v>
      </c>
      <c r="I40" s="926">
        <f>G40*16%</f>
        <v>6.4</v>
      </c>
      <c r="J40" s="926">
        <v>0</v>
      </c>
      <c r="K40" s="926" t="s">
        <v>630</v>
      </c>
      <c r="L40" s="926" t="s">
        <v>630</v>
      </c>
      <c r="M40" s="926" t="s">
        <v>630</v>
      </c>
      <c r="N40" s="926" t="s">
        <v>630</v>
      </c>
      <c r="O40" s="928" t="s">
        <v>630</v>
      </c>
      <c r="P40" s="930" t="s">
        <v>630</v>
      </c>
      <c r="Q40" s="379">
        <f>$I$40</f>
        <v>6.4</v>
      </c>
      <c r="R40" s="391">
        <f>$I$40</f>
        <v>6.4</v>
      </c>
      <c r="S40" s="385">
        <f>$I$40</f>
        <v>6.4</v>
      </c>
      <c r="T40" s="397">
        <f>$Q$40*$V$18</f>
        <v>6.2720000000000002</v>
      </c>
      <c r="U40" s="391">
        <f>$R$40*$V$18</f>
        <v>6.2720000000000002</v>
      </c>
      <c r="V40" s="385">
        <f>$S$40*$V$18</f>
        <v>6.2720000000000002</v>
      </c>
      <c r="W40" s="379">
        <f>Q40*$Y$18</f>
        <v>6.08</v>
      </c>
      <c r="X40" s="391">
        <f>R40*$Y$18</f>
        <v>6.08</v>
      </c>
      <c r="Y40" s="385">
        <f>S40*$Y$18</f>
        <v>6.08</v>
      </c>
      <c r="Z40" s="379">
        <f>Q40*$AB$18</f>
        <v>5.9520000000000008</v>
      </c>
      <c r="AA40" s="391">
        <f>R40*$AB$18</f>
        <v>5.9520000000000008</v>
      </c>
      <c r="AB40" s="385">
        <f>S40*$AB$18</f>
        <v>5.9520000000000008</v>
      </c>
      <c r="AC40" s="397">
        <f>Q40*$AE$18</f>
        <v>5.7600000000000007</v>
      </c>
      <c r="AD40" s="391">
        <f>R40*$AE$18</f>
        <v>5.7600000000000007</v>
      </c>
      <c r="AE40" s="385">
        <f>S40*$AE$18</f>
        <v>5.7600000000000007</v>
      </c>
      <c r="AF40" s="379">
        <f>Q40*$AH$18</f>
        <v>5.3120000000000003</v>
      </c>
      <c r="AG40" s="391">
        <f>R40*$AH$18</f>
        <v>5.3120000000000003</v>
      </c>
      <c r="AH40" s="385">
        <f>S40*$AH$18</f>
        <v>5.3120000000000003</v>
      </c>
      <c r="AI40" s="397">
        <f>Q40*$AK$18</f>
        <v>5.120000000000001</v>
      </c>
      <c r="AJ40" s="391">
        <f>R40*$AK$18</f>
        <v>5.120000000000001</v>
      </c>
      <c r="AK40" s="385">
        <f>S40*$AK$18</f>
        <v>5.120000000000001</v>
      </c>
      <c r="AL40" s="379">
        <f>Q40*$AN$18</f>
        <v>4.8000000000000007</v>
      </c>
      <c r="AM40" s="391">
        <f>R40*$AN$18</f>
        <v>4.8000000000000007</v>
      </c>
      <c r="AN40" s="385">
        <f>S40*$AN$18</f>
        <v>4.8000000000000007</v>
      </c>
      <c r="AO40" s="397">
        <f>$Q$40*$AQ$18</f>
        <v>4.4799999999999995</v>
      </c>
      <c r="AP40" s="391">
        <f>$R$40*$AQ$18</f>
        <v>4.4799999999999995</v>
      </c>
      <c r="AQ40" s="385">
        <f>$S$40*$AQ$18</f>
        <v>4.4799999999999995</v>
      </c>
    </row>
    <row r="41" spans="2:43" s="29" customFormat="1" ht="18" customHeight="1" thickBot="1">
      <c r="B41" s="933"/>
      <c r="C41" s="764" t="s">
        <v>642</v>
      </c>
      <c r="D41" s="768">
        <v>0.04</v>
      </c>
      <c r="E41" s="767" t="s">
        <v>630</v>
      </c>
      <c r="F41" s="938"/>
      <c r="G41" s="940"/>
      <c r="H41" s="927"/>
      <c r="I41" s="927"/>
      <c r="J41" s="927"/>
      <c r="K41" s="927"/>
      <c r="L41" s="927"/>
      <c r="M41" s="927"/>
      <c r="N41" s="927"/>
      <c r="O41" s="929"/>
      <c r="P41" s="931"/>
      <c r="Q41" s="384">
        <f t="shared" ref="Q41:T41" si="56">Q40/$F$40</f>
        <v>6.4000000000000003E-3</v>
      </c>
      <c r="R41" s="396">
        <f t="shared" si="56"/>
        <v>6.4000000000000003E-3</v>
      </c>
      <c r="S41" s="390">
        <f t="shared" si="56"/>
        <v>6.4000000000000003E-3</v>
      </c>
      <c r="T41" s="401">
        <f t="shared" si="56"/>
        <v>6.2720000000000007E-3</v>
      </c>
      <c r="U41" s="396">
        <f>U40/$F$40</f>
        <v>6.2720000000000007E-3</v>
      </c>
      <c r="V41" s="390">
        <f>V40/$F$40</f>
        <v>6.2720000000000007E-3</v>
      </c>
      <c r="W41" s="404">
        <f t="shared" ref="W41:AB41" si="57">W40/$F$20</f>
        <v>6.0800000000000003E-3</v>
      </c>
      <c r="X41" s="396">
        <f t="shared" si="57"/>
        <v>6.0800000000000003E-3</v>
      </c>
      <c r="Y41" s="405">
        <f t="shared" si="57"/>
        <v>6.0800000000000003E-3</v>
      </c>
      <c r="Z41" s="404">
        <f t="shared" si="57"/>
        <v>5.9520000000000007E-3</v>
      </c>
      <c r="AA41" s="396">
        <f t="shared" si="57"/>
        <v>5.9520000000000007E-3</v>
      </c>
      <c r="AB41" s="405">
        <f t="shared" si="57"/>
        <v>5.9520000000000007E-3</v>
      </c>
      <c r="AC41" s="401">
        <f>AC40/$F$40</f>
        <v>5.7600000000000004E-3</v>
      </c>
      <c r="AD41" s="396">
        <f>AD40/$F$40</f>
        <v>5.7600000000000004E-3</v>
      </c>
      <c r="AE41" s="390">
        <f>AE40/$F$40</f>
        <v>5.7600000000000004E-3</v>
      </c>
      <c r="AF41" s="404">
        <f>AF40/$F$20</f>
        <v>5.3119999999999999E-3</v>
      </c>
      <c r="AG41" s="396">
        <f>AG40/$F$20</f>
        <v>5.3119999999999999E-3</v>
      </c>
      <c r="AH41" s="405">
        <f>AH40/$F$20</f>
        <v>5.3119999999999999E-3</v>
      </c>
      <c r="AI41" s="401">
        <f>AI40/$F$40</f>
        <v>5.1200000000000013E-3</v>
      </c>
      <c r="AJ41" s="396">
        <f>AJ40/$F$40</f>
        <v>5.1200000000000013E-3</v>
      </c>
      <c r="AK41" s="390">
        <f>AK40/$F$40</f>
        <v>5.1200000000000013E-3</v>
      </c>
      <c r="AL41" s="384">
        <f>AL40/$F$20</f>
        <v>4.8000000000000004E-3</v>
      </c>
      <c r="AM41" s="396">
        <f>AM40/$F$20</f>
        <v>4.8000000000000004E-3</v>
      </c>
      <c r="AN41" s="405">
        <f>AN40/$F$20</f>
        <v>4.8000000000000004E-3</v>
      </c>
      <c r="AO41" s="401">
        <f>AO40/$F$40</f>
        <v>4.4799999999999996E-3</v>
      </c>
      <c r="AP41" s="396">
        <f>AP40/$F$40</f>
        <v>4.4799999999999996E-3</v>
      </c>
      <c r="AQ41" s="390">
        <f>AQ40/$F$40</f>
        <v>4.4799999999999996E-3</v>
      </c>
    </row>
    <row r="42" spans="2:43" s="29" customFormat="1" ht="27.75" customHeight="1">
      <c r="B42" s="932" t="s">
        <v>643</v>
      </c>
      <c r="C42" s="934" t="s">
        <v>644</v>
      </c>
      <c r="D42" s="935"/>
      <c r="E42" s="936"/>
      <c r="F42" s="937">
        <v>1000</v>
      </c>
      <c r="G42" s="939">
        <f>D43*F42</f>
        <v>200</v>
      </c>
      <c r="H42" s="926" t="s">
        <v>645</v>
      </c>
      <c r="I42" s="926">
        <f>G42*34%</f>
        <v>68</v>
      </c>
      <c r="J42" s="926">
        <f>(G42*34%)*5</f>
        <v>340</v>
      </c>
      <c r="K42" s="926">
        <f>(G42*34%)*6</f>
        <v>408</v>
      </c>
      <c r="L42" s="926" t="s">
        <v>630</v>
      </c>
      <c r="M42" s="926" t="s">
        <v>630</v>
      </c>
      <c r="N42" s="926" t="s">
        <v>630</v>
      </c>
      <c r="O42" s="928" t="s">
        <v>630</v>
      </c>
      <c r="P42" s="930" t="s">
        <v>630</v>
      </c>
      <c r="Q42" s="379">
        <f>$I$42</f>
        <v>68</v>
      </c>
      <c r="R42" s="391">
        <f>I42+J42+K42</f>
        <v>816</v>
      </c>
      <c r="S42" s="385">
        <f>I42+J42+K42</f>
        <v>816</v>
      </c>
      <c r="T42" s="397">
        <f>$Q$42*$V$18</f>
        <v>66.64</v>
      </c>
      <c r="U42" s="391">
        <f>$R$42*$V$18</f>
        <v>799.68</v>
      </c>
      <c r="V42" s="385">
        <f>$S$42*$V$18</f>
        <v>799.68</v>
      </c>
      <c r="W42" s="379">
        <f>Q42*$Y$18</f>
        <v>64.599999999999994</v>
      </c>
      <c r="X42" s="391">
        <f>R42*$Y$18</f>
        <v>775.19999999999993</v>
      </c>
      <c r="Y42" s="385">
        <f>S42*$Y$18</f>
        <v>775.19999999999993</v>
      </c>
      <c r="Z42" s="379">
        <f>Q42*$AB$18</f>
        <v>63.24</v>
      </c>
      <c r="AA42" s="391">
        <f>R42*$AB$18</f>
        <v>758.88</v>
      </c>
      <c r="AB42" s="385">
        <f>S42*$AB$18</f>
        <v>758.88</v>
      </c>
      <c r="AC42" s="397">
        <f>Q42*$AE$18</f>
        <v>61.2</v>
      </c>
      <c r="AD42" s="391">
        <f>R42*$AE$18</f>
        <v>734.4</v>
      </c>
      <c r="AE42" s="385">
        <f>S42*$AE$18</f>
        <v>734.4</v>
      </c>
      <c r="AF42" s="379">
        <f>Q42*$AH$18</f>
        <v>56.44</v>
      </c>
      <c r="AG42" s="391">
        <f>R42*$AH$18</f>
        <v>677.28</v>
      </c>
      <c r="AH42" s="385">
        <f>S42*$AH$18</f>
        <v>677.28</v>
      </c>
      <c r="AI42" s="397">
        <f>Q42*$AK$18</f>
        <v>54.400000000000006</v>
      </c>
      <c r="AJ42" s="391">
        <f>R42*$AK$18</f>
        <v>652.80000000000007</v>
      </c>
      <c r="AK42" s="385">
        <f>S42*$AK$18</f>
        <v>652.80000000000007</v>
      </c>
      <c r="AL42" s="379">
        <f>Q42*$AN$18</f>
        <v>51</v>
      </c>
      <c r="AM42" s="391">
        <f>R42*$AN$18</f>
        <v>612</v>
      </c>
      <c r="AN42" s="385">
        <f>S42*$AN$18</f>
        <v>612</v>
      </c>
      <c r="AO42" s="397">
        <f>$Q$42*$AQ$18</f>
        <v>47.599999999999994</v>
      </c>
      <c r="AP42" s="391">
        <f>$R$42*$AQ$18</f>
        <v>571.19999999999993</v>
      </c>
      <c r="AQ42" s="385">
        <f>$S$42*$AQ$18</f>
        <v>571.19999999999993</v>
      </c>
    </row>
    <row r="43" spans="2:43" s="29" customFormat="1" ht="18" customHeight="1" thickBot="1">
      <c r="B43" s="933"/>
      <c r="C43" s="764" t="s">
        <v>646</v>
      </c>
      <c r="D43" s="768">
        <v>0.2</v>
      </c>
      <c r="E43" s="767" t="s">
        <v>630</v>
      </c>
      <c r="F43" s="938"/>
      <c r="G43" s="940"/>
      <c r="H43" s="927"/>
      <c r="I43" s="927"/>
      <c r="J43" s="927"/>
      <c r="K43" s="927"/>
      <c r="L43" s="927"/>
      <c r="M43" s="927"/>
      <c r="N43" s="927"/>
      <c r="O43" s="929"/>
      <c r="P43" s="931"/>
      <c r="Q43" s="384">
        <f t="shared" ref="Q43:T43" si="58">Q42/$F$42</f>
        <v>6.8000000000000005E-2</v>
      </c>
      <c r="R43" s="396">
        <f t="shared" si="58"/>
        <v>0.81599999999999995</v>
      </c>
      <c r="S43" s="390">
        <f t="shared" si="58"/>
        <v>0.81599999999999995</v>
      </c>
      <c r="T43" s="401">
        <f t="shared" si="58"/>
        <v>6.6640000000000005E-2</v>
      </c>
      <c r="U43" s="396">
        <f>U42/$F$42</f>
        <v>0.79967999999999995</v>
      </c>
      <c r="V43" s="390">
        <f>V42/$F$42</f>
        <v>0.79967999999999995</v>
      </c>
      <c r="W43" s="404">
        <f t="shared" ref="W43:AB43" si="59">W42/$F$20</f>
        <v>6.4599999999999991E-2</v>
      </c>
      <c r="X43" s="396">
        <f t="shared" si="59"/>
        <v>0.77519999999999989</v>
      </c>
      <c r="Y43" s="405">
        <f t="shared" si="59"/>
        <v>0.77519999999999989</v>
      </c>
      <c r="Z43" s="404">
        <f t="shared" si="59"/>
        <v>6.3240000000000005E-2</v>
      </c>
      <c r="AA43" s="396">
        <f t="shared" si="59"/>
        <v>0.75888</v>
      </c>
      <c r="AB43" s="405">
        <f t="shared" si="59"/>
        <v>0.75888</v>
      </c>
      <c r="AC43" s="401">
        <f>AC42/$F$42</f>
        <v>6.1200000000000004E-2</v>
      </c>
      <c r="AD43" s="396">
        <f>AD42/$F$42</f>
        <v>0.73439999999999994</v>
      </c>
      <c r="AE43" s="390">
        <f>AE42/$F$42</f>
        <v>0.73439999999999994</v>
      </c>
      <c r="AF43" s="404">
        <f>AF42/$F$20</f>
        <v>5.6439999999999997E-2</v>
      </c>
      <c r="AG43" s="396">
        <f>AG42/$F$20</f>
        <v>0.67727999999999999</v>
      </c>
      <c r="AH43" s="405">
        <f>AH42/$F$20</f>
        <v>0.67727999999999999</v>
      </c>
      <c r="AI43" s="401">
        <f>AI42/$F$42</f>
        <v>5.4400000000000004E-2</v>
      </c>
      <c r="AJ43" s="396">
        <f>AJ42/$F$42</f>
        <v>0.65280000000000005</v>
      </c>
      <c r="AK43" s="390">
        <f>AK42/$F$42</f>
        <v>0.65280000000000005</v>
      </c>
      <c r="AL43" s="384">
        <f>AL42/$F$20</f>
        <v>5.0999999999999997E-2</v>
      </c>
      <c r="AM43" s="396">
        <f>AM42/$F$20</f>
        <v>0.61199999999999999</v>
      </c>
      <c r="AN43" s="405">
        <f>AN42/$F$20</f>
        <v>0.61199999999999999</v>
      </c>
      <c r="AO43" s="401">
        <f>AO42/$F$42</f>
        <v>4.7599999999999996E-2</v>
      </c>
      <c r="AP43" s="396">
        <f>AP42/$F$42</f>
        <v>0.57119999999999993</v>
      </c>
      <c r="AQ43" s="390">
        <f>AQ42/$F$42</f>
        <v>0.57119999999999993</v>
      </c>
    </row>
    <row r="44" spans="2:43" ht="18" customHeight="1">
      <c r="P44" s="217"/>
    </row>
    <row r="45" spans="2:43" s="31" customFormat="1" ht="15.95" customHeight="1">
      <c r="B45" s="520"/>
      <c r="C45" s="521"/>
      <c r="D45" s="522"/>
      <c r="E45" s="523"/>
      <c r="F45" s="523"/>
      <c r="G45" s="524"/>
      <c r="H45" s="524"/>
      <c r="I45" s="524"/>
      <c r="J45" s="524"/>
      <c r="K45" s="524"/>
      <c r="L45" s="524"/>
      <c r="M45" s="524"/>
      <c r="N45" s="524"/>
      <c r="O45" s="539"/>
    </row>
    <row r="46" spans="2:43" s="31" customFormat="1" ht="15.95" customHeight="1">
      <c r="B46" s="525"/>
      <c r="C46" s="521"/>
      <c r="D46" s="523"/>
      <c r="E46" s="523"/>
      <c r="F46" s="523"/>
      <c r="G46" s="524"/>
      <c r="H46" s="524"/>
      <c r="I46" s="524"/>
      <c r="J46" s="524"/>
      <c r="K46" s="524"/>
      <c r="L46" s="524"/>
      <c r="M46" s="524"/>
      <c r="N46" s="524"/>
      <c r="O46" s="539"/>
    </row>
    <row r="47" spans="2:43" s="31" customFormat="1" ht="15.95" customHeight="1">
      <c r="B47" s="526"/>
      <c r="C47" s="521"/>
      <c r="D47" s="523"/>
      <c r="E47" s="523"/>
      <c r="F47" s="523"/>
      <c r="G47" s="524"/>
      <c r="H47" s="524"/>
      <c r="I47" s="524"/>
      <c r="J47" s="524"/>
      <c r="K47" s="524"/>
      <c r="L47" s="524"/>
      <c r="M47" s="524"/>
      <c r="N47" s="524"/>
      <c r="O47" s="539"/>
    </row>
    <row r="48" spans="2:43" s="33" customFormat="1" ht="15.95" customHeight="1">
      <c r="B48" s="527"/>
      <c r="C48" s="528"/>
      <c r="D48" s="528"/>
      <c r="E48" s="528"/>
      <c r="F48" s="522"/>
      <c r="G48" s="522"/>
      <c r="H48" s="522"/>
      <c r="I48" s="522"/>
      <c r="J48" s="522"/>
      <c r="K48" s="522"/>
      <c r="L48" s="522"/>
      <c r="M48" s="522"/>
      <c r="N48" s="522"/>
      <c r="O48" s="540"/>
    </row>
    <row r="49" spans="1:43" s="33" customFormat="1" ht="15.95" customHeight="1">
      <c r="B49" s="527"/>
      <c r="C49" s="528"/>
      <c r="D49" s="528"/>
      <c r="E49" s="528"/>
      <c r="F49" s="522"/>
      <c r="G49" s="522"/>
      <c r="H49" s="522"/>
      <c r="I49" s="522"/>
      <c r="J49" s="522"/>
      <c r="K49" s="522"/>
      <c r="L49" s="522"/>
      <c r="M49" s="522"/>
      <c r="N49" s="522"/>
      <c r="O49" s="540"/>
      <c r="AA49" s="31"/>
      <c r="AD49" s="31"/>
    </row>
    <row r="50" spans="1:43" s="31" customFormat="1" ht="15.95" customHeight="1">
      <c r="B50" s="525"/>
      <c r="C50" s="521"/>
      <c r="D50" s="523"/>
      <c r="E50" s="523"/>
      <c r="F50" s="523"/>
      <c r="G50" s="524"/>
      <c r="H50" s="524"/>
      <c r="I50" s="524"/>
      <c r="J50" s="524"/>
      <c r="K50" s="524"/>
      <c r="L50" s="524"/>
      <c r="M50" s="524"/>
      <c r="N50" s="524"/>
      <c r="O50" s="539"/>
    </row>
    <row r="51" spans="1:43" s="31" customFormat="1" ht="15.95" customHeight="1">
      <c r="B51" s="529"/>
      <c r="C51" s="521"/>
      <c r="D51" s="523"/>
      <c r="E51" s="523"/>
      <c r="F51" s="523"/>
      <c r="G51" s="524"/>
      <c r="H51" s="524"/>
      <c r="I51" s="524"/>
      <c r="J51" s="524"/>
      <c r="K51" s="524"/>
      <c r="L51" s="524"/>
      <c r="M51" s="524"/>
      <c r="N51" s="524"/>
      <c r="O51" s="539"/>
    </row>
    <row r="52" spans="1:43" s="31" customFormat="1" ht="15.95" customHeight="1">
      <c r="B52" s="525"/>
      <c r="C52" s="521"/>
      <c r="D52" s="523"/>
      <c r="E52" s="523"/>
      <c r="F52" s="523"/>
      <c r="G52" s="524"/>
      <c r="H52" s="524"/>
      <c r="I52" s="524"/>
      <c r="J52" s="524"/>
      <c r="K52" s="524"/>
      <c r="L52" s="524"/>
      <c r="M52" s="524"/>
      <c r="N52" s="524"/>
      <c r="O52" s="539"/>
    </row>
    <row r="53" spans="1:43" customFormat="1" ht="16.5">
      <c r="A53" s="256"/>
      <c r="B53" s="525"/>
      <c r="C53" s="524"/>
      <c r="D53" s="524"/>
      <c r="E53" s="524"/>
      <c r="F53" s="524"/>
      <c r="G53" s="524"/>
      <c r="H53" s="524"/>
      <c r="I53" s="530"/>
      <c r="J53" s="530"/>
      <c r="K53" s="530"/>
      <c r="L53" s="530"/>
      <c r="M53" s="530"/>
      <c r="N53" s="530"/>
      <c r="O53" s="541"/>
      <c r="P53" s="256"/>
      <c r="Q53" s="256"/>
      <c r="X53" s="17"/>
      <c r="Y53" s="17"/>
      <c r="Z53" s="17"/>
      <c r="AA53" s="17"/>
      <c r="AB53" s="17"/>
      <c r="AC53" s="17"/>
      <c r="AD53" s="17"/>
      <c r="AE53" s="17"/>
      <c r="AF53" s="17"/>
      <c r="AG53" s="17"/>
      <c r="AH53" s="17"/>
      <c r="AI53" s="17"/>
      <c r="AJ53" s="17"/>
      <c r="AK53" s="17"/>
      <c r="AL53" s="17"/>
    </row>
    <row r="54" spans="1:43" customFormat="1" ht="16.5">
      <c r="A54" s="256"/>
      <c r="B54" s="525"/>
      <c r="C54" s="524"/>
      <c r="D54" s="524"/>
      <c r="E54" s="524"/>
      <c r="F54" s="524"/>
      <c r="G54" s="524"/>
      <c r="H54" s="524"/>
      <c r="I54" s="530"/>
      <c r="J54" s="530"/>
      <c r="K54" s="530"/>
      <c r="L54" s="530"/>
      <c r="M54" s="530"/>
      <c r="N54" s="530"/>
      <c r="O54" s="541"/>
      <c r="P54" s="256"/>
      <c r="Q54" s="256"/>
      <c r="X54" s="17"/>
      <c r="Y54" s="17"/>
      <c r="Z54" s="17"/>
      <c r="AA54" s="17"/>
      <c r="AB54" s="17"/>
      <c r="AC54" s="17"/>
      <c r="AD54" s="17"/>
      <c r="AE54" s="17"/>
      <c r="AF54" s="17"/>
      <c r="AG54" s="17"/>
      <c r="AH54" s="17"/>
      <c r="AI54" s="17"/>
      <c r="AJ54" s="17"/>
      <c r="AK54" s="17"/>
      <c r="AL54" s="17"/>
    </row>
    <row r="55" spans="1:43" customFormat="1" ht="16.5">
      <c r="A55" s="256"/>
      <c r="B55" s="525"/>
      <c r="C55" s="524"/>
      <c r="D55" s="524"/>
      <c r="E55" s="524"/>
      <c r="F55" s="524"/>
      <c r="G55" s="524"/>
      <c r="H55" s="524"/>
      <c r="I55" s="530"/>
      <c r="J55" s="530"/>
      <c r="K55" s="530"/>
      <c r="L55" s="530"/>
      <c r="M55" s="530"/>
      <c r="N55" s="530"/>
      <c r="O55" s="541"/>
      <c r="P55" s="256"/>
      <c r="Q55" s="256"/>
      <c r="X55" s="17"/>
      <c r="Y55" s="17"/>
      <c r="Z55" s="17"/>
      <c r="AA55" s="17"/>
      <c r="AB55" s="17"/>
      <c r="AC55" s="17"/>
      <c r="AD55" s="17"/>
      <c r="AE55" s="17"/>
      <c r="AF55" s="17"/>
      <c r="AG55" s="17"/>
      <c r="AH55" s="17"/>
      <c r="AI55" s="17"/>
      <c r="AJ55" s="17"/>
      <c r="AK55" s="17"/>
      <c r="AL55" s="17"/>
    </row>
    <row r="56" spans="1:43" customFormat="1" ht="16.5">
      <c r="A56" s="256"/>
      <c r="B56" s="531"/>
      <c r="C56" s="524"/>
      <c r="D56" s="524"/>
      <c r="E56" s="524"/>
      <c r="F56" s="524"/>
      <c r="G56" s="524"/>
      <c r="H56" s="524"/>
      <c r="I56" s="530"/>
      <c r="J56" s="530"/>
      <c r="K56" s="530"/>
      <c r="L56" s="530"/>
      <c r="M56" s="530"/>
      <c r="N56" s="530"/>
      <c r="O56" s="541"/>
      <c r="P56" s="256"/>
      <c r="Q56" s="256"/>
      <c r="X56" s="17"/>
      <c r="Y56" s="17"/>
      <c r="Z56" s="17"/>
      <c r="AA56" s="17"/>
      <c r="AB56" s="17"/>
      <c r="AC56" s="17"/>
      <c r="AD56" s="17"/>
      <c r="AE56" s="17"/>
      <c r="AF56" s="17"/>
      <c r="AG56" s="17"/>
      <c r="AH56" s="17"/>
      <c r="AI56" s="17"/>
      <c r="AJ56" s="17"/>
      <c r="AK56" s="17"/>
      <c r="AL56" s="17"/>
    </row>
    <row r="57" spans="1:43" s="31" customFormat="1" ht="15.95" customHeight="1">
      <c r="B57" s="526"/>
      <c r="C57" s="523"/>
      <c r="D57" s="523"/>
      <c r="E57" s="523"/>
      <c r="F57" s="523"/>
      <c r="G57" s="524"/>
      <c r="H57" s="524"/>
      <c r="I57" s="524"/>
      <c r="J57" s="524"/>
      <c r="K57" s="524"/>
      <c r="L57" s="524"/>
      <c r="M57" s="524"/>
      <c r="N57" s="524"/>
      <c r="O57" s="539"/>
    </row>
    <row r="58" spans="1:43" s="18" customFormat="1" ht="15.95" customHeight="1">
      <c r="B58" s="532"/>
      <c r="C58" s="176"/>
      <c r="D58" s="176"/>
      <c r="E58" s="176"/>
      <c r="F58" s="176"/>
      <c r="G58" s="176"/>
      <c r="H58" s="176"/>
      <c r="I58" s="176"/>
      <c r="J58" s="176"/>
      <c r="K58" s="176"/>
      <c r="L58" s="176"/>
      <c r="M58" s="176"/>
      <c r="N58" s="176"/>
      <c r="O58" s="542"/>
    </row>
    <row r="59" spans="1:43" s="308" customFormat="1" ht="15" customHeight="1">
      <c r="B59" s="533"/>
      <c r="C59" s="534"/>
      <c r="D59" s="534"/>
      <c r="E59" s="534"/>
      <c r="F59" s="534"/>
      <c r="G59" s="534"/>
      <c r="H59" s="534"/>
      <c r="I59" s="534"/>
      <c r="J59" s="534"/>
      <c r="K59" s="534"/>
      <c r="L59" s="534"/>
      <c r="M59" s="534"/>
      <c r="N59" s="534"/>
      <c r="O59" s="543"/>
      <c r="P59" s="302"/>
      <c r="Q59" s="302"/>
    </row>
    <row r="60" spans="1:43" s="313" customFormat="1" ht="17.25" customHeight="1">
      <c r="A60" s="54"/>
      <c r="B60" s="533"/>
      <c r="C60" s="534"/>
      <c r="D60" s="534"/>
      <c r="E60" s="534"/>
      <c r="F60" s="534"/>
      <c r="G60" s="534"/>
      <c r="H60" s="534"/>
      <c r="I60" s="534"/>
      <c r="J60" s="534"/>
      <c r="K60" s="534"/>
      <c r="L60" s="534"/>
      <c r="M60" s="535"/>
      <c r="N60" s="535"/>
      <c r="O60" s="544"/>
      <c r="AN60" s="342"/>
      <c r="AQ60" s="342"/>
    </row>
    <row r="61" spans="1:43">
      <c r="B61" s="536"/>
      <c r="C61" s="537"/>
      <c r="D61" s="537"/>
      <c r="E61" s="537"/>
      <c r="F61" s="537"/>
      <c r="G61" s="537"/>
      <c r="H61" s="537"/>
      <c r="I61" s="537"/>
      <c r="J61" s="537"/>
      <c r="K61" s="537"/>
      <c r="L61" s="537"/>
      <c r="M61" s="537"/>
      <c r="N61" s="537"/>
      <c r="O61" s="545"/>
    </row>
    <row r="62" spans="1:43" ht="17.25">
      <c r="B62" s="538"/>
      <c r="C62" s="537"/>
      <c r="D62" s="537"/>
      <c r="E62" s="537"/>
      <c r="F62" s="537"/>
      <c r="G62" s="537"/>
      <c r="H62" s="537"/>
      <c r="I62" s="537"/>
      <c r="J62" s="537"/>
      <c r="K62" s="537"/>
      <c r="L62" s="537"/>
      <c r="M62" s="537"/>
      <c r="N62" s="537"/>
      <c r="O62" s="545"/>
    </row>
    <row r="63" spans="1:43" ht="17.25">
      <c r="B63" s="350"/>
    </row>
  </sheetData>
  <mergeCells count="174">
    <mergeCell ref="B12:C13"/>
    <mergeCell ref="D12:J13"/>
    <mergeCell ref="K12:P13"/>
    <mergeCell ref="B1:AQ1"/>
    <mergeCell ref="B5:C5"/>
    <mergeCell ref="D5:J5"/>
    <mergeCell ref="K5:P5"/>
    <mergeCell ref="B6:C11"/>
    <mergeCell ref="D6:J6"/>
    <mergeCell ref="K6:P11"/>
    <mergeCell ref="D9:I9"/>
    <mergeCell ref="B20:B33"/>
    <mergeCell ref="C20:E20"/>
    <mergeCell ref="F20:F21"/>
    <mergeCell ref="G20:G21"/>
    <mergeCell ref="H20:H21"/>
    <mergeCell ref="I20:I21"/>
    <mergeCell ref="P20:P21"/>
    <mergeCell ref="C22:E22"/>
    <mergeCell ref="F22:F23"/>
    <mergeCell ref="G22:G23"/>
    <mergeCell ref="H22:H23"/>
    <mergeCell ref="I22:I23"/>
    <mergeCell ref="J22:J23"/>
    <mergeCell ref="K22:K23"/>
    <mergeCell ref="L22:L23"/>
    <mergeCell ref="M22:M23"/>
    <mergeCell ref="J20:J21"/>
    <mergeCell ref="K20:K21"/>
    <mergeCell ref="L20:L21"/>
    <mergeCell ref="M20:M21"/>
    <mergeCell ref="N20:N21"/>
    <mergeCell ref="O20:O21"/>
    <mergeCell ref="N22:N23"/>
    <mergeCell ref="O22:O23"/>
    <mergeCell ref="O28:O29"/>
    <mergeCell ref="P28:P29"/>
    <mergeCell ref="P22:P23"/>
    <mergeCell ref="C24:E24"/>
    <mergeCell ref="F24:F25"/>
    <mergeCell ref="G24:G25"/>
    <mergeCell ref="H24:H25"/>
    <mergeCell ref="I24:I25"/>
    <mergeCell ref="J24:J25"/>
    <mergeCell ref="K24:K25"/>
    <mergeCell ref="L24:L25"/>
    <mergeCell ref="M24:M25"/>
    <mergeCell ref="N24:N25"/>
    <mergeCell ref="O24:O25"/>
    <mergeCell ref="P24:P25"/>
    <mergeCell ref="L30:L31"/>
    <mergeCell ref="M30:M31"/>
    <mergeCell ref="C26:E26"/>
    <mergeCell ref="F26:F27"/>
    <mergeCell ref="G26:G27"/>
    <mergeCell ref="H26:H27"/>
    <mergeCell ref="I26:I27"/>
    <mergeCell ref="P26:P27"/>
    <mergeCell ref="C28:E28"/>
    <mergeCell ref="F28:F29"/>
    <mergeCell ref="G28:G29"/>
    <mergeCell ref="H28:H29"/>
    <mergeCell ref="I28:I29"/>
    <mergeCell ref="J28:J29"/>
    <mergeCell ref="K28:K29"/>
    <mergeCell ref="L28:L29"/>
    <mergeCell ref="M28:M29"/>
    <mergeCell ref="J26:J27"/>
    <mergeCell ref="K26:K27"/>
    <mergeCell ref="L26:L27"/>
    <mergeCell ref="M26:M27"/>
    <mergeCell ref="N26:N27"/>
    <mergeCell ref="O26:O27"/>
    <mergeCell ref="N28:N29"/>
    <mergeCell ref="K34:K35"/>
    <mergeCell ref="L34:L35"/>
    <mergeCell ref="N30:N31"/>
    <mergeCell ref="O30:O31"/>
    <mergeCell ref="P30:P31"/>
    <mergeCell ref="C32:E32"/>
    <mergeCell ref="F32:F33"/>
    <mergeCell ref="G32:G33"/>
    <mergeCell ref="H32:H33"/>
    <mergeCell ref="I32:I33"/>
    <mergeCell ref="P32:P33"/>
    <mergeCell ref="J32:J33"/>
    <mergeCell ref="K32:K33"/>
    <mergeCell ref="L32:L33"/>
    <mergeCell ref="M32:M33"/>
    <mergeCell ref="N32:N33"/>
    <mergeCell ref="O32:O33"/>
    <mergeCell ref="C30:E30"/>
    <mergeCell ref="F30:F31"/>
    <mergeCell ref="G30:G31"/>
    <mergeCell ref="H30:H31"/>
    <mergeCell ref="I30:I31"/>
    <mergeCell ref="J30:J31"/>
    <mergeCell ref="K30:K31"/>
    <mergeCell ref="M34:M35"/>
    <mergeCell ref="N34:N35"/>
    <mergeCell ref="O34:O35"/>
    <mergeCell ref="P34:P35"/>
    <mergeCell ref="B36:B37"/>
    <mergeCell ref="C36:E36"/>
    <mergeCell ref="F36:F37"/>
    <mergeCell ref="G36:G37"/>
    <mergeCell ref="H36:H37"/>
    <mergeCell ref="I36:I37"/>
    <mergeCell ref="P36:P37"/>
    <mergeCell ref="J36:J37"/>
    <mergeCell ref="K36:K37"/>
    <mergeCell ref="L36:L37"/>
    <mergeCell ref="M36:M37"/>
    <mergeCell ref="N36:N37"/>
    <mergeCell ref="O36:O37"/>
    <mergeCell ref="B34:B35"/>
    <mergeCell ref="C34:E34"/>
    <mergeCell ref="F34:F35"/>
    <mergeCell ref="G34:G35"/>
    <mergeCell ref="H34:H35"/>
    <mergeCell ref="I34:I35"/>
    <mergeCell ref="J34:J35"/>
    <mergeCell ref="M38:M39"/>
    <mergeCell ref="N38:N39"/>
    <mergeCell ref="O38:O39"/>
    <mergeCell ref="P38:P39"/>
    <mergeCell ref="B40:B41"/>
    <mergeCell ref="C40:E40"/>
    <mergeCell ref="F40:F41"/>
    <mergeCell ref="G40:G41"/>
    <mergeCell ref="H40:H41"/>
    <mergeCell ref="I40:I41"/>
    <mergeCell ref="B38:B39"/>
    <mergeCell ref="C38:E38"/>
    <mergeCell ref="F38:F39"/>
    <mergeCell ref="G38:G39"/>
    <mergeCell ref="H38:H39"/>
    <mergeCell ref="I38:I39"/>
    <mergeCell ref="J38:J39"/>
    <mergeCell ref="K38:K39"/>
    <mergeCell ref="L38:L39"/>
    <mergeCell ref="M42:M43"/>
    <mergeCell ref="N42:N43"/>
    <mergeCell ref="O42:O43"/>
    <mergeCell ref="P42:P43"/>
    <mergeCell ref="P40:P41"/>
    <mergeCell ref="B42:B43"/>
    <mergeCell ref="C42:E42"/>
    <mergeCell ref="F42:F43"/>
    <mergeCell ref="G42:G43"/>
    <mergeCell ref="H42:H43"/>
    <mergeCell ref="I42:I43"/>
    <mergeCell ref="J42:J43"/>
    <mergeCell ref="K42:K43"/>
    <mergeCell ref="L42:L43"/>
    <mergeCell ref="J40:J41"/>
    <mergeCell ref="K40:K41"/>
    <mergeCell ref="L40:L41"/>
    <mergeCell ref="M40:M41"/>
    <mergeCell ref="N40:N41"/>
    <mergeCell ref="O40:O41"/>
    <mergeCell ref="O18:P18"/>
    <mergeCell ref="J18:N18"/>
    <mergeCell ref="F18:H18"/>
    <mergeCell ref="B18:E18"/>
    <mergeCell ref="AL18:AM18"/>
    <mergeCell ref="AF18:AG18"/>
    <mergeCell ref="Z18:AA18"/>
    <mergeCell ref="W18:X18"/>
    <mergeCell ref="AO18:AP18"/>
    <mergeCell ref="AI18:AJ18"/>
    <mergeCell ref="AC18:AD18"/>
    <mergeCell ref="T18:U18"/>
    <mergeCell ref="Q18:S18"/>
  </mergeCells>
  <phoneticPr fontId="4" type="noConversion"/>
  <printOptions horizontalCentered="1" verticalCentered="1"/>
  <pageMargins left="0.15748031496062992" right="0.15748031496062992" top="0.23622047244094491" bottom="0.19685039370078741" header="0.31496062992125984" footer="0.31496062992125984"/>
  <pageSetup paperSize="9" scale="4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Q48"/>
  <sheetViews>
    <sheetView zoomScaleNormal="100" workbookViewId="0">
      <pane ySplit="1" topLeftCell="A2" activePane="bottomLeft" state="frozen"/>
      <selection activeCell="B1" sqref="B1:K1"/>
      <selection pane="bottomLeft" activeCell="X10" sqref="X10"/>
    </sheetView>
  </sheetViews>
  <sheetFormatPr defaultColWidth="10.875" defaultRowHeight="18" customHeight="1"/>
  <cols>
    <col min="1" max="1" width="1" style="17" customWidth="1"/>
    <col min="2" max="2" width="6" style="17" customWidth="1"/>
    <col min="3" max="3" width="8.125" style="17" customWidth="1"/>
    <col min="4" max="4" width="6" style="17" bestFit="1" customWidth="1"/>
    <col min="5" max="5" width="17.5" style="17" customWidth="1"/>
    <col min="6" max="12" width="8.125" style="17" customWidth="1"/>
    <col min="13" max="13" width="7.625" style="17" customWidth="1"/>
    <col min="14" max="14" width="8.375" style="17" customWidth="1"/>
    <col min="15" max="39" width="7.625" style="17" customWidth="1"/>
    <col min="40" max="16384" width="10.875" style="185"/>
  </cols>
  <sheetData>
    <row r="1" spans="1:39" s="218" customFormat="1" ht="30" customHeight="1" thickBot="1">
      <c r="A1" s="181"/>
      <c r="B1" s="1024" t="s">
        <v>790</v>
      </c>
      <c r="C1" s="1024"/>
      <c r="D1" s="1024"/>
      <c r="E1" s="1024"/>
      <c r="F1" s="1024"/>
      <c r="G1" s="1024"/>
      <c r="H1" s="1024"/>
      <c r="I1" s="1024"/>
      <c r="J1" s="1024"/>
      <c r="K1" s="1024"/>
      <c r="L1" s="1024"/>
      <c r="M1" s="1024"/>
      <c r="N1" s="1024"/>
      <c r="O1" s="1024"/>
      <c r="P1" s="1024"/>
      <c r="Q1" s="1024"/>
      <c r="R1" s="1024"/>
      <c r="S1" s="1024"/>
      <c r="T1" s="1024"/>
      <c r="U1" s="1024"/>
      <c r="V1" s="1024"/>
      <c r="W1" s="1024"/>
      <c r="X1" s="1024"/>
      <c r="Y1" s="1024"/>
      <c r="Z1" s="1024"/>
      <c r="AA1" s="1024"/>
      <c r="AB1" s="1024"/>
      <c r="AC1" s="1024"/>
      <c r="AD1" s="1024"/>
      <c r="AE1" s="1024"/>
      <c r="AF1" s="1024"/>
      <c r="AG1" s="1024"/>
      <c r="AH1" s="1024"/>
      <c r="AI1" s="1024"/>
      <c r="AJ1" s="1024"/>
      <c r="AK1" s="868"/>
      <c r="AL1" s="868"/>
      <c r="AM1" s="868"/>
    </row>
    <row r="2" spans="1:39" s="216" customFormat="1" ht="9.75" customHeight="1" thickTop="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19"/>
      <c r="AI2" s="19"/>
      <c r="AJ2" s="19"/>
      <c r="AK2" s="19"/>
      <c r="AL2" s="19"/>
      <c r="AM2" s="19"/>
    </row>
    <row r="3" spans="1:39" s="112" customFormat="1" ht="18" customHeight="1" thickBot="1">
      <c r="B3" s="114" t="s">
        <v>392</v>
      </c>
      <c r="C3" s="20"/>
      <c r="F3" s="113"/>
      <c r="G3" s="113"/>
      <c r="H3" s="113"/>
      <c r="I3" s="113"/>
      <c r="J3" s="113"/>
      <c r="K3" s="113"/>
    </row>
    <row r="4" spans="1:39" s="86" customFormat="1" ht="18" customHeight="1">
      <c r="A4" s="39"/>
      <c r="B4" s="997" t="s">
        <v>393</v>
      </c>
      <c r="C4" s="998"/>
      <c r="D4" s="1025"/>
      <c r="E4" s="1026" t="s">
        <v>394</v>
      </c>
      <c r="F4" s="998"/>
      <c r="G4" s="998"/>
      <c r="H4" s="998"/>
      <c r="I4" s="998"/>
      <c r="J4" s="998"/>
      <c r="K4" s="998"/>
      <c r="L4" s="998"/>
      <c r="M4" s="998"/>
      <c r="N4" s="998"/>
      <c r="O4" s="477"/>
      <c r="P4" s="477"/>
      <c r="Q4" s="478"/>
      <c r="R4" s="1026" t="s">
        <v>395</v>
      </c>
      <c r="S4" s="998"/>
      <c r="T4" s="998"/>
      <c r="U4" s="998"/>
      <c r="V4" s="998"/>
      <c r="W4" s="998"/>
      <c r="X4" s="998"/>
      <c r="Y4" s="998"/>
      <c r="Z4" s="998"/>
      <c r="AA4" s="998"/>
      <c r="AB4" s="998"/>
      <c r="AC4" s="999"/>
      <c r="AD4" s="112"/>
      <c r="AE4" s="112"/>
      <c r="AF4" s="112"/>
      <c r="AG4" s="112"/>
      <c r="AH4" s="112"/>
      <c r="AI4" s="112"/>
      <c r="AJ4" s="39"/>
      <c r="AK4" s="112"/>
      <c r="AL4" s="112"/>
      <c r="AM4" s="39"/>
    </row>
    <row r="5" spans="1:39" s="219" customFormat="1" ht="19.5" customHeight="1">
      <c r="A5" s="144"/>
      <c r="B5" s="1027" t="s">
        <v>396</v>
      </c>
      <c r="C5" s="1028"/>
      <c r="D5" s="1029"/>
      <c r="E5" s="1033" t="s">
        <v>772</v>
      </c>
      <c r="F5" s="1034"/>
      <c r="G5" s="1034"/>
      <c r="H5" s="1034"/>
      <c r="I5" s="1034"/>
      <c r="J5" s="1034"/>
      <c r="K5" s="1034"/>
      <c r="L5" s="1034"/>
      <c r="M5" s="1034"/>
      <c r="N5" s="1034"/>
      <c r="O5" s="345"/>
      <c r="P5" s="345"/>
      <c r="Q5" s="154"/>
      <c r="R5" s="1035" t="s">
        <v>428</v>
      </c>
      <c r="S5" s="1036"/>
      <c r="T5" s="1036"/>
      <c r="U5" s="1036"/>
      <c r="V5" s="1036"/>
      <c r="W5" s="1036"/>
      <c r="X5" s="1036"/>
      <c r="Y5" s="1036"/>
      <c r="Z5" s="1036"/>
      <c r="AA5" s="1036"/>
      <c r="AB5" s="1036"/>
      <c r="AC5" s="1037"/>
      <c r="AD5" s="112"/>
      <c r="AE5" s="112"/>
      <c r="AF5" s="112"/>
      <c r="AG5" s="112"/>
      <c r="AH5" s="112"/>
      <c r="AI5" s="112"/>
      <c r="AJ5" s="144"/>
      <c r="AK5" s="112"/>
      <c r="AL5" s="112"/>
      <c r="AM5" s="144"/>
    </row>
    <row r="6" spans="1:39" s="219" customFormat="1" ht="34.5" customHeight="1">
      <c r="A6" s="144"/>
      <c r="B6" s="1030"/>
      <c r="C6" s="1031"/>
      <c r="D6" s="1032"/>
      <c r="E6" s="1042" t="s">
        <v>397</v>
      </c>
      <c r="F6" s="1043"/>
      <c r="G6" s="1043"/>
      <c r="H6" s="1043"/>
      <c r="I6" s="1043"/>
      <c r="J6" s="1043"/>
      <c r="K6" s="1043"/>
      <c r="L6" s="1043"/>
      <c r="M6" s="1043"/>
      <c r="N6" s="1043"/>
      <c r="O6" s="346"/>
      <c r="P6" s="346"/>
      <c r="Q6" s="164"/>
      <c r="R6" s="1038"/>
      <c r="S6" s="1039"/>
      <c r="T6" s="1039"/>
      <c r="U6" s="1039"/>
      <c r="V6" s="1039"/>
      <c r="W6" s="1039"/>
      <c r="X6" s="1039"/>
      <c r="Y6" s="1039"/>
      <c r="Z6" s="1039"/>
      <c r="AA6" s="1039"/>
      <c r="AB6" s="1039"/>
      <c r="AC6" s="1040"/>
      <c r="AD6" s="112"/>
      <c r="AE6" s="112"/>
      <c r="AF6" s="112"/>
      <c r="AG6" s="112"/>
      <c r="AH6" s="112"/>
      <c r="AI6" s="112"/>
      <c r="AJ6" s="144"/>
      <c r="AK6" s="112"/>
      <c r="AL6" s="112"/>
      <c r="AM6" s="144"/>
    </row>
    <row r="7" spans="1:39" s="219" customFormat="1" ht="19.5" customHeight="1">
      <c r="A7" s="144"/>
      <c r="B7" s="1027" t="s">
        <v>398</v>
      </c>
      <c r="C7" s="1028"/>
      <c r="D7" s="1029"/>
      <c r="E7" s="1047" t="s">
        <v>773</v>
      </c>
      <c r="F7" s="1048"/>
      <c r="G7" s="1048"/>
      <c r="H7" s="1048"/>
      <c r="I7" s="1048"/>
      <c r="J7" s="1048"/>
      <c r="K7" s="1048"/>
      <c r="L7" s="1048"/>
      <c r="M7" s="1048"/>
      <c r="N7" s="1048"/>
      <c r="O7" s="1048"/>
      <c r="P7" s="1048"/>
      <c r="Q7" s="1049"/>
      <c r="R7" s="1038"/>
      <c r="S7" s="1039"/>
      <c r="T7" s="1039"/>
      <c r="U7" s="1039"/>
      <c r="V7" s="1039"/>
      <c r="W7" s="1039"/>
      <c r="X7" s="1039"/>
      <c r="Y7" s="1039"/>
      <c r="Z7" s="1039"/>
      <c r="AA7" s="1039"/>
      <c r="AB7" s="1039"/>
      <c r="AC7" s="1040"/>
      <c r="AD7" s="112"/>
      <c r="AE7" s="112"/>
      <c r="AF7" s="112"/>
      <c r="AG7" s="112"/>
      <c r="AH7" s="112"/>
      <c r="AI7" s="112"/>
      <c r="AJ7" s="144"/>
      <c r="AK7" s="112"/>
      <c r="AL7" s="112"/>
      <c r="AM7" s="144"/>
    </row>
    <row r="8" spans="1:39" s="219" customFormat="1" ht="34.5" customHeight="1" thickBot="1">
      <c r="A8" s="144"/>
      <c r="B8" s="1044"/>
      <c r="C8" s="1045"/>
      <c r="D8" s="1046"/>
      <c r="E8" s="1050" t="s">
        <v>399</v>
      </c>
      <c r="F8" s="1051"/>
      <c r="G8" s="1051"/>
      <c r="H8" s="1051"/>
      <c r="I8" s="1051"/>
      <c r="J8" s="1051"/>
      <c r="K8" s="1051"/>
      <c r="L8" s="1051"/>
      <c r="M8" s="1051"/>
      <c r="N8" s="1051"/>
      <c r="O8" s="348"/>
      <c r="P8" s="348"/>
      <c r="Q8" s="349"/>
      <c r="R8" s="1041"/>
      <c r="S8" s="994"/>
      <c r="T8" s="994"/>
      <c r="U8" s="994"/>
      <c r="V8" s="994"/>
      <c r="W8" s="994"/>
      <c r="X8" s="994"/>
      <c r="Y8" s="994"/>
      <c r="Z8" s="994"/>
      <c r="AA8" s="994"/>
      <c r="AB8" s="994"/>
      <c r="AC8" s="995"/>
      <c r="AD8" s="112"/>
      <c r="AE8" s="112"/>
      <c r="AF8" s="112"/>
      <c r="AG8" s="112"/>
      <c r="AH8" s="112"/>
      <c r="AI8" s="112"/>
      <c r="AJ8" s="144"/>
      <c r="AK8" s="112"/>
      <c r="AL8" s="112"/>
      <c r="AM8" s="144"/>
    </row>
    <row r="9" spans="1:39" s="86" customFormat="1" ht="18" customHeight="1" thickBot="1">
      <c r="A9" s="39"/>
      <c r="B9" s="39"/>
      <c r="C9" s="344"/>
      <c r="D9" s="344"/>
      <c r="E9" s="344"/>
      <c r="F9" s="344"/>
      <c r="G9" s="344"/>
      <c r="H9" s="344"/>
      <c r="I9" s="344"/>
      <c r="J9" s="344"/>
      <c r="K9" s="344"/>
      <c r="L9" s="344"/>
      <c r="M9" s="344"/>
      <c r="N9" s="344"/>
      <c r="O9" s="344"/>
      <c r="P9" s="39"/>
      <c r="Q9" s="39"/>
      <c r="R9" s="112"/>
      <c r="S9" s="39"/>
      <c r="T9" s="39"/>
      <c r="U9" s="112"/>
      <c r="V9" s="112"/>
      <c r="W9" s="112"/>
      <c r="X9" s="112"/>
      <c r="Y9" s="112"/>
      <c r="Z9" s="112"/>
      <c r="AA9" s="112"/>
      <c r="AB9" s="112"/>
      <c r="AC9" s="112"/>
      <c r="AD9" s="39"/>
      <c r="AE9" s="112"/>
      <c r="AF9" s="112"/>
      <c r="AG9" s="39"/>
      <c r="AH9" s="112"/>
      <c r="AI9" s="112"/>
      <c r="AJ9" s="112"/>
      <c r="AK9" s="112"/>
      <c r="AL9" s="112"/>
      <c r="AM9" s="112"/>
    </row>
    <row r="10" spans="1:39" s="86" customFormat="1" ht="18" customHeight="1">
      <c r="A10" s="39"/>
      <c r="B10" s="27" t="s">
        <v>400</v>
      </c>
      <c r="C10" s="27"/>
      <c r="D10" s="113"/>
      <c r="E10" s="112"/>
      <c r="F10" s="112"/>
      <c r="G10" s="112"/>
      <c r="H10" s="113"/>
      <c r="I10" s="113"/>
      <c r="J10" s="113"/>
      <c r="K10" s="113"/>
      <c r="L10" s="113"/>
      <c r="M10" s="113"/>
      <c r="N10" s="113"/>
      <c r="O10" s="113"/>
      <c r="P10" s="113"/>
      <c r="Q10" s="112"/>
      <c r="R10" s="112"/>
      <c r="S10" s="113"/>
      <c r="T10" s="112"/>
      <c r="U10" s="112"/>
      <c r="V10" s="112"/>
      <c r="W10" s="112"/>
      <c r="X10" s="112"/>
      <c r="Y10" s="112"/>
      <c r="Z10" s="112"/>
      <c r="AA10" s="1052" t="s">
        <v>86</v>
      </c>
      <c r="AB10" s="1054" t="s">
        <v>57</v>
      </c>
      <c r="AC10" s="1055"/>
      <c r="AD10" s="1055"/>
      <c r="AE10" s="1055"/>
      <c r="AF10" s="1055"/>
      <c r="AG10" s="1055"/>
      <c r="AH10" s="1055"/>
      <c r="AI10" s="39"/>
      <c r="AJ10" s="39"/>
      <c r="AK10" s="39"/>
      <c r="AL10" s="39"/>
      <c r="AM10" s="39"/>
    </row>
    <row r="11" spans="1:39" s="26" customFormat="1" ht="25.5" customHeight="1" thickBot="1">
      <c r="B11" s="127" t="s">
        <v>401</v>
      </c>
      <c r="C11" s="127"/>
      <c r="D11" s="127"/>
      <c r="E11" s="127"/>
      <c r="F11" s="127"/>
      <c r="G11" s="127"/>
      <c r="H11" s="128"/>
      <c r="I11" s="128"/>
      <c r="J11" s="128"/>
      <c r="K11" s="128"/>
      <c r="L11" s="129"/>
      <c r="M11" s="112"/>
      <c r="N11" s="112"/>
      <c r="O11" s="112"/>
      <c r="P11" s="112"/>
      <c r="Q11" s="112"/>
      <c r="R11" s="112"/>
      <c r="S11" s="112"/>
      <c r="T11" s="112"/>
      <c r="U11" s="112"/>
      <c r="V11" s="128"/>
      <c r="W11" s="128"/>
      <c r="X11" s="128"/>
      <c r="Y11" s="128"/>
      <c r="Z11" s="128"/>
      <c r="AA11" s="1053"/>
      <c r="AB11" s="667" t="s">
        <v>411</v>
      </c>
      <c r="AC11" s="860" t="s">
        <v>147</v>
      </c>
      <c r="AD11" s="860" t="s">
        <v>148</v>
      </c>
      <c r="AE11" s="860" t="s">
        <v>149</v>
      </c>
      <c r="AF11" s="669" t="s">
        <v>150</v>
      </c>
      <c r="AG11" s="670" t="s">
        <v>649</v>
      </c>
      <c r="AH11" s="671" t="s">
        <v>650</v>
      </c>
      <c r="AK11" s="128"/>
    </row>
    <row r="12" spans="1:39" s="26" customFormat="1" ht="18" customHeight="1" thickTop="1" thickBot="1">
      <c r="A12" s="21"/>
      <c r="B12" s="22" t="s">
        <v>84</v>
      </c>
      <c r="C12" s="22"/>
      <c r="D12" s="23"/>
      <c r="E12" s="23"/>
      <c r="F12" s="23"/>
      <c r="G12" s="23"/>
      <c r="H12" s="23"/>
      <c r="I12" s="23"/>
      <c r="J12" s="23"/>
      <c r="K12" s="24"/>
      <c r="L12" s="24"/>
      <c r="M12" s="24"/>
      <c r="N12" s="24"/>
      <c r="O12" s="24"/>
      <c r="P12" s="24"/>
      <c r="Q12" s="24"/>
      <c r="R12" s="24"/>
      <c r="S12" s="24"/>
      <c r="T12" s="24"/>
      <c r="U12" s="24"/>
      <c r="V12" s="24"/>
      <c r="W12" s="24"/>
      <c r="X12" s="24"/>
      <c r="Y12" s="24"/>
      <c r="Z12" s="24"/>
      <c r="AA12" s="812">
        <v>2.976</v>
      </c>
      <c r="AB12" s="733">
        <v>0</v>
      </c>
      <c r="AC12" s="734">
        <v>0.13200000000000001</v>
      </c>
      <c r="AD12" s="735">
        <v>0.13200000000000001</v>
      </c>
      <c r="AE12" s="734">
        <v>0.13200000000000001</v>
      </c>
      <c r="AF12" s="736">
        <v>0.13500000000000001</v>
      </c>
      <c r="AG12" s="734">
        <v>0</v>
      </c>
      <c r="AH12" s="737">
        <v>0</v>
      </c>
    </row>
    <row r="13" spans="1:39" s="328" customFormat="1" ht="24" customHeight="1">
      <c r="A13" s="323"/>
      <c r="B13" s="324" t="s">
        <v>765</v>
      </c>
      <c r="C13" s="325"/>
      <c r="D13" s="325"/>
      <c r="E13" s="325"/>
      <c r="F13" s="325"/>
      <c r="G13" s="325"/>
      <c r="H13" s="323"/>
      <c r="I13" s="323"/>
      <c r="J13" s="326"/>
      <c r="K13" s="323"/>
      <c r="L13" s="323"/>
      <c r="M13" s="323"/>
      <c r="N13" s="323"/>
      <c r="O13" s="323"/>
      <c r="P13" s="323"/>
      <c r="Q13" s="323"/>
      <c r="R13" s="323"/>
      <c r="S13" s="323"/>
      <c r="T13" s="323"/>
      <c r="U13" s="323"/>
      <c r="V13" s="323"/>
      <c r="W13" s="323"/>
      <c r="X13" s="327"/>
      <c r="Y13" s="323"/>
      <c r="Z13" s="323"/>
      <c r="AA13" s="327"/>
    </row>
    <row r="14" spans="1:39" s="86" customFormat="1" ht="18" customHeight="1" thickBot="1">
      <c r="A14" s="113"/>
      <c r="B14" s="113"/>
      <c r="C14" s="27"/>
      <c r="D14" s="27"/>
      <c r="E14" s="113"/>
      <c r="F14" s="112"/>
      <c r="G14" s="112"/>
      <c r="H14" s="112"/>
      <c r="I14" s="112"/>
      <c r="J14" s="112"/>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39"/>
      <c r="AI14" s="39"/>
      <c r="AJ14" s="39"/>
      <c r="AK14" s="39"/>
      <c r="AL14" s="39"/>
      <c r="AM14" s="39"/>
    </row>
    <row r="15" spans="1:39" s="26" customFormat="1" ht="16.5">
      <c r="A15" s="39"/>
      <c r="B15" s="1062" t="s">
        <v>402</v>
      </c>
      <c r="C15" s="1063"/>
      <c r="D15" s="1063"/>
      <c r="E15" s="1064"/>
      <c r="F15" s="1065" t="s">
        <v>403</v>
      </c>
      <c r="G15" s="1066"/>
      <c r="H15" s="810" t="s">
        <v>396</v>
      </c>
      <c r="I15" s="1067" t="s">
        <v>404</v>
      </c>
      <c r="J15" s="924"/>
      <c r="K15" s="924"/>
      <c r="L15" s="925"/>
      <c r="M15" s="924" t="s">
        <v>405</v>
      </c>
      <c r="N15" s="924"/>
      <c r="O15" s="925"/>
      <c r="P15" s="1021" t="s">
        <v>406</v>
      </c>
      <c r="Q15" s="922"/>
      <c r="R15" s="808">
        <v>0.98</v>
      </c>
      <c r="S15" s="1021" t="s">
        <v>55</v>
      </c>
      <c r="T15" s="922"/>
      <c r="U15" s="808">
        <v>0.95</v>
      </c>
      <c r="V15" s="921" t="s">
        <v>759</v>
      </c>
      <c r="W15" s="922"/>
      <c r="X15" s="808">
        <v>0.93</v>
      </c>
      <c r="Y15" s="921" t="s">
        <v>759</v>
      </c>
      <c r="Z15" s="922"/>
      <c r="AA15" s="808">
        <v>0.9</v>
      </c>
      <c r="AB15" s="921" t="s">
        <v>761</v>
      </c>
      <c r="AC15" s="922"/>
      <c r="AD15" s="809">
        <v>0.83</v>
      </c>
      <c r="AE15" s="921" t="s">
        <v>761</v>
      </c>
      <c r="AF15" s="922"/>
      <c r="AG15" s="809">
        <v>0.8</v>
      </c>
      <c r="AH15" s="1022" t="s">
        <v>762</v>
      </c>
      <c r="AI15" s="1023"/>
      <c r="AJ15" s="808">
        <v>0.75</v>
      </c>
      <c r="AK15" s="1022" t="s">
        <v>762</v>
      </c>
      <c r="AL15" s="1023"/>
      <c r="AM15" s="808">
        <v>0.7</v>
      </c>
    </row>
    <row r="16" spans="1:39" s="152" customFormat="1" ht="24.95" customHeight="1" thickBot="1">
      <c r="A16" s="113"/>
      <c r="B16" s="650" t="s">
        <v>407</v>
      </c>
      <c r="C16" s="651" t="s">
        <v>408</v>
      </c>
      <c r="D16" s="652" t="s">
        <v>85</v>
      </c>
      <c r="E16" s="758" t="s">
        <v>801</v>
      </c>
      <c r="F16" s="650" t="s">
        <v>786</v>
      </c>
      <c r="G16" s="653" t="s">
        <v>409</v>
      </c>
      <c r="H16" s="729" t="s">
        <v>410</v>
      </c>
      <c r="I16" s="729" t="s">
        <v>411</v>
      </c>
      <c r="J16" s="729" t="s">
        <v>412</v>
      </c>
      <c r="K16" s="730" t="s">
        <v>248</v>
      </c>
      <c r="L16" s="731" t="s">
        <v>768</v>
      </c>
      <c r="M16" s="654" t="s">
        <v>413</v>
      </c>
      <c r="N16" s="644" t="s">
        <v>414</v>
      </c>
      <c r="O16" s="645" t="s">
        <v>415</v>
      </c>
      <c r="P16" s="643" t="s">
        <v>413</v>
      </c>
      <c r="Q16" s="644" t="s">
        <v>414</v>
      </c>
      <c r="R16" s="645" t="s">
        <v>415</v>
      </c>
      <c r="S16" s="643" t="s">
        <v>67</v>
      </c>
      <c r="T16" s="644" t="s">
        <v>42</v>
      </c>
      <c r="U16" s="645" t="s">
        <v>68</v>
      </c>
      <c r="V16" s="654" t="s">
        <v>413</v>
      </c>
      <c r="W16" s="644" t="s">
        <v>414</v>
      </c>
      <c r="X16" s="645" t="s">
        <v>415</v>
      </c>
      <c r="Y16" s="654" t="s">
        <v>67</v>
      </c>
      <c r="Z16" s="644" t="s">
        <v>42</v>
      </c>
      <c r="AA16" s="645" t="s">
        <v>68</v>
      </c>
      <c r="AB16" s="654" t="s">
        <v>413</v>
      </c>
      <c r="AC16" s="644" t="s">
        <v>414</v>
      </c>
      <c r="AD16" s="645" t="s">
        <v>415</v>
      </c>
      <c r="AE16" s="654" t="s">
        <v>67</v>
      </c>
      <c r="AF16" s="644" t="s">
        <v>42</v>
      </c>
      <c r="AG16" s="645" t="s">
        <v>68</v>
      </c>
      <c r="AH16" s="643" t="s">
        <v>413</v>
      </c>
      <c r="AI16" s="644" t="s">
        <v>414</v>
      </c>
      <c r="AJ16" s="645" t="s">
        <v>415</v>
      </c>
      <c r="AK16" s="643" t="s">
        <v>67</v>
      </c>
      <c r="AL16" s="644" t="s">
        <v>42</v>
      </c>
      <c r="AM16" s="645" t="s">
        <v>68</v>
      </c>
    </row>
    <row r="17" spans="1:42" s="86" customFormat="1" ht="18" customHeight="1" thickTop="1">
      <c r="A17" s="40"/>
      <c r="B17" s="932" t="s">
        <v>416</v>
      </c>
      <c r="C17" s="1083" t="s">
        <v>723</v>
      </c>
      <c r="D17" s="1084"/>
      <c r="E17" s="1085"/>
      <c r="F17" s="1086">
        <v>1000</v>
      </c>
      <c r="G17" s="1087">
        <f>F17*D18</f>
        <v>2400</v>
      </c>
      <c r="H17" s="1088">
        <f>G17*KB손해!$E$8</f>
        <v>7142.4</v>
      </c>
      <c r="I17" s="1070">
        <v>0</v>
      </c>
      <c r="J17" s="1068">
        <f>G17*KB손해!$G$8*6</f>
        <v>1900.8000000000002</v>
      </c>
      <c r="K17" s="1070">
        <f>G17*KB손해!$H$8*2</f>
        <v>633.6</v>
      </c>
      <c r="L17" s="1072">
        <f>G17*KB손해!$I$8*1</f>
        <v>324</v>
      </c>
      <c r="M17" s="485">
        <f>H17</f>
        <v>7142.4</v>
      </c>
      <c r="N17" s="495">
        <f>H17+I17+J17</f>
        <v>9043.2000000000007</v>
      </c>
      <c r="O17" s="485">
        <f>H17+K17+L17+I17+J17</f>
        <v>10000.799999999999</v>
      </c>
      <c r="P17" s="479">
        <f>M17*$R$15</f>
        <v>6999.5519999999997</v>
      </c>
      <c r="Q17" s="495">
        <f>N17*$R$15</f>
        <v>8862.3360000000011</v>
      </c>
      <c r="R17" s="491">
        <f>O17*$R$15</f>
        <v>9800.7839999999997</v>
      </c>
      <c r="S17" s="485">
        <f>M17*$U$15</f>
        <v>6785.28</v>
      </c>
      <c r="T17" s="495">
        <f>N17*$U$15</f>
        <v>8591.0400000000009</v>
      </c>
      <c r="U17" s="485">
        <f>O17*$U$15</f>
        <v>9500.7599999999984</v>
      </c>
      <c r="V17" s="479">
        <f>M17*$X$15</f>
        <v>6642.4319999999998</v>
      </c>
      <c r="W17" s="495">
        <f>N17*$X$15</f>
        <v>8410.1760000000013</v>
      </c>
      <c r="X17" s="491">
        <f>O17*$X$15</f>
        <v>9300.7440000000006</v>
      </c>
      <c r="Y17" s="485">
        <f>M17*$AA$15</f>
        <v>6428.16</v>
      </c>
      <c r="Z17" s="495">
        <f>N17*$AA$15</f>
        <v>8138.880000000001</v>
      </c>
      <c r="AA17" s="485">
        <f>O17*$AA$15</f>
        <v>9000.7199999999993</v>
      </c>
      <c r="AB17" s="479">
        <f>M17*$AD$15</f>
        <v>5928.1919999999991</v>
      </c>
      <c r="AC17" s="495">
        <f>N17*$AD$15</f>
        <v>7505.8560000000007</v>
      </c>
      <c r="AD17" s="491">
        <f>O17*$AD$15</f>
        <v>8300.6639999999989</v>
      </c>
      <c r="AE17" s="485">
        <f>M17*$AG$15</f>
        <v>5713.92</v>
      </c>
      <c r="AF17" s="495">
        <f>N17*$AG$15</f>
        <v>7234.5600000000013</v>
      </c>
      <c r="AG17" s="485">
        <f>O17*$AG$15</f>
        <v>8000.6399999999994</v>
      </c>
      <c r="AH17" s="479">
        <f>M17*$AJ$15</f>
        <v>5356.7999999999993</v>
      </c>
      <c r="AI17" s="495">
        <f>N17*$AJ$15</f>
        <v>6782.4000000000005</v>
      </c>
      <c r="AJ17" s="491">
        <f>O17*$AJ$15</f>
        <v>7500.5999999999995</v>
      </c>
      <c r="AK17" s="485">
        <f>M17*$AM$15</f>
        <v>4999.6799999999994</v>
      </c>
      <c r="AL17" s="495">
        <f>N17*$AM$15</f>
        <v>6330.24</v>
      </c>
      <c r="AM17" s="491">
        <f>O17*$AM$15</f>
        <v>7000.5599999999995</v>
      </c>
    </row>
    <row r="18" spans="1:42" s="85" customFormat="1" ht="18" customHeight="1" thickBot="1">
      <c r="A18" s="40"/>
      <c r="B18" s="979"/>
      <c r="C18" s="770" t="s">
        <v>417</v>
      </c>
      <c r="D18" s="765">
        <v>2.4</v>
      </c>
      <c r="E18" s="771" t="s">
        <v>418</v>
      </c>
      <c r="F18" s="1077"/>
      <c r="G18" s="1078"/>
      <c r="H18" s="1080"/>
      <c r="I18" s="1071"/>
      <c r="J18" s="1069"/>
      <c r="K18" s="1071"/>
      <c r="L18" s="1073"/>
      <c r="M18" s="489">
        <f>M17/$F17</f>
        <v>7.1423999999999994</v>
      </c>
      <c r="N18" s="496">
        <f t="shared" ref="N18:AC18" si="0">N17/$F17</f>
        <v>9.0432000000000006</v>
      </c>
      <c r="O18" s="489">
        <f t="shared" si="0"/>
        <v>10.0008</v>
      </c>
      <c r="P18" s="483">
        <f t="shared" si="0"/>
        <v>6.9995519999999996</v>
      </c>
      <c r="Q18" s="499">
        <f t="shared" si="0"/>
        <v>8.8623360000000009</v>
      </c>
      <c r="R18" s="492">
        <f t="shared" si="0"/>
        <v>9.8007840000000002</v>
      </c>
      <c r="S18" s="486">
        <f>S17/$F17</f>
        <v>6.7852799999999993</v>
      </c>
      <c r="T18" s="499">
        <f>T17/$F17</f>
        <v>8.5910400000000013</v>
      </c>
      <c r="U18" s="486">
        <f>U17/$F17</f>
        <v>9.5007599999999979</v>
      </c>
      <c r="V18" s="483">
        <f t="shared" si="0"/>
        <v>6.6424319999999994</v>
      </c>
      <c r="W18" s="499">
        <f t="shared" si="0"/>
        <v>8.4101760000000017</v>
      </c>
      <c r="X18" s="492">
        <f t="shared" si="0"/>
        <v>9.3007439999999999</v>
      </c>
      <c r="Y18" s="486">
        <f>Y17/$F17</f>
        <v>6.4281600000000001</v>
      </c>
      <c r="Z18" s="499">
        <f t="shared" ref="Z18:AA18" si="1">Z17/$F17</f>
        <v>8.1388800000000003</v>
      </c>
      <c r="AA18" s="486">
        <f t="shared" si="1"/>
        <v>9.0007199999999994</v>
      </c>
      <c r="AB18" s="483">
        <f t="shared" si="0"/>
        <v>5.9281919999999992</v>
      </c>
      <c r="AC18" s="499">
        <f t="shared" si="0"/>
        <v>7.5058560000000005</v>
      </c>
      <c r="AD18" s="492">
        <f t="shared" ref="AD18:AM18" si="2">AD17/$F17</f>
        <v>8.3006639999999994</v>
      </c>
      <c r="AE18" s="486">
        <f t="shared" si="2"/>
        <v>5.7139199999999999</v>
      </c>
      <c r="AF18" s="499">
        <f t="shared" si="2"/>
        <v>7.234560000000001</v>
      </c>
      <c r="AG18" s="486">
        <f t="shared" si="2"/>
        <v>8.0006399999999989</v>
      </c>
      <c r="AH18" s="483">
        <f t="shared" si="2"/>
        <v>5.3567999999999989</v>
      </c>
      <c r="AI18" s="499">
        <f t="shared" si="2"/>
        <v>6.7824000000000009</v>
      </c>
      <c r="AJ18" s="492">
        <f t="shared" si="2"/>
        <v>7.5005999999999995</v>
      </c>
      <c r="AK18" s="486">
        <f t="shared" si="2"/>
        <v>4.9996799999999997</v>
      </c>
      <c r="AL18" s="499">
        <f t="shared" si="2"/>
        <v>6.3302399999999999</v>
      </c>
      <c r="AM18" s="492">
        <f t="shared" si="2"/>
        <v>7.0005599999999992</v>
      </c>
      <c r="AN18" s="361"/>
      <c r="AO18" s="361"/>
      <c r="AP18" s="361"/>
    </row>
    <row r="19" spans="1:42" s="86" customFormat="1" ht="18" customHeight="1">
      <c r="A19" s="40"/>
      <c r="B19" s="979"/>
      <c r="C19" s="1074" t="s">
        <v>726</v>
      </c>
      <c r="D19" s="1075"/>
      <c r="E19" s="1076"/>
      <c r="F19" s="1077">
        <v>1000</v>
      </c>
      <c r="G19" s="1078">
        <f>F19*D20</f>
        <v>2400</v>
      </c>
      <c r="H19" s="1079">
        <f>G19*KB손해!$E$8</f>
        <v>7142.4</v>
      </c>
      <c r="I19" s="1058">
        <v>0</v>
      </c>
      <c r="J19" s="1056">
        <f>G19*KB손해!$G$8*6</f>
        <v>1900.8000000000002</v>
      </c>
      <c r="K19" s="1058">
        <f>G19*KB손해!$H$8*2</f>
        <v>633.6</v>
      </c>
      <c r="L19" s="1060">
        <f>G19*KB손해!$I$8*1</f>
        <v>324</v>
      </c>
      <c r="M19" s="487">
        <f>H19</f>
        <v>7142.4</v>
      </c>
      <c r="N19" s="497">
        <f>H19+I19+J19</f>
        <v>9043.2000000000007</v>
      </c>
      <c r="O19" s="487">
        <f>H19+K19+L19+I19+J19</f>
        <v>10000.799999999999</v>
      </c>
      <c r="P19" s="481">
        <f>M19*$R$15</f>
        <v>6999.5519999999997</v>
      </c>
      <c r="Q19" s="497">
        <f>N19*$R$15</f>
        <v>8862.3360000000011</v>
      </c>
      <c r="R19" s="493">
        <f>O19*$R$15</f>
        <v>9800.7839999999997</v>
      </c>
      <c r="S19" s="487">
        <f>M19*$U$15</f>
        <v>6785.28</v>
      </c>
      <c r="T19" s="497">
        <f>N19*$U$15</f>
        <v>8591.0400000000009</v>
      </c>
      <c r="U19" s="487">
        <f>O19*$U$15</f>
        <v>9500.7599999999984</v>
      </c>
      <c r="V19" s="481">
        <f>M19*$X$15</f>
        <v>6642.4319999999998</v>
      </c>
      <c r="W19" s="497">
        <f>N19*$X$15</f>
        <v>8410.1760000000013</v>
      </c>
      <c r="X19" s="493">
        <f>O19*$X$15</f>
        <v>9300.7440000000006</v>
      </c>
      <c r="Y19" s="487">
        <f>M19*$AA$15</f>
        <v>6428.16</v>
      </c>
      <c r="Z19" s="497">
        <f>N19*$AA$15</f>
        <v>8138.880000000001</v>
      </c>
      <c r="AA19" s="487">
        <f>O19*$AA$15</f>
        <v>9000.7199999999993</v>
      </c>
      <c r="AB19" s="481">
        <f>M19*$AD$15</f>
        <v>5928.1919999999991</v>
      </c>
      <c r="AC19" s="497">
        <f>N19*$AD$15</f>
        <v>7505.8560000000007</v>
      </c>
      <c r="AD19" s="493">
        <f>O19*$AD$15</f>
        <v>8300.6639999999989</v>
      </c>
      <c r="AE19" s="487">
        <f>M19*$AG$15</f>
        <v>5713.92</v>
      </c>
      <c r="AF19" s="497">
        <f>N19*$AG$15</f>
        <v>7234.5600000000013</v>
      </c>
      <c r="AG19" s="487">
        <f>O19*$AG$15</f>
        <v>8000.6399999999994</v>
      </c>
      <c r="AH19" s="481">
        <f>M19*$AJ$15</f>
        <v>5356.7999999999993</v>
      </c>
      <c r="AI19" s="497">
        <f>N19*$AJ$15</f>
        <v>6782.4000000000005</v>
      </c>
      <c r="AJ19" s="493">
        <f>O19*$AJ$15</f>
        <v>7500.5999999999995</v>
      </c>
      <c r="AK19" s="487">
        <f>M19*$AM$15</f>
        <v>4999.6799999999994</v>
      </c>
      <c r="AL19" s="497">
        <f>N19*$AM$15</f>
        <v>6330.24</v>
      </c>
      <c r="AM19" s="493">
        <f>O19*$AM$15</f>
        <v>7000.5599999999995</v>
      </c>
    </row>
    <row r="20" spans="1:42" s="85" customFormat="1" ht="18" customHeight="1">
      <c r="A20" s="40"/>
      <c r="B20" s="979"/>
      <c r="C20" s="770" t="s">
        <v>417</v>
      </c>
      <c r="D20" s="772">
        <v>2.4</v>
      </c>
      <c r="E20" s="771" t="s">
        <v>418</v>
      </c>
      <c r="F20" s="1077"/>
      <c r="G20" s="1078"/>
      <c r="H20" s="1080"/>
      <c r="I20" s="1071"/>
      <c r="J20" s="1069"/>
      <c r="K20" s="1071"/>
      <c r="L20" s="1073"/>
      <c r="M20" s="489">
        <f>M19/$F19</f>
        <v>7.1423999999999994</v>
      </c>
      <c r="N20" s="496">
        <f t="shared" ref="N20:AC20" si="3">N19/$F19</f>
        <v>9.0432000000000006</v>
      </c>
      <c r="O20" s="489">
        <f t="shared" si="3"/>
        <v>10.0008</v>
      </c>
      <c r="P20" s="483">
        <f t="shared" si="3"/>
        <v>6.9995519999999996</v>
      </c>
      <c r="Q20" s="499">
        <f t="shared" si="3"/>
        <v>8.8623360000000009</v>
      </c>
      <c r="R20" s="492">
        <f t="shared" si="3"/>
        <v>9.8007840000000002</v>
      </c>
      <c r="S20" s="486">
        <f t="shared" si="3"/>
        <v>6.7852799999999993</v>
      </c>
      <c r="T20" s="499">
        <f t="shared" si="3"/>
        <v>8.5910400000000013</v>
      </c>
      <c r="U20" s="486">
        <f t="shared" si="3"/>
        <v>9.5007599999999979</v>
      </c>
      <c r="V20" s="483">
        <f t="shared" si="3"/>
        <v>6.6424319999999994</v>
      </c>
      <c r="W20" s="499">
        <f t="shared" si="3"/>
        <v>8.4101760000000017</v>
      </c>
      <c r="X20" s="492">
        <f t="shared" si="3"/>
        <v>9.3007439999999999</v>
      </c>
      <c r="Y20" s="486">
        <f t="shared" si="3"/>
        <v>6.4281600000000001</v>
      </c>
      <c r="Z20" s="499">
        <f t="shared" si="3"/>
        <v>8.1388800000000003</v>
      </c>
      <c r="AA20" s="486">
        <f t="shared" si="3"/>
        <v>9.0007199999999994</v>
      </c>
      <c r="AB20" s="483">
        <f t="shared" si="3"/>
        <v>5.9281919999999992</v>
      </c>
      <c r="AC20" s="499">
        <f t="shared" si="3"/>
        <v>7.5058560000000005</v>
      </c>
      <c r="AD20" s="492">
        <f t="shared" ref="AD20:AM20" si="4">AD19/$F19</f>
        <v>8.3006639999999994</v>
      </c>
      <c r="AE20" s="486">
        <f t="shared" si="4"/>
        <v>5.7139199999999999</v>
      </c>
      <c r="AF20" s="499">
        <f t="shared" si="4"/>
        <v>7.234560000000001</v>
      </c>
      <c r="AG20" s="486">
        <f t="shared" si="4"/>
        <v>8.0006399999999989</v>
      </c>
      <c r="AH20" s="483">
        <f t="shared" si="4"/>
        <v>5.3567999999999989</v>
      </c>
      <c r="AI20" s="499">
        <f t="shared" si="4"/>
        <v>6.7824000000000009</v>
      </c>
      <c r="AJ20" s="492">
        <f t="shared" si="4"/>
        <v>7.5005999999999995</v>
      </c>
      <c r="AK20" s="486">
        <f t="shared" si="4"/>
        <v>4.9996799999999997</v>
      </c>
      <c r="AL20" s="499">
        <f t="shared" si="4"/>
        <v>6.3302399999999999</v>
      </c>
      <c r="AM20" s="492">
        <f t="shared" si="4"/>
        <v>7.0005599999999992</v>
      </c>
      <c r="AN20" s="361"/>
      <c r="AO20" s="361"/>
      <c r="AP20" s="361"/>
    </row>
    <row r="21" spans="1:42" s="85" customFormat="1" ht="27" customHeight="1">
      <c r="A21" s="40"/>
      <c r="B21" s="979"/>
      <c r="C21" s="1089" t="s">
        <v>724</v>
      </c>
      <c r="D21" s="1075"/>
      <c r="E21" s="1076"/>
      <c r="F21" s="1077">
        <v>1000</v>
      </c>
      <c r="G21" s="1078">
        <f>F21*D22</f>
        <v>2400</v>
      </c>
      <c r="H21" s="1079">
        <f>G21*KB손해!$E$8</f>
        <v>7142.4</v>
      </c>
      <c r="I21" s="1058">
        <v>0</v>
      </c>
      <c r="J21" s="1056">
        <f>G21*KB손해!$G$8*6</f>
        <v>1900.8000000000002</v>
      </c>
      <c r="K21" s="1058">
        <f>G21*KB손해!$H$8*2</f>
        <v>633.6</v>
      </c>
      <c r="L21" s="1060">
        <f>G21*KB손해!$I$8*1</f>
        <v>324</v>
      </c>
      <c r="M21" s="487">
        <f>H21</f>
        <v>7142.4</v>
      </c>
      <c r="N21" s="497">
        <f>H21+I21+J21</f>
        <v>9043.2000000000007</v>
      </c>
      <c r="O21" s="487">
        <f>H21+K21+L21+I21+J21</f>
        <v>10000.799999999999</v>
      </c>
      <c r="P21" s="481">
        <f>M21*$R$15</f>
        <v>6999.5519999999997</v>
      </c>
      <c r="Q21" s="497">
        <f>N21*$R$15</f>
        <v>8862.3360000000011</v>
      </c>
      <c r="R21" s="493">
        <f>O21*$R$15</f>
        <v>9800.7839999999997</v>
      </c>
      <c r="S21" s="487">
        <f>M21*$U$15</f>
        <v>6785.28</v>
      </c>
      <c r="T21" s="497">
        <f>N21*$U$15</f>
        <v>8591.0400000000009</v>
      </c>
      <c r="U21" s="487">
        <f>O21*$U$15</f>
        <v>9500.7599999999984</v>
      </c>
      <c r="V21" s="481">
        <f>M21*$X$15</f>
        <v>6642.4319999999998</v>
      </c>
      <c r="W21" s="497">
        <f>N21*$X$15</f>
        <v>8410.1760000000013</v>
      </c>
      <c r="X21" s="493">
        <f>O21*$X$15</f>
        <v>9300.7440000000006</v>
      </c>
      <c r="Y21" s="487">
        <f>M21*$AA$15</f>
        <v>6428.16</v>
      </c>
      <c r="Z21" s="497">
        <f>N21*$AA$15</f>
        <v>8138.880000000001</v>
      </c>
      <c r="AA21" s="487">
        <f>O21*$AA$15</f>
        <v>9000.7199999999993</v>
      </c>
      <c r="AB21" s="481">
        <f>M21*$AD$15</f>
        <v>5928.1919999999991</v>
      </c>
      <c r="AC21" s="497">
        <f>N21*$AD$15</f>
        <v>7505.8560000000007</v>
      </c>
      <c r="AD21" s="493">
        <f>O21*$AD$15</f>
        <v>8300.6639999999989</v>
      </c>
      <c r="AE21" s="487">
        <f>M21*$AG$15</f>
        <v>5713.92</v>
      </c>
      <c r="AF21" s="497">
        <f>N21*$AG$15</f>
        <v>7234.5600000000013</v>
      </c>
      <c r="AG21" s="487">
        <f>O21*$AG$15</f>
        <v>8000.6399999999994</v>
      </c>
      <c r="AH21" s="481">
        <f>M21*$AJ$15</f>
        <v>5356.7999999999993</v>
      </c>
      <c r="AI21" s="497">
        <f>N21*$AJ$15</f>
        <v>6782.4000000000005</v>
      </c>
      <c r="AJ21" s="493">
        <f>O21*$AJ$15</f>
        <v>7500.5999999999995</v>
      </c>
      <c r="AK21" s="487">
        <f>M21*$AM$15</f>
        <v>4999.6799999999994</v>
      </c>
      <c r="AL21" s="497">
        <f>N21*$AM$15</f>
        <v>6330.24</v>
      </c>
      <c r="AM21" s="493">
        <f>O21*$AM$15</f>
        <v>7000.5599999999995</v>
      </c>
    </row>
    <row r="22" spans="1:42" s="85" customFormat="1" ht="18" customHeight="1">
      <c r="A22" s="40"/>
      <c r="B22" s="979"/>
      <c r="C22" s="770" t="s">
        <v>417</v>
      </c>
      <c r="D22" s="772">
        <v>2.4</v>
      </c>
      <c r="E22" s="771" t="s">
        <v>418</v>
      </c>
      <c r="F22" s="1077"/>
      <c r="G22" s="1078"/>
      <c r="H22" s="1090"/>
      <c r="I22" s="1059"/>
      <c r="J22" s="1057"/>
      <c r="K22" s="1059"/>
      <c r="L22" s="1061"/>
      <c r="M22" s="489">
        <f>M21/$F21</f>
        <v>7.1423999999999994</v>
      </c>
      <c r="N22" s="496">
        <f t="shared" ref="N22:AC22" si="5">N21/$F21</f>
        <v>9.0432000000000006</v>
      </c>
      <c r="O22" s="489">
        <f t="shared" si="5"/>
        <v>10.0008</v>
      </c>
      <c r="P22" s="483">
        <f t="shared" si="5"/>
        <v>6.9995519999999996</v>
      </c>
      <c r="Q22" s="499">
        <f t="shared" si="5"/>
        <v>8.8623360000000009</v>
      </c>
      <c r="R22" s="492">
        <f t="shared" si="5"/>
        <v>9.8007840000000002</v>
      </c>
      <c r="S22" s="486">
        <f t="shared" si="5"/>
        <v>6.7852799999999993</v>
      </c>
      <c r="T22" s="499">
        <f t="shared" si="5"/>
        <v>8.5910400000000013</v>
      </c>
      <c r="U22" s="486">
        <f t="shared" si="5"/>
        <v>9.5007599999999979</v>
      </c>
      <c r="V22" s="483">
        <f t="shared" si="5"/>
        <v>6.6424319999999994</v>
      </c>
      <c r="W22" s="499">
        <f t="shared" si="5"/>
        <v>8.4101760000000017</v>
      </c>
      <c r="X22" s="492">
        <f t="shared" si="5"/>
        <v>9.3007439999999999</v>
      </c>
      <c r="Y22" s="486">
        <f t="shared" si="5"/>
        <v>6.4281600000000001</v>
      </c>
      <c r="Z22" s="499">
        <f t="shared" si="5"/>
        <v>8.1388800000000003</v>
      </c>
      <c r="AA22" s="486">
        <f t="shared" si="5"/>
        <v>9.0007199999999994</v>
      </c>
      <c r="AB22" s="483">
        <f t="shared" si="5"/>
        <v>5.9281919999999992</v>
      </c>
      <c r="AC22" s="499">
        <f t="shared" si="5"/>
        <v>7.5058560000000005</v>
      </c>
      <c r="AD22" s="492">
        <f t="shared" ref="AD22:AM22" si="6">AD21/$F21</f>
        <v>8.3006639999999994</v>
      </c>
      <c r="AE22" s="486">
        <f t="shared" si="6"/>
        <v>5.7139199999999999</v>
      </c>
      <c r="AF22" s="499">
        <f t="shared" si="6"/>
        <v>7.234560000000001</v>
      </c>
      <c r="AG22" s="486">
        <f t="shared" si="6"/>
        <v>8.0006399999999989</v>
      </c>
      <c r="AH22" s="483">
        <f t="shared" si="6"/>
        <v>5.3567999999999989</v>
      </c>
      <c r="AI22" s="499">
        <f t="shared" si="6"/>
        <v>6.7824000000000009</v>
      </c>
      <c r="AJ22" s="492">
        <f t="shared" si="6"/>
        <v>7.5005999999999995</v>
      </c>
      <c r="AK22" s="486">
        <f t="shared" si="6"/>
        <v>4.9996799999999997</v>
      </c>
      <c r="AL22" s="499">
        <f t="shared" si="6"/>
        <v>6.3302399999999999</v>
      </c>
      <c r="AM22" s="492">
        <f t="shared" si="6"/>
        <v>7.0005599999999992</v>
      </c>
      <c r="AN22" s="361"/>
      <c r="AO22" s="361"/>
      <c r="AP22" s="361"/>
    </row>
    <row r="23" spans="1:42" s="86" customFormat="1" ht="25.5" customHeight="1">
      <c r="A23" s="40"/>
      <c r="B23" s="979"/>
      <c r="C23" s="1104" t="s">
        <v>725</v>
      </c>
      <c r="D23" s="1105"/>
      <c r="E23" s="1106"/>
      <c r="F23" s="1077">
        <v>1000</v>
      </c>
      <c r="G23" s="1078">
        <f>F23*D24</f>
        <v>2400</v>
      </c>
      <c r="H23" s="1107">
        <f>G23*KB손해!$E$8</f>
        <v>7142.4</v>
      </c>
      <c r="I23" s="1081">
        <v>0</v>
      </c>
      <c r="J23" s="1094">
        <f>G23*KB손해!$G$8*6</f>
        <v>1900.8000000000002</v>
      </c>
      <c r="K23" s="1081">
        <f>G23*KB손해!$H$8*2</f>
        <v>633.6</v>
      </c>
      <c r="L23" s="1096">
        <f>G23*KB손해!$I$8*1</f>
        <v>324</v>
      </c>
      <c r="M23" s="487">
        <f>H23</f>
        <v>7142.4</v>
      </c>
      <c r="N23" s="497">
        <f>H23+I23+J23</f>
        <v>9043.2000000000007</v>
      </c>
      <c r="O23" s="487">
        <f>H23+K23+L23+I23+J23</f>
        <v>10000.799999999999</v>
      </c>
      <c r="P23" s="481">
        <f>M23*$R$15</f>
        <v>6999.5519999999997</v>
      </c>
      <c r="Q23" s="497">
        <f>N23*$R$15</f>
        <v>8862.3360000000011</v>
      </c>
      <c r="R23" s="493">
        <f>O23*$R$15</f>
        <v>9800.7839999999997</v>
      </c>
      <c r="S23" s="487">
        <f>M23*$U$15</f>
        <v>6785.28</v>
      </c>
      <c r="T23" s="497">
        <f>N23*$U$15</f>
        <v>8591.0400000000009</v>
      </c>
      <c r="U23" s="487">
        <f>O23*$U$15</f>
        <v>9500.7599999999984</v>
      </c>
      <c r="V23" s="481">
        <f>M23*$X$15</f>
        <v>6642.4319999999998</v>
      </c>
      <c r="W23" s="497">
        <f>N23*$X$15</f>
        <v>8410.1760000000013</v>
      </c>
      <c r="X23" s="493">
        <f>O23*$X$15</f>
        <v>9300.7440000000006</v>
      </c>
      <c r="Y23" s="487">
        <f>M23*$AA$15</f>
        <v>6428.16</v>
      </c>
      <c r="Z23" s="497">
        <f>N23*$AA$15</f>
        <v>8138.880000000001</v>
      </c>
      <c r="AA23" s="487">
        <f>O23*$AA$15</f>
        <v>9000.7199999999993</v>
      </c>
      <c r="AB23" s="481">
        <f>M23*$AD$15</f>
        <v>5928.1919999999991</v>
      </c>
      <c r="AC23" s="497">
        <f>N23*$AD$15</f>
        <v>7505.8560000000007</v>
      </c>
      <c r="AD23" s="493">
        <f>O23*$AD$15</f>
        <v>8300.6639999999989</v>
      </c>
      <c r="AE23" s="487">
        <f>M23*$AG$15</f>
        <v>5713.92</v>
      </c>
      <c r="AF23" s="497">
        <f>N23*$AG$15</f>
        <v>7234.5600000000013</v>
      </c>
      <c r="AG23" s="487">
        <f>O23*$AG$15</f>
        <v>8000.6399999999994</v>
      </c>
      <c r="AH23" s="481">
        <f>M23*$AJ$15</f>
        <v>5356.7999999999993</v>
      </c>
      <c r="AI23" s="497">
        <f>N23*$AJ$15</f>
        <v>6782.4000000000005</v>
      </c>
      <c r="AJ23" s="493">
        <f>O23*$AJ$15</f>
        <v>7500.5999999999995</v>
      </c>
      <c r="AK23" s="487">
        <f>M23*$AM$15</f>
        <v>4999.6799999999994</v>
      </c>
      <c r="AL23" s="497">
        <f>N23*$AM$15</f>
        <v>6330.24</v>
      </c>
      <c r="AM23" s="493">
        <f>O23*$AM$15</f>
        <v>7000.5599999999995</v>
      </c>
    </row>
    <row r="24" spans="1:42" s="85" customFormat="1" ht="18" customHeight="1">
      <c r="A24" s="40"/>
      <c r="B24" s="979"/>
      <c r="C24" s="770" t="s">
        <v>419</v>
      </c>
      <c r="D24" s="772">
        <v>2.4</v>
      </c>
      <c r="E24" s="771" t="s">
        <v>54</v>
      </c>
      <c r="F24" s="1077"/>
      <c r="G24" s="1078"/>
      <c r="H24" s="1090"/>
      <c r="I24" s="1059"/>
      <c r="J24" s="1057"/>
      <c r="K24" s="1059"/>
      <c r="L24" s="1061"/>
      <c r="M24" s="489">
        <f t="shared" ref="M24:AC24" si="7">M23/$F23</f>
        <v>7.1423999999999994</v>
      </c>
      <c r="N24" s="496">
        <f t="shared" si="7"/>
        <v>9.0432000000000006</v>
      </c>
      <c r="O24" s="489">
        <f t="shared" si="7"/>
        <v>10.0008</v>
      </c>
      <c r="P24" s="483">
        <f t="shared" si="7"/>
        <v>6.9995519999999996</v>
      </c>
      <c r="Q24" s="499">
        <f t="shared" si="7"/>
        <v>8.8623360000000009</v>
      </c>
      <c r="R24" s="492">
        <f t="shared" si="7"/>
        <v>9.8007840000000002</v>
      </c>
      <c r="S24" s="486">
        <f t="shared" si="7"/>
        <v>6.7852799999999993</v>
      </c>
      <c r="T24" s="499">
        <f t="shared" si="7"/>
        <v>8.5910400000000013</v>
      </c>
      <c r="U24" s="486">
        <f t="shared" si="7"/>
        <v>9.5007599999999979</v>
      </c>
      <c r="V24" s="483">
        <f t="shared" si="7"/>
        <v>6.6424319999999994</v>
      </c>
      <c r="W24" s="499">
        <f t="shared" si="7"/>
        <v>8.4101760000000017</v>
      </c>
      <c r="X24" s="492">
        <f t="shared" si="7"/>
        <v>9.3007439999999999</v>
      </c>
      <c r="Y24" s="486">
        <f t="shared" si="7"/>
        <v>6.4281600000000001</v>
      </c>
      <c r="Z24" s="499">
        <f t="shared" si="7"/>
        <v>8.1388800000000003</v>
      </c>
      <c r="AA24" s="486">
        <f t="shared" si="7"/>
        <v>9.0007199999999994</v>
      </c>
      <c r="AB24" s="483">
        <f t="shared" si="7"/>
        <v>5.9281919999999992</v>
      </c>
      <c r="AC24" s="499">
        <f t="shared" si="7"/>
        <v>7.5058560000000005</v>
      </c>
      <c r="AD24" s="492">
        <f t="shared" ref="AD24:AM24" si="8">AD23/$F23</f>
        <v>8.3006639999999994</v>
      </c>
      <c r="AE24" s="486">
        <f t="shared" si="8"/>
        <v>5.7139199999999999</v>
      </c>
      <c r="AF24" s="499">
        <f t="shared" si="8"/>
        <v>7.234560000000001</v>
      </c>
      <c r="AG24" s="486">
        <f t="shared" si="8"/>
        <v>8.0006399999999989</v>
      </c>
      <c r="AH24" s="483">
        <f t="shared" si="8"/>
        <v>5.3567999999999989</v>
      </c>
      <c r="AI24" s="499">
        <f t="shared" si="8"/>
        <v>6.7824000000000009</v>
      </c>
      <c r="AJ24" s="492">
        <f t="shared" si="8"/>
        <v>7.5005999999999995</v>
      </c>
      <c r="AK24" s="486">
        <f t="shared" si="8"/>
        <v>4.9996799999999997</v>
      </c>
      <c r="AL24" s="499">
        <f t="shared" si="8"/>
        <v>6.3302399999999999</v>
      </c>
      <c r="AM24" s="492">
        <f t="shared" si="8"/>
        <v>7.0005599999999992</v>
      </c>
      <c r="AN24" s="361"/>
      <c r="AO24" s="361"/>
      <c r="AP24" s="361"/>
    </row>
    <row r="25" spans="1:42" s="85" customFormat="1" ht="18" customHeight="1">
      <c r="A25" s="40"/>
      <c r="B25" s="979"/>
      <c r="C25" s="1074" t="s">
        <v>722</v>
      </c>
      <c r="D25" s="1075"/>
      <c r="E25" s="1076"/>
      <c r="F25" s="1077">
        <v>1000</v>
      </c>
      <c r="G25" s="1078">
        <f>F25*D26</f>
        <v>2400</v>
      </c>
      <c r="H25" s="1107">
        <f>G25*KB손해!$E$8</f>
        <v>7142.4</v>
      </c>
      <c r="I25" s="1081">
        <v>0</v>
      </c>
      <c r="J25" s="1094">
        <f>G25*KB손해!$G$8*6</f>
        <v>1900.8000000000002</v>
      </c>
      <c r="K25" s="1081">
        <f>G25*KB손해!$H$8*2</f>
        <v>633.6</v>
      </c>
      <c r="L25" s="1096">
        <f>G25*KB손해!$I$8*1</f>
        <v>324</v>
      </c>
      <c r="M25" s="487">
        <f>H25</f>
        <v>7142.4</v>
      </c>
      <c r="N25" s="497">
        <f>H25+I25+J25</f>
        <v>9043.2000000000007</v>
      </c>
      <c r="O25" s="487">
        <f>H25+K25+L25+I25+J25</f>
        <v>10000.799999999999</v>
      </c>
      <c r="P25" s="481">
        <f>M25*$R$15</f>
        <v>6999.5519999999997</v>
      </c>
      <c r="Q25" s="497">
        <f>N25*$R$15</f>
        <v>8862.3360000000011</v>
      </c>
      <c r="R25" s="493">
        <f>O25*$R$15</f>
        <v>9800.7839999999997</v>
      </c>
      <c r="S25" s="487">
        <f>M25*$U$15</f>
        <v>6785.28</v>
      </c>
      <c r="T25" s="497">
        <f>N25*$U$15</f>
        <v>8591.0400000000009</v>
      </c>
      <c r="U25" s="487">
        <f>O25*$U$15</f>
        <v>9500.7599999999984</v>
      </c>
      <c r="V25" s="481">
        <f>M25*$X$15</f>
        <v>6642.4319999999998</v>
      </c>
      <c r="W25" s="497">
        <f>N25*$X$15</f>
        <v>8410.1760000000013</v>
      </c>
      <c r="X25" s="493">
        <f>O25*$X$15</f>
        <v>9300.7440000000006</v>
      </c>
      <c r="Y25" s="487">
        <f>M25*$AA$15</f>
        <v>6428.16</v>
      </c>
      <c r="Z25" s="497">
        <f>N25*$AA$15</f>
        <v>8138.880000000001</v>
      </c>
      <c r="AA25" s="487">
        <f>O25*$AA$15</f>
        <v>9000.7199999999993</v>
      </c>
      <c r="AB25" s="481">
        <f>M25*$AD$15</f>
        <v>5928.1919999999991</v>
      </c>
      <c r="AC25" s="497">
        <f>N25*$AD$15</f>
        <v>7505.8560000000007</v>
      </c>
      <c r="AD25" s="493">
        <f>O25*$AD$15</f>
        <v>8300.6639999999989</v>
      </c>
      <c r="AE25" s="487">
        <f>M25*$AG$15</f>
        <v>5713.92</v>
      </c>
      <c r="AF25" s="497">
        <f>N25*$AG$15</f>
        <v>7234.5600000000013</v>
      </c>
      <c r="AG25" s="487">
        <f>O25*$AG$15</f>
        <v>8000.6399999999994</v>
      </c>
      <c r="AH25" s="481">
        <f>M25*$AJ$15</f>
        <v>5356.7999999999993</v>
      </c>
      <c r="AI25" s="497">
        <f>N25*$AJ$15</f>
        <v>6782.4000000000005</v>
      </c>
      <c r="AJ25" s="493">
        <f>O25*$AJ$15</f>
        <v>7500.5999999999995</v>
      </c>
      <c r="AK25" s="487">
        <f>M25*$AM$15</f>
        <v>4999.6799999999994</v>
      </c>
      <c r="AL25" s="497">
        <f>N25*$AM$15</f>
        <v>6330.24</v>
      </c>
      <c r="AM25" s="493">
        <f>O25*$AM$15</f>
        <v>7000.5599999999995</v>
      </c>
    </row>
    <row r="26" spans="1:42" s="85" customFormat="1" ht="18" customHeight="1" thickBot="1">
      <c r="A26" s="40"/>
      <c r="B26" s="933"/>
      <c r="C26" s="773" t="s">
        <v>70</v>
      </c>
      <c r="D26" s="774">
        <v>2.4</v>
      </c>
      <c r="E26" s="775" t="s">
        <v>54</v>
      </c>
      <c r="F26" s="1108"/>
      <c r="G26" s="1109"/>
      <c r="H26" s="1110"/>
      <c r="I26" s="1098"/>
      <c r="J26" s="1103"/>
      <c r="K26" s="1098"/>
      <c r="L26" s="1097"/>
      <c r="M26" s="502">
        <f>M25/$F25</f>
        <v>7.1423999999999994</v>
      </c>
      <c r="N26" s="501">
        <f t="shared" ref="N26:AC26" si="9">N25/$F25</f>
        <v>9.0432000000000006</v>
      </c>
      <c r="O26" s="502">
        <f t="shared" si="9"/>
        <v>10.0008</v>
      </c>
      <c r="P26" s="503">
        <f t="shared" si="9"/>
        <v>6.9995519999999996</v>
      </c>
      <c r="Q26" s="504">
        <f t="shared" si="9"/>
        <v>8.8623360000000009</v>
      </c>
      <c r="R26" s="505">
        <f t="shared" si="9"/>
        <v>9.8007840000000002</v>
      </c>
      <c r="S26" s="506">
        <f t="shared" si="9"/>
        <v>6.7852799999999993</v>
      </c>
      <c r="T26" s="504">
        <f t="shared" si="9"/>
        <v>8.5910400000000013</v>
      </c>
      <c r="U26" s="506">
        <f t="shared" si="9"/>
        <v>9.5007599999999979</v>
      </c>
      <c r="V26" s="503">
        <f t="shared" si="9"/>
        <v>6.6424319999999994</v>
      </c>
      <c r="W26" s="504">
        <f t="shared" si="9"/>
        <v>8.4101760000000017</v>
      </c>
      <c r="X26" s="505">
        <f t="shared" si="9"/>
        <v>9.3007439999999999</v>
      </c>
      <c r="Y26" s="506">
        <f t="shared" si="9"/>
        <v>6.4281600000000001</v>
      </c>
      <c r="Z26" s="504">
        <f t="shared" si="9"/>
        <v>8.1388800000000003</v>
      </c>
      <c r="AA26" s="506">
        <f t="shared" si="9"/>
        <v>9.0007199999999994</v>
      </c>
      <c r="AB26" s="503">
        <f t="shared" si="9"/>
        <v>5.9281919999999992</v>
      </c>
      <c r="AC26" s="504">
        <f t="shared" si="9"/>
        <v>7.5058560000000005</v>
      </c>
      <c r="AD26" s="505">
        <f t="shared" ref="AD26:AM26" si="10">AD25/$F25</f>
        <v>8.3006639999999994</v>
      </c>
      <c r="AE26" s="506">
        <f t="shared" si="10"/>
        <v>5.7139199999999999</v>
      </c>
      <c r="AF26" s="504">
        <f t="shared" si="10"/>
        <v>7.234560000000001</v>
      </c>
      <c r="AG26" s="506">
        <f t="shared" si="10"/>
        <v>8.0006399999999989</v>
      </c>
      <c r="AH26" s="503">
        <f t="shared" si="10"/>
        <v>5.3567999999999989</v>
      </c>
      <c r="AI26" s="504">
        <f t="shared" si="10"/>
        <v>6.7824000000000009</v>
      </c>
      <c r="AJ26" s="505">
        <f t="shared" si="10"/>
        <v>7.5005999999999995</v>
      </c>
      <c r="AK26" s="506">
        <f t="shared" si="10"/>
        <v>4.9996799999999997</v>
      </c>
      <c r="AL26" s="504">
        <f t="shared" si="10"/>
        <v>6.3302399999999999</v>
      </c>
      <c r="AM26" s="505">
        <f t="shared" si="10"/>
        <v>7.0005599999999992</v>
      </c>
      <c r="AN26" s="361"/>
      <c r="AO26" s="361"/>
      <c r="AP26" s="361"/>
    </row>
    <row r="27" spans="1:42" s="85" customFormat="1" ht="18" customHeight="1">
      <c r="A27" s="40"/>
      <c r="B27" s="1091" t="s">
        <v>78</v>
      </c>
      <c r="C27" s="1099" t="s">
        <v>420</v>
      </c>
      <c r="D27" s="1100"/>
      <c r="E27" s="1101"/>
      <c r="F27" s="1086">
        <v>1000</v>
      </c>
      <c r="G27" s="1093">
        <f>F27*D28</f>
        <v>260</v>
      </c>
      <c r="H27" s="1094">
        <f>G27*23.5%</f>
        <v>61.099999999999994</v>
      </c>
      <c r="I27" s="1081">
        <f>G27*23.5%*5</f>
        <v>305.5</v>
      </c>
      <c r="J27" s="1094">
        <f>G27*23.5%*6</f>
        <v>366.59999999999997</v>
      </c>
      <c r="K27" s="1116"/>
      <c r="L27" s="1114"/>
      <c r="M27" s="479">
        <f>H27</f>
        <v>61.099999999999994</v>
      </c>
      <c r="N27" s="495">
        <f>H27+I27+J27</f>
        <v>733.2</v>
      </c>
      <c r="O27" s="485">
        <f>H27+K27+L27+I27+J27</f>
        <v>733.2</v>
      </c>
      <c r="P27" s="479">
        <f>M27*$R$15</f>
        <v>59.877999999999993</v>
      </c>
      <c r="Q27" s="495">
        <f>N27*$R$15</f>
        <v>718.53600000000006</v>
      </c>
      <c r="R27" s="491">
        <f>O27*$R$15</f>
        <v>718.53600000000006</v>
      </c>
      <c r="S27" s="485">
        <f>M27*$U$15</f>
        <v>58.044999999999995</v>
      </c>
      <c r="T27" s="495">
        <f>N27*$U$15</f>
        <v>696.54</v>
      </c>
      <c r="U27" s="485">
        <f>O27*$U$15</f>
        <v>696.54</v>
      </c>
      <c r="V27" s="479">
        <f>M27*$X$15</f>
        <v>56.823</v>
      </c>
      <c r="W27" s="495">
        <f>N27*$X$15</f>
        <v>681.87600000000009</v>
      </c>
      <c r="X27" s="491">
        <f>O27*$X$15</f>
        <v>681.87600000000009</v>
      </c>
      <c r="Y27" s="485">
        <f>M27*$AA$15</f>
        <v>54.989999999999995</v>
      </c>
      <c r="Z27" s="495">
        <f>N27*$AA$15</f>
        <v>659.88000000000011</v>
      </c>
      <c r="AA27" s="485">
        <f>O27*$AA$15</f>
        <v>659.88000000000011</v>
      </c>
      <c r="AB27" s="479">
        <f>M27*$AD$15</f>
        <v>50.712999999999994</v>
      </c>
      <c r="AC27" s="495">
        <f>N27*$AD$15</f>
        <v>608.55600000000004</v>
      </c>
      <c r="AD27" s="491">
        <f>O27*$AD$15</f>
        <v>608.55600000000004</v>
      </c>
      <c r="AE27" s="485">
        <f>M27*$AG$15</f>
        <v>48.879999999999995</v>
      </c>
      <c r="AF27" s="495">
        <f>N27*$AG$15</f>
        <v>586.56000000000006</v>
      </c>
      <c r="AG27" s="485">
        <f>O27*$AG$15</f>
        <v>586.56000000000006</v>
      </c>
      <c r="AH27" s="479">
        <f>M27*$AJ$15</f>
        <v>45.824999999999996</v>
      </c>
      <c r="AI27" s="495">
        <f>N27*$AJ$15</f>
        <v>549.90000000000009</v>
      </c>
      <c r="AJ27" s="491">
        <f>O27*$AJ$15</f>
        <v>549.90000000000009</v>
      </c>
      <c r="AK27" s="485">
        <f>M27*$AM$15</f>
        <v>42.769999999999996</v>
      </c>
      <c r="AL27" s="495">
        <f>N27*$AM$15</f>
        <v>513.24</v>
      </c>
      <c r="AM27" s="491">
        <f>O27*$AM$15</f>
        <v>513.24</v>
      </c>
    </row>
    <row r="28" spans="1:42" s="85" customFormat="1" ht="18" customHeight="1" thickBot="1">
      <c r="A28" s="40"/>
      <c r="B28" s="1092"/>
      <c r="C28" s="773" t="s">
        <v>89</v>
      </c>
      <c r="D28" s="774">
        <v>0.26</v>
      </c>
      <c r="E28" s="775" t="s">
        <v>421</v>
      </c>
      <c r="F28" s="1102"/>
      <c r="G28" s="1082"/>
      <c r="H28" s="1095"/>
      <c r="I28" s="1082"/>
      <c r="J28" s="1095"/>
      <c r="K28" s="1133"/>
      <c r="L28" s="1138"/>
      <c r="M28" s="482">
        <f>M27/$F27</f>
        <v>6.1099999999999995E-2</v>
      </c>
      <c r="N28" s="498">
        <f t="shared" ref="N28:AC28" si="11">N27/$F27</f>
        <v>0.73320000000000007</v>
      </c>
      <c r="O28" s="490">
        <f t="shared" si="11"/>
        <v>0.73320000000000007</v>
      </c>
      <c r="P28" s="484">
        <f t="shared" si="11"/>
        <v>5.9877999999999994E-2</v>
      </c>
      <c r="Q28" s="500">
        <f t="shared" si="11"/>
        <v>0.71853600000000006</v>
      </c>
      <c r="R28" s="494">
        <f t="shared" si="11"/>
        <v>0.71853600000000006</v>
      </c>
      <c r="S28" s="488">
        <f t="shared" si="11"/>
        <v>5.8044999999999992E-2</v>
      </c>
      <c r="T28" s="500">
        <f t="shared" si="11"/>
        <v>0.69653999999999994</v>
      </c>
      <c r="U28" s="488">
        <f t="shared" si="11"/>
        <v>0.69653999999999994</v>
      </c>
      <c r="V28" s="484">
        <f t="shared" si="11"/>
        <v>5.6822999999999999E-2</v>
      </c>
      <c r="W28" s="500">
        <f t="shared" si="11"/>
        <v>0.68187600000000004</v>
      </c>
      <c r="X28" s="494">
        <f t="shared" si="11"/>
        <v>0.68187600000000004</v>
      </c>
      <c r="Y28" s="488">
        <f t="shared" si="11"/>
        <v>5.4989999999999997E-2</v>
      </c>
      <c r="Z28" s="500">
        <f t="shared" si="11"/>
        <v>0.65988000000000013</v>
      </c>
      <c r="AA28" s="488">
        <f t="shared" si="11"/>
        <v>0.65988000000000013</v>
      </c>
      <c r="AB28" s="484">
        <f t="shared" si="11"/>
        <v>5.0712999999999994E-2</v>
      </c>
      <c r="AC28" s="500">
        <f t="shared" si="11"/>
        <v>0.60855599999999999</v>
      </c>
      <c r="AD28" s="494">
        <f t="shared" ref="AD28:AM28" si="12">AD27/$F27</f>
        <v>0.60855599999999999</v>
      </c>
      <c r="AE28" s="488">
        <f t="shared" si="12"/>
        <v>4.8879999999999993E-2</v>
      </c>
      <c r="AF28" s="500">
        <f t="shared" si="12"/>
        <v>0.58656000000000008</v>
      </c>
      <c r="AG28" s="488">
        <f t="shared" si="12"/>
        <v>0.58656000000000008</v>
      </c>
      <c r="AH28" s="484">
        <f t="shared" si="12"/>
        <v>4.5824999999999998E-2</v>
      </c>
      <c r="AI28" s="500">
        <f t="shared" si="12"/>
        <v>0.54990000000000006</v>
      </c>
      <c r="AJ28" s="494">
        <f t="shared" si="12"/>
        <v>0.54990000000000006</v>
      </c>
      <c r="AK28" s="488">
        <f t="shared" si="12"/>
        <v>4.2769999999999996E-2</v>
      </c>
      <c r="AL28" s="500">
        <f t="shared" si="12"/>
        <v>0.51324000000000003</v>
      </c>
      <c r="AM28" s="494">
        <f t="shared" si="12"/>
        <v>0.51324000000000003</v>
      </c>
      <c r="AN28" s="361"/>
      <c r="AO28" s="361"/>
      <c r="AP28" s="361"/>
    </row>
    <row r="29" spans="1:42" s="56" customFormat="1" ht="18" hidden="1" customHeight="1" thickBot="1">
      <c r="A29" s="40"/>
      <c r="B29" s="1091" t="s">
        <v>87</v>
      </c>
      <c r="C29" s="1121" t="s">
        <v>93</v>
      </c>
      <c r="D29" s="1122"/>
      <c r="E29" s="1123"/>
      <c r="F29" s="1124">
        <v>1000</v>
      </c>
      <c r="G29" s="1081">
        <f>F29*D30</f>
        <v>150</v>
      </c>
      <c r="H29" s="1094">
        <f>G29*28%</f>
        <v>42.000000000000007</v>
      </c>
      <c r="I29" s="507"/>
      <c r="J29" s="508"/>
      <c r="K29" s="1115">
        <f>G29*28%*5+G29*18%*4+G29*14%*2</f>
        <v>360</v>
      </c>
      <c r="L29" s="1113" t="s">
        <v>34</v>
      </c>
      <c r="M29" s="509" t="e">
        <f>H29+#REF!</f>
        <v>#REF!</v>
      </c>
      <c r="N29" s="510" t="e">
        <f>H29+K29+#REF!</f>
        <v>#REF!</v>
      </c>
      <c r="O29" s="511" t="e">
        <f>H29+K29+#REF!+#REF!+#REF!</f>
        <v>#REF!</v>
      </c>
      <c r="P29" s="509" t="e">
        <f>M29*$R$15</f>
        <v>#REF!</v>
      </c>
      <c r="Q29" s="510" t="e">
        <f>N29*$R$15</f>
        <v>#REF!</v>
      </c>
      <c r="R29" s="512" t="e">
        <f>O29*$R$15</f>
        <v>#REF!</v>
      </c>
      <c r="S29" s="511" t="e">
        <f>M29*$U$15</f>
        <v>#REF!</v>
      </c>
      <c r="T29" s="510" t="e">
        <f>N29*$U$15</f>
        <v>#REF!</v>
      </c>
      <c r="U29" s="511" t="e">
        <f>O29*$U$15</f>
        <v>#REF!</v>
      </c>
      <c r="V29" s="509" t="e">
        <f>M29*$X$15</f>
        <v>#REF!</v>
      </c>
      <c r="W29" s="510" t="e">
        <f>N29*$X$15</f>
        <v>#REF!</v>
      </c>
      <c r="X29" s="512" t="e">
        <f>O29*$X$15</f>
        <v>#REF!</v>
      </c>
      <c r="Y29" s="511" t="e">
        <f>M29*$AA$15</f>
        <v>#REF!</v>
      </c>
      <c r="Z29" s="510" t="e">
        <f>N29*$AA$15</f>
        <v>#REF!</v>
      </c>
      <c r="AA29" s="511" t="e">
        <f>O29*$AA$15</f>
        <v>#REF!</v>
      </c>
      <c r="AB29" s="509" t="e">
        <f>M29*$AD$15</f>
        <v>#REF!</v>
      </c>
      <c r="AC29" s="510" t="e">
        <f>N29*$AD$15</f>
        <v>#REF!</v>
      </c>
      <c r="AD29" s="512" t="e">
        <f>O29*$AD$15</f>
        <v>#REF!</v>
      </c>
      <c r="AE29" s="511" t="e">
        <f>M29*$AG$15</f>
        <v>#REF!</v>
      </c>
      <c r="AF29" s="510" t="e">
        <f>N29*$AG$15</f>
        <v>#REF!</v>
      </c>
      <c r="AG29" s="511" t="e">
        <f>O29*$AG$15</f>
        <v>#REF!</v>
      </c>
      <c r="AH29" s="509" t="e">
        <f>M29*$AJ$15</f>
        <v>#REF!</v>
      </c>
      <c r="AI29" s="510" t="e">
        <f>N29*$AJ$15</f>
        <v>#REF!</v>
      </c>
      <c r="AJ29" s="512" t="e">
        <f>O29*$AJ$15</f>
        <v>#REF!</v>
      </c>
      <c r="AK29" s="511" t="e">
        <f>M29*$AM$15</f>
        <v>#REF!</v>
      </c>
      <c r="AL29" s="510" t="e">
        <f>N29*$AM$15</f>
        <v>#REF!</v>
      </c>
      <c r="AM29" s="512" t="e">
        <f>O29*$AM$15</f>
        <v>#REF!</v>
      </c>
    </row>
    <row r="30" spans="1:42" s="56" customFormat="1" ht="18" hidden="1" customHeight="1" thickTop="1">
      <c r="A30" s="183"/>
      <c r="B30" s="1120"/>
      <c r="C30" s="147" t="s">
        <v>90</v>
      </c>
      <c r="D30" s="148">
        <v>0.15</v>
      </c>
      <c r="E30" s="184">
        <v>0.04</v>
      </c>
      <c r="F30" s="1077"/>
      <c r="G30" s="1125"/>
      <c r="H30" s="1069"/>
      <c r="I30" s="714"/>
      <c r="J30" s="732"/>
      <c r="K30" s="1116"/>
      <c r="L30" s="1114"/>
      <c r="M30" s="480" t="e">
        <f>M29/$F29</f>
        <v>#REF!</v>
      </c>
      <c r="N30" s="496" t="e">
        <f t="shared" ref="N30:AC30" si="13">N29/$F29</f>
        <v>#REF!</v>
      </c>
      <c r="O30" s="489" t="e">
        <f t="shared" si="13"/>
        <v>#REF!</v>
      </c>
      <c r="P30" s="483" t="e">
        <f t="shared" si="13"/>
        <v>#REF!</v>
      </c>
      <c r="Q30" s="499" t="e">
        <f t="shared" si="13"/>
        <v>#REF!</v>
      </c>
      <c r="R30" s="492" t="e">
        <f t="shared" si="13"/>
        <v>#REF!</v>
      </c>
      <c r="S30" s="486" t="e">
        <f t="shared" si="13"/>
        <v>#REF!</v>
      </c>
      <c r="T30" s="499" t="e">
        <f t="shared" si="13"/>
        <v>#REF!</v>
      </c>
      <c r="U30" s="486" t="e">
        <f t="shared" si="13"/>
        <v>#REF!</v>
      </c>
      <c r="V30" s="483" t="e">
        <f t="shared" si="13"/>
        <v>#REF!</v>
      </c>
      <c r="W30" s="499" t="e">
        <f t="shared" si="13"/>
        <v>#REF!</v>
      </c>
      <c r="X30" s="492" t="e">
        <f t="shared" si="13"/>
        <v>#REF!</v>
      </c>
      <c r="Y30" s="486" t="e">
        <f t="shared" si="13"/>
        <v>#REF!</v>
      </c>
      <c r="Z30" s="499" t="e">
        <f t="shared" si="13"/>
        <v>#REF!</v>
      </c>
      <c r="AA30" s="486" t="e">
        <f t="shared" si="13"/>
        <v>#REF!</v>
      </c>
      <c r="AB30" s="483" t="e">
        <f t="shared" si="13"/>
        <v>#REF!</v>
      </c>
      <c r="AC30" s="499" t="e">
        <f t="shared" si="13"/>
        <v>#REF!</v>
      </c>
      <c r="AD30" s="492" t="e">
        <f t="shared" ref="AD30:AM30" si="14">AD29/$F29</f>
        <v>#REF!</v>
      </c>
      <c r="AE30" s="486" t="e">
        <f t="shared" si="14"/>
        <v>#REF!</v>
      </c>
      <c r="AF30" s="499" t="e">
        <f t="shared" si="14"/>
        <v>#REF!</v>
      </c>
      <c r="AG30" s="486" t="e">
        <f t="shared" si="14"/>
        <v>#REF!</v>
      </c>
      <c r="AH30" s="483" t="e">
        <f t="shared" si="14"/>
        <v>#REF!</v>
      </c>
      <c r="AI30" s="499" t="e">
        <f t="shared" si="14"/>
        <v>#REF!</v>
      </c>
      <c r="AJ30" s="492" t="e">
        <f t="shared" si="14"/>
        <v>#REF!</v>
      </c>
      <c r="AK30" s="486" t="e">
        <f t="shared" si="14"/>
        <v>#REF!</v>
      </c>
      <c r="AL30" s="499" t="e">
        <f t="shared" si="14"/>
        <v>#REF!</v>
      </c>
      <c r="AM30" s="492" t="e">
        <f t="shared" si="14"/>
        <v>#REF!</v>
      </c>
    </row>
    <row r="31" spans="1:42" s="85" customFormat="1" ht="18" customHeight="1" thickTop="1">
      <c r="A31" s="40"/>
      <c r="B31" s="1117" t="s">
        <v>91</v>
      </c>
      <c r="C31" s="1099" t="s">
        <v>422</v>
      </c>
      <c r="D31" s="1084"/>
      <c r="E31" s="1085"/>
      <c r="F31" s="1077">
        <v>1000</v>
      </c>
      <c r="G31" s="1078">
        <f>F31*D32</f>
        <v>2400</v>
      </c>
      <c r="H31" s="1088">
        <f>G31*KB손해!$E$8</f>
        <v>7142.4</v>
      </c>
      <c r="I31" s="1070">
        <f>G31*25%*5</f>
        <v>3000</v>
      </c>
      <c r="J31" s="1068">
        <f>G31*25%*6</f>
        <v>3600</v>
      </c>
      <c r="K31" s="1134">
        <f>G31*20%*3</f>
        <v>1440</v>
      </c>
      <c r="L31" s="1136"/>
      <c r="M31" s="487">
        <f>H31</f>
        <v>7142.4</v>
      </c>
      <c r="N31" s="497">
        <f>H31+I31+J31</f>
        <v>13742.4</v>
      </c>
      <c r="O31" s="487">
        <f>H31+K31+L31+I31+J31</f>
        <v>15182.4</v>
      </c>
      <c r="P31" s="481">
        <f>M31*$R$15</f>
        <v>6999.5519999999997</v>
      </c>
      <c r="Q31" s="497">
        <f>N31*$R$15</f>
        <v>13467.552</v>
      </c>
      <c r="R31" s="493">
        <f>O31*$R$15</f>
        <v>14878.751999999999</v>
      </c>
      <c r="S31" s="487">
        <f>M31*$U$15</f>
        <v>6785.28</v>
      </c>
      <c r="T31" s="497">
        <f>N31*$U$15</f>
        <v>13055.279999999999</v>
      </c>
      <c r="U31" s="487">
        <f>O31*$U$15</f>
        <v>14423.279999999999</v>
      </c>
      <c r="V31" s="481">
        <f>M31*$X$15</f>
        <v>6642.4319999999998</v>
      </c>
      <c r="W31" s="497">
        <f>N31*$X$15</f>
        <v>12780.432000000001</v>
      </c>
      <c r="X31" s="493">
        <f>O31*$X$15</f>
        <v>14119.632</v>
      </c>
      <c r="Y31" s="487">
        <f>M31*$AA$15</f>
        <v>6428.16</v>
      </c>
      <c r="Z31" s="497">
        <f>N31*$AA$15</f>
        <v>12368.16</v>
      </c>
      <c r="AA31" s="487">
        <f>O31*$AA$15</f>
        <v>13664.16</v>
      </c>
      <c r="AB31" s="481">
        <f>M31*$AD$15</f>
        <v>5928.1919999999991</v>
      </c>
      <c r="AC31" s="497">
        <f>N31*$AD$15</f>
        <v>11406.191999999999</v>
      </c>
      <c r="AD31" s="493">
        <f>O31*$AD$15</f>
        <v>12601.392</v>
      </c>
      <c r="AE31" s="487">
        <f>M31*$AG$15</f>
        <v>5713.92</v>
      </c>
      <c r="AF31" s="497">
        <f>N31*$AG$15</f>
        <v>10993.92</v>
      </c>
      <c r="AG31" s="487">
        <f>O31*$AG$15</f>
        <v>12145.92</v>
      </c>
      <c r="AH31" s="481">
        <f>M31*$AJ$15</f>
        <v>5356.7999999999993</v>
      </c>
      <c r="AI31" s="497">
        <f>N31*$AJ$15</f>
        <v>10306.799999999999</v>
      </c>
      <c r="AJ31" s="493">
        <f>O31*$AJ$15</f>
        <v>11386.8</v>
      </c>
      <c r="AK31" s="487">
        <f>M31*$AM$15</f>
        <v>4999.6799999999994</v>
      </c>
      <c r="AL31" s="497">
        <f>N31*$AM$15</f>
        <v>9619.6799999999985</v>
      </c>
      <c r="AM31" s="493">
        <f>O31*$AM$15</f>
        <v>10627.679999999998</v>
      </c>
    </row>
    <row r="32" spans="1:42" s="85" customFormat="1" ht="18" customHeight="1" thickBot="1">
      <c r="A32" s="40"/>
      <c r="B32" s="1118"/>
      <c r="C32" s="773" t="s">
        <v>71</v>
      </c>
      <c r="D32" s="765">
        <v>2.4</v>
      </c>
      <c r="E32" s="775" t="s">
        <v>54</v>
      </c>
      <c r="F32" s="1102"/>
      <c r="G32" s="1119"/>
      <c r="H32" s="1110"/>
      <c r="I32" s="1098"/>
      <c r="J32" s="1103"/>
      <c r="K32" s="1135"/>
      <c r="L32" s="1137"/>
      <c r="M32" s="490">
        <f>M31/$F31</f>
        <v>7.1423999999999994</v>
      </c>
      <c r="N32" s="498">
        <f t="shared" ref="N32:AC32" si="15">N31/$F31</f>
        <v>13.7424</v>
      </c>
      <c r="O32" s="490">
        <f t="shared" si="15"/>
        <v>15.182399999999999</v>
      </c>
      <c r="P32" s="484">
        <f t="shared" si="15"/>
        <v>6.9995519999999996</v>
      </c>
      <c r="Q32" s="500">
        <f t="shared" si="15"/>
        <v>13.467552</v>
      </c>
      <c r="R32" s="494">
        <f t="shared" si="15"/>
        <v>14.878751999999999</v>
      </c>
      <c r="S32" s="488">
        <f t="shared" si="15"/>
        <v>6.7852799999999993</v>
      </c>
      <c r="T32" s="500">
        <f t="shared" si="15"/>
        <v>13.055279999999998</v>
      </c>
      <c r="U32" s="488">
        <f t="shared" si="15"/>
        <v>14.423279999999998</v>
      </c>
      <c r="V32" s="484">
        <f t="shared" si="15"/>
        <v>6.6424319999999994</v>
      </c>
      <c r="W32" s="500">
        <f t="shared" si="15"/>
        <v>12.780432000000001</v>
      </c>
      <c r="X32" s="494">
        <f t="shared" si="15"/>
        <v>14.119631999999999</v>
      </c>
      <c r="Y32" s="488">
        <f t="shared" si="15"/>
        <v>6.4281600000000001</v>
      </c>
      <c r="Z32" s="500">
        <f t="shared" si="15"/>
        <v>12.36816</v>
      </c>
      <c r="AA32" s="488">
        <f t="shared" si="15"/>
        <v>13.664159999999999</v>
      </c>
      <c r="AB32" s="484">
        <f t="shared" si="15"/>
        <v>5.9281919999999992</v>
      </c>
      <c r="AC32" s="500">
        <f t="shared" si="15"/>
        <v>11.406191999999999</v>
      </c>
      <c r="AD32" s="494">
        <f t="shared" ref="AD32:AM32" si="16">AD31/$F31</f>
        <v>12.601392000000001</v>
      </c>
      <c r="AE32" s="488">
        <f t="shared" si="16"/>
        <v>5.7139199999999999</v>
      </c>
      <c r="AF32" s="500">
        <f t="shared" si="16"/>
        <v>10.993919999999999</v>
      </c>
      <c r="AG32" s="488">
        <f t="shared" si="16"/>
        <v>12.14592</v>
      </c>
      <c r="AH32" s="484">
        <f t="shared" si="16"/>
        <v>5.3567999999999989</v>
      </c>
      <c r="AI32" s="500">
        <f t="shared" si="16"/>
        <v>10.306799999999999</v>
      </c>
      <c r="AJ32" s="494">
        <f t="shared" si="16"/>
        <v>11.386799999999999</v>
      </c>
      <c r="AK32" s="488">
        <f t="shared" si="16"/>
        <v>4.9996799999999997</v>
      </c>
      <c r="AL32" s="500">
        <f t="shared" si="16"/>
        <v>9.6196799999999989</v>
      </c>
      <c r="AM32" s="494">
        <f t="shared" si="16"/>
        <v>10.627679999999998</v>
      </c>
    </row>
    <row r="33" spans="1:43" s="85" customFormat="1" ht="18" hidden="1" customHeight="1" thickBot="1">
      <c r="A33" s="40"/>
      <c r="B33" s="1126" t="s">
        <v>83</v>
      </c>
      <c r="C33" s="1128" t="s">
        <v>93</v>
      </c>
      <c r="D33" s="1129"/>
      <c r="E33" s="1130"/>
      <c r="F33" s="1131">
        <v>1000</v>
      </c>
      <c r="G33" s="1111">
        <f>F33*D34</f>
        <v>60</v>
      </c>
      <c r="H33" s="1111">
        <f>G33*28%</f>
        <v>16.8</v>
      </c>
      <c r="I33" s="1116"/>
      <c r="J33" s="1116"/>
      <c r="K33" s="1111" t="s">
        <v>54</v>
      </c>
      <c r="L33" s="1111" t="s">
        <v>423</v>
      </c>
      <c r="M33" s="41" t="e">
        <f>H33+#REF!</f>
        <v>#REF!</v>
      </c>
      <c r="N33" s="42" t="e">
        <f>H33+#REF!</f>
        <v>#REF!</v>
      </c>
      <c r="O33" s="43" t="e">
        <f>H33+#REF!</f>
        <v>#REF!</v>
      </c>
      <c r="P33" s="41" t="e">
        <f t="shared" ref="P33:U33" si="17">M33*$R$15</f>
        <v>#REF!</v>
      </c>
      <c r="Q33" s="44" t="e">
        <f t="shared" si="17"/>
        <v>#REF!</v>
      </c>
      <c r="R33" s="43" t="e">
        <f t="shared" si="17"/>
        <v>#REF!</v>
      </c>
      <c r="S33" s="41" t="e">
        <f t="shared" si="17"/>
        <v>#REF!</v>
      </c>
      <c r="T33" s="44" t="e">
        <f t="shared" si="17"/>
        <v>#REF!</v>
      </c>
      <c r="U33" s="43" t="e">
        <f t="shared" si="17"/>
        <v>#REF!</v>
      </c>
      <c r="V33" s="42" t="e">
        <f t="shared" ref="V33:AA33" si="18">M33*$X$15</f>
        <v>#REF!</v>
      </c>
      <c r="W33" s="44" t="e">
        <f t="shared" si="18"/>
        <v>#REF!</v>
      </c>
      <c r="X33" s="43" t="e">
        <f t="shared" si="18"/>
        <v>#REF!</v>
      </c>
      <c r="Y33" s="42" t="e">
        <f t="shared" si="18"/>
        <v>#REF!</v>
      </c>
      <c r="Z33" s="44" t="e">
        <f t="shared" si="18"/>
        <v>#REF!</v>
      </c>
      <c r="AA33" s="43" t="e">
        <f t="shared" si="18"/>
        <v>#REF!</v>
      </c>
      <c r="AB33" s="42" t="e">
        <f t="shared" ref="AB33:AC33" si="19">M33*$AD$15</f>
        <v>#REF!</v>
      </c>
      <c r="AC33" s="44" t="e">
        <f t="shared" si="19"/>
        <v>#REF!</v>
      </c>
      <c r="AD33" s="43" t="e">
        <f>O33*$AD$15</f>
        <v>#REF!</v>
      </c>
      <c r="AE33" s="42" t="e">
        <f>P33*$AD$15</f>
        <v>#REF!</v>
      </c>
      <c r="AF33" s="44" t="e">
        <f>Q33*$AD$15</f>
        <v>#REF!</v>
      </c>
      <c r="AG33" s="43" t="e">
        <f>R33*$AD$15</f>
        <v>#REF!</v>
      </c>
      <c r="AH33" s="41" t="e">
        <f t="shared" ref="AH33:AM33" si="20">M33*$AJ$15</f>
        <v>#REF!</v>
      </c>
      <c r="AI33" s="45" t="e">
        <f t="shared" si="20"/>
        <v>#REF!</v>
      </c>
      <c r="AJ33" s="43" t="e">
        <f t="shared" si="20"/>
        <v>#REF!</v>
      </c>
      <c r="AK33" s="41" t="e">
        <f t="shared" si="20"/>
        <v>#REF!</v>
      </c>
      <c r="AL33" s="45" t="e">
        <f t="shared" si="20"/>
        <v>#REF!</v>
      </c>
      <c r="AM33" s="43" t="e">
        <f t="shared" si="20"/>
        <v>#REF!</v>
      </c>
    </row>
    <row r="34" spans="1:43" s="85" customFormat="1" ht="18" hidden="1" customHeight="1">
      <c r="A34" s="40"/>
      <c r="B34" s="1127"/>
      <c r="C34" s="149" t="s">
        <v>94</v>
      </c>
      <c r="D34" s="150">
        <v>0.06</v>
      </c>
      <c r="E34" s="165">
        <v>0</v>
      </c>
      <c r="F34" s="1132"/>
      <c r="G34" s="1112"/>
      <c r="H34" s="1112"/>
      <c r="I34" s="1133"/>
      <c r="J34" s="1133"/>
      <c r="K34" s="1112"/>
      <c r="L34" s="1112"/>
      <c r="M34" s="166" t="e">
        <f>M33/$F33</f>
        <v>#REF!</v>
      </c>
      <c r="N34" s="167" t="e">
        <f t="shared" ref="N34:AC34" si="21">N33/$F33</f>
        <v>#REF!</v>
      </c>
      <c r="O34" s="168" t="e">
        <f t="shared" si="21"/>
        <v>#REF!</v>
      </c>
      <c r="P34" s="49" t="e">
        <f t="shared" si="21"/>
        <v>#REF!</v>
      </c>
      <c r="Q34" s="47" t="e">
        <f t="shared" si="21"/>
        <v>#REF!</v>
      </c>
      <c r="R34" s="50" t="e">
        <f t="shared" si="21"/>
        <v>#REF!</v>
      </c>
      <c r="S34" s="49" t="e">
        <f t="shared" ref="S34:U34" si="22">S33/$F33</f>
        <v>#REF!</v>
      </c>
      <c r="T34" s="47" t="e">
        <f t="shared" si="22"/>
        <v>#REF!</v>
      </c>
      <c r="U34" s="50" t="e">
        <f t="shared" si="22"/>
        <v>#REF!</v>
      </c>
      <c r="V34" s="46" t="e">
        <f t="shared" si="21"/>
        <v>#REF!</v>
      </c>
      <c r="W34" s="47" t="e">
        <f t="shared" si="21"/>
        <v>#REF!</v>
      </c>
      <c r="X34" s="50" t="e">
        <f t="shared" si="21"/>
        <v>#REF!</v>
      </c>
      <c r="Y34" s="46" t="e">
        <f t="shared" ref="Y34:AA34" si="23">Y33/$F33</f>
        <v>#REF!</v>
      </c>
      <c r="Z34" s="47" t="e">
        <f t="shared" si="23"/>
        <v>#REF!</v>
      </c>
      <c r="AA34" s="50" t="e">
        <f t="shared" si="23"/>
        <v>#REF!</v>
      </c>
      <c r="AB34" s="46" t="e">
        <f t="shared" si="21"/>
        <v>#REF!</v>
      </c>
      <c r="AC34" s="47" t="e">
        <f t="shared" si="21"/>
        <v>#REF!</v>
      </c>
      <c r="AD34" s="50" t="e">
        <f t="shared" ref="AD34:AM34" si="24">AD33/$F33</f>
        <v>#REF!</v>
      </c>
      <c r="AE34" s="46" t="e">
        <f t="shared" si="24"/>
        <v>#REF!</v>
      </c>
      <c r="AF34" s="47" t="e">
        <f t="shared" si="24"/>
        <v>#REF!</v>
      </c>
      <c r="AG34" s="50" t="e">
        <f t="shared" si="24"/>
        <v>#REF!</v>
      </c>
      <c r="AH34" s="49" t="e">
        <f t="shared" si="24"/>
        <v>#REF!</v>
      </c>
      <c r="AI34" s="48" t="e">
        <f t="shared" si="24"/>
        <v>#REF!</v>
      </c>
      <c r="AJ34" s="50" t="e">
        <f t="shared" si="24"/>
        <v>#REF!</v>
      </c>
      <c r="AK34" s="49" t="e">
        <f t="shared" si="24"/>
        <v>#REF!</v>
      </c>
      <c r="AL34" s="48" t="e">
        <f t="shared" si="24"/>
        <v>#REF!</v>
      </c>
      <c r="AM34" s="50" t="e">
        <f t="shared" si="24"/>
        <v>#REF!</v>
      </c>
    </row>
    <row r="35" spans="1:43" s="85" customFormat="1" ht="18" customHeight="1">
      <c r="A35" s="51"/>
      <c r="B35" s="40"/>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113"/>
      <c r="AE35" s="51"/>
      <c r="AF35" s="51"/>
      <c r="AG35" s="113"/>
      <c r="AH35" s="113"/>
      <c r="AI35" s="113"/>
      <c r="AJ35" s="113"/>
      <c r="AK35" s="113"/>
      <c r="AL35" s="113"/>
      <c r="AM35" s="113"/>
    </row>
    <row r="36" spans="1:43" s="85" customFormat="1" ht="18" customHeight="1">
      <c r="A36" s="113"/>
      <c r="B36" s="114"/>
      <c r="C36" s="114"/>
      <c r="D36" s="52"/>
      <c r="E36" s="112"/>
      <c r="F36" s="112"/>
      <c r="G36" s="113"/>
      <c r="H36" s="113"/>
      <c r="I36" s="113"/>
      <c r="J36" s="113"/>
      <c r="K36" s="113"/>
      <c r="L36" s="113"/>
      <c r="M36" s="53"/>
      <c r="N36" s="113"/>
      <c r="O36" s="113"/>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c r="AM36" s="113"/>
    </row>
    <row r="37" spans="1:43" s="85" customFormat="1" ht="18" customHeight="1">
      <c r="A37" s="54"/>
      <c r="B37" s="115"/>
      <c r="C37" s="115"/>
      <c r="D37" s="54"/>
      <c r="E37" s="54"/>
      <c r="F37" s="54"/>
      <c r="G37" s="55"/>
      <c r="H37" s="55"/>
      <c r="I37" s="55"/>
      <c r="J37" s="55"/>
      <c r="K37" s="344"/>
      <c r="L37" s="55"/>
      <c r="M37" s="54"/>
      <c r="N37" s="54"/>
      <c r="O37" s="54"/>
      <c r="P37" s="54"/>
      <c r="Q37" s="54"/>
      <c r="R37" s="54"/>
      <c r="S37" s="54"/>
      <c r="T37" s="54"/>
      <c r="U37" s="54"/>
      <c r="V37" s="54"/>
      <c r="W37" s="54"/>
      <c r="X37" s="54"/>
      <c r="Y37" s="54"/>
      <c r="Z37" s="54"/>
      <c r="AA37" s="54"/>
      <c r="AB37" s="54"/>
      <c r="AC37" s="54"/>
      <c r="AD37" s="113"/>
      <c r="AE37" s="54"/>
      <c r="AF37" s="54"/>
      <c r="AG37" s="113"/>
      <c r="AH37" s="113"/>
      <c r="AI37" s="113"/>
      <c r="AJ37" s="113"/>
      <c r="AK37" s="113"/>
      <c r="AL37" s="113"/>
      <c r="AM37" s="113"/>
    </row>
    <row r="38" spans="1:43" s="85" customFormat="1" ht="18" customHeight="1">
      <c r="A38" s="344"/>
      <c r="B38" s="56"/>
      <c r="C38" s="56"/>
      <c r="D38" s="344"/>
      <c r="E38" s="344"/>
      <c r="F38" s="344"/>
      <c r="G38" s="344"/>
      <c r="H38" s="344"/>
      <c r="I38" s="344"/>
      <c r="J38" s="344"/>
      <c r="K38" s="40"/>
      <c r="L38" s="344"/>
      <c r="M38" s="344"/>
      <c r="N38" s="344"/>
      <c r="O38" s="344"/>
      <c r="P38" s="344"/>
      <c r="Q38" s="344"/>
      <c r="R38" s="344"/>
      <c r="S38" s="344"/>
      <c r="T38" s="344"/>
      <c r="U38" s="344"/>
      <c r="V38" s="344"/>
      <c r="W38" s="344"/>
      <c r="X38" s="344"/>
      <c r="Y38" s="344"/>
      <c r="Z38" s="344"/>
      <c r="AA38" s="344"/>
      <c r="AB38" s="344"/>
      <c r="AC38" s="344"/>
      <c r="AD38" s="113"/>
      <c r="AE38" s="344"/>
      <c r="AF38" s="344"/>
      <c r="AG38" s="113"/>
      <c r="AH38" s="113"/>
      <c r="AI38" s="113"/>
      <c r="AJ38" s="113"/>
      <c r="AK38" s="113"/>
      <c r="AL38" s="113"/>
      <c r="AM38" s="113"/>
    </row>
    <row r="39" spans="1:43" s="220" customFormat="1" ht="18" customHeight="1">
      <c r="A39" s="40"/>
      <c r="B39" s="56"/>
      <c r="C39" s="56"/>
      <c r="D39" s="57"/>
      <c r="E39" s="344"/>
      <c r="F39" s="344"/>
      <c r="G39" s="40"/>
      <c r="H39" s="40"/>
      <c r="I39" s="40"/>
      <c r="J39" s="40"/>
      <c r="K39" s="85"/>
      <c r="L39" s="40"/>
      <c r="M39" s="40"/>
      <c r="N39" s="40"/>
      <c r="O39" s="40"/>
      <c r="P39" s="40"/>
      <c r="Q39" s="40"/>
      <c r="R39" s="40"/>
      <c r="S39" s="40"/>
      <c r="T39" s="40"/>
      <c r="U39" s="40"/>
      <c r="V39" s="40"/>
      <c r="W39" s="40"/>
      <c r="X39" s="40"/>
      <c r="Y39" s="40"/>
      <c r="Z39" s="40"/>
      <c r="AA39" s="40"/>
      <c r="AB39" s="40"/>
      <c r="AC39" s="40"/>
      <c r="AD39" s="51"/>
      <c r="AE39" s="40"/>
      <c r="AF39" s="40"/>
      <c r="AG39" s="51"/>
      <c r="AH39" s="51"/>
      <c r="AI39" s="51"/>
      <c r="AJ39" s="51"/>
      <c r="AK39" s="51"/>
      <c r="AL39" s="51"/>
      <c r="AM39" s="51"/>
    </row>
    <row r="40" spans="1:43" s="33" customFormat="1" ht="18" customHeight="1">
      <c r="B40" s="248"/>
      <c r="C40" s="36"/>
      <c r="D40" s="36"/>
      <c r="E40" s="36"/>
      <c r="M40" s="249"/>
      <c r="N40" s="250"/>
    </row>
    <row r="41" spans="1:43" s="243" customFormat="1" ht="16.5" customHeight="1">
      <c r="B41" s="71"/>
      <c r="M41" s="252"/>
    </row>
    <row r="42" spans="1:43" s="243" customFormat="1" ht="16.5" customHeight="1">
      <c r="B42" s="71"/>
    </row>
    <row r="43" spans="1:43" s="347" customFormat="1" ht="18" customHeight="1">
      <c r="A43" s="113"/>
      <c r="B43" s="115"/>
      <c r="C43" s="115"/>
      <c r="D43" s="52"/>
      <c r="E43" s="112"/>
      <c r="F43" s="112"/>
      <c r="G43" s="113"/>
      <c r="H43" s="113"/>
      <c r="I43" s="113"/>
      <c r="J43" s="113"/>
      <c r="K43" s="18"/>
      <c r="L43" s="113"/>
      <c r="M43" s="113"/>
      <c r="N43" s="113"/>
      <c r="O43" s="113"/>
      <c r="P43" s="113"/>
      <c r="Q43" s="113"/>
      <c r="R43" s="113"/>
      <c r="S43" s="113"/>
      <c r="T43" s="113"/>
      <c r="U43" s="113"/>
      <c r="V43" s="113"/>
      <c r="W43" s="113"/>
      <c r="X43" s="113"/>
      <c r="Y43" s="113"/>
      <c r="Z43" s="113"/>
      <c r="AA43" s="113"/>
      <c r="AB43" s="113"/>
      <c r="AC43" s="112"/>
      <c r="AD43" s="344"/>
      <c r="AE43" s="113"/>
      <c r="AF43" s="112"/>
      <c r="AG43" s="344"/>
      <c r="AH43" s="344"/>
      <c r="AI43" s="344"/>
      <c r="AJ43" s="344"/>
      <c r="AK43" s="344"/>
      <c r="AL43" s="344"/>
      <c r="AM43" s="344"/>
    </row>
    <row r="44" spans="1:43" s="18" customFormat="1" ht="15.95" customHeight="1">
      <c r="B44" s="125"/>
    </row>
    <row r="45" spans="1:43" s="309" customFormat="1" ht="18" customHeight="1">
      <c r="A45" s="54"/>
      <c r="B45" s="302"/>
      <c r="C45" s="302"/>
      <c r="D45" s="302"/>
      <c r="E45" s="302"/>
      <c r="F45" s="302"/>
      <c r="G45" s="302"/>
      <c r="H45" s="302"/>
      <c r="I45" s="302"/>
      <c r="J45" s="302"/>
      <c r="K45" s="302"/>
      <c r="L45" s="302"/>
      <c r="M45" s="308"/>
      <c r="N45" s="308"/>
      <c r="O45" s="308"/>
      <c r="P45" s="308"/>
      <c r="Q45" s="308"/>
      <c r="R45" s="308"/>
      <c r="S45" s="308"/>
      <c r="T45" s="308"/>
      <c r="U45" s="308"/>
      <c r="V45" s="308"/>
      <c r="W45" s="308"/>
      <c r="X45" s="308"/>
      <c r="Y45" s="308"/>
      <c r="Z45" s="308"/>
      <c r="AA45" s="308"/>
      <c r="AB45" s="308"/>
      <c r="AC45" s="308"/>
      <c r="AD45" s="308"/>
      <c r="AE45" s="308"/>
      <c r="AF45" s="308"/>
      <c r="AG45" s="308"/>
      <c r="AH45" s="308"/>
      <c r="AI45" s="308"/>
      <c r="AJ45" s="308"/>
      <c r="AK45" s="308"/>
      <c r="AL45" s="308"/>
      <c r="AM45" s="308"/>
    </row>
    <row r="46" spans="1:43" s="313" customFormat="1" ht="17.25" customHeight="1">
      <c r="A46" s="54"/>
      <c r="B46" s="302"/>
      <c r="C46" s="302"/>
      <c r="D46" s="302"/>
      <c r="E46" s="302"/>
      <c r="F46" s="302"/>
      <c r="G46" s="302"/>
      <c r="H46" s="302"/>
      <c r="I46" s="302"/>
      <c r="J46" s="302"/>
      <c r="K46" s="302"/>
      <c r="L46" s="302"/>
      <c r="AQ46" s="342"/>
    </row>
    <row r="48" spans="1:43" ht="18" customHeight="1">
      <c r="B48" s="351"/>
    </row>
  </sheetData>
  <mergeCells count="100">
    <mergeCell ref="AK15:AL15"/>
    <mergeCell ref="B33:B34"/>
    <mergeCell ref="C33:E33"/>
    <mergeCell ref="F33:F34"/>
    <mergeCell ref="G33:G34"/>
    <mergeCell ref="H33:H34"/>
    <mergeCell ref="I33:I34"/>
    <mergeCell ref="J33:J34"/>
    <mergeCell ref="K33:K34"/>
    <mergeCell ref="I31:I32"/>
    <mergeCell ref="J31:J32"/>
    <mergeCell ref="K31:K32"/>
    <mergeCell ref="L31:L32"/>
    <mergeCell ref="J27:J28"/>
    <mergeCell ref="K27:K28"/>
    <mergeCell ref="L27:L28"/>
    <mergeCell ref="L33:L34"/>
    <mergeCell ref="L29:L30"/>
    <mergeCell ref="K29:K30"/>
    <mergeCell ref="B31:B32"/>
    <mergeCell ref="C31:E31"/>
    <mergeCell ref="F31:F32"/>
    <mergeCell ref="G31:G32"/>
    <mergeCell ref="H31:H32"/>
    <mergeCell ref="B29:B30"/>
    <mergeCell ref="C29:E29"/>
    <mergeCell ref="F29:F30"/>
    <mergeCell ref="G29:G30"/>
    <mergeCell ref="H29:H30"/>
    <mergeCell ref="C27:E27"/>
    <mergeCell ref="F27:F28"/>
    <mergeCell ref="I23:I24"/>
    <mergeCell ref="J25:J26"/>
    <mergeCell ref="K25:K26"/>
    <mergeCell ref="C23:E23"/>
    <mergeCell ref="F23:F24"/>
    <mergeCell ref="G23:G24"/>
    <mergeCell ref="H23:H24"/>
    <mergeCell ref="C25:E25"/>
    <mergeCell ref="F25:F26"/>
    <mergeCell ref="G25:G26"/>
    <mergeCell ref="H25:H26"/>
    <mergeCell ref="L25:L26"/>
    <mergeCell ref="J23:J24"/>
    <mergeCell ref="K23:K24"/>
    <mergeCell ref="L23:L24"/>
    <mergeCell ref="I25:I26"/>
    <mergeCell ref="L19:L20"/>
    <mergeCell ref="I27:I28"/>
    <mergeCell ref="B17:B26"/>
    <mergeCell ref="C17:E17"/>
    <mergeCell ref="F17:F18"/>
    <mergeCell ref="G17:G18"/>
    <mergeCell ref="H17:H18"/>
    <mergeCell ref="I17:I18"/>
    <mergeCell ref="C21:E21"/>
    <mergeCell ref="F21:F22"/>
    <mergeCell ref="G21:G22"/>
    <mergeCell ref="H21:H22"/>
    <mergeCell ref="I21:I22"/>
    <mergeCell ref="B27:B28"/>
    <mergeCell ref="G27:G28"/>
    <mergeCell ref="H27:H28"/>
    <mergeCell ref="J21:J22"/>
    <mergeCell ref="K21:K22"/>
    <mergeCell ref="L21:L22"/>
    <mergeCell ref="B15:E15"/>
    <mergeCell ref="F15:G15"/>
    <mergeCell ref="I15:L15"/>
    <mergeCell ref="J17:J18"/>
    <mergeCell ref="K17:K18"/>
    <mergeCell ref="L17:L18"/>
    <mergeCell ref="C19:E19"/>
    <mergeCell ref="F19:F20"/>
    <mergeCell ref="G19:G20"/>
    <mergeCell ref="H19:H20"/>
    <mergeCell ref="I19:I20"/>
    <mergeCell ref="J19:J20"/>
    <mergeCell ref="K19:K20"/>
    <mergeCell ref="AH15:AI15"/>
    <mergeCell ref="S15:T15"/>
    <mergeCell ref="Y15:Z15"/>
    <mergeCell ref="B1:AJ1"/>
    <mergeCell ref="B4:D4"/>
    <mergeCell ref="E4:N4"/>
    <mergeCell ref="R4:AC4"/>
    <mergeCell ref="B5:D6"/>
    <mergeCell ref="E5:N5"/>
    <mergeCell ref="R5:AC8"/>
    <mergeCell ref="E6:N6"/>
    <mergeCell ref="B7:D8"/>
    <mergeCell ref="E7:Q7"/>
    <mergeCell ref="E8:N8"/>
    <mergeCell ref="AA10:AA11"/>
    <mergeCell ref="AB10:AH10"/>
    <mergeCell ref="M15:O15"/>
    <mergeCell ref="AE15:AF15"/>
    <mergeCell ref="P15:Q15"/>
    <mergeCell ref="V15:W15"/>
    <mergeCell ref="AB15:AC15"/>
  </mergeCells>
  <phoneticPr fontId="4" type="noConversion"/>
  <printOptions horizontalCentered="1" verticalCentered="1"/>
  <pageMargins left="0.15748031496062992" right="0.15748031496062992" top="0.23622047244094491" bottom="0.19685039370078741" header="0.31496062992125984" footer="0.31496062992125984"/>
  <pageSetup paperSize="9" scale="54" orientation="landscape"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P52"/>
  <sheetViews>
    <sheetView zoomScale="85" zoomScaleNormal="85" zoomScaleSheetLayoutView="100" workbookViewId="0">
      <pane ySplit="1" topLeftCell="A2" activePane="bottomLeft" state="frozen"/>
      <selection activeCell="B1" sqref="B1:K1"/>
      <selection pane="bottomLeft" activeCell="AA14" sqref="AA14"/>
    </sheetView>
  </sheetViews>
  <sheetFormatPr defaultColWidth="9" defaultRowHeight="12"/>
  <cols>
    <col min="1" max="1" width="0.875" style="65" customWidth="1"/>
    <col min="2" max="2" width="8.125" style="65" customWidth="1"/>
    <col min="3" max="3" width="18.25" style="65" customWidth="1"/>
    <col min="4" max="4" width="10" style="65" customWidth="1"/>
    <col min="5" max="11" width="8.5" style="65" customWidth="1"/>
    <col min="12" max="14" width="8.625" style="65" customWidth="1"/>
    <col min="15" max="38" width="8.125" style="65" customWidth="1"/>
    <col min="39" max="39" width="9" style="65"/>
    <col min="40" max="41" width="8.125" style="65" customWidth="1"/>
    <col min="42" max="16384" width="9" style="65"/>
  </cols>
  <sheetData>
    <row r="1" spans="1:40" s="58" customFormat="1" ht="30" customHeight="1" thickBot="1">
      <c r="B1" s="1160" t="s">
        <v>792</v>
      </c>
      <c r="C1" s="1160"/>
      <c r="D1" s="1160"/>
      <c r="E1" s="1160"/>
      <c r="F1" s="1160"/>
      <c r="G1" s="1160"/>
      <c r="H1" s="1160"/>
      <c r="I1" s="1160"/>
      <c r="J1" s="1160"/>
      <c r="K1" s="1160"/>
      <c r="L1" s="1160"/>
      <c r="M1" s="1160"/>
      <c r="N1" s="1160"/>
      <c r="O1" s="1160"/>
      <c r="P1" s="1160"/>
      <c r="Q1" s="1160"/>
      <c r="R1" s="1160"/>
      <c r="S1" s="1160"/>
      <c r="T1" s="1160"/>
      <c r="U1" s="1160"/>
      <c r="V1" s="1160"/>
      <c r="W1" s="1160"/>
      <c r="X1" s="1160"/>
      <c r="Y1" s="1160"/>
      <c r="Z1" s="1160"/>
      <c r="AA1" s="1160"/>
      <c r="AB1" s="1160"/>
      <c r="AC1" s="1160"/>
      <c r="AD1" s="1160"/>
      <c r="AE1" s="1160"/>
      <c r="AF1" s="1160"/>
      <c r="AG1" s="1160"/>
      <c r="AH1" s="1160"/>
      <c r="AI1" s="1160"/>
      <c r="AJ1" s="1160"/>
      <c r="AK1" s="1160"/>
      <c r="AL1" s="1160"/>
    </row>
    <row r="2" spans="1:40" s="58" customFormat="1" ht="4.5" customHeight="1" thickTop="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N2" s="37"/>
    </row>
    <row r="3" spans="1:40" s="60" customFormat="1" ht="20.100000000000001" customHeight="1" thickBot="1">
      <c r="B3" s="62" t="s">
        <v>270</v>
      </c>
      <c r="E3" s="63"/>
      <c r="F3" s="61"/>
      <c r="G3" s="61"/>
      <c r="H3" s="61"/>
      <c r="I3" s="61"/>
      <c r="J3" s="61"/>
      <c r="K3" s="61"/>
    </row>
    <row r="4" spans="1:40" ht="19.5" customHeight="1" thickBot="1">
      <c r="A4" s="64"/>
      <c r="B4" s="1161" t="s">
        <v>271</v>
      </c>
      <c r="C4" s="1162"/>
      <c r="D4" s="1163"/>
      <c r="E4" s="1164" t="s">
        <v>272</v>
      </c>
      <c r="F4" s="1165"/>
      <c r="G4" s="1165"/>
      <c r="H4" s="1165"/>
      <c r="I4" s="1165"/>
      <c r="J4" s="1165"/>
      <c r="K4" s="1165"/>
      <c r="L4" s="1165"/>
      <c r="M4" s="1165"/>
      <c r="N4" s="1165"/>
      <c r="O4" s="1165"/>
      <c r="P4" s="1165"/>
      <c r="Q4" s="1165"/>
      <c r="R4" s="1164" t="s">
        <v>273</v>
      </c>
      <c r="S4" s="1165"/>
      <c r="T4" s="1165"/>
      <c r="U4" s="1165"/>
      <c r="V4" s="1165"/>
      <c r="W4" s="1165"/>
      <c r="X4" s="1165"/>
      <c r="Y4" s="1165"/>
      <c r="Z4" s="1165"/>
      <c r="AA4" s="1165"/>
      <c r="AB4" s="1165"/>
      <c r="AC4" s="1165"/>
      <c r="AD4" s="1165"/>
      <c r="AE4" s="1165"/>
      <c r="AF4" s="1166"/>
      <c r="AG4" s="60"/>
      <c r="AH4" s="60"/>
      <c r="AI4" s="60"/>
      <c r="AJ4" s="60"/>
      <c r="AK4" s="64"/>
      <c r="AN4" s="64"/>
    </row>
    <row r="5" spans="1:40" ht="19.5" customHeight="1">
      <c r="A5" s="64"/>
      <c r="B5" s="1167" t="s">
        <v>274</v>
      </c>
      <c r="C5" s="1168"/>
      <c r="D5" s="1168"/>
      <c r="E5" s="1171" t="s">
        <v>815</v>
      </c>
      <c r="F5" s="1172"/>
      <c r="G5" s="1172"/>
      <c r="H5" s="1172"/>
      <c r="I5" s="1172"/>
      <c r="J5" s="1172"/>
      <c r="K5" s="1172"/>
      <c r="L5" s="1172"/>
      <c r="M5" s="1172"/>
      <c r="N5" s="1172"/>
      <c r="O5" s="1172"/>
      <c r="P5" s="1172"/>
      <c r="Q5" s="1173"/>
      <c r="R5" s="1174"/>
      <c r="S5" s="1175"/>
      <c r="T5" s="1175"/>
      <c r="U5" s="1175"/>
      <c r="V5" s="1175"/>
      <c r="W5" s="1175"/>
      <c r="X5" s="1175"/>
      <c r="Y5" s="1175"/>
      <c r="Z5" s="1175"/>
      <c r="AA5" s="1175"/>
      <c r="AB5" s="1175"/>
      <c r="AC5" s="1175"/>
      <c r="AD5" s="1175"/>
      <c r="AE5" s="1175"/>
      <c r="AF5" s="1176"/>
      <c r="AG5" s="60"/>
      <c r="AH5" s="60"/>
      <c r="AI5" s="60"/>
      <c r="AJ5" s="60"/>
      <c r="AK5" s="64"/>
      <c r="AN5" s="64"/>
    </row>
    <row r="6" spans="1:40" ht="19.5" customHeight="1">
      <c r="A6" s="64"/>
      <c r="B6" s="1169"/>
      <c r="C6" s="1170"/>
      <c r="D6" s="1170"/>
      <c r="E6" s="1156" t="s">
        <v>275</v>
      </c>
      <c r="F6" s="1157"/>
      <c r="G6" s="1157"/>
      <c r="H6" s="1157"/>
      <c r="I6" s="1157"/>
      <c r="J6" s="1157"/>
      <c r="K6" s="1157"/>
      <c r="L6" s="1157"/>
      <c r="M6" s="1157"/>
      <c r="N6" s="1157"/>
      <c r="O6" s="1157"/>
      <c r="P6" s="1157"/>
      <c r="Q6" s="1157"/>
      <c r="R6" s="1174"/>
      <c r="S6" s="1175"/>
      <c r="T6" s="1175"/>
      <c r="U6" s="1175"/>
      <c r="V6" s="1175"/>
      <c r="W6" s="1175"/>
      <c r="X6" s="1175"/>
      <c r="Y6" s="1175"/>
      <c r="Z6" s="1175"/>
      <c r="AA6" s="1175"/>
      <c r="AB6" s="1175"/>
      <c r="AC6" s="1175"/>
      <c r="AD6" s="1175"/>
      <c r="AE6" s="1175"/>
      <c r="AF6" s="1176"/>
      <c r="AG6" s="60"/>
      <c r="AH6" s="60"/>
      <c r="AI6" s="60"/>
      <c r="AJ6" s="60"/>
      <c r="AK6" s="64"/>
      <c r="AN6" s="64"/>
    </row>
    <row r="7" spans="1:40" ht="19.5" customHeight="1">
      <c r="A7" s="64"/>
      <c r="B7" s="1139" t="s">
        <v>276</v>
      </c>
      <c r="C7" s="1142" t="s">
        <v>277</v>
      </c>
      <c r="D7" s="1143"/>
      <c r="E7" s="1146" t="s">
        <v>774</v>
      </c>
      <c r="F7" s="1147"/>
      <c r="G7" s="1147"/>
      <c r="H7" s="1147"/>
      <c r="I7" s="1147"/>
      <c r="J7" s="1147"/>
      <c r="K7" s="1147"/>
      <c r="L7" s="1147"/>
      <c r="M7" s="1147"/>
      <c r="N7" s="1147"/>
      <c r="O7" s="1147"/>
      <c r="P7" s="1147"/>
      <c r="Q7" s="1148"/>
      <c r="R7" s="1149" t="s">
        <v>278</v>
      </c>
      <c r="S7" s="1150"/>
      <c r="T7" s="1150"/>
      <c r="U7" s="1150"/>
      <c r="V7" s="1151"/>
      <c r="W7" s="1151"/>
      <c r="X7" s="1151"/>
      <c r="Y7" s="1150"/>
      <c r="Z7" s="1150"/>
      <c r="AA7" s="1150"/>
      <c r="AB7" s="1151"/>
      <c r="AC7" s="1151"/>
      <c r="AD7" s="1151"/>
      <c r="AE7" s="1150"/>
      <c r="AF7" s="1152"/>
      <c r="AG7" s="60"/>
      <c r="AH7" s="60"/>
      <c r="AI7" s="60"/>
      <c r="AJ7" s="60"/>
      <c r="AK7" s="64"/>
      <c r="AN7" s="64"/>
    </row>
    <row r="8" spans="1:40" ht="19.5" customHeight="1">
      <c r="A8" s="64"/>
      <c r="B8" s="1140"/>
      <c r="C8" s="1144"/>
      <c r="D8" s="1145"/>
      <c r="E8" s="1156" t="s">
        <v>279</v>
      </c>
      <c r="F8" s="1157"/>
      <c r="G8" s="1157"/>
      <c r="H8" s="1157"/>
      <c r="I8" s="1157"/>
      <c r="J8" s="1157"/>
      <c r="K8" s="1157"/>
      <c r="L8" s="1157"/>
      <c r="M8" s="1157"/>
      <c r="N8" s="1157"/>
      <c r="O8" s="1157"/>
      <c r="P8" s="1157"/>
      <c r="Q8" s="1158"/>
      <c r="R8" s="1153"/>
      <c r="S8" s="1154"/>
      <c r="T8" s="1154"/>
      <c r="U8" s="1154"/>
      <c r="V8" s="1154"/>
      <c r="W8" s="1154"/>
      <c r="X8" s="1154"/>
      <c r="Y8" s="1154"/>
      <c r="Z8" s="1154"/>
      <c r="AA8" s="1154"/>
      <c r="AB8" s="1154"/>
      <c r="AC8" s="1154"/>
      <c r="AD8" s="1154"/>
      <c r="AE8" s="1154"/>
      <c r="AF8" s="1155"/>
      <c r="AG8" s="60"/>
      <c r="AH8" s="60"/>
      <c r="AI8" s="60"/>
      <c r="AJ8" s="60"/>
      <c r="AK8" s="64"/>
      <c r="AN8" s="64"/>
    </row>
    <row r="9" spans="1:40" ht="19.5" customHeight="1">
      <c r="A9" s="64"/>
      <c r="B9" s="1141"/>
      <c r="C9" s="1159" t="s">
        <v>280</v>
      </c>
      <c r="D9" s="1159"/>
      <c r="E9" s="1146" t="s">
        <v>775</v>
      </c>
      <c r="F9" s="1147"/>
      <c r="G9" s="1147"/>
      <c r="H9" s="1147"/>
      <c r="I9" s="1147"/>
      <c r="J9" s="1147"/>
      <c r="K9" s="1147"/>
      <c r="L9" s="1147"/>
      <c r="M9" s="1147"/>
      <c r="N9" s="1147"/>
      <c r="O9" s="1147"/>
      <c r="P9" s="1147"/>
      <c r="Q9" s="1148"/>
      <c r="R9" s="1156"/>
      <c r="S9" s="1157"/>
      <c r="T9" s="1157"/>
      <c r="U9" s="1157"/>
      <c r="V9" s="1157"/>
      <c r="W9" s="1157"/>
      <c r="X9" s="1157"/>
      <c r="Y9" s="1157"/>
      <c r="Z9" s="1157"/>
      <c r="AA9" s="1157"/>
      <c r="AB9" s="1157"/>
      <c r="AC9" s="1157"/>
      <c r="AD9" s="1157"/>
      <c r="AE9" s="1157"/>
      <c r="AF9" s="1158"/>
      <c r="AG9" s="64"/>
      <c r="AH9" s="64"/>
      <c r="AI9" s="64"/>
      <c r="AJ9" s="64"/>
      <c r="AK9" s="64"/>
      <c r="AN9" s="64"/>
    </row>
    <row r="10" spans="1:40" ht="19.5" customHeight="1" thickBot="1">
      <c r="A10" s="64"/>
      <c r="B10" s="1177" t="s">
        <v>281</v>
      </c>
      <c r="C10" s="1178"/>
      <c r="D10" s="1179"/>
      <c r="E10" s="1180" t="s">
        <v>282</v>
      </c>
      <c r="F10" s="1181"/>
      <c r="G10" s="1181"/>
      <c r="H10" s="1181"/>
      <c r="I10" s="1181"/>
      <c r="J10" s="1181"/>
      <c r="K10" s="1181"/>
      <c r="L10" s="1181"/>
      <c r="M10" s="1181"/>
      <c r="N10" s="1181"/>
      <c r="O10" s="1181"/>
      <c r="P10" s="1181"/>
      <c r="Q10" s="1181"/>
      <c r="R10" s="1180" t="s">
        <v>283</v>
      </c>
      <c r="S10" s="1181"/>
      <c r="T10" s="1181"/>
      <c r="U10" s="1181"/>
      <c r="V10" s="1181"/>
      <c r="W10" s="1181"/>
      <c r="X10" s="1181"/>
      <c r="Y10" s="1181"/>
      <c r="Z10" s="1181"/>
      <c r="AA10" s="1181"/>
      <c r="AB10" s="1181"/>
      <c r="AC10" s="1181"/>
      <c r="AD10" s="1181"/>
      <c r="AE10" s="1181"/>
      <c r="AF10" s="1182"/>
      <c r="AG10" s="60"/>
      <c r="AH10" s="60"/>
      <c r="AI10" s="60"/>
      <c r="AJ10" s="60"/>
      <c r="AK10" s="64"/>
      <c r="AN10" s="64"/>
    </row>
    <row r="11" spans="1:40" ht="20.100000000000001" customHeight="1"/>
    <row r="12" spans="1:40" ht="20.100000000000001" customHeight="1">
      <c r="B12" s="62" t="s">
        <v>284</v>
      </c>
      <c r="J12" s="186"/>
      <c r="P12" s="66"/>
    </row>
    <row r="13" spans="1:40" s="26" customFormat="1" ht="25.5" customHeight="1">
      <c r="B13" s="127" t="s">
        <v>102</v>
      </c>
      <c r="C13" s="127"/>
      <c r="D13" s="127"/>
      <c r="E13" s="127"/>
      <c r="F13" s="127"/>
      <c r="G13" s="128"/>
      <c r="H13" s="129"/>
      <c r="I13" s="129"/>
      <c r="J13" s="128"/>
      <c r="K13" s="128"/>
      <c r="L13" s="128"/>
      <c r="M13" s="128"/>
      <c r="N13" s="128"/>
      <c r="O13" s="128"/>
      <c r="P13" s="128"/>
      <c r="Q13" s="128"/>
      <c r="R13" s="128"/>
      <c r="S13" s="128"/>
      <c r="T13" s="128"/>
      <c r="U13" s="128"/>
      <c r="V13" s="128"/>
      <c r="W13" s="128"/>
      <c r="X13" s="128"/>
      <c r="Y13" s="128"/>
      <c r="Z13" s="128"/>
      <c r="AA13" s="128"/>
      <c r="AB13" s="128"/>
      <c r="AC13" s="128"/>
      <c r="AD13" s="128"/>
    </row>
    <row r="14" spans="1:40" s="26" customFormat="1" ht="24" customHeight="1">
      <c r="A14" s="21"/>
      <c r="B14" s="22" t="s">
        <v>84</v>
      </c>
      <c r="C14" s="23"/>
      <c r="D14" s="23"/>
      <c r="E14" s="23"/>
      <c r="F14" s="23"/>
      <c r="G14" s="24"/>
      <c r="H14" s="25"/>
      <c r="I14" s="25"/>
      <c r="J14" s="24"/>
      <c r="K14" s="24"/>
      <c r="L14" s="24"/>
      <c r="M14" s="24"/>
      <c r="N14" s="24"/>
      <c r="O14" s="24"/>
      <c r="P14" s="24"/>
      <c r="Q14" s="24"/>
      <c r="R14" s="24"/>
      <c r="S14" s="24"/>
      <c r="T14" s="24"/>
      <c r="U14" s="24"/>
      <c r="V14" s="24"/>
      <c r="W14" s="24"/>
      <c r="X14" s="24"/>
      <c r="Y14" s="24"/>
      <c r="Z14" s="24"/>
      <c r="AA14" s="24"/>
      <c r="AB14" s="24"/>
      <c r="AC14" s="24"/>
      <c r="AD14" s="24"/>
      <c r="AE14" s="21"/>
      <c r="AF14" s="21"/>
      <c r="AH14" s="21"/>
      <c r="AI14" s="21"/>
    </row>
    <row r="15" spans="1:40" s="328" customFormat="1" ht="24" customHeight="1">
      <c r="A15" s="323"/>
      <c r="B15" s="324" t="s">
        <v>765</v>
      </c>
      <c r="C15" s="325"/>
      <c r="D15" s="325"/>
      <c r="E15" s="325"/>
      <c r="F15" s="325"/>
      <c r="G15" s="325"/>
      <c r="H15" s="323"/>
      <c r="I15" s="323"/>
      <c r="J15" s="326"/>
      <c r="K15" s="323"/>
      <c r="L15" s="323"/>
      <c r="M15" s="323"/>
      <c r="N15" s="323"/>
      <c r="O15" s="323"/>
      <c r="P15" s="323"/>
      <c r="Q15" s="323"/>
      <c r="R15" s="323"/>
      <c r="S15" s="323"/>
      <c r="T15" s="323"/>
      <c r="U15" s="323"/>
      <c r="V15" s="323"/>
      <c r="W15" s="323"/>
      <c r="X15" s="323"/>
      <c r="Y15" s="323"/>
      <c r="Z15" s="323"/>
      <c r="AA15" s="323"/>
      <c r="AB15" s="323"/>
      <c r="AC15" s="323"/>
      <c r="AD15" s="323"/>
      <c r="AE15" s="323"/>
      <c r="AF15" s="323"/>
      <c r="AG15" s="327"/>
      <c r="AH15" s="323"/>
      <c r="AI15" s="323"/>
      <c r="AJ15" s="327"/>
    </row>
    <row r="16" spans="1:40" s="67" customFormat="1" ht="7.5" customHeight="1" thickBot="1">
      <c r="A16" s="61"/>
      <c r="B16" s="27"/>
      <c r="C16" s="61"/>
      <c r="D16" s="61"/>
      <c r="E16" s="60"/>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N16" s="61"/>
    </row>
    <row r="17" spans="2:42" s="61" customFormat="1" ht="20.100000000000001" customHeight="1">
      <c r="B17" s="1183" t="s">
        <v>285</v>
      </c>
      <c r="C17" s="1184"/>
      <c r="D17" s="1184"/>
      <c r="E17" s="1185"/>
      <c r="F17" s="1186" t="s">
        <v>784</v>
      </c>
      <c r="G17" s="1188" t="s">
        <v>286</v>
      </c>
      <c r="H17" s="1189"/>
      <c r="I17" s="811" t="s">
        <v>274</v>
      </c>
      <c r="J17" s="1190" t="s">
        <v>276</v>
      </c>
      <c r="K17" s="1191"/>
      <c r="L17" s="1191"/>
      <c r="M17" s="1191"/>
      <c r="N17" s="1023"/>
      <c r="O17" s="808" t="s">
        <v>287</v>
      </c>
      <c r="P17" s="923" t="s">
        <v>288</v>
      </c>
      <c r="Q17" s="924"/>
      <c r="R17" s="925"/>
      <c r="S17" s="1021" t="s">
        <v>289</v>
      </c>
      <c r="T17" s="922"/>
      <c r="U17" s="808">
        <v>0.98</v>
      </c>
      <c r="V17" s="1021" t="s">
        <v>55</v>
      </c>
      <c r="W17" s="922"/>
      <c r="X17" s="808">
        <v>0.95</v>
      </c>
      <c r="Y17" s="921" t="s">
        <v>759</v>
      </c>
      <c r="Z17" s="922"/>
      <c r="AA17" s="808">
        <v>0.93</v>
      </c>
      <c r="AB17" s="921" t="s">
        <v>759</v>
      </c>
      <c r="AC17" s="922"/>
      <c r="AD17" s="808">
        <v>0.9</v>
      </c>
      <c r="AE17" s="921" t="s">
        <v>757</v>
      </c>
      <c r="AF17" s="922"/>
      <c r="AG17" s="809">
        <v>0.83</v>
      </c>
      <c r="AH17" s="921" t="s">
        <v>757</v>
      </c>
      <c r="AI17" s="922"/>
      <c r="AJ17" s="809">
        <v>0.8</v>
      </c>
      <c r="AK17" s="1022" t="s">
        <v>758</v>
      </c>
      <c r="AL17" s="1023"/>
      <c r="AM17" s="808">
        <v>0.75</v>
      </c>
      <c r="AN17" s="1022" t="s">
        <v>758</v>
      </c>
      <c r="AO17" s="1023"/>
      <c r="AP17" s="808">
        <v>0.7</v>
      </c>
    </row>
    <row r="18" spans="2:42" s="61" customFormat="1" ht="33.75" customHeight="1" thickBot="1">
      <c r="B18" s="655" t="s">
        <v>290</v>
      </c>
      <c r="C18" s="656" t="s">
        <v>291</v>
      </c>
      <c r="D18" s="657" t="s">
        <v>277</v>
      </c>
      <c r="E18" s="759" t="s">
        <v>802</v>
      </c>
      <c r="F18" s="1187"/>
      <c r="G18" s="659" t="s">
        <v>292</v>
      </c>
      <c r="H18" s="659" t="s">
        <v>293</v>
      </c>
      <c r="I18" s="660">
        <v>2.976</v>
      </c>
      <c r="J18" s="660" t="s">
        <v>446</v>
      </c>
      <c r="K18" s="661" t="s">
        <v>294</v>
      </c>
      <c r="L18" s="662" t="s">
        <v>769</v>
      </c>
      <c r="M18" s="663" t="s">
        <v>767</v>
      </c>
      <c r="N18" s="663" t="s">
        <v>500</v>
      </c>
      <c r="O18" s="664">
        <v>0.2</v>
      </c>
      <c r="P18" s="665" t="s">
        <v>296</v>
      </c>
      <c r="Q18" s="657" t="s">
        <v>297</v>
      </c>
      <c r="R18" s="658" t="s">
        <v>298</v>
      </c>
      <c r="S18" s="666" t="s">
        <v>296</v>
      </c>
      <c r="T18" s="657" t="s">
        <v>297</v>
      </c>
      <c r="U18" s="658" t="s">
        <v>298</v>
      </c>
      <c r="V18" s="666" t="s">
        <v>67</v>
      </c>
      <c r="W18" s="657" t="s">
        <v>42</v>
      </c>
      <c r="X18" s="658" t="s">
        <v>68</v>
      </c>
      <c r="Y18" s="665" t="s">
        <v>296</v>
      </c>
      <c r="Z18" s="657" t="s">
        <v>297</v>
      </c>
      <c r="AA18" s="658" t="s">
        <v>298</v>
      </c>
      <c r="AB18" s="665" t="s">
        <v>67</v>
      </c>
      <c r="AC18" s="657" t="s">
        <v>42</v>
      </c>
      <c r="AD18" s="658" t="s">
        <v>68</v>
      </c>
      <c r="AE18" s="666" t="s">
        <v>296</v>
      </c>
      <c r="AF18" s="657" t="s">
        <v>297</v>
      </c>
      <c r="AG18" s="658" t="s">
        <v>298</v>
      </c>
      <c r="AH18" s="666" t="s">
        <v>67</v>
      </c>
      <c r="AI18" s="657" t="s">
        <v>42</v>
      </c>
      <c r="AJ18" s="658" t="s">
        <v>68</v>
      </c>
      <c r="AK18" s="665" t="s">
        <v>296</v>
      </c>
      <c r="AL18" s="657" t="s">
        <v>297</v>
      </c>
      <c r="AM18" s="658" t="s">
        <v>298</v>
      </c>
      <c r="AN18" s="665" t="s">
        <v>67</v>
      </c>
      <c r="AO18" s="657" t="s">
        <v>42</v>
      </c>
      <c r="AP18" s="658" t="s">
        <v>68</v>
      </c>
    </row>
    <row r="19" spans="2:42" s="61" customFormat="1" ht="20.100000000000001" customHeight="1" thickTop="1">
      <c r="B19" s="1209" t="s">
        <v>299</v>
      </c>
      <c r="C19" s="1228" t="s">
        <v>438</v>
      </c>
      <c r="D19" s="1211"/>
      <c r="E19" s="1212"/>
      <c r="F19" s="1213">
        <v>1000</v>
      </c>
      <c r="G19" s="1215">
        <f>F19*D20</f>
        <v>2400</v>
      </c>
      <c r="H19" s="1217" t="s">
        <v>300</v>
      </c>
      <c r="I19" s="1229">
        <f>G19*I18</f>
        <v>7142.4</v>
      </c>
      <c r="J19" s="1204">
        <v>0</v>
      </c>
      <c r="K19" s="1230">
        <f>G19*KB손해!$G$8*6</f>
        <v>1900.8000000000002</v>
      </c>
      <c r="L19" s="1204">
        <f>G19*KB손해!$H$8*2</f>
        <v>633.6</v>
      </c>
      <c r="M19" s="1230">
        <f>G19*KB손해!$I$8*1</f>
        <v>324</v>
      </c>
      <c r="N19" s="1239">
        <f>G19*0%</f>
        <v>0</v>
      </c>
      <c r="O19" s="1252" t="s">
        <v>300</v>
      </c>
      <c r="P19" s="417">
        <f>I19</f>
        <v>7142.4</v>
      </c>
      <c r="Q19" s="427">
        <f>I19+K19</f>
        <v>9043.2000000000007</v>
      </c>
      <c r="R19" s="435">
        <f>I19+K19+L19+M19+N19</f>
        <v>10000.800000000001</v>
      </c>
      <c r="S19" s="417">
        <f>P19*$U$17</f>
        <v>6999.5519999999997</v>
      </c>
      <c r="T19" s="427">
        <f>Q19*$U$17</f>
        <v>8862.3360000000011</v>
      </c>
      <c r="U19" s="422">
        <f>R19*$U$17</f>
        <v>9800.7840000000015</v>
      </c>
      <c r="V19" s="435">
        <f>P19*$X$17</f>
        <v>6785.28</v>
      </c>
      <c r="W19" s="427">
        <f>Q19*$X$17</f>
        <v>8591.0400000000009</v>
      </c>
      <c r="X19" s="435">
        <f>R19*$X$17</f>
        <v>9500.76</v>
      </c>
      <c r="Y19" s="417">
        <f>P19*$AA$17</f>
        <v>6642.4319999999998</v>
      </c>
      <c r="Z19" s="427">
        <f>Q19*$AA$17</f>
        <v>8410.1760000000013</v>
      </c>
      <c r="AA19" s="422">
        <f>R19*$AA$17</f>
        <v>9300.7440000000006</v>
      </c>
      <c r="AB19" s="435">
        <f>P19*$AD$17</f>
        <v>6428.16</v>
      </c>
      <c r="AC19" s="427">
        <f>Q19*$AD$17</f>
        <v>8138.880000000001</v>
      </c>
      <c r="AD19" s="435">
        <f>R19*$AD$17</f>
        <v>9000.7200000000012</v>
      </c>
      <c r="AE19" s="417">
        <f>P19*$AG$17</f>
        <v>5928.1919999999991</v>
      </c>
      <c r="AF19" s="427">
        <f>Q19*$AG$17</f>
        <v>7505.8560000000007</v>
      </c>
      <c r="AG19" s="422">
        <f>R19*$AG$17</f>
        <v>8300.6640000000007</v>
      </c>
      <c r="AH19" s="435">
        <f>P19*$AJ$17</f>
        <v>5713.92</v>
      </c>
      <c r="AI19" s="427">
        <f>Q19*$AJ$17</f>
        <v>7234.5600000000013</v>
      </c>
      <c r="AJ19" s="435">
        <f>R19*$AJ$17</f>
        <v>8000.6400000000012</v>
      </c>
      <c r="AK19" s="417">
        <f>P19*$AM$17</f>
        <v>5356.7999999999993</v>
      </c>
      <c r="AL19" s="427">
        <f>Q19*$AM$17</f>
        <v>6782.4000000000005</v>
      </c>
      <c r="AM19" s="422">
        <f>R19*$AM$17</f>
        <v>7500.6</v>
      </c>
      <c r="AN19" s="435">
        <f>P19*$AP$17</f>
        <v>4999.6799999999994</v>
      </c>
      <c r="AO19" s="427">
        <f>Q19*$AP$17</f>
        <v>6330.24</v>
      </c>
      <c r="AP19" s="422">
        <f>R19*$AP$17</f>
        <v>7000.56</v>
      </c>
    </row>
    <row r="20" spans="2:42" s="61" customFormat="1" ht="20.100000000000001" customHeight="1">
      <c r="B20" s="1227"/>
      <c r="C20" s="776" t="s">
        <v>301</v>
      </c>
      <c r="D20" s="777">
        <v>2.4</v>
      </c>
      <c r="E20" s="778" t="s">
        <v>300</v>
      </c>
      <c r="F20" s="1195"/>
      <c r="G20" s="1196"/>
      <c r="H20" s="1197"/>
      <c r="I20" s="1198"/>
      <c r="J20" s="1197"/>
      <c r="K20" s="1200"/>
      <c r="L20" s="1202"/>
      <c r="M20" s="1200"/>
      <c r="N20" s="1240"/>
      <c r="O20" s="1203"/>
      <c r="P20" s="418">
        <f>P19/F19</f>
        <v>7.1423999999999994</v>
      </c>
      <c r="Q20" s="428">
        <f>Q19/F19</f>
        <v>9.0432000000000006</v>
      </c>
      <c r="R20" s="513">
        <f>R19/F19</f>
        <v>10.000800000000002</v>
      </c>
      <c r="S20" s="432">
        <f>S19/F19</f>
        <v>6.9995519999999996</v>
      </c>
      <c r="T20" s="443">
        <f>T19/F19</f>
        <v>8.8623360000000009</v>
      </c>
      <c r="U20" s="440">
        <f>U19/F19</f>
        <v>9.8007840000000019</v>
      </c>
      <c r="V20" s="436">
        <f>V19/F19</f>
        <v>6.7852799999999993</v>
      </c>
      <c r="W20" s="443">
        <f>W19/F19</f>
        <v>8.5910400000000013</v>
      </c>
      <c r="X20" s="436">
        <f>X19/F19</f>
        <v>9.5007599999999996</v>
      </c>
      <c r="Y20" s="432">
        <f>Y19/F19</f>
        <v>6.6424319999999994</v>
      </c>
      <c r="Z20" s="443">
        <f>Z19/F19</f>
        <v>8.4101760000000017</v>
      </c>
      <c r="AA20" s="440">
        <f>AA19/F19</f>
        <v>9.3007439999999999</v>
      </c>
      <c r="AB20" s="436">
        <f>AB19/F19</f>
        <v>6.4281600000000001</v>
      </c>
      <c r="AC20" s="443">
        <f>AC19/F19</f>
        <v>8.1388800000000003</v>
      </c>
      <c r="AD20" s="436">
        <f>AD19/F19</f>
        <v>9.0007200000000012</v>
      </c>
      <c r="AE20" s="432">
        <f>AE19/F19</f>
        <v>5.9281919999999992</v>
      </c>
      <c r="AF20" s="443">
        <f>AF19/F19</f>
        <v>7.5058560000000005</v>
      </c>
      <c r="AG20" s="440">
        <f>AG19/F19</f>
        <v>8.3006640000000012</v>
      </c>
      <c r="AH20" s="436">
        <f>AH19/F19</f>
        <v>5.7139199999999999</v>
      </c>
      <c r="AI20" s="443">
        <f>AI19/F19</f>
        <v>7.234560000000001</v>
      </c>
      <c r="AJ20" s="436">
        <f>AJ19/F19</f>
        <v>8.0006400000000006</v>
      </c>
      <c r="AK20" s="432">
        <f>AK19/F19</f>
        <v>5.3567999999999989</v>
      </c>
      <c r="AL20" s="443">
        <f>AL19/F19</f>
        <v>6.7824000000000009</v>
      </c>
      <c r="AM20" s="440">
        <f>AM19/F19</f>
        <v>7.5006000000000004</v>
      </c>
      <c r="AN20" s="436">
        <f>AN19/F19</f>
        <v>4.9996799999999997</v>
      </c>
      <c r="AO20" s="443">
        <f>AO19/F19</f>
        <v>6.3302399999999999</v>
      </c>
      <c r="AP20" s="440">
        <f>AP19/F19</f>
        <v>7.0005600000000001</v>
      </c>
    </row>
    <row r="21" spans="2:42" s="61" customFormat="1" ht="30.75" customHeight="1">
      <c r="B21" s="1227"/>
      <c r="C21" s="1192" t="s">
        <v>721</v>
      </c>
      <c r="D21" s="1193"/>
      <c r="E21" s="1194"/>
      <c r="F21" s="1195">
        <v>1000</v>
      </c>
      <c r="G21" s="1196">
        <f>F21*D22</f>
        <v>2400</v>
      </c>
      <c r="H21" s="1197" t="s">
        <v>300</v>
      </c>
      <c r="I21" s="1198">
        <f>G21*I18</f>
        <v>7142.4</v>
      </c>
      <c r="J21" s="1197">
        <v>0</v>
      </c>
      <c r="K21" s="1199">
        <f>G21*KB손해!$G$8*6</f>
        <v>1900.8000000000002</v>
      </c>
      <c r="L21" s="1201">
        <f>G21*KB손해!$H$8*2</f>
        <v>633.6</v>
      </c>
      <c r="M21" s="1199">
        <f>G21*KB손해!$I$8*1</f>
        <v>324</v>
      </c>
      <c r="N21" s="1241">
        <f t="shared" ref="N21" si="0">G21*0%</f>
        <v>0</v>
      </c>
      <c r="O21" s="1203" t="s">
        <v>300</v>
      </c>
      <c r="P21" s="419">
        <f>I21</f>
        <v>7142.4</v>
      </c>
      <c r="Q21" s="429">
        <f>I21+K21</f>
        <v>9043.2000000000007</v>
      </c>
      <c r="R21" s="437">
        <f>I21+K21+L21+M21+N21</f>
        <v>10000.800000000001</v>
      </c>
      <c r="S21" s="419">
        <f>P21*$U$17</f>
        <v>6999.5519999999997</v>
      </c>
      <c r="T21" s="429">
        <f>Q21*$U$17</f>
        <v>8862.3360000000011</v>
      </c>
      <c r="U21" s="424">
        <f>R21*$U$17</f>
        <v>9800.7840000000015</v>
      </c>
      <c r="V21" s="437">
        <f t="shared" ref="V21" si="1">P21*$X$17</f>
        <v>6785.28</v>
      </c>
      <c r="W21" s="429">
        <f t="shared" ref="W21" si="2">Q21*$X$17</f>
        <v>8591.0400000000009</v>
      </c>
      <c r="X21" s="437">
        <f t="shared" ref="X21" si="3">R21*$X$17</f>
        <v>9500.76</v>
      </c>
      <c r="Y21" s="419">
        <f>P21*$AA$17</f>
        <v>6642.4319999999998</v>
      </c>
      <c r="Z21" s="429">
        <f>Q21*$AA$17</f>
        <v>8410.1760000000013</v>
      </c>
      <c r="AA21" s="424">
        <f>R21*$AA$17</f>
        <v>9300.7440000000006</v>
      </c>
      <c r="AB21" s="437">
        <f t="shared" ref="AB21" si="4">P21*$AD$17</f>
        <v>6428.16</v>
      </c>
      <c r="AC21" s="429">
        <f t="shared" ref="AC21" si="5">Q21*$AD$17</f>
        <v>8138.880000000001</v>
      </c>
      <c r="AD21" s="437">
        <f t="shared" ref="AD21" si="6">R21*$AD$17</f>
        <v>9000.7200000000012</v>
      </c>
      <c r="AE21" s="419">
        <f>P21*$AG$17</f>
        <v>5928.1919999999991</v>
      </c>
      <c r="AF21" s="429">
        <f>Q21*$AG$17</f>
        <v>7505.8560000000007</v>
      </c>
      <c r="AG21" s="424">
        <f>R21*$AG$17</f>
        <v>8300.6640000000007</v>
      </c>
      <c r="AH21" s="437">
        <f t="shared" ref="AH21" si="7">P21*$AJ$17</f>
        <v>5713.92</v>
      </c>
      <c r="AI21" s="429">
        <f t="shared" ref="AI21" si="8">Q21*$AJ$17</f>
        <v>7234.5600000000013</v>
      </c>
      <c r="AJ21" s="437">
        <f t="shared" ref="AJ21" si="9">R21*$AJ$17</f>
        <v>8000.6400000000012</v>
      </c>
      <c r="AK21" s="419">
        <f>P21*$AM$17</f>
        <v>5356.7999999999993</v>
      </c>
      <c r="AL21" s="429">
        <f>Q21*$AM$17</f>
        <v>6782.4000000000005</v>
      </c>
      <c r="AM21" s="424">
        <f>R21*$AM$17</f>
        <v>7500.6</v>
      </c>
      <c r="AN21" s="437">
        <f t="shared" ref="AN21" si="10">P21*$AP$17</f>
        <v>4999.6799999999994</v>
      </c>
      <c r="AO21" s="429">
        <f t="shared" ref="AO21" si="11">Q21*$AP$17</f>
        <v>6330.24</v>
      </c>
      <c r="AP21" s="424">
        <f t="shared" ref="AP21" si="12">R21*$AP$17</f>
        <v>7000.56</v>
      </c>
    </row>
    <row r="22" spans="2:42" s="61" customFormat="1" ht="20.100000000000001" customHeight="1">
      <c r="B22" s="1227"/>
      <c r="C22" s="776" t="s">
        <v>302</v>
      </c>
      <c r="D22" s="777">
        <v>2.4</v>
      </c>
      <c r="E22" s="778" t="s">
        <v>303</v>
      </c>
      <c r="F22" s="1195"/>
      <c r="G22" s="1196"/>
      <c r="H22" s="1197"/>
      <c r="I22" s="1198"/>
      <c r="J22" s="1197"/>
      <c r="K22" s="1200"/>
      <c r="L22" s="1202"/>
      <c r="M22" s="1200"/>
      <c r="N22" s="1242"/>
      <c r="O22" s="1203"/>
      <c r="P22" s="418">
        <f>P21/F21</f>
        <v>7.1423999999999994</v>
      </c>
      <c r="Q22" s="428">
        <f>Q21/F21</f>
        <v>9.0432000000000006</v>
      </c>
      <c r="R22" s="513">
        <f>R21/F21</f>
        <v>10.000800000000002</v>
      </c>
      <c r="S22" s="432">
        <f>S21/F21</f>
        <v>6.9995519999999996</v>
      </c>
      <c r="T22" s="443">
        <f>T21/F21</f>
        <v>8.8623360000000009</v>
      </c>
      <c r="U22" s="440">
        <f>U21/F21</f>
        <v>9.8007840000000019</v>
      </c>
      <c r="V22" s="436">
        <f t="shared" ref="V22" si="13">V21/F21</f>
        <v>6.7852799999999993</v>
      </c>
      <c r="W22" s="443">
        <f t="shared" ref="W22" si="14">W21/F21</f>
        <v>8.5910400000000013</v>
      </c>
      <c r="X22" s="436">
        <f t="shared" ref="X22" si="15">X21/F21</f>
        <v>9.5007599999999996</v>
      </c>
      <c r="Y22" s="432">
        <f>Y21/F21</f>
        <v>6.6424319999999994</v>
      </c>
      <c r="Z22" s="443">
        <f>Z21/F21</f>
        <v>8.4101760000000017</v>
      </c>
      <c r="AA22" s="440">
        <f>AA21/F21</f>
        <v>9.3007439999999999</v>
      </c>
      <c r="AB22" s="436">
        <f t="shared" ref="AB22" si="16">AB21/F21</f>
        <v>6.4281600000000001</v>
      </c>
      <c r="AC22" s="443">
        <f t="shared" ref="AC22" si="17">AC21/F21</f>
        <v>8.1388800000000003</v>
      </c>
      <c r="AD22" s="436">
        <f t="shared" ref="AD22" si="18">AD21/F21</f>
        <v>9.0007200000000012</v>
      </c>
      <c r="AE22" s="432">
        <f>AE21/F21</f>
        <v>5.9281919999999992</v>
      </c>
      <c r="AF22" s="443">
        <f>AF21/F21</f>
        <v>7.5058560000000005</v>
      </c>
      <c r="AG22" s="440">
        <f>AG21/F21</f>
        <v>8.3006640000000012</v>
      </c>
      <c r="AH22" s="436">
        <f t="shared" ref="AH22" si="19">AH21/F21</f>
        <v>5.7139199999999999</v>
      </c>
      <c r="AI22" s="443">
        <f t="shared" ref="AI22" si="20">AI21/F21</f>
        <v>7.234560000000001</v>
      </c>
      <c r="AJ22" s="436">
        <f t="shared" ref="AJ22" si="21">AJ21/F21</f>
        <v>8.0006400000000006</v>
      </c>
      <c r="AK22" s="432">
        <f>AK21/F21</f>
        <v>5.3567999999999989</v>
      </c>
      <c r="AL22" s="443">
        <f>AL21/F21</f>
        <v>6.7824000000000009</v>
      </c>
      <c r="AM22" s="440">
        <f>AM21/F21</f>
        <v>7.5006000000000004</v>
      </c>
      <c r="AN22" s="436">
        <f t="shared" ref="AN22" si="22">AN21/F21</f>
        <v>4.9996799999999997</v>
      </c>
      <c r="AO22" s="443">
        <f t="shared" ref="AO22" si="23">AO21/F21</f>
        <v>6.3302399999999999</v>
      </c>
      <c r="AP22" s="440">
        <f t="shared" ref="AP22" si="24">AP21/F21</f>
        <v>7.0005600000000001</v>
      </c>
    </row>
    <row r="23" spans="2:42" s="61" customFormat="1" ht="20.100000000000001" customHeight="1">
      <c r="B23" s="1227"/>
      <c r="C23" s="1205" t="s">
        <v>756</v>
      </c>
      <c r="D23" s="1205"/>
      <c r="E23" s="1206"/>
      <c r="F23" s="1195">
        <v>1000</v>
      </c>
      <c r="G23" s="1196">
        <f>F23*D24</f>
        <v>2400</v>
      </c>
      <c r="H23" s="1197" t="s">
        <v>303</v>
      </c>
      <c r="I23" s="1198">
        <f>G23*I18</f>
        <v>7142.4</v>
      </c>
      <c r="J23" s="1197">
        <v>0</v>
      </c>
      <c r="K23" s="1199">
        <f>G23*KB손해!$G$8*6</f>
        <v>1900.8000000000002</v>
      </c>
      <c r="L23" s="1201">
        <f>G23*KB손해!$H$8*2</f>
        <v>633.6</v>
      </c>
      <c r="M23" s="1199">
        <f>G23*KB손해!$I$8*1</f>
        <v>324</v>
      </c>
      <c r="N23" s="1241">
        <f t="shared" ref="N23" si="25">G23*0%</f>
        <v>0</v>
      </c>
      <c r="O23" s="1203" t="s">
        <v>303</v>
      </c>
      <c r="P23" s="419">
        <f>I23</f>
        <v>7142.4</v>
      </c>
      <c r="Q23" s="429">
        <f>I23+K23</f>
        <v>9043.2000000000007</v>
      </c>
      <c r="R23" s="437">
        <f>I23+K23+L23+M23+N23</f>
        <v>10000.800000000001</v>
      </c>
      <c r="S23" s="419">
        <f>P23*$U$17</f>
        <v>6999.5519999999997</v>
      </c>
      <c r="T23" s="429">
        <f>Q23*$U$17</f>
        <v>8862.3360000000011</v>
      </c>
      <c r="U23" s="424">
        <f>R23*$U$17</f>
        <v>9800.7840000000015</v>
      </c>
      <c r="V23" s="437">
        <f t="shared" ref="V23" si="26">P23*$X$17</f>
        <v>6785.28</v>
      </c>
      <c r="W23" s="429">
        <f t="shared" ref="W23" si="27">Q23*$X$17</f>
        <v>8591.0400000000009</v>
      </c>
      <c r="X23" s="437">
        <f t="shared" ref="X23" si="28">R23*$X$17</f>
        <v>9500.76</v>
      </c>
      <c r="Y23" s="419">
        <f t="shared" ref="Y23:AA23" si="29">P23*$AA$17</f>
        <v>6642.4319999999998</v>
      </c>
      <c r="Z23" s="429">
        <f t="shared" si="29"/>
        <v>8410.1760000000013</v>
      </c>
      <c r="AA23" s="424">
        <f t="shared" si="29"/>
        <v>9300.7440000000006</v>
      </c>
      <c r="AB23" s="437">
        <f t="shared" ref="AB23" si="30">P23*$AD$17</f>
        <v>6428.16</v>
      </c>
      <c r="AC23" s="429">
        <f t="shared" ref="AC23" si="31">Q23*$AD$17</f>
        <v>8138.880000000001</v>
      </c>
      <c r="AD23" s="437">
        <f t="shared" ref="AD23" si="32">R23*$AD$17</f>
        <v>9000.7200000000012</v>
      </c>
      <c r="AE23" s="419">
        <f>P23*$AG$17</f>
        <v>5928.1919999999991</v>
      </c>
      <c r="AF23" s="429">
        <f>Q23*$AG$17</f>
        <v>7505.8560000000007</v>
      </c>
      <c r="AG23" s="424">
        <f>R23*$AG$17</f>
        <v>8300.6640000000007</v>
      </c>
      <c r="AH23" s="437">
        <f t="shared" ref="AH23" si="33">P23*$AJ$17</f>
        <v>5713.92</v>
      </c>
      <c r="AI23" s="429">
        <f t="shared" ref="AI23" si="34">Q23*$AJ$17</f>
        <v>7234.5600000000013</v>
      </c>
      <c r="AJ23" s="437">
        <f t="shared" ref="AJ23" si="35">R23*$AJ$17</f>
        <v>8000.6400000000012</v>
      </c>
      <c r="AK23" s="419">
        <f>P23*$AM$17</f>
        <v>5356.7999999999993</v>
      </c>
      <c r="AL23" s="429">
        <f>Q23*$AM$17</f>
        <v>6782.4000000000005</v>
      </c>
      <c r="AM23" s="424">
        <f>R23*$AM$17</f>
        <v>7500.6</v>
      </c>
      <c r="AN23" s="437">
        <f t="shared" ref="AN23" si="36">P23*$AP$17</f>
        <v>4999.6799999999994</v>
      </c>
      <c r="AO23" s="429">
        <f t="shared" ref="AO23" si="37">Q23*$AP$17</f>
        <v>6330.24</v>
      </c>
      <c r="AP23" s="424">
        <f t="shared" ref="AP23" si="38">R23*$AP$17</f>
        <v>7000.56</v>
      </c>
    </row>
    <row r="24" spans="2:42" s="61" customFormat="1" ht="20.100000000000001" customHeight="1">
      <c r="B24" s="1227"/>
      <c r="C24" s="779" t="s">
        <v>304</v>
      </c>
      <c r="D24" s="777">
        <v>2.4</v>
      </c>
      <c r="E24" s="778" t="s">
        <v>303</v>
      </c>
      <c r="F24" s="1195"/>
      <c r="G24" s="1196"/>
      <c r="H24" s="1197"/>
      <c r="I24" s="1198"/>
      <c r="J24" s="1197"/>
      <c r="K24" s="1207"/>
      <c r="L24" s="1208"/>
      <c r="M24" s="1207"/>
      <c r="N24" s="1243"/>
      <c r="O24" s="1203"/>
      <c r="P24" s="418">
        <f>P23/F23</f>
        <v>7.1423999999999994</v>
      </c>
      <c r="Q24" s="428">
        <f>Q23/F23</f>
        <v>9.0432000000000006</v>
      </c>
      <c r="R24" s="513">
        <f>R23/F23</f>
        <v>10.000800000000002</v>
      </c>
      <c r="S24" s="432">
        <f>S23/F23</f>
        <v>6.9995519999999996</v>
      </c>
      <c r="T24" s="443">
        <f>T23/F23</f>
        <v>8.8623360000000009</v>
      </c>
      <c r="U24" s="440">
        <f>U23/F23</f>
        <v>9.8007840000000019</v>
      </c>
      <c r="V24" s="436">
        <f t="shared" ref="V24" si="39">V23/F23</f>
        <v>6.7852799999999993</v>
      </c>
      <c r="W24" s="443">
        <f t="shared" ref="W24" si="40">W23/F23</f>
        <v>8.5910400000000013</v>
      </c>
      <c r="X24" s="436">
        <f t="shared" ref="X24" si="41">X23/F23</f>
        <v>9.5007599999999996</v>
      </c>
      <c r="Y24" s="432">
        <f>Y23/F23</f>
        <v>6.6424319999999994</v>
      </c>
      <c r="Z24" s="443">
        <f>Z23/F23</f>
        <v>8.4101760000000017</v>
      </c>
      <c r="AA24" s="440">
        <f>AA23/F23</f>
        <v>9.3007439999999999</v>
      </c>
      <c r="AB24" s="436">
        <f t="shared" ref="AB24" si="42">AB23/F23</f>
        <v>6.4281600000000001</v>
      </c>
      <c r="AC24" s="443">
        <f t="shared" ref="AC24" si="43">AC23/F23</f>
        <v>8.1388800000000003</v>
      </c>
      <c r="AD24" s="436">
        <f t="shared" ref="AD24" si="44">AD23/F23</f>
        <v>9.0007200000000012</v>
      </c>
      <c r="AE24" s="432">
        <f>AE23/F23</f>
        <v>5.9281919999999992</v>
      </c>
      <c r="AF24" s="443">
        <f>AF23/F23</f>
        <v>7.5058560000000005</v>
      </c>
      <c r="AG24" s="440">
        <f>AG23/F23</f>
        <v>8.3006640000000012</v>
      </c>
      <c r="AH24" s="436">
        <f t="shared" ref="AH24" si="45">AH23/F23</f>
        <v>5.7139199999999999</v>
      </c>
      <c r="AI24" s="443">
        <f t="shared" ref="AI24" si="46">AI23/F23</f>
        <v>7.234560000000001</v>
      </c>
      <c r="AJ24" s="436">
        <f t="shared" ref="AJ24" si="47">AJ23/F23</f>
        <v>8.0006400000000006</v>
      </c>
      <c r="AK24" s="432">
        <f>AK23/F23</f>
        <v>5.3567999999999989</v>
      </c>
      <c r="AL24" s="443">
        <f>AL23/F23</f>
        <v>6.7824000000000009</v>
      </c>
      <c r="AM24" s="440">
        <f>AM23/F23</f>
        <v>7.5006000000000004</v>
      </c>
      <c r="AN24" s="436">
        <f t="shared" ref="AN24" si="48">AN23/F23</f>
        <v>4.9996799999999997</v>
      </c>
      <c r="AO24" s="443">
        <f t="shared" ref="AO24" si="49">AO23/F23</f>
        <v>6.3302399999999999</v>
      </c>
      <c r="AP24" s="440">
        <f t="shared" ref="AP24" si="50">AP23/F23</f>
        <v>7.0005600000000001</v>
      </c>
    </row>
    <row r="25" spans="2:42" s="61" customFormat="1" ht="20.100000000000001" customHeight="1">
      <c r="B25" s="1227"/>
      <c r="C25" s="1205" t="s">
        <v>305</v>
      </c>
      <c r="D25" s="1205"/>
      <c r="E25" s="1206"/>
      <c r="F25" s="1195">
        <v>1000</v>
      </c>
      <c r="G25" s="1196">
        <f>F25*D26</f>
        <v>2400</v>
      </c>
      <c r="H25" s="1197" t="s">
        <v>303</v>
      </c>
      <c r="I25" s="1198">
        <f>G25*$I$18</f>
        <v>7142.4</v>
      </c>
      <c r="J25" s="1197">
        <v>0</v>
      </c>
      <c r="K25" s="1221">
        <f>G25*KB손해!$G$8*6</f>
        <v>1900.8000000000002</v>
      </c>
      <c r="L25" s="1223">
        <f>G25*KB손해!$H$8*2</f>
        <v>633.6</v>
      </c>
      <c r="M25" s="1221">
        <f>G25*KB손해!$I$8*1</f>
        <v>324</v>
      </c>
      <c r="N25" s="1244">
        <f t="shared" ref="N25" si="51">G25*0%</f>
        <v>0</v>
      </c>
      <c r="O25" s="1203" t="s">
        <v>306</v>
      </c>
      <c r="P25" s="419">
        <f>I25</f>
        <v>7142.4</v>
      </c>
      <c r="Q25" s="429">
        <f>I25+K25</f>
        <v>9043.2000000000007</v>
      </c>
      <c r="R25" s="437">
        <f>I25+K25+L25+M25+N25</f>
        <v>10000.800000000001</v>
      </c>
      <c r="S25" s="419">
        <f>P25*$U$17</f>
        <v>6999.5519999999997</v>
      </c>
      <c r="T25" s="429">
        <f>Q25*$U$17</f>
        <v>8862.3360000000011</v>
      </c>
      <c r="U25" s="424">
        <f>R25*$U$17</f>
        <v>9800.7840000000015</v>
      </c>
      <c r="V25" s="437">
        <f t="shared" ref="V25" si="52">P25*$X$17</f>
        <v>6785.28</v>
      </c>
      <c r="W25" s="429">
        <f t="shared" ref="W25" si="53">Q25*$X$17</f>
        <v>8591.0400000000009</v>
      </c>
      <c r="X25" s="437">
        <f t="shared" ref="X25" si="54">R25*$X$17</f>
        <v>9500.76</v>
      </c>
      <c r="Y25" s="419">
        <f t="shared" ref="Y25:AA25" si="55">P25*$AA$17</f>
        <v>6642.4319999999998</v>
      </c>
      <c r="Z25" s="429">
        <f t="shared" si="55"/>
        <v>8410.1760000000013</v>
      </c>
      <c r="AA25" s="424">
        <f t="shared" si="55"/>
        <v>9300.7440000000006</v>
      </c>
      <c r="AB25" s="437">
        <f t="shared" ref="AB25" si="56">P25*$AD$17</f>
        <v>6428.16</v>
      </c>
      <c r="AC25" s="429">
        <f t="shared" ref="AC25" si="57">Q25*$AD$17</f>
        <v>8138.880000000001</v>
      </c>
      <c r="AD25" s="437">
        <f t="shared" ref="AD25" si="58">R25*$AD$17</f>
        <v>9000.7200000000012</v>
      </c>
      <c r="AE25" s="419">
        <f>P25*$AG$17</f>
        <v>5928.1919999999991</v>
      </c>
      <c r="AF25" s="429">
        <f>Q25*$AG$17</f>
        <v>7505.8560000000007</v>
      </c>
      <c r="AG25" s="424">
        <f>R25*$AG$17</f>
        <v>8300.6640000000007</v>
      </c>
      <c r="AH25" s="437">
        <f t="shared" ref="AH25" si="59">P25*$AJ$17</f>
        <v>5713.92</v>
      </c>
      <c r="AI25" s="429">
        <f t="shared" ref="AI25" si="60">Q25*$AJ$17</f>
        <v>7234.5600000000013</v>
      </c>
      <c r="AJ25" s="437">
        <f t="shared" ref="AJ25" si="61">R25*$AJ$17</f>
        <v>8000.6400000000012</v>
      </c>
      <c r="AK25" s="419">
        <f>P25*$AM$17</f>
        <v>5356.7999999999993</v>
      </c>
      <c r="AL25" s="429">
        <f>Q25*$AM$17</f>
        <v>6782.4000000000005</v>
      </c>
      <c r="AM25" s="424">
        <f>R25*$AM$17</f>
        <v>7500.6</v>
      </c>
      <c r="AN25" s="437">
        <f t="shared" ref="AN25" si="62">P25*$AP$17</f>
        <v>4999.6799999999994</v>
      </c>
      <c r="AO25" s="429">
        <f t="shared" ref="AO25" si="63">Q25*$AP$17</f>
        <v>6330.24</v>
      </c>
      <c r="AP25" s="424">
        <f t="shared" ref="AP25" si="64">R25*$AP$17</f>
        <v>7000.56</v>
      </c>
    </row>
    <row r="26" spans="2:42" s="61" customFormat="1" ht="20.100000000000001" customHeight="1">
      <c r="B26" s="1227"/>
      <c r="C26" s="776" t="s">
        <v>112</v>
      </c>
      <c r="D26" s="777">
        <v>2.4</v>
      </c>
      <c r="E26" s="778" t="s">
        <v>303</v>
      </c>
      <c r="F26" s="1195"/>
      <c r="G26" s="1196"/>
      <c r="H26" s="1197"/>
      <c r="I26" s="1198"/>
      <c r="J26" s="1197"/>
      <c r="K26" s="1207"/>
      <c r="L26" s="1208"/>
      <c r="M26" s="1207"/>
      <c r="N26" s="1245"/>
      <c r="O26" s="1203"/>
      <c r="P26" s="418">
        <f>P25/F25</f>
        <v>7.1423999999999994</v>
      </c>
      <c r="Q26" s="428">
        <f>Q25/F25</f>
        <v>9.0432000000000006</v>
      </c>
      <c r="R26" s="513">
        <f>R25/F25</f>
        <v>10.000800000000002</v>
      </c>
      <c r="S26" s="432">
        <f>S25/F25</f>
        <v>6.9995519999999996</v>
      </c>
      <c r="T26" s="443">
        <f>T25/F25</f>
        <v>8.8623360000000009</v>
      </c>
      <c r="U26" s="440">
        <f>U25/F25</f>
        <v>9.8007840000000019</v>
      </c>
      <c r="V26" s="436">
        <f t="shared" ref="V26" si="65">V25/F25</f>
        <v>6.7852799999999993</v>
      </c>
      <c r="W26" s="443">
        <f t="shared" ref="W26" si="66">W25/F25</f>
        <v>8.5910400000000013</v>
      </c>
      <c r="X26" s="436">
        <f t="shared" ref="X26" si="67">X25/F25</f>
        <v>9.5007599999999996</v>
      </c>
      <c r="Y26" s="432">
        <f>Y25/F25</f>
        <v>6.6424319999999994</v>
      </c>
      <c r="Z26" s="443">
        <f>Z25/F25</f>
        <v>8.4101760000000017</v>
      </c>
      <c r="AA26" s="440">
        <f>AA25/F25</f>
        <v>9.3007439999999999</v>
      </c>
      <c r="AB26" s="436">
        <f t="shared" ref="AB26" si="68">AB25/F25</f>
        <v>6.4281600000000001</v>
      </c>
      <c r="AC26" s="443">
        <f t="shared" ref="AC26" si="69">AC25/F25</f>
        <v>8.1388800000000003</v>
      </c>
      <c r="AD26" s="436">
        <f t="shared" ref="AD26" si="70">AD25/F25</f>
        <v>9.0007200000000012</v>
      </c>
      <c r="AE26" s="432">
        <f>AE25/F25</f>
        <v>5.9281919999999992</v>
      </c>
      <c r="AF26" s="443">
        <f>AF25/F25</f>
        <v>7.5058560000000005</v>
      </c>
      <c r="AG26" s="440">
        <f>AG25/F25</f>
        <v>8.3006640000000012</v>
      </c>
      <c r="AH26" s="436">
        <f t="shared" ref="AH26" si="71">AH25/F25</f>
        <v>5.7139199999999999</v>
      </c>
      <c r="AI26" s="443">
        <f t="shared" ref="AI26" si="72">AI25/F25</f>
        <v>7.234560000000001</v>
      </c>
      <c r="AJ26" s="436">
        <f t="shared" ref="AJ26" si="73">AJ25/F25</f>
        <v>8.0006400000000006</v>
      </c>
      <c r="AK26" s="432">
        <f>AK25/F25</f>
        <v>5.3567999999999989</v>
      </c>
      <c r="AL26" s="443">
        <f>AL25/F25</f>
        <v>6.7824000000000009</v>
      </c>
      <c r="AM26" s="440">
        <f>AM25/F25</f>
        <v>7.5006000000000004</v>
      </c>
      <c r="AN26" s="436">
        <f t="shared" ref="AN26" si="74">AN25/F25</f>
        <v>4.9996799999999997</v>
      </c>
      <c r="AO26" s="443">
        <f t="shared" ref="AO26" si="75">AO25/F25</f>
        <v>6.3302399999999999</v>
      </c>
      <c r="AP26" s="440">
        <f t="shared" ref="AP26" si="76">AP25/F25</f>
        <v>7.0005600000000001</v>
      </c>
    </row>
    <row r="27" spans="2:42" s="61" customFormat="1" ht="20.100000000000001" customHeight="1">
      <c r="B27" s="1227"/>
      <c r="C27" s="1205" t="s">
        <v>718</v>
      </c>
      <c r="D27" s="1205"/>
      <c r="E27" s="1206"/>
      <c r="F27" s="1195">
        <v>1000</v>
      </c>
      <c r="G27" s="1196">
        <f>F27*D28</f>
        <v>2400</v>
      </c>
      <c r="H27" s="1197" t="s">
        <v>303</v>
      </c>
      <c r="I27" s="1198">
        <f>G27*I18</f>
        <v>7142.4</v>
      </c>
      <c r="J27" s="1197">
        <v>0</v>
      </c>
      <c r="K27" s="1199">
        <f>G27*KB손해!$G$8*6</f>
        <v>1900.8000000000002</v>
      </c>
      <c r="L27" s="1201">
        <f>G27*KB손해!$H$8*2</f>
        <v>633.6</v>
      </c>
      <c r="M27" s="1199">
        <f>G27*KB손해!$I$8*1</f>
        <v>324</v>
      </c>
      <c r="N27" s="1244">
        <f t="shared" ref="N27" si="77">G27*0%</f>
        <v>0</v>
      </c>
      <c r="O27" s="1203" t="s">
        <v>303</v>
      </c>
      <c r="P27" s="419">
        <f>I27</f>
        <v>7142.4</v>
      </c>
      <c r="Q27" s="429">
        <f>I27+K27</f>
        <v>9043.2000000000007</v>
      </c>
      <c r="R27" s="437">
        <f>I27+K27+L27+M27+N27</f>
        <v>10000.800000000001</v>
      </c>
      <c r="S27" s="419">
        <f>P27*$U$17</f>
        <v>6999.5519999999997</v>
      </c>
      <c r="T27" s="429">
        <f>Q27*$U$17</f>
        <v>8862.3360000000011</v>
      </c>
      <c r="U27" s="424">
        <f>R27*$U$17</f>
        <v>9800.7840000000015</v>
      </c>
      <c r="V27" s="437">
        <f t="shared" ref="V27" si="78">P27*$X$17</f>
        <v>6785.28</v>
      </c>
      <c r="W27" s="429">
        <f t="shared" ref="W27" si="79">Q27*$X$17</f>
        <v>8591.0400000000009</v>
      </c>
      <c r="X27" s="437">
        <f t="shared" ref="X27" si="80">R27*$X$17</f>
        <v>9500.76</v>
      </c>
      <c r="Y27" s="419">
        <f t="shared" ref="Y27:AA27" si="81">P27*$AA$17</f>
        <v>6642.4319999999998</v>
      </c>
      <c r="Z27" s="429">
        <f t="shared" si="81"/>
        <v>8410.1760000000013</v>
      </c>
      <c r="AA27" s="424">
        <f t="shared" si="81"/>
        <v>9300.7440000000006</v>
      </c>
      <c r="AB27" s="437">
        <f t="shared" ref="AB27" si="82">P27*$AD$17</f>
        <v>6428.16</v>
      </c>
      <c r="AC27" s="429">
        <f t="shared" ref="AC27" si="83">Q27*$AD$17</f>
        <v>8138.880000000001</v>
      </c>
      <c r="AD27" s="437">
        <f t="shared" ref="AD27" si="84">R27*$AD$17</f>
        <v>9000.7200000000012</v>
      </c>
      <c r="AE27" s="419">
        <f>P27*$AG$17</f>
        <v>5928.1919999999991</v>
      </c>
      <c r="AF27" s="429">
        <f>Q27*$AG$17</f>
        <v>7505.8560000000007</v>
      </c>
      <c r="AG27" s="424">
        <f>R27*$AG$17</f>
        <v>8300.6640000000007</v>
      </c>
      <c r="AH27" s="437">
        <f t="shared" ref="AH27" si="85">P27*$AJ$17</f>
        <v>5713.92</v>
      </c>
      <c r="AI27" s="429">
        <f t="shared" ref="AI27" si="86">Q27*$AJ$17</f>
        <v>7234.5600000000013</v>
      </c>
      <c r="AJ27" s="437">
        <f t="shared" ref="AJ27" si="87">R27*$AJ$17</f>
        <v>8000.6400000000012</v>
      </c>
      <c r="AK27" s="419">
        <f>P27*$AM$17</f>
        <v>5356.7999999999993</v>
      </c>
      <c r="AL27" s="429">
        <f>Q27*$AM$17</f>
        <v>6782.4000000000005</v>
      </c>
      <c r="AM27" s="424">
        <f>R27*$AM$17</f>
        <v>7500.6</v>
      </c>
      <c r="AN27" s="437">
        <f t="shared" ref="AN27" si="88">P27*$AP$17</f>
        <v>4999.6799999999994</v>
      </c>
      <c r="AO27" s="429">
        <f t="shared" ref="AO27" si="89">Q27*$AP$17</f>
        <v>6330.24</v>
      </c>
      <c r="AP27" s="424">
        <f t="shared" ref="AP27" si="90">R27*$AP$17</f>
        <v>7000.56</v>
      </c>
    </row>
    <row r="28" spans="2:42" s="61" customFormat="1" ht="19.5" customHeight="1" thickBot="1">
      <c r="B28" s="1227"/>
      <c r="C28" s="780" t="s">
        <v>307</v>
      </c>
      <c r="D28" s="781">
        <v>2.4</v>
      </c>
      <c r="E28" s="782" t="s">
        <v>306</v>
      </c>
      <c r="F28" s="1225"/>
      <c r="G28" s="1200"/>
      <c r="H28" s="1202"/>
      <c r="I28" s="1226"/>
      <c r="J28" s="1202"/>
      <c r="K28" s="1216"/>
      <c r="L28" s="1218"/>
      <c r="M28" s="1216"/>
      <c r="N28" s="1246"/>
      <c r="O28" s="1251"/>
      <c r="P28" s="420">
        <f>P27/F27</f>
        <v>7.1423999999999994</v>
      </c>
      <c r="Q28" s="430">
        <f>Q27/F27</f>
        <v>9.0432000000000006</v>
      </c>
      <c r="R28" s="514">
        <f>R27/F27</f>
        <v>10.000800000000002</v>
      </c>
      <c r="S28" s="433">
        <f>S27/F27</f>
        <v>6.9995519999999996</v>
      </c>
      <c r="T28" s="444">
        <f>T27/F27</f>
        <v>8.8623360000000009</v>
      </c>
      <c r="U28" s="441">
        <f>U27/F27</f>
        <v>9.8007840000000019</v>
      </c>
      <c r="V28" s="438">
        <f t="shared" ref="V28" si="91">V27/F27</f>
        <v>6.7852799999999993</v>
      </c>
      <c r="W28" s="444">
        <f t="shared" ref="W28" si="92">W27/F27</f>
        <v>8.5910400000000013</v>
      </c>
      <c r="X28" s="438">
        <f t="shared" ref="X28" si="93">X27/F27</f>
        <v>9.5007599999999996</v>
      </c>
      <c r="Y28" s="433">
        <f>Y27/F27</f>
        <v>6.6424319999999994</v>
      </c>
      <c r="Z28" s="444">
        <f>Z27/F27</f>
        <v>8.4101760000000017</v>
      </c>
      <c r="AA28" s="441">
        <f>AA27/F27</f>
        <v>9.3007439999999999</v>
      </c>
      <c r="AB28" s="438">
        <f t="shared" ref="AB28" si="94">AB27/F27</f>
        <v>6.4281600000000001</v>
      </c>
      <c r="AC28" s="444">
        <f t="shared" ref="AC28" si="95">AC27/F27</f>
        <v>8.1388800000000003</v>
      </c>
      <c r="AD28" s="438">
        <f t="shared" ref="AD28" si="96">AD27/F27</f>
        <v>9.0007200000000012</v>
      </c>
      <c r="AE28" s="433">
        <f>AE27/F27</f>
        <v>5.9281919999999992</v>
      </c>
      <c r="AF28" s="444">
        <f>AF27/F27</f>
        <v>7.5058560000000005</v>
      </c>
      <c r="AG28" s="441">
        <f>AG27/F27</f>
        <v>8.3006640000000012</v>
      </c>
      <c r="AH28" s="438">
        <f t="shared" ref="AH28" si="97">AH27/F27</f>
        <v>5.7139199999999999</v>
      </c>
      <c r="AI28" s="444">
        <f t="shared" ref="AI28" si="98">AI27/F27</f>
        <v>7.234560000000001</v>
      </c>
      <c r="AJ28" s="438">
        <f t="shared" ref="AJ28" si="99">AJ27/F27</f>
        <v>8.0006400000000006</v>
      </c>
      <c r="AK28" s="433">
        <f>AK27/F27</f>
        <v>5.3567999999999989</v>
      </c>
      <c r="AL28" s="444">
        <f>AL27/F27</f>
        <v>6.7824000000000009</v>
      </c>
      <c r="AM28" s="441">
        <f>AM27/F27</f>
        <v>7.5006000000000004</v>
      </c>
      <c r="AN28" s="438">
        <f t="shared" ref="AN28" si="100">AN27/F27</f>
        <v>4.9996799999999997</v>
      </c>
      <c r="AO28" s="444">
        <f t="shared" ref="AO28" si="101">AO27/F27</f>
        <v>6.3302399999999999</v>
      </c>
      <c r="AP28" s="441">
        <f t="shared" ref="AP28" si="102">AP27/F27</f>
        <v>7.0005600000000001</v>
      </c>
    </row>
    <row r="29" spans="2:42" s="61" customFormat="1" ht="20.100000000000001" customHeight="1">
      <c r="B29" s="1209" t="s">
        <v>308</v>
      </c>
      <c r="C29" s="1211" t="s">
        <v>309</v>
      </c>
      <c r="D29" s="1211"/>
      <c r="E29" s="1212"/>
      <c r="F29" s="1213">
        <v>1000</v>
      </c>
      <c r="G29" s="1215">
        <f>F29*D30</f>
        <v>2400</v>
      </c>
      <c r="H29" s="1217" t="s">
        <v>303</v>
      </c>
      <c r="I29" s="1219">
        <f>G29*I18</f>
        <v>7142.4</v>
      </c>
      <c r="J29" s="1260">
        <v>0</v>
      </c>
      <c r="K29" s="1221">
        <f>G29*KB손해!$G$8*6</f>
        <v>1900.8000000000002</v>
      </c>
      <c r="L29" s="1223">
        <f>G29*KB손해!$H$8*2</f>
        <v>633.6</v>
      </c>
      <c r="M29" s="1221">
        <f>G29*KB손해!$I$8*1</f>
        <v>324</v>
      </c>
      <c r="N29" s="1247">
        <f t="shared" ref="N29" si="103">G29*0%</f>
        <v>0</v>
      </c>
      <c r="O29" s="1252" t="s">
        <v>303</v>
      </c>
      <c r="P29" s="417">
        <f>I29</f>
        <v>7142.4</v>
      </c>
      <c r="Q29" s="427">
        <f>I29+K29</f>
        <v>9043.2000000000007</v>
      </c>
      <c r="R29" s="435">
        <f>I29+K29+L29+M29+N29</f>
        <v>10000.800000000001</v>
      </c>
      <c r="S29" s="417">
        <f>P29*$U$17</f>
        <v>6999.5519999999997</v>
      </c>
      <c r="T29" s="427">
        <f>Q29*$U$17</f>
        <v>8862.3360000000011</v>
      </c>
      <c r="U29" s="422">
        <f>R29*$U$17</f>
        <v>9800.7840000000015</v>
      </c>
      <c r="V29" s="435">
        <f t="shared" ref="V29" si="104">P29*$X$17</f>
        <v>6785.28</v>
      </c>
      <c r="W29" s="427">
        <f t="shared" ref="W29" si="105">Q29*$X$17</f>
        <v>8591.0400000000009</v>
      </c>
      <c r="X29" s="435">
        <f t="shared" ref="X29" si="106">R29*$X$17</f>
        <v>9500.76</v>
      </c>
      <c r="Y29" s="417">
        <f t="shared" ref="Y29:AA29" si="107">P29*$AA$17</f>
        <v>6642.4319999999998</v>
      </c>
      <c r="Z29" s="427">
        <f t="shared" si="107"/>
        <v>8410.1760000000013</v>
      </c>
      <c r="AA29" s="422">
        <f t="shared" si="107"/>
        <v>9300.7440000000006</v>
      </c>
      <c r="AB29" s="435">
        <f t="shared" ref="AB29" si="108">P29*$AD$17</f>
        <v>6428.16</v>
      </c>
      <c r="AC29" s="427">
        <f t="shared" ref="AC29" si="109">Q29*$AD$17</f>
        <v>8138.880000000001</v>
      </c>
      <c r="AD29" s="435">
        <f t="shared" ref="AD29" si="110">R29*$AD$17</f>
        <v>9000.7200000000012</v>
      </c>
      <c r="AE29" s="417">
        <f>P29*$AG$17</f>
        <v>5928.1919999999991</v>
      </c>
      <c r="AF29" s="427">
        <f>Q29*$AG$17</f>
        <v>7505.8560000000007</v>
      </c>
      <c r="AG29" s="422">
        <f>R29*$AG$17</f>
        <v>8300.6640000000007</v>
      </c>
      <c r="AH29" s="435">
        <f t="shared" ref="AH29" si="111">P29*$AJ$17</f>
        <v>5713.92</v>
      </c>
      <c r="AI29" s="427">
        <f t="shared" ref="AI29" si="112">Q29*$AJ$17</f>
        <v>7234.5600000000013</v>
      </c>
      <c r="AJ29" s="435">
        <f t="shared" ref="AJ29" si="113">R29*$AJ$17</f>
        <v>8000.6400000000012</v>
      </c>
      <c r="AK29" s="417">
        <f>P29*$AM$17</f>
        <v>5356.7999999999993</v>
      </c>
      <c r="AL29" s="427">
        <f>Q29*$AM$17</f>
        <v>6782.4000000000005</v>
      </c>
      <c r="AM29" s="422">
        <f>R29*$AM$17</f>
        <v>7500.6</v>
      </c>
      <c r="AN29" s="435">
        <f t="shared" ref="AN29" si="114">P29*$AP$17</f>
        <v>4999.6799999999994</v>
      </c>
      <c r="AO29" s="427">
        <f t="shared" ref="AO29" si="115">Q29*$AP$17</f>
        <v>6330.24</v>
      </c>
      <c r="AP29" s="422">
        <f t="shared" ref="AP29" si="116">R29*$AP$17</f>
        <v>7000.56</v>
      </c>
    </row>
    <row r="30" spans="2:42" s="61" customFormat="1" ht="19.5" customHeight="1" thickBot="1">
      <c r="B30" s="1210"/>
      <c r="C30" s="783" t="s">
        <v>310</v>
      </c>
      <c r="D30" s="765">
        <v>2.4</v>
      </c>
      <c r="E30" s="784" t="s">
        <v>303</v>
      </c>
      <c r="F30" s="1214"/>
      <c r="G30" s="1216"/>
      <c r="H30" s="1218"/>
      <c r="I30" s="1220"/>
      <c r="J30" s="1261"/>
      <c r="K30" s="1222"/>
      <c r="L30" s="1224"/>
      <c r="M30" s="1222"/>
      <c r="N30" s="1248"/>
      <c r="O30" s="1253"/>
      <c r="P30" s="421">
        <f>P29/F29</f>
        <v>7.1423999999999994</v>
      </c>
      <c r="Q30" s="431">
        <f>Q29/F29</f>
        <v>9.0432000000000006</v>
      </c>
      <c r="R30" s="515">
        <f>R29/F29</f>
        <v>10.000800000000002</v>
      </c>
      <c r="S30" s="434">
        <f>S29/F29</f>
        <v>6.9995519999999996</v>
      </c>
      <c r="T30" s="445">
        <f>T29/F29</f>
        <v>8.8623360000000009</v>
      </c>
      <c r="U30" s="442">
        <f>U29/F29</f>
        <v>9.8007840000000019</v>
      </c>
      <c r="V30" s="439">
        <f t="shared" ref="V30" si="117">V29/F29</f>
        <v>6.7852799999999993</v>
      </c>
      <c r="W30" s="445">
        <f t="shared" ref="W30" si="118">W29/F29</f>
        <v>8.5910400000000013</v>
      </c>
      <c r="X30" s="439">
        <f t="shared" ref="X30" si="119">X29/F29</f>
        <v>9.5007599999999996</v>
      </c>
      <c r="Y30" s="434">
        <f>Y29/F29</f>
        <v>6.6424319999999994</v>
      </c>
      <c r="Z30" s="445">
        <f>Z29/F29</f>
        <v>8.4101760000000017</v>
      </c>
      <c r="AA30" s="442">
        <f>AA29/F29</f>
        <v>9.3007439999999999</v>
      </c>
      <c r="AB30" s="439">
        <f t="shared" ref="AB30" si="120">AB29/F29</f>
        <v>6.4281600000000001</v>
      </c>
      <c r="AC30" s="445">
        <f t="shared" ref="AC30" si="121">AC29/F29</f>
        <v>8.1388800000000003</v>
      </c>
      <c r="AD30" s="439">
        <f t="shared" ref="AD30" si="122">AD29/F29</f>
        <v>9.0007200000000012</v>
      </c>
      <c r="AE30" s="434">
        <f>AE29/F29</f>
        <v>5.9281919999999992</v>
      </c>
      <c r="AF30" s="445">
        <f>AF29/F29</f>
        <v>7.5058560000000005</v>
      </c>
      <c r="AG30" s="442">
        <f>AG29/F29</f>
        <v>8.3006640000000012</v>
      </c>
      <c r="AH30" s="439">
        <f t="shared" ref="AH30" si="123">AH29/F29</f>
        <v>5.7139199999999999</v>
      </c>
      <c r="AI30" s="445">
        <f t="shared" ref="AI30" si="124">AI29/F29</f>
        <v>7.234560000000001</v>
      </c>
      <c r="AJ30" s="439">
        <f t="shared" ref="AJ30" si="125">AJ29/F29</f>
        <v>8.0006400000000006</v>
      </c>
      <c r="AK30" s="434">
        <f>AK29/F29</f>
        <v>5.3567999999999989</v>
      </c>
      <c r="AL30" s="445">
        <f>AL29/F29</f>
        <v>6.7824000000000009</v>
      </c>
      <c r="AM30" s="442">
        <f>AM29/F29</f>
        <v>7.5006000000000004</v>
      </c>
      <c r="AN30" s="439">
        <f t="shared" ref="AN30" si="126">AN29/F29</f>
        <v>4.9996799999999997</v>
      </c>
      <c r="AO30" s="445">
        <f t="shared" ref="AO30" si="127">AO29/F29</f>
        <v>6.3302399999999999</v>
      </c>
      <c r="AP30" s="442">
        <f t="shared" ref="AP30" si="128">AP29/F29</f>
        <v>7.0005600000000001</v>
      </c>
    </row>
    <row r="31" spans="2:42" s="61" customFormat="1" ht="20.100000000000001" customHeight="1">
      <c r="B31" s="1234" t="s">
        <v>311</v>
      </c>
      <c r="C31" s="1228" t="s">
        <v>312</v>
      </c>
      <c r="D31" s="1211"/>
      <c r="E31" s="1212"/>
      <c r="F31" s="1231">
        <v>1000</v>
      </c>
      <c r="G31" s="1221">
        <f>F31*D32</f>
        <v>70</v>
      </c>
      <c r="H31" s="1237">
        <f>F31*E32</f>
        <v>60</v>
      </c>
      <c r="I31" s="1221">
        <f>G31*I18</f>
        <v>208.32</v>
      </c>
      <c r="J31" s="1223">
        <v>0</v>
      </c>
      <c r="K31" s="1221">
        <f t="shared" ref="K31" si="129">G31*13.2%*6</f>
        <v>55.44</v>
      </c>
      <c r="L31" s="1223">
        <f t="shared" ref="L31" si="130">G31*13.2%*2</f>
        <v>18.48</v>
      </c>
      <c r="M31" s="1221">
        <f t="shared" ref="M31" si="131">G31*13.5%*1</f>
        <v>9.4500000000000011</v>
      </c>
      <c r="N31" s="1223">
        <f t="shared" ref="N31" si="132">G31*0%</f>
        <v>0</v>
      </c>
      <c r="O31" s="1258">
        <f>H31*$O$18*36</f>
        <v>432</v>
      </c>
      <c r="P31" s="518">
        <f>I31</f>
        <v>208.32</v>
      </c>
      <c r="Q31" s="519">
        <f>I31+K31</f>
        <v>263.76</v>
      </c>
      <c r="R31" s="516">
        <f>I31+K31+L31+O31+M31+N31</f>
        <v>723.69</v>
      </c>
      <c r="S31" s="518">
        <f>P31*$U$17</f>
        <v>204.15359999999998</v>
      </c>
      <c r="T31" s="519">
        <f>Q31*$U$17</f>
        <v>258.48480000000001</v>
      </c>
      <c r="U31" s="517">
        <f>R31*$U$17</f>
        <v>709.21620000000007</v>
      </c>
      <c r="V31" s="516">
        <f t="shared" ref="V31" si="133">P31*$X$17</f>
        <v>197.904</v>
      </c>
      <c r="W31" s="519">
        <f t="shared" ref="W31" si="134">Q31*$X$17</f>
        <v>250.57199999999997</v>
      </c>
      <c r="X31" s="516">
        <f t="shared" ref="X31" si="135">R31*$X$17</f>
        <v>687.50549999999998</v>
      </c>
      <c r="Y31" s="518">
        <f t="shared" ref="Y31:AA31" si="136">P31*$AA$17</f>
        <v>193.73760000000001</v>
      </c>
      <c r="Z31" s="519">
        <f t="shared" si="136"/>
        <v>245.29679999999999</v>
      </c>
      <c r="AA31" s="517">
        <f t="shared" si="136"/>
        <v>673.03170000000011</v>
      </c>
      <c r="AB31" s="516">
        <f t="shared" ref="AB31" si="137">P31*$AD$17</f>
        <v>187.488</v>
      </c>
      <c r="AC31" s="519">
        <f t="shared" ref="AC31" si="138">Q31*$AD$17</f>
        <v>237.38399999999999</v>
      </c>
      <c r="AD31" s="516">
        <f t="shared" ref="AD31" si="139">R31*$AD$17</f>
        <v>651.32100000000003</v>
      </c>
      <c r="AE31" s="518">
        <f>P31*$AG$17</f>
        <v>172.90559999999999</v>
      </c>
      <c r="AF31" s="519">
        <f>Q31*$AG$17</f>
        <v>218.92079999999999</v>
      </c>
      <c r="AG31" s="517">
        <f>R31*$AG$17</f>
        <v>600.66269999999997</v>
      </c>
      <c r="AH31" s="516">
        <f t="shared" ref="AH31" si="140">P31*$AJ$17</f>
        <v>166.65600000000001</v>
      </c>
      <c r="AI31" s="519">
        <f t="shared" ref="AI31" si="141">Q31*$AJ$17</f>
        <v>211.00800000000001</v>
      </c>
      <c r="AJ31" s="516">
        <f t="shared" ref="AJ31" si="142">R31*$AJ$17</f>
        <v>578.95200000000011</v>
      </c>
      <c r="AK31" s="518">
        <f>P31*$AM$17</f>
        <v>156.24</v>
      </c>
      <c r="AL31" s="519">
        <f>Q31*$AM$17</f>
        <v>197.82</v>
      </c>
      <c r="AM31" s="517">
        <f>R31*$AM$17</f>
        <v>542.76750000000004</v>
      </c>
      <c r="AN31" s="516">
        <f t="shared" ref="AN31" si="143">P31*$AP$17</f>
        <v>145.82399999999998</v>
      </c>
      <c r="AO31" s="519">
        <f t="shared" ref="AO31" si="144">Q31*$AP$17</f>
        <v>184.63199999999998</v>
      </c>
      <c r="AP31" s="517">
        <f t="shared" ref="AP31" si="145">R31*$AP$17</f>
        <v>506.58300000000003</v>
      </c>
    </row>
    <row r="32" spans="2:42" s="61" customFormat="1" ht="20.100000000000001" customHeight="1" thickBot="1">
      <c r="B32" s="1235"/>
      <c r="C32" s="785" t="s">
        <v>313</v>
      </c>
      <c r="D32" s="781">
        <v>7.0000000000000007E-2</v>
      </c>
      <c r="E32" s="782">
        <v>0.06</v>
      </c>
      <c r="F32" s="1225"/>
      <c r="G32" s="1200"/>
      <c r="H32" s="1238"/>
      <c r="I32" s="1200"/>
      <c r="J32" s="1202"/>
      <c r="K32" s="1196"/>
      <c r="L32" s="1197"/>
      <c r="M32" s="1196"/>
      <c r="N32" s="1197"/>
      <c r="O32" s="1259"/>
      <c r="P32" s="420">
        <f>P31/F31</f>
        <v>0.20832000000000001</v>
      </c>
      <c r="Q32" s="430">
        <f>Q31/F31</f>
        <v>0.26375999999999999</v>
      </c>
      <c r="R32" s="514">
        <f>R31/F31</f>
        <v>0.72369000000000006</v>
      </c>
      <c r="S32" s="433">
        <f>S31/F31</f>
        <v>0.20415359999999999</v>
      </c>
      <c r="T32" s="444">
        <f>T31/F31</f>
        <v>0.25848480000000001</v>
      </c>
      <c r="U32" s="441">
        <f>U31/F31</f>
        <v>0.70921620000000007</v>
      </c>
      <c r="V32" s="438">
        <f t="shared" ref="V32" si="146">V31/F31</f>
        <v>0.197904</v>
      </c>
      <c r="W32" s="444">
        <f t="shared" ref="W32" si="147">W31/F31</f>
        <v>0.25057199999999996</v>
      </c>
      <c r="X32" s="438">
        <f t="shared" ref="X32" si="148">X31/F31</f>
        <v>0.68750549999999999</v>
      </c>
      <c r="Y32" s="433">
        <f>Y31/F31</f>
        <v>0.19373760000000001</v>
      </c>
      <c r="Z32" s="444">
        <f>Z31/F31</f>
        <v>0.24529679999999998</v>
      </c>
      <c r="AA32" s="441">
        <f>AA31/F31</f>
        <v>0.67303170000000012</v>
      </c>
      <c r="AB32" s="438">
        <f t="shared" ref="AB32" si="149">AB31/F31</f>
        <v>0.18748799999999999</v>
      </c>
      <c r="AC32" s="444">
        <f t="shared" ref="AC32" si="150">AC31/F31</f>
        <v>0.23738399999999998</v>
      </c>
      <c r="AD32" s="438">
        <f t="shared" ref="AD32" si="151">AD31/F31</f>
        <v>0.65132100000000004</v>
      </c>
      <c r="AE32" s="433">
        <f>AE31/F31</f>
        <v>0.17290559999999999</v>
      </c>
      <c r="AF32" s="444">
        <f>AF31/F31</f>
        <v>0.2189208</v>
      </c>
      <c r="AG32" s="441">
        <f>AG31/F31</f>
        <v>0.60066269999999999</v>
      </c>
      <c r="AH32" s="438">
        <f t="shared" ref="AH32" si="152">AH31/F31</f>
        <v>0.166656</v>
      </c>
      <c r="AI32" s="444">
        <f t="shared" ref="AI32" si="153">AI31/F31</f>
        <v>0.211008</v>
      </c>
      <c r="AJ32" s="438">
        <f t="shared" ref="AJ32" si="154">AJ31/F31</f>
        <v>0.57895200000000013</v>
      </c>
      <c r="AK32" s="433">
        <f>AK31/F31</f>
        <v>0.15624000000000002</v>
      </c>
      <c r="AL32" s="444">
        <f>AL31/F31</f>
        <v>0.19782</v>
      </c>
      <c r="AM32" s="441">
        <f>AM31/F31</f>
        <v>0.54276750000000007</v>
      </c>
      <c r="AN32" s="438">
        <f t="shared" ref="AN32" si="155">AN31/F31</f>
        <v>0.14582399999999998</v>
      </c>
      <c r="AO32" s="444">
        <f t="shared" ref="AO32" si="156">AO31/F31</f>
        <v>0.18463199999999996</v>
      </c>
      <c r="AP32" s="441">
        <f t="shared" ref="AP32" si="157">AP31/F31</f>
        <v>0.50658300000000001</v>
      </c>
    </row>
    <row r="33" spans="2:42" s="61" customFormat="1" ht="20.100000000000001" customHeight="1">
      <c r="B33" s="1235"/>
      <c r="C33" s="1193" t="s">
        <v>314</v>
      </c>
      <c r="D33" s="1193"/>
      <c r="E33" s="1194"/>
      <c r="F33" s="1213">
        <v>1000</v>
      </c>
      <c r="G33" s="1215">
        <f>F33*D34</f>
        <v>220</v>
      </c>
      <c r="H33" s="1232">
        <f>F33*E34</f>
        <v>40</v>
      </c>
      <c r="I33" s="1215">
        <f>G33*I18</f>
        <v>654.72</v>
      </c>
      <c r="J33" s="1217">
        <v>0</v>
      </c>
      <c r="K33" s="1215">
        <f t="shared" ref="K33" si="158">G33*13.2%*6</f>
        <v>174.24</v>
      </c>
      <c r="L33" s="1217">
        <f t="shared" ref="L33" si="159">G33*13.2%*2</f>
        <v>58.080000000000005</v>
      </c>
      <c r="M33" s="1215">
        <f t="shared" ref="M33" si="160">G33*13.5%*1</f>
        <v>29.700000000000003</v>
      </c>
      <c r="N33" s="1254">
        <f t="shared" ref="N33" si="161">G33*0%</f>
        <v>0</v>
      </c>
      <c r="O33" s="1249">
        <f>H33*$O$18*36</f>
        <v>288</v>
      </c>
      <c r="P33" s="417">
        <f>I33</f>
        <v>654.72</v>
      </c>
      <c r="Q33" s="427">
        <f>I33+K33</f>
        <v>828.96</v>
      </c>
      <c r="R33" s="435">
        <f>I33+K33+L33+O33+M33+N33</f>
        <v>1204.74</v>
      </c>
      <c r="S33" s="417">
        <f>P33*$U$17</f>
        <v>641.62559999999996</v>
      </c>
      <c r="T33" s="427">
        <f>Q33*$U$17</f>
        <v>812.38080000000002</v>
      </c>
      <c r="U33" s="422">
        <f>R33*$U$17</f>
        <v>1180.6451999999999</v>
      </c>
      <c r="V33" s="435">
        <f t="shared" ref="V33" si="162">P33*$X$17</f>
        <v>621.98400000000004</v>
      </c>
      <c r="W33" s="427">
        <f t="shared" ref="W33" si="163">Q33*$X$17</f>
        <v>787.51199999999994</v>
      </c>
      <c r="X33" s="435">
        <f t="shared" ref="X33" si="164">R33*$X$17</f>
        <v>1144.5029999999999</v>
      </c>
      <c r="Y33" s="417">
        <f t="shared" ref="Y33:AA33" si="165">P33*$AA$17</f>
        <v>608.88960000000009</v>
      </c>
      <c r="Z33" s="427">
        <f t="shared" si="165"/>
        <v>770.93280000000004</v>
      </c>
      <c r="AA33" s="422">
        <f t="shared" si="165"/>
        <v>1120.4082000000001</v>
      </c>
      <c r="AB33" s="435">
        <f t="shared" ref="AB33" si="166">P33*$AD$17</f>
        <v>589.24800000000005</v>
      </c>
      <c r="AC33" s="427">
        <f t="shared" ref="AC33" si="167">Q33*$AD$17</f>
        <v>746.06400000000008</v>
      </c>
      <c r="AD33" s="435">
        <f t="shared" ref="AD33" si="168">R33*$AD$17</f>
        <v>1084.2660000000001</v>
      </c>
      <c r="AE33" s="417">
        <f>P33*$AG$17</f>
        <v>543.41759999999999</v>
      </c>
      <c r="AF33" s="427">
        <f>Q33*$AG$17</f>
        <v>688.03679999999997</v>
      </c>
      <c r="AG33" s="422">
        <f>R33*$AG$17</f>
        <v>999.93419999999992</v>
      </c>
      <c r="AH33" s="435">
        <f t="shared" ref="AH33" si="169">P33*$AJ$17</f>
        <v>523.77600000000007</v>
      </c>
      <c r="AI33" s="427">
        <f t="shared" ref="AI33" si="170">Q33*$AJ$17</f>
        <v>663.16800000000012</v>
      </c>
      <c r="AJ33" s="435">
        <f t="shared" ref="AJ33" si="171">R33*$AJ$17</f>
        <v>963.79200000000003</v>
      </c>
      <c r="AK33" s="417">
        <f>P33*$AM$17</f>
        <v>491.04</v>
      </c>
      <c r="AL33" s="427">
        <f>Q33*$AM$17</f>
        <v>621.72</v>
      </c>
      <c r="AM33" s="422">
        <f>R33*$AM$17</f>
        <v>903.55500000000006</v>
      </c>
      <c r="AN33" s="435">
        <f t="shared" ref="AN33" si="172">P33*$AP$17</f>
        <v>458.30399999999997</v>
      </c>
      <c r="AO33" s="427">
        <f t="shared" ref="AO33" si="173">Q33*$AP$17</f>
        <v>580.27199999999993</v>
      </c>
      <c r="AP33" s="422">
        <f t="shared" ref="AP33" si="174">R33*$AP$17</f>
        <v>843.31799999999998</v>
      </c>
    </row>
    <row r="34" spans="2:42" s="61" customFormat="1" ht="20.100000000000001" customHeight="1" thickBot="1">
      <c r="B34" s="1236"/>
      <c r="C34" s="786" t="s">
        <v>315</v>
      </c>
      <c r="D34" s="781">
        <v>0.22</v>
      </c>
      <c r="E34" s="782">
        <v>0.04</v>
      </c>
      <c r="F34" s="1214"/>
      <c r="G34" s="1216"/>
      <c r="H34" s="1233"/>
      <c r="I34" s="1216"/>
      <c r="J34" s="1218"/>
      <c r="K34" s="1216"/>
      <c r="L34" s="1218"/>
      <c r="M34" s="1216"/>
      <c r="N34" s="1255"/>
      <c r="O34" s="1250"/>
      <c r="P34" s="421">
        <f>P33/F33</f>
        <v>0.65472000000000008</v>
      </c>
      <c r="Q34" s="431">
        <f>Q33/F33</f>
        <v>0.82896000000000003</v>
      </c>
      <c r="R34" s="515">
        <f>R33/F33</f>
        <v>1.2047399999999999</v>
      </c>
      <c r="S34" s="434">
        <f>S33/F33</f>
        <v>0.64162560000000002</v>
      </c>
      <c r="T34" s="445">
        <f>T33/F33</f>
        <v>0.81238080000000001</v>
      </c>
      <c r="U34" s="442">
        <f>U33/F33</f>
        <v>1.1806451999999998</v>
      </c>
      <c r="V34" s="439">
        <f t="shared" ref="V34" si="175">V33/F33</f>
        <v>0.62198400000000009</v>
      </c>
      <c r="W34" s="445">
        <f t="shared" ref="W34" si="176">W33/F33</f>
        <v>0.78751199999999999</v>
      </c>
      <c r="X34" s="439">
        <f t="shared" ref="X34" si="177">X33/F33</f>
        <v>1.1445029999999998</v>
      </c>
      <c r="Y34" s="434">
        <f>Y33/F33</f>
        <v>0.60888960000000014</v>
      </c>
      <c r="Z34" s="445">
        <f>Z33/F33</f>
        <v>0.77093280000000008</v>
      </c>
      <c r="AA34" s="442">
        <f>AA33/F33</f>
        <v>1.1204082000000002</v>
      </c>
      <c r="AB34" s="439">
        <f t="shared" ref="AB34" si="178">AB33/F33</f>
        <v>0.58924799999999999</v>
      </c>
      <c r="AC34" s="445">
        <f t="shared" ref="AC34" si="179">AC33/F33</f>
        <v>0.74606400000000006</v>
      </c>
      <c r="AD34" s="439">
        <f t="shared" ref="AD34" si="180">AD33/F33</f>
        <v>1.0842660000000002</v>
      </c>
      <c r="AE34" s="434">
        <f>AE33/F33</f>
        <v>0.54341759999999995</v>
      </c>
      <c r="AF34" s="445">
        <f>AF33/F33</f>
        <v>0.6880368</v>
      </c>
      <c r="AG34" s="442">
        <f>AG33/F33</f>
        <v>0.99993419999999988</v>
      </c>
      <c r="AH34" s="439">
        <f t="shared" ref="AH34" si="181">AH33/F33</f>
        <v>0.52377600000000002</v>
      </c>
      <c r="AI34" s="445">
        <f t="shared" ref="AI34" si="182">AI33/F33</f>
        <v>0.66316800000000009</v>
      </c>
      <c r="AJ34" s="439">
        <f t="shared" ref="AJ34" si="183">AJ33/F33</f>
        <v>0.96379199999999998</v>
      </c>
      <c r="AK34" s="434">
        <f>AK33/F33</f>
        <v>0.49104000000000003</v>
      </c>
      <c r="AL34" s="445">
        <f>AL33/F33</f>
        <v>0.62172000000000005</v>
      </c>
      <c r="AM34" s="442">
        <f>AM33/F33</f>
        <v>0.90355500000000011</v>
      </c>
      <c r="AN34" s="439">
        <f t="shared" ref="AN34" si="184">AN33/F33</f>
        <v>0.45830399999999999</v>
      </c>
      <c r="AO34" s="445">
        <f t="shared" ref="AO34" si="185">AO33/F33</f>
        <v>0.5802719999999999</v>
      </c>
      <c r="AP34" s="442">
        <f t="shared" ref="AP34" si="186">AP33/F33</f>
        <v>0.84331800000000001</v>
      </c>
    </row>
    <row r="35" spans="2:42" s="61" customFormat="1" ht="20.100000000000001" customHeight="1">
      <c r="B35" s="1209" t="s">
        <v>316</v>
      </c>
      <c r="C35" s="1211" t="s">
        <v>114</v>
      </c>
      <c r="D35" s="1211"/>
      <c r="E35" s="1212"/>
      <c r="F35" s="1231">
        <v>1000</v>
      </c>
      <c r="G35" s="1221">
        <f>F35*D36</f>
        <v>200</v>
      </c>
      <c r="H35" s="1223" t="s">
        <v>303</v>
      </c>
      <c r="I35" s="1221">
        <f>G35*47.3%</f>
        <v>94.6</v>
      </c>
      <c r="J35" s="1223">
        <f>G35*32%*5</f>
        <v>320</v>
      </c>
      <c r="K35" s="1221">
        <f>G35*32%*5+G35*54.5%*1</f>
        <v>429</v>
      </c>
      <c r="L35" s="1223">
        <v>0</v>
      </c>
      <c r="M35" s="1221">
        <v>0</v>
      </c>
      <c r="N35" s="1223">
        <v>0</v>
      </c>
      <c r="O35" s="1256" t="s">
        <v>303</v>
      </c>
      <c r="P35" s="516">
        <f>I35</f>
        <v>94.6</v>
      </c>
      <c r="Q35" s="519">
        <f>I35+J35+K35</f>
        <v>843.6</v>
      </c>
      <c r="R35" s="516">
        <f>I35+J35+K35+L35</f>
        <v>843.6</v>
      </c>
      <c r="S35" s="518">
        <f>P35*$U$17</f>
        <v>92.707999999999998</v>
      </c>
      <c r="T35" s="519">
        <f>Q35*$U$17</f>
        <v>826.72799999999995</v>
      </c>
      <c r="U35" s="517">
        <f>R35*$U$17</f>
        <v>826.72799999999995</v>
      </c>
      <c r="V35" s="516">
        <f t="shared" ref="V35" si="187">P35*$X$17</f>
        <v>89.86999999999999</v>
      </c>
      <c r="W35" s="519">
        <f t="shared" ref="W35" si="188">Q35*$X$17</f>
        <v>801.42</v>
      </c>
      <c r="X35" s="516">
        <f t="shared" ref="X35" si="189">R35*$X$17</f>
        <v>801.42</v>
      </c>
      <c r="Y35" s="518">
        <f t="shared" ref="Y35:AA35" si="190">P35*$AA$17</f>
        <v>87.977999999999994</v>
      </c>
      <c r="Z35" s="519">
        <f t="shared" si="190"/>
        <v>784.54800000000012</v>
      </c>
      <c r="AA35" s="517">
        <f t="shared" si="190"/>
        <v>784.54800000000012</v>
      </c>
      <c r="AB35" s="516">
        <f t="shared" ref="AB35" si="191">P35*$AD$17</f>
        <v>85.14</v>
      </c>
      <c r="AC35" s="519">
        <f t="shared" ref="AC35" si="192">Q35*$AD$17</f>
        <v>759.24</v>
      </c>
      <c r="AD35" s="516">
        <f t="shared" ref="AD35" si="193">R35*$AD$17</f>
        <v>759.24</v>
      </c>
      <c r="AE35" s="518">
        <f>P35*$AG$17</f>
        <v>78.517999999999986</v>
      </c>
      <c r="AF35" s="519">
        <f>Q35*$AG$17</f>
        <v>700.18799999999999</v>
      </c>
      <c r="AG35" s="517">
        <f>R35*$AG$17</f>
        <v>700.18799999999999</v>
      </c>
      <c r="AH35" s="516">
        <f t="shared" ref="AH35" si="194">P35*$AJ$17</f>
        <v>75.679999999999993</v>
      </c>
      <c r="AI35" s="519">
        <f t="shared" ref="AI35" si="195">Q35*$AJ$17</f>
        <v>674.88000000000011</v>
      </c>
      <c r="AJ35" s="516">
        <f t="shared" ref="AJ35" si="196">R35*$AJ$17</f>
        <v>674.88000000000011</v>
      </c>
      <c r="AK35" s="518">
        <f>P35*$AM$17</f>
        <v>70.949999999999989</v>
      </c>
      <c r="AL35" s="519">
        <f>Q35*$AM$17</f>
        <v>632.70000000000005</v>
      </c>
      <c r="AM35" s="517">
        <f>R35*$AM$17</f>
        <v>632.70000000000005</v>
      </c>
      <c r="AN35" s="516">
        <f t="shared" ref="AN35" si="197">P35*$AP$17</f>
        <v>66.22</v>
      </c>
      <c r="AO35" s="519">
        <f t="shared" ref="AO35" si="198">Q35*$AP$17</f>
        <v>590.52</v>
      </c>
      <c r="AP35" s="517">
        <f t="shared" ref="AP35" si="199">R35*$AP$17</f>
        <v>590.52</v>
      </c>
    </row>
    <row r="36" spans="2:42" s="61" customFormat="1" ht="19.5" customHeight="1" thickBot="1">
      <c r="B36" s="1210"/>
      <c r="C36" s="783" t="s">
        <v>317</v>
      </c>
      <c r="D36" s="787">
        <v>0.2</v>
      </c>
      <c r="E36" s="784" t="s">
        <v>303</v>
      </c>
      <c r="F36" s="1214"/>
      <c r="G36" s="1216"/>
      <c r="H36" s="1218"/>
      <c r="I36" s="1216"/>
      <c r="J36" s="1218"/>
      <c r="K36" s="1216"/>
      <c r="L36" s="1218"/>
      <c r="M36" s="1216"/>
      <c r="N36" s="1218"/>
      <c r="O36" s="1257"/>
      <c r="P36" s="515">
        <f>P35/F35</f>
        <v>9.459999999999999E-2</v>
      </c>
      <c r="Q36" s="431">
        <f>Q35/F35</f>
        <v>0.84360000000000002</v>
      </c>
      <c r="R36" s="515">
        <f>R35/F35</f>
        <v>0.84360000000000002</v>
      </c>
      <c r="S36" s="434">
        <f>S35/F35</f>
        <v>9.2707999999999999E-2</v>
      </c>
      <c r="T36" s="445">
        <f>T35/F35</f>
        <v>0.82672799999999991</v>
      </c>
      <c r="U36" s="442">
        <f>U35/F35</f>
        <v>0.82672799999999991</v>
      </c>
      <c r="V36" s="439">
        <f t="shared" ref="V36" si="200">V35/F35</f>
        <v>8.9869999999999992E-2</v>
      </c>
      <c r="W36" s="445">
        <f t="shared" ref="W36" si="201">W35/F35</f>
        <v>0.80141999999999991</v>
      </c>
      <c r="X36" s="439">
        <f t="shared" ref="X36" si="202">X35/F35</f>
        <v>0.80141999999999991</v>
      </c>
      <c r="Y36" s="434">
        <f>Y35/F35</f>
        <v>8.7978000000000001E-2</v>
      </c>
      <c r="Z36" s="445">
        <f>Z35/F35</f>
        <v>0.78454800000000013</v>
      </c>
      <c r="AA36" s="442">
        <f>AA35/F35</f>
        <v>0.78454800000000013</v>
      </c>
      <c r="AB36" s="439">
        <f t="shared" ref="AB36" si="203">AB35/F35</f>
        <v>8.5140000000000007E-2</v>
      </c>
      <c r="AC36" s="445">
        <f t="shared" ref="AC36" si="204">AC35/F35</f>
        <v>0.75924000000000003</v>
      </c>
      <c r="AD36" s="439">
        <f t="shared" ref="AD36" si="205">AD35/F35</f>
        <v>0.75924000000000003</v>
      </c>
      <c r="AE36" s="434">
        <f>AE35/F35</f>
        <v>7.8517999999999991E-2</v>
      </c>
      <c r="AF36" s="445">
        <f>AF35/F35</f>
        <v>0.70018800000000003</v>
      </c>
      <c r="AG36" s="442">
        <f>AG35/F35</f>
        <v>0.70018800000000003</v>
      </c>
      <c r="AH36" s="439">
        <f t="shared" ref="AH36" si="206">AH35/F35</f>
        <v>7.5679999999999997E-2</v>
      </c>
      <c r="AI36" s="445">
        <f t="shared" ref="AI36" si="207">AI35/F35</f>
        <v>0.67488000000000015</v>
      </c>
      <c r="AJ36" s="439">
        <f t="shared" ref="AJ36" si="208">AJ35/F35</f>
        <v>0.67488000000000015</v>
      </c>
      <c r="AK36" s="434">
        <f>AK35/F35</f>
        <v>7.0949999999999985E-2</v>
      </c>
      <c r="AL36" s="445">
        <f>AL35/F35</f>
        <v>0.63270000000000004</v>
      </c>
      <c r="AM36" s="442">
        <f>AM35/F35</f>
        <v>0.63270000000000004</v>
      </c>
      <c r="AN36" s="439">
        <f t="shared" ref="AN36" si="209">AN35/F35</f>
        <v>6.6220000000000001E-2</v>
      </c>
      <c r="AO36" s="445">
        <f t="shared" ref="AO36" si="210">AO35/F35</f>
        <v>0.59051999999999993</v>
      </c>
      <c r="AP36" s="442">
        <f t="shared" ref="AP36" si="211">AP35/F35</f>
        <v>0.59051999999999993</v>
      </c>
    </row>
    <row r="37" spans="2:42" s="61" customFormat="1" ht="20.100000000000001" customHeight="1">
      <c r="E37" s="60"/>
      <c r="F37" s="60"/>
      <c r="G37" s="60"/>
      <c r="H37" s="60"/>
      <c r="I37" s="180"/>
    </row>
    <row r="38" spans="2:42" s="61" customFormat="1" ht="20.100000000000001" customHeight="1">
      <c r="B38" s="62"/>
      <c r="C38" s="62"/>
      <c r="D38" s="62"/>
      <c r="E38" s="60"/>
      <c r="F38" s="60"/>
      <c r="G38" s="60"/>
      <c r="H38" s="60"/>
      <c r="I38" s="304"/>
      <c r="R38" s="69"/>
    </row>
    <row r="39" spans="2:42" s="69" customFormat="1" ht="20.100000000000001" customHeight="1">
      <c r="B39" s="70"/>
      <c r="E39" s="66"/>
      <c r="F39" s="66"/>
      <c r="G39" s="66"/>
      <c r="H39" s="66"/>
    </row>
    <row r="40" spans="2:42" s="71" customFormat="1" ht="20.100000000000001" customHeight="1">
      <c r="E40" s="72"/>
      <c r="F40" s="72"/>
      <c r="G40" s="72"/>
    </row>
    <row r="41" spans="2:42" s="33" customFormat="1" ht="18" customHeight="1">
      <c r="C41" s="36"/>
      <c r="D41" s="36"/>
      <c r="L41" s="141"/>
      <c r="M41" s="141"/>
      <c r="N41" s="141"/>
      <c r="O41" s="107"/>
    </row>
    <row r="42" spans="2:42" customFormat="1" ht="16.5" customHeight="1">
      <c r="B42" s="70"/>
      <c r="I42" s="221"/>
      <c r="J42" s="65"/>
      <c r="K42" s="61"/>
      <c r="L42" s="61"/>
      <c r="M42" s="61"/>
      <c r="N42" s="61"/>
    </row>
    <row r="43" spans="2:42" s="242" customFormat="1" ht="16.5" customHeight="1">
      <c r="B43" s="61"/>
      <c r="I43" s="243"/>
      <c r="J43" s="244"/>
      <c r="K43" s="245"/>
      <c r="L43" s="245"/>
      <c r="M43" s="245"/>
      <c r="N43" s="245"/>
    </row>
    <row r="44" spans="2:42" s="242" customFormat="1" ht="16.5" customHeight="1">
      <c r="B44" s="61"/>
      <c r="I44" s="243"/>
      <c r="J44" s="244"/>
    </row>
    <row r="45" spans="2:42" s="242" customFormat="1" ht="16.5" customHeight="1">
      <c r="B45" s="61"/>
      <c r="I45" s="243"/>
      <c r="J45" s="244"/>
    </row>
    <row r="46" spans="2:42" s="61" customFormat="1" ht="18" customHeight="1">
      <c r="B46" s="70"/>
      <c r="C46" s="70"/>
      <c r="D46" s="70"/>
      <c r="E46" s="60"/>
      <c r="F46" s="60"/>
      <c r="G46" s="60"/>
      <c r="H46" s="60"/>
    </row>
    <row r="47" spans="2:42" s="18" customFormat="1" ht="16.5" customHeight="1">
      <c r="B47" s="125"/>
      <c r="Q47" s="233"/>
    </row>
    <row r="48" spans="2:42" s="69" customFormat="1" ht="16.5" customHeight="1">
      <c r="B48" s="302"/>
      <c r="C48" s="302"/>
      <c r="D48" s="302"/>
      <c r="E48" s="302"/>
      <c r="F48" s="302"/>
      <c r="G48" s="302"/>
      <c r="H48" s="302"/>
      <c r="I48" s="302"/>
    </row>
    <row r="49" spans="2:9" s="69" customFormat="1" ht="16.5" customHeight="1">
      <c r="B49" s="302"/>
      <c r="C49" s="302"/>
      <c r="D49" s="302"/>
      <c r="E49" s="302"/>
      <c r="F49" s="302"/>
      <c r="G49" s="302"/>
      <c r="H49" s="302"/>
      <c r="I49" s="302"/>
    </row>
    <row r="50" spans="2:9" ht="16.5" customHeight="1"/>
    <row r="51" spans="2:9" ht="16.5" customHeight="1">
      <c r="B51" s="351"/>
    </row>
    <row r="52" spans="2:9" ht="16.5" customHeight="1"/>
  </sheetData>
  <mergeCells count="135">
    <mergeCell ref="O35:O36"/>
    <mergeCell ref="O31:O32"/>
    <mergeCell ref="AK17:AL17"/>
    <mergeCell ref="J27:J28"/>
    <mergeCell ref="J29:J30"/>
    <mergeCell ref="J31:J32"/>
    <mergeCell ref="J33:J34"/>
    <mergeCell ref="J35:J36"/>
    <mergeCell ref="AH17:AI17"/>
    <mergeCell ref="L33:L34"/>
    <mergeCell ref="L27:L28"/>
    <mergeCell ref="L19:L20"/>
    <mergeCell ref="AN17:AO17"/>
    <mergeCell ref="M19:M20"/>
    <mergeCell ref="N19:N20"/>
    <mergeCell ref="M35:M36"/>
    <mergeCell ref="N35:N36"/>
    <mergeCell ref="M21:M22"/>
    <mergeCell ref="N21:N22"/>
    <mergeCell ref="M23:M24"/>
    <mergeCell ref="N23:N24"/>
    <mergeCell ref="M25:M26"/>
    <mergeCell ref="N25:N26"/>
    <mergeCell ref="M27:M28"/>
    <mergeCell ref="N27:N28"/>
    <mergeCell ref="M29:M30"/>
    <mergeCell ref="N29:N30"/>
    <mergeCell ref="M31:M32"/>
    <mergeCell ref="N31:N32"/>
    <mergeCell ref="M33:M34"/>
    <mergeCell ref="O33:O34"/>
    <mergeCell ref="O27:O28"/>
    <mergeCell ref="O29:O30"/>
    <mergeCell ref="O25:O26"/>
    <mergeCell ref="O19:O20"/>
    <mergeCell ref="N33:N34"/>
    <mergeCell ref="B35:B36"/>
    <mergeCell ref="C35:E35"/>
    <mergeCell ref="F35:F36"/>
    <mergeCell ref="G35:G36"/>
    <mergeCell ref="H35:H36"/>
    <mergeCell ref="I35:I36"/>
    <mergeCell ref="K35:K36"/>
    <mergeCell ref="L35:L36"/>
    <mergeCell ref="C33:E33"/>
    <mergeCell ref="F33:F34"/>
    <mergeCell ref="G33:G34"/>
    <mergeCell ref="H33:H34"/>
    <mergeCell ref="I33:I34"/>
    <mergeCell ref="K33:K34"/>
    <mergeCell ref="B31:B34"/>
    <mergeCell ref="C31:E31"/>
    <mergeCell ref="F31:F32"/>
    <mergeCell ref="G31:G32"/>
    <mergeCell ref="H31:H32"/>
    <mergeCell ref="I31:I32"/>
    <mergeCell ref="K31:K32"/>
    <mergeCell ref="L31:L32"/>
    <mergeCell ref="B29:B30"/>
    <mergeCell ref="C29:E29"/>
    <mergeCell ref="F29:F30"/>
    <mergeCell ref="G29:G30"/>
    <mergeCell ref="H29:H30"/>
    <mergeCell ref="I29:I30"/>
    <mergeCell ref="K29:K30"/>
    <mergeCell ref="L29:L30"/>
    <mergeCell ref="C27:E27"/>
    <mergeCell ref="F27:F28"/>
    <mergeCell ref="G27:G28"/>
    <mergeCell ref="H27:H28"/>
    <mergeCell ref="I27:I28"/>
    <mergeCell ref="K27:K28"/>
    <mergeCell ref="B19:B28"/>
    <mergeCell ref="C19:E19"/>
    <mergeCell ref="F19:F20"/>
    <mergeCell ref="G19:G20"/>
    <mergeCell ref="H19:H20"/>
    <mergeCell ref="I19:I20"/>
    <mergeCell ref="K19:K20"/>
    <mergeCell ref="I25:I26"/>
    <mergeCell ref="K25:K26"/>
    <mergeCell ref="L25:L26"/>
    <mergeCell ref="C23:E23"/>
    <mergeCell ref="F23:F24"/>
    <mergeCell ref="G23:G24"/>
    <mergeCell ref="H23:H24"/>
    <mergeCell ref="I23:I24"/>
    <mergeCell ref="K23:K24"/>
    <mergeCell ref="L23:L24"/>
    <mergeCell ref="O23:O24"/>
    <mergeCell ref="C25:E25"/>
    <mergeCell ref="F25:F26"/>
    <mergeCell ref="G25:G26"/>
    <mergeCell ref="H25:H26"/>
    <mergeCell ref="J23:J24"/>
    <mergeCell ref="J25:J26"/>
    <mergeCell ref="C21:E21"/>
    <mergeCell ref="F21:F22"/>
    <mergeCell ref="G21:G22"/>
    <mergeCell ref="H21:H22"/>
    <mergeCell ref="I21:I22"/>
    <mergeCell ref="K21:K22"/>
    <mergeCell ref="L21:L22"/>
    <mergeCell ref="O21:O22"/>
    <mergeCell ref="J19:J20"/>
    <mergeCell ref="J21:J22"/>
    <mergeCell ref="B10:D10"/>
    <mergeCell ref="E10:Q10"/>
    <mergeCell ref="R10:AF10"/>
    <mergeCell ref="B17:E17"/>
    <mergeCell ref="F17:F18"/>
    <mergeCell ref="G17:H17"/>
    <mergeCell ref="P17:R17"/>
    <mergeCell ref="S17:T17"/>
    <mergeCell ref="Y17:Z17"/>
    <mergeCell ref="AE17:AF17"/>
    <mergeCell ref="J17:N17"/>
    <mergeCell ref="V17:W17"/>
    <mergeCell ref="AB17:AC17"/>
    <mergeCell ref="B7:B9"/>
    <mergeCell ref="C7:D8"/>
    <mergeCell ref="E7:Q7"/>
    <mergeCell ref="R7:AF9"/>
    <mergeCell ref="E8:Q8"/>
    <mergeCell ref="C9:D9"/>
    <mergeCell ref="E9:Q9"/>
    <mergeCell ref="B1:AL1"/>
    <mergeCell ref="B4:D4"/>
    <mergeCell ref="E4:Q4"/>
    <mergeCell ref="R4:AF4"/>
    <mergeCell ref="B5:D6"/>
    <mergeCell ref="E5:Q5"/>
    <mergeCell ref="R5:AF5"/>
    <mergeCell ref="E6:Q6"/>
    <mergeCell ref="R6:AF6"/>
  </mergeCells>
  <phoneticPr fontId="4" type="noConversion"/>
  <printOptions horizontalCentered="1"/>
  <pageMargins left="0.15748031496062992" right="0.15748031496062992" top="0.35433070866141736" bottom="0.19685039370078741" header="0.31496062992125984" footer="0.31496062992125984"/>
  <pageSetup paperSize="9" scale="37"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S55"/>
  <sheetViews>
    <sheetView topLeftCell="E1" zoomScale="85" zoomScaleNormal="85" workbookViewId="0">
      <pane ySplit="1" topLeftCell="A2" activePane="bottomLeft" state="frozen"/>
      <selection activeCell="B1" sqref="B1:K1"/>
      <selection pane="bottomLeft" activeCell="O32" sqref="O32:O33"/>
    </sheetView>
  </sheetViews>
  <sheetFormatPr defaultRowHeight="16.5"/>
  <cols>
    <col min="1" max="1" width="0.875" style="65" customWidth="1"/>
    <col min="2" max="2" width="5.25" style="65" customWidth="1"/>
    <col min="3" max="3" width="13.25" style="65" customWidth="1"/>
    <col min="4" max="4" width="8.75" style="65" customWidth="1"/>
    <col min="5" max="5" width="20.5" style="65" customWidth="1"/>
    <col min="6" max="7" width="8.75" style="65" customWidth="1"/>
    <col min="8" max="8" width="9.5" style="65" customWidth="1"/>
    <col min="9" max="15" width="7.75" style="65" customWidth="1"/>
    <col min="16" max="38" width="8.75" style="65" customWidth="1"/>
    <col min="39" max="40" width="9" style="178"/>
    <col min="42" max="43" width="9" style="178"/>
  </cols>
  <sheetData>
    <row r="1" spans="1:43" ht="24.75" thickBot="1">
      <c r="A1" s="58"/>
      <c r="B1" s="1361" t="s">
        <v>793</v>
      </c>
      <c r="C1" s="1361"/>
      <c r="D1" s="1361"/>
      <c r="E1" s="1361"/>
      <c r="F1" s="1361"/>
      <c r="G1" s="1361"/>
      <c r="H1" s="1361"/>
      <c r="I1" s="1361"/>
      <c r="J1" s="1361"/>
      <c r="K1" s="1361"/>
      <c r="L1" s="1361"/>
      <c r="M1" s="1361"/>
      <c r="N1" s="1361"/>
      <c r="O1" s="1361"/>
      <c r="P1" s="1361"/>
      <c r="Q1" s="1361"/>
      <c r="R1" s="1361"/>
      <c r="S1" s="1361"/>
      <c r="T1" s="1361"/>
      <c r="U1" s="1361"/>
      <c r="V1" s="1361"/>
      <c r="W1" s="1361"/>
      <c r="X1" s="1361"/>
      <c r="Y1" s="1361"/>
      <c r="Z1" s="1361"/>
      <c r="AA1" s="1361"/>
      <c r="AB1" s="1361"/>
      <c r="AC1" s="1361"/>
      <c r="AD1" s="1361"/>
      <c r="AE1" s="1361"/>
      <c r="AF1" s="1361"/>
      <c r="AG1" s="1361"/>
      <c r="AH1" s="1361"/>
      <c r="AI1" s="1361"/>
      <c r="AJ1" s="868"/>
      <c r="AK1" s="868"/>
      <c r="AL1" s="868"/>
      <c r="AM1" s="218"/>
      <c r="AN1" s="173"/>
      <c r="AP1" s="173"/>
      <c r="AQ1" s="173"/>
    </row>
    <row r="2" spans="1:43" ht="6.75" customHeight="1" thickTop="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173"/>
      <c r="AN2" s="173"/>
      <c r="AP2" s="173"/>
      <c r="AQ2" s="173"/>
    </row>
    <row r="3" spans="1:43" ht="17.25" thickBot="1">
      <c r="A3" s="60"/>
      <c r="B3" s="62" t="s">
        <v>137</v>
      </c>
      <c r="C3" s="60"/>
      <c r="D3" s="60"/>
      <c r="E3" s="63"/>
      <c r="F3" s="61"/>
      <c r="G3" s="61"/>
      <c r="H3" s="61"/>
      <c r="I3" s="61"/>
      <c r="J3" s="61"/>
      <c r="K3" s="61"/>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284"/>
      <c r="AN3" s="284"/>
      <c r="AP3" s="376"/>
      <c r="AQ3" s="376"/>
    </row>
    <row r="4" spans="1:43">
      <c r="A4" s="64"/>
      <c r="B4" s="1362" t="s">
        <v>138</v>
      </c>
      <c r="C4" s="1363"/>
      <c r="D4" s="1364"/>
      <c r="E4" s="1365" t="s">
        <v>139</v>
      </c>
      <c r="F4" s="1365"/>
      <c r="G4" s="1365"/>
      <c r="H4" s="1365"/>
      <c r="I4" s="1365"/>
      <c r="J4" s="1365"/>
      <c r="K4" s="1365"/>
      <c r="L4" s="1365"/>
      <c r="M4" s="1365"/>
      <c r="N4" s="1366"/>
      <c r="O4" s="1366" t="s">
        <v>140</v>
      </c>
      <c r="P4" s="1363"/>
      <c r="Q4" s="1363"/>
      <c r="R4" s="1363"/>
      <c r="S4" s="1363"/>
      <c r="T4" s="1363"/>
      <c r="U4" s="1363"/>
      <c r="V4" s="1363"/>
      <c r="W4" s="1364"/>
      <c r="X4" s="862"/>
      <c r="Y4" s="862"/>
      <c r="Z4" s="862"/>
      <c r="AA4" s="60"/>
      <c r="AB4" s="60"/>
      <c r="AC4" s="60"/>
      <c r="AD4" s="60"/>
      <c r="AE4" s="60"/>
      <c r="AF4" s="60"/>
      <c r="AG4" s="60"/>
      <c r="AH4" s="60"/>
      <c r="AI4" s="60"/>
      <c r="AJ4" s="60"/>
      <c r="AK4" s="60"/>
      <c r="AL4" s="60"/>
      <c r="AM4" s="174"/>
      <c r="AN4" s="174"/>
      <c r="AP4" s="174"/>
      <c r="AQ4" s="174"/>
    </row>
    <row r="5" spans="1:43">
      <c r="A5" s="64"/>
      <c r="B5" s="1346" t="s">
        <v>141</v>
      </c>
      <c r="C5" s="1143"/>
      <c r="D5" s="1347"/>
      <c r="E5" s="1369" t="s">
        <v>776</v>
      </c>
      <c r="F5" s="1154"/>
      <c r="G5" s="1154"/>
      <c r="H5" s="1154"/>
      <c r="I5" s="1154"/>
      <c r="J5" s="1154"/>
      <c r="K5" s="1154"/>
      <c r="L5" s="1154"/>
      <c r="M5" s="1154"/>
      <c r="N5" s="1154"/>
      <c r="O5" s="1352"/>
      <c r="P5" s="1353"/>
      <c r="Q5" s="1353"/>
      <c r="R5" s="1353"/>
      <c r="S5" s="1353"/>
      <c r="T5" s="1353"/>
      <c r="U5" s="1353"/>
      <c r="V5" s="1353"/>
      <c r="W5" s="1354"/>
      <c r="X5" s="446"/>
      <c r="Y5" s="446"/>
      <c r="Z5" s="446"/>
      <c r="AA5" s="60"/>
      <c r="AB5" s="60"/>
      <c r="AC5" s="60"/>
      <c r="AD5" s="60"/>
      <c r="AE5" s="60"/>
      <c r="AF5" s="60"/>
      <c r="AG5" s="60"/>
      <c r="AH5" s="60"/>
      <c r="AI5" s="60"/>
      <c r="AJ5" s="60"/>
      <c r="AK5" s="60"/>
      <c r="AL5" s="60"/>
      <c r="AM5" s="174"/>
      <c r="AN5" s="174"/>
      <c r="AP5" s="174"/>
      <c r="AQ5" s="174"/>
    </row>
    <row r="6" spans="1:43">
      <c r="A6" s="64"/>
      <c r="B6" s="1367"/>
      <c r="C6" s="1145"/>
      <c r="D6" s="1368"/>
      <c r="E6" s="1156" t="s">
        <v>142</v>
      </c>
      <c r="F6" s="1157"/>
      <c r="G6" s="1157"/>
      <c r="H6" s="1157"/>
      <c r="I6" s="1157"/>
      <c r="J6" s="1157"/>
      <c r="K6" s="1157"/>
      <c r="L6" s="1157"/>
      <c r="M6" s="1157"/>
      <c r="N6" s="1373"/>
      <c r="O6" s="1370"/>
      <c r="P6" s="1371"/>
      <c r="Q6" s="1371"/>
      <c r="R6" s="1371"/>
      <c r="S6" s="1371"/>
      <c r="T6" s="1371"/>
      <c r="U6" s="1371"/>
      <c r="V6" s="1371"/>
      <c r="W6" s="1372"/>
      <c r="X6" s="446"/>
      <c r="Y6" s="446"/>
      <c r="Z6" s="446"/>
      <c r="AA6" s="60"/>
      <c r="AB6" s="60"/>
      <c r="AC6" s="60"/>
      <c r="AD6" s="60"/>
      <c r="AE6" s="60"/>
      <c r="AF6" s="60"/>
      <c r="AG6" s="60"/>
      <c r="AH6" s="60"/>
      <c r="AI6" s="60"/>
      <c r="AJ6" s="60"/>
      <c r="AK6" s="60"/>
      <c r="AL6" s="60"/>
      <c r="AM6" s="174"/>
      <c r="AN6" s="174"/>
      <c r="AP6" s="174"/>
      <c r="AQ6" s="174"/>
    </row>
    <row r="7" spans="1:43" ht="45.75" customHeight="1">
      <c r="A7" s="64"/>
      <c r="B7" s="1341" t="s">
        <v>57</v>
      </c>
      <c r="C7" s="1159"/>
      <c r="D7" s="1342"/>
      <c r="E7" s="1343" t="s">
        <v>720</v>
      </c>
      <c r="F7" s="1150"/>
      <c r="G7" s="1150"/>
      <c r="H7" s="1150"/>
      <c r="I7" s="1150"/>
      <c r="J7" s="1150"/>
      <c r="K7" s="1150"/>
      <c r="L7" s="1150"/>
      <c r="M7" s="1150"/>
      <c r="N7" s="1150"/>
      <c r="O7" s="1344" t="s">
        <v>425</v>
      </c>
      <c r="P7" s="1344"/>
      <c r="Q7" s="1344"/>
      <c r="R7" s="1344"/>
      <c r="S7" s="1344"/>
      <c r="T7" s="1344"/>
      <c r="U7" s="1344"/>
      <c r="V7" s="1344"/>
      <c r="W7" s="1345"/>
      <c r="X7" s="446"/>
      <c r="Y7" s="446"/>
      <c r="Z7" s="446"/>
      <c r="AA7" s="60"/>
      <c r="AB7" s="60"/>
      <c r="AC7" s="60"/>
      <c r="AD7" s="60"/>
      <c r="AE7" s="60"/>
      <c r="AF7" s="60"/>
      <c r="AG7" s="60"/>
      <c r="AH7" s="60"/>
      <c r="AI7" s="60"/>
      <c r="AJ7" s="60"/>
      <c r="AK7" s="60"/>
      <c r="AL7" s="60"/>
      <c r="AM7" s="174"/>
      <c r="AN7" s="174"/>
      <c r="AP7" s="174"/>
      <c r="AQ7" s="174"/>
    </row>
    <row r="8" spans="1:43">
      <c r="A8" s="64"/>
      <c r="B8" s="1341"/>
      <c r="C8" s="1159"/>
      <c r="D8" s="1342"/>
      <c r="E8" s="1157" t="s">
        <v>143</v>
      </c>
      <c r="F8" s="1157"/>
      <c r="G8" s="1157"/>
      <c r="H8" s="1157"/>
      <c r="I8" s="1157"/>
      <c r="J8" s="1157"/>
      <c r="K8" s="1157"/>
      <c r="L8" s="1157"/>
      <c r="M8" s="1157"/>
      <c r="N8" s="1157"/>
      <c r="O8" s="1344"/>
      <c r="P8" s="1344"/>
      <c r="Q8" s="1344"/>
      <c r="R8" s="1344"/>
      <c r="S8" s="1344"/>
      <c r="T8" s="1344"/>
      <c r="U8" s="1344"/>
      <c r="V8" s="1344"/>
      <c r="W8" s="1345"/>
      <c r="X8" s="446"/>
      <c r="Y8" s="446"/>
      <c r="Z8" s="446"/>
      <c r="AA8" s="60"/>
      <c r="AB8" s="60"/>
      <c r="AC8" s="60"/>
      <c r="AD8" s="60"/>
      <c r="AE8" s="60"/>
      <c r="AF8" s="60"/>
      <c r="AG8" s="60"/>
      <c r="AH8" s="60"/>
      <c r="AI8" s="60"/>
      <c r="AJ8" s="60"/>
      <c r="AK8" s="60"/>
      <c r="AL8" s="60"/>
      <c r="AM8" s="174"/>
      <c r="AN8" s="174"/>
      <c r="AP8" s="174"/>
      <c r="AQ8" s="174"/>
    </row>
    <row r="9" spans="1:43">
      <c r="A9" s="64"/>
      <c r="B9" s="1346" t="s">
        <v>144</v>
      </c>
      <c r="C9" s="1143"/>
      <c r="D9" s="1347"/>
      <c r="E9" s="1149" t="s">
        <v>145</v>
      </c>
      <c r="F9" s="1343"/>
      <c r="G9" s="1343"/>
      <c r="H9" s="1343"/>
      <c r="I9" s="1343"/>
      <c r="J9" s="1343"/>
      <c r="K9" s="1343"/>
      <c r="L9" s="1343"/>
      <c r="M9" s="1343"/>
      <c r="N9" s="1351"/>
      <c r="O9" s="1352" t="s">
        <v>58</v>
      </c>
      <c r="P9" s="1353"/>
      <c r="Q9" s="1353"/>
      <c r="R9" s="1353"/>
      <c r="S9" s="1353"/>
      <c r="T9" s="1353"/>
      <c r="U9" s="1353"/>
      <c r="V9" s="1353"/>
      <c r="W9" s="1354"/>
      <c r="X9" s="446"/>
      <c r="Y9" s="446"/>
      <c r="Z9" s="446"/>
      <c r="AA9" s="60"/>
      <c r="AB9" s="60"/>
      <c r="AC9" s="60"/>
      <c r="AD9" s="60"/>
      <c r="AE9" s="60"/>
      <c r="AF9" s="60"/>
      <c r="AG9" s="60"/>
      <c r="AH9" s="60"/>
      <c r="AI9" s="60"/>
      <c r="AJ9" s="60"/>
      <c r="AK9" s="60"/>
      <c r="AL9" s="60"/>
      <c r="AM9" s="174"/>
      <c r="AN9" s="174"/>
      <c r="AP9" s="174"/>
      <c r="AQ9" s="174"/>
    </row>
    <row r="10" spans="1:43" ht="17.25" thickBot="1">
      <c r="A10" s="64"/>
      <c r="B10" s="1348"/>
      <c r="C10" s="1349"/>
      <c r="D10" s="1350"/>
      <c r="E10" s="1358" t="s">
        <v>59</v>
      </c>
      <c r="F10" s="1359"/>
      <c r="G10" s="1359"/>
      <c r="H10" s="1359"/>
      <c r="I10" s="1359"/>
      <c r="J10" s="1359"/>
      <c r="K10" s="1359"/>
      <c r="L10" s="1359"/>
      <c r="M10" s="1359"/>
      <c r="N10" s="1360"/>
      <c r="O10" s="1355"/>
      <c r="P10" s="1356"/>
      <c r="Q10" s="1356"/>
      <c r="R10" s="1356"/>
      <c r="S10" s="1356"/>
      <c r="T10" s="1356"/>
      <c r="U10" s="1356"/>
      <c r="V10" s="1356"/>
      <c r="W10" s="1357"/>
      <c r="X10" s="446"/>
      <c r="Y10" s="446"/>
      <c r="Z10" s="446"/>
      <c r="AA10" s="60"/>
      <c r="AB10" s="60"/>
      <c r="AC10" s="60"/>
      <c r="AD10" s="60"/>
      <c r="AE10" s="60"/>
      <c r="AF10" s="60"/>
      <c r="AG10" s="60"/>
      <c r="AH10" s="60"/>
      <c r="AI10" s="60"/>
      <c r="AJ10" s="60"/>
      <c r="AK10" s="60"/>
      <c r="AL10" s="60"/>
      <c r="AM10" s="174"/>
      <c r="AN10" s="174"/>
      <c r="AP10" s="174"/>
      <c r="AQ10" s="174"/>
    </row>
    <row r="11" spans="1:43">
      <c r="A11" s="64"/>
      <c r="B11" s="284"/>
      <c r="C11" s="284"/>
      <c r="D11" s="284"/>
      <c r="E11" s="284"/>
      <c r="F11" s="284"/>
      <c r="G11" s="284"/>
      <c r="H11" s="284"/>
      <c r="I11" s="353"/>
      <c r="J11" s="284"/>
      <c r="K11" s="284"/>
      <c r="L11" s="284"/>
      <c r="M11" s="284"/>
      <c r="N11" s="284"/>
      <c r="O11" s="284"/>
      <c r="P11" s="284"/>
      <c r="Q11" s="64"/>
      <c r="R11" s="64"/>
      <c r="S11" s="64"/>
      <c r="T11" s="64"/>
      <c r="U11" s="64"/>
      <c r="V11" s="64"/>
      <c r="W11" s="64"/>
      <c r="X11" s="64"/>
      <c r="Y11" s="64"/>
      <c r="Z11" s="64"/>
      <c r="AA11" s="64"/>
      <c r="AB11" s="64"/>
      <c r="AC11" s="64"/>
      <c r="AD11" s="64"/>
      <c r="AE11" s="64"/>
      <c r="AF11" s="64"/>
      <c r="AG11" s="64"/>
      <c r="AH11" s="64"/>
      <c r="AI11" s="64"/>
      <c r="AJ11" s="64"/>
      <c r="AK11" s="64"/>
      <c r="AL11" s="64"/>
      <c r="AM11" s="174"/>
      <c r="AN11" s="174"/>
      <c r="AP11" s="174"/>
      <c r="AQ11" s="174"/>
    </row>
    <row r="12" spans="1:43">
      <c r="A12" s="61"/>
      <c r="B12" s="285" t="s">
        <v>60</v>
      </c>
      <c r="C12" s="61"/>
      <c r="D12" s="60"/>
      <c r="E12" s="60"/>
      <c r="F12" s="60"/>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73"/>
      <c r="AN12" s="73"/>
      <c r="AP12" s="73"/>
      <c r="AQ12" s="73"/>
    </row>
    <row r="13" spans="1:43" ht="21" customHeight="1">
      <c r="A13" s="26"/>
      <c r="B13" s="127" t="s">
        <v>102</v>
      </c>
      <c r="C13" s="127"/>
      <c r="D13" s="127"/>
      <c r="E13" s="127"/>
      <c r="F13" s="127"/>
      <c r="G13" s="127"/>
      <c r="H13" s="128"/>
      <c r="I13" s="128"/>
      <c r="J13" s="128"/>
      <c r="K13" s="129"/>
      <c r="L13" s="129"/>
      <c r="M13" s="129"/>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26"/>
      <c r="AN13" s="26"/>
      <c r="AP13" s="26"/>
      <c r="AQ13" s="26"/>
    </row>
    <row r="14" spans="1:43" ht="21" customHeight="1">
      <c r="A14" s="21"/>
      <c r="B14" s="22" t="s">
        <v>84</v>
      </c>
      <c r="C14" s="23"/>
      <c r="D14" s="23"/>
      <c r="E14" s="23"/>
      <c r="F14" s="23"/>
      <c r="G14" s="23"/>
      <c r="H14" s="24"/>
      <c r="I14" s="24"/>
      <c r="J14" s="24"/>
      <c r="K14" s="25"/>
      <c r="L14" s="25"/>
      <c r="M14" s="25"/>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6"/>
      <c r="AN14" s="26"/>
      <c r="AP14" s="26"/>
      <c r="AQ14" s="26"/>
    </row>
    <row r="15" spans="1:43" s="328" customFormat="1" ht="24" customHeight="1">
      <c r="A15" s="323"/>
      <c r="B15" s="324" t="s">
        <v>788</v>
      </c>
      <c r="C15" s="325"/>
      <c r="D15" s="325"/>
      <c r="E15" s="325"/>
      <c r="F15" s="325"/>
      <c r="G15" s="325"/>
      <c r="H15" s="323"/>
      <c r="I15" s="323"/>
      <c r="J15" s="323"/>
      <c r="K15" s="326"/>
      <c r="L15" s="323"/>
      <c r="M15" s="323"/>
      <c r="N15" s="323"/>
      <c r="O15" s="323"/>
      <c r="P15" s="323"/>
      <c r="Q15" s="323"/>
      <c r="R15" s="323"/>
      <c r="S15" s="323"/>
      <c r="T15" s="323"/>
      <c r="U15" s="323"/>
      <c r="V15" s="323"/>
      <c r="W15" s="323"/>
      <c r="X15" s="323"/>
      <c r="Y15" s="323"/>
      <c r="Z15" s="323"/>
      <c r="AA15" s="323"/>
      <c r="AB15" s="323"/>
      <c r="AC15" s="327"/>
      <c r="AD15" s="323"/>
      <c r="AE15" s="323"/>
      <c r="AF15" s="327"/>
    </row>
    <row r="16" spans="1:43" ht="9.75" customHeight="1" thickBot="1">
      <c r="A16" s="61"/>
      <c r="B16" s="285"/>
      <c r="C16" s="61"/>
      <c r="D16" s="60"/>
      <c r="E16" s="60"/>
      <c r="F16" s="60"/>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175"/>
      <c r="AN16" s="175"/>
      <c r="AP16" s="175"/>
      <c r="AQ16" s="175"/>
    </row>
    <row r="17" spans="1:45" ht="16.5" customHeight="1">
      <c r="A17" s="73"/>
      <c r="B17" s="1329" t="s">
        <v>61</v>
      </c>
      <c r="C17" s="1330"/>
      <c r="D17" s="1330"/>
      <c r="E17" s="1331"/>
      <c r="F17" s="1332" t="s">
        <v>784</v>
      </c>
      <c r="G17" s="1335" t="s">
        <v>146</v>
      </c>
      <c r="H17" s="1052" t="s">
        <v>86</v>
      </c>
      <c r="I17" s="1054" t="s">
        <v>648</v>
      </c>
      <c r="J17" s="1055"/>
      <c r="K17" s="1055"/>
      <c r="L17" s="1055"/>
      <c r="M17" s="1055"/>
      <c r="N17" s="1055"/>
      <c r="O17" s="1055"/>
      <c r="P17" s="1022" t="s">
        <v>647</v>
      </c>
      <c r="Q17" s="1337"/>
      <c r="R17" s="924" t="s">
        <v>63</v>
      </c>
      <c r="S17" s="924"/>
      <c r="T17" s="924"/>
      <c r="U17" s="921" t="s">
        <v>55</v>
      </c>
      <c r="V17" s="922"/>
      <c r="W17" s="808">
        <v>0.98</v>
      </c>
      <c r="X17" s="1338" t="s">
        <v>55</v>
      </c>
      <c r="Y17" s="922"/>
      <c r="Z17" s="809">
        <v>0.95</v>
      </c>
      <c r="AA17" s="921" t="s">
        <v>760</v>
      </c>
      <c r="AB17" s="922"/>
      <c r="AC17" s="808">
        <v>0.93</v>
      </c>
      <c r="AD17" s="1338" t="s">
        <v>760</v>
      </c>
      <c r="AE17" s="922"/>
      <c r="AF17" s="809">
        <v>0.9</v>
      </c>
      <c r="AG17" s="921" t="s">
        <v>757</v>
      </c>
      <c r="AH17" s="922"/>
      <c r="AI17" s="808">
        <v>0.83</v>
      </c>
      <c r="AJ17" s="1338" t="s">
        <v>757</v>
      </c>
      <c r="AK17" s="922"/>
      <c r="AL17" s="809">
        <v>0.8</v>
      </c>
      <c r="AM17" s="921" t="s">
        <v>758</v>
      </c>
      <c r="AN17" s="922"/>
      <c r="AO17" s="808">
        <v>0.75</v>
      </c>
      <c r="AP17" s="1338" t="s">
        <v>758</v>
      </c>
      <c r="AQ17" s="922"/>
      <c r="AR17" s="808">
        <v>0.7</v>
      </c>
      <c r="AS17" s="73"/>
    </row>
    <row r="18" spans="1:45" ht="17.25" thickBot="1">
      <c r="A18" s="73"/>
      <c r="B18" s="1319" t="s">
        <v>64</v>
      </c>
      <c r="C18" s="1321" t="s">
        <v>65</v>
      </c>
      <c r="D18" s="1323" t="s">
        <v>85</v>
      </c>
      <c r="E18" s="1325" t="s">
        <v>801</v>
      </c>
      <c r="F18" s="1333"/>
      <c r="G18" s="1336"/>
      <c r="H18" s="1053"/>
      <c r="I18" s="667" t="s">
        <v>426</v>
      </c>
      <c r="J18" s="668" t="s">
        <v>147</v>
      </c>
      <c r="K18" s="668" t="s">
        <v>148</v>
      </c>
      <c r="L18" s="668" t="s">
        <v>149</v>
      </c>
      <c r="M18" s="669" t="s">
        <v>150</v>
      </c>
      <c r="N18" s="670" t="s">
        <v>649</v>
      </c>
      <c r="O18" s="671" t="s">
        <v>650</v>
      </c>
      <c r="P18" s="672" t="s">
        <v>40</v>
      </c>
      <c r="Q18" s="673" t="s">
        <v>41</v>
      </c>
      <c r="R18" s="1327" t="s">
        <v>66</v>
      </c>
      <c r="S18" s="1307" t="s">
        <v>42</v>
      </c>
      <c r="T18" s="1308" t="s">
        <v>36</v>
      </c>
      <c r="U18" s="1302" t="s">
        <v>81</v>
      </c>
      <c r="V18" s="1304" t="s">
        <v>42</v>
      </c>
      <c r="W18" s="1300" t="s">
        <v>68</v>
      </c>
      <c r="X18" s="1327" t="s">
        <v>67</v>
      </c>
      <c r="Y18" s="1307" t="s">
        <v>42</v>
      </c>
      <c r="Z18" s="1308" t="s">
        <v>68</v>
      </c>
      <c r="AA18" s="1302" t="s">
        <v>81</v>
      </c>
      <c r="AB18" s="1304" t="s">
        <v>42</v>
      </c>
      <c r="AC18" s="1300" t="s">
        <v>68</v>
      </c>
      <c r="AD18" s="1327" t="s">
        <v>67</v>
      </c>
      <c r="AE18" s="1307" t="s">
        <v>42</v>
      </c>
      <c r="AF18" s="1308" t="s">
        <v>68</v>
      </c>
      <c r="AG18" s="1302" t="s">
        <v>81</v>
      </c>
      <c r="AH18" s="1304" t="s">
        <v>42</v>
      </c>
      <c r="AI18" s="1300" t="s">
        <v>68</v>
      </c>
      <c r="AJ18" s="1327" t="s">
        <v>67</v>
      </c>
      <c r="AK18" s="1307" t="s">
        <v>42</v>
      </c>
      <c r="AL18" s="1308" t="s">
        <v>68</v>
      </c>
      <c r="AM18" s="1302" t="s">
        <v>81</v>
      </c>
      <c r="AN18" s="1304" t="s">
        <v>42</v>
      </c>
      <c r="AO18" s="1300" t="s">
        <v>68</v>
      </c>
      <c r="AP18" s="1327" t="s">
        <v>67</v>
      </c>
      <c r="AQ18" s="1307" t="s">
        <v>42</v>
      </c>
      <c r="AR18" s="1378" t="s">
        <v>68</v>
      </c>
      <c r="AS18" s="73"/>
    </row>
    <row r="19" spans="1:45" ht="18" thickTop="1" thickBot="1">
      <c r="A19" s="73"/>
      <c r="B19" s="1320"/>
      <c r="C19" s="1322"/>
      <c r="D19" s="1324"/>
      <c r="E19" s="1326"/>
      <c r="F19" s="1334"/>
      <c r="G19" s="1309"/>
      <c r="H19" s="864">
        <v>2.976</v>
      </c>
      <c r="I19" s="863">
        <v>0</v>
      </c>
      <c r="J19" s="734">
        <v>0.13200000000000001</v>
      </c>
      <c r="K19" s="735">
        <v>0.13200000000000001</v>
      </c>
      <c r="L19" s="734">
        <v>0.13200000000000001</v>
      </c>
      <c r="M19" s="736">
        <v>0.13500000000000001</v>
      </c>
      <c r="N19" s="734">
        <v>0</v>
      </c>
      <c r="O19" s="737">
        <v>0</v>
      </c>
      <c r="P19" s="715"/>
      <c r="Q19" s="674"/>
      <c r="R19" s="1328"/>
      <c r="S19" s="1305"/>
      <c r="T19" s="1309"/>
      <c r="U19" s="1303"/>
      <c r="V19" s="1305"/>
      <c r="W19" s="1306"/>
      <c r="X19" s="1328"/>
      <c r="Y19" s="1305"/>
      <c r="Z19" s="1309"/>
      <c r="AA19" s="1310"/>
      <c r="AB19" s="1318"/>
      <c r="AC19" s="1301"/>
      <c r="AD19" s="1339"/>
      <c r="AE19" s="1340"/>
      <c r="AF19" s="1311"/>
      <c r="AG19" s="1303"/>
      <c r="AH19" s="1305"/>
      <c r="AI19" s="1306"/>
      <c r="AJ19" s="1328"/>
      <c r="AK19" s="1305"/>
      <c r="AL19" s="1309"/>
      <c r="AM19" s="1303"/>
      <c r="AN19" s="1305"/>
      <c r="AO19" s="1306"/>
      <c r="AP19" s="1328"/>
      <c r="AQ19" s="1305"/>
      <c r="AR19" s="1306"/>
      <c r="AS19" s="73"/>
    </row>
    <row r="20" spans="1:45">
      <c r="A20" s="73"/>
      <c r="B20" s="1312" t="s">
        <v>101</v>
      </c>
      <c r="C20" s="1315" t="s">
        <v>151</v>
      </c>
      <c r="D20" s="1316"/>
      <c r="E20" s="1317"/>
      <c r="F20" s="1213">
        <v>1000</v>
      </c>
      <c r="G20" s="1260">
        <f>F20*D21</f>
        <v>2400</v>
      </c>
      <c r="H20" s="1219">
        <f>G20*$H$19</f>
        <v>7142.4</v>
      </c>
      <c r="I20" s="1262">
        <v>0</v>
      </c>
      <c r="J20" s="1223">
        <f>$G20*$J$19*3</f>
        <v>950.40000000000009</v>
      </c>
      <c r="K20" s="1221">
        <f>G20*$K$19*3</f>
        <v>950.40000000000009</v>
      </c>
      <c r="L20" s="1223">
        <f>G20*$L$19*2</f>
        <v>633.6</v>
      </c>
      <c r="M20" s="1221">
        <f>G20*$M$19</f>
        <v>324</v>
      </c>
      <c r="N20" s="1223">
        <f>G20*$N$19*2</f>
        <v>0</v>
      </c>
      <c r="O20" s="1374">
        <f>G20*$O$19</f>
        <v>0</v>
      </c>
      <c r="P20" s="1217" t="s">
        <v>152</v>
      </c>
      <c r="Q20" s="1294" t="s">
        <v>152</v>
      </c>
      <c r="R20" s="435">
        <f>H20</f>
        <v>7142.4</v>
      </c>
      <c r="S20" s="557">
        <f>R20+K20+J20</f>
        <v>9043.1999999999989</v>
      </c>
      <c r="T20" s="435">
        <f>S20+M20+L20+N20+O20</f>
        <v>10000.799999999999</v>
      </c>
      <c r="U20" s="417">
        <f>R20*$W$17</f>
        <v>6999.5519999999997</v>
      </c>
      <c r="V20" s="427">
        <f>S20*$W$17</f>
        <v>8862.3359999999993</v>
      </c>
      <c r="W20" s="422">
        <f>T20*$W$17</f>
        <v>9800.7839999999997</v>
      </c>
      <c r="X20" s="435">
        <f>R20*$Z$17</f>
        <v>6785.28</v>
      </c>
      <c r="Y20" s="427">
        <f>S20*$Z$17</f>
        <v>8591.0399999999991</v>
      </c>
      <c r="Z20" s="435">
        <f>T20*$Z$17</f>
        <v>9500.7599999999984</v>
      </c>
      <c r="AA20" s="417">
        <f>R20*$AC$17</f>
        <v>6642.4319999999998</v>
      </c>
      <c r="AB20" s="427">
        <f t="shared" ref="AB20:AC20" si="0">S20*$AC$17</f>
        <v>8410.1759999999995</v>
      </c>
      <c r="AC20" s="422">
        <f t="shared" si="0"/>
        <v>9300.7440000000006</v>
      </c>
      <c r="AD20" s="435">
        <f>R20*$AF$17</f>
        <v>6428.16</v>
      </c>
      <c r="AE20" s="427">
        <f>S20*$AF$17</f>
        <v>8138.8799999999992</v>
      </c>
      <c r="AF20" s="435">
        <f>T20*$AF$17</f>
        <v>9000.7199999999993</v>
      </c>
      <c r="AG20" s="417">
        <f>R20*$AI$17</f>
        <v>5928.1919999999991</v>
      </c>
      <c r="AH20" s="427">
        <f>S20*$AI$17</f>
        <v>7505.8559999999989</v>
      </c>
      <c r="AI20" s="422">
        <f>T20*$AI$17</f>
        <v>8300.6639999999989</v>
      </c>
      <c r="AJ20" s="435">
        <f>R20*$AL$17</f>
        <v>5713.92</v>
      </c>
      <c r="AK20" s="427">
        <f>S20*$AL$17</f>
        <v>7234.5599999999995</v>
      </c>
      <c r="AL20" s="435">
        <f>T20*$AL$17</f>
        <v>8000.6399999999994</v>
      </c>
      <c r="AM20" s="417">
        <f>R20*$AO$17</f>
        <v>5356.7999999999993</v>
      </c>
      <c r="AN20" s="427">
        <f>S20*$AO$17</f>
        <v>6782.4</v>
      </c>
      <c r="AO20" s="422">
        <f>T20*$AO$17</f>
        <v>7500.5999999999995</v>
      </c>
      <c r="AP20" s="435">
        <f>R20*$AR$17</f>
        <v>4999.6799999999994</v>
      </c>
      <c r="AQ20" s="427">
        <f>S20*$AR$17</f>
        <v>6330.2399999999989</v>
      </c>
      <c r="AR20" s="422">
        <f>T20*$AR$17</f>
        <v>7000.5599999999995</v>
      </c>
      <c r="AS20" s="73"/>
    </row>
    <row r="21" spans="1:45">
      <c r="A21" s="73"/>
      <c r="B21" s="1313"/>
      <c r="C21" s="785" t="s">
        <v>153</v>
      </c>
      <c r="D21" s="788">
        <v>2.4</v>
      </c>
      <c r="E21" s="789" t="s">
        <v>69</v>
      </c>
      <c r="F21" s="1195"/>
      <c r="G21" s="1274"/>
      <c r="H21" s="1198"/>
      <c r="I21" s="1263"/>
      <c r="J21" s="1197"/>
      <c r="K21" s="1196"/>
      <c r="L21" s="1197"/>
      <c r="M21" s="1196"/>
      <c r="N21" s="1197"/>
      <c r="O21" s="1375"/>
      <c r="P21" s="1197"/>
      <c r="Q21" s="1268"/>
      <c r="R21" s="546">
        <f>R20/F20</f>
        <v>7.1423999999999994</v>
      </c>
      <c r="S21" s="558">
        <f>S20/F20</f>
        <v>9.0431999999999988</v>
      </c>
      <c r="T21" s="546">
        <f>T20/F20</f>
        <v>10.0008</v>
      </c>
      <c r="U21" s="432">
        <f>U20/F20</f>
        <v>6.9995519999999996</v>
      </c>
      <c r="V21" s="443">
        <f>V20/F20</f>
        <v>8.8623359999999991</v>
      </c>
      <c r="W21" s="440">
        <f>W20/F20</f>
        <v>9.8007840000000002</v>
      </c>
      <c r="X21" s="436">
        <f>X20/F20</f>
        <v>6.7852799999999993</v>
      </c>
      <c r="Y21" s="443">
        <f>Y20/F20</f>
        <v>8.5910399999999996</v>
      </c>
      <c r="Z21" s="436">
        <f>Z20/F20</f>
        <v>9.5007599999999979</v>
      </c>
      <c r="AA21" s="432">
        <f>AA20/F20</f>
        <v>6.6424319999999994</v>
      </c>
      <c r="AB21" s="443">
        <f>AB20/F20</f>
        <v>8.4101759999999999</v>
      </c>
      <c r="AC21" s="440">
        <f>AC20/F20</f>
        <v>9.3007439999999999</v>
      </c>
      <c r="AD21" s="436">
        <f>AD20/F20</f>
        <v>6.4281600000000001</v>
      </c>
      <c r="AE21" s="443">
        <f>AE20/F20</f>
        <v>8.1388799999999986</v>
      </c>
      <c r="AF21" s="436">
        <f>AF20/F20</f>
        <v>9.0007199999999994</v>
      </c>
      <c r="AG21" s="432">
        <f>AG20/F20</f>
        <v>5.9281919999999992</v>
      </c>
      <c r="AH21" s="443">
        <f>AH20/F20</f>
        <v>7.5058559999999988</v>
      </c>
      <c r="AI21" s="440">
        <f>AI20/F20</f>
        <v>8.3006639999999994</v>
      </c>
      <c r="AJ21" s="436">
        <f>AJ20/F20</f>
        <v>5.7139199999999999</v>
      </c>
      <c r="AK21" s="443">
        <f>AK20/F20</f>
        <v>7.2345599999999992</v>
      </c>
      <c r="AL21" s="436">
        <f>AL20/F20</f>
        <v>8.0006399999999989</v>
      </c>
      <c r="AM21" s="432">
        <f>AM20/F20</f>
        <v>5.3567999999999989</v>
      </c>
      <c r="AN21" s="443">
        <f>AN20/F20</f>
        <v>6.7824</v>
      </c>
      <c r="AO21" s="440">
        <f>AO20/F20</f>
        <v>7.5005999999999995</v>
      </c>
      <c r="AP21" s="436">
        <f>AP20/F20</f>
        <v>4.9996799999999997</v>
      </c>
      <c r="AQ21" s="443">
        <f>AQ20/F20</f>
        <v>6.330239999999999</v>
      </c>
      <c r="AR21" s="440">
        <f>AR20/F20</f>
        <v>7.0005599999999992</v>
      </c>
      <c r="AS21" s="73"/>
    </row>
    <row r="22" spans="1:45">
      <c r="A22" s="73"/>
      <c r="B22" s="1313"/>
      <c r="C22" s="1315" t="s">
        <v>269</v>
      </c>
      <c r="D22" s="1316"/>
      <c r="E22" s="1317"/>
      <c r="F22" s="1195">
        <v>1000</v>
      </c>
      <c r="G22" s="1274">
        <f>F22*D23</f>
        <v>2400</v>
      </c>
      <c r="H22" s="1198">
        <f>G22*$H$19</f>
        <v>7142.4</v>
      </c>
      <c r="I22" s="1263">
        <v>0</v>
      </c>
      <c r="J22" s="1197">
        <f>$G22*$J$19*3</f>
        <v>950.40000000000009</v>
      </c>
      <c r="K22" s="1196">
        <f>G22*$K$19*3</f>
        <v>950.40000000000009</v>
      </c>
      <c r="L22" s="1197">
        <f>G22*$L$19*2</f>
        <v>633.6</v>
      </c>
      <c r="M22" s="1196">
        <f>G22*$M$19</f>
        <v>324</v>
      </c>
      <c r="N22" s="1197">
        <f>G22*$N$19*2</f>
        <v>0</v>
      </c>
      <c r="O22" s="1375">
        <f>G22*$O$19</f>
        <v>0</v>
      </c>
      <c r="P22" s="1197" t="s">
        <v>152</v>
      </c>
      <c r="Q22" s="1268" t="s">
        <v>152</v>
      </c>
      <c r="R22" s="437">
        <f>H22</f>
        <v>7142.4</v>
      </c>
      <c r="S22" s="559">
        <f>R22+K22+J22</f>
        <v>9043.1999999999989</v>
      </c>
      <c r="T22" s="437">
        <f>S22+M22+L22+N22+O22</f>
        <v>10000.799999999999</v>
      </c>
      <c r="U22" s="419">
        <f>R22*$W$17</f>
        <v>6999.5519999999997</v>
      </c>
      <c r="V22" s="429">
        <f>S22*$W$17</f>
        <v>8862.3359999999993</v>
      </c>
      <c r="W22" s="424">
        <f>T22*$W$17</f>
        <v>9800.7839999999997</v>
      </c>
      <c r="X22" s="437">
        <f t="shared" ref="X22" si="1">R22*$Z$17</f>
        <v>6785.28</v>
      </c>
      <c r="Y22" s="429">
        <f t="shared" ref="Y22" si="2">S22*$Z$17</f>
        <v>8591.0399999999991</v>
      </c>
      <c r="Z22" s="437">
        <f t="shared" ref="Z22" si="3">T22*$Z$17</f>
        <v>9500.7599999999984</v>
      </c>
      <c r="AA22" s="419">
        <f t="shared" ref="AA22:AC22" si="4">R22*$AC$17</f>
        <v>6642.4319999999998</v>
      </c>
      <c r="AB22" s="429">
        <f t="shared" si="4"/>
        <v>8410.1759999999995</v>
      </c>
      <c r="AC22" s="424">
        <f t="shared" si="4"/>
        <v>9300.7440000000006</v>
      </c>
      <c r="AD22" s="437">
        <f t="shared" ref="AD22" si="5">R22*$AF$17</f>
        <v>6428.16</v>
      </c>
      <c r="AE22" s="429">
        <f t="shared" ref="AE22" si="6">S22*$AF$17</f>
        <v>8138.8799999999992</v>
      </c>
      <c r="AF22" s="437">
        <f t="shared" ref="AF22" si="7">T22*$AF$17</f>
        <v>9000.7199999999993</v>
      </c>
      <c r="AG22" s="419">
        <f>R22*$AI$17</f>
        <v>5928.1919999999991</v>
      </c>
      <c r="AH22" s="429">
        <f>S22*$AI$17</f>
        <v>7505.8559999999989</v>
      </c>
      <c r="AI22" s="424">
        <f>T22*$AI$17</f>
        <v>8300.6639999999989</v>
      </c>
      <c r="AJ22" s="437">
        <f t="shared" ref="AJ22" si="8">R22*$AL$17</f>
        <v>5713.92</v>
      </c>
      <c r="AK22" s="429">
        <f t="shared" ref="AK22" si="9">S22*$AL$17</f>
        <v>7234.5599999999995</v>
      </c>
      <c r="AL22" s="437">
        <f t="shared" ref="AL22" si="10">T22*$AL$17</f>
        <v>8000.6399999999994</v>
      </c>
      <c r="AM22" s="419">
        <f>R22*$AO$17</f>
        <v>5356.7999999999993</v>
      </c>
      <c r="AN22" s="429">
        <f>S22*$AO$17</f>
        <v>6782.4</v>
      </c>
      <c r="AO22" s="424">
        <f>T22*$AO$17</f>
        <v>7500.5999999999995</v>
      </c>
      <c r="AP22" s="437">
        <f t="shared" ref="AP22" si="11">R22*$AR$17</f>
        <v>4999.6799999999994</v>
      </c>
      <c r="AQ22" s="429">
        <f t="shared" ref="AQ22" si="12">S22*$AR$17</f>
        <v>6330.2399999999989</v>
      </c>
      <c r="AR22" s="424">
        <f t="shared" ref="AR22" si="13">T22*$AR$17</f>
        <v>7000.5599999999995</v>
      </c>
      <c r="AS22" s="73"/>
    </row>
    <row r="23" spans="1:45">
      <c r="A23" s="73"/>
      <c r="B23" s="1313"/>
      <c r="C23" s="785" t="s">
        <v>129</v>
      </c>
      <c r="D23" s="788">
        <v>2.4</v>
      </c>
      <c r="E23" s="789" t="s">
        <v>154</v>
      </c>
      <c r="F23" s="1195"/>
      <c r="G23" s="1274"/>
      <c r="H23" s="1198"/>
      <c r="I23" s="1263"/>
      <c r="J23" s="1197"/>
      <c r="K23" s="1196"/>
      <c r="L23" s="1197"/>
      <c r="M23" s="1196"/>
      <c r="N23" s="1197"/>
      <c r="O23" s="1375"/>
      <c r="P23" s="1197"/>
      <c r="Q23" s="1268"/>
      <c r="R23" s="546">
        <f>R22/F22</f>
        <v>7.1423999999999994</v>
      </c>
      <c r="S23" s="558">
        <f>S22/F22</f>
        <v>9.0431999999999988</v>
      </c>
      <c r="T23" s="546">
        <f>T22/F22</f>
        <v>10.0008</v>
      </c>
      <c r="U23" s="432">
        <f>U22/F22</f>
        <v>6.9995519999999996</v>
      </c>
      <c r="V23" s="443">
        <f>V22/F22</f>
        <v>8.8623359999999991</v>
      </c>
      <c r="W23" s="440">
        <f>W22/F22</f>
        <v>9.8007840000000002</v>
      </c>
      <c r="X23" s="436">
        <f t="shared" ref="X23" si="14">X22/F22</f>
        <v>6.7852799999999993</v>
      </c>
      <c r="Y23" s="443">
        <f t="shared" ref="Y23" si="15">Y22/F22</f>
        <v>8.5910399999999996</v>
      </c>
      <c r="Z23" s="436">
        <f t="shared" ref="Z23" si="16">Z22/F22</f>
        <v>9.5007599999999979</v>
      </c>
      <c r="AA23" s="432">
        <f>AA22/F22</f>
        <v>6.6424319999999994</v>
      </c>
      <c r="AB23" s="443">
        <f>AB22/F22</f>
        <v>8.4101759999999999</v>
      </c>
      <c r="AC23" s="440">
        <f>AC22/F22</f>
        <v>9.3007439999999999</v>
      </c>
      <c r="AD23" s="436">
        <f t="shared" ref="AD23" si="17">AD22/F22</f>
        <v>6.4281600000000001</v>
      </c>
      <c r="AE23" s="443">
        <f t="shared" ref="AE23" si="18">AE22/F22</f>
        <v>8.1388799999999986</v>
      </c>
      <c r="AF23" s="436">
        <f t="shared" ref="AF23" si="19">AF22/F22</f>
        <v>9.0007199999999994</v>
      </c>
      <c r="AG23" s="432">
        <f>AG22/F22</f>
        <v>5.9281919999999992</v>
      </c>
      <c r="AH23" s="443">
        <f>AH22/F22</f>
        <v>7.5058559999999988</v>
      </c>
      <c r="AI23" s="440">
        <f>AI22/F22</f>
        <v>8.3006639999999994</v>
      </c>
      <c r="AJ23" s="436">
        <f t="shared" ref="AJ23" si="20">AJ22/F22</f>
        <v>5.7139199999999999</v>
      </c>
      <c r="AK23" s="443">
        <f t="shared" ref="AK23" si="21">AK22/F22</f>
        <v>7.2345599999999992</v>
      </c>
      <c r="AL23" s="436">
        <f t="shared" ref="AL23" si="22">AL22/F22</f>
        <v>8.0006399999999989</v>
      </c>
      <c r="AM23" s="432">
        <f>AM22/F22</f>
        <v>5.3567999999999989</v>
      </c>
      <c r="AN23" s="443">
        <f>AN22/F22</f>
        <v>6.7824</v>
      </c>
      <c r="AO23" s="440">
        <f>AO22/F22</f>
        <v>7.5005999999999995</v>
      </c>
      <c r="AP23" s="436">
        <f t="shared" ref="AP23" si="23">AP22/F22</f>
        <v>4.9996799999999997</v>
      </c>
      <c r="AQ23" s="443">
        <f t="shared" ref="AQ23" si="24">AQ22/F22</f>
        <v>6.330239999999999</v>
      </c>
      <c r="AR23" s="440">
        <f t="shared" ref="AR23" si="25">AR22/F22</f>
        <v>7.0005599999999992</v>
      </c>
      <c r="AS23" s="73"/>
    </row>
    <row r="24" spans="1:45">
      <c r="A24" s="73"/>
      <c r="B24" s="1313"/>
      <c r="C24" s="1296" t="s">
        <v>155</v>
      </c>
      <c r="D24" s="1296"/>
      <c r="E24" s="1297"/>
      <c r="F24" s="1195">
        <v>1000</v>
      </c>
      <c r="G24" s="1274">
        <f>F24*D25</f>
        <v>2400</v>
      </c>
      <c r="H24" s="1198">
        <f>G24*$H$19</f>
        <v>7142.4</v>
      </c>
      <c r="I24" s="1263">
        <v>0</v>
      </c>
      <c r="J24" s="1197">
        <f>$G24*$J$19*3</f>
        <v>950.40000000000009</v>
      </c>
      <c r="K24" s="1196">
        <f>G24*$K$19*3</f>
        <v>950.40000000000009</v>
      </c>
      <c r="L24" s="1197">
        <f>G24*$L$19*2</f>
        <v>633.6</v>
      </c>
      <c r="M24" s="1196">
        <f>G24*$M$19</f>
        <v>324</v>
      </c>
      <c r="N24" s="1197">
        <f>G24*$N$19*2</f>
        <v>0</v>
      </c>
      <c r="O24" s="1375">
        <f>G24*$O$19</f>
        <v>0</v>
      </c>
      <c r="P24" s="1197" t="s">
        <v>152</v>
      </c>
      <c r="Q24" s="1268" t="s">
        <v>152</v>
      </c>
      <c r="R24" s="437">
        <f>H24</f>
        <v>7142.4</v>
      </c>
      <c r="S24" s="559">
        <f>R24+K24+J24</f>
        <v>9043.1999999999989</v>
      </c>
      <c r="T24" s="437">
        <f>S24+M24+L24+N24+O24</f>
        <v>10000.799999999999</v>
      </c>
      <c r="U24" s="419">
        <f>R24*$W$17</f>
        <v>6999.5519999999997</v>
      </c>
      <c r="V24" s="429">
        <f>S24*$W$17</f>
        <v>8862.3359999999993</v>
      </c>
      <c r="W24" s="424">
        <f>T24*$W$17</f>
        <v>9800.7839999999997</v>
      </c>
      <c r="X24" s="437">
        <f t="shared" ref="X24" si="26">R24*$Z$17</f>
        <v>6785.28</v>
      </c>
      <c r="Y24" s="429">
        <f t="shared" ref="Y24" si="27">S24*$Z$17</f>
        <v>8591.0399999999991</v>
      </c>
      <c r="Z24" s="437">
        <f t="shared" ref="Z24" si="28">T24*$Z$17</f>
        <v>9500.7599999999984</v>
      </c>
      <c r="AA24" s="419">
        <f t="shared" ref="AA24:AC24" si="29">R24*$AC$17</f>
        <v>6642.4319999999998</v>
      </c>
      <c r="AB24" s="429">
        <f t="shared" si="29"/>
        <v>8410.1759999999995</v>
      </c>
      <c r="AC24" s="424">
        <f t="shared" si="29"/>
        <v>9300.7440000000006</v>
      </c>
      <c r="AD24" s="437">
        <f t="shared" ref="AD24" si="30">R24*$AF$17</f>
        <v>6428.16</v>
      </c>
      <c r="AE24" s="429">
        <f t="shared" ref="AE24" si="31">S24*$AF$17</f>
        <v>8138.8799999999992</v>
      </c>
      <c r="AF24" s="437">
        <f t="shared" ref="AF24" si="32">T24*$AF$17</f>
        <v>9000.7199999999993</v>
      </c>
      <c r="AG24" s="419">
        <f>R24*$AI$17</f>
        <v>5928.1919999999991</v>
      </c>
      <c r="AH24" s="429">
        <f>S24*$AI$17</f>
        <v>7505.8559999999989</v>
      </c>
      <c r="AI24" s="424">
        <f>T24*$AI$17</f>
        <v>8300.6639999999989</v>
      </c>
      <c r="AJ24" s="437">
        <f t="shared" ref="AJ24" si="33">R24*$AL$17</f>
        <v>5713.92</v>
      </c>
      <c r="AK24" s="429">
        <f t="shared" ref="AK24" si="34">S24*$AL$17</f>
        <v>7234.5599999999995</v>
      </c>
      <c r="AL24" s="437">
        <f t="shared" ref="AL24" si="35">T24*$AL$17</f>
        <v>8000.6399999999994</v>
      </c>
      <c r="AM24" s="419">
        <f>R24*$AO$17</f>
        <v>5356.7999999999993</v>
      </c>
      <c r="AN24" s="429">
        <f>S24*$AO$17</f>
        <v>6782.4</v>
      </c>
      <c r="AO24" s="424">
        <f>T24*$AO$17</f>
        <v>7500.5999999999995</v>
      </c>
      <c r="AP24" s="437">
        <f t="shared" ref="AP24" si="36">R24*$AR$17</f>
        <v>4999.6799999999994</v>
      </c>
      <c r="AQ24" s="429">
        <f t="shared" ref="AQ24" si="37">S24*$AR$17</f>
        <v>6330.2399999999989</v>
      </c>
      <c r="AR24" s="424">
        <f t="shared" ref="AR24" si="38">T24*$AR$17</f>
        <v>7000.5599999999995</v>
      </c>
      <c r="AS24" s="73"/>
    </row>
    <row r="25" spans="1:45">
      <c r="A25" s="73"/>
      <c r="B25" s="1313"/>
      <c r="C25" s="785" t="s">
        <v>156</v>
      </c>
      <c r="D25" s="788">
        <v>2.4</v>
      </c>
      <c r="E25" s="789" t="s">
        <v>154</v>
      </c>
      <c r="F25" s="1195"/>
      <c r="G25" s="1274"/>
      <c r="H25" s="1198"/>
      <c r="I25" s="1263"/>
      <c r="J25" s="1197"/>
      <c r="K25" s="1196"/>
      <c r="L25" s="1197"/>
      <c r="M25" s="1196"/>
      <c r="N25" s="1197"/>
      <c r="O25" s="1375"/>
      <c r="P25" s="1197"/>
      <c r="Q25" s="1268"/>
      <c r="R25" s="546">
        <f>R24/F24</f>
        <v>7.1423999999999994</v>
      </c>
      <c r="S25" s="558">
        <f>S24/F24</f>
        <v>9.0431999999999988</v>
      </c>
      <c r="T25" s="546">
        <f>T24/F24</f>
        <v>10.0008</v>
      </c>
      <c r="U25" s="432">
        <f>U24/F24</f>
        <v>6.9995519999999996</v>
      </c>
      <c r="V25" s="443">
        <f>V24/F24</f>
        <v>8.8623359999999991</v>
      </c>
      <c r="W25" s="440">
        <f>W24/F24</f>
        <v>9.8007840000000002</v>
      </c>
      <c r="X25" s="436">
        <f t="shared" ref="X25" si="39">X24/F24</f>
        <v>6.7852799999999993</v>
      </c>
      <c r="Y25" s="443">
        <f t="shared" ref="Y25" si="40">Y24/F24</f>
        <v>8.5910399999999996</v>
      </c>
      <c r="Z25" s="436">
        <f t="shared" ref="Z25" si="41">Z24/F24</f>
        <v>9.5007599999999979</v>
      </c>
      <c r="AA25" s="432">
        <f>AA24/F24</f>
        <v>6.6424319999999994</v>
      </c>
      <c r="AB25" s="443">
        <f>AB24/F24</f>
        <v>8.4101759999999999</v>
      </c>
      <c r="AC25" s="440">
        <f>AC24/F24</f>
        <v>9.3007439999999999</v>
      </c>
      <c r="AD25" s="436">
        <f t="shared" ref="AD25" si="42">AD24/F24</f>
        <v>6.4281600000000001</v>
      </c>
      <c r="AE25" s="443">
        <f t="shared" ref="AE25" si="43">AE24/F24</f>
        <v>8.1388799999999986</v>
      </c>
      <c r="AF25" s="436">
        <f t="shared" ref="AF25" si="44">AF24/F24</f>
        <v>9.0007199999999994</v>
      </c>
      <c r="AG25" s="432">
        <f>AG24/F24</f>
        <v>5.9281919999999992</v>
      </c>
      <c r="AH25" s="443">
        <f>AH24/F24</f>
        <v>7.5058559999999988</v>
      </c>
      <c r="AI25" s="440">
        <f>AI24/F24</f>
        <v>8.3006639999999994</v>
      </c>
      <c r="AJ25" s="436">
        <f t="shared" ref="AJ25" si="45">AJ24/F24</f>
        <v>5.7139199999999999</v>
      </c>
      <c r="AK25" s="443">
        <f t="shared" ref="AK25" si="46">AK24/F24</f>
        <v>7.2345599999999992</v>
      </c>
      <c r="AL25" s="436">
        <f t="shared" ref="AL25" si="47">AL24/F24</f>
        <v>8.0006399999999989</v>
      </c>
      <c r="AM25" s="432">
        <f>AM24/F24</f>
        <v>5.3567999999999989</v>
      </c>
      <c r="AN25" s="443">
        <f>AN24/F24</f>
        <v>6.7824</v>
      </c>
      <c r="AO25" s="440">
        <f>AO24/F24</f>
        <v>7.5005999999999995</v>
      </c>
      <c r="AP25" s="436">
        <f t="shared" ref="AP25" si="48">AP24/F24</f>
        <v>4.9996799999999997</v>
      </c>
      <c r="AQ25" s="443">
        <f t="shared" ref="AQ25" si="49">AQ24/F24</f>
        <v>6.330239999999999</v>
      </c>
      <c r="AR25" s="440">
        <f t="shared" ref="AR25" si="50">AR24/F24</f>
        <v>7.0005599999999992</v>
      </c>
      <c r="AS25" s="73"/>
    </row>
    <row r="26" spans="1:45">
      <c r="A26" s="73"/>
      <c r="B26" s="1313"/>
      <c r="C26" s="1296" t="s">
        <v>157</v>
      </c>
      <c r="D26" s="1296"/>
      <c r="E26" s="1297"/>
      <c r="F26" s="1195">
        <v>1000</v>
      </c>
      <c r="G26" s="1274">
        <f>F26*D27</f>
        <v>2400</v>
      </c>
      <c r="H26" s="1198">
        <f>G26*$H$19</f>
        <v>7142.4</v>
      </c>
      <c r="I26" s="1263">
        <v>0</v>
      </c>
      <c r="J26" s="1197">
        <f>$G26*$J$19*3</f>
        <v>950.40000000000009</v>
      </c>
      <c r="K26" s="1196">
        <f>G26*$K$19*3</f>
        <v>950.40000000000009</v>
      </c>
      <c r="L26" s="1197">
        <f>G26*$L$19*2</f>
        <v>633.6</v>
      </c>
      <c r="M26" s="1196">
        <f>G26*$M$19</f>
        <v>324</v>
      </c>
      <c r="N26" s="1197">
        <f>G26*$N$19*2</f>
        <v>0</v>
      </c>
      <c r="O26" s="1375">
        <f>G26*$O$19</f>
        <v>0</v>
      </c>
      <c r="P26" s="1197" t="s">
        <v>54</v>
      </c>
      <c r="Q26" s="1268" t="s">
        <v>158</v>
      </c>
      <c r="R26" s="437">
        <f>H26</f>
        <v>7142.4</v>
      </c>
      <c r="S26" s="559">
        <f>R26+K26+J26</f>
        <v>9043.1999999999989</v>
      </c>
      <c r="T26" s="437">
        <f>S26+M26+L26+N26+O26</f>
        <v>10000.799999999999</v>
      </c>
      <c r="U26" s="419">
        <f>R26*$W$17</f>
        <v>6999.5519999999997</v>
      </c>
      <c r="V26" s="429">
        <f>S26*$W$17</f>
        <v>8862.3359999999993</v>
      </c>
      <c r="W26" s="424">
        <f>T26*$W$17</f>
        <v>9800.7839999999997</v>
      </c>
      <c r="X26" s="437">
        <f t="shared" ref="X26" si="51">R26*$Z$17</f>
        <v>6785.28</v>
      </c>
      <c r="Y26" s="429">
        <f t="shared" ref="Y26" si="52">S26*$Z$17</f>
        <v>8591.0399999999991</v>
      </c>
      <c r="Z26" s="437">
        <f t="shared" ref="Z26" si="53">T26*$Z$17</f>
        <v>9500.7599999999984</v>
      </c>
      <c r="AA26" s="419">
        <f t="shared" ref="AA26:AC26" si="54">R26*$AC$17</f>
        <v>6642.4319999999998</v>
      </c>
      <c r="AB26" s="429">
        <f t="shared" si="54"/>
        <v>8410.1759999999995</v>
      </c>
      <c r="AC26" s="424">
        <f t="shared" si="54"/>
        <v>9300.7440000000006</v>
      </c>
      <c r="AD26" s="437">
        <f t="shared" ref="AD26" si="55">R26*$AF$17</f>
        <v>6428.16</v>
      </c>
      <c r="AE26" s="429">
        <f t="shared" ref="AE26" si="56">S26*$AF$17</f>
        <v>8138.8799999999992</v>
      </c>
      <c r="AF26" s="437">
        <f t="shared" ref="AF26" si="57">T26*$AF$17</f>
        <v>9000.7199999999993</v>
      </c>
      <c r="AG26" s="419">
        <f>R26*$AI$17</f>
        <v>5928.1919999999991</v>
      </c>
      <c r="AH26" s="429">
        <f>S26*$AI$17</f>
        <v>7505.8559999999989</v>
      </c>
      <c r="AI26" s="424">
        <f>T26*$AI$17</f>
        <v>8300.6639999999989</v>
      </c>
      <c r="AJ26" s="437">
        <f t="shared" ref="AJ26" si="58">R26*$AL$17</f>
        <v>5713.92</v>
      </c>
      <c r="AK26" s="429">
        <f t="shared" ref="AK26" si="59">S26*$AL$17</f>
        <v>7234.5599999999995</v>
      </c>
      <c r="AL26" s="437">
        <f t="shared" ref="AL26" si="60">T26*$AL$17</f>
        <v>8000.6399999999994</v>
      </c>
      <c r="AM26" s="419">
        <f>R26*$AO$17</f>
        <v>5356.7999999999993</v>
      </c>
      <c r="AN26" s="429">
        <f>S26*$AO$17</f>
        <v>6782.4</v>
      </c>
      <c r="AO26" s="424">
        <f>T26*$AO$17</f>
        <v>7500.5999999999995</v>
      </c>
      <c r="AP26" s="437">
        <f t="shared" ref="AP26" si="61">R26*$AR$17</f>
        <v>4999.6799999999994</v>
      </c>
      <c r="AQ26" s="429">
        <f t="shared" ref="AQ26" si="62">S26*$AR$17</f>
        <v>6330.2399999999989</v>
      </c>
      <c r="AR26" s="424">
        <f t="shared" ref="AR26" si="63">T26*$AR$17</f>
        <v>7000.5599999999995</v>
      </c>
      <c r="AS26" s="73"/>
    </row>
    <row r="27" spans="1:45">
      <c r="A27" s="73"/>
      <c r="B27" s="1313"/>
      <c r="C27" s="785" t="s">
        <v>159</v>
      </c>
      <c r="D27" s="788">
        <v>2.4</v>
      </c>
      <c r="E27" s="789" t="s">
        <v>160</v>
      </c>
      <c r="F27" s="1195"/>
      <c r="G27" s="1274"/>
      <c r="H27" s="1198"/>
      <c r="I27" s="1263"/>
      <c r="J27" s="1197"/>
      <c r="K27" s="1196"/>
      <c r="L27" s="1197"/>
      <c r="M27" s="1196"/>
      <c r="N27" s="1197"/>
      <c r="O27" s="1375"/>
      <c r="P27" s="1197"/>
      <c r="Q27" s="1268"/>
      <c r="R27" s="546">
        <f>R26/F26</f>
        <v>7.1423999999999994</v>
      </c>
      <c r="S27" s="558">
        <f>S26/F26</f>
        <v>9.0431999999999988</v>
      </c>
      <c r="T27" s="546">
        <f>T26/F26</f>
        <v>10.0008</v>
      </c>
      <c r="U27" s="432">
        <f>U26/F26</f>
        <v>6.9995519999999996</v>
      </c>
      <c r="V27" s="443">
        <f>V26/F26</f>
        <v>8.8623359999999991</v>
      </c>
      <c r="W27" s="440">
        <f>W26/F26</f>
        <v>9.8007840000000002</v>
      </c>
      <c r="X27" s="436">
        <f t="shared" ref="X27" si="64">X26/F26</f>
        <v>6.7852799999999993</v>
      </c>
      <c r="Y27" s="443">
        <f t="shared" ref="Y27" si="65">Y26/F26</f>
        <v>8.5910399999999996</v>
      </c>
      <c r="Z27" s="436">
        <f t="shared" ref="Z27" si="66">Z26/F26</f>
        <v>9.5007599999999979</v>
      </c>
      <c r="AA27" s="432">
        <f>AA26/F26</f>
        <v>6.6424319999999994</v>
      </c>
      <c r="AB27" s="443">
        <f>AB26/F26</f>
        <v>8.4101759999999999</v>
      </c>
      <c r="AC27" s="440">
        <f>AC26/F26</f>
        <v>9.3007439999999999</v>
      </c>
      <c r="AD27" s="436">
        <f t="shared" ref="AD27" si="67">AD26/F26</f>
        <v>6.4281600000000001</v>
      </c>
      <c r="AE27" s="443">
        <f t="shared" ref="AE27" si="68">AE26/F26</f>
        <v>8.1388799999999986</v>
      </c>
      <c r="AF27" s="436">
        <f t="shared" ref="AF27" si="69">AF26/F26</f>
        <v>9.0007199999999994</v>
      </c>
      <c r="AG27" s="432">
        <f>AG26/F26</f>
        <v>5.9281919999999992</v>
      </c>
      <c r="AH27" s="443">
        <f>AH26/F26</f>
        <v>7.5058559999999988</v>
      </c>
      <c r="AI27" s="440">
        <f>AI26/F26</f>
        <v>8.3006639999999994</v>
      </c>
      <c r="AJ27" s="436">
        <f t="shared" ref="AJ27" si="70">AJ26/F26</f>
        <v>5.7139199999999999</v>
      </c>
      <c r="AK27" s="443">
        <f t="shared" ref="AK27" si="71">AK26/F26</f>
        <v>7.2345599999999992</v>
      </c>
      <c r="AL27" s="436">
        <f t="shared" ref="AL27" si="72">AL26/F26</f>
        <v>8.0006399999999989</v>
      </c>
      <c r="AM27" s="432">
        <f>AM26/F26</f>
        <v>5.3567999999999989</v>
      </c>
      <c r="AN27" s="443">
        <f>AN26/F26</f>
        <v>6.7824</v>
      </c>
      <c r="AO27" s="440">
        <f>AO26/F26</f>
        <v>7.5005999999999995</v>
      </c>
      <c r="AP27" s="436">
        <f t="shared" ref="AP27" si="73">AP26/F26</f>
        <v>4.9996799999999997</v>
      </c>
      <c r="AQ27" s="443">
        <f t="shared" ref="AQ27" si="74">AQ26/F26</f>
        <v>6.330239999999999</v>
      </c>
      <c r="AR27" s="440">
        <f t="shared" ref="AR27" si="75">AR26/F26</f>
        <v>7.0005599999999992</v>
      </c>
      <c r="AS27" s="73"/>
    </row>
    <row r="28" spans="1:45">
      <c r="A28" s="73"/>
      <c r="B28" s="1313"/>
      <c r="C28" s="1296" t="s">
        <v>424</v>
      </c>
      <c r="D28" s="1298"/>
      <c r="E28" s="1299"/>
      <c r="F28" s="1195">
        <v>1000</v>
      </c>
      <c r="G28" s="1274">
        <f>F28*D29</f>
        <v>2400</v>
      </c>
      <c r="H28" s="1198">
        <f>G28*$H$19</f>
        <v>7142.4</v>
      </c>
      <c r="I28" s="1263">
        <v>0</v>
      </c>
      <c r="J28" s="1197">
        <f>G28*$J$19*3</f>
        <v>950.40000000000009</v>
      </c>
      <c r="K28" s="1196">
        <f>G28*$K$19*3</f>
        <v>950.40000000000009</v>
      </c>
      <c r="L28" s="1197">
        <f>G28*$L$19*2</f>
        <v>633.6</v>
      </c>
      <c r="M28" s="1196">
        <f>G28*$M$19</f>
        <v>324</v>
      </c>
      <c r="N28" s="1197">
        <f>G28*$N$19*2</f>
        <v>0</v>
      </c>
      <c r="O28" s="1375">
        <f>G28*$O$19</f>
        <v>0</v>
      </c>
      <c r="P28" s="1197" t="s">
        <v>152</v>
      </c>
      <c r="Q28" s="1268" t="s">
        <v>152</v>
      </c>
      <c r="R28" s="437">
        <f>H28</f>
        <v>7142.4</v>
      </c>
      <c r="S28" s="559">
        <f>R28+K28+J28</f>
        <v>9043.1999999999989</v>
      </c>
      <c r="T28" s="437">
        <f>S28+M28+L28+N28+O28</f>
        <v>10000.799999999999</v>
      </c>
      <c r="U28" s="419">
        <f>R28*$W$17</f>
        <v>6999.5519999999997</v>
      </c>
      <c r="V28" s="429">
        <f>S28*$W$17</f>
        <v>8862.3359999999993</v>
      </c>
      <c r="W28" s="424">
        <f>T28*$W$17</f>
        <v>9800.7839999999997</v>
      </c>
      <c r="X28" s="437">
        <f t="shared" ref="X28" si="76">R28*$Z$17</f>
        <v>6785.28</v>
      </c>
      <c r="Y28" s="429">
        <f t="shared" ref="Y28" si="77">S28*$Z$17</f>
        <v>8591.0399999999991</v>
      </c>
      <c r="Z28" s="437">
        <f t="shared" ref="Z28" si="78">T28*$Z$17</f>
        <v>9500.7599999999984</v>
      </c>
      <c r="AA28" s="419">
        <f t="shared" ref="AA28:AC28" si="79">R28*$AC$17</f>
        <v>6642.4319999999998</v>
      </c>
      <c r="AB28" s="429">
        <f t="shared" si="79"/>
        <v>8410.1759999999995</v>
      </c>
      <c r="AC28" s="424">
        <f t="shared" si="79"/>
        <v>9300.7440000000006</v>
      </c>
      <c r="AD28" s="437">
        <f t="shared" ref="AD28" si="80">R28*$AF$17</f>
        <v>6428.16</v>
      </c>
      <c r="AE28" s="429">
        <f t="shared" ref="AE28" si="81">S28*$AF$17</f>
        <v>8138.8799999999992</v>
      </c>
      <c r="AF28" s="437">
        <f t="shared" ref="AF28" si="82">T28*$AF$17</f>
        <v>9000.7199999999993</v>
      </c>
      <c r="AG28" s="419">
        <f>R28*$AI$17</f>
        <v>5928.1919999999991</v>
      </c>
      <c r="AH28" s="429">
        <f>S28*$AI$17</f>
        <v>7505.8559999999989</v>
      </c>
      <c r="AI28" s="424">
        <f>T28*$AI$17</f>
        <v>8300.6639999999989</v>
      </c>
      <c r="AJ28" s="437">
        <f t="shared" ref="AJ28" si="83">R28*$AL$17</f>
        <v>5713.92</v>
      </c>
      <c r="AK28" s="429">
        <f t="shared" ref="AK28" si="84">S28*$AL$17</f>
        <v>7234.5599999999995</v>
      </c>
      <c r="AL28" s="437">
        <f t="shared" ref="AL28" si="85">T28*$AL$17</f>
        <v>8000.6399999999994</v>
      </c>
      <c r="AM28" s="419">
        <f>R28*$AO$17</f>
        <v>5356.7999999999993</v>
      </c>
      <c r="AN28" s="429">
        <f>S28*$AO$17</f>
        <v>6782.4</v>
      </c>
      <c r="AO28" s="424">
        <f>T28*$AO$17</f>
        <v>7500.5999999999995</v>
      </c>
      <c r="AP28" s="437">
        <f t="shared" ref="AP28" si="86">R28*$AR$17</f>
        <v>4999.6799999999994</v>
      </c>
      <c r="AQ28" s="429">
        <f t="shared" ref="AQ28" si="87">S28*$AR$17</f>
        <v>6330.2399999999989</v>
      </c>
      <c r="AR28" s="424">
        <f t="shared" ref="AR28" si="88">T28*$AR$17</f>
        <v>7000.5599999999995</v>
      </c>
      <c r="AS28" s="73"/>
    </row>
    <row r="29" spans="1:45" ht="17.25" thickBot="1">
      <c r="A29" s="73"/>
      <c r="B29" s="1314"/>
      <c r="C29" s="790" t="s">
        <v>156</v>
      </c>
      <c r="D29" s="791">
        <v>2.4</v>
      </c>
      <c r="E29" s="792"/>
      <c r="F29" s="1225"/>
      <c r="G29" s="1288"/>
      <c r="H29" s="1226"/>
      <c r="I29" s="1266"/>
      <c r="J29" s="1202"/>
      <c r="K29" s="1200"/>
      <c r="L29" s="1202"/>
      <c r="M29" s="1200"/>
      <c r="N29" s="1202"/>
      <c r="O29" s="1242"/>
      <c r="P29" s="1202"/>
      <c r="Q29" s="1295"/>
      <c r="R29" s="547">
        <f>R28/F28</f>
        <v>7.1423999999999994</v>
      </c>
      <c r="S29" s="560">
        <f>S28/F28</f>
        <v>9.0431999999999988</v>
      </c>
      <c r="T29" s="547">
        <f>T28/F28</f>
        <v>10.0008</v>
      </c>
      <c r="U29" s="433">
        <f>U28/F28</f>
        <v>6.9995519999999996</v>
      </c>
      <c r="V29" s="444">
        <f>V28/F28</f>
        <v>8.8623359999999991</v>
      </c>
      <c r="W29" s="441">
        <f>W28/F28</f>
        <v>9.8007840000000002</v>
      </c>
      <c r="X29" s="438">
        <f t="shared" ref="X29" si="89">X28/F28</f>
        <v>6.7852799999999993</v>
      </c>
      <c r="Y29" s="444">
        <f t="shared" ref="Y29" si="90">Y28/F28</f>
        <v>8.5910399999999996</v>
      </c>
      <c r="Z29" s="438">
        <f t="shared" ref="Z29" si="91">Z28/F28</f>
        <v>9.5007599999999979</v>
      </c>
      <c r="AA29" s="433">
        <f>AA28/F28</f>
        <v>6.6424319999999994</v>
      </c>
      <c r="AB29" s="444">
        <f>AB28/F28</f>
        <v>8.4101759999999999</v>
      </c>
      <c r="AC29" s="441">
        <f>AC28/F28</f>
        <v>9.3007439999999999</v>
      </c>
      <c r="AD29" s="438">
        <f t="shared" ref="AD29" si="92">AD28/F28</f>
        <v>6.4281600000000001</v>
      </c>
      <c r="AE29" s="444">
        <f t="shared" ref="AE29" si="93">AE28/F28</f>
        <v>8.1388799999999986</v>
      </c>
      <c r="AF29" s="438">
        <f t="shared" ref="AF29" si="94">AF28/F28</f>
        <v>9.0007199999999994</v>
      </c>
      <c r="AG29" s="433">
        <f>AG28/F28</f>
        <v>5.9281919999999992</v>
      </c>
      <c r="AH29" s="444">
        <f>AH28/F28</f>
        <v>7.5058559999999988</v>
      </c>
      <c r="AI29" s="441">
        <f>AI28/F28</f>
        <v>8.3006639999999994</v>
      </c>
      <c r="AJ29" s="438">
        <f t="shared" ref="AJ29" si="95">AJ28/F28</f>
        <v>5.7139199999999999</v>
      </c>
      <c r="AK29" s="444">
        <f t="shared" ref="AK29" si="96">AK28/F28</f>
        <v>7.2345599999999992</v>
      </c>
      <c r="AL29" s="438">
        <f t="shared" ref="AL29" si="97">AL28/F28</f>
        <v>8.0006399999999989</v>
      </c>
      <c r="AM29" s="433">
        <f>AM28/F28</f>
        <v>5.3567999999999989</v>
      </c>
      <c r="AN29" s="444">
        <f>AN28/F28</f>
        <v>6.7824</v>
      </c>
      <c r="AO29" s="441">
        <f>AO28/F28</f>
        <v>7.5005999999999995</v>
      </c>
      <c r="AP29" s="438">
        <f t="shared" ref="AP29" si="98">AP28/F28</f>
        <v>4.9996799999999997</v>
      </c>
      <c r="AQ29" s="444">
        <f t="shared" ref="AQ29" si="99">AQ28/F28</f>
        <v>6.330239999999999</v>
      </c>
      <c r="AR29" s="441">
        <f t="shared" ref="AR29" si="100">AR28/F28</f>
        <v>7.0005599999999992</v>
      </c>
      <c r="AS29" s="73"/>
    </row>
    <row r="30" spans="1:45">
      <c r="A30" s="73"/>
      <c r="B30" s="1289" t="s">
        <v>161</v>
      </c>
      <c r="C30" s="1291" t="s">
        <v>162</v>
      </c>
      <c r="D30" s="1193"/>
      <c r="E30" s="1194"/>
      <c r="F30" s="1213">
        <v>1000</v>
      </c>
      <c r="G30" s="1260">
        <f>F30*D31</f>
        <v>2400</v>
      </c>
      <c r="H30" s="1219">
        <f>G30*$H$19</f>
        <v>7142.4</v>
      </c>
      <c r="I30" s="1254">
        <v>0</v>
      </c>
      <c r="J30" s="1217">
        <f>G30*$J$19*3</f>
        <v>950.40000000000009</v>
      </c>
      <c r="K30" s="1215">
        <f>G30*$K$19*3</f>
        <v>950.40000000000009</v>
      </c>
      <c r="L30" s="1217">
        <f>G30*$L$19*2</f>
        <v>633.6</v>
      </c>
      <c r="M30" s="1215">
        <f>G30*$M$19</f>
        <v>324</v>
      </c>
      <c r="N30" s="1217">
        <f>G30*$N$19*2</f>
        <v>0</v>
      </c>
      <c r="O30" s="1376">
        <f>G30*$O$19</f>
        <v>0</v>
      </c>
      <c r="P30" s="1217" t="s">
        <v>152</v>
      </c>
      <c r="Q30" s="1294" t="s">
        <v>152</v>
      </c>
      <c r="R30" s="435">
        <f>H30</f>
        <v>7142.4</v>
      </c>
      <c r="S30" s="557">
        <f>R30+K30+J30</f>
        <v>9043.1999999999989</v>
      </c>
      <c r="T30" s="435">
        <f>S30+M30+L30+N30+O30</f>
        <v>10000.799999999999</v>
      </c>
      <c r="U30" s="417">
        <f>R30*$W$17</f>
        <v>6999.5519999999997</v>
      </c>
      <c r="V30" s="427">
        <f>S30*$W$17</f>
        <v>8862.3359999999993</v>
      </c>
      <c r="W30" s="422">
        <f>T30*$W$17</f>
        <v>9800.7839999999997</v>
      </c>
      <c r="X30" s="435">
        <f t="shared" ref="X30" si="101">R30*$Z$17</f>
        <v>6785.28</v>
      </c>
      <c r="Y30" s="427">
        <f t="shared" ref="Y30" si="102">S30*$Z$17</f>
        <v>8591.0399999999991</v>
      </c>
      <c r="Z30" s="435">
        <f t="shared" ref="Z30" si="103">T30*$Z$17</f>
        <v>9500.7599999999984</v>
      </c>
      <c r="AA30" s="417">
        <f t="shared" ref="AA30:AC30" si="104">R30*$AC$17</f>
        <v>6642.4319999999998</v>
      </c>
      <c r="AB30" s="427">
        <f t="shared" si="104"/>
        <v>8410.1759999999995</v>
      </c>
      <c r="AC30" s="422">
        <f t="shared" si="104"/>
        <v>9300.7440000000006</v>
      </c>
      <c r="AD30" s="435">
        <f t="shared" ref="AD30" si="105">R30*$AF$17</f>
        <v>6428.16</v>
      </c>
      <c r="AE30" s="427">
        <f t="shared" ref="AE30" si="106">S30*$AF$17</f>
        <v>8138.8799999999992</v>
      </c>
      <c r="AF30" s="435">
        <f t="shared" ref="AF30" si="107">T30*$AF$17</f>
        <v>9000.7199999999993</v>
      </c>
      <c r="AG30" s="417">
        <f>R30*$AI$17</f>
        <v>5928.1919999999991</v>
      </c>
      <c r="AH30" s="427">
        <f>S30*$AI$17</f>
        <v>7505.8559999999989</v>
      </c>
      <c r="AI30" s="422">
        <f>T30*$AI$17</f>
        <v>8300.6639999999989</v>
      </c>
      <c r="AJ30" s="435">
        <f t="shared" ref="AJ30" si="108">R30*$AL$17</f>
        <v>5713.92</v>
      </c>
      <c r="AK30" s="427">
        <f t="shared" ref="AK30" si="109">S30*$AL$17</f>
        <v>7234.5599999999995</v>
      </c>
      <c r="AL30" s="435">
        <f t="shared" ref="AL30" si="110">T30*$AL$17</f>
        <v>8000.6399999999994</v>
      </c>
      <c r="AM30" s="417">
        <f>R30*$AO$17</f>
        <v>5356.7999999999993</v>
      </c>
      <c r="AN30" s="427">
        <f>S30*$AO$17</f>
        <v>6782.4</v>
      </c>
      <c r="AO30" s="422">
        <f>T30*$AO$17</f>
        <v>7500.5999999999995</v>
      </c>
      <c r="AP30" s="435">
        <f t="shared" ref="AP30" si="111">R30*$AR$17</f>
        <v>4999.6799999999994</v>
      </c>
      <c r="AQ30" s="427">
        <f t="shared" ref="AQ30" si="112">S30*$AR$17</f>
        <v>6330.2399999999989</v>
      </c>
      <c r="AR30" s="422">
        <f t="shared" ref="AR30" si="113">T30*$AR$17</f>
        <v>7000.5599999999995</v>
      </c>
      <c r="AS30" s="73"/>
    </row>
    <row r="31" spans="1:45" ht="17.25" thickBot="1">
      <c r="A31" s="73"/>
      <c r="B31" s="1290"/>
      <c r="C31" s="790" t="s">
        <v>163</v>
      </c>
      <c r="D31" s="765">
        <v>2.4</v>
      </c>
      <c r="E31" s="793" t="s">
        <v>154</v>
      </c>
      <c r="F31" s="1214"/>
      <c r="G31" s="1275"/>
      <c r="H31" s="1220"/>
      <c r="I31" s="1265"/>
      <c r="J31" s="1224"/>
      <c r="K31" s="1222"/>
      <c r="L31" s="1224"/>
      <c r="M31" s="1222"/>
      <c r="N31" s="1224"/>
      <c r="O31" s="1377"/>
      <c r="P31" s="1218"/>
      <c r="Q31" s="1273"/>
      <c r="R31" s="548">
        <f>R30/F30</f>
        <v>7.1423999999999994</v>
      </c>
      <c r="S31" s="561">
        <f>S30/F30</f>
        <v>9.0431999999999988</v>
      </c>
      <c r="T31" s="548">
        <f>T30/F30</f>
        <v>10.0008</v>
      </c>
      <c r="U31" s="434">
        <f>U30/F30</f>
        <v>6.9995519999999996</v>
      </c>
      <c r="V31" s="445">
        <f>V30/F30</f>
        <v>8.8623359999999991</v>
      </c>
      <c r="W31" s="442">
        <f>W30/F30</f>
        <v>9.8007840000000002</v>
      </c>
      <c r="X31" s="439">
        <f t="shared" ref="X31" si="114">X30/F30</f>
        <v>6.7852799999999993</v>
      </c>
      <c r="Y31" s="445">
        <f t="shared" ref="Y31" si="115">Y30/F30</f>
        <v>8.5910399999999996</v>
      </c>
      <c r="Z31" s="439">
        <f t="shared" ref="Z31" si="116">Z30/F30</f>
        <v>9.5007599999999979</v>
      </c>
      <c r="AA31" s="434">
        <f>AA30/F30</f>
        <v>6.6424319999999994</v>
      </c>
      <c r="AB31" s="445">
        <f>AB30/F30</f>
        <v>8.4101759999999999</v>
      </c>
      <c r="AC31" s="442">
        <f>AC30/F30</f>
        <v>9.3007439999999999</v>
      </c>
      <c r="AD31" s="439">
        <f t="shared" ref="AD31" si="117">AD30/F30</f>
        <v>6.4281600000000001</v>
      </c>
      <c r="AE31" s="445">
        <f t="shared" ref="AE31" si="118">AE30/F30</f>
        <v>8.1388799999999986</v>
      </c>
      <c r="AF31" s="439">
        <f t="shared" ref="AF31" si="119">AF30/F30</f>
        <v>9.0007199999999994</v>
      </c>
      <c r="AG31" s="434">
        <f>AG30/F30</f>
        <v>5.9281919999999992</v>
      </c>
      <c r="AH31" s="445">
        <f>AH30/F30</f>
        <v>7.5058559999999988</v>
      </c>
      <c r="AI31" s="442">
        <f>AI30/F30</f>
        <v>8.3006639999999994</v>
      </c>
      <c r="AJ31" s="439">
        <f t="shared" ref="AJ31" si="120">AJ30/F30</f>
        <v>5.7139199999999999</v>
      </c>
      <c r="AK31" s="445">
        <f t="shared" ref="AK31" si="121">AK30/F30</f>
        <v>7.2345599999999992</v>
      </c>
      <c r="AL31" s="439">
        <f t="shared" ref="AL31" si="122">AL30/F30</f>
        <v>8.0006399999999989</v>
      </c>
      <c r="AM31" s="434">
        <f>AM30/F30</f>
        <v>5.3567999999999989</v>
      </c>
      <c r="AN31" s="445">
        <f>AN30/F30</f>
        <v>6.7824</v>
      </c>
      <c r="AO31" s="442">
        <f>AO30/F30</f>
        <v>7.5005999999999995</v>
      </c>
      <c r="AP31" s="439">
        <f t="shared" ref="AP31" si="123">AP30/F30</f>
        <v>4.9996799999999997</v>
      </c>
      <c r="AQ31" s="445">
        <f t="shared" ref="AQ31" si="124">AQ30/F30</f>
        <v>6.330239999999999</v>
      </c>
      <c r="AR31" s="442">
        <f t="shared" ref="AR31" si="125">AR30/F30</f>
        <v>7.0005599999999992</v>
      </c>
      <c r="AS31" s="73"/>
    </row>
    <row r="32" spans="1:45">
      <c r="A32" s="73"/>
      <c r="B32" s="1278" t="s">
        <v>164</v>
      </c>
      <c r="C32" s="1292" t="s">
        <v>749</v>
      </c>
      <c r="D32" s="1292"/>
      <c r="E32" s="1293"/>
      <c r="F32" s="1231">
        <v>1000</v>
      </c>
      <c r="G32" s="1221">
        <f>F32*D33</f>
        <v>30</v>
      </c>
      <c r="H32" s="1223">
        <f>G32*$H$19</f>
        <v>89.28</v>
      </c>
      <c r="I32" s="1221">
        <v>0</v>
      </c>
      <c r="J32" s="1223">
        <f>G32*$J$19*3</f>
        <v>11.879999999999999</v>
      </c>
      <c r="K32" s="1221">
        <f>G32*$K$19*3</f>
        <v>11.879999999999999</v>
      </c>
      <c r="L32" s="1223">
        <f>G32*$L$19*2</f>
        <v>7.92</v>
      </c>
      <c r="M32" s="1221">
        <f>G32*$M$19</f>
        <v>4.0500000000000007</v>
      </c>
      <c r="N32" s="1223">
        <f>G32*$N$19*2</f>
        <v>0</v>
      </c>
      <c r="O32" s="1287">
        <f>G32*$O$19</f>
        <v>0</v>
      </c>
      <c r="P32" s="1276">
        <f>F32*$E$33*12</f>
        <v>24</v>
      </c>
      <c r="Q32" s="1258">
        <f>F32*$E$33*48</f>
        <v>96</v>
      </c>
      <c r="R32" s="516">
        <f>H32+(P32/12)</f>
        <v>91.28</v>
      </c>
      <c r="S32" s="562">
        <f>H32+J32+K32+P32</f>
        <v>137.04</v>
      </c>
      <c r="T32" s="516">
        <f>S32+M32+Q32+L32+N32+O32</f>
        <v>245.01</v>
      </c>
      <c r="U32" s="518">
        <f>R32*$W$17</f>
        <v>89.454399999999993</v>
      </c>
      <c r="V32" s="519">
        <f>S32*$W$17</f>
        <v>134.29919999999998</v>
      </c>
      <c r="W32" s="517">
        <f>T32*$W$17</f>
        <v>240.10979999999998</v>
      </c>
      <c r="X32" s="516">
        <f t="shared" ref="X32" si="126">R32*$Z$17</f>
        <v>86.715999999999994</v>
      </c>
      <c r="Y32" s="519">
        <f t="shared" ref="Y32" si="127">S32*$Z$17</f>
        <v>130.18799999999999</v>
      </c>
      <c r="Z32" s="516">
        <f t="shared" ref="Z32" si="128">T32*$Z$17</f>
        <v>232.75949999999997</v>
      </c>
      <c r="AA32" s="518">
        <f t="shared" ref="AA32:AC32" si="129">R32*$AC$17</f>
        <v>84.8904</v>
      </c>
      <c r="AB32" s="519">
        <f t="shared" si="129"/>
        <v>127.4472</v>
      </c>
      <c r="AC32" s="517">
        <f t="shared" si="129"/>
        <v>227.85929999999999</v>
      </c>
      <c r="AD32" s="516">
        <f t="shared" ref="AD32" si="130">R32*$AF$17</f>
        <v>82.152000000000001</v>
      </c>
      <c r="AE32" s="519">
        <f t="shared" ref="AE32" si="131">S32*$AF$17</f>
        <v>123.336</v>
      </c>
      <c r="AF32" s="516">
        <f t="shared" ref="AF32" si="132">T32*$AF$17</f>
        <v>220.50899999999999</v>
      </c>
      <c r="AG32" s="518">
        <f>R32*$AI$17</f>
        <v>75.7624</v>
      </c>
      <c r="AH32" s="519">
        <f>S32*$AI$17</f>
        <v>113.74319999999999</v>
      </c>
      <c r="AI32" s="517">
        <f>T32*$AI$17</f>
        <v>203.35829999999999</v>
      </c>
      <c r="AJ32" s="516">
        <f t="shared" ref="AJ32" si="133">R32*$AL$17</f>
        <v>73.024000000000001</v>
      </c>
      <c r="AK32" s="519">
        <f t="shared" ref="AK32" si="134">S32*$AL$17</f>
        <v>109.63200000000001</v>
      </c>
      <c r="AL32" s="516">
        <f t="shared" ref="AL32" si="135">T32*$AL$17</f>
        <v>196.00800000000001</v>
      </c>
      <c r="AM32" s="518">
        <f>R32*$AO$17</f>
        <v>68.460000000000008</v>
      </c>
      <c r="AN32" s="519">
        <f>S32*$AO$17</f>
        <v>102.78</v>
      </c>
      <c r="AO32" s="517">
        <f>T32*$AO$17</f>
        <v>183.75749999999999</v>
      </c>
      <c r="AP32" s="516">
        <f t="shared" ref="AP32" si="136">R32*$AR$17</f>
        <v>63.895999999999994</v>
      </c>
      <c r="AQ32" s="519">
        <f t="shared" ref="AQ32" si="137">S32*$AR$17</f>
        <v>95.927999999999983</v>
      </c>
      <c r="AR32" s="517">
        <f t="shared" ref="AR32" si="138">T32*$AR$17</f>
        <v>171.50699999999998</v>
      </c>
      <c r="AS32" s="73"/>
    </row>
    <row r="33" spans="1:45" ht="17.25" thickBot="1">
      <c r="A33" s="73"/>
      <c r="B33" s="1279"/>
      <c r="C33" s="794" t="s">
        <v>750</v>
      </c>
      <c r="D33" s="795">
        <v>0.03</v>
      </c>
      <c r="E33" s="796">
        <v>2E-3</v>
      </c>
      <c r="F33" s="1225"/>
      <c r="G33" s="1200"/>
      <c r="H33" s="1202"/>
      <c r="I33" s="1200"/>
      <c r="J33" s="1202"/>
      <c r="K33" s="1200"/>
      <c r="L33" s="1202"/>
      <c r="M33" s="1200"/>
      <c r="N33" s="1202"/>
      <c r="O33" s="1288"/>
      <c r="P33" s="1277"/>
      <c r="Q33" s="1259"/>
      <c r="R33" s="547">
        <f>R32/F32</f>
        <v>9.128E-2</v>
      </c>
      <c r="S33" s="560">
        <f>S32/F32</f>
        <v>0.13704</v>
      </c>
      <c r="T33" s="547">
        <f>T32/F32</f>
        <v>0.24500999999999998</v>
      </c>
      <c r="U33" s="433">
        <f>U32/F32</f>
        <v>8.9454399999999989E-2</v>
      </c>
      <c r="V33" s="444">
        <f>V32/F32</f>
        <v>0.13429919999999998</v>
      </c>
      <c r="W33" s="441">
        <f>W32/F32</f>
        <v>0.24010979999999998</v>
      </c>
      <c r="X33" s="438">
        <f t="shared" ref="X33" si="139">X32/F32</f>
        <v>8.6715999999999988E-2</v>
      </c>
      <c r="Y33" s="444">
        <f t="shared" ref="Y33" si="140">Y32/F32</f>
        <v>0.130188</v>
      </c>
      <c r="Z33" s="438">
        <f t="shared" ref="Z33" si="141">Z32/F32</f>
        <v>0.23275949999999998</v>
      </c>
      <c r="AA33" s="433">
        <f>AA32/F32</f>
        <v>8.4890400000000005E-2</v>
      </c>
      <c r="AB33" s="444">
        <f>AB32/F32</f>
        <v>0.12744719999999998</v>
      </c>
      <c r="AC33" s="441">
        <f>AC32/F32</f>
        <v>0.22785929999999999</v>
      </c>
      <c r="AD33" s="438">
        <f t="shared" ref="AD33" si="142">AD32/F32</f>
        <v>8.2152000000000003E-2</v>
      </c>
      <c r="AE33" s="444">
        <f t="shared" ref="AE33" si="143">AE32/F32</f>
        <v>0.123336</v>
      </c>
      <c r="AF33" s="438">
        <f t="shared" ref="AF33" si="144">AF32/F32</f>
        <v>0.22050899999999998</v>
      </c>
      <c r="AG33" s="433">
        <f>AG32/F32</f>
        <v>7.5762399999999994E-2</v>
      </c>
      <c r="AH33" s="444">
        <f>AH32/F32</f>
        <v>0.11374319999999999</v>
      </c>
      <c r="AI33" s="441">
        <f>AI32/F32</f>
        <v>0.20335829999999999</v>
      </c>
      <c r="AJ33" s="438">
        <f t="shared" ref="AJ33" si="145">AJ32/F32</f>
        <v>7.3024000000000006E-2</v>
      </c>
      <c r="AK33" s="444">
        <f t="shared" ref="AK33" si="146">AK32/F32</f>
        <v>0.10963200000000001</v>
      </c>
      <c r="AL33" s="438">
        <f t="shared" ref="AL33" si="147">AL32/F32</f>
        <v>0.19600800000000002</v>
      </c>
      <c r="AM33" s="433">
        <f>AM32/F32</f>
        <v>6.8460000000000007E-2</v>
      </c>
      <c r="AN33" s="444">
        <f>AN32/F32</f>
        <v>0.10278</v>
      </c>
      <c r="AO33" s="441">
        <f>AO32/F32</f>
        <v>0.18375749999999999</v>
      </c>
      <c r="AP33" s="438">
        <f t="shared" ref="AP33" si="148">AP32/F32</f>
        <v>6.3895999999999994E-2</v>
      </c>
      <c r="AQ33" s="444">
        <f t="shared" ref="AQ33" si="149">AQ32/F32</f>
        <v>9.5927999999999986E-2</v>
      </c>
      <c r="AR33" s="441">
        <f t="shared" ref="AR33" si="150">AR32/F32</f>
        <v>0.17150699999999997</v>
      </c>
      <c r="AS33" s="73"/>
    </row>
    <row r="34" spans="1:45">
      <c r="A34" s="73"/>
      <c r="B34" s="1279"/>
      <c r="C34" s="1292" t="s">
        <v>751</v>
      </c>
      <c r="D34" s="1292"/>
      <c r="E34" s="1293"/>
      <c r="F34" s="1213">
        <v>1000</v>
      </c>
      <c r="G34" s="1215">
        <f>F34*D35</f>
        <v>200</v>
      </c>
      <c r="H34" s="1217">
        <f>G34*$H$19</f>
        <v>595.20000000000005</v>
      </c>
      <c r="I34" s="1215">
        <v>0</v>
      </c>
      <c r="J34" s="1217">
        <f>G34*$J$19*3</f>
        <v>79.2</v>
      </c>
      <c r="K34" s="1215">
        <f>G34*$K$19*3</f>
        <v>79.2</v>
      </c>
      <c r="L34" s="1217">
        <f>G34*$L$19*2</f>
        <v>52.800000000000004</v>
      </c>
      <c r="M34" s="1215">
        <f>G34*$M$19</f>
        <v>27</v>
      </c>
      <c r="N34" s="1217">
        <f>G34*$N$19*2</f>
        <v>0</v>
      </c>
      <c r="O34" s="1260">
        <f>G34*$O$19</f>
        <v>0</v>
      </c>
      <c r="P34" s="1269">
        <f>F34*$E$35*12</f>
        <v>108</v>
      </c>
      <c r="Q34" s="1249">
        <f>F34*$E$35*72</f>
        <v>648</v>
      </c>
      <c r="R34" s="435">
        <f>H34+(P34/12)</f>
        <v>604.20000000000005</v>
      </c>
      <c r="S34" s="557">
        <f>H34+J34+K34+P34</f>
        <v>861.60000000000014</v>
      </c>
      <c r="T34" s="435">
        <f>S34+M34+Q34+N34+O34+L34</f>
        <v>1589.4</v>
      </c>
      <c r="U34" s="417">
        <f>R34*$W$17</f>
        <v>592.11599999999999</v>
      </c>
      <c r="V34" s="427">
        <f>S34*$W$17</f>
        <v>844.36800000000017</v>
      </c>
      <c r="W34" s="422">
        <f>T34*$W$17</f>
        <v>1557.6120000000001</v>
      </c>
      <c r="X34" s="435">
        <f t="shared" ref="X34" si="151">R34*$Z$17</f>
        <v>573.99</v>
      </c>
      <c r="Y34" s="427">
        <f t="shared" ref="Y34" si="152">S34*$Z$17</f>
        <v>818.5200000000001</v>
      </c>
      <c r="Z34" s="435">
        <f t="shared" ref="Z34" si="153">T34*$Z$17</f>
        <v>1509.93</v>
      </c>
      <c r="AA34" s="417">
        <f t="shared" ref="AA34:AC34" si="154">R34*$AC$17</f>
        <v>561.90600000000006</v>
      </c>
      <c r="AB34" s="427">
        <f t="shared" si="154"/>
        <v>801.28800000000012</v>
      </c>
      <c r="AC34" s="422">
        <f t="shared" si="154"/>
        <v>1478.1420000000001</v>
      </c>
      <c r="AD34" s="435">
        <f t="shared" ref="AD34" si="155">R34*$AF$17</f>
        <v>543.78000000000009</v>
      </c>
      <c r="AE34" s="427">
        <f t="shared" ref="AE34" si="156">S34*$AF$17</f>
        <v>775.44000000000017</v>
      </c>
      <c r="AF34" s="435">
        <f t="shared" ref="AF34" si="157">T34*$AF$17</f>
        <v>1430.46</v>
      </c>
      <c r="AG34" s="417">
        <f>R34*$AI$17</f>
        <v>501.48599999999999</v>
      </c>
      <c r="AH34" s="427">
        <f>S34*$AI$17</f>
        <v>715.12800000000004</v>
      </c>
      <c r="AI34" s="422">
        <f>T34*$AI$17</f>
        <v>1319.202</v>
      </c>
      <c r="AJ34" s="435">
        <f t="shared" ref="AJ34" si="158">R34*$AL$17</f>
        <v>483.36000000000007</v>
      </c>
      <c r="AK34" s="427">
        <f t="shared" ref="AK34" si="159">S34*$AL$17</f>
        <v>689.2800000000002</v>
      </c>
      <c r="AL34" s="435">
        <f t="shared" ref="AL34" si="160">T34*$AL$17</f>
        <v>1271.5200000000002</v>
      </c>
      <c r="AM34" s="417">
        <f>R34*$AO$17</f>
        <v>453.15000000000003</v>
      </c>
      <c r="AN34" s="427">
        <f>S34*$AO$17</f>
        <v>646.20000000000005</v>
      </c>
      <c r="AO34" s="422">
        <f>T34*$AO$17</f>
        <v>1192.0500000000002</v>
      </c>
      <c r="AP34" s="435">
        <f t="shared" ref="AP34" si="161">R34*$AR$17</f>
        <v>422.94</v>
      </c>
      <c r="AQ34" s="427">
        <f t="shared" ref="AQ34" si="162">S34*$AR$17</f>
        <v>603.12</v>
      </c>
      <c r="AR34" s="422">
        <f t="shared" ref="AR34" si="163">T34*$AR$17</f>
        <v>1112.58</v>
      </c>
      <c r="AS34" s="73"/>
    </row>
    <row r="35" spans="1:45" ht="17.25" thickBot="1">
      <c r="A35" s="73"/>
      <c r="B35" s="1279"/>
      <c r="C35" s="794" t="s">
        <v>165</v>
      </c>
      <c r="D35" s="795">
        <v>0.2</v>
      </c>
      <c r="E35" s="796">
        <v>8.9999999999999993E-3</v>
      </c>
      <c r="F35" s="1214"/>
      <c r="G35" s="1216"/>
      <c r="H35" s="1218"/>
      <c r="I35" s="1216"/>
      <c r="J35" s="1218"/>
      <c r="K35" s="1216"/>
      <c r="L35" s="1218"/>
      <c r="M35" s="1216"/>
      <c r="N35" s="1218"/>
      <c r="O35" s="1275"/>
      <c r="P35" s="1270"/>
      <c r="Q35" s="1250"/>
      <c r="R35" s="548">
        <f>R34/F34</f>
        <v>0.60420000000000007</v>
      </c>
      <c r="S35" s="561">
        <f>S34/F34</f>
        <v>0.86160000000000014</v>
      </c>
      <c r="T35" s="548">
        <f>T34/F34</f>
        <v>1.5894000000000001</v>
      </c>
      <c r="U35" s="434">
        <f>U34/F34</f>
        <v>0.59211599999999998</v>
      </c>
      <c r="V35" s="445">
        <f>V34/F34</f>
        <v>0.84436800000000012</v>
      </c>
      <c r="W35" s="442">
        <f>W34/F34</f>
        <v>1.557612</v>
      </c>
      <c r="X35" s="439">
        <f t="shared" ref="X35" si="164">X34/F34</f>
        <v>0.57399</v>
      </c>
      <c r="Y35" s="445">
        <f t="shared" ref="Y35" si="165">Y34/F34</f>
        <v>0.81852000000000014</v>
      </c>
      <c r="Z35" s="439">
        <f t="shared" ref="Z35" si="166">Z34/F34</f>
        <v>1.50993</v>
      </c>
      <c r="AA35" s="434">
        <f>AA34/F34</f>
        <v>0.56190600000000002</v>
      </c>
      <c r="AB35" s="445">
        <f>AB34/F34</f>
        <v>0.80128800000000011</v>
      </c>
      <c r="AC35" s="442">
        <f>AC34/F34</f>
        <v>1.4781420000000001</v>
      </c>
      <c r="AD35" s="439">
        <f t="shared" ref="AD35" si="167">AD34/F34</f>
        <v>0.54378000000000004</v>
      </c>
      <c r="AE35" s="445">
        <f t="shared" ref="AE35" si="168">AE34/F34</f>
        <v>0.77544000000000013</v>
      </c>
      <c r="AF35" s="439">
        <f t="shared" ref="AF35" si="169">AF34/F34</f>
        <v>1.4304600000000001</v>
      </c>
      <c r="AG35" s="434">
        <f>AG34/F34</f>
        <v>0.50148599999999999</v>
      </c>
      <c r="AH35" s="445">
        <f>AH34/F34</f>
        <v>0.7151280000000001</v>
      </c>
      <c r="AI35" s="442">
        <f>AI34/F34</f>
        <v>1.319202</v>
      </c>
      <c r="AJ35" s="439">
        <f t="shared" ref="AJ35" si="170">AJ34/F34</f>
        <v>0.48336000000000007</v>
      </c>
      <c r="AK35" s="445">
        <f t="shared" ref="AK35" si="171">AK34/F34</f>
        <v>0.68928000000000023</v>
      </c>
      <c r="AL35" s="439">
        <f t="shared" ref="AL35" si="172">AL34/F34</f>
        <v>1.2715200000000002</v>
      </c>
      <c r="AM35" s="434">
        <f>AM34/F34</f>
        <v>0.45315000000000005</v>
      </c>
      <c r="AN35" s="445">
        <f>AN34/F34</f>
        <v>0.6462</v>
      </c>
      <c r="AO35" s="442">
        <f>AO34/F34</f>
        <v>1.1920500000000003</v>
      </c>
      <c r="AP35" s="439">
        <f t="shared" ref="AP35" si="173">AP34/F34</f>
        <v>0.42293999999999998</v>
      </c>
      <c r="AQ35" s="445">
        <f t="shared" ref="AQ35" si="174">AQ34/F34</f>
        <v>0.60311999999999999</v>
      </c>
      <c r="AR35" s="442">
        <f t="shared" ref="AR35" si="175">AR34/F34</f>
        <v>1.1125799999999999</v>
      </c>
      <c r="AS35" s="73"/>
    </row>
    <row r="36" spans="1:45" ht="17.25" hidden="1" thickBot="1">
      <c r="A36" s="73"/>
      <c r="B36" s="1283" t="s">
        <v>166</v>
      </c>
      <c r="C36" s="1285" t="s">
        <v>167</v>
      </c>
      <c r="D36" s="1285"/>
      <c r="E36" s="1286"/>
      <c r="F36" s="1231">
        <v>1000</v>
      </c>
      <c r="G36" s="1221">
        <f>F36*D37</f>
        <v>30</v>
      </c>
      <c r="H36" s="1223">
        <f>G36*15%</f>
        <v>4.5</v>
      </c>
      <c r="I36" s="555"/>
      <c r="J36" s="1223">
        <v>0</v>
      </c>
      <c r="K36" s="1221">
        <v>0</v>
      </c>
      <c r="L36" s="1223">
        <v>0</v>
      </c>
      <c r="M36" s="1221">
        <v>0</v>
      </c>
      <c r="N36" s="552"/>
      <c r="O36" s="550"/>
      <c r="P36" s="1231">
        <f>F36*$E$37*12</f>
        <v>0</v>
      </c>
      <c r="Q36" s="1267">
        <f>F36*$E$37*24</f>
        <v>0</v>
      </c>
      <c r="R36" s="516">
        <f>H36+(P36/12)</f>
        <v>4.5</v>
      </c>
      <c r="S36" s="562">
        <f>H36+J36+K36+P36</f>
        <v>4.5</v>
      </c>
      <c r="T36" s="516">
        <f>S36+M36+Q36+L36</f>
        <v>4.5</v>
      </c>
      <c r="U36" s="549">
        <f>R36*$W$17</f>
        <v>4.41</v>
      </c>
      <c r="V36" s="563">
        <f>S36*$W$17</f>
        <v>4.41</v>
      </c>
      <c r="W36" s="554">
        <f>T36*$W$17</f>
        <v>4.41</v>
      </c>
      <c r="X36" s="516">
        <f t="shared" ref="X36" si="176">R36*$Z$17</f>
        <v>4.2749999999999995</v>
      </c>
      <c r="Y36" s="519">
        <f t="shared" ref="Y36" si="177">S36*$Z$17</f>
        <v>4.2749999999999995</v>
      </c>
      <c r="Z36" s="516">
        <f t="shared" ref="Z36" si="178">T36*$Z$17</f>
        <v>4.2749999999999995</v>
      </c>
      <c r="AA36" s="549">
        <f t="shared" ref="AA36:AC36" si="179">R36*$AC$17</f>
        <v>4.1850000000000005</v>
      </c>
      <c r="AB36" s="563">
        <f t="shared" si="179"/>
        <v>4.1850000000000005</v>
      </c>
      <c r="AC36" s="554">
        <f t="shared" si="179"/>
        <v>4.1850000000000005</v>
      </c>
      <c r="AD36" s="516">
        <f t="shared" ref="AD36" si="180">R36*$AF$17</f>
        <v>4.05</v>
      </c>
      <c r="AE36" s="519">
        <f t="shared" ref="AE36" si="181">S36*$AF$17</f>
        <v>4.05</v>
      </c>
      <c r="AF36" s="516">
        <f t="shared" ref="AF36" si="182">T36*$AF$17</f>
        <v>4.05</v>
      </c>
      <c r="AG36" s="549">
        <f>R36*$AI$17</f>
        <v>3.7349999999999999</v>
      </c>
      <c r="AH36" s="563">
        <f>S36*$AI$17</f>
        <v>3.7349999999999999</v>
      </c>
      <c r="AI36" s="554">
        <f>T36*$AI$17</f>
        <v>3.7349999999999999</v>
      </c>
      <c r="AJ36" s="516">
        <f t="shared" ref="AJ36" si="183">R36*$AL$17</f>
        <v>3.6</v>
      </c>
      <c r="AK36" s="519">
        <f t="shared" ref="AK36" si="184">S36*$AL$17</f>
        <v>3.6</v>
      </c>
      <c r="AL36" s="516">
        <f t="shared" ref="AL36" si="185">T36*$AL$17</f>
        <v>3.6</v>
      </c>
      <c r="AM36" s="549">
        <f>R36*$AO$17</f>
        <v>3.375</v>
      </c>
      <c r="AN36" s="563">
        <f>S36*$AO$17</f>
        <v>3.375</v>
      </c>
      <c r="AO36" s="554">
        <f>T36*$AO$17</f>
        <v>3.375</v>
      </c>
      <c r="AP36" s="516">
        <f t="shared" ref="AP36" si="186">R36*$AR$17</f>
        <v>3.15</v>
      </c>
      <c r="AQ36" s="519">
        <f t="shared" ref="AQ36" si="187">S36*$AR$17</f>
        <v>3.15</v>
      </c>
      <c r="AR36" s="517">
        <f t="shared" ref="AR36" si="188">T36*$AR$17</f>
        <v>3.15</v>
      </c>
      <c r="AS36" s="73"/>
    </row>
    <row r="37" spans="1:45" ht="17.25" hidden="1" thickBot="1">
      <c r="A37" s="73"/>
      <c r="B37" s="1284"/>
      <c r="C37" s="286" t="s">
        <v>168</v>
      </c>
      <c r="D37" s="287">
        <v>0.03</v>
      </c>
      <c r="E37" s="288"/>
      <c r="F37" s="1195"/>
      <c r="G37" s="1196"/>
      <c r="H37" s="1197"/>
      <c r="I37" s="556"/>
      <c r="J37" s="1197"/>
      <c r="K37" s="1196"/>
      <c r="L37" s="1197"/>
      <c r="M37" s="1196"/>
      <c r="N37" s="553"/>
      <c r="O37" s="551"/>
      <c r="P37" s="1195"/>
      <c r="Q37" s="1268"/>
      <c r="R37" s="546">
        <f>R36/F36</f>
        <v>4.4999999999999997E-3</v>
      </c>
      <c r="S37" s="558">
        <f>S36/F36</f>
        <v>4.4999999999999997E-3</v>
      </c>
      <c r="T37" s="546">
        <f>T36/F36</f>
        <v>4.4999999999999997E-3</v>
      </c>
      <c r="U37" s="432">
        <f>U36/F36</f>
        <v>4.4099999999999999E-3</v>
      </c>
      <c r="V37" s="443">
        <f>V36/F36</f>
        <v>4.4099999999999999E-3</v>
      </c>
      <c r="W37" s="440">
        <f>W36/F36</f>
        <v>4.4099999999999999E-3</v>
      </c>
      <c r="X37" s="436">
        <f t="shared" ref="X37" si="189">X36/F36</f>
        <v>4.2749999999999993E-3</v>
      </c>
      <c r="Y37" s="443">
        <f t="shared" ref="Y37" si="190">Y36/F36</f>
        <v>4.2749999999999993E-3</v>
      </c>
      <c r="Z37" s="436">
        <f t="shared" ref="Z37" si="191">Z36/F36</f>
        <v>4.2749999999999993E-3</v>
      </c>
      <c r="AA37" s="432">
        <f>AA36/F36</f>
        <v>4.1850000000000004E-3</v>
      </c>
      <c r="AB37" s="443">
        <f>AB36/F36</f>
        <v>4.1850000000000004E-3</v>
      </c>
      <c r="AC37" s="440">
        <f>AC36/F36</f>
        <v>4.1850000000000004E-3</v>
      </c>
      <c r="AD37" s="436">
        <f t="shared" ref="AD37" si="192">AD36/F36</f>
        <v>4.0499999999999998E-3</v>
      </c>
      <c r="AE37" s="443">
        <f t="shared" ref="AE37" si="193">AE36/F36</f>
        <v>4.0499999999999998E-3</v>
      </c>
      <c r="AF37" s="436">
        <f t="shared" ref="AF37" si="194">AF36/F36</f>
        <v>4.0499999999999998E-3</v>
      </c>
      <c r="AG37" s="432">
        <f>AG36/F36</f>
        <v>3.735E-3</v>
      </c>
      <c r="AH37" s="443">
        <f>AH36/F36</f>
        <v>3.735E-3</v>
      </c>
      <c r="AI37" s="440">
        <f>AI36/F36</f>
        <v>3.735E-3</v>
      </c>
      <c r="AJ37" s="436">
        <f t="shared" ref="AJ37" si="195">AJ36/F36</f>
        <v>3.5999999999999999E-3</v>
      </c>
      <c r="AK37" s="443">
        <f t="shared" ref="AK37" si="196">AK36/F36</f>
        <v>3.5999999999999999E-3</v>
      </c>
      <c r="AL37" s="436">
        <f t="shared" ref="AL37" si="197">AL36/F36</f>
        <v>3.5999999999999999E-3</v>
      </c>
      <c r="AM37" s="432">
        <f>AM36/F36</f>
        <v>3.375E-3</v>
      </c>
      <c r="AN37" s="443">
        <f>AN36/F36</f>
        <v>3.375E-3</v>
      </c>
      <c r="AO37" s="440">
        <f>AO36/F36</f>
        <v>3.375E-3</v>
      </c>
      <c r="AP37" s="436">
        <f t="shared" ref="AP37" si="198">AP36/F36</f>
        <v>3.15E-3</v>
      </c>
      <c r="AQ37" s="443">
        <f t="shared" ref="AQ37" si="199">AQ36/F36</f>
        <v>3.15E-3</v>
      </c>
      <c r="AR37" s="440">
        <f t="shared" ref="AR37" si="200">AR36/F36</f>
        <v>3.15E-3</v>
      </c>
      <c r="AS37" s="73"/>
    </row>
    <row r="38" spans="1:45">
      <c r="A38" s="73"/>
      <c r="B38" s="1278" t="s">
        <v>169</v>
      </c>
      <c r="C38" s="1281" t="s">
        <v>443</v>
      </c>
      <c r="D38" s="1211"/>
      <c r="E38" s="1212"/>
      <c r="F38" s="1195">
        <v>1000</v>
      </c>
      <c r="G38" s="1196">
        <f>F38*D39</f>
        <v>150</v>
      </c>
      <c r="H38" s="1282">
        <f>G38*25%</f>
        <v>37.5</v>
      </c>
      <c r="I38" s="1264">
        <f>G38*25%*5</f>
        <v>187.5</v>
      </c>
      <c r="J38" s="1282">
        <f>G38*25%*3</f>
        <v>112.5</v>
      </c>
      <c r="K38" s="1264">
        <f>G38*25%*3</f>
        <v>112.5</v>
      </c>
      <c r="L38" s="1271" t="s">
        <v>427</v>
      </c>
      <c r="M38" s="1196" t="s">
        <v>154</v>
      </c>
      <c r="N38" s="1197" t="s">
        <v>651</v>
      </c>
      <c r="O38" s="1274" t="s">
        <v>651</v>
      </c>
      <c r="P38" s="1195" t="s">
        <v>170</v>
      </c>
      <c r="Q38" s="1268" t="s">
        <v>152</v>
      </c>
      <c r="R38" s="437">
        <f>H38</f>
        <v>37.5</v>
      </c>
      <c r="S38" s="559">
        <f>H38+I38+J38+K38</f>
        <v>450</v>
      </c>
      <c r="T38" s="437">
        <f>S38</f>
        <v>450</v>
      </c>
      <c r="U38" s="419">
        <f>R38*$W$17</f>
        <v>36.75</v>
      </c>
      <c r="V38" s="429">
        <f>S38*$W$17</f>
        <v>441</v>
      </c>
      <c r="W38" s="424">
        <f>T38*$W$17</f>
        <v>441</v>
      </c>
      <c r="X38" s="437">
        <f t="shared" ref="X38" si="201">R38*$Z$17</f>
        <v>35.625</v>
      </c>
      <c r="Y38" s="429">
        <f t="shared" ref="Y38" si="202">S38*$Z$17</f>
        <v>427.5</v>
      </c>
      <c r="Z38" s="437">
        <f t="shared" ref="Z38" si="203">T38*$Z$17</f>
        <v>427.5</v>
      </c>
      <c r="AA38" s="419">
        <f t="shared" ref="AA38:AC38" si="204">R38*$AC$17</f>
        <v>34.875</v>
      </c>
      <c r="AB38" s="429">
        <f t="shared" si="204"/>
        <v>418.5</v>
      </c>
      <c r="AC38" s="424">
        <f t="shared" si="204"/>
        <v>418.5</v>
      </c>
      <c r="AD38" s="437">
        <f t="shared" ref="AD38" si="205">R38*$AF$17</f>
        <v>33.75</v>
      </c>
      <c r="AE38" s="429">
        <f t="shared" ref="AE38" si="206">S38*$AF$17</f>
        <v>405</v>
      </c>
      <c r="AF38" s="437">
        <f t="shared" ref="AF38" si="207">T38*$AF$17</f>
        <v>405</v>
      </c>
      <c r="AG38" s="419">
        <f>R38*$AI$17</f>
        <v>31.125</v>
      </c>
      <c r="AH38" s="429">
        <f>S38*$AI$17</f>
        <v>373.5</v>
      </c>
      <c r="AI38" s="424">
        <f>T38*$AI$17</f>
        <v>373.5</v>
      </c>
      <c r="AJ38" s="437">
        <f t="shared" ref="AJ38" si="208">R38*$AL$17</f>
        <v>30</v>
      </c>
      <c r="AK38" s="429">
        <f t="shared" ref="AK38" si="209">S38*$AL$17</f>
        <v>360</v>
      </c>
      <c r="AL38" s="437">
        <f t="shared" ref="AL38" si="210">T38*$AL$17</f>
        <v>360</v>
      </c>
      <c r="AM38" s="419">
        <f>R38*$AO$17</f>
        <v>28.125</v>
      </c>
      <c r="AN38" s="429">
        <f>S38*$AO$17</f>
        <v>337.5</v>
      </c>
      <c r="AO38" s="424">
        <f>T38*$AO$17</f>
        <v>337.5</v>
      </c>
      <c r="AP38" s="437">
        <f t="shared" ref="AP38" si="211">R38*$AR$17</f>
        <v>26.25</v>
      </c>
      <c r="AQ38" s="429">
        <f t="shared" ref="AQ38" si="212">S38*$AR$17</f>
        <v>315</v>
      </c>
      <c r="AR38" s="424">
        <f t="shared" ref="AR38" si="213">T38*$AR$17</f>
        <v>315</v>
      </c>
      <c r="AS38" s="73"/>
    </row>
    <row r="39" spans="1:45" ht="17.25" thickBot="1">
      <c r="A39" s="73"/>
      <c r="B39" s="1280"/>
      <c r="C39" s="783" t="s">
        <v>171</v>
      </c>
      <c r="D39" s="791">
        <v>0.15</v>
      </c>
      <c r="E39" s="793" t="s">
        <v>154</v>
      </c>
      <c r="F39" s="1214"/>
      <c r="G39" s="1216"/>
      <c r="H39" s="1233"/>
      <c r="I39" s="1257"/>
      <c r="J39" s="1233"/>
      <c r="K39" s="1257"/>
      <c r="L39" s="1272"/>
      <c r="M39" s="1216"/>
      <c r="N39" s="1218"/>
      <c r="O39" s="1275"/>
      <c r="P39" s="1214"/>
      <c r="Q39" s="1273"/>
      <c r="R39" s="548">
        <f>R38/F38</f>
        <v>3.7499999999999999E-2</v>
      </c>
      <c r="S39" s="561">
        <f>S38/F38</f>
        <v>0.45</v>
      </c>
      <c r="T39" s="548">
        <f>S39</f>
        <v>0.45</v>
      </c>
      <c r="U39" s="434">
        <f>U38/F38</f>
        <v>3.6749999999999998E-2</v>
      </c>
      <c r="V39" s="445">
        <f>V38/F38</f>
        <v>0.441</v>
      </c>
      <c r="W39" s="442">
        <f>W38/F38</f>
        <v>0.441</v>
      </c>
      <c r="X39" s="439">
        <f t="shared" ref="X39" si="214">X38/F38</f>
        <v>3.5624999999999997E-2</v>
      </c>
      <c r="Y39" s="445">
        <f t="shared" ref="Y39" si="215">Y38/F38</f>
        <v>0.42749999999999999</v>
      </c>
      <c r="Z39" s="439">
        <f t="shared" ref="Z39" si="216">Z38/F38</f>
        <v>0.42749999999999999</v>
      </c>
      <c r="AA39" s="434">
        <f>AA38/F38</f>
        <v>3.4875000000000003E-2</v>
      </c>
      <c r="AB39" s="445">
        <f>AB38/F38</f>
        <v>0.41849999999999998</v>
      </c>
      <c r="AC39" s="442">
        <f>AC38/F38</f>
        <v>0.41849999999999998</v>
      </c>
      <c r="AD39" s="439">
        <f t="shared" ref="AD39" si="217">AD38/F38</f>
        <v>3.3750000000000002E-2</v>
      </c>
      <c r="AE39" s="445">
        <f t="shared" ref="AE39" si="218">AE38/F38</f>
        <v>0.40500000000000003</v>
      </c>
      <c r="AF39" s="439">
        <f t="shared" ref="AF39" si="219">AF38/F38</f>
        <v>0.40500000000000003</v>
      </c>
      <c r="AG39" s="434">
        <f>AG38/F38</f>
        <v>3.1125E-2</v>
      </c>
      <c r="AH39" s="445">
        <f>AH38/F38</f>
        <v>0.3735</v>
      </c>
      <c r="AI39" s="442">
        <f>AI38/F38</f>
        <v>0.3735</v>
      </c>
      <c r="AJ39" s="439">
        <f t="shared" ref="AJ39" si="220">AJ38/F38</f>
        <v>0.03</v>
      </c>
      <c r="AK39" s="445">
        <f t="shared" ref="AK39" si="221">AK38/F38</f>
        <v>0.36</v>
      </c>
      <c r="AL39" s="439">
        <f t="shared" ref="AL39" si="222">AL38/F38</f>
        <v>0.36</v>
      </c>
      <c r="AM39" s="434">
        <f>AM38/F38</f>
        <v>2.8125000000000001E-2</v>
      </c>
      <c r="AN39" s="445">
        <f>AN38/F38</f>
        <v>0.33750000000000002</v>
      </c>
      <c r="AO39" s="442">
        <f>AO38/F38</f>
        <v>0.33750000000000002</v>
      </c>
      <c r="AP39" s="439">
        <f t="shared" ref="AP39" si="223">AP38/F38</f>
        <v>2.6249999999999999E-2</v>
      </c>
      <c r="AQ39" s="445">
        <f t="shared" ref="AQ39" si="224">AQ38/F38</f>
        <v>0.315</v>
      </c>
      <c r="AR39" s="442">
        <f t="shared" ref="AR39" si="225">AR38/F38</f>
        <v>0.315</v>
      </c>
      <c r="AS39" s="73"/>
    </row>
    <row r="40" spans="1:45">
      <c r="A40" s="61"/>
      <c r="B40" s="62"/>
      <c r="C40" s="74"/>
      <c r="D40" s="60"/>
      <c r="E40" s="60"/>
      <c r="F40" s="61"/>
      <c r="G40" s="61"/>
      <c r="H40" s="61"/>
      <c r="I40" s="61"/>
      <c r="J40" s="61"/>
      <c r="K40" s="61"/>
      <c r="L40" s="75"/>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73"/>
      <c r="AN40" s="73"/>
      <c r="AP40" s="73"/>
      <c r="AQ40" s="73"/>
    </row>
    <row r="41" spans="1:45">
      <c r="A41" s="61"/>
      <c r="B41" s="62"/>
      <c r="C41" s="74"/>
      <c r="D41" s="60"/>
      <c r="E41" s="60"/>
      <c r="F41" s="61"/>
      <c r="G41" s="61"/>
      <c r="H41" s="61"/>
      <c r="I41" s="61"/>
      <c r="J41" s="61"/>
      <c r="K41" s="61"/>
      <c r="L41" s="61"/>
      <c r="M41" s="61"/>
      <c r="N41" s="75"/>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73"/>
      <c r="AN41" s="73"/>
      <c r="AP41" s="73"/>
      <c r="AQ41" s="73"/>
    </row>
    <row r="42" spans="1:45">
      <c r="A42" s="284"/>
      <c r="B42" s="289"/>
      <c r="C42" s="73"/>
      <c r="D42" s="73"/>
      <c r="E42" s="73"/>
      <c r="F42" s="73"/>
      <c r="G42" s="73"/>
      <c r="H42" s="73"/>
      <c r="I42" s="73"/>
      <c r="J42" s="73"/>
      <c r="K42" s="73"/>
      <c r="L42" s="73"/>
      <c r="M42" s="284"/>
      <c r="N42" s="284"/>
      <c r="O42" s="284"/>
      <c r="P42" s="284"/>
      <c r="Q42" s="284"/>
      <c r="R42" s="284"/>
      <c r="S42" s="284"/>
      <c r="T42" s="284"/>
      <c r="U42" s="284"/>
      <c r="V42" s="284"/>
      <c r="W42" s="284"/>
      <c r="X42" s="376"/>
      <c r="Y42" s="376"/>
      <c r="Z42" s="376"/>
      <c r="AA42" s="284"/>
      <c r="AB42" s="284"/>
      <c r="AC42" s="284"/>
      <c r="AD42" s="376"/>
      <c r="AE42" s="376"/>
      <c r="AF42" s="376"/>
      <c r="AG42" s="284"/>
      <c r="AH42" s="284"/>
      <c r="AI42" s="284"/>
      <c r="AJ42" s="376"/>
      <c r="AK42" s="376"/>
      <c r="AL42" s="376"/>
      <c r="AM42" s="284"/>
      <c r="AN42" s="284"/>
      <c r="AP42" s="376"/>
      <c r="AQ42" s="376"/>
    </row>
    <row r="43" spans="1:45">
      <c r="A43" s="284"/>
      <c r="B43" s="77"/>
      <c r="C43" s="284"/>
      <c r="D43" s="284"/>
      <c r="E43" s="284"/>
      <c r="F43" s="284"/>
      <c r="G43" s="284"/>
      <c r="H43" s="284"/>
      <c r="I43" s="353"/>
      <c r="J43" s="284"/>
      <c r="K43" s="284"/>
      <c r="L43" s="284"/>
      <c r="M43" s="284"/>
      <c r="N43" s="284"/>
      <c r="O43" s="284"/>
      <c r="P43" s="284"/>
      <c r="Q43" s="284"/>
      <c r="R43" s="284"/>
      <c r="S43" s="284"/>
      <c r="T43" s="284"/>
      <c r="U43" s="284"/>
      <c r="V43" s="284"/>
      <c r="W43" s="284"/>
      <c r="X43" s="376"/>
      <c r="Y43" s="376"/>
      <c r="Z43" s="376"/>
      <c r="AA43" s="284"/>
      <c r="AB43" s="284"/>
      <c r="AC43" s="284"/>
      <c r="AD43" s="376"/>
      <c r="AE43" s="376"/>
      <c r="AF43" s="376"/>
      <c r="AG43" s="284"/>
      <c r="AH43" s="284"/>
      <c r="AI43" s="284"/>
      <c r="AJ43" s="376"/>
      <c r="AK43" s="376"/>
      <c r="AL43" s="376"/>
      <c r="AM43" s="284"/>
      <c r="AN43" s="284"/>
      <c r="AP43" s="376"/>
      <c r="AQ43" s="376"/>
    </row>
    <row r="44" spans="1:45">
      <c r="A44" s="284"/>
      <c r="B44" s="78"/>
      <c r="C44" s="284"/>
      <c r="D44" s="284"/>
      <c r="E44" s="284"/>
      <c r="F44" s="284"/>
      <c r="G44" s="284"/>
      <c r="H44" s="284"/>
      <c r="I44" s="353"/>
      <c r="J44" s="284"/>
      <c r="K44" s="284"/>
      <c r="L44" s="284"/>
      <c r="M44" s="284"/>
      <c r="N44" s="284"/>
      <c r="O44" s="284"/>
      <c r="P44" s="284"/>
      <c r="Q44" s="284"/>
      <c r="R44" s="284"/>
      <c r="S44" s="284"/>
      <c r="T44" s="284"/>
      <c r="U44" s="284"/>
      <c r="V44" s="284"/>
      <c r="W44" s="284"/>
      <c r="X44" s="376"/>
      <c r="Y44" s="376"/>
      <c r="Z44" s="376"/>
      <c r="AA44" s="284"/>
      <c r="AB44" s="284"/>
      <c r="AC44" s="284"/>
      <c r="AD44" s="376"/>
      <c r="AE44" s="376"/>
      <c r="AF44" s="376"/>
      <c r="AG44" s="284"/>
      <c r="AH44" s="284"/>
      <c r="AI44" s="284"/>
      <c r="AJ44" s="376"/>
      <c r="AK44" s="376"/>
      <c r="AL44" s="376"/>
      <c r="AM44" s="284"/>
      <c r="AN44" s="284"/>
      <c r="AP44" s="376"/>
      <c r="AQ44" s="376"/>
    </row>
    <row r="45" spans="1:45">
      <c r="A45" s="73"/>
      <c r="B45" s="78"/>
      <c r="C45" s="79"/>
      <c r="D45" s="284"/>
      <c r="E45" s="284"/>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P45" s="73"/>
      <c r="AQ45" s="73"/>
    </row>
    <row r="46" spans="1:45">
      <c r="A46" s="73"/>
      <c r="B46" s="247"/>
      <c r="C46" s="79"/>
      <c r="D46" s="284"/>
      <c r="E46" s="284"/>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c r="AE46" s="73"/>
      <c r="AF46" s="73"/>
      <c r="AG46" s="73"/>
      <c r="AH46" s="73"/>
      <c r="AI46" s="73"/>
      <c r="AJ46" s="73"/>
      <c r="AK46" s="73"/>
      <c r="AL46" s="73"/>
      <c r="AM46" s="73"/>
      <c r="AN46" s="73"/>
      <c r="AP46" s="73"/>
      <c r="AQ46" s="73"/>
    </row>
    <row r="47" spans="1:45">
      <c r="A47" s="244"/>
      <c r="B47" s="61"/>
      <c r="C47" s="244"/>
      <c r="D47" s="244"/>
      <c r="E47" s="244"/>
      <c r="F47" s="244"/>
      <c r="G47" s="244"/>
      <c r="H47" s="244"/>
      <c r="I47" s="244"/>
      <c r="J47" s="244"/>
      <c r="K47" s="244"/>
      <c r="L47" s="244"/>
      <c r="M47" s="244"/>
      <c r="N47" s="244"/>
      <c r="O47" s="244"/>
      <c r="P47" s="244"/>
      <c r="Q47" s="244"/>
      <c r="R47" s="244"/>
      <c r="S47" s="244"/>
      <c r="T47" s="244"/>
      <c r="U47" s="244"/>
      <c r="V47" s="244"/>
      <c r="W47" s="244"/>
      <c r="X47" s="244"/>
      <c r="Y47" s="244"/>
      <c r="Z47" s="244"/>
      <c r="AA47" s="244"/>
      <c r="AB47" s="244"/>
      <c r="AC47" s="244"/>
      <c r="AD47" s="244"/>
      <c r="AE47" s="244"/>
      <c r="AF47" s="244"/>
      <c r="AG47" s="244"/>
      <c r="AH47" s="244"/>
      <c r="AI47" s="244"/>
      <c r="AJ47" s="244"/>
      <c r="AK47" s="244"/>
      <c r="AL47" s="244"/>
      <c r="AM47" s="246"/>
      <c r="AN47" s="246"/>
      <c r="AP47" s="246"/>
      <c r="AQ47" s="246"/>
    </row>
    <row r="48" spans="1:45">
      <c r="A48" s="61"/>
      <c r="B48" s="70"/>
      <c r="C48" s="74"/>
      <c r="D48" s="60"/>
      <c r="E48" s="60"/>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284"/>
      <c r="AN48" s="284"/>
      <c r="AP48" s="376"/>
      <c r="AQ48" s="376"/>
    </row>
    <row r="49" spans="1:43" hidden="1">
      <c r="A49" s="18"/>
      <c r="B49" s="125"/>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76"/>
      <c r="AN49" s="176"/>
      <c r="AP49" s="176"/>
      <c r="AQ49" s="176"/>
    </row>
    <row r="50" spans="1:43">
      <c r="A50" s="17"/>
      <c r="B50" s="865"/>
      <c r="C50" s="866"/>
      <c r="D50" s="867"/>
      <c r="E50" s="354"/>
      <c r="F50" s="355"/>
      <c r="G50" s="355"/>
      <c r="H50" s="120"/>
      <c r="I50" s="120"/>
      <c r="J50"/>
      <c r="K50"/>
      <c r="L50"/>
      <c r="M50"/>
      <c r="N50"/>
      <c r="O50"/>
      <c r="P50"/>
      <c r="Q50"/>
      <c r="R50"/>
      <c r="S50"/>
      <c r="T50"/>
      <c r="U50"/>
      <c r="V50"/>
      <c r="W50"/>
      <c r="X50"/>
      <c r="Y50"/>
      <c r="Z50"/>
      <c r="AA50"/>
      <c r="AB50"/>
      <c r="AC50"/>
      <c r="AD50"/>
      <c r="AE50"/>
      <c r="AF50"/>
      <c r="AG50"/>
      <c r="AH50"/>
      <c r="AI50"/>
      <c r="AJ50"/>
      <c r="AK50"/>
      <c r="AL50"/>
      <c r="AM50" s="177"/>
      <c r="AN50" s="177"/>
      <c r="AP50" s="177"/>
      <c r="AQ50" s="177"/>
    </row>
    <row r="51" spans="1:43" s="18" customFormat="1" ht="15.95" customHeight="1">
      <c r="B51" s="125"/>
    </row>
    <row r="52" spans="1:43" s="308" customFormat="1">
      <c r="A52" s="69"/>
      <c r="B52" s="302"/>
      <c r="C52" s="302"/>
      <c r="D52" s="302"/>
      <c r="E52" s="302"/>
      <c r="F52" s="302"/>
      <c r="G52" s="302"/>
      <c r="H52" s="302"/>
      <c r="I52" s="302"/>
      <c r="J52" s="302"/>
      <c r="K52" s="302"/>
      <c r="L52" s="302"/>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310"/>
      <c r="AN52" s="310"/>
      <c r="AP52" s="310"/>
      <c r="AQ52" s="310"/>
    </row>
    <row r="53" spans="1:43" s="313" customFormat="1" ht="17.25" customHeight="1">
      <c r="A53" s="54"/>
      <c r="B53" s="302"/>
      <c r="C53" s="302"/>
      <c r="D53" s="302"/>
      <c r="E53" s="302"/>
      <c r="F53" s="302"/>
      <c r="G53" s="302"/>
      <c r="H53" s="302"/>
      <c r="I53" s="302"/>
      <c r="J53" s="302"/>
      <c r="K53" s="302"/>
      <c r="L53" s="302"/>
      <c r="AN53" s="342"/>
      <c r="AQ53" s="342"/>
    </row>
    <row r="55" spans="1:43" ht="17.25">
      <c r="B55" s="351"/>
    </row>
  </sheetData>
  <mergeCells count="194">
    <mergeCell ref="AJ17:AK17"/>
    <mergeCell ref="AJ18:AJ19"/>
    <mergeCell ref="AK18:AK19"/>
    <mergeCell ref="AL18:AL19"/>
    <mergeCell ref="AP17:AQ17"/>
    <mergeCell ref="AP18:AP19"/>
    <mergeCell ref="AQ18:AQ19"/>
    <mergeCell ref="AR18:AR19"/>
    <mergeCell ref="AO18:AO19"/>
    <mergeCell ref="N20:N21"/>
    <mergeCell ref="O20:O21"/>
    <mergeCell ref="N24:N25"/>
    <mergeCell ref="O24:O25"/>
    <mergeCell ref="N26:N27"/>
    <mergeCell ref="O26:O27"/>
    <mergeCell ref="N28:N29"/>
    <mergeCell ref="O28:O29"/>
    <mergeCell ref="N30:N31"/>
    <mergeCell ref="O30:O31"/>
    <mergeCell ref="N22:N23"/>
    <mergeCell ref="O22:O23"/>
    <mergeCell ref="B7:D8"/>
    <mergeCell ref="E7:N7"/>
    <mergeCell ref="O7:W8"/>
    <mergeCell ref="E8:N8"/>
    <mergeCell ref="B9:D10"/>
    <mergeCell ref="E9:N9"/>
    <mergeCell ref="O9:W10"/>
    <mergeCell ref="E10:N10"/>
    <mergeCell ref="B1:AI1"/>
    <mergeCell ref="B4:D4"/>
    <mergeCell ref="E4:N4"/>
    <mergeCell ref="O4:W4"/>
    <mergeCell ref="B5:D6"/>
    <mergeCell ref="E5:N5"/>
    <mergeCell ref="O5:W6"/>
    <mergeCell ref="E6:N6"/>
    <mergeCell ref="R17:T17"/>
    <mergeCell ref="U17:V17"/>
    <mergeCell ref="AA17:AB17"/>
    <mergeCell ref="AG17:AH17"/>
    <mergeCell ref="AM17:AN17"/>
    <mergeCell ref="B18:B19"/>
    <mergeCell ref="C18:C19"/>
    <mergeCell ref="D18:D19"/>
    <mergeCell ref="E18:E19"/>
    <mergeCell ref="R18:R19"/>
    <mergeCell ref="B17:E17"/>
    <mergeCell ref="F17:F19"/>
    <mergeCell ref="G17:G19"/>
    <mergeCell ref="H17:H18"/>
    <mergeCell ref="AN18:AN19"/>
    <mergeCell ref="P17:Q17"/>
    <mergeCell ref="I17:O17"/>
    <mergeCell ref="X17:Y17"/>
    <mergeCell ref="X18:X19"/>
    <mergeCell ref="Y18:Y19"/>
    <mergeCell ref="Z18:Z19"/>
    <mergeCell ref="AD17:AE17"/>
    <mergeCell ref="AD18:AD19"/>
    <mergeCell ref="AE18:AE19"/>
    <mergeCell ref="B20:B29"/>
    <mergeCell ref="C20:E20"/>
    <mergeCell ref="F20:F21"/>
    <mergeCell ref="G20:G21"/>
    <mergeCell ref="H20:H21"/>
    <mergeCell ref="J20:J21"/>
    <mergeCell ref="K20:K21"/>
    <mergeCell ref="L20:L21"/>
    <mergeCell ref="AB18:AB19"/>
    <mergeCell ref="M20:M21"/>
    <mergeCell ref="P20:P21"/>
    <mergeCell ref="Q20:Q21"/>
    <mergeCell ref="Q22:Q23"/>
    <mergeCell ref="C24:E24"/>
    <mergeCell ref="F24:F25"/>
    <mergeCell ref="G24:G25"/>
    <mergeCell ref="H24:H25"/>
    <mergeCell ref="J24:J25"/>
    <mergeCell ref="K24:K25"/>
    <mergeCell ref="L24:L25"/>
    <mergeCell ref="M24:M25"/>
    <mergeCell ref="P24:P25"/>
    <mergeCell ref="Q24:Q25"/>
    <mergeCell ref="C22:E22"/>
    <mergeCell ref="AC18:AC19"/>
    <mergeCell ref="AG18:AG19"/>
    <mergeCell ref="AH18:AH19"/>
    <mergeCell ref="AI18:AI19"/>
    <mergeCell ref="AM18:AM19"/>
    <mergeCell ref="S18:S19"/>
    <mergeCell ref="T18:T19"/>
    <mergeCell ref="U18:U19"/>
    <mergeCell ref="V18:V19"/>
    <mergeCell ref="W18:W19"/>
    <mergeCell ref="AA18:AA19"/>
    <mergeCell ref="AF18:AF19"/>
    <mergeCell ref="F22:F23"/>
    <mergeCell ref="G22:G23"/>
    <mergeCell ref="H22:H23"/>
    <mergeCell ref="J22:J23"/>
    <mergeCell ref="K22:K23"/>
    <mergeCell ref="L22:L23"/>
    <mergeCell ref="M22:M23"/>
    <mergeCell ref="P22:P23"/>
    <mergeCell ref="Q26:Q27"/>
    <mergeCell ref="Q28:Q29"/>
    <mergeCell ref="C26:E26"/>
    <mergeCell ref="F26:F27"/>
    <mergeCell ref="G26:G27"/>
    <mergeCell ref="H26:H27"/>
    <mergeCell ref="J26:J27"/>
    <mergeCell ref="K26:K27"/>
    <mergeCell ref="L26:L27"/>
    <mergeCell ref="M26:M27"/>
    <mergeCell ref="P26:P27"/>
    <mergeCell ref="C28:E28"/>
    <mergeCell ref="F28:F29"/>
    <mergeCell ref="G28:G29"/>
    <mergeCell ref="H28:H29"/>
    <mergeCell ref="J28:J29"/>
    <mergeCell ref="K28:K29"/>
    <mergeCell ref="L28:L29"/>
    <mergeCell ref="M28:M29"/>
    <mergeCell ref="P28:P29"/>
    <mergeCell ref="B30:B31"/>
    <mergeCell ref="C30:E30"/>
    <mergeCell ref="F30:F31"/>
    <mergeCell ref="G30:G31"/>
    <mergeCell ref="H30:H31"/>
    <mergeCell ref="J30:J31"/>
    <mergeCell ref="K30:K31"/>
    <mergeCell ref="Q32:Q33"/>
    <mergeCell ref="C34:E34"/>
    <mergeCell ref="F34:F35"/>
    <mergeCell ref="G34:G35"/>
    <mergeCell ref="H34:H35"/>
    <mergeCell ref="J34:J35"/>
    <mergeCell ref="L30:L31"/>
    <mergeCell ref="M30:M31"/>
    <mergeCell ref="P30:P31"/>
    <mergeCell ref="Q30:Q31"/>
    <mergeCell ref="C32:E32"/>
    <mergeCell ref="F32:F33"/>
    <mergeCell ref="G32:G33"/>
    <mergeCell ref="H32:H33"/>
    <mergeCell ref="J32:J33"/>
    <mergeCell ref="K32:K33"/>
    <mergeCell ref="L32:L33"/>
    <mergeCell ref="M32:M33"/>
    <mergeCell ref="P32:P33"/>
    <mergeCell ref="B32:B35"/>
    <mergeCell ref="J36:J37"/>
    <mergeCell ref="K36:K37"/>
    <mergeCell ref="L36:L37"/>
    <mergeCell ref="M36:M37"/>
    <mergeCell ref="P36:P37"/>
    <mergeCell ref="B38:B39"/>
    <mergeCell ref="C38:E38"/>
    <mergeCell ref="F38:F39"/>
    <mergeCell ref="G38:G39"/>
    <mergeCell ref="H38:H39"/>
    <mergeCell ref="J38:J39"/>
    <mergeCell ref="B36:B37"/>
    <mergeCell ref="C36:E36"/>
    <mergeCell ref="F36:F37"/>
    <mergeCell ref="G36:G37"/>
    <mergeCell ref="H36:H37"/>
    <mergeCell ref="N32:N33"/>
    <mergeCell ref="O32:O33"/>
    <mergeCell ref="N34:N35"/>
    <mergeCell ref="O34:O35"/>
    <mergeCell ref="N38:N39"/>
    <mergeCell ref="Q36:Q37"/>
    <mergeCell ref="K34:K35"/>
    <mergeCell ref="L34:L35"/>
    <mergeCell ref="M34:M35"/>
    <mergeCell ref="P34:P35"/>
    <mergeCell ref="Q34:Q35"/>
    <mergeCell ref="K38:K39"/>
    <mergeCell ref="L38:L39"/>
    <mergeCell ref="M38:M39"/>
    <mergeCell ref="P38:P39"/>
    <mergeCell ref="Q38:Q39"/>
    <mergeCell ref="O38:O39"/>
    <mergeCell ref="I20:I21"/>
    <mergeCell ref="I22:I23"/>
    <mergeCell ref="I38:I39"/>
    <mergeCell ref="I34:I35"/>
    <mergeCell ref="I32:I33"/>
    <mergeCell ref="I30:I31"/>
    <mergeCell ref="I28:I29"/>
    <mergeCell ref="I26:I27"/>
    <mergeCell ref="I24:I25"/>
  </mergeCells>
  <phoneticPr fontId="7" type="noConversion"/>
  <pageMargins left="0.70866141732283472" right="0.70866141732283472" top="0.74803149606299213" bottom="0.74803149606299213" header="0.31496062992125984" footer="0.31496062992125984"/>
  <pageSetup paperSize="9" scale="31" orientation="landscape"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AQ61"/>
  <sheetViews>
    <sheetView zoomScale="85" zoomScaleNormal="85" workbookViewId="0">
      <pane ySplit="1" topLeftCell="A8" activePane="bottomLeft" state="frozen"/>
      <selection activeCell="B1" sqref="B1:K1"/>
      <selection pane="bottomLeft" activeCell="K54" sqref="K54"/>
    </sheetView>
  </sheetViews>
  <sheetFormatPr defaultColWidth="9" defaultRowHeight="11.25"/>
  <cols>
    <col min="1" max="1" width="1.125" style="93" customWidth="1"/>
    <col min="2" max="2" width="5.875" style="93" customWidth="1"/>
    <col min="3" max="3" width="12.875" style="93" customWidth="1"/>
    <col min="4" max="4" width="8.625" style="93" customWidth="1"/>
    <col min="5" max="5" width="15.25" style="93" customWidth="1"/>
    <col min="6" max="6" width="8.625" style="93" customWidth="1"/>
    <col min="7" max="7" width="9.75" style="93" customWidth="1"/>
    <col min="8" max="8" width="10.125" style="93" customWidth="1"/>
    <col min="9" max="9" width="9.625" style="93" customWidth="1"/>
    <col min="10" max="10" width="8.625" style="93" customWidth="1"/>
    <col min="11" max="13" width="9.375" style="93" customWidth="1"/>
    <col min="14" max="15" width="9" style="93" bestFit="1" customWidth="1"/>
    <col min="16" max="37" width="8.125" style="93" customWidth="1"/>
    <col min="38" max="39" width="9" style="93"/>
    <col min="40" max="40" width="8.125" style="93" customWidth="1"/>
    <col min="41" max="16384" width="9" style="93"/>
  </cols>
  <sheetData>
    <row r="1" spans="1:43" s="80" customFormat="1" ht="30" customHeight="1" thickBot="1">
      <c r="B1" s="1510" t="s">
        <v>794</v>
      </c>
      <c r="C1" s="1510"/>
      <c r="D1" s="1510"/>
      <c r="E1" s="1510"/>
      <c r="F1" s="1510"/>
      <c r="G1" s="1510"/>
      <c r="H1" s="1510"/>
      <c r="I1" s="1510"/>
      <c r="J1" s="1510"/>
      <c r="K1" s="1510"/>
      <c r="L1" s="1510"/>
      <c r="M1" s="1510"/>
      <c r="N1" s="1510"/>
      <c r="O1" s="1510"/>
      <c r="P1" s="1510"/>
      <c r="Q1" s="1510"/>
      <c r="R1" s="1510"/>
      <c r="S1" s="1510"/>
      <c r="T1" s="1510"/>
      <c r="U1" s="1510"/>
      <c r="V1" s="1510"/>
      <c r="W1" s="1510"/>
      <c r="X1" s="1510"/>
      <c r="Y1" s="1510"/>
      <c r="Z1" s="1510"/>
      <c r="AA1" s="1510"/>
      <c r="AB1" s="1510"/>
      <c r="AC1" s="1510"/>
      <c r="AD1" s="1510"/>
      <c r="AE1" s="1510"/>
      <c r="AF1" s="1510"/>
      <c r="AG1" s="1510"/>
      <c r="AH1" s="1510"/>
      <c r="AI1" s="1510"/>
      <c r="AJ1" s="1510"/>
      <c r="AK1" s="1510"/>
      <c r="AL1" s="1510"/>
      <c r="AM1" s="1510"/>
      <c r="AN1" s="868"/>
      <c r="AO1" s="868"/>
      <c r="AP1" s="868"/>
      <c r="AQ1" s="218"/>
    </row>
    <row r="2" spans="1:43" s="58" customFormat="1" ht="5.25" customHeight="1" thickTop="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N2" s="37"/>
    </row>
    <row r="3" spans="1:43" s="81" customFormat="1" ht="18" customHeight="1" thickBot="1">
      <c r="B3" s="83" t="s">
        <v>79</v>
      </c>
      <c r="E3" s="84"/>
      <c r="F3" s="85"/>
      <c r="G3" s="85"/>
      <c r="H3" s="85"/>
      <c r="I3" s="85"/>
      <c r="J3" s="85"/>
      <c r="K3" s="85"/>
      <c r="L3" s="85"/>
      <c r="M3" s="85"/>
      <c r="N3" s="85"/>
    </row>
    <row r="4" spans="1:43" s="86" customFormat="1" ht="18" customHeight="1">
      <c r="B4" s="1478" t="s">
        <v>56</v>
      </c>
      <c r="C4" s="1480"/>
      <c r="D4" s="1502" t="s">
        <v>231</v>
      </c>
      <c r="E4" s="1503"/>
      <c r="F4" s="1503"/>
      <c r="G4" s="1503"/>
      <c r="H4" s="1503"/>
      <c r="I4" s="1503"/>
      <c r="J4" s="1503"/>
      <c r="K4" s="1503"/>
      <c r="L4" s="1503"/>
      <c r="M4" s="1503"/>
      <c r="N4" s="1503"/>
      <c r="O4" s="1503"/>
      <c r="P4" s="1504"/>
      <c r="Q4" s="1478" t="s">
        <v>76</v>
      </c>
      <c r="R4" s="1479"/>
      <c r="S4" s="1479"/>
      <c r="T4" s="1479"/>
      <c r="U4" s="1479"/>
      <c r="V4" s="1479"/>
      <c r="W4" s="1479"/>
      <c r="X4" s="1479"/>
      <c r="Y4" s="1479"/>
      <c r="Z4" s="1479"/>
      <c r="AA4" s="1479"/>
      <c r="AB4" s="1480"/>
      <c r="AC4" s="1480"/>
      <c r="AD4" s="1480"/>
      <c r="AE4" s="1481"/>
    </row>
    <row r="5" spans="1:43" s="86" customFormat="1" ht="18" customHeight="1">
      <c r="B5" s="1000" t="s">
        <v>232</v>
      </c>
      <c r="C5" s="1493"/>
      <c r="D5" s="1395" t="s">
        <v>771</v>
      </c>
      <c r="E5" s="1396"/>
      <c r="F5" s="1396"/>
      <c r="G5" s="1396"/>
      <c r="H5" s="1396"/>
      <c r="I5" s="1396"/>
      <c r="J5" s="1396"/>
      <c r="K5" s="1396"/>
      <c r="L5" s="1397"/>
      <c r="M5" s="1397"/>
      <c r="N5" s="1396"/>
      <c r="O5" s="1396"/>
      <c r="P5" s="1398"/>
      <c r="Q5" s="1399" t="s">
        <v>233</v>
      </c>
      <c r="R5" s="1400"/>
      <c r="S5" s="1400"/>
      <c r="T5" s="1400"/>
      <c r="U5" s="1400"/>
      <c r="V5" s="1401"/>
      <c r="W5" s="1401"/>
      <c r="X5" s="1401"/>
      <c r="Y5" s="1400"/>
      <c r="Z5" s="1400"/>
      <c r="AA5" s="1400"/>
      <c r="AB5" s="1401"/>
      <c r="AC5" s="1401"/>
      <c r="AD5" s="1401"/>
      <c r="AE5" s="1402"/>
    </row>
    <row r="6" spans="1:43" s="86" customFormat="1" ht="18" customHeight="1">
      <c r="B6" s="1003"/>
      <c r="C6" s="1494"/>
      <c r="D6" s="1406" t="s">
        <v>435</v>
      </c>
      <c r="E6" s="1407"/>
      <c r="F6" s="1407"/>
      <c r="G6" s="1407"/>
      <c r="H6" s="1407"/>
      <c r="I6" s="1407"/>
      <c r="J6" s="1407"/>
      <c r="K6" s="1407"/>
      <c r="L6" s="1407"/>
      <c r="M6" s="1407"/>
      <c r="N6" s="1407"/>
      <c r="O6" s="1407"/>
      <c r="P6" s="1408"/>
      <c r="Q6" s="1403"/>
      <c r="R6" s="1404"/>
      <c r="S6" s="1404"/>
      <c r="T6" s="1404"/>
      <c r="U6" s="1404"/>
      <c r="V6" s="1404"/>
      <c r="W6" s="1404"/>
      <c r="X6" s="1404"/>
      <c r="Y6" s="1404"/>
      <c r="Z6" s="1404"/>
      <c r="AA6" s="1404"/>
      <c r="AB6" s="1404"/>
      <c r="AC6" s="1404"/>
      <c r="AD6" s="1404"/>
      <c r="AE6" s="1405"/>
    </row>
    <row r="7" spans="1:43" s="86" customFormat="1" ht="96.75" customHeight="1">
      <c r="B7" s="1000" t="s">
        <v>62</v>
      </c>
      <c r="C7" s="1493"/>
      <c r="D7" s="1409" t="s">
        <v>777</v>
      </c>
      <c r="E7" s="1396"/>
      <c r="F7" s="1396"/>
      <c r="G7" s="1396"/>
      <c r="H7" s="1396"/>
      <c r="I7" s="1396"/>
      <c r="J7" s="1396"/>
      <c r="K7" s="1396"/>
      <c r="L7" s="1397"/>
      <c r="M7" s="1397"/>
      <c r="N7" s="1396"/>
      <c r="O7" s="1396"/>
      <c r="P7" s="1398"/>
      <c r="Q7" s="1410" t="s">
        <v>234</v>
      </c>
      <c r="R7" s="1411"/>
      <c r="S7" s="1411"/>
      <c r="T7" s="1411"/>
      <c r="U7" s="1411"/>
      <c r="V7" s="1412"/>
      <c r="W7" s="1412"/>
      <c r="X7" s="1412"/>
      <c r="Y7" s="1411"/>
      <c r="Z7" s="1411"/>
      <c r="AA7" s="1411"/>
      <c r="AB7" s="1412"/>
      <c r="AC7" s="1412"/>
      <c r="AD7" s="1412"/>
      <c r="AE7" s="1413"/>
    </row>
    <row r="8" spans="1:43" s="86" customFormat="1" ht="30.75" customHeight="1">
      <c r="B8" s="1003"/>
      <c r="C8" s="1494"/>
      <c r="D8" s="1417" t="s">
        <v>436</v>
      </c>
      <c r="E8" s="1418"/>
      <c r="F8" s="1418"/>
      <c r="G8" s="1418"/>
      <c r="H8" s="1418"/>
      <c r="I8" s="1418"/>
      <c r="J8" s="1418"/>
      <c r="K8" s="1418"/>
      <c r="L8" s="1418"/>
      <c r="M8" s="1418"/>
      <c r="N8" s="1418"/>
      <c r="O8" s="1418"/>
      <c r="P8" s="1419"/>
      <c r="Q8" s="1414"/>
      <c r="R8" s="1415"/>
      <c r="S8" s="1415"/>
      <c r="T8" s="1415"/>
      <c r="U8" s="1415"/>
      <c r="V8" s="1415"/>
      <c r="W8" s="1415"/>
      <c r="X8" s="1415"/>
      <c r="Y8" s="1415"/>
      <c r="Z8" s="1415"/>
      <c r="AA8" s="1415"/>
      <c r="AB8" s="1415"/>
      <c r="AC8" s="1415"/>
      <c r="AD8" s="1415"/>
      <c r="AE8" s="1416"/>
    </row>
    <row r="9" spans="1:43" s="86" customFormat="1" ht="18" customHeight="1">
      <c r="B9" s="1522" t="s">
        <v>95</v>
      </c>
      <c r="C9" s="1523"/>
      <c r="D9" s="1420" t="s">
        <v>37</v>
      </c>
      <c r="E9" s="1421"/>
      <c r="F9" s="1421"/>
      <c r="G9" s="1421"/>
      <c r="H9" s="1421"/>
      <c r="I9" s="1421"/>
      <c r="J9" s="1421"/>
      <c r="K9" s="1421"/>
      <c r="L9" s="1421"/>
      <c r="M9" s="1421"/>
      <c r="N9" s="1421"/>
      <c r="O9" s="1421"/>
      <c r="P9" s="1422"/>
      <c r="Q9" s="1423" t="s">
        <v>38</v>
      </c>
      <c r="R9" s="1424"/>
      <c r="S9" s="1424"/>
      <c r="T9" s="1424"/>
      <c r="U9" s="1424"/>
      <c r="V9" s="1425"/>
      <c r="W9" s="1425"/>
      <c r="X9" s="1425"/>
      <c r="Y9" s="1424"/>
      <c r="Z9" s="1424"/>
      <c r="AA9" s="1424"/>
      <c r="AB9" s="1426"/>
      <c r="AC9" s="1426"/>
      <c r="AD9" s="1426"/>
      <c r="AE9" s="1427"/>
    </row>
    <row r="10" spans="1:43" s="86" customFormat="1" ht="18" customHeight="1">
      <c r="B10" s="1522"/>
      <c r="C10" s="1523"/>
      <c r="D10" s="108" t="s">
        <v>235</v>
      </c>
      <c r="E10" s="1432" t="s">
        <v>236</v>
      </c>
      <c r="F10" s="1433"/>
      <c r="G10" s="1433"/>
      <c r="H10" s="1495"/>
      <c r="I10" s="1432" t="s">
        <v>237</v>
      </c>
      <c r="J10" s="1433"/>
      <c r="K10" s="1433"/>
      <c r="L10" s="1434"/>
      <c r="M10" s="1434"/>
      <c r="N10" s="1433"/>
      <c r="O10" s="1433"/>
      <c r="P10" s="1435"/>
      <c r="Q10" s="1423"/>
      <c r="R10" s="1424"/>
      <c r="S10" s="1424"/>
      <c r="T10" s="1424"/>
      <c r="U10" s="1424"/>
      <c r="V10" s="1425"/>
      <c r="W10" s="1425"/>
      <c r="X10" s="1425"/>
      <c r="Y10" s="1424"/>
      <c r="Z10" s="1424"/>
      <c r="AA10" s="1424"/>
      <c r="AB10" s="1426"/>
      <c r="AC10" s="1426"/>
      <c r="AD10" s="1426"/>
      <c r="AE10" s="1427"/>
    </row>
    <row r="11" spans="1:43" s="86" customFormat="1" ht="18" customHeight="1">
      <c r="B11" s="1522"/>
      <c r="C11" s="1523"/>
      <c r="D11" s="108" t="s">
        <v>35</v>
      </c>
      <c r="E11" s="1496">
        <v>1.0999999999999999E-2</v>
      </c>
      <c r="F11" s="1497"/>
      <c r="G11" s="1497"/>
      <c r="H11" s="1498"/>
      <c r="I11" s="1436" t="s">
        <v>238</v>
      </c>
      <c r="J11" s="1437"/>
      <c r="K11" s="1437"/>
      <c r="L11" s="1438"/>
      <c r="M11" s="1438"/>
      <c r="N11" s="1437"/>
      <c r="O11" s="1437"/>
      <c r="P11" s="1439"/>
      <c r="Q11" s="1423"/>
      <c r="R11" s="1424"/>
      <c r="S11" s="1424"/>
      <c r="T11" s="1424"/>
      <c r="U11" s="1424"/>
      <c r="V11" s="1425"/>
      <c r="W11" s="1425"/>
      <c r="X11" s="1425"/>
      <c r="Y11" s="1424"/>
      <c r="Z11" s="1424"/>
      <c r="AA11" s="1424"/>
      <c r="AB11" s="1426"/>
      <c r="AC11" s="1426"/>
      <c r="AD11" s="1426"/>
      <c r="AE11" s="1427"/>
    </row>
    <row r="12" spans="1:43" s="86" customFormat="1" ht="18" customHeight="1" thickBot="1">
      <c r="B12" s="1524"/>
      <c r="C12" s="1525"/>
      <c r="D12" s="109" t="s">
        <v>239</v>
      </c>
      <c r="E12" s="1430" t="s">
        <v>240</v>
      </c>
      <c r="F12" s="1440"/>
      <c r="G12" s="1440"/>
      <c r="H12" s="1516"/>
      <c r="I12" s="1430" t="s">
        <v>241</v>
      </c>
      <c r="J12" s="1440"/>
      <c r="K12" s="1440"/>
      <c r="L12" s="1440"/>
      <c r="M12" s="1440"/>
      <c r="N12" s="1440"/>
      <c r="O12" s="1440"/>
      <c r="P12" s="1441"/>
      <c r="Q12" s="1428"/>
      <c r="R12" s="1429"/>
      <c r="S12" s="1429"/>
      <c r="T12" s="1429"/>
      <c r="U12" s="1429"/>
      <c r="V12" s="1429"/>
      <c r="W12" s="1429"/>
      <c r="X12" s="1429"/>
      <c r="Y12" s="1429"/>
      <c r="Z12" s="1429"/>
      <c r="AA12" s="1429"/>
      <c r="AB12" s="1430"/>
      <c r="AC12" s="1430"/>
      <c r="AD12" s="1430"/>
      <c r="AE12" s="1431"/>
    </row>
    <row r="13" spans="1:43" s="86" customFormat="1" ht="18" customHeight="1">
      <c r="B13" s="87"/>
      <c r="C13" s="87"/>
      <c r="D13" s="294"/>
      <c r="E13" s="294"/>
      <c r="F13" s="294"/>
      <c r="G13" s="294"/>
      <c r="H13" s="294"/>
      <c r="I13" s="294"/>
      <c r="J13" s="294"/>
      <c r="K13" s="294"/>
      <c r="L13" s="371"/>
      <c r="M13" s="371"/>
      <c r="N13" s="294"/>
      <c r="O13" s="294"/>
      <c r="P13" s="294"/>
      <c r="R13" s="295"/>
      <c r="S13" s="295"/>
      <c r="T13" s="295"/>
      <c r="U13" s="295"/>
      <c r="V13" s="378"/>
      <c r="W13" s="378"/>
      <c r="X13" s="378"/>
      <c r="Y13" s="295"/>
      <c r="Z13" s="295"/>
      <c r="AA13" s="295"/>
      <c r="AB13" s="378"/>
      <c r="AC13" s="378"/>
      <c r="AD13" s="378"/>
      <c r="AE13" s="81"/>
      <c r="AF13" s="81"/>
      <c r="AG13" s="81"/>
      <c r="AH13" s="81"/>
      <c r="AI13" s="81"/>
      <c r="AJ13" s="81"/>
      <c r="AK13" s="81"/>
      <c r="AL13" s="81"/>
      <c r="AN13" s="81"/>
      <c r="AO13" s="81"/>
    </row>
    <row r="14" spans="1:43" s="82" customFormat="1" ht="18" customHeight="1">
      <c r="B14" s="27" t="s">
        <v>242</v>
      </c>
      <c r="C14" s="88"/>
      <c r="D14" s="88"/>
      <c r="E14" s="88"/>
      <c r="F14" s="88"/>
      <c r="G14" s="88"/>
      <c r="H14" s="89"/>
      <c r="I14" s="89"/>
      <c r="J14" s="89"/>
      <c r="K14" s="89"/>
      <c r="L14" s="89"/>
      <c r="M14" s="89"/>
      <c r="N14" s="89"/>
      <c r="O14" s="89"/>
      <c r="P14" s="89"/>
      <c r="Q14" s="89"/>
      <c r="R14" s="89"/>
      <c r="S14" s="89"/>
      <c r="T14" s="89"/>
      <c r="U14" s="89"/>
      <c r="V14" s="89"/>
      <c r="W14" s="89"/>
      <c r="X14" s="89"/>
    </row>
    <row r="15" spans="1:43" s="26" customFormat="1" ht="25.5" customHeight="1">
      <c r="B15" s="127" t="s">
        <v>102</v>
      </c>
      <c r="C15" s="127"/>
      <c r="D15" s="127"/>
      <c r="E15" s="127"/>
      <c r="F15" s="127"/>
      <c r="G15" s="127"/>
      <c r="H15" s="128"/>
      <c r="I15" s="128"/>
      <c r="J15" s="128"/>
      <c r="K15" s="128"/>
      <c r="L15" s="128"/>
      <c r="M15" s="128"/>
      <c r="N15" s="128"/>
      <c r="O15" s="129"/>
      <c r="P15" s="129"/>
      <c r="Q15" s="129"/>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row>
    <row r="16" spans="1:43" s="26" customFormat="1" ht="24" customHeight="1">
      <c r="A16" s="21"/>
      <c r="B16" s="22" t="s">
        <v>84</v>
      </c>
      <c r="C16" s="23"/>
      <c r="D16" s="23"/>
      <c r="E16" s="23"/>
      <c r="F16" s="23"/>
      <c r="G16" s="23"/>
      <c r="H16" s="24"/>
      <c r="I16" s="24"/>
      <c r="J16" s="24"/>
      <c r="K16" s="24"/>
      <c r="L16" s="24"/>
      <c r="M16" s="24"/>
      <c r="N16" s="25"/>
      <c r="O16" s="25"/>
      <c r="P16" s="25"/>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row>
    <row r="17" spans="1:42" s="328" customFormat="1" ht="24" customHeight="1">
      <c r="A17" s="323"/>
      <c r="B17" s="324" t="s">
        <v>788</v>
      </c>
      <c r="C17" s="325"/>
      <c r="D17" s="325"/>
      <c r="E17" s="325"/>
      <c r="F17" s="325"/>
      <c r="G17" s="325"/>
      <c r="H17" s="323"/>
      <c r="I17" s="323"/>
      <c r="J17" s="326"/>
      <c r="K17" s="323"/>
      <c r="L17" s="323"/>
      <c r="M17" s="323"/>
      <c r="N17" s="323"/>
      <c r="O17" s="323"/>
      <c r="P17" s="323"/>
      <c r="Q17" s="323"/>
      <c r="R17" s="323"/>
      <c r="S17" s="323"/>
      <c r="T17" s="323"/>
      <c r="U17" s="323"/>
      <c r="V17" s="323"/>
      <c r="W17" s="323"/>
      <c r="X17" s="323"/>
      <c r="Y17" s="323"/>
      <c r="Z17" s="323"/>
      <c r="AA17" s="323"/>
      <c r="AB17" s="323"/>
      <c r="AC17" s="323"/>
      <c r="AD17" s="323"/>
      <c r="AE17" s="323"/>
      <c r="AF17" s="323"/>
      <c r="AG17" s="327"/>
      <c r="AH17" s="323"/>
      <c r="AI17" s="323"/>
      <c r="AJ17" s="327"/>
    </row>
    <row r="18" spans="1:42" s="28" customFormat="1" ht="8.25" customHeight="1" thickBot="1">
      <c r="A18" s="113"/>
      <c r="B18" s="27"/>
      <c r="C18" s="113"/>
      <c r="D18" s="112"/>
      <c r="E18" s="112"/>
      <c r="F18" s="112"/>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row>
    <row r="19" spans="1:42" s="88" customFormat="1" ht="18" customHeight="1">
      <c r="B19" s="1517" t="s">
        <v>243</v>
      </c>
      <c r="C19" s="1518"/>
      <c r="D19" s="1518"/>
      <c r="E19" s="1519"/>
      <c r="F19" s="1514" t="s">
        <v>784</v>
      </c>
      <c r="G19" s="1520" t="s">
        <v>77</v>
      </c>
      <c r="H19" s="813" t="s">
        <v>80</v>
      </c>
      <c r="I19" s="1505" t="s">
        <v>62</v>
      </c>
      <c r="J19" s="1534"/>
      <c r="K19" s="1534"/>
      <c r="L19" s="1534"/>
      <c r="M19" s="1535"/>
      <c r="N19" s="1505" t="s">
        <v>244</v>
      </c>
      <c r="O19" s="1506"/>
      <c r="P19" s="923" t="s">
        <v>88</v>
      </c>
      <c r="Q19" s="924"/>
      <c r="R19" s="925"/>
      <c r="S19" s="1021" t="s">
        <v>55</v>
      </c>
      <c r="T19" s="922"/>
      <c r="U19" s="808">
        <v>0.98</v>
      </c>
      <c r="V19" s="1021" t="s">
        <v>55</v>
      </c>
      <c r="W19" s="922"/>
      <c r="X19" s="808">
        <v>0.95</v>
      </c>
      <c r="Y19" s="921" t="s">
        <v>760</v>
      </c>
      <c r="Z19" s="922"/>
      <c r="AA19" s="808">
        <v>0.93</v>
      </c>
      <c r="AB19" s="921" t="s">
        <v>760</v>
      </c>
      <c r="AC19" s="922"/>
      <c r="AD19" s="808">
        <v>0.9</v>
      </c>
      <c r="AE19" s="921" t="s">
        <v>761</v>
      </c>
      <c r="AF19" s="922"/>
      <c r="AG19" s="809">
        <v>0.83</v>
      </c>
      <c r="AH19" s="921" t="s">
        <v>761</v>
      </c>
      <c r="AI19" s="922"/>
      <c r="AJ19" s="809">
        <v>0.8</v>
      </c>
      <c r="AK19" s="921" t="s">
        <v>762</v>
      </c>
      <c r="AL19" s="922"/>
      <c r="AM19" s="808">
        <v>0.75</v>
      </c>
      <c r="AN19" s="921" t="s">
        <v>762</v>
      </c>
      <c r="AO19" s="922"/>
      <c r="AP19" s="808">
        <v>0.7</v>
      </c>
    </row>
    <row r="20" spans="1:42" s="88" customFormat="1" ht="30" customHeight="1" thickBot="1">
      <c r="B20" s="675" t="s">
        <v>97</v>
      </c>
      <c r="C20" s="676" t="s">
        <v>245</v>
      </c>
      <c r="D20" s="677" t="s">
        <v>85</v>
      </c>
      <c r="E20" s="678" t="s">
        <v>803</v>
      </c>
      <c r="F20" s="1515"/>
      <c r="G20" s="1521"/>
      <c r="H20" s="679">
        <v>2.976</v>
      </c>
      <c r="I20" s="661" t="s">
        <v>246</v>
      </c>
      <c r="J20" s="661" t="s">
        <v>247</v>
      </c>
      <c r="K20" s="661" t="s">
        <v>248</v>
      </c>
      <c r="L20" s="680" t="s">
        <v>766</v>
      </c>
      <c r="M20" s="680" t="s">
        <v>649</v>
      </c>
      <c r="N20" s="681" t="s">
        <v>249</v>
      </c>
      <c r="O20" s="682" t="s">
        <v>250</v>
      </c>
      <c r="P20" s="683" t="s">
        <v>67</v>
      </c>
      <c r="Q20" s="644" t="s">
        <v>42</v>
      </c>
      <c r="R20" s="645" t="s">
        <v>68</v>
      </c>
      <c r="S20" s="683" t="s">
        <v>67</v>
      </c>
      <c r="T20" s="644" t="s">
        <v>42</v>
      </c>
      <c r="U20" s="645" t="s">
        <v>251</v>
      </c>
      <c r="V20" s="683" t="s">
        <v>67</v>
      </c>
      <c r="W20" s="644" t="s">
        <v>42</v>
      </c>
      <c r="X20" s="645" t="s">
        <v>68</v>
      </c>
      <c r="Y20" s="684" t="s">
        <v>67</v>
      </c>
      <c r="Z20" s="647" t="s">
        <v>42</v>
      </c>
      <c r="AA20" s="648" t="s">
        <v>68</v>
      </c>
      <c r="AB20" s="684" t="s">
        <v>67</v>
      </c>
      <c r="AC20" s="647" t="s">
        <v>42</v>
      </c>
      <c r="AD20" s="648" t="s">
        <v>68</v>
      </c>
      <c r="AE20" s="683" t="s">
        <v>67</v>
      </c>
      <c r="AF20" s="644" t="s">
        <v>42</v>
      </c>
      <c r="AG20" s="645" t="s">
        <v>68</v>
      </c>
      <c r="AH20" s="683" t="s">
        <v>67</v>
      </c>
      <c r="AI20" s="644" t="s">
        <v>42</v>
      </c>
      <c r="AJ20" s="645" t="s">
        <v>68</v>
      </c>
      <c r="AK20" s="683" t="s">
        <v>252</v>
      </c>
      <c r="AL20" s="644" t="s">
        <v>253</v>
      </c>
      <c r="AM20" s="645" t="s">
        <v>68</v>
      </c>
      <c r="AN20" s="683" t="s">
        <v>67</v>
      </c>
      <c r="AO20" s="644" t="s">
        <v>42</v>
      </c>
      <c r="AP20" s="645" t="s">
        <v>68</v>
      </c>
    </row>
    <row r="21" spans="1:42" s="89" customFormat="1" ht="18" customHeight="1" thickTop="1">
      <c r="B21" s="1499" t="s">
        <v>254</v>
      </c>
      <c r="C21" s="1483" t="s">
        <v>121</v>
      </c>
      <c r="D21" s="1483"/>
      <c r="E21" s="1484"/>
      <c r="F21" s="1491">
        <v>1000</v>
      </c>
      <c r="G21" s="1492">
        <f>F21*D22</f>
        <v>2400</v>
      </c>
      <c r="H21" s="1527">
        <f>G21*$H$20</f>
        <v>7142.4</v>
      </c>
      <c r="I21" s="1526">
        <v>0</v>
      </c>
      <c r="J21" s="1488">
        <f>G21*KB손해!$G$8*6</f>
        <v>1900.8000000000002</v>
      </c>
      <c r="K21" s="1526">
        <f>G21*KB손해!$G$8*2</f>
        <v>633.6</v>
      </c>
      <c r="L21" s="1488">
        <f>G21*KB손해!$I$8*1</f>
        <v>324</v>
      </c>
      <c r="M21" s="1536">
        <f>G21*0%</f>
        <v>0</v>
      </c>
      <c r="N21" s="1391">
        <v>0</v>
      </c>
      <c r="O21" s="1392">
        <v>0</v>
      </c>
      <c r="P21" s="564">
        <f>H21</f>
        <v>7142.4</v>
      </c>
      <c r="Q21" s="588">
        <f>H21+I21+J21</f>
        <v>9043.2000000000007</v>
      </c>
      <c r="R21" s="573">
        <f>SUM(H21:O22)</f>
        <v>10000.800000000001</v>
      </c>
      <c r="S21" s="564">
        <f t="shared" ref="S21:S46" si="0">$P21*$U$19</f>
        <v>6999.5519999999997</v>
      </c>
      <c r="T21" s="588">
        <f t="shared" ref="T21:T46" si="1">$Q21*$U$19</f>
        <v>8862.3360000000011</v>
      </c>
      <c r="U21" s="582">
        <f t="shared" ref="U21:U46" si="2">$R21*$U$19</f>
        <v>9800.7840000000015</v>
      </c>
      <c r="V21" s="573">
        <f>$P21*$X$19</f>
        <v>6785.28</v>
      </c>
      <c r="W21" s="588">
        <f>$Q21*$X$19</f>
        <v>8591.0400000000009</v>
      </c>
      <c r="X21" s="573">
        <f>$R21*$X$19</f>
        <v>9500.76</v>
      </c>
      <c r="Y21" s="564">
        <f>$P21*$AA$19</f>
        <v>6642.4319999999998</v>
      </c>
      <c r="Z21" s="588">
        <f>$Q21*$AA$19</f>
        <v>8410.1760000000013</v>
      </c>
      <c r="AA21" s="582">
        <f>$R21*$AA$19</f>
        <v>9300.7440000000006</v>
      </c>
      <c r="AB21" s="573">
        <f>$P21*$AD$19</f>
        <v>6428.16</v>
      </c>
      <c r="AC21" s="588">
        <f>$Q21*$AD$19</f>
        <v>8138.880000000001</v>
      </c>
      <c r="AD21" s="573">
        <f>$R21*$AD$19</f>
        <v>9000.7200000000012</v>
      </c>
      <c r="AE21" s="564">
        <f>$P21*$AG$19</f>
        <v>5928.1919999999991</v>
      </c>
      <c r="AF21" s="588">
        <f t="shared" ref="AF21:AF46" si="3">$Q21*$AG$19</f>
        <v>7505.8560000000007</v>
      </c>
      <c r="AG21" s="582">
        <f t="shared" ref="AG21:AG46" si="4">$R21*$AG$19</f>
        <v>8300.6640000000007</v>
      </c>
      <c r="AH21" s="573">
        <f>$P21*$AJ$19</f>
        <v>5713.92</v>
      </c>
      <c r="AI21" s="588">
        <f>$Q21*$AJ$19</f>
        <v>7234.5600000000013</v>
      </c>
      <c r="AJ21" s="573">
        <f>$R21*$AJ$19</f>
        <v>8000.6400000000012</v>
      </c>
      <c r="AK21" s="564">
        <f t="shared" ref="AK21:AK46" si="5">$P21*$AM$19</f>
        <v>5356.7999999999993</v>
      </c>
      <c r="AL21" s="588">
        <f t="shared" ref="AL21:AL46" si="6">$Q21*$AM$19</f>
        <v>6782.4000000000005</v>
      </c>
      <c r="AM21" s="582">
        <f t="shared" ref="AM21:AM46" si="7">$R21*$AM$19</f>
        <v>7500.6</v>
      </c>
      <c r="AN21" s="573">
        <f>$P21*$AP$19</f>
        <v>4999.6799999999994</v>
      </c>
      <c r="AO21" s="588">
        <f>$Q21*$AP$19</f>
        <v>6330.24</v>
      </c>
      <c r="AP21" s="582">
        <f>$R21*$AP$19</f>
        <v>7000.56</v>
      </c>
    </row>
    <row r="22" spans="1:42" s="89" customFormat="1" ht="18" customHeight="1">
      <c r="B22" s="1500"/>
      <c r="C22" s="797" t="s">
        <v>70</v>
      </c>
      <c r="D22" s="798">
        <v>2.4</v>
      </c>
      <c r="E22" s="799" t="s">
        <v>255</v>
      </c>
      <c r="F22" s="1477"/>
      <c r="G22" s="1471"/>
      <c r="H22" s="1473"/>
      <c r="I22" s="1447"/>
      <c r="J22" s="1489"/>
      <c r="K22" s="1490"/>
      <c r="L22" s="1489"/>
      <c r="M22" s="1509"/>
      <c r="N22" s="1383"/>
      <c r="O22" s="1384"/>
      <c r="P22" s="565">
        <f>P21/F21</f>
        <v>7.1423999999999994</v>
      </c>
      <c r="Q22" s="589">
        <f>Q21/F21</f>
        <v>9.0432000000000006</v>
      </c>
      <c r="R22" s="579">
        <f>R21/F21</f>
        <v>10.000800000000002</v>
      </c>
      <c r="S22" s="570">
        <f>$P22*$U$19</f>
        <v>6.9995519999999996</v>
      </c>
      <c r="T22" s="594">
        <f>$Q22*$U$19</f>
        <v>8.8623360000000009</v>
      </c>
      <c r="U22" s="583">
        <f>$R22*$U$19</f>
        <v>9.8007840000000019</v>
      </c>
      <c r="V22" s="574">
        <f>$P22*$X$19</f>
        <v>6.7852799999999993</v>
      </c>
      <c r="W22" s="594">
        <f>$Q22*$X$19</f>
        <v>8.5910399999999996</v>
      </c>
      <c r="X22" s="574">
        <f>$R22*$X$19</f>
        <v>9.5007600000000014</v>
      </c>
      <c r="Y22" s="570">
        <f>$P22*$AA$19</f>
        <v>6.6424319999999994</v>
      </c>
      <c r="Z22" s="594">
        <f>$Q22*$AA$19</f>
        <v>8.4101760000000017</v>
      </c>
      <c r="AA22" s="583">
        <f>$R22*$AA$19</f>
        <v>9.3007440000000017</v>
      </c>
      <c r="AB22" s="574">
        <f>$P22*$AD$19</f>
        <v>6.4281599999999992</v>
      </c>
      <c r="AC22" s="594">
        <f>$Q22*$AD$19</f>
        <v>8.1388800000000003</v>
      </c>
      <c r="AD22" s="574">
        <f>$R22*$AD$19</f>
        <v>9.0007200000000012</v>
      </c>
      <c r="AE22" s="570">
        <f>$P22*$AG$19</f>
        <v>5.9281919999999992</v>
      </c>
      <c r="AF22" s="594">
        <f>$Q22*$AG$19</f>
        <v>7.5058560000000005</v>
      </c>
      <c r="AG22" s="583">
        <f t="shared" si="4"/>
        <v>8.3006640000000012</v>
      </c>
      <c r="AH22" s="574">
        <f>$P22*$AJ$19</f>
        <v>5.7139199999999999</v>
      </c>
      <c r="AI22" s="594">
        <f>$Q22*$AJ$19</f>
        <v>7.234560000000001</v>
      </c>
      <c r="AJ22" s="574">
        <f>$R22*$AJ$19</f>
        <v>8.0006400000000024</v>
      </c>
      <c r="AK22" s="570">
        <f t="shared" si="5"/>
        <v>5.3567999999999998</v>
      </c>
      <c r="AL22" s="594">
        <f t="shared" si="6"/>
        <v>6.7824000000000009</v>
      </c>
      <c r="AM22" s="583">
        <f t="shared" si="7"/>
        <v>7.5006000000000013</v>
      </c>
      <c r="AN22" s="574">
        <f>$P22*$AP$19</f>
        <v>4.9996799999999997</v>
      </c>
      <c r="AO22" s="594">
        <f>$Q22*$AP$19</f>
        <v>6.3302399999999999</v>
      </c>
      <c r="AP22" s="583">
        <f>$R22*$AP$19</f>
        <v>7.000560000000001</v>
      </c>
    </row>
    <row r="23" spans="1:42" s="82" customFormat="1" ht="18" customHeight="1">
      <c r="B23" s="1500"/>
      <c r="C23" s="1448" t="s">
        <v>442</v>
      </c>
      <c r="D23" s="1448"/>
      <c r="E23" s="1449"/>
      <c r="F23" s="1477">
        <v>1000</v>
      </c>
      <c r="G23" s="1471">
        <f>F23*D24</f>
        <v>2400</v>
      </c>
      <c r="H23" s="1473">
        <f>G23*$H$20</f>
        <v>7142.4</v>
      </c>
      <c r="I23" s="1447">
        <v>0</v>
      </c>
      <c r="J23" s="1460">
        <f>G23*KB손해!$G$8*6</f>
        <v>1900.8000000000002</v>
      </c>
      <c r="K23" s="1462">
        <f>G23*KB손해!$G$8*2</f>
        <v>633.6</v>
      </c>
      <c r="L23" s="1507">
        <f>G23*KB손해!$I$8*1</f>
        <v>324</v>
      </c>
      <c r="M23" s="1508">
        <f t="shared" ref="M23" si="8">G23*0%</f>
        <v>0</v>
      </c>
      <c r="N23" s="1393">
        <v>0</v>
      </c>
      <c r="O23" s="1394">
        <v>0</v>
      </c>
      <c r="P23" s="566">
        <f>H23</f>
        <v>7142.4</v>
      </c>
      <c r="Q23" s="590">
        <f>H23+I23+J23</f>
        <v>9043.2000000000007</v>
      </c>
      <c r="R23" s="575">
        <f>SUM(H23:O24)</f>
        <v>10000.800000000001</v>
      </c>
      <c r="S23" s="566">
        <f t="shared" si="0"/>
        <v>6999.5519999999997</v>
      </c>
      <c r="T23" s="590">
        <f t="shared" si="1"/>
        <v>8862.3360000000011</v>
      </c>
      <c r="U23" s="584">
        <f t="shared" si="2"/>
        <v>9800.7840000000015</v>
      </c>
      <c r="V23" s="575">
        <f t="shared" ref="V23:V46" si="9">$P23*$X$19</f>
        <v>6785.28</v>
      </c>
      <c r="W23" s="590">
        <f t="shared" ref="W23:W46" si="10">$Q23*$X$19</f>
        <v>8591.0400000000009</v>
      </c>
      <c r="X23" s="575">
        <f t="shared" ref="X23:X46" si="11">$R23*$X$19</f>
        <v>9500.76</v>
      </c>
      <c r="Y23" s="566">
        <f t="shared" ref="Y23:Y46" si="12">$P23*$AA$19</f>
        <v>6642.4319999999998</v>
      </c>
      <c r="Z23" s="590">
        <f t="shared" ref="Z23:Z46" si="13">$Q23*$AA$19</f>
        <v>8410.1760000000013</v>
      </c>
      <c r="AA23" s="584">
        <f t="shared" ref="AA23:AA46" si="14">$R23*$AA$19</f>
        <v>9300.7440000000006</v>
      </c>
      <c r="AB23" s="575">
        <f t="shared" ref="AB23:AB46" si="15">$P23*$AD$19</f>
        <v>6428.16</v>
      </c>
      <c r="AC23" s="590">
        <f t="shared" ref="AC23:AC46" si="16">$Q23*$AD$19</f>
        <v>8138.880000000001</v>
      </c>
      <c r="AD23" s="575">
        <f t="shared" ref="AD23:AD46" si="17">$R23*$AD$19</f>
        <v>9000.7200000000012</v>
      </c>
      <c r="AE23" s="566">
        <f t="shared" ref="AE23:AE46" si="18">$P23*$AG$19</f>
        <v>5928.1919999999991</v>
      </c>
      <c r="AF23" s="590">
        <f t="shared" si="3"/>
        <v>7505.8560000000007</v>
      </c>
      <c r="AG23" s="584">
        <f t="shared" si="4"/>
        <v>8300.6640000000007</v>
      </c>
      <c r="AH23" s="575">
        <f t="shared" ref="AH23:AH46" si="19">$P23*$AJ$19</f>
        <v>5713.92</v>
      </c>
      <c r="AI23" s="590">
        <f t="shared" ref="AI23:AI46" si="20">$Q23*$AJ$19</f>
        <v>7234.5600000000013</v>
      </c>
      <c r="AJ23" s="575">
        <f t="shared" ref="AJ23:AJ46" si="21">$R23*$AJ$19</f>
        <v>8000.6400000000012</v>
      </c>
      <c r="AK23" s="566">
        <f t="shared" si="5"/>
        <v>5356.7999999999993</v>
      </c>
      <c r="AL23" s="590">
        <f t="shared" si="6"/>
        <v>6782.4000000000005</v>
      </c>
      <c r="AM23" s="584">
        <f t="shared" si="7"/>
        <v>7500.6</v>
      </c>
      <c r="AN23" s="575">
        <f t="shared" ref="AN23:AN46" si="22">$P23*$AP$19</f>
        <v>4999.6799999999994</v>
      </c>
      <c r="AO23" s="590">
        <f t="shared" ref="AO23:AO46" si="23">$Q23*$AP$19</f>
        <v>6330.24</v>
      </c>
      <c r="AP23" s="584">
        <f t="shared" ref="AP23:AP46" si="24">$R23*$AP$19</f>
        <v>7000.56</v>
      </c>
    </row>
    <row r="24" spans="1:42" s="82" customFormat="1" ht="18" customHeight="1">
      <c r="B24" s="1500"/>
      <c r="C24" s="797" t="s">
        <v>70</v>
      </c>
      <c r="D24" s="798">
        <v>2.4</v>
      </c>
      <c r="E24" s="799" t="s">
        <v>98</v>
      </c>
      <c r="F24" s="1477"/>
      <c r="G24" s="1471"/>
      <c r="H24" s="1473"/>
      <c r="I24" s="1447"/>
      <c r="J24" s="1485"/>
      <c r="K24" s="1490"/>
      <c r="L24" s="1489"/>
      <c r="M24" s="1509"/>
      <c r="N24" s="1393"/>
      <c r="O24" s="1394"/>
      <c r="P24" s="565">
        <f>P23/F23</f>
        <v>7.1423999999999994</v>
      </c>
      <c r="Q24" s="589">
        <f>Q23/F23</f>
        <v>9.0432000000000006</v>
      </c>
      <c r="R24" s="579">
        <f>R23/F23</f>
        <v>10.000800000000002</v>
      </c>
      <c r="S24" s="570">
        <f t="shared" si="0"/>
        <v>6.9995519999999996</v>
      </c>
      <c r="T24" s="594">
        <f t="shared" si="1"/>
        <v>8.8623360000000009</v>
      </c>
      <c r="U24" s="583">
        <f t="shared" si="2"/>
        <v>9.8007840000000019</v>
      </c>
      <c r="V24" s="574">
        <f>$P24*$X$19</f>
        <v>6.7852799999999993</v>
      </c>
      <c r="W24" s="594">
        <f t="shared" si="10"/>
        <v>8.5910399999999996</v>
      </c>
      <c r="X24" s="574">
        <f t="shared" si="11"/>
        <v>9.5007600000000014</v>
      </c>
      <c r="Y24" s="570">
        <f t="shared" si="12"/>
        <v>6.6424319999999994</v>
      </c>
      <c r="Z24" s="594">
        <f t="shared" si="13"/>
        <v>8.4101760000000017</v>
      </c>
      <c r="AA24" s="583">
        <f t="shared" si="14"/>
        <v>9.3007440000000017</v>
      </c>
      <c r="AB24" s="574">
        <f t="shared" si="15"/>
        <v>6.4281599999999992</v>
      </c>
      <c r="AC24" s="594">
        <f t="shared" si="16"/>
        <v>8.1388800000000003</v>
      </c>
      <c r="AD24" s="574">
        <f t="shared" si="17"/>
        <v>9.0007200000000012</v>
      </c>
      <c r="AE24" s="570">
        <f t="shared" si="18"/>
        <v>5.9281919999999992</v>
      </c>
      <c r="AF24" s="594">
        <f>$Q24*$AG$19</f>
        <v>7.5058560000000005</v>
      </c>
      <c r="AG24" s="583">
        <f t="shared" si="4"/>
        <v>8.3006640000000012</v>
      </c>
      <c r="AH24" s="574">
        <f t="shared" si="19"/>
        <v>5.7139199999999999</v>
      </c>
      <c r="AI24" s="594">
        <f>$Q24*$AJ$19</f>
        <v>7.234560000000001</v>
      </c>
      <c r="AJ24" s="574">
        <f t="shared" si="21"/>
        <v>8.0006400000000024</v>
      </c>
      <c r="AK24" s="570">
        <f t="shared" si="5"/>
        <v>5.3567999999999998</v>
      </c>
      <c r="AL24" s="594">
        <f t="shared" si="6"/>
        <v>6.7824000000000009</v>
      </c>
      <c r="AM24" s="583">
        <f t="shared" si="7"/>
        <v>7.5006000000000013</v>
      </c>
      <c r="AN24" s="574">
        <f t="shared" si="22"/>
        <v>4.9996799999999997</v>
      </c>
      <c r="AO24" s="594">
        <f t="shared" si="23"/>
        <v>6.3302399999999999</v>
      </c>
      <c r="AP24" s="583">
        <f t="shared" si="24"/>
        <v>7.000560000000001</v>
      </c>
    </row>
    <row r="25" spans="1:42" s="89" customFormat="1" ht="18" customHeight="1">
      <c r="B25" s="1500"/>
      <c r="C25" s="1465" t="s">
        <v>713</v>
      </c>
      <c r="D25" s="1465"/>
      <c r="E25" s="1466"/>
      <c r="F25" s="1451">
        <v>1000</v>
      </c>
      <c r="G25" s="1471">
        <f>F25*D26</f>
        <v>2400</v>
      </c>
      <c r="H25" s="1473">
        <f>G25*$H$20</f>
        <v>7142.4</v>
      </c>
      <c r="I25" s="1447">
        <v>0</v>
      </c>
      <c r="J25" s="1460">
        <f>G25*KB손해!$G$8*6</f>
        <v>1900.8000000000002</v>
      </c>
      <c r="K25" s="1462">
        <f>G25*KB손해!$G$8*2</f>
        <v>633.6</v>
      </c>
      <c r="L25" s="1507">
        <f>G25*KB손해!$I$8*1</f>
        <v>324</v>
      </c>
      <c r="M25" s="1508">
        <f t="shared" ref="M25" si="25">G25*0%</f>
        <v>0</v>
      </c>
      <c r="N25" s="1383">
        <v>0</v>
      </c>
      <c r="O25" s="1384">
        <v>0</v>
      </c>
      <c r="P25" s="566">
        <f>H25</f>
        <v>7142.4</v>
      </c>
      <c r="Q25" s="590">
        <f>H25+I25+J25</f>
        <v>9043.2000000000007</v>
      </c>
      <c r="R25" s="575">
        <f>SUM(H25:O26)</f>
        <v>10000.800000000001</v>
      </c>
      <c r="S25" s="566">
        <f t="shared" si="0"/>
        <v>6999.5519999999997</v>
      </c>
      <c r="T25" s="590">
        <f t="shared" si="1"/>
        <v>8862.3360000000011</v>
      </c>
      <c r="U25" s="584">
        <f t="shared" si="2"/>
        <v>9800.7840000000015</v>
      </c>
      <c r="V25" s="575">
        <f>$P25*$X$19</f>
        <v>6785.28</v>
      </c>
      <c r="W25" s="590">
        <f t="shared" si="10"/>
        <v>8591.0400000000009</v>
      </c>
      <c r="X25" s="575">
        <f t="shared" si="11"/>
        <v>9500.76</v>
      </c>
      <c r="Y25" s="566">
        <f t="shared" si="12"/>
        <v>6642.4319999999998</v>
      </c>
      <c r="Z25" s="590">
        <f t="shared" si="13"/>
        <v>8410.1760000000013</v>
      </c>
      <c r="AA25" s="584">
        <f t="shared" si="14"/>
        <v>9300.7440000000006</v>
      </c>
      <c r="AB25" s="575">
        <f t="shared" si="15"/>
        <v>6428.16</v>
      </c>
      <c r="AC25" s="590">
        <f t="shared" si="16"/>
        <v>8138.880000000001</v>
      </c>
      <c r="AD25" s="575">
        <f t="shared" si="17"/>
        <v>9000.7200000000012</v>
      </c>
      <c r="AE25" s="566">
        <f t="shared" si="18"/>
        <v>5928.1919999999991</v>
      </c>
      <c r="AF25" s="590">
        <f t="shared" si="3"/>
        <v>7505.8560000000007</v>
      </c>
      <c r="AG25" s="584">
        <f t="shared" si="4"/>
        <v>8300.6640000000007</v>
      </c>
      <c r="AH25" s="575">
        <f t="shared" si="19"/>
        <v>5713.92</v>
      </c>
      <c r="AI25" s="590">
        <f t="shared" si="20"/>
        <v>7234.5600000000013</v>
      </c>
      <c r="AJ25" s="575">
        <f t="shared" si="21"/>
        <v>8000.6400000000012</v>
      </c>
      <c r="AK25" s="566">
        <f t="shared" si="5"/>
        <v>5356.7999999999993</v>
      </c>
      <c r="AL25" s="590">
        <f t="shared" si="6"/>
        <v>6782.4000000000005</v>
      </c>
      <c r="AM25" s="584">
        <f t="shared" si="7"/>
        <v>7500.6</v>
      </c>
      <c r="AN25" s="575">
        <f t="shared" si="22"/>
        <v>4999.6799999999994</v>
      </c>
      <c r="AO25" s="590">
        <f t="shared" si="23"/>
        <v>6330.24</v>
      </c>
      <c r="AP25" s="584">
        <f t="shared" si="24"/>
        <v>7000.56</v>
      </c>
    </row>
    <row r="26" spans="1:42" s="89" customFormat="1" ht="18" customHeight="1">
      <c r="B26" s="1500"/>
      <c r="C26" s="797" t="s">
        <v>70</v>
      </c>
      <c r="D26" s="798">
        <v>2.4</v>
      </c>
      <c r="E26" s="799" t="s">
        <v>98</v>
      </c>
      <c r="F26" s="1451"/>
      <c r="G26" s="1471"/>
      <c r="H26" s="1473"/>
      <c r="I26" s="1447"/>
      <c r="J26" s="1485"/>
      <c r="K26" s="1490"/>
      <c r="L26" s="1489"/>
      <c r="M26" s="1509"/>
      <c r="N26" s="1383"/>
      <c r="O26" s="1384"/>
      <c r="P26" s="565">
        <f>P25/F25</f>
        <v>7.1423999999999994</v>
      </c>
      <c r="Q26" s="589">
        <f>Q25/F25</f>
        <v>9.0432000000000006</v>
      </c>
      <c r="R26" s="579">
        <f>R25/F25</f>
        <v>10.000800000000002</v>
      </c>
      <c r="S26" s="570">
        <f t="shared" si="0"/>
        <v>6.9995519999999996</v>
      </c>
      <c r="T26" s="594">
        <f t="shared" si="1"/>
        <v>8.8623360000000009</v>
      </c>
      <c r="U26" s="583">
        <f t="shared" si="2"/>
        <v>9.8007840000000019</v>
      </c>
      <c r="V26" s="574">
        <f t="shared" si="9"/>
        <v>6.7852799999999993</v>
      </c>
      <c r="W26" s="594">
        <f t="shared" si="10"/>
        <v>8.5910399999999996</v>
      </c>
      <c r="X26" s="574">
        <f t="shared" si="11"/>
        <v>9.5007600000000014</v>
      </c>
      <c r="Y26" s="570">
        <f t="shared" si="12"/>
        <v>6.6424319999999994</v>
      </c>
      <c r="Z26" s="594">
        <f t="shared" si="13"/>
        <v>8.4101760000000017</v>
      </c>
      <c r="AA26" s="583">
        <f t="shared" si="14"/>
        <v>9.3007440000000017</v>
      </c>
      <c r="AB26" s="574">
        <f t="shared" si="15"/>
        <v>6.4281599999999992</v>
      </c>
      <c r="AC26" s="594">
        <f t="shared" si="16"/>
        <v>8.1388800000000003</v>
      </c>
      <c r="AD26" s="574">
        <f t="shared" si="17"/>
        <v>9.0007200000000012</v>
      </c>
      <c r="AE26" s="570">
        <f t="shared" si="18"/>
        <v>5.9281919999999992</v>
      </c>
      <c r="AF26" s="594">
        <f t="shared" si="3"/>
        <v>7.5058560000000005</v>
      </c>
      <c r="AG26" s="583">
        <f t="shared" si="4"/>
        <v>8.3006640000000012</v>
      </c>
      <c r="AH26" s="574">
        <f t="shared" si="19"/>
        <v>5.7139199999999999</v>
      </c>
      <c r="AI26" s="594">
        <f t="shared" si="20"/>
        <v>7.234560000000001</v>
      </c>
      <c r="AJ26" s="574">
        <f t="shared" si="21"/>
        <v>8.0006400000000024</v>
      </c>
      <c r="AK26" s="570">
        <f t="shared" si="5"/>
        <v>5.3567999999999998</v>
      </c>
      <c r="AL26" s="594">
        <f t="shared" si="6"/>
        <v>6.7824000000000009</v>
      </c>
      <c r="AM26" s="583">
        <f t="shared" si="7"/>
        <v>7.5006000000000013</v>
      </c>
      <c r="AN26" s="574">
        <f t="shared" si="22"/>
        <v>4.9996799999999997</v>
      </c>
      <c r="AO26" s="594">
        <f t="shared" si="23"/>
        <v>6.3302399999999999</v>
      </c>
      <c r="AP26" s="583">
        <f t="shared" si="24"/>
        <v>7.000560000000001</v>
      </c>
    </row>
    <row r="27" spans="1:42" s="89" customFormat="1" ht="18" customHeight="1">
      <c r="B27" s="1500"/>
      <c r="C27" s="1465" t="s">
        <v>256</v>
      </c>
      <c r="D27" s="1465"/>
      <c r="E27" s="1466"/>
      <c r="F27" s="1451">
        <v>1000</v>
      </c>
      <c r="G27" s="1471">
        <f>F27*D28</f>
        <v>2400</v>
      </c>
      <c r="H27" s="1473">
        <f>G27*$H$20</f>
        <v>7142.4</v>
      </c>
      <c r="I27" s="1447">
        <v>0</v>
      </c>
      <c r="J27" s="1460">
        <f>G27*KB손해!$G$8*6</f>
        <v>1900.8000000000002</v>
      </c>
      <c r="K27" s="1462">
        <f>G27*KB손해!$G$8*2</f>
        <v>633.6</v>
      </c>
      <c r="L27" s="1507">
        <f>G27*KB손해!$I$8*1</f>
        <v>324</v>
      </c>
      <c r="M27" s="1508">
        <f t="shared" ref="M27" si="26">G27*0%</f>
        <v>0</v>
      </c>
      <c r="N27" s="1383">
        <v>0</v>
      </c>
      <c r="O27" s="1384">
        <v>0</v>
      </c>
      <c r="P27" s="566">
        <f>H27</f>
        <v>7142.4</v>
      </c>
      <c r="Q27" s="590">
        <f>H27+I27+J27</f>
        <v>9043.2000000000007</v>
      </c>
      <c r="R27" s="575">
        <f>SUM(H27:O28)</f>
        <v>10000.800000000001</v>
      </c>
      <c r="S27" s="566">
        <f t="shared" si="0"/>
        <v>6999.5519999999997</v>
      </c>
      <c r="T27" s="590">
        <f t="shared" si="1"/>
        <v>8862.3360000000011</v>
      </c>
      <c r="U27" s="584">
        <f t="shared" si="2"/>
        <v>9800.7840000000015</v>
      </c>
      <c r="V27" s="575">
        <f t="shared" si="9"/>
        <v>6785.28</v>
      </c>
      <c r="W27" s="590">
        <f t="shared" si="10"/>
        <v>8591.0400000000009</v>
      </c>
      <c r="X27" s="575">
        <f t="shared" si="11"/>
        <v>9500.76</v>
      </c>
      <c r="Y27" s="566">
        <f t="shared" si="12"/>
        <v>6642.4319999999998</v>
      </c>
      <c r="Z27" s="590">
        <f t="shared" si="13"/>
        <v>8410.1760000000013</v>
      </c>
      <c r="AA27" s="584">
        <f t="shared" si="14"/>
        <v>9300.7440000000006</v>
      </c>
      <c r="AB27" s="575">
        <f t="shared" si="15"/>
        <v>6428.16</v>
      </c>
      <c r="AC27" s="590">
        <f t="shared" si="16"/>
        <v>8138.880000000001</v>
      </c>
      <c r="AD27" s="575">
        <f t="shared" si="17"/>
        <v>9000.7200000000012</v>
      </c>
      <c r="AE27" s="566">
        <f t="shared" si="18"/>
        <v>5928.1919999999991</v>
      </c>
      <c r="AF27" s="590">
        <f t="shared" si="3"/>
        <v>7505.8560000000007</v>
      </c>
      <c r="AG27" s="584">
        <f t="shared" si="4"/>
        <v>8300.6640000000007</v>
      </c>
      <c r="AH27" s="575">
        <f t="shared" si="19"/>
        <v>5713.92</v>
      </c>
      <c r="AI27" s="590">
        <f t="shared" si="20"/>
        <v>7234.5600000000013</v>
      </c>
      <c r="AJ27" s="575">
        <f t="shared" si="21"/>
        <v>8000.6400000000012</v>
      </c>
      <c r="AK27" s="566">
        <f t="shared" si="5"/>
        <v>5356.7999999999993</v>
      </c>
      <c r="AL27" s="590">
        <f t="shared" si="6"/>
        <v>6782.4000000000005</v>
      </c>
      <c r="AM27" s="584">
        <f t="shared" si="7"/>
        <v>7500.6</v>
      </c>
      <c r="AN27" s="575">
        <f t="shared" si="22"/>
        <v>4999.6799999999994</v>
      </c>
      <c r="AO27" s="590">
        <f t="shared" si="23"/>
        <v>6330.24</v>
      </c>
      <c r="AP27" s="584">
        <f t="shared" si="24"/>
        <v>7000.56</v>
      </c>
    </row>
    <row r="28" spans="1:42" s="89" customFormat="1" ht="18" customHeight="1">
      <c r="B28" s="1500"/>
      <c r="C28" s="797" t="s">
        <v>70</v>
      </c>
      <c r="D28" s="798">
        <v>2.4</v>
      </c>
      <c r="E28" s="799" t="s">
        <v>98</v>
      </c>
      <c r="F28" s="1451"/>
      <c r="G28" s="1471"/>
      <c r="H28" s="1473"/>
      <c r="I28" s="1447"/>
      <c r="J28" s="1485"/>
      <c r="K28" s="1490"/>
      <c r="L28" s="1489"/>
      <c r="M28" s="1509"/>
      <c r="N28" s="1383"/>
      <c r="O28" s="1384"/>
      <c r="P28" s="565">
        <f>P27/F27</f>
        <v>7.1423999999999994</v>
      </c>
      <c r="Q28" s="589">
        <f>Q27/F27</f>
        <v>9.0432000000000006</v>
      </c>
      <c r="R28" s="579">
        <f>R27/F27</f>
        <v>10.000800000000002</v>
      </c>
      <c r="S28" s="570">
        <f t="shared" si="0"/>
        <v>6.9995519999999996</v>
      </c>
      <c r="T28" s="594">
        <f t="shared" si="1"/>
        <v>8.8623360000000009</v>
      </c>
      <c r="U28" s="583">
        <f t="shared" si="2"/>
        <v>9.8007840000000019</v>
      </c>
      <c r="V28" s="574">
        <f t="shared" si="9"/>
        <v>6.7852799999999993</v>
      </c>
      <c r="W28" s="594">
        <f t="shared" si="10"/>
        <v>8.5910399999999996</v>
      </c>
      <c r="X28" s="574">
        <f t="shared" si="11"/>
        <v>9.5007600000000014</v>
      </c>
      <c r="Y28" s="570">
        <f t="shared" si="12"/>
        <v>6.6424319999999994</v>
      </c>
      <c r="Z28" s="594">
        <f t="shared" si="13"/>
        <v>8.4101760000000017</v>
      </c>
      <c r="AA28" s="583">
        <f t="shared" si="14"/>
        <v>9.3007440000000017</v>
      </c>
      <c r="AB28" s="574">
        <f t="shared" si="15"/>
        <v>6.4281599999999992</v>
      </c>
      <c r="AC28" s="594">
        <f t="shared" si="16"/>
        <v>8.1388800000000003</v>
      </c>
      <c r="AD28" s="574">
        <f t="shared" si="17"/>
        <v>9.0007200000000012</v>
      </c>
      <c r="AE28" s="570">
        <f t="shared" si="18"/>
        <v>5.9281919999999992</v>
      </c>
      <c r="AF28" s="594">
        <f t="shared" si="3"/>
        <v>7.5058560000000005</v>
      </c>
      <c r="AG28" s="583">
        <f t="shared" si="4"/>
        <v>8.3006640000000012</v>
      </c>
      <c r="AH28" s="574">
        <f t="shared" si="19"/>
        <v>5.7139199999999999</v>
      </c>
      <c r="AI28" s="594">
        <f t="shared" si="20"/>
        <v>7.234560000000001</v>
      </c>
      <c r="AJ28" s="574">
        <f t="shared" si="21"/>
        <v>8.0006400000000024</v>
      </c>
      <c r="AK28" s="570">
        <f t="shared" si="5"/>
        <v>5.3567999999999998</v>
      </c>
      <c r="AL28" s="594">
        <f t="shared" si="6"/>
        <v>6.7824000000000009</v>
      </c>
      <c r="AM28" s="583">
        <f t="shared" si="7"/>
        <v>7.5006000000000013</v>
      </c>
      <c r="AN28" s="574">
        <f t="shared" si="22"/>
        <v>4.9996799999999997</v>
      </c>
      <c r="AO28" s="594">
        <f t="shared" si="23"/>
        <v>6.3302399999999999</v>
      </c>
      <c r="AP28" s="583">
        <f t="shared" si="24"/>
        <v>7.000560000000001</v>
      </c>
    </row>
    <row r="29" spans="1:42" s="89" customFormat="1" ht="18" customHeight="1">
      <c r="B29" s="1500"/>
      <c r="C29" s="1464" t="s">
        <v>119</v>
      </c>
      <c r="D29" s="1465"/>
      <c r="E29" s="1466"/>
      <c r="F29" s="1451">
        <v>1000</v>
      </c>
      <c r="G29" s="1471">
        <f>F29*D30</f>
        <v>2400</v>
      </c>
      <c r="H29" s="1473">
        <f>G29*$H$20</f>
        <v>7142.4</v>
      </c>
      <c r="I29" s="1447">
        <v>0</v>
      </c>
      <c r="J29" s="1460">
        <f>G29*KB손해!$G$8*6</f>
        <v>1900.8000000000002</v>
      </c>
      <c r="K29" s="1462">
        <f>G29*KB손해!$G$8*2</f>
        <v>633.6</v>
      </c>
      <c r="L29" s="1507">
        <f>G29*KB손해!$I$8*1</f>
        <v>324</v>
      </c>
      <c r="M29" s="1508">
        <f t="shared" ref="M29" si="27">G29*0%</f>
        <v>0</v>
      </c>
      <c r="N29" s="1383">
        <v>0</v>
      </c>
      <c r="O29" s="1384">
        <v>0</v>
      </c>
      <c r="P29" s="566">
        <f>H29</f>
        <v>7142.4</v>
      </c>
      <c r="Q29" s="590">
        <f>H29+I29+J29</f>
        <v>9043.2000000000007</v>
      </c>
      <c r="R29" s="575">
        <f>SUM(H29:O30)</f>
        <v>10000.800000000001</v>
      </c>
      <c r="S29" s="566">
        <f t="shared" si="0"/>
        <v>6999.5519999999997</v>
      </c>
      <c r="T29" s="590">
        <f t="shared" si="1"/>
        <v>8862.3360000000011</v>
      </c>
      <c r="U29" s="584">
        <f t="shared" si="2"/>
        <v>9800.7840000000015</v>
      </c>
      <c r="V29" s="575">
        <f t="shared" si="9"/>
        <v>6785.28</v>
      </c>
      <c r="W29" s="590">
        <f t="shared" si="10"/>
        <v>8591.0400000000009</v>
      </c>
      <c r="X29" s="575">
        <f t="shared" si="11"/>
        <v>9500.76</v>
      </c>
      <c r="Y29" s="566">
        <f t="shared" si="12"/>
        <v>6642.4319999999998</v>
      </c>
      <c r="Z29" s="590">
        <f t="shared" si="13"/>
        <v>8410.1760000000013</v>
      </c>
      <c r="AA29" s="584">
        <f t="shared" si="14"/>
        <v>9300.7440000000006</v>
      </c>
      <c r="AB29" s="575">
        <f t="shared" si="15"/>
        <v>6428.16</v>
      </c>
      <c r="AC29" s="590">
        <f t="shared" si="16"/>
        <v>8138.880000000001</v>
      </c>
      <c r="AD29" s="575">
        <f t="shared" si="17"/>
        <v>9000.7200000000012</v>
      </c>
      <c r="AE29" s="566">
        <f t="shared" si="18"/>
        <v>5928.1919999999991</v>
      </c>
      <c r="AF29" s="590">
        <f t="shared" si="3"/>
        <v>7505.8560000000007</v>
      </c>
      <c r="AG29" s="584">
        <f t="shared" si="4"/>
        <v>8300.6640000000007</v>
      </c>
      <c r="AH29" s="575">
        <f t="shared" si="19"/>
        <v>5713.92</v>
      </c>
      <c r="AI29" s="590">
        <f t="shared" si="20"/>
        <v>7234.5600000000013</v>
      </c>
      <c r="AJ29" s="575">
        <f t="shared" si="21"/>
        <v>8000.6400000000012</v>
      </c>
      <c r="AK29" s="566">
        <f t="shared" si="5"/>
        <v>5356.7999999999993</v>
      </c>
      <c r="AL29" s="590">
        <f t="shared" si="6"/>
        <v>6782.4000000000005</v>
      </c>
      <c r="AM29" s="584">
        <f t="shared" si="7"/>
        <v>7500.6</v>
      </c>
      <c r="AN29" s="575">
        <f t="shared" si="22"/>
        <v>4999.6799999999994</v>
      </c>
      <c r="AO29" s="590">
        <f t="shared" si="23"/>
        <v>6330.24</v>
      </c>
      <c r="AP29" s="584">
        <f t="shared" si="24"/>
        <v>7000.56</v>
      </c>
    </row>
    <row r="30" spans="1:42" s="89" customFormat="1" ht="18" customHeight="1">
      <c r="B30" s="1500"/>
      <c r="C30" s="800" t="s">
        <v>257</v>
      </c>
      <c r="D30" s="798">
        <v>2.4</v>
      </c>
      <c r="E30" s="799" t="s">
        <v>98</v>
      </c>
      <c r="F30" s="1451"/>
      <c r="G30" s="1471"/>
      <c r="H30" s="1473"/>
      <c r="I30" s="1447"/>
      <c r="J30" s="1461"/>
      <c r="K30" s="1463"/>
      <c r="L30" s="1528"/>
      <c r="M30" s="1529"/>
      <c r="N30" s="1383"/>
      <c r="O30" s="1384"/>
      <c r="P30" s="565">
        <f>P29/F29</f>
        <v>7.1423999999999994</v>
      </c>
      <c r="Q30" s="589">
        <f>Q29/F29</f>
        <v>9.0432000000000006</v>
      </c>
      <c r="R30" s="579">
        <f>R29/F29</f>
        <v>10.000800000000002</v>
      </c>
      <c r="S30" s="570">
        <f t="shared" si="0"/>
        <v>6.9995519999999996</v>
      </c>
      <c r="T30" s="594">
        <f t="shared" si="1"/>
        <v>8.8623360000000009</v>
      </c>
      <c r="U30" s="583">
        <f t="shared" si="2"/>
        <v>9.8007840000000019</v>
      </c>
      <c r="V30" s="574">
        <f t="shared" si="9"/>
        <v>6.7852799999999993</v>
      </c>
      <c r="W30" s="594">
        <f t="shared" si="10"/>
        <v>8.5910399999999996</v>
      </c>
      <c r="X30" s="574">
        <f t="shared" si="11"/>
        <v>9.5007600000000014</v>
      </c>
      <c r="Y30" s="570">
        <f t="shared" si="12"/>
        <v>6.6424319999999994</v>
      </c>
      <c r="Z30" s="594">
        <f t="shared" si="13"/>
        <v>8.4101760000000017</v>
      </c>
      <c r="AA30" s="583">
        <f t="shared" si="14"/>
        <v>9.3007440000000017</v>
      </c>
      <c r="AB30" s="574">
        <f t="shared" si="15"/>
        <v>6.4281599999999992</v>
      </c>
      <c r="AC30" s="594">
        <f t="shared" si="16"/>
        <v>8.1388800000000003</v>
      </c>
      <c r="AD30" s="574">
        <f t="shared" si="17"/>
        <v>9.0007200000000012</v>
      </c>
      <c r="AE30" s="570">
        <f t="shared" si="18"/>
        <v>5.9281919999999992</v>
      </c>
      <c r="AF30" s="594">
        <f t="shared" si="3"/>
        <v>7.5058560000000005</v>
      </c>
      <c r="AG30" s="583">
        <f t="shared" si="4"/>
        <v>8.3006640000000012</v>
      </c>
      <c r="AH30" s="574">
        <f t="shared" si="19"/>
        <v>5.7139199999999999</v>
      </c>
      <c r="AI30" s="594">
        <f t="shared" si="20"/>
        <v>7.234560000000001</v>
      </c>
      <c r="AJ30" s="574">
        <f t="shared" si="21"/>
        <v>8.0006400000000024</v>
      </c>
      <c r="AK30" s="570">
        <f t="shared" si="5"/>
        <v>5.3567999999999998</v>
      </c>
      <c r="AL30" s="594">
        <f t="shared" si="6"/>
        <v>6.7824000000000009</v>
      </c>
      <c r="AM30" s="583">
        <f t="shared" si="7"/>
        <v>7.5006000000000013</v>
      </c>
      <c r="AN30" s="574">
        <f t="shared" si="22"/>
        <v>4.9996799999999997</v>
      </c>
      <c r="AO30" s="594">
        <f t="shared" si="23"/>
        <v>6.3302399999999999</v>
      </c>
      <c r="AP30" s="583">
        <f t="shared" si="24"/>
        <v>7.000560000000001</v>
      </c>
    </row>
    <row r="31" spans="1:42" s="89" customFormat="1" ht="18" customHeight="1">
      <c r="B31" s="1500"/>
      <c r="C31" s="1465" t="s">
        <v>448</v>
      </c>
      <c r="D31" s="1465"/>
      <c r="E31" s="1466"/>
      <c r="F31" s="1451">
        <v>1000</v>
      </c>
      <c r="G31" s="1471">
        <f>F31*D32</f>
        <v>2400</v>
      </c>
      <c r="H31" s="1473">
        <f>G31*$H$20</f>
        <v>7142.4</v>
      </c>
      <c r="I31" s="1447">
        <v>0</v>
      </c>
      <c r="J31" s="1472">
        <f>G31*KB손해!$G$8*6</f>
        <v>1900.8000000000002</v>
      </c>
      <c r="K31" s="1446">
        <f>G31*KB손해!$G$8*2</f>
        <v>633.6</v>
      </c>
      <c r="L31" s="1457">
        <f>G31*KB손해!$I$8*1</f>
        <v>324</v>
      </c>
      <c r="M31" s="1530">
        <f t="shared" ref="M31" si="28">G31*0%</f>
        <v>0</v>
      </c>
      <c r="N31" s="1383">
        <v>0</v>
      </c>
      <c r="O31" s="1384">
        <v>0</v>
      </c>
      <c r="P31" s="566">
        <f>H31</f>
        <v>7142.4</v>
      </c>
      <c r="Q31" s="590">
        <f>H31+I31+J31</f>
        <v>9043.2000000000007</v>
      </c>
      <c r="R31" s="575">
        <f>SUM(H31:O32)</f>
        <v>10000.800000000001</v>
      </c>
      <c r="S31" s="566">
        <f t="shared" si="0"/>
        <v>6999.5519999999997</v>
      </c>
      <c r="T31" s="590">
        <f t="shared" si="1"/>
        <v>8862.3360000000011</v>
      </c>
      <c r="U31" s="584">
        <f t="shared" si="2"/>
        <v>9800.7840000000015</v>
      </c>
      <c r="V31" s="575">
        <f t="shared" si="9"/>
        <v>6785.28</v>
      </c>
      <c r="W31" s="590">
        <f t="shared" si="10"/>
        <v>8591.0400000000009</v>
      </c>
      <c r="X31" s="575">
        <f t="shared" si="11"/>
        <v>9500.76</v>
      </c>
      <c r="Y31" s="566">
        <f t="shared" si="12"/>
        <v>6642.4319999999998</v>
      </c>
      <c r="Z31" s="590">
        <f t="shared" si="13"/>
        <v>8410.1760000000013</v>
      </c>
      <c r="AA31" s="584">
        <f t="shared" si="14"/>
        <v>9300.7440000000006</v>
      </c>
      <c r="AB31" s="575">
        <f t="shared" si="15"/>
        <v>6428.16</v>
      </c>
      <c r="AC31" s="590">
        <f t="shared" si="16"/>
        <v>8138.880000000001</v>
      </c>
      <c r="AD31" s="575">
        <f t="shared" si="17"/>
        <v>9000.7200000000012</v>
      </c>
      <c r="AE31" s="566">
        <f t="shared" si="18"/>
        <v>5928.1919999999991</v>
      </c>
      <c r="AF31" s="590">
        <f t="shared" si="3"/>
        <v>7505.8560000000007</v>
      </c>
      <c r="AG31" s="584">
        <f t="shared" si="4"/>
        <v>8300.6640000000007</v>
      </c>
      <c r="AH31" s="575">
        <f t="shared" si="19"/>
        <v>5713.92</v>
      </c>
      <c r="AI31" s="590">
        <f t="shared" si="20"/>
        <v>7234.5600000000013</v>
      </c>
      <c r="AJ31" s="575">
        <f t="shared" si="21"/>
        <v>8000.6400000000012</v>
      </c>
      <c r="AK31" s="566">
        <f t="shared" si="5"/>
        <v>5356.7999999999993</v>
      </c>
      <c r="AL31" s="590">
        <f t="shared" si="6"/>
        <v>6782.4000000000005</v>
      </c>
      <c r="AM31" s="584">
        <f t="shared" si="7"/>
        <v>7500.6</v>
      </c>
      <c r="AN31" s="575">
        <f t="shared" si="22"/>
        <v>4999.6799999999994</v>
      </c>
      <c r="AO31" s="590">
        <f t="shared" si="23"/>
        <v>6330.24</v>
      </c>
      <c r="AP31" s="584">
        <f t="shared" si="24"/>
        <v>7000.56</v>
      </c>
    </row>
    <row r="32" spans="1:42" s="89" customFormat="1" ht="18" customHeight="1">
      <c r="B32" s="1501"/>
      <c r="C32" s="800" t="s">
        <v>70</v>
      </c>
      <c r="D32" s="798">
        <v>2.4</v>
      </c>
      <c r="E32" s="799" t="s">
        <v>98</v>
      </c>
      <c r="F32" s="1451"/>
      <c r="G32" s="1471"/>
      <c r="H32" s="1473"/>
      <c r="I32" s="1447"/>
      <c r="J32" s="1461"/>
      <c r="K32" s="1463"/>
      <c r="L32" s="1528"/>
      <c r="M32" s="1529"/>
      <c r="N32" s="1383"/>
      <c r="O32" s="1384"/>
      <c r="P32" s="565">
        <f>P31/F31</f>
        <v>7.1423999999999994</v>
      </c>
      <c r="Q32" s="589">
        <f>Q31/F31</f>
        <v>9.0432000000000006</v>
      </c>
      <c r="R32" s="579">
        <f>R31/F31</f>
        <v>10.000800000000002</v>
      </c>
      <c r="S32" s="570">
        <f t="shared" si="0"/>
        <v>6.9995519999999996</v>
      </c>
      <c r="T32" s="594">
        <f t="shared" si="1"/>
        <v>8.8623360000000009</v>
      </c>
      <c r="U32" s="583">
        <f t="shared" si="2"/>
        <v>9.8007840000000019</v>
      </c>
      <c r="V32" s="574">
        <f t="shared" si="9"/>
        <v>6.7852799999999993</v>
      </c>
      <c r="W32" s="594">
        <f t="shared" si="10"/>
        <v>8.5910399999999996</v>
      </c>
      <c r="X32" s="574">
        <f t="shared" si="11"/>
        <v>9.5007600000000014</v>
      </c>
      <c r="Y32" s="570">
        <f t="shared" si="12"/>
        <v>6.6424319999999994</v>
      </c>
      <c r="Z32" s="594">
        <f t="shared" si="13"/>
        <v>8.4101760000000017</v>
      </c>
      <c r="AA32" s="583">
        <f t="shared" si="14"/>
        <v>9.3007440000000017</v>
      </c>
      <c r="AB32" s="574">
        <f t="shared" si="15"/>
        <v>6.4281599999999992</v>
      </c>
      <c r="AC32" s="594">
        <f t="shared" si="16"/>
        <v>8.1388800000000003</v>
      </c>
      <c r="AD32" s="574">
        <f t="shared" si="17"/>
        <v>9.0007200000000012</v>
      </c>
      <c r="AE32" s="570">
        <f t="shared" si="18"/>
        <v>5.9281919999999992</v>
      </c>
      <c r="AF32" s="594">
        <f t="shared" si="3"/>
        <v>7.5058560000000005</v>
      </c>
      <c r="AG32" s="583">
        <f t="shared" si="4"/>
        <v>8.3006640000000012</v>
      </c>
      <c r="AH32" s="574">
        <f t="shared" si="19"/>
        <v>5.7139199999999999</v>
      </c>
      <c r="AI32" s="594">
        <f t="shared" si="20"/>
        <v>7.234560000000001</v>
      </c>
      <c r="AJ32" s="574">
        <f t="shared" si="21"/>
        <v>8.0006400000000024</v>
      </c>
      <c r="AK32" s="570">
        <f t="shared" si="5"/>
        <v>5.3567999999999998</v>
      </c>
      <c r="AL32" s="594">
        <f t="shared" si="6"/>
        <v>6.7824000000000009</v>
      </c>
      <c r="AM32" s="583">
        <f t="shared" si="7"/>
        <v>7.5006000000000013</v>
      </c>
      <c r="AN32" s="574">
        <f t="shared" si="22"/>
        <v>4.9996799999999997</v>
      </c>
      <c r="AO32" s="594">
        <f t="shared" si="23"/>
        <v>6.3302399999999999</v>
      </c>
      <c r="AP32" s="583">
        <f t="shared" si="24"/>
        <v>7.000560000000001</v>
      </c>
    </row>
    <row r="33" spans="2:42" s="89" customFormat="1" ht="18" customHeight="1">
      <c r="B33" s="1511" t="s">
        <v>82</v>
      </c>
      <c r="C33" s="1467" t="s">
        <v>118</v>
      </c>
      <c r="D33" s="1467"/>
      <c r="E33" s="1468"/>
      <c r="F33" s="1451">
        <v>1000</v>
      </c>
      <c r="G33" s="1471">
        <f>F33*D34</f>
        <v>2400</v>
      </c>
      <c r="H33" s="1473">
        <f>G33*$H$20</f>
        <v>7142.4</v>
      </c>
      <c r="I33" s="1447">
        <v>0</v>
      </c>
      <c r="J33" s="1472">
        <f>G33*KB손해!$G$8*6</f>
        <v>1900.8000000000002</v>
      </c>
      <c r="K33" s="1446">
        <f>G33*KB손해!$G$8*2</f>
        <v>633.6</v>
      </c>
      <c r="L33" s="1457">
        <f>G33*KB손해!$I$8*1</f>
        <v>324</v>
      </c>
      <c r="M33" s="1530">
        <f t="shared" ref="M33" si="29">G33*0%</f>
        <v>0</v>
      </c>
      <c r="N33" s="1383">
        <v>0</v>
      </c>
      <c r="O33" s="1384">
        <v>0</v>
      </c>
      <c r="P33" s="566">
        <f>H33</f>
        <v>7142.4</v>
      </c>
      <c r="Q33" s="590">
        <f>H33+I33+J33</f>
        <v>9043.2000000000007</v>
      </c>
      <c r="R33" s="575">
        <f>SUM(H33:O34)</f>
        <v>10000.800000000001</v>
      </c>
      <c r="S33" s="566">
        <f t="shared" si="0"/>
        <v>6999.5519999999997</v>
      </c>
      <c r="T33" s="590">
        <f t="shared" si="1"/>
        <v>8862.3360000000011</v>
      </c>
      <c r="U33" s="584">
        <f t="shared" si="2"/>
        <v>9800.7840000000015</v>
      </c>
      <c r="V33" s="575">
        <f t="shared" si="9"/>
        <v>6785.28</v>
      </c>
      <c r="W33" s="590">
        <f t="shared" si="10"/>
        <v>8591.0400000000009</v>
      </c>
      <c r="X33" s="575">
        <f t="shared" si="11"/>
        <v>9500.76</v>
      </c>
      <c r="Y33" s="566">
        <f t="shared" si="12"/>
        <v>6642.4319999999998</v>
      </c>
      <c r="Z33" s="590">
        <f t="shared" si="13"/>
        <v>8410.1760000000013</v>
      </c>
      <c r="AA33" s="584">
        <f t="shared" si="14"/>
        <v>9300.7440000000006</v>
      </c>
      <c r="AB33" s="575">
        <f t="shared" si="15"/>
        <v>6428.16</v>
      </c>
      <c r="AC33" s="590">
        <f t="shared" si="16"/>
        <v>8138.880000000001</v>
      </c>
      <c r="AD33" s="575">
        <f t="shared" si="17"/>
        <v>9000.7200000000012</v>
      </c>
      <c r="AE33" s="566">
        <f t="shared" si="18"/>
        <v>5928.1919999999991</v>
      </c>
      <c r="AF33" s="590">
        <f t="shared" si="3"/>
        <v>7505.8560000000007</v>
      </c>
      <c r="AG33" s="584">
        <f t="shared" si="4"/>
        <v>8300.6640000000007</v>
      </c>
      <c r="AH33" s="575">
        <f t="shared" si="19"/>
        <v>5713.92</v>
      </c>
      <c r="AI33" s="590">
        <f t="shared" si="20"/>
        <v>7234.5600000000013</v>
      </c>
      <c r="AJ33" s="575">
        <f t="shared" si="21"/>
        <v>8000.6400000000012</v>
      </c>
      <c r="AK33" s="566">
        <f t="shared" si="5"/>
        <v>5356.7999999999993</v>
      </c>
      <c r="AL33" s="590">
        <f t="shared" si="6"/>
        <v>6782.4000000000005</v>
      </c>
      <c r="AM33" s="584">
        <f t="shared" si="7"/>
        <v>7500.6</v>
      </c>
      <c r="AN33" s="575">
        <f t="shared" si="22"/>
        <v>4999.6799999999994</v>
      </c>
      <c r="AO33" s="590">
        <f t="shared" si="23"/>
        <v>6330.24</v>
      </c>
      <c r="AP33" s="584">
        <f t="shared" si="24"/>
        <v>7000.56</v>
      </c>
    </row>
    <row r="34" spans="2:42" s="89" customFormat="1" ht="18" customHeight="1" thickBot="1">
      <c r="B34" s="1512"/>
      <c r="C34" s="797" t="s">
        <v>258</v>
      </c>
      <c r="D34" s="765">
        <v>2.4</v>
      </c>
      <c r="E34" s="799" t="s">
        <v>98</v>
      </c>
      <c r="F34" s="1451"/>
      <c r="G34" s="1471"/>
      <c r="H34" s="1473"/>
      <c r="I34" s="1447"/>
      <c r="J34" s="1461"/>
      <c r="K34" s="1463"/>
      <c r="L34" s="1528"/>
      <c r="M34" s="1529"/>
      <c r="N34" s="1383"/>
      <c r="O34" s="1384"/>
      <c r="P34" s="565">
        <f>P33/F33</f>
        <v>7.1423999999999994</v>
      </c>
      <c r="Q34" s="589">
        <f>Q33/F33</f>
        <v>9.0432000000000006</v>
      </c>
      <c r="R34" s="579">
        <f>R33/F33</f>
        <v>10.000800000000002</v>
      </c>
      <c r="S34" s="570">
        <f t="shared" si="0"/>
        <v>6.9995519999999996</v>
      </c>
      <c r="T34" s="594">
        <f t="shared" si="1"/>
        <v>8.8623360000000009</v>
      </c>
      <c r="U34" s="583">
        <f t="shared" si="2"/>
        <v>9.8007840000000019</v>
      </c>
      <c r="V34" s="574">
        <f t="shared" si="9"/>
        <v>6.7852799999999993</v>
      </c>
      <c r="W34" s="594">
        <f t="shared" si="10"/>
        <v>8.5910399999999996</v>
      </c>
      <c r="X34" s="574">
        <f t="shared" si="11"/>
        <v>9.5007600000000014</v>
      </c>
      <c r="Y34" s="570">
        <f t="shared" si="12"/>
        <v>6.6424319999999994</v>
      </c>
      <c r="Z34" s="594">
        <f t="shared" si="13"/>
        <v>8.4101760000000017</v>
      </c>
      <c r="AA34" s="583">
        <f t="shared" si="14"/>
        <v>9.3007440000000017</v>
      </c>
      <c r="AB34" s="574">
        <f t="shared" si="15"/>
        <v>6.4281599999999992</v>
      </c>
      <c r="AC34" s="594">
        <f t="shared" si="16"/>
        <v>8.1388800000000003</v>
      </c>
      <c r="AD34" s="574">
        <f t="shared" si="17"/>
        <v>9.0007200000000012</v>
      </c>
      <c r="AE34" s="570">
        <f t="shared" si="18"/>
        <v>5.9281919999999992</v>
      </c>
      <c r="AF34" s="594">
        <f t="shared" si="3"/>
        <v>7.5058560000000005</v>
      </c>
      <c r="AG34" s="583">
        <f t="shared" si="4"/>
        <v>8.3006640000000012</v>
      </c>
      <c r="AH34" s="574">
        <f t="shared" si="19"/>
        <v>5.7139199999999999</v>
      </c>
      <c r="AI34" s="594">
        <f t="shared" si="20"/>
        <v>7.234560000000001</v>
      </c>
      <c r="AJ34" s="574">
        <f t="shared" si="21"/>
        <v>8.0006400000000024</v>
      </c>
      <c r="AK34" s="570">
        <f t="shared" si="5"/>
        <v>5.3567999999999998</v>
      </c>
      <c r="AL34" s="594">
        <f t="shared" si="6"/>
        <v>6.7824000000000009</v>
      </c>
      <c r="AM34" s="583">
        <f t="shared" si="7"/>
        <v>7.5006000000000013</v>
      </c>
      <c r="AN34" s="574">
        <f t="shared" si="22"/>
        <v>4.9996799999999997</v>
      </c>
      <c r="AO34" s="594">
        <f t="shared" si="23"/>
        <v>6.3302399999999999</v>
      </c>
      <c r="AP34" s="583">
        <f t="shared" si="24"/>
        <v>7.000560000000001</v>
      </c>
    </row>
    <row r="35" spans="2:42" s="89" customFormat="1" ht="18" customHeight="1">
      <c r="B35" s="1512"/>
      <c r="C35" s="1464" t="s">
        <v>99</v>
      </c>
      <c r="D35" s="1465"/>
      <c r="E35" s="1466"/>
      <c r="F35" s="1451">
        <v>1000</v>
      </c>
      <c r="G35" s="1471">
        <f>F35*D36</f>
        <v>2400</v>
      </c>
      <c r="H35" s="1473">
        <f>G35*$H$20</f>
        <v>7142.4</v>
      </c>
      <c r="I35" s="1447">
        <v>0</v>
      </c>
      <c r="J35" s="1472">
        <f>G35*KB손해!$G$8*6</f>
        <v>1900.8000000000002</v>
      </c>
      <c r="K35" s="1446">
        <f>G35*KB손해!$G$8*2</f>
        <v>633.6</v>
      </c>
      <c r="L35" s="1457">
        <f>G35*KB손해!$I$8*1</f>
        <v>324</v>
      </c>
      <c r="M35" s="1530">
        <f t="shared" ref="M35" si="30">G35*0%</f>
        <v>0</v>
      </c>
      <c r="N35" s="1383">
        <v>0</v>
      </c>
      <c r="O35" s="1384">
        <v>0</v>
      </c>
      <c r="P35" s="566">
        <f>H35</f>
        <v>7142.4</v>
      </c>
      <c r="Q35" s="590">
        <f>H35+I35+J35</f>
        <v>9043.2000000000007</v>
      </c>
      <c r="R35" s="575">
        <f>SUM(H35:O36)</f>
        <v>10000.800000000001</v>
      </c>
      <c r="S35" s="566">
        <f t="shared" si="0"/>
        <v>6999.5519999999997</v>
      </c>
      <c r="T35" s="590">
        <f t="shared" si="1"/>
        <v>8862.3360000000011</v>
      </c>
      <c r="U35" s="584">
        <f t="shared" si="2"/>
        <v>9800.7840000000015</v>
      </c>
      <c r="V35" s="575">
        <f t="shared" si="9"/>
        <v>6785.28</v>
      </c>
      <c r="W35" s="590">
        <f t="shared" si="10"/>
        <v>8591.0400000000009</v>
      </c>
      <c r="X35" s="575">
        <f t="shared" si="11"/>
        <v>9500.76</v>
      </c>
      <c r="Y35" s="566">
        <f t="shared" si="12"/>
        <v>6642.4319999999998</v>
      </c>
      <c r="Z35" s="590">
        <f t="shared" si="13"/>
        <v>8410.1760000000013</v>
      </c>
      <c r="AA35" s="584">
        <f t="shared" si="14"/>
        <v>9300.7440000000006</v>
      </c>
      <c r="AB35" s="575">
        <f t="shared" si="15"/>
        <v>6428.16</v>
      </c>
      <c r="AC35" s="590">
        <f t="shared" si="16"/>
        <v>8138.880000000001</v>
      </c>
      <c r="AD35" s="575">
        <f t="shared" si="17"/>
        <v>9000.7200000000012</v>
      </c>
      <c r="AE35" s="566">
        <f t="shared" si="18"/>
        <v>5928.1919999999991</v>
      </c>
      <c r="AF35" s="590">
        <f t="shared" si="3"/>
        <v>7505.8560000000007</v>
      </c>
      <c r="AG35" s="584">
        <f t="shared" si="4"/>
        <v>8300.6640000000007</v>
      </c>
      <c r="AH35" s="575">
        <f t="shared" si="19"/>
        <v>5713.92</v>
      </c>
      <c r="AI35" s="590">
        <f t="shared" si="20"/>
        <v>7234.5600000000013</v>
      </c>
      <c r="AJ35" s="575">
        <f t="shared" si="21"/>
        <v>8000.6400000000012</v>
      </c>
      <c r="AK35" s="566">
        <f t="shared" si="5"/>
        <v>5356.7999999999993</v>
      </c>
      <c r="AL35" s="590">
        <f t="shared" si="6"/>
        <v>6782.4000000000005</v>
      </c>
      <c r="AM35" s="584">
        <f t="shared" si="7"/>
        <v>7500.6</v>
      </c>
      <c r="AN35" s="575">
        <f t="shared" si="22"/>
        <v>4999.6799999999994</v>
      </c>
      <c r="AO35" s="590">
        <f t="shared" si="23"/>
        <v>6330.24</v>
      </c>
      <c r="AP35" s="584">
        <f t="shared" si="24"/>
        <v>7000.56</v>
      </c>
    </row>
    <row r="36" spans="2:42" s="89" customFormat="1" ht="18" customHeight="1" thickBot="1">
      <c r="B36" s="1512"/>
      <c r="C36" s="800" t="s">
        <v>258</v>
      </c>
      <c r="D36" s="765">
        <v>2.4</v>
      </c>
      <c r="E36" s="799" t="s">
        <v>98</v>
      </c>
      <c r="F36" s="1451"/>
      <c r="G36" s="1471"/>
      <c r="H36" s="1473"/>
      <c r="I36" s="1447"/>
      <c r="J36" s="1461"/>
      <c r="K36" s="1463"/>
      <c r="L36" s="1528"/>
      <c r="M36" s="1529"/>
      <c r="N36" s="1383"/>
      <c r="O36" s="1384"/>
      <c r="P36" s="565">
        <f>P35/F35</f>
        <v>7.1423999999999994</v>
      </c>
      <c r="Q36" s="589">
        <f>Q35/F35</f>
        <v>9.0432000000000006</v>
      </c>
      <c r="R36" s="579">
        <f>R35/F35</f>
        <v>10.000800000000002</v>
      </c>
      <c r="S36" s="570">
        <f t="shared" si="0"/>
        <v>6.9995519999999996</v>
      </c>
      <c r="T36" s="594">
        <f t="shared" si="1"/>
        <v>8.8623360000000009</v>
      </c>
      <c r="U36" s="583">
        <f t="shared" si="2"/>
        <v>9.8007840000000019</v>
      </c>
      <c r="V36" s="574">
        <f t="shared" si="9"/>
        <v>6.7852799999999993</v>
      </c>
      <c r="W36" s="594">
        <f t="shared" si="10"/>
        <v>8.5910399999999996</v>
      </c>
      <c r="X36" s="574">
        <f t="shared" si="11"/>
        <v>9.5007600000000014</v>
      </c>
      <c r="Y36" s="570">
        <f t="shared" si="12"/>
        <v>6.6424319999999994</v>
      </c>
      <c r="Z36" s="594">
        <f t="shared" si="13"/>
        <v>8.4101760000000017</v>
      </c>
      <c r="AA36" s="583">
        <f t="shared" si="14"/>
        <v>9.3007440000000017</v>
      </c>
      <c r="AB36" s="574">
        <f t="shared" si="15"/>
        <v>6.4281599999999992</v>
      </c>
      <c r="AC36" s="594">
        <f t="shared" si="16"/>
        <v>8.1388800000000003</v>
      </c>
      <c r="AD36" s="574">
        <f t="shared" si="17"/>
        <v>9.0007200000000012</v>
      </c>
      <c r="AE36" s="570">
        <f t="shared" si="18"/>
        <v>5.9281919999999992</v>
      </c>
      <c r="AF36" s="594">
        <f t="shared" si="3"/>
        <v>7.5058560000000005</v>
      </c>
      <c r="AG36" s="583">
        <f t="shared" si="4"/>
        <v>8.3006640000000012</v>
      </c>
      <c r="AH36" s="574">
        <f t="shared" si="19"/>
        <v>5.7139199999999999</v>
      </c>
      <c r="AI36" s="594">
        <f t="shared" si="20"/>
        <v>7.234560000000001</v>
      </c>
      <c r="AJ36" s="574">
        <f t="shared" si="21"/>
        <v>8.0006400000000024</v>
      </c>
      <c r="AK36" s="570">
        <f t="shared" si="5"/>
        <v>5.3567999999999998</v>
      </c>
      <c r="AL36" s="594">
        <f t="shared" si="6"/>
        <v>6.7824000000000009</v>
      </c>
      <c r="AM36" s="583">
        <f t="shared" si="7"/>
        <v>7.5006000000000013</v>
      </c>
      <c r="AN36" s="574">
        <f t="shared" si="22"/>
        <v>4.9996799999999997</v>
      </c>
      <c r="AO36" s="594">
        <f t="shared" si="23"/>
        <v>6.3302399999999999</v>
      </c>
      <c r="AP36" s="583">
        <f t="shared" si="24"/>
        <v>7.000560000000001</v>
      </c>
    </row>
    <row r="37" spans="2:42" s="89" customFormat="1" ht="18" customHeight="1">
      <c r="B37" s="1512"/>
      <c r="C37" s="1467" t="s">
        <v>259</v>
      </c>
      <c r="D37" s="1467"/>
      <c r="E37" s="1468"/>
      <c r="F37" s="1451">
        <v>1000</v>
      </c>
      <c r="G37" s="1471">
        <f>F37*D38</f>
        <v>2400</v>
      </c>
      <c r="H37" s="1473">
        <f>G37*$H$20</f>
        <v>7142.4</v>
      </c>
      <c r="I37" s="1447">
        <v>0</v>
      </c>
      <c r="J37" s="1472">
        <f>G37*KB손해!$G$8*6</f>
        <v>1900.8000000000002</v>
      </c>
      <c r="K37" s="1446">
        <f>G37*KB손해!$G$8*2</f>
        <v>633.6</v>
      </c>
      <c r="L37" s="1532">
        <f>G37*KB손해!$I$8*1</f>
        <v>324</v>
      </c>
      <c r="M37" s="1530">
        <f t="shared" ref="M37" si="31">G37*0%</f>
        <v>0</v>
      </c>
      <c r="N37" s="1383">
        <v>0</v>
      </c>
      <c r="O37" s="1384">
        <v>0</v>
      </c>
      <c r="P37" s="566">
        <f>H37</f>
        <v>7142.4</v>
      </c>
      <c r="Q37" s="590">
        <f>H37+I37+J37</f>
        <v>9043.2000000000007</v>
      </c>
      <c r="R37" s="575">
        <f>SUM(H37:O38)</f>
        <v>10000.800000000001</v>
      </c>
      <c r="S37" s="566">
        <f t="shared" si="0"/>
        <v>6999.5519999999997</v>
      </c>
      <c r="T37" s="590">
        <f t="shared" si="1"/>
        <v>8862.3360000000011</v>
      </c>
      <c r="U37" s="584">
        <f t="shared" si="2"/>
        <v>9800.7840000000015</v>
      </c>
      <c r="V37" s="575">
        <f t="shared" si="9"/>
        <v>6785.28</v>
      </c>
      <c r="W37" s="590">
        <f t="shared" si="10"/>
        <v>8591.0400000000009</v>
      </c>
      <c r="X37" s="575">
        <f t="shared" si="11"/>
        <v>9500.76</v>
      </c>
      <c r="Y37" s="566">
        <f t="shared" si="12"/>
        <v>6642.4319999999998</v>
      </c>
      <c r="Z37" s="590">
        <f t="shared" si="13"/>
        <v>8410.1760000000013</v>
      </c>
      <c r="AA37" s="584">
        <f t="shared" si="14"/>
        <v>9300.7440000000006</v>
      </c>
      <c r="AB37" s="575">
        <f t="shared" si="15"/>
        <v>6428.16</v>
      </c>
      <c r="AC37" s="590">
        <f t="shared" si="16"/>
        <v>8138.880000000001</v>
      </c>
      <c r="AD37" s="575">
        <f t="shared" si="17"/>
        <v>9000.7200000000012</v>
      </c>
      <c r="AE37" s="566">
        <f t="shared" si="18"/>
        <v>5928.1919999999991</v>
      </c>
      <c r="AF37" s="590">
        <f t="shared" si="3"/>
        <v>7505.8560000000007</v>
      </c>
      <c r="AG37" s="584">
        <f t="shared" si="4"/>
        <v>8300.6640000000007</v>
      </c>
      <c r="AH37" s="575">
        <f t="shared" si="19"/>
        <v>5713.92</v>
      </c>
      <c r="AI37" s="590">
        <f t="shared" si="20"/>
        <v>7234.5600000000013</v>
      </c>
      <c r="AJ37" s="575">
        <f t="shared" si="21"/>
        <v>8000.6400000000012</v>
      </c>
      <c r="AK37" s="566">
        <f t="shared" si="5"/>
        <v>5356.7999999999993</v>
      </c>
      <c r="AL37" s="590">
        <f t="shared" si="6"/>
        <v>6782.4000000000005</v>
      </c>
      <c r="AM37" s="584">
        <f t="shared" si="7"/>
        <v>7500.6</v>
      </c>
      <c r="AN37" s="575">
        <f t="shared" si="22"/>
        <v>4999.6799999999994</v>
      </c>
      <c r="AO37" s="590">
        <f t="shared" si="23"/>
        <v>6330.24</v>
      </c>
      <c r="AP37" s="584">
        <f t="shared" si="24"/>
        <v>7000.56</v>
      </c>
    </row>
    <row r="38" spans="2:42" s="89" customFormat="1" ht="18" customHeight="1" thickBot="1">
      <c r="B38" s="1513"/>
      <c r="C38" s="797" t="s">
        <v>260</v>
      </c>
      <c r="D38" s="765">
        <v>2.4</v>
      </c>
      <c r="E38" s="799" t="s">
        <v>98</v>
      </c>
      <c r="F38" s="1474"/>
      <c r="G38" s="1475"/>
      <c r="H38" s="1476"/>
      <c r="I38" s="1486"/>
      <c r="J38" s="1487"/>
      <c r="K38" s="1486"/>
      <c r="L38" s="1533"/>
      <c r="M38" s="1531"/>
      <c r="N38" s="1385"/>
      <c r="O38" s="1386"/>
      <c r="P38" s="567">
        <f>P37/F37</f>
        <v>7.1423999999999994</v>
      </c>
      <c r="Q38" s="591">
        <f>Q37/F37</f>
        <v>9.0432000000000006</v>
      </c>
      <c r="R38" s="580">
        <f>R37/F37</f>
        <v>10.000800000000002</v>
      </c>
      <c r="S38" s="571">
        <f t="shared" si="0"/>
        <v>6.9995519999999996</v>
      </c>
      <c r="T38" s="595">
        <f t="shared" si="1"/>
        <v>8.8623360000000009</v>
      </c>
      <c r="U38" s="585">
        <f t="shared" si="2"/>
        <v>9.8007840000000019</v>
      </c>
      <c r="V38" s="576">
        <f t="shared" si="9"/>
        <v>6.7852799999999993</v>
      </c>
      <c r="W38" s="595">
        <f t="shared" si="10"/>
        <v>8.5910399999999996</v>
      </c>
      <c r="X38" s="576">
        <f t="shared" si="11"/>
        <v>9.5007600000000014</v>
      </c>
      <c r="Y38" s="571">
        <f t="shared" si="12"/>
        <v>6.6424319999999994</v>
      </c>
      <c r="Z38" s="595">
        <f t="shared" si="13"/>
        <v>8.4101760000000017</v>
      </c>
      <c r="AA38" s="585">
        <f t="shared" si="14"/>
        <v>9.3007440000000017</v>
      </c>
      <c r="AB38" s="576">
        <f t="shared" si="15"/>
        <v>6.4281599999999992</v>
      </c>
      <c r="AC38" s="595">
        <f t="shared" si="16"/>
        <v>8.1388800000000003</v>
      </c>
      <c r="AD38" s="576">
        <f t="shared" si="17"/>
        <v>9.0007200000000012</v>
      </c>
      <c r="AE38" s="571">
        <f t="shared" si="18"/>
        <v>5.9281919999999992</v>
      </c>
      <c r="AF38" s="595">
        <f t="shared" si="3"/>
        <v>7.5058560000000005</v>
      </c>
      <c r="AG38" s="585">
        <f t="shared" si="4"/>
        <v>8.3006640000000012</v>
      </c>
      <c r="AH38" s="576">
        <f t="shared" si="19"/>
        <v>5.7139199999999999</v>
      </c>
      <c r="AI38" s="595">
        <f t="shared" si="20"/>
        <v>7.234560000000001</v>
      </c>
      <c r="AJ38" s="576">
        <f t="shared" si="21"/>
        <v>8.0006400000000024</v>
      </c>
      <c r="AK38" s="571">
        <f t="shared" si="5"/>
        <v>5.3567999999999998</v>
      </c>
      <c r="AL38" s="595">
        <f t="shared" si="6"/>
        <v>6.7824000000000009</v>
      </c>
      <c r="AM38" s="585">
        <f t="shared" si="7"/>
        <v>7.5006000000000013</v>
      </c>
      <c r="AN38" s="576">
        <f t="shared" si="22"/>
        <v>4.9996799999999997</v>
      </c>
      <c r="AO38" s="595">
        <f t="shared" si="23"/>
        <v>6.3302399999999999</v>
      </c>
      <c r="AP38" s="585">
        <f t="shared" si="24"/>
        <v>7.000560000000001</v>
      </c>
    </row>
    <row r="39" spans="2:42" s="89" customFormat="1" ht="17.25" customHeight="1">
      <c r="B39" s="1482" t="s">
        <v>261</v>
      </c>
      <c r="C39" s="1483" t="s">
        <v>445</v>
      </c>
      <c r="D39" s="1483"/>
      <c r="E39" s="1484"/>
      <c r="F39" s="1469">
        <v>1000</v>
      </c>
      <c r="G39" s="1470">
        <f>F39*D40</f>
        <v>200</v>
      </c>
      <c r="H39" s="1457">
        <f>G39*44%</f>
        <v>88</v>
      </c>
      <c r="I39" s="1446">
        <f>G39*26%*5</f>
        <v>260</v>
      </c>
      <c r="J39" s="1457">
        <f>G39*26%*6</f>
        <v>312</v>
      </c>
      <c r="K39" s="1446">
        <v>0</v>
      </c>
      <c r="L39" s="1457">
        <v>0</v>
      </c>
      <c r="M39" s="1446">
        <v>0</v>
      </c>
      <c r="N39" s="1387">
        <f>F39*E40*12</f>
        <v>0</v>
      </c>
      <c r="O39" s="1388">
        <f>F39*E40*12</f>
        <v>0</v>
      </c>
      <c r="P39" s="564">
        <f>H39</f>
        <v>88</v>
      </c>
      <c r="Q39" s="588">
        <f>H39+I39+J39</f>
        <v>660</v>
      </c>
      <c r="R39" s="573">
        <f>SUM(H39:O40)</f>
        <v>660</v>
      </c>
      <c r="S39" s="564">
        <f>$P39*$U$19</f>
        <v>86.24</v>
      </c>
      <c r="T39" s="588">
        <f>$Q39*$U$19</f>
        <v>646.79999999999995</v>
      </c>
      <c r="U39" s="582">
        <f>$R39*$U$19</f>
        <v>646.79999999999995</v>
      </c>
      <c r="V39" s="573">
        <f t="shared" si="9"/>
        <v>83.6</v>
      </c>
      <c r="W39" s="588">
        <f t="shared" si="10"/>
        <v>627</v>
      </c>
      <c r="X39" s="573">
        <f t="shared" si="11"/>
        <v>627</v>
      </c>
      <c r="Y39" s="564">
        <f>$P39*$AA$19</f>
        <v>81.84</v>
      </c>
      <c r="Z39" s="588">
        <f>$Q39*$AA$19</f>
        <v>613.80000000000007</v>
      </c>
      <c r="AA39" s="582">
        <f>$R39*$AA$19</f>
        <v>613.80000000000007</v>
      </c>
      <c r="AB39" s="573">
        <f t="shared" si="15"/>
        <v>79.2</v>
      </c>
      <c r="AC39" s="588">
        <f t="shared" si="16"/>
        <v>594</v>
      </c>
      <c r="AD39" s="573">
        <f t="shared" si="17"/>
        <v>594</v>
      </c>
      <c r="AE39" s="564">
        <f>$P39*$AG$19</f>
        <v>73.039999999999992</v>
      </c>
      <c r="AF39" s="588">
        <f>$Q39*$AG$19</f>
        <v>547.79999999999995</v>
      </c>
      <c r="AG39" s="582">
        <f>$R39*$AG$19</f>
        <v>547.79999999999995</v>
      </c>
      <c r="AH39" s="573">
        <f t="shared" si="19"/>
        <v>70.400000000000006</v>
      </c>
      <c r="AI39" s="588">
        <f t="shared" si="20"/>
        <v>528</v>
      </c>
      <c r="AJ39" s="573">
        <f t="shared" si="21"/>
        <v>528</v>
      </c>
      <c r="AK39" s="564">
        <f>$P39*$AM$19</f>
        <v>66</v>
      </c>
      <c r="AL39" s="588">
        <f>$Q39*$AM$19</f>
        <v>495</v>
      </c>
      <c r="AM39" s="582">
        <f>$R39*$AM$19</f>
        <v>495</v>
      </c>
      <c r="AN39" s="573">
        <f t="shared" si="22"/>
        <v>61.599999999999994</v>
      </c>
      <c r="AO39" s="588">
        <f t="shared" si="23"/>
        <v>461.99999999999994</v>
      </c>
      <c r="AP39" s="582">
        <f t="shared" si="24"/>
        <v>461.99999999999994</v>
      </c>
    </row>
    <row r="40" spans="2:42" s="89" customFormat="1" ht="18" customHeight="1" thickBot="1">
      <c r="B40" s="1443"/>
      <c r="C40" s="801" t="s">
        <v>100</v>
      </c>
      <c r="D40" s="802">
        <v>0.2</v>
      </c>
      <c r="E40" s="803"/>
      <c r="F40" s="1454"/>
      <c r="G40" s="1455"/>
      <c r="H40" s="1456"/>
      <c r="I40" s="1450"/>
      <c r="J40" s="1456"/>
      <c r="K40" s="1450"/>
      <c r="L40" s="1456"/>
      <c r="M40" s="1450"/>
      <c r="N40" s="1381"/>
      <c r="O40" s="1382"/>
      <c r="P40" s="568">
        <f>P39/F39</f>
        <v>8.7999999999999995E-2</v>
      </c>
      <c r="Q40" s="592">
        <f>Q39/F39</f>
        <v>0.66</v>
      </c>
      <c r="R40" s="581">
        <f>R39/F39</f>
        <v>0.66</v>
      </c>
      <c r="S40" s="572">
        <f>$P40*$U$19</f>
        <v>8.6239999999999997E-2</v>
      </c>
      <c r="T40" s="596">
        <f>$Q40*$U$19</f>
        <v>0.64680000000000004</v>
      </c>
      <c r="U40" s="586">
        <f>$R40*$U$19</f>
        <v>0.64680000000000004</v>
      </c>
      <c r="V40" s="577">
        <f t="shared" si="9"/>
        <v>8.3599999999999994E-2</v>
      </c>
      <c r="W40" s="596">
        <f t="shared" si="10"/>
        <v>0.627</v>
      </c>
      <c r="X40" s="577">
        <f t="shared" si="11"/>
        <v>0.627</v>
      </c>
      <c r="Y40" s="572">
        <f>$P40*$AA$19</f>
        <v>8.1839999999999996E-2</v>
      </c>
      <c r="Z40" s="596">
        <f>$Q40*$AA$19</f>
        <v>0.61380000000000001</v>
      </c>
      <c r="AA40" s="586">
        <f>$R40*$AA$19</f>
        <v>0.61380000000000001</v>
      </c>
      <c r="AB40" s="577">
        <f t="shared" si="15"/>
        <v>7.9199999999999993E-2</v>
      </c>
      <c r="AC40" s="596">
        <f t="shared" si="16"/>
        <v>0.59400000000000008</v>
      </c>
      <c r="AD40" s="577">
        <f t="shared" si="17"/>
        <v>0.59400000000000008</v>
      </c>
      <c r="AE40" s="572">
        <f>$P40*$AG$19</f>
        <v>7.3039999999999994E-2</v>
      </c>
      <c r="AF40" s="596">
        <f>$Q40*$AG$19</f>
        <v>0.54779999999999995</v>
      </c>
      <c r="AG40" s="586">
        <f>$R40*$AG$19</f>
        <v>0.54779999999999995</v>
      </c>
      <c r="AH40" s="577">
        <f t="shared" si="19"/>
        <v>7.0400000000000004E-2</v>
      </c>
      <c r="AI40" s="596">
        <f t="shared" si="20"/>
        <v>0.52800000000000002</v>
      </c>
      <c r="AJ40" s="577">
        <f t="shared" si="21"/>
        <v>0.52800000000000002</v>
      </c>
      <c r="AK40" s="572">
        <f>$P40*$AM$19</f>
        <v>6.6000000000000003E-2</v>
      </c>
      <c r="AL40" s="596">
        <f>$Q40*$AM$19</f>
        <v>0.495</v>
      </c>
      <c r="AM40" s="586">
        <f>$R40*$AM$19</f>
        <v>0.495</v>
      </c>
      <c r="AN40" s="577">
        <f t="shared" si="22"/>
        <v>6.1599999999999995E-2</v>
      </c>
      <c r="AO40" s="596">
        <f t="shared" si="23"/>
        <v>0.46199999999999997</v>
      </c>
      <c r="AP40" s="586">
        <f t="shared" si="24"/>
        <v>0.46199999999999997</v>
      </c>
    </row>
    <row r="41" spans="2:42" s="89" customFormat="1" ht="18" customHeight="1">
      <c r="B41" s="1442" t="s">
        <v>262</v>
      </c>
      <c r="C41" s="1444" t="s">
        <v>263</v>
      </c>
      <c r="D41" s="1444"/>
      <c r="E41" s="1445"/>
      <c r="F41" s="1458">
        <v>1000</v>
      </c>
      <c r="G41" s="1459">
        <f>F41*D42</f>
        <v>300</v>
      </c>
      <c r="H41" s="1457">
        <f>G41*$H$20</f>
        <v>892.8</v>
      </c>
      <c r="I41" s="1446">
        <v>0</v>
      </c>
      <c r="J41" s="1457">
        <f t="shared" ref="J41" si="32">G41*12%*6</f>
        <v>216</v>
      </c>
      <c r="K41" s="1446">
        <f t="shared" ref="K41" si="33">G41*15.8%*2</f>
        <v>94.8</v>
      </c>
      <c r="L41" s="1457">
        <f t="shared" ref="L41" si="34">G41*6.9%*2</f>
        <v>41.400000000000006</v>
      </c>
      <c r="M41" s="1446">
        <f t="shared" ref="M41" si="35">G41*7%</f>
        <v>21.000000000000004</v>
      </c>
      <c r="N41" s="1389">
        <f>E42*F41*12</f>
        <v>288</v>
      </c>
      <c r="O41" s="1390">
        <f>E42*F41*12</f>
        <v>288</v>
      </c>
      <c r="P41" s="569">
        <f>H41</f>
        <v>892.8</v>
      </c>
      <c r="Q41" s="593">
        <f>H41+I41+J41</f>
        <v>1108.8</v>
      </c>
      <c r="R41" s="578">
        <f>SUM(H41:O42)</f>
        <v>1842</v>
      </c>
      <c r="S41" s="569">
        <f t="shared" si="0"/>
        <v>874.94399999999996</v>
      </c>
      <c r="T41" s="593">
        <f t="shared" si="1"/>
        <v>1086.624</v>
      </c>
      <c r="U41" s="587">
        <f t="shared" si="2"/>
        <v>1805.1599999999999</v>
      </c>
      <c r="V41" s="578">
        <f t="shared" si="9"/>
        <v>848.16</v>
      </c>
      <c r="W41" s="593">
        <f t="shared" si="10"/>
        <v>1053.3599999999999</v>
      </c>
      <c r="X41" s="578">
        <f t="shared" si="11"/>
        <v>1749.8999999999999</v>
      </c>
      <c r="Y41" s="569">
        <f t="shared" si="12"/>
        <v>830.30399999999997</v>
      </c>
      <c r="Z41" s="593">
        <f t="shared" si="13"/>
        <v>1031.184</v>
      </c>
      <c r="AA41" s="587">
        <f t="shared" si="14"/>
        <v>1713.0600000000002</v>
      </c>
      <c r="AB41" s="578">
        <f t="shared" si="15"/>
        <v>803.52</v>
      </c>
      <c r="AC41" s="593">
        <f t="shared" si="16"/>
        <v>997.92</v>
      </c>
      <c r="AD41" s="578">
        <f t="shared" si="17"/>
        <v>1657.8</v>
      </c>
      <c r="AE41" s="569">
        <f t="shared" si="18"/>
        <v>741.02399999999989</v>
      </c>
      <c r="AF41" s="593">
        <f t="shared" si="3"/>
        <v>920.30399999999997</v>
      </c>
      <c r="AG41" s="587">
        <f t="shared" si="4"/>
        <v>1528.86</v>
      </c>
      <c r="AH41" s="578">
        <f t="shared" si="19"/>
        <v>714.24</v>
      </c>
      <c r="AI41" s="593">
        <f t="shared" si="20"/>
        <v>887.04</v>
      </c>
      <c r="AJ41" s="578">
        <f t="shared" si="21"/>
        <v>1473.6000000000001</v>
      </c>
      <c r="AK41" s="569">
        <f t="shared" si="5"/>
        <v>669.59999999999991</v>
      </c>
      <c r="AL41" s="593">
        <f t="shared" si="6"/>
        <v>831.59999999999991</v>
      </c>
      <c r="AM41" s="587">
        <f t="shared" si="7"/>
        <v>1381.5</v>
      </c>
      <c r="AN41" s="578">
        <f t="shared" si="22"/>
        <v>624.95999999999992</v>
      </c>
      <c r="AO41" s="593">
        <f t="shared" si="23"/>
        <v>776.16</v>
      </c>
      <c r="AP41" s="587">
        <f t="shared" si="24"/>
        <v>1289.3999999999999</v>
      </c>
    </row>
    <row r="42" spans="2:42" s="89" customFormat="1" ht="18" customHeight="1">
      <c r="B42" s="1442"/>
      <c r="C42" s="804" t="s">
        <v>264</v>
      </c>
      <c r="D42" s="798">
        <v>0.3</v>
      </c>
      <c r="E42" s="805">
        <v>2.4E-2</v>
      </c>
      <c r="F42" s="1451"/>
      <c r="G42" s="1452"/>
      <c r="H42" s="1453"/>
      <c r="I42" s="1447"/>
      <c r="J42" s="1453"/>
      <c r="K42" s="1447"/>
      <c r="L42" s="1453"/>
      <c r="M42" s="1447"/>
      <c r="N42" s="1379"/>
      <c r="O42" s="1380"/>
      <c r="P42" s="565">
        <f>P41/F41</f>
        <v>0.89279999999999993</v>
      </c>
      <c r="Q42" s="589">
        <f>Q41/F41</f>
        <v>1.1088</v>
      </c>
      <c r="R42" s="579">
        <f>R41/F41</f>
        <v>1.8420000000000001</v>
      </c>
      <c r="S42" s="570">
        <f t="shared" si="0"/>
        <v>0.87494399999999994</v>
      </c>
      <c r="T42" s="594">
        <f t="shared" si="1"/>
        <v>1.086624</v>
      </c>
      <c r="U42" s="583">
        <f t="shared" si="2"/>
        <v>1.8051600000000001</v>
      </c>
      <c r="V42" s="574">
        <f t="shared" si="9"/>
        <v>0.84815999999999991</v>
      </c>
      <c r="W42" s="594">
        <f t="shared" si="10"/>
        <v>1.0533599999999999</v>
      </c>
      <c r="X42" s="574">
        <f t="shared" si="11"/>
        <v>1.7499</v>
      </c>
      <c r="Y42" s="570">
        <f t="shared" si="12"/>
        <v>0.83030399999999993</v>
      </c>
      <c r="Z42" s="594">
        <f t="shared" si="13"/>
        <v>1.0311840000000001</v>
      </c>
      <c r="AA42" s="583">
        <f t="shared" si="14"/>
        <v>1.7130600000000002</v>
      </c>
      <c r="AB42" s="574">
        <f t="shared" si="15"/>
        <v>0.8035199999999999</v>
      </c>
      <c r="AC42" s="594">
        <f t="shared" si="16"/>
        <v>0.99792000000000003</v>
      </c>
      <c r="AD42" s="574">
        <f t="shared" si="17"/>
        <v>1.6578000000000002</v>
      </c>
      <c r="AE42" s="570">
        <f t="shared" si="18"/>
        <v>0.7410239999999999</v>
      </c>
      <c r="AF42" s="594">
        <f t="shared" si="3"/>
        <v>0.92030400000000001</v>
      </c>
      <c r="AG42" s="583">
        <f t="shared" si="4"/>
        <v>1.5288599999999999</v>
      </c>
      <c r="AH42" s="574">
        <f t="shared" si="19"/>
        <v>0.71423999999999999</v>
      </c>
      <c r="AI42" s="594">
        <f t="shared" si="20"/>
        <v>0.88704000000000005</v>
      </c>
      <c r="AJ42" s="574">
        <f t="shared" si="21"/>
        <v>1.4736000000000002</v>
      </c>
      <c r="AK42" s="570">
        <f t="shared" si="5"/>
        <v>0.66959999999999997</v>
      </c>
      <c r="AL42" s="594">
        <f t="shared" si="6"/>
        <v>0.83160000000000001</v>
      </c>
      <c r="AM42" s="583">
        <f t="shared" si="7"/>
        <v>1.3815</v>
      </c>
      <c r="AN42" s="574">
        <f t="shared" si="22"/>
        <v>0.62495999999999996</v>
      </c>
      <c r="AO42" s="594">
        <f t="shared" si="23"/>
        <v>0.77615999999999996</v>
      </c>
      <c r="AP42" s="583">
        <f t="shared" si="24"/>
        <v>1.2893999999999999</v>
      </c>
    </row>
    <row r="43" spans="2:42" s="89" customFormat="1" ht="18" customHeight="1">
      <c r="B43" s="1442"/>
      <c r="C43" s="1448" t="s">
        <v>265</v>
      </c>
      <c r="D43" s="1448"/>
      <c r="E43" s="1449"/>
      <c r="F43" s="1451">
        <v>1000</v>
      </c>
      <c r="G43" s="1452">
        <f>F43*D44</f>
        <v>150</v>
      </c>
      <c r="H43" s="1453">
        <f>G43*$H$20</f>
        <v>446.4</v>
      </c>
      <c r="I43" s="1447">
        <v>0</v>
      </c>
      <c r="J43" s="1453">
        <f t="shared" ref="J43" si="36">G43*12%*6</f>
        <v>108</v>
      </c>
      <c r="K43" s="1447">
        <f t="shared" ref="K43" si="37">G43*15.8%*2</f>
        <v>47.4</v>
      </c>
      <c r="L43" s="1453">
        <f t="shared" ref="L43" si="38">G43*6.9%*2</f>
        <v>20.700000000000003</v>
      </c>
      <c r="M43" s="1447">
        <f t="shared" ref="M43" si="39">G43*7%</f>
        <v>10.500000000000002</v>
      </c>
      <c r="N43" s="1379">
        <f>E44*F43*12</f>
        <v>96</v>
      </c>
      <c r="O43" s="1380">
        <f>E44*F43*12</f>
        <v>96</v>
      </c>
      <c r="P43" s="566">
        <f>H43</f>
        <v>446.4</v>
      </c>
      <c r="Q43" s="590">
        <f>H43+I43+J43</f>
        <v>554.4</v>
      </c>
      <c r="R43" s="575">
        <f>SUM(H43:O44)</f>
        <v>825</v>
      </c>
      <c r="S43" s="566">
        <f t="shared" si="0"/>
        <v>437.47199999999998</v>
      </c>
      <c r="T43" s="590">
        <f t="shared" si="1"/>
        <v>543.31200000000001</v>
      </c>
      <c r="U43" s="584">
        <f t="shared" si="2"/>
        <v>808.5</v>
      </c>
      <c r="V43" s="575">
        <f t="shared" si="9"/>
        <v>424.08</v>
      </c>
      <c r="W43" s="590">
        <f t="shared" si="10"/>
        <v>526.67999999999995</v>
      </c>
      <c r="X43" s="575">
        <f t="shared" si="11"/>
        <v>783.75</v>
      </c>
      <c r="Y43" s="566">
        <f t="shared" si="12"/>
        <v>415.15199999999999</v>
      </c>
      <c r="Z43" s="590">
        <f t="shared" si="13"/>
        <v>515.59199999999998</v>
      </c>
      <c r="AA43" s="584">
        <f t="shared" si="14"/>
        <v>767.25</v>
      </c>
      <c r="AB43" s="575">
        <f t="shared" si="15"/>
        <v>401.76</v>
      </c>
      <c r="AC43" s="590">
        <f t="shared" si="16"/>
        <v>498.96</v>
      </c>
      <c r="AD43" s="575">
        <f t="shared" si="17"/>
        <v>742.5</v>
      </c>
      <c r="AE43" s="566">
        <f t="shared" si="18"/>
        <v>370.51199999999994</v>
      </c>
      <c r="AF43" s="590">
        <f t="shared" si="3"/>
        <v>460.15199999999999</v>
      </c>
      <c r="AG43" s="584">
        <f t="shared" si="4"/>
        <v>684.75</v>
      </c>
      <c r="AH43" s="575">
        <f t="shared" si="19"/>
        <v>357.12</v>
      </c>
      <c r="AI43" s="590">
        <f t="shared" si="20"/>
        <v>443.52</v>
      </c>
      <c r="AJ43" s="575">
        <f t="shared" si="21"/>
        <v>660</v>
      </c>
      <c r="AK43" s="566">
        <f t="shared" si="5"/>
        <v>334.79999999999995</v>
      </c>
      <c r="AL43" s="590">
        <f t="shared" si="6"/>
        <v>415.79999999999995</v>
      </c>
      <c r="AM43" s="584">
        <f t="shared" si="7"/>
        <v>618.75</v>
      </c>
      <c r="AN43" s="575">
        <f t="shared" si="22"/>
        <v>312.47999999999996</v>
      </c>
      <c r="AO43" s="590">
        <f t="shared" si="23"/>
        <v>388.08</v>
      </c>
      <c r="AP43" s="584">
        <f t="shared" si="24"/>
        <v>577.5</v>
      </c>
    </row>
    <row r="44" spans="2:42" s="89" customFormat="1" ht="18" customHeight="1">
      <c r="B44" s="1442"/>
      <c r="C44" s="797" t="s">
        <v>266</v>
      </c>
      <c r="D44" s="798">
        <v>0.15</v>
      </c>
      <c r="E44" s="805">
        <v>8.0000000000000002E-3</v>
      </c>
      <c r="F44" s="1451"/>
      <c r="G44" s="1452"/>
      <c r="H44" s="1453"/>
      <c r="I44" s="1447"/>
      <c r="J44" s="1453"/>
      <c r="K44" s="1447"/>
      <c r="L44" s="1453"/>
      <c r="M44" s="1447"/>
      <c r="N44" s="1379"/>
      <c r="O44" s="1380"/>
      <c r="P44" s="565">
        <f>P43/F43</f>
        <v>0.44639999999999996</v>
      </c>
      <c r="Q44" s="589">
        <f>Q43/F43</f>
        <v>0.5544</v>
      </c>
      <c r="R44" s="579">
        <f>R43/F43</f>
        <v>0.82499999999999996</v>
      </c>
      <c r="S44" s="570">
        <f t="shared" si="0"/>
        <v>0.43747199999999997</v>
      </c>
      <c r="T44" s="594">
        <f t="shared" si="1"/>
        <v>0.54331200000000002</v>
      </c>
      <c r="U44" s="583">
        <f t="shared" si="2"/>
        <v>0.8085</v>
      </c>
      <c r="V44" s="574">
        <f t="shared" si="9"/>
        <v>0.42407999999999996</v>
      </c>
      <c r="W44" s="594">
        <f t="shared" si="10"/>
        <v>0.52667999999999993</v>
      </c>
      <c r="X44" s="574">
        <f t="shared" si="11"/>
        <v>0.78374999999999995</v>
      </c>
      <c r="Y44" s="570">
        <f t="shared" si="12"/>
        <v>0.41515199999999997</v>
      </c>
      <c r="Z44" s="594">
        <f t="shared" si="13"/>
        <v>0.51559200000000005</v>
      </c>
      <c r="AA44" s="583">
        <f t="shared" si="14"/>
        <v>0.76724999999999999</v>
      </c>
      <c r="AB44" s="574">
        <f t="shared" si="15"/>
        <v>0.40175999999999995</v>
      </c>
      <c r="AC44" s="594">
        <f t="shared" si="16"/>
        <v>0.49896000000000001</v>
      </c>
      <c r="AD44" s="574">
        <f t="shared" si="17"/>
        <v>0.74249999999999994</v>
      </c>
      <c r="AE44" s="570">
        <f t="shared" si="18"/>
        <v>0.37051199999999995</v>
      </c>
      <c r="AF44" s="594">
        <f t="shared" si="3"/>
        <v>0.46015200000000001</v>
      </c>
      <c r="AG44" s="583">
        <f t="shared" si="4"/>
        <v>0.68474999999999997</v>
      </c>
      <c r="AH44" s="574">
        <f t="shared" si="19"/>
        <v>0.35711999999999999</v>
      </c>
      <c r="AI44" s="594">
        <f t="shared" si="20"/>
        <v>0.44352000000000003</v>
      </c>
      <c r="AJ44" s="574">
        <f t="shared" si="21"/>
        <v>0.66</v>
      </c>
      <c r="AK44" s="570">
        <f t="shared" si="5"/>
        <v>0.33479999999999999</v>
      </c>
      <c r="AL44" s="594">
        <f t="shared" si="6"/>
        <v>0.4158</v>
      </c>
      <c r="AM44" s="583">
        <f t="shared" si="7"/>
        <v>0.61874999999999991</v>
      </c>
      <c r="AN44" s="574">
        <f t="shared" si="22"/>
        <v>0.31247999999999998</v>
      </c>
      <c r="AO44" s="594">
        <f t="shared" si="23"/>
        <v>0.38807999999999998</v>
      </c>
      <c r="AP44" s="583">
        <f t="shared" si="24"/>
        <v>0.5774999999999999</v>
      </c>
    </row>
    <row r="45" spans="2:42" s="89" customFormat="1" ht="17.25" customHeight="1">
      <c r="B45" s="1442"/>
      <c r="C45" s="1448" t="s">
        <v>267</v>
      </c>
      <c r="D45" s="1448"/>
      <c r="E45" s="1449"/>
      <c r="F45" s="1451">
        <v>1000</v>
      </c>
      <c r="G45" s="1452" t="s">
        <v>268</v>
      </c>
      <c r="H45" s="1453">
        <f>F45*1.6%</f>
        <v>16</v>
      </c>
      <c r="I45" s="1447">
        <v>0</v>
      </c>
      <c r="J45" s="1453">
        <v>0</v>
      </c>
      <c r="K45" s="1447">
        <v>0</v>
      </c>
      <c r="L45" s="1453">
        <v>0</v>
      </c>
      <c r="M45" s="1447">
        <v>0</v>
      </c>
      <c r="N45" s="1379">
        <v>0</v>
      </c>
      <c r="O45" s="1380">
        <v>0</v>
      </c>
      <c r="P45" s="566">
        <f>H45</f>
        <v>16</v>
      </c>
      <c r="Q45" s="590">
        <f>H45+I45+J45</f>
        <v>16</v>
      </c>
      <c r="R45" s="575">
        <f>SUM(H45:O46)</f>
        <v>16</v>
      </c>
      <c r="S45" s="566">
        <f t="shared" si="0"/>
        <v>15.68</v>
      </c>
      <c r="T45" s="590">
        <f t="shared" si="1"/>
        <v>15.68</v>
      </c>
      <c r="U45" s="584">
        <f t="shared" si="2"/>
        <v>15.68</v>
      </c>
      <c r="V45" s="575">
        <f t="shared" si="9"/>
        <v>15.2</v>
      </c>
      <c r="W45" s="590">
        <f t="shared" si="10"/>
        <v>15.2</v>
      </c>
      <c r="X45" s="575">
        <f t="shared" si="11"/>
        <v>15.2</v>
      </c>
      <c r="Y45" s="566">
        <f t="shared" si="12"/>
        <v>14.88</v>
      </c>
      <c r="Z45" s="590">
        <f t="shared" si="13"/>
        <v>14.88</v>
      </c>
      <c r="AA45" s="584">
        <f t="shared" si="14"/>
        <v>14.88</v>
      </c>
      <c r="AB45" s="575">
        <f t="shared" si="15"/>
        <v>14.4</v>
      </c>
      <c r="AC45" s="590">
        <f t="shared" si="16"/>
        <v>14.4</v>
      </c>
      <c r="AD45" s="575">
        <f t="shared" si="17"/>
        <v>14.4</v>
      </c>
      <c r="AE45" s="566">
        <f t="shared" si="18"/>
        <v>13.28</v>
      </c>
      <c r="AF45" s="590">
        <f t="shared" si="3"/>
        <v>13.28</v>
      </c>
      <c r="AG45" s="584">
        <f t="shared" si="4"/>
        <v>13.28</v>
      </c>
      <c r="AH45" s="575">
        <f t="shared" si="19"/>
        <v>12.8</v>
      </c>
      <c r="AI45" s="590">
        <f t="shared" si="20"/>
        <v>12.8</v>
      </c>
      <c r="AJ45" s="575">
        <f t="shared" si="21"/>
        <v>12.8</v>
      </c>
      <c r="AK45" s="566">
        <f t="shared" si="5"/>
        <v>12</v>
      </c>
      <c r="AL45" s="590">
        <f t="shared" si="6"/>
        <v>12</v>
      </c>
      <c r="AM45" s="584">
        <f t="shared" si="7"/>
        <v>12</v>
      </c>
      <c r="AN45" s="575">
        <f t="shared" si="22"/>
        <v>11.2</v>
      </c>
      <c r="AO45" s="590">
        <f t="shared" si="23"/>
        <v>11.2</v>
      </c>
      <c r="AP45" s="584">
        <f t="shared" si="24"/>
        <v>11.2</v>
      </c>
    </row>
    <row r="46" spans="2:42" s="89" customFormat="1" ht="18" customHeight="1" thickBot="1">
      <c r="B46" s="1443"/>
      <c r="C46" s="797" t="s">
        <v>811</v>
      </c>
      <c r="D46" s="806">
        <v>1.6E-2</v>
      </c>
      <c r="E46" s="803"/>
      <c r="F46" s="1454"/>
      <c r="G46" s="1455"/>
      <c r="H46" s="1456"/>
      <c r="I46" s="1450"/>
      <c r="J46" s="1456"/>
      <c r="K46" s="1450"/>
      <c r="L46" s="1456"/>
      <c r="M46" s="1450"/>
      <c r="N46" s="1381"/>
      <c r="O46" s="1382"/>
      <c r="P46" s="568">
        <f>P45/F45</f>
        <v>1.6E-2</v>
      </c>
      <c r="Q46" s="592">
        <f>Q45/F45</f>
        <v>1.6E-2</v>
      </c>
      <c r="R46" s="581">
        <f>R45/F45</f>
        <v>1.6E-2</v>
      </c>
      <c r="S46" s="572">
        <f t="shared" si="0"/>
        <v>1.5679999999999999E-2</v>
      </c>
      <c r="T46" s="596">
        <f t="shared" si="1"/>
        <v>1.5679999999999999E-2</v>
      </c>
      <c r="U46" s="586">
        <f t="shared" si="2"/>
        <v>1.5679999999999999E-2</v>
      </c>
      <c r="V46" s="577">
        <f t="shared" si="9"/>
        <v>1.52E-2</v>
      </c>
      <c r="W46" s="596">
        <f t="shared" si="10"/>
        <v>1.52E-2</v>
      </c>
      <c r="X46" s="577">
        <f t="shared" si="11"/>
        <v>1.52E-2</v>
      </c>
      <c r="Y46" s="572">
        <f t="shared" si="12"/>
        <v>1.4880000000000001E-2</v>
      </c>
      <c r="Z46" s="596">
        <f t="shared" si="13"/>
        <v>1.4880000000000001E-2</v>
      </c>
      <c r="AA46" s="586">
        <f t="shared" si="14"/>
        <v>1.4880000000000001E-2</v>
      </c>
      <c r="AB46" s="577">
        <f t="shared" si="15"/>
        <v>1.4400000000000001E-2</v>
      </c>
      <c r="AC46" s="596">
        <f t="shared" si="16"/>
        <v>1.4400000000000001E-2</v>
      </c>
      <c r="AD46" s="577">
        <f t="shared" si="17"/>
        <v>1.4400000000000001E-2</v>
      </c>
      <c r="AE46" s="572">
        <f t="shared" si="18"/>
        <v>1.328E-2</v>
      </c>
      <c r="AF46" s="596">
        <f t="shared" si="3"/>
        <v>1.328E-2</v>
      </c>
      <c r="AG46" s="586">
        <f t="shared" si="4"/>
        <v>1.328E-2</v>
      </c>
      <c r="AH46" s="577">
        <f t="shared" si="19"/>
        <v>1.2800000000000001E-2</v>
      </c>
      <c r="AI46" s="596">
        <f t="shared" si="20"/>
        <v>1.2800000000000001E-2</v>
      </c>
      <c r="AJ46" s="577">
        <f t="shared" si="21"/>
        <v>1.2800000000000001E-2</v>
      </c>
      <c r="AK46" s="572">
        <f t="shared" si="5"/>
        <v>1.2E-2</v>
      </c>
      <c r="AL46" s="596">
        <f t="shared" si="6"/>
        <v>1.2E-2</v>
      </c>
      <c r="AM46" s="586">
        <f t="shared" si="7"/>
        <v>1.2E-2</v>
      </c>
      <c r="AN46" s="577">
        <f t="shared" si="22"/>
        <v>1.12E-2</v>
      </c>
      <c r="AO46" s="596">
        <f t="shared" si="23"/>
        <v>1.12E-2</v>
      </c>
      <c r="AP46" s="586">
        <f t="shared" si="24"/>
        <v>1.12E-2</v>
      </c>
    </row>
    <row r="47" spans="2:42" s="89" customFormat="1" ht="18" customHeight="1">
      <c r="B47" s="90"/>
      <c r="C47" s="90"/>
      <c r="D47" s="90"/>
      <c r="E47" s="90"/>
      <c r="F47" s="90"/>
      <c r="G47" s="91"/>
      <c r="H47" s="92"/>
      <c r="I47" s="92"/>
      <c r="J47" s="92"/>
      <c r="K47" s="92"/>
      <c r="L47" s="92"/>
      <c r="M47" s="92"/>
      <c r="N47" s="92"/>
      <c r="O47" s="92"/>
      <c r="P47" s="92"/>
      <c r="Q47" s="92"/>
      <c r="R47" s="92"/>
      <c r="S47" s="92"/>
      <c r="T47" s="92"/>
      <c r="U47" s="92"/>
      <c r="V47" s="92"/>
      <c r="W47" s="92"/>
      <c r="X47" s="92"/>
      <c r="Y47" s="92"/>
      <c r="Z47" s="92"/>
      <c r="AA47" s="92"/>
      <c r="AB47" s="92"/>
      <c r="AC47" s="92"/>
      <c r="AD47" s="92"/>
      <c r="AE47" s="92"/>
      <c r="AF47" s="92"/>
      <c r="AG47" s="92"/>
      <c r="AH47" s="92"/>
      <c r="AI47" s="92"/>
      <c r="AJ47" s="92"/>
      <c r="AK47" s="92"/>
      <c r="AL47" s="92"/>
      <c r="AM47" s="92"/>
      <c r="AN47" s="92"/>
      <c r="AO47" s="92"/>
      <c r="AP47" s="92"/>
    </row>
    <row r="48" spans="2:42" s="113" customFormat="1" ht="18" customHeight="1">
      <c r="B48" s="114"/>
      <c r="C48" s="114"/>
      <c r="D48" s="112"/>
      <c r="E48" s="112"/>
      <c r="F48" s="112"/>
      <c r="G48" s="116"/>
      <c r="H48" s="112"/>
      <c r="I48" s="112"/>
      <c r="J48" s="112"/>
      <c r="K48" s="112"/>
      <c r="L48" s="112"/>
      <c r="M48" s="112"/>
      <c r="N48" s="112"/>
      <c r="O48" s="112"/>
      <c r="P48" s="112"/>
      <c r="Q48" s="112"/>
    </row>
    <row r="49" spans="1:36" s="113" customFormat="1" ht="18" customHeight="1">
      <c r="B49" s="115"/>
      <c r="C49" s="114"/>
      <c r="D49" s="112"/>
      <c r="E49" s="112"/>
      <c r="F49" s="112"/>
      <c r="G49" s="116"/>
      <c r="H49" s="112"/>
      <c r="I49" s="112"/>
      <c r="J49" s="112"/>
      <c r="K49" s="112"/>
      <c r="L49" s="112"/>
      <c r="M49" s="112"/>
      <c r="N49" s="112"/>
      <c r="O49" s="112"/>
      <c r="P49" s="112"/>
      <c r="Q49" s="112"/>
    </row>
    <row r="50" spans="1:36" s="85" customFormat="1" ht="18" customHeight="1">
      <c r="D50" s="81"/>
      <c r="E50" s="81"/>
      <c r="F50" s="81"/>
      <c r="G50" s="81"/>
    </row>
    <row r="51" spans="1:36" s="85" customFormat="1" ht="18" customHeight="1">
      <c r="D51" s="81"/>
      <c r="E51" s="81"/>
      <c r="F51" s="81"/>
      <c r="G51" s="81"/>
    </row>
    <row r="52" spans="1:36" s="85" customFormat="1" ht="18" customHeight="1">
      <c r="D52" s="81"/>
      <c r="E52" s="81"/>
      <c r="F52" s="81"/>
      <c r="G52" s="81"/>
    </row>
    <row r="53" spans="1:36" ht="18" customHeight="1">
      <c r="B53" s="115"/>
      <c r="C53" s="235"/>
    </row>
    <row r="54" spans="1:36" s="236" customFormat="1" ht="18" customHeight="1">
      <c r="B54" s="113"/>
      <c r="C54" s="113"/>
      <c r="D54" s="113"/>
      <c r="E54" s="113"/>
      <c r="F54" s="113"/>
      <c r="G54" s="113"/>
      <c r="H54" s="113"/>
      <c r="I54" s="113"/>
      <c r="J54" s="113"/>
      <c r="K54" s="113"/>
      <c r="L54" s="113"/>
      <c r="M54" s="113"/>
      <c r="N54" s="113"/>
      <c r="O54" s="113"/>
      <c r="P54" s="113"/>
      <c r="Q54" s="113"/>
      <c r="R54" s="113"/>
      <c r="S54" s="113"/>
      <c r="T54" s="113"/>
      <c r="U54" s="113"/>
      <c r="V54" s="113"/>
      <c r="W54" s="113"/>
      <c r="X54" s="113"/>
    </row>
    <row r="55" spans="1:36" s="236" customFormat="1" ht="18" customHeight="1">
      <c r="B55" s="113"/>
      <c r="C55" s="113"/>
      <c r="D55" s="113"/>
      <c r="E55" s="113"/>
      <c r="F55" s="113"/>
      <c r="G55" s="113"/>
      <c r="H55" s="113"/>
      <c r="I55" s="113"/>
      <c r="J55" s="113"/>
      <c r="K55" s="113"/>
      <c r="L55" s="113"/>
      <c r="M55" s="113"/>
      <c r="N55" s="113"/>
      <c r="O55" s="113"/>
      <c r="P55" s="113"/>
      <c r="Q55" s="113"/>
      <c r="R55" s="113"/>
      <c r="S55" s="113"/>
      <c r="T55" s="113"/>
      <c r="U55" s="113"/>
      <c r="V55" s="113"/>
      <c r="W55" s="113"/>
      <c r="X55" s="113"/>
    </row>
    <row r="56" spans="1:36" s="236" customFormat="1" ht="18" hidden="1" customHeight="1">
      <c r="B56" s="113"/>
      <c r="C56" s="113"/>
      <c r="D56" s="113"/>
      <c r="E56" s="113"/>
      <c r="F56" s="113"/>
      <c r="G56" s="113"/>
      <c r="H56" s="113"/>
      <c r="I56" s="113"/>
      <c r="J56" s="113"/>
      <c r="K56" s="113"/>
      <c r="L56" s="113"/>
      <c r="M56" s="113"/>
      <c r="N56" s="113"/>
      <c r="O56" s="113"/>
      <c r="P56" s="113"/>
      <c r="Q56" s="113"/>
      <c r="R56" s="113"/>
      <c r="S56" s="113"/>
      <c r="T56" s="113"/>
      <c r="U56" s="113"/>
      <c r="V56" s="113"/>
      <c r="W56" s="113"/>
      <c r="X56" s="113"/>
    </row>
    <row r="57" spans="1:36" s="113" customFormat="1" ht="18" customHeight="1">
      <c r="B57" s="112"/>
      <c r="C57" s="112"/>
      <c r="D57" s="112"/>
      <c r="E57" s="112"/>
      <c r="F57" s="112"/>
    </row>
    <row r="58" spans="1:36" s="18" customFormat="1" ht="18" customHeight="1"/>
    <row r="59" spans="1:36" s="18" customFormat="1" ht="13.5"/>
    <row r="60" spans="1:36" s="311" customFormat="1" ht="18" customHeight="1">
      <c r="B60" s="302"/>
      <c r="C60" s="302"/>
      <c r="D60" s="302"/>
      <c r="E60" s="302"/>
      <c r="F60" s="302"/>
      <c r="G60" s="302"/>
      <c r="H60" s="302"/>
    </row>
    <row r="61" spans="1:36" s="313" customFormat="1" ht="17.25" customHeight="1">
      <c r="A61" s="54"/>
      <c r="B61" s="302"/>
      <c r="C61" s="302"/>
      <c r="D61" s="302"/>
      <c r="E61" s="302"/>
      <c r="AJ61" s="342"/>
    </row>
  </sheetData>
  <mergeCells count="182">
    <mergeCell ref="AN19:AO19"/>
    <mergeCell ref="L39:L40"/>
    <mergeCell ref="M39:M40"/>
    <mergeCell ref="L41:L42"/>
    <mergeCell ref="M41:M42"/>
    <mergeCell ref="L43:L44"/>
    <mergeCell ref="M43:M44"/>
    <mergeCell ref="L45:L46"/>
    <mergeCell ref="M45:M46"/>
    <mergeCell ref="L29:L30"/>
    <mergeCell ref="M29:M30"/>
    <mergeCell ref="L31:L32"/>
    <mergeCell ref="M31:M32"/>
    <mergeCell ref="L33:L34"/>
    <mergeCell ref="M33:M34"/>
    <mergeCell ref="L35:L36"/>
    <mergeCell ref="M35:M36"/>
    <mergeCell ref="M37:M38"/>
    <mergeCell ref="L37:L38"/>
    <mergeCell ref="I19:M19"/>
    <mergeCell ref="L21:L22"/>
    <mergeCell ref="M21:M22"/>
    <mergeCell ref="L23:L24"/>
    <mergeCell ref="M23:M24"/>
    <mergeCell ref="L25:L26"/>
    <mergeCell ref="M25:M26"/>
    <mergeCell ref="L27:L28"/>
    <mergeCell ref="M27:M28"/>
    <mergeCell ref="B1:AM1"/>
    <mergeCell ref="B33:B38"/>
    <mergeCell ref="F19:F20"/>
    <mergeCell ref="E12:H12"/>
    <mergeCell ref="B19:E19"/>
    <mergeCell ref="G19:G20"/>
    <mergeCell ref="B9:C12"/>
    <mergeCell ref="K21:K22"/>
    <mergeCell ref="C23:E23"/>
    <mergeCell ref="K23:K24"/>
    <mergeCell ref="C25:E25"/>
    <mergeCell ref="K25:K26"/>
    <mergeCell ref="K37:K38"/>
    <mergeCell ref="K33:K34"/>
    <mergeCell ref="K35:K36"/>
    <mergeCell ref="F25:F26"/>
    <mergeCell ref="G25:G26"/>
    <mergeCell ref="H25:H26"/>
    <mergeCell ref="H21:H22"/>
    <mergeCell ref="I21:I22"/>
    <mergeCell ref="J21:J22"/>
    <mergeCell ref="C27:E27"/>
    <mergeCell ref="K27:K28"/>
    <mergeCell ref="F27:F28"/>
    <mergeCell ref="F21:F22"/>
    <mergeCell ref="G21:G22"/>
    <mergeCell ref="B4:C4"/>
    <mergeCell ref="B5:C6"/>
    <mergeCell ref="E10:H10"/>
    <mergeCell ref="E11:H11"/>
    <mergeCell ref="B7:C8"/>
    <mergeCell ref="B21:B32"/>
    <mergeCell ref="C21:E21"/>
    <mergeCell ref="D4:P4"/>
    <mergeCell ref="N19:O19"/>
    <mergeCell ref="P19:R19"/>
    <mergeCell ref="K31:K32"/>
    <mergeCell ref="J31:J32"/>
    <mergeCell ref="I31:I32"/>
    <mergeCell ref="H31:H32"/>
    <mergeCell ref="G31:G32"/>
    <mergeCell ref="F31:F32"/>
    <mergeCell ref="C31:E31"/>
    <mergeCell ref="G23:G24"/>
    <mergeCell ref="H23:H24"/>
    <mergeCell ref="F23:F24"/>
    <mergeCell ref="I23:I24"/>
    <mergeCell ref="Q4:AE4"/>
    <mergeCell ref="B39:B40"/>
    <mergeCell ref="C39:E39"/>
    <mergeCell ref="K39:K40"/>
    <mergeCell ref="H39:H40"/>
    <mergeCell ref="I39:I40"/>
    <mergeCell ref="J39:J40"/>
    <mergeCell ref="J23:J24"/>
    <mergeCell ref="I25:I26"/>
    <mergeCell ref="J25:J26"/>
    <mergeCell ref="H27:H28"/>
    <mergeCell ref="J27:J28"/>
    <mergeCell ref="I27:I28"/>
    <mergeCell ref="G27:G28"/>
    <mergeCell ref="I37:I38"/>
    <mergeCell ref="J37:J38"/>
    <mergeCell ref="G35:G36"/>
    <mergeCell ref="F29:F30"/>
    <mergeCell ref="G29:G30"/>
    <mergeCell ref="H29:H30"/>
    <mergeCell ref="I29:I30"/>
    <mergeCell ref="J29:J30"/>
    <mergeCell ref="K29:K30"/>
    <mergeCell ref="C29:E29"/>
    <mergeCell ref="C33:E33"/>
    <mergeCell ref="F39:F40"/>
    <mergeCell ref="G39:G40"/>
    <mergeCell ref="F33:F34"/>
    <mergeCell ref="G33:G34"/>
    <mergeCell ref="J33:J34"/>
    <mergeCell ref="H33:H34"/>
    <mergeCell ref="C37:E37"/>
    <mergeCell ref="F37:F38"/>
    <mergeCell ref="G37:G38"/>
    <mergeCell ref="H37:H38"/>
    <mergeCell ref="C35:E35"/>
    <mergeCell ref="I35:I36"/>
    <mergeCell ref="J35:J36"/>
    <mergeCell ref="H35:H36"/>
    <mergeCell ref="I33:I34"/>
    <mergeCell ref="F35:F36"/>
    <mergeCell ref="B41:B46"/>
    <mergeCell ref="C41:E41"/>
    <mergeCell ref="K41:K42"/>
    <mergeCell ref="C43:E43"/>
    <mergeCell ref="K43:K44"/>
    <mergeCell ref="C45:E45"/>
    <mergeCell ref="K45:K46"/>
    <mergeCell ref="F43:F44"/>
    <mergeCell ref="G43:G44"/>
    <mergeCell ref="H43:H44"/>
    <mergeCell ref="I43:I44"/>
    <mergeCell ref="J43:J44"/>
    <mergeCell ref="F45:F46"/>
    <mergeCell ref="G45:G46"/>
    <mergeCell ref="H45:H46"/>
    <mergeCell ref="I45:I46"/>
    <mergeCell ref="J45:J46"/>
    <mergeCell ref="I41:I42"/>
    <mergeCell ref="J41:J42"/>
    <mergeCell ref="F41:F42"/>
    <mergeCell ref="G41:G42"/>
    <mergeCell ref="H41:H42"/>
    <mergeCell ref="D5:P5"/>
    <mergeCell ref="Q5:AE6"/>
    <mergeCell ref="D6:P6"/>
    <mergeCell ref="D7:P7"/>
    <mergeCell ref="Q7:AE8"/>
    <mergeCell ref="D8:P8"/>
    <mergeCell ref="D9:P9"/>
    <mergeCell ref="Q9:AE12"/>
    <mergeCell ref="I10:P10"/>
    <mergeCell ref="I11:P11"/>
    <mergeCell ref="I12:P12"/>
    <mergeCell ref="S19:T19"/>
    <mergeCell ref="Y19:Z19"/>
    <mergeCell ref="AE19:AF19"/>
    <mergeCell ref="N29:N30"/>
    <mergeCell ref="O29:O30"/>
    <mergeCell ref="N31:N32"/>
    <mergeCell ref="O31:O32"/>
    <mergeCell ref="AK19:AL19"/>
    <mergeCell ref="N21:N22"/>
    <mergeCell ref="O21:O22"/>
    <mergeCell ref="N23:N24"/>
    <mergeCell ref="O23:O24"/>
    <mergeCell ref="N25:N26"/>
    <mergeCell ref="O25:O26"/>
    <mergeCell ref="N27:N28"/>
    <mergeCell ref="O27:O28"/>
    <mergeCell ref="V19:W19"/>
    <mergeCell ref="AB19:AC19"/>
    <mergeCell ref="AH19:AI19"/>
    <mergeCell ref="N43:N44"/>
    <mergeCell ref="O43:O44"/>
    <mergeCell ref="N45:N46"/>
    <mergeCell ref="O45:O46"/>
    <mergeCell ref="N33:N34"/>
    <mergeCell ref="O33:O34"/>
    <mergeCell ref="N35:N36"/>
    <mergeCell ref="O35:O36"/>
    <mergeCell ref="N37:N38"/>
    <mergeCell ref="O37:O38"/>
    <mergeCell ref="N39:N40"/>
    <mergeCell ref="O39:O40"/>
    <mergeCell ref="N41:N42"/>
    <mergeCell ref="O41:O42"/>
  </mergeCells>
  <phoneticPr fontId="7" type="noConversion"/>
  <printOptions horizontalCentered="1"/>
  <pageMargins left="0" right="0" top="0" bottom="0" header="0.31496062992125984" footer="0"/>
  <pageSetup paperSize="9" scale="36" orientation="landscape"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X65"/>
  <sheetViews>
    <sheetView topLeftCell="B1" zoomScale="85" zoomScaleNormal="85" workbookViewId="0">
      <pane ySplit="1" topLeftCell="A2" activePane="bottomLeft" state="frozen"/>
      <selection activeCell="B1" sqref="B1:K1"/>
      <selection pane="bottomLeft" activeCell="K25" sqref="K25"/>
    </sheetView>
  </sheetViews>
  <sheetFormatPr defaultColWidth="9" defaultRowHeight="16.5"/>
  <cols>
    <col min="1" max="1" width="1" style="113" customWidth="1"/>
    <col min="2" max="2" width="5.25" style="113" customWidth="1"/>
    <col min="3" max="3" width="10.75" style="52" customWidth="1"/>
    <col min="4" max="4" width="9.875" style="112" customWidth="1"/>
    <col min="5" max="5" width="14.625" style="112" customWidth="1"/>
    <col min="6" max="7" width="7.5" style="113" customWidth="1"/>
    <col min="8" max="8" width="8.625" style="113" customWidth="1"/>
    <col min="9" max="9" width="6.625" style="113" customWidth="1"/>
    <col min="10" max="10" width="7.75" style="113" customWidth="1"/>
    <col min="11" max="12" width="8" style="113" customWidth="1"/>
    <col min="13" max="13" width="7.125" style="113" customWidth="1"/>
    <col min="14" max="17" width="5.625" style="113" customWidth="1"/>
    <col min="18" max="49" width="8.125" style="113" customWidth="1"/>
    <col min="50" max="16384" width="9" style="28"/>
  </cols>
  <sheetData>
    <row r="1" spans="1:50" ht="30" customHeight="1" thickBot="1">
      <c r="A1" s="94"/>
      <c r="B1" s="1615" t="s">
        <v>814</v>
      </c>
      <c r="C1" s="1615"/>
      <c r="D1" s="1615"/>
      <c r="E1" s="1615"/>
      <c r="F1" s="1615"/>
      <c r="G1" s="1615"/>
      <c r="H1" s="1615"/>
      <c r="I1" s="1615"/>
      <c r="J1" s="1615"/>
      <c r="K1" s="1615"/>
      <c r="L1" s="1615"/>
      <c r="M1" s="1615"/>
      <c r="N1" s="1615"/>
      <c r="O1" s="1615"/>
      <c r="P1" s="1615"/>
      <c r="Q1" s="1615"/>
      <c r="R1" s="1615"/>
      <c r="S1" s="1615"/>
      <c r="T1" s="1615"/>
      <c r="U1" s="1615"/>
      <c r="V1" s="1615"/>
      <c r="W1" s="1615"/>
      <c r="X1" s="1615"/>
      <c r="Y1" s="1615"/>
      <c r="Z1" s="1615"/>
      <c r="AA1" s="1615"/>
      <c r="AB1" s="1615"/>
      <c r="AC1" s="1615"/>
      <c r="AD1" s="1615"/>
      <c r="AE1" s="1615"/>
      <c r="AF1" s="1615"/>
      <c r="AG1" s="1615"/>
      <c r="AH1" s="1615"/>
      <c r="AI1" s="1615"/>
      <c r="AJ1" s="1615"/>
      <c r="AK1" s="1615"/>
      <c r="AL1" s="1615"/>
      <c r="AM1" s="1615"/>
      <c r="AN1" s="1615"/>
      <c r="AO1" s="1615"/>
      <c r="AP1" s="868"/>
      <c r="AQ1" s="868"/>
      <c r="AR1" s="868"/>
      <c r="AS1" s="218"/>
      <c r="AT1" s="86"/>
      <c r="AU1" s="86"/>
      <c r="AV1" s="86"/>
      <c r="AW1" s="86"/>
      <c r="AX1" s="86"/>
    </row>
    <row r="2" spans="1:50" s="152" customFormat="1" ht="6.75" customHeight="1" thickTop="1">
      <c r="A2" s="151"/>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86"/>
      <c r="AT2" s="86"/>
      <c r="AU2" s="86"/>
      <c r="AV2" s="86"/>
      <c r="AW2" s="86"/>
      <c r="AX2" s="86"/>
    </row>
    <row r="3" spans="1:50" ht="18" customHeight="1" thickBot="1">
      <c r="A3" s="112"/>
      <c r="B3" s="114" t="s">
        <v>652</v>
      </c>
      <c r="C3" s="112"/>
      <c r="E3" s="38"/>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row>
    <row r="4" spans="1:50" s="86" customFormat="1" ht="18" customHeight="1">
      <c r="B4" s="997" t="s">
        <v>653</v>
      </c>
      <c r="C4" s="1025"/>
      <c r="D4" s="1026" t="s">
        <v>654</v>
      </c>
      <c r="E4" s="998"/>
      <c r="F4" s="998"/>
      <c r="G4" s="998"/>
      <c r="H4" s="998"/>
      <c r="I4" s="998"/>
      <c r="J4" s="998"/>
      <c r="K4" s="1025"/>
      <c r="L4" s="1026" t="s">
        <v>655</v>
      </c>
      <c r="M4" s="998"/>
      <c r="N4" s="998"/>
      <c r="O4" s="998"/>
      <c r="P4" s="998"/>
      <c r="Q4" s="999"/>
    </row>
    <row r="5" spans="1:50" s="86" customFormat="1" ht="17.25" customHeight="1">
      <c r="B5" s="1000" t="s">
        <v>396</v>
      </c>
      <c r="C5" s="1616"/>
      <c r="D5" s="1619" t="s">
        <v>816</v>
      </c>
      <c r="E5" s="1620"/>
      <c r="F5" s="1620"/>
      <c r="G5" s="1620"/>
      <c r="H5" s="1620"/>
      <c r="I5" s="1620"/>
      <c r="J5" s="1620"/>
      <c r="K5" s="1621"/>
      <c r="L5" s="1619"/>
      <c r="M5" s="1620"/>
      <c r="N5" s="1620"/>
      <c r="O5" s="1620"/>
      <c r="P5" s="1620"/>
      <c r="Q5" s="1622"/>
    </row>
    <row r="6" spans="1:50" s="86" customFormat="1" ht="17.25" customHeight="1">
      <c r="B6" s="1001"/>
      <c r="C6" s="1617"/>
      <c r="D6" s="1623" t="s">
        <v>656</v>
      </c>
      <c r="E6" s="1624"/>
      <c r="F6" s="1624"/>
      <c r="G6" s="1624"/>
      <c r="H6" s="1624"/>
      <c r="I6" s="1624"/>
      <c r="J6" s="1624"/>
      <c r="K6" s="1629"/>
      <c r="L6" s="1623"/>
      <c r="M6" s="1624"/>
      <c r="N6" s="1624"/>
      <c r="O6" s="1624"/>
      <c r="P6" s="1624"/>
      <c r="Q6" s="1625"/>
      <c r="S6" s="222"/>
    </row>
    <row r="7" spans="1:50" s="86" customFormat="1" ht="17.25" customHeight="1">
      <c r="B7" s="1003"/>
      <c r="C7" s="1618"/>
      <c r="D7" s="1626" t="s">
        <v>657</v>
      </c>
      <c r="E7" s="1627"/>
      <c r="F7" s="1627"/>
      <c r="G7" s="1627"/>
      <c r="H7" s="1627"/>
      <c r="I7" s="1627"/>
      <c r="J7" s="1627"/>
      <c r="K7" s="1630"/>
      <c r="L7" s="1626"/>
      <c r="M7" s="1627"/>
      <c r="N7" s="1627"/>
      <c r="O7" s="1627"/>
      <c r="P7" s="1627"/>
      <c r="Q7" s="1628"/>
      <c r="S7" s="222"/>
    </row>
    <row r="8" spans="1:50" s="86" customFormat="1" ht="17.25" customHeight="1">
      <c r="B8" s="1000" t="s">
        <v>658</v>
      </c>
      <c r="C8" s="983"/>
      <c r="D8" s="1632" t="s">
        <v>778</v>
      </c>
      <c r="E8" s="1007"/>
      <c r="F8" s="1007"/>
      <c r="G8" s="1007"/>
      <c r="H8" s="1007"/>
      <c r="I8" s="1007"/>
      <c r="J8" s="1007"/>
      <c r="K8" s="1633"/>
      <c r="L8" s="1632"/>
      <c r="M8" s="1007"/>
      <c r="N8" s="1007"/>
      <c r="O8" s="1007"/>
      <c r="P8" s="1007"/>
      <c r="Q8" s="1008"/>
      <c r="S8" s="222"/>
    </row>
    <row r="9" spans="1:50" s="86" customFormat="1" ht="17.25" customHeight="1">
      <c r="B9" s="1001"/>
      <c r="C9" s="1002"/>
      <c r="D9" s="1634" t="s">
        <v>779</v>
      </c>
      <c r="E9" s="1635"/>
      <c r="F9" s="1635"/>
      <c r="G9" s="1635"/>
      <c r="H9" s="1635"/>
      <c r="I9" s="1635"/>
      <c r="J9" s="1635"/>
      <c r="K9" s="1640"/>
      <c r="L9" s="1634"/>
      <c r="M9" s="1635"/>
      <c r="N9" s="1635"/>
      <c r="O9" s="1635"/>
      <c r="P9" s="1635"/>
      <c r="Q9" s="1636"/>
      <c r="S9" s="222"/>
    </row>
    <row r="10" spans="1:50" s="86" customFormat="1" ht="17.25" customHeight="1">
      <c r="B10" s="1001"/>
      <c r="C10" s="1002"/>
      <c r="D10" s="1634" t="s">
        <v>659</v>
      </c>
      <c r="E10" s="1635"/>
      <c r="F10" s="1635"/>
      <c r="G10" s="1635"/>
      <c r="H10" s="1635"/>
      <c r="I10" s="1635"/>
      <c r="J10" s="1635"/>
      <c r="K10" s="1640"/>
      <c r="L10" s="1634"/>
      <c r="M10" s="1635"/>
      <c r="N10" s="1635"/>
      <c r="O10" s="1635"/>
      <c r="P10" s="1635"/>
      <c r="Q10" s="1636"/>
      <c r="S10" s="222"/>
    </row>
    <row r="11" spans="1:50" s="86" customFormat="1" ht="17.25" customHeight="1">
      <c r="B11" s="1003"/>
      <c r="C11" s="1004"/>
      <c r="D11" s="1641" t="s">
        <v>430</v>
      </c>
      <c r="E11" s="1642"/>
      <c r="F11" s="1642"/>
      <c r="G11" s="1642"/>
      <c r="H11" s="1642"/>
      <c r="I11" s="1642"/>
      <c r="J11" s="1642"/>
      <c r="K11" s="1643"/>
      <c r="L11" s="1637"/>
      <c r="M11" s="1638"/>
      <c r="N11" s="1638"/>
      <c r="O11" s="1638"/>
      <c r="P11" s="1638"/>
      <c r="Q11" s="1639"/>
      <c r="R11" s="81"/>
      <c r="S11" s="223"/>
    </row>
    <row r="12" spans="1:50" s="86" customFormat="1" ht="18" customHeight="1" thickBot="1">
      <c r="B12" s="982" t="s">
        <v>660</v>
      </c>
      <c r="C12" s="1644"/>
      <c r="D12" s="1645" t="s">
        <v>661</v>
      </c>
      <c r="E12" s="1646"/>
      <c r="F12" s="1646"/>
      <c r="G12" s="1646"/>
      <c r="H12" s="1646"/>
      <c r="I12" s="1646"/>
      <c r="J12" s="1646"/>
      <c r="K12" s="1647"/>
      <c r="L12" s="1400" t="s">
        <v>662</v>
      </c>
      <c r="M12" s="1400"/>
      <c r="N12" s="1400"/>
      <c r="O12" s="1400"/>
      <c r="P12" s="1400"/>
      <c r="Q12" s="1402"/>
      <c r="R12" s="81"/>
      <c r="S12" s="223"/>
    </row>
    <row r="13" spans="1:50" s="86" customFormat="1" ht="18" customHeight="1">
      <c r="B13" s="1522"/>
      <c r="C13" s="1523"/>
      <c r="D13" s="1652" t="s">
        <v>663</v>
      </c>
      <c r="E13" s="1653"/>
      <c r="F13" s="1654" t="s">
        <v>128</v>
      </c>
      <c r="G13" s="1654"/>
      <c r="H13" s="1654"/>
      <c r="I13" s="1654"/>
      <c r="J13" s="1654"/>
      <c r="K13" s="1655"/>
      <c r="L13" s="1648"/>
      <c r="M13" s="1648"/>
      <c r="N13" s="1648"/>
      <c r="O13" s="1648"/>
      <c r="P13" s="1648"/>
      <c r="Q13" s="1649"/>
      <c r="R13" s="81"/>
      <c r="S13" s="223"/>
    </row>
    <row r="14" spans="1:50" s="86" customFormat="1" ht="19.5" customHeight="1">
      <c r="B14" s="1522"/>
      <c r="C14" s="1523"/>
      <c r="D14" s="1656" t="s">
        <v>664</v>
      </c>
      <c r="E14" s="1657"/>
      <c r="F14" s="142" t="s">
        <v>665</v>
      </c>
      <c r="G14" s="142" t="s">
        <v>666</v>
      </c>
      <c r="H14" s="142" t="s">
        <v>667</v>
      </c>
      <c r="I14" s="142" t="s">
        <v>668</v>
      </c>
      <c r="J14" s="142" t="s">
        <v>669</v>
      </c>
      <c r="K14" s="253" t="s">
        <v>670</v>
      </c>
      <c r="L14" s="1648"/>
      <c r="M14" s="1648"/>
      <c r="N14" s="1648"/>
      <c r="O14" s="1648"/>
      <c r="P14" s="1648"/>
      <c r="Q14" s="1649"/>
      <c r="R14" s="81"/>
      <c r="S14" s="223"/>
    </row>
    <row r="15" spans="1:50" s="86" customFormat="1" ht="18" customHeight="1">
      <c r="B15" s="1522"/>
      <c r="C15" s="1523"/>
      <c r="D15" s="1656" t="s">
        <v>671</v>
      </c>
      <c r="E15" s="1657"/>
      <c r="F15" s="188">
        <v>3.3E-3</v>
      </c>
      <c r="G15" s="188">
        <v>6.4999999999999997E-3</v>
      </c>
      <c r="H15" s="188">
        <v>1.0699999999999999E-2</v>
      </c>
      <c r="I15" s="188">
        <v>2.29E-2</v>
      </c>
      <c r="J15" s="188">
        <v>2.47E-2</v>
      </c>
      <c r="K15" s="254">
        <v>2.7799999999999998E-2</v>
      </c>
      <c r="L15" s="1648"/>
      <c r="M15" s="1648"/>
      <c r="N15" s="1648"/>
      <c r="O15" s="1648"/>
      <c r="P15" s="1648"/>
      <c r="Q15" s="1649"/>
      <c r="R15" s="81"/>
      <c r="S15" s="223"/>
    </row>
    <row r="16" spans="1:50" s="86" customFormat="1" ht="18" customHeight="1">
      <c r="B16" s="1522"/>
      <c r="C16" s="1523"/>
      <c r="D16" s="1656" t="s">
        <v>664</v>
      </c>
      <c r="E16" s="1657"/>
      <c r="F16" s="142" t="s">
        <v>72</v>
      </c>
      <c r="G16" s="142" t="s">
        <v>73</v>
      </c>
      <c r="H16" s="142" t="s">
        <v>74</v>
      </c>
      <c r="I16" s="142" t="s">
        <v>672</v>
      </c>
      <c r="J16" s="142" t="s">
        <v>673</v>
      </c>
      <c r="K16" s="253" t="s">
        <v>674</v>
      </c>
      <c r="L16" s="1648"/>
      <c r="M16" s="1648"/>
      <c r="N16" s="1648"/>
      <c r="O16" s="1648"/>
      <c r="P16" s="1648"/>
      <c r="Q16" s="1649"/>
      <c r="R16" s="81"/>
      <c r="S16" s="223"/>
    </row>
    <row r="17" spans="1:49" s="86" customFormat="1" ht="18" customHeight="1" thickBot="1">
      <c r="B17" s="1524"/>
      <c r="C17" s="1525"/>
      <c r="D17" s="1658" t="s">
        <v>675</v>
      </c>
      <c r="E17" s="1659"/>
      <c r="F17" s="282">
        <v>1.1999999999999999E-3</v>
      </c>
      <c r="G17" s="187">
        <v>2.2000000000000001E-3</v>
      </c>
      <c r="H17" s="187">
        <v>4.1000000000000003E-3</v>
      </c>
      <c r="I17" s="187">
        <v>5.7999999999999996E-3</v>
      </c>
      <c r="J17" s="187">
        <v>7.4999999999999997E-3</v>
      </c>
      <c r="K17" s="255">
        <v>1.8200000000000001E-2</v>
      </c>
      <c r="L17" s="1650"/>
      <c r="M17" s="1650"/>
      <c r="N17" s="1650"/>
      <c r="O17" s="1650"/>
      <c r="P17" s="1650"/>
      <c r="Q17" s="1651"/>
      <c r="S17" s="222"/>
    </row>
    <row r="18" spans="1:49" s="86" customFormat="1" ht="18" customHeight="1">
      <c r="B18" s="370"/>
      <c r="C18" s="370"/>
      <c r="D18" s="369"/>
      <c r="E18" s="369"/>
      <c r="F18" s="369"/>
      <c r="G18" s="369"/>
      <c r="H18" s="369"/>
      <c r="I18" s="369"/>
      <c r="J18" s="369"/>
      <c r="K18" s="369"/>
      <c r="L18" s="369"/>
      <c r="M18" s="369"/>
      <c r="N18" s="369"/>
      <c r="O18" s="370"/>
      <c r="P18" s="370"/>
      <c r="Q18" s="370"/>
    </row>
    <row r="19" spans="1:49" ht="18" customHeight="1">
      <c r="B19" s="27" t="s">
        <v>676</v>
      </c>
      <c r="C19" s="113"/>
      <c r="F19" s="112"/>
      <c r="P19" s="112"/>
      <c r="Q19" s="112"/>
      <c r="W19" s="153"/>
      <c r="Z19" s="153"/>
      <c r="AN19" s="112"/>
      <c r="AQ19" s="112"/>
      <c r="AT19" s="112"/>
      <c r="AW19" s="112"/>
    </row>
    <row r="20" spans="1:49" s="26" customFormat="1" ht="25.5" customHeight="1">
      <c r="B20" s="127" t="s">
        <v>211</v>
      </c>
      <c r="C20" s="127"/>
      <c r="D20" s="127"/>
      <c r="E20" s="127"/>
      <c r="F20" s="127"/>
      <c r="G20" s="127"/>
      <c r="H20" s="128"/>
      <c r="I20" s="128"/>
      <c r="J20" s="128"/>
      <c r="K20" s="129"/>
      <c r="L20" s="129"/>
      <c r="M20" s="129"/>
      <c r="N20" s="129"/>
      <c r="O20" s="129"/>
      <c r="P20" s="112"/>
      <c r="Q20" s="112"/>
      <c r="R20" s="112"/>
      <c r="S20" s="112"/>
      <c r="T20" s="112"/>
      <c r="U20" s="112"/>
      <c r="V20" s="112"/>
      <c r="W20" s="112"/>
      <c r="X20" s="112"/>
      <c r="Y20" s="112"/>
      <c r="Z20" s="112"/>
      <c r="AA20" s="128"/>
      <c r="AB20" s="128"/>
      <c r="AC20" s="128"/>
      <c r="AD20" s="128"/>
      <c r="AE20" s="128"/>
      <c r="AF20" s="128"/>
      <c r="AG20" s="128"/>
      <c r="AH20" s="128"/>
      <c r="AI20" s="128"/>
      <c r="AJ20" s="128"/>
      <c r="AK20" s="128"/>
      <c r="AL20" s="128"/>
      <c r="AM20" s="128"/>
      <c r="AP20" s="128"/>
    </row>
    <row r="21" spans="1:49" s="26" customFormat="1" ht="24" customHeight="1">
      <c r="A21" s="21"/>
      <c r="B21" s="22" t="s">
        <v>84</v>
      </c>
      <c r="C21" s="23"/>
      <c r="D21" s="23"/>
      <c r="E21" s="23"/>
      <c r="F21" s="23"/>
      <c r="G21" s="23"/>
      <c r="H21" s="24"/>
      <c r="I21" s="24"/>
      <c r="J21" s="24"/>
      <c r="K21" s="25"/>
      <c r="L21" s="25"/>
      <c r="M21" s="25"/>
      <c r="N21" s="25"/>
      <c r="O21" s="25"/>
      <c r="P21" s="24"/>
      <c r="Q21" s="24"/>
      <c r="R21" s="24"/>
      <c r="S21" s="24"/>
      <c r="T21" s="24"/>
      <c r="U21" s="24"/>
      <c r="V21" s="24"/>
      <c r="W21" s="24"/>
      <c r="X21" s="24"/>
      <c r="Y21" s="24"/>
      <c r="Z21" s="24"/>
      <c r="AA21" s="24"/>
      <c r="AB21" s="24"/>
      <c r="AC21" s="24"/>
      <c r="AD21" s="24"/>
      <c r="AE21" s="24"/>
      <c r="AF21" s="24"/>
      <c r="AG21" s="24"/>
      <c r="AH21" s="24"/>
      <c r="AI21" s="21"/>
      <c r="AJ21" s="24"/>
      <c r="AK21" s="24"/>
      <c r="AL21" s="21"/>
      <c r="AM21" s="21"/>
      <c r="AO21" s="21"/>
      <c r="AP21" s="21"/>
      <c r="AR21" s="21"/>
      <c r="AS21" s="21"/>
      <c r="AU21" s="21"/>
      <c r="AV21" s="21"/>
    </row>
    <row r="22" spans="1:49" s="328" customFormat="1" ht="24" customHeight="1">
      <c r="A22" s="323"/>
      <c r="B22" s="324" t="s">
        <v>765</v>
      </c>
      <c r="C22" s="325"/>
      <c r="D22" s="325"/>
      <c r="E22" s="325"/>
      <c r="F22" s="325"/>
      <c r="G22" s="325"/>
      <c r="H22" s="323"/>
      <c r="I22" s="323"/>
      <c r="J22" s="326"/>
      <c r="K22" s="323"/>
      <c r="L22" s="323"/>
      <c r="M22" s="323"/>
      <c r="N22" s="323"/>
      <c r="O22" s="323"/>
      <c r="P22" s="323"/>
      <c r="Q22" s="323"/>
      <c r="R22" s="323"/>
      <c r="S22" s="323"/>
      <c r="T22" s="323"/>
      <c r="U22" s="323"/>
      <c r="V22" s="323"/>
      <c r="W22" s="323"/>
      <c r="X22" s="323"/>
      <c r="Y22" s="323"/>
      <c r="Z22" s="323"/>
      <c r="AA22" s="323"/>
      <c r="AB22" s="323"/>
      <c r="AC22" s="323"/>
      <c r="AD22" s="323"/>
      <c r="AE22" s="323"/>
      <c r="AF22" s="323"/>
      <c r="AG22" s="327"/>
      <c r="AJ22" s="327"/>
    </row>
    <row r="23" spans="1:49" ht="7.5" customHeight="1" thickBot="1">
      <c r="B23" s="27"/>
      <c r="C23" s="113"/>
      <c r="F23" s="112"/>
      <c r="AN23" s="112"/>
      <c r="AQ23" s="112"/>
      <c r="AT23" s="112"/>
      <c r="AW23" s="112"/>
    </row>
    <row r="24" spans="1:49" ht="27" customHeight="1" thickBot="1">
      <c r="A24" s="40"/>
      <c r="B24" s="1608" t="s">
        <v>677</v>
      </c>
      <c r="C24" s="1609"/>
      <c r="D24" s="1609"/>
      <c r="E24" s="1610"/>
      <c r="F24" s="1611" t="s">
        <v>678</v>
      </c>
      <c r="G24" s="1066"/>
      <c r="H24" s="814" t="s">
        <v>679</v>
      </c>
      <c r="I24" s="1612" t="s">
        <v>789</v>
      </c>
      <c r="J24" s="1613"/>
      <c r="K24" s="1613"/>
      <c r="L24" s="1613"/>
      <c r="M24" s="1614"/>
      <c r="N24" s="1067" t="s">
        <v>680</v>
      </c>
      <c r="O24" s="924"/>
      <c r="P24" s="924"/>
      <c r="Q24" s="924"/>
      <c r="R24" s="923" t="s">
        <v>681</v>
      </c>
      <c r="S24" s="924"/>
      <c r="T24" s="924"/>
      <c r="U24" s="1599" t="s">
        <v>682</v>
      </c>
      <c r="V24" s="1600"/>
      <c r="W24" s="815">
        <v>0.98</v>
      </c>
      <c r="X24" s="1631" t="s">
        <v>55</v>
      </c>
      <c r="Y24" s="1600"/>
      <c r="Z24" s="816">
        <v>0.95</v>
      </c>
      <c r="AA24" s="1599" t="s">
        <v>759</v>
      </c>
      <c r="AB24" s="1600"/>
      <c r="AC24" s="815">
        <v>0.93</v>
      </c>
      <c r="AD24" s="1631" t="s">
        <v>759</v>
      </c>
      <c r="AE24" s="1600"/>
      <c r="AF24" s="816">
        <v>0.9</v>
      </c>
      <c r="AG24" s="1599" t="s">
        <v>757</v>
      </c>
      <c r="AH24" s="1600"/>
      <c r="AI24" s="815">
        <v>0.83</v>
      </c>
      <c r="AJ24" s="1631" t="s">
        <v>757</v>
      </c>
      <c r="AK24" s="1600"/>
      <c r="AL24" s="816">
        <v>0.8</v>
      </c>
      <c r="AM24" s="1599" t="s">
        <v>758</v>
      </c>
      <c r="AN24" s="1600"/>
      <c r="AO24" s="815">
        <v>0.75</v>
      </c>
      <c r="AP24" s="1631" t="s">
        <v>758</v>
      </c>
      <c r="AQ24" s="1600"/>
      <c r="AR24" s="815">
        <v>0.7</v>
      </c>
      <c r="AS24" s="28"/>
      <c r="AT24" s="28"/>
      <c r="AU24" s="28"/>
      <c r="AV24" s="28"/>
      <c r="AW24" s="28"/>
    </row>
    <row r="25" spans="1:49" ht="27.75" customHeight="1" thickTop="1" thickBot="1">
      <c r="A25" s="40"/>
      <c r="B25" s="685" t="s">
        <v>683</v>
      </c>
      <c r="C25" s="686" t="s">
        <v>664</v>
      </c>
      <c r="D25" s="687" t="s">
        <v>85</v>
      </c>
      <c r="E25" s="688" t="s">
        <v>804</v>
      </c>
      <c r="F25" s="689" t="s">
        <v>784</v>
      </c>
      <c r="G25" s="690" t="s">
        <v>77</v>
      </c>
      <c r="H25" s="721">
        <v>2.976</v>
      </c>
      <c r="I25" s="722">
        <v>0</v>
      </c>
      <c r="J25" s="723">
        <v>0.13200000000000001</v>
      </c>
      <c r="K25" s="723">
        <v>0.13200000000000001</v>
      </c>
      <c r="L25" s="724">
        <v>0.13500000000000001</v>
      </c>
      <c r="M25" s="725">
        <v>0</v>
      </c>
      <c r="N25" s="691" t="s">
        <v>81</v>
      </c>
      <c r="O25" s="692" t="s">
        <v>201</v>
      </c>
      <c r="P25" s="692" t="s">
        <v>684</v>
      </c>
      <c r="Q25" s="690" t="s">
        <v>685</v>
      </c>
      <c r="R25" s="646" t="s">
        <v>686</v>
      </c>
      <c r="S25" s="647" t="s">
        <v>687</v>
      </c>
      <c r="T25" s="693" t="s">
        <v>688</v>
      </c>
      <c r="U25" s="643" t="s">
        <v>81</v>
      </c>
      <c r="V25" s="644" t="s">
        <v>182</v>
      </c>
      <c r="W25" s="645" t="s">
        <v>183</v>
      </c>
      <c r="X25" s="654" t="s">
        <v>67</v>
      </c>
      <c r="Y25" s="644" t="s">
        <v>42</v>
      </c>
      <c r="Z25" s="694" t="s">
        <v>68</v>
      </c>
      <c r="AA25" s="643" t="s">
        <v>81</v>
      </c>
      <c r="AB25" s="644" t="s">
        <v>182</v>
      </c>
      <c r="AC25" s="645" t="s">
        <v>689</v>
      </c>
      <c r="AD25" s="654" t="s">
        <v>67</v>
      </c>
      <c r="AE25" s="644" t="s">
        <v>42</v>
      </c>
      <c r="AF25" s="694" t="s">
        <v>68</v>
      </c>
      <c r="AG25" s="643" t="s">
        <v>690</v>
      </c>
      <c r="AH25" s="644" t="s">
        <v>182</v>
      </c>
      <c r="AI25" s="645" t="s">
        <v>688</v>
      </c>
      <c r="AJ25" s="654" t="s">
        <v>67</v>
      </c>
      <c r="AK25" s="644" t="s">
        <v>42</v>
      </c>
      <c r="AL25" s="694" t="s">
        <v>68</v>
      </c>
      <c r="AM25" s="643" t="s">
        <v>690</v>
      </c>
      <c r="AN25" s="644" t="s">
        <v>687</v>
      </c>
      <c r="AO25" s="645" t="s">
        <v>688</v>
      </c>
      <c r="AP25" s="654" t="s">
        <v>67</v>
      </c>
      <c r="AQ25" s="644" t="s">
        <v>42</v>
      </c>
      <c r="AR25" s="645" t="s">
        <v>68</v>
      </c>
      <c r="AS25" s="28"/>
      <c r="AT25" s="28"/>
      <c r="AU25" s="28"/>
      <c r="AV25" s="28"/>
      <c r="AW25" s="28"/>
    </row>
    <row r="26" spans="1:49" ht="18" customHeight="1">
      <c r="A26" s="40"/>
      <c r="B26" s="1604" t="s">
        <v>691</v>
      </c>
      <c r="C26" s="1549" t="s">
        <v>692</v>
      </c>
      <c r="D26" s="1084"/>
      <c r="E26" s="1085"/>
      <c r="F26" s="1550">
        <v>1000</v>
      </c>
      <c r="G26" s="1537">
        <f>F26*D27</f>
        <v>2400</v>
      </c>
      <c r="H26" s="1607">
        <f>G26*$H$25</f>
        <v>7142.4</v>
      </c>
      <c r="I26" s="1602">
        <f>G26*$I$25*5</f>
        <v>0</v>
      </c>
      <c r="J26" s="1602">
        <f>G26*$J$25*6</f>
        <v>1900.8000000000002</v>
      </c>
      <c r="K26" s="1601">
        <f>G26*$K$25*2</f>
        <v>633.6</v>
      </c>
      <c r="L26" s="1602">
        <f>G26*$L$25*1</f>
        <v>324</v>
      </c>
      <c r="M26" s="1603">
        <f>G26*$M$25</f>
        <v>0</v>
      </c>
      <c r="N26" s="1537"/>
      <c r="O26" s="1539"/>
      <c r="P26" s="1537"/>
      <c r="Q26" s="1541"/>
      <c r="R26" s="479">
        <f>H26+N26</f>
        <v>7142.4</v>
      </c>
      <c r="S26" s="495">
        <f>H26+I26+J26+O26</f>
        <v>9043.2000000000007</v>
      </c>
      <c r="T26" s="485">
        <f>H26+I26+J26+K26+L26+M26+O26+P26+Q26</f>
        <v>10000.800000000001</v>
      </c>
      <c r="U26" s="479">
        <f>R26*$W$24</f>
        <v>6999.5519999999997</v>
      </c>
      <c r="V26" s="495">
        <f>S26*$W$24</f>
        <v>8862.3360000000011</v>
      </c>
      <c r="W26" s="491">
        <f>T26*$W$24</f>
        <v>9800.7840000000015</v>
      </c>
      <c r="X26" s="485">
        <f>R26*$Z$24</f>
        <v>6785.28</v>
      </c>
      <c r="Y26" s="495">
        <f>S26*$Z$24</f>
        <v>8591.0400000000009</v>
      </c>
      <c r="Z26" s="485">
        <f>T26*$Z$24</f>
        <v>9500.76</v>
      </c>
      <c r="AA26" s="479">
        <f>R26*$AC$24</f>
        <v>6642.4319999999998</v>
      </c>
      <c r="AB26" s="495">
        <f>S26*$AC$24</f>
        <v>8410.1760000000013</v>
      </c>
      <c r="AC26" s="491">
        <f>T26*$AC$24</f>
        <v>9300.7440000000006</v>
      </c>
      <c r="AD26" s="485">
        <f>R26*$AF$24</f>
        <v>6428.16</v>
      </c>
      <c r="AE26" s="495">
        <f>R26*$AF$24</f>
        <v>6428.16</v>
      </c>
      <c r="AF26" s="485">
        <f>T26*$AF$24</f>
        <v>9000.7200000000012</v>
      </c>
      <c r="AG26" s="479">
        <f>R26*$AI$24</f>
        <v>5928.1919999999991</v>
      </c>
      <c r="AH26" s="495">
        <f>S26*$AI$24</f>
        <v>7505.8560000000007</v>
      </c>
      <c r="AI26" s="491">
        <f>T26*$AI$24</f>
        <v>8300.6640000000007</v>
      </c>
      <c r="AJ26" s="485">
        <f>R26*$AL$24</f>
        <v>5713.92</v>
      </c>
      <c r="AK26" s="495">
        <f>S26*$AL$24</f>
        <v>7234.5600000000013</v>
      </c>
      <c r="AL26" s="485">
        <f>T26*$AL$24</f>
        <v>8000.6400000000012</v>
      </c>
      <c r="AM26" s="479">
        <f>R26*$AO$24</f>
        <v>5356.7999999999993</v>
      </c>
      <c r="AN26" s="495">
        <f>S26*$AO$24</f>
        <v>6782.4000000000005</v>
      </c>
      <c r="AO26" s="491">
        <f>T26*$AO$24</f>
        <v>7500.6</v>
      </c>
      <c r="AP26" s="485">
        <f>R26*$AR$24</f>
        <v>4999.6799999999994</v>
      </c>
      <c r="AQ26" s="495">
        <f>S26*$AR$24</f>
        <v>6330.24</v>
      </c>
      <c r="AR26" s="491">
        <f>T26*$AR$24</f>
        <v>7000.56</v>
      </c>
      <c r="AS26" s="28"/>
      <c r="AT26" s="28"/>
      <c r="AU26" s="28"/>
      <c r="AV26" s="28"/>
      <c r="AW26" s="28"/>
    </row>
    <row r="27" spans="1:49" ht="18" customHeight="1" thickBot="1">
      <c r="A27" s="40"/>
      <c r="B27" s="1605"/>
      <c r="C27" s="832" t="s">
        <v>693</v>
      </c>
      <c r="D27" s="833">
        <v>2.4</v>
      </c>
      <c r="E27" s="834"/>
      <c r="F27" s="1588"/>
      <c r="G27" s="1570"/>
      <c r="H27" s="1589"/>
      <c r="I27" s="1581"/>
      <c r="J27" s="1581"/>
      <c r="K27" s="1570"/>
      <c r="L27" s="1581"/>
      <c r="M27" s="1582"/>
      <c r="N27" s="1570"/>
      <c r="O27" s="1581"/>
      <c r="P27" s="1570"/>
      <c r="Q27" s="1592"/>
      <c r="R27" s="600">
        <f>R26/F26</f>
        <v>7.1423999999999994</v>
      </c>
      <c r="S27" s="603">
        <f>S26/F26</f>
        <v>9.0432000000000006</v>
      </c>
      <c r="T27" s="597">
        <f>T26/F26</f>
        <v>10.000800000000002</v>
      </c>
      <c r="U27" s="483">
        <f t="shared" ref="U27:AC27" si="0">U26/$F26</f>
        <v>6.9995519999999996</v>
      </c>
      <c r="V27" s="499">
        <f t="shared" si="0"/>
        <v>8.8623360000000009</v>
      </c>
      <c r="W27" s="492">
        <f t="shared" si="0"/>
        <v>9.8007840000000019</v>
      </c>
      <c r="X27" s="486">
        <f>X26/$F26</f>
        <v>6.7852799999999993</v>
      </c>
      <c r="Y27" s="499">
        <f>Y26/$F26</f>
        <v>8.5910400000000013</v>
      </c>
      <c r="Z27" s="486">
        <f>Z26/$F26</f>
        <v>9.5007599999999996</v>
      </c>
      <c r="AA27" s="483">
        <f t="shared" si="0"/>
        <v>6.6424319999999994</v>
      </c>
      <c r="AB27" s="603">
        <f t="shared" si="0"/>
        <v>8.4101760000000017</v>
      </c>
      <c r="AC27" s="492">
        <f t="shared" si="0"/>
        <v>9.3007439999999999</v>
      </c>
      <c r="AD27" s="486">
        <f>AD26/$F26</f>
        <v>6.4281600000000001</v>
      </c>
      <c r="AE27" s="603">
        <f t="shared" ref="AE27:AF27" si="1">AE26/$F26</f>
        <v>6.4281600000000001</v>
      </c>
      <c r="AF27" s="486">
        <f t="shared" si="1"/>
        <v>9.0007200000000012</v>
      </c>
      <c r="AG27" s="483">
        <f>AG26/F26</f>
        <v>5.9281919999999992</v>
      </c>
      <c r="AH27" s="603">
        <f>AH26/F26</f>
        <v>7.5058560000000005</v>
      </c>
      <c r="AI27" s="492">
        <f>AI26/F26</f>
        <v>8.3006640000000012</v>
      </c>
      <c r="AJ27" s="486">
        <f>AJ26/F26</f>
        <v>5.7139199999999999</v>
      </c>
      <c r="AK27" s="603">
        <f>AK26/F26</f>
        <v>7.234560000000001</v>
      </c>
      <c r="AL27" s="486">
        <f>AL26/F26</f>
        <v>8.0006400000000006</v>
      </c>
      <c r="AM27" s="483">
        <f>AM26/F26</f>
        <v>5.3567999999999989</v>
      </c>
      <c r="AN27" s="603">
        <f>AN26/F26</f>
        <v>6.7824000000000009</v>
      </c>
      <c r="AO27" s="492">
        <f>AO26/F26</f>
        <v>7.5006000000000004</v>
      </c>
      <c r="AP27" s="486">
        <f>AP26/F26</f>
        <v>4.9996799999999997</v>
      </c>
      <c r="AQ27" s="603">
        <f>AQ26/F26</f>
        <v>6.3302399999999999</v>
      </c>
      <c r="AR27" s="492">
        <f>AR26/F26</f>
        <v>7.0005600000000001</v>
      </c>
      <c r="AS27" s="28"/>
      <c r="AT27" s="28"/>
      <c r="AU27" s="28"/>
      <c r="AV27" s="28"/>
      <c r="AW27" s="28"/>
    </row>
    <row r="28" spans="1:49" ht="18" customHeight="1">
      <c r="A28" s="40"/>
      <c r="B28" s="1605"/>
      <c r="C28" s="1587" t="s">
        <v>755</v>
      </c>
      <c r="D28" s="1075"/>
      <c r="E28" s="1076"/>
      <c r="F28" s="1588">
        <v>1000</v>
      </c>
      <c r="G28" s="1570">
        <f>F28*D29</f>
        <v>2400</v>
      </c>
      <c r="H28" s="1589">
        <f>G28*$H$25</f>
        <v>7142.4</v>
      </c>
      <c r="I28" s="1581">
        <f>G28*$I$25*5</f>
        <v>0</v>
      </c>
      <c r="J28" s="1581">
        <f t="shared" ref="J28" si="2">G28*$J$25*6</f>
        <v>1900.8000000000002</v>
      </c>
      <c r="K28" s="1570">
        <f t="shared" ref="K28" si="3">G28*$K$25*2</f>
        <v>633.6</v>
      </c>
      <c r="L28" s="1581">
        <f t="shared" ref="L28" si="4">G28*$L$25*1</f>
        <v>324</v>
      </c>
      <c r="M28" s="1582">
        <f>G28*$M$25</f>
        <v>0</v>
      </c>
      <c r="N28" s="1570"/>
      <c r="O28" s="1581"/>
      <c r="P28" s="1570"/>
      <c r="Q28" s="1592"/>
      <c r="R28" s="481">
        <f>H28+N28</f>
        <v>7142.4</v>
      </c>
      <c r="S28" s="497">
        <f>H28+I28+J28+O28</f>
        <v>9043.2000000000007</v>
      </c>
      <c r="T28" s="487">
        <f>H28+I28+J28+K28+L28+M28+O28+P28+Q28</f>
        <v>10000.800000000001</v>
      </c>
      <c r="U28" s="481">
        <f t="shared" ref="U28:V28" si="5">R28*$W$24</f>
        <v>6999.5519999999997</v>
      </c>
      <c r="V28" s="497">
        <f t="shared" si="5"/>
        <v>8862.3360000000011</v>
      </c>
      <c r="W28" s="493">
        <f>T28*$W$24</f>
        <v>9800.7840000000015</v>
      </c>
      <c r="X28" s="487">
        <f t="shared" ref="X28" si="6">R28*$Z$24</f>
        <v>6785.28</v>
      </c>
      <c r="Y28" s="497">
        <f t="shared" ref="Y28" si="7">S28*$Z$24</f>
        <v>8591.0400000000009</v>
      </c>
      <c r="Z28" s="487">
        <f t="shared" ref="Z28" si="8">T28*$Z$24</f>
        <v>9500.76</v>
      </c>
      <c r="AA28" s="481">
        <f>R28*$AC$24</f>
        <v>6642.4319999999998</v>
      </c>
      <c r="AB28" s="497">
        <f>S28*$AC$24</f>
        <v>8410.1760000000013</v>
      </c>
      <c r="AC28" s="493">
        <f>T28*$AC$24</f>
        <v>9300.7440000000006</v>
      </c>
      <c r="AD28" s="487">
        <f t="shared" ref="AD28" si="9">R28*$AF$24</f>
        <v>6428.16</v>
      </c>
      <c r="AE28" s="497">
        <f t="shared" ref="AE28" si="10">R28*$AF$24</f>
        <v>6428.16</v>
      </c>
      <c r="AF28" s="487">
        <f t="shared" ref="AF28" si="11">T28*$AF$24</f>
        <v>9000.7200000000012</v>
      </c>
      <c r="AG28" s="481">
        <f>R28*$AI$24</f>
        <v>5928.1919999999991</v>
      </c>
      <c r="AH28" s="497">
        <f>S28*$AI$24</f>
        <v>7505.8560000000007</v>
      </c>
      <c r="AI28" s="493">
        <f>T28*$AI$24</f>
        <v>8300.6640000000007</v>
      </c>
      <c r="AJ28" s="485">
        <f t="shared" ref="AJ28" si="12">R28*$AL$24</f>
        <v>5713.92</v>
      </c>
      <c r="AK28" s="495">
        <f t="shared" ref="AK28" si="13">S28*$AL$24</f>
        <v>7234.5600000000013</v>
      </c>
      <c r="AL28" s="485">
        <f t="shared" ref="AL28" si="14">T28*$AL$24</f>
        <v>8000.6400000000012</v>
      </c>
      <c r="AM28" s="481">
        <f>R28*$AO$24</f>
        <v>5356.7999999999993</v>
      </c>
      <c r="AN28" s="497">
        <f>S28*$AO$24</f>
        <v>6782.4000000000005</v>
      </c>
      <c r="AO28" s="493">
        <f>T28*$AO$24</f>
        <v>7500.6</v>
      </c>
      <c r="AP28" s="487">
        <f t="shared" ref="AP28" si="15">R28*$AR$24</f>
        <v>4999.6799999999994</v>
      </c>
      <c r="AQ28" s="497">
        <f t="shared" ref="AQ28" si="16">S28*$AR$24</f>
        <v>6330.24</v>
      </c>
      <c r="AR28" s="493">
        <f t="shared" ref="AR28" si="17">T28*$AR$24</f>
        <v>7000.56</v>
      </c>
      <c r="AS28" s="28"/>
      <c r="AT28" s="28"/>
      <c r="AU28" s="28"/>
      <c r="AV28" s="28"/>
      <c r="AW28" s="28"/>
    </row>
    <row r="29" spans="1:49" ht="18" customHeight="1" thickBot="1">
      <c r="A29" s="40"/>
      <c r="B29" s="1605"/>
      <c r="C29" s="832" t="s">
        <v>694</v>
      </c>
      <c r="D29" s="833">
        <v>2.4</v>
      </c>
      <c r="E29" s="834"/>
      <c r="F29" s="1588"/>
      <c r="G29" s="1570"/>
      <c r="H29" s="1589"/>
      <c r="I29" s="1581"/>
      <c r="J29" s="1581"/>
      <c r="K29" s="1570"/>
      <c r="L29" s="1581"/>
      <c r="M29" s="1582"/>
      <c r="N29" s="1570"/>
      <c r="O29" s="1581"/>
      <c r="P29" s="1570"/>
      <c r="Q29" s="1592"/>
      <c r="R29" s="600">
        <f>R28/F28</f>
        <v>7.1423999999999994</v>
      </c>
      <c r="S29" s="603">
        <f>S28/F28</f>
        <v>9.0432000000000006</v>
      </c>
      <c r="T29" s="597">
        <f>T28/F28</f>
        <v>10.000800000000002</v>
      </c>
      <c r="U29" s="483">
        <f t="shared" ref="U29:AF29" si="18">U28/$F28</f>
        <v>6.9995519999999996</v>
      </c>
      <c r="V29" s="603">
        <f t="shared" si="18"/>
        <v>8.8623360000000009</v>
      </c>
      <c r="W29" s="492">
        <f t="shared" si="18"/>
        <v>9.8007840000000019</v>
      </c>
      <c r="X29" s="486">
        <f t="shared" si="18"/>
        <v>6.7852799999999993</v>
      </c>
      <c r="Y29" s="499">
        <f t="shared" si="18"/>
        <v>8.5910400000000013</v>
      </c>
      <c r="Z29" s="486">
        <f t="shared" si="18"/>
        <v>9.5007599999999996</v>
      </c>
      <c r="AA29" s="483">
        <f t="shared" si="18"/>
        <v>6.6424319999999994</v>
      </c>
      <c r="AB29" s="603">
        <f t="shared" si="18"/>
        <v>8.4101760000000017</v>
      </c>
      <c r="AC29" s="492">
        <f t="shared" si="18"/>
        <v>9.3007439999999999</v>
      </c>
      <c r="AD29" s="486">
        <f t="shared" si="18"/>
        <v>6.4281600000000001</v>
      </c>
      <c r="AE29" s="603">
        <f t="shared" si="18"/>
        <v>6.4281600000000001</v>
      </c>
      <c r="AF29" s="486">
        <f t="shared" si="18"/>
        <v>9.0007200000000012</v>
      </c>
      <c r="AG29" s="483">
        <f>AG28/F28</f>
        <v>5.9281919999999992</v>
      </c>
      <c r="AH29" s="603">
        <f>AH28/F28</f>
        <v>7.5058560000000005</v>
      </c>
      <c r="AI29" s="492">
        <f>AI28/F28</f>
        <v>8.3006640000000012</v>
      </c>
      <c r="AJ29" s="486">
        <f t="shared" ref="AJ29" si="19">AJ28/F28</f>
        <v>5.7139199999999999</v>
      </c>
      <c r="AK29" s="603">
        <f t="shared" ref="AK29" si="20">AK28/F28</f>
        <v>7.234560000000001</v>
      </c>
      <c r="AL29" s="486">
        <f t="shared" ref="AL29" si="21">AL28/F28</f>
        <v>8.0006400000000006</v>
      </c>
      <c r="AM29" s="483">
        <f>AM28/F28</f>
        <v>5.3567999999999989</v>
      </c>
      <c r="AN29" s="603">
        <f>AN28/F28</f>
        <v>6.7824000000000009</v>
      </c>
      <c r="AO29" s="492">
        <f>AO28/F28</f>
        <v>7.5006000000000004</v>
      </c>
      <c r="AP29" s="486">
        <f t="shared" ref="AP29" si="22">AP28/F28</f>
        <v>4.9996799999999997</v>
      </c>
      <c r="AQ29" s="603">
        <f t="shared" ref="AQ29" si="23">AQ28/F28</f>
        <v>6.3302399999999999</v>
      </c>
      <c r="AR29" s="492">
        <f t="shared" ref="AR29" si="24">AR28/F28</f>
        <v>7.0005600000000001</v>
      </c>
      <c r="AS29" s="28"/>
      <c r="AT29" s="28"/>
      <c r="AU29" s="28"/>
      <c r="AV29" s="28"/>
      <c r="AW29" s="28"/>
    </row>
    <row r="30" spans="1:49" ht="18" customHeight="1">
      <c r="A30" s="40"/>
      <c r="B30" s="1605"/>
      <c r="C30" s="1587" t="s">
        <v>695</v>
      </c>
      <c r="D30" s="1075"/>
      <c r="E30" s="1076"/>
      <c r="F30" s="1588">
        <v>1000</v>
      </c>
      <c r="G30" s="1570">
        <f>F30*D31</f>
        <v>2400</v>
      </c>
      <c r="H30" s="1589">
        <f>G30*$H$25</f>
        <v>7142.4</v>
      </c>
      <c r="I30" s="1581">
        <f>G30*$I$25*5</f>
        <v>0</v>
      </c>
      <c r="J30" s="1581">
        <f t="shared" ref="J30" si="25">G30*$J$25*6</f>
        <v>1900.8000000000002</v>
      </c>
      <c r="K30" s="1570">
        <f t="shared" ref="K30" si="26">G30*$K$25*2</f>
        <v>633.6</v>
      </c>
      <c r="L30" s="1581">
        <f t="shared" ref="L30" si="27">G30*$L$25*1</f>
        <v>324</v>
      </c>
      <c r="M30" s="1582">
        <f>G30*$M$25</f>
        <v>0</v>
      </c>
      <c r="N30" s="1570"/>
      <c r="O30" s="1581"/>
      <c r="P30" s="1570"/>
      <c r="Q30" s="1592"/>
      <c r="R30" s="481">
        <f>H30+N30</f>
        <v>7142.4</v>
      </c>
      <c r="S30" s="497">
        <f>H30+I30+J30+O30</f>
        <v>9043.2000000000007</v>
      </c>
      <c r="T30" s="487">
        <f>H30+I30+J30+K30+L30+M30+O30+P30+Q30</f>
        <v>10000.800000000001</v>
      </c>
      <c r="U30" s="481">
        <f t="shared" ref="U30:V30" si="28">R30*$W$24</f>
        <v>6999.5519999999997</v>
      </c>
      <c r="V30" s="497">
        <f t="shared" si="28"/>
        <v>8862.3360000000011</v>
      </c>
      <c r="W30" s="493">
        <f>T30*$W$24</f>
        <v>9800.7840000000015</v>
      </c>
      <c r="X30" s="487">
        <f t="shared" ref="X30" si="29">R30*$Z$24</f>
        <v>6785.28</v>
      </c>
      <c r="Y30" s="497">
        <f t="shared" ref="Y30" si="30">S30*$Z$24</f>
        <v>8591.0400000000009</v>
      </c>
      <c r="Z30" s="487">
        <f t="shared" ref="Z30" si="31">T30*$Z$24</f>
        <v>9500.76</v>
      </c>
      <c r="AA30" s="481">
        <f>R30*$AC$24</f>
        <v>6642.4319999999998</v>
      </c>
      <c r="AB30" s="497">
        <f>S30*$AC$24</f>
        <v>8410.1760000000013</v>
      </c>
      <c r="AC30" s="493">
        <f>T30*$AC$24</f>
        <v>9300.7440000000006</v>
      </c>
      <c r="AD30" s="487">
        <f t="shared" ref="AD30" si="32">R30*$AF$24</f>
        <v>6428.16</v>
      </c>
      <c r="AE30" s="497">
        <f t="shared" ref="AE30" si="33">R30*$AF$24</f>
        <v>6428.16</v>
      </c>
      <c r="AF30" s="487">
        <f t="shared" ref="AF30" si="34">T30*$AF$24</f>
        <v>9000.7200000000012</v>
      </c>
      <c r="AG30" s="481">
        <f>R30*$AI$24</f>
        <v>5928.1919999999991</v>
      </c>
      <c r="AH30" s="497">
        <f>S30*$AI$24</f>
        <v>7505.8560000000007</v>
      </c>
      <c r="AI30" s="493">
        <f>T30*$AI$24</f>
        <v>8300.6640000000007</v>
      </c>
      <c r="AJ30" s="485">
        <f t="shared" ref="AJ30" si="35">R30*$AL$24</f>
        <v>5713.92</v>
      </c>
      <c r="AK30" s="495">
        <f t="shared" ref="AK30" si="36">S30*$AL$24</f>
        <v>7234.5600000000013</v>
      </c>
      <c r="AL30" s="485">
        <f t="shared" ref="AL30" si="37">T30*$AL$24</f>
        <v>8000.6400000000012</v>
      </c>
      <c r="AM30" s="481">
        <f>R30*$AO$24</f>
        <v>5356.7999999999993</v>
      </c>
      <c r="AN30" s="497">
        <f>S30*$AO$24</f>
        <v>6782.4000000000005</v>
      </c>
      <c r="AO30" s="493">
        <f>T30*$AO$24</f>
        <v>7500.6</v>
      </c>
      <c r="AP30" s="487">
        <f t="shared" ref="AP30" si="38">R30*$AR$24</f>
        <v>4999.6799999999994</v>
      </c>
      <c r="AQ30" s="497">
        <f t="shared" ref="AQ30" si="39">S30*$AR$24</f>
        <v>6330.24</v>
      </c>
      <c r="AR30" s="493">
        <f t="shared" ref="AR30" si="40">T30*$AR$24</f>
        <v>7000.56</v>
      </c>
      <c r="AS30" s="28"/>
      <c r="AT30" s="28"/>
      <c r="AU30" s="28"/>
      <c r="AV30" s="28"/>
      <c r="AW30" s="28"/>
    </row>
    <row r="31" spans="1:49" ht="18" customHeight="1" thickBot="1">
      <c r="A31" s="40"/>
      <c r="B31" s="1605"/>
      <c r="C31" s="832" t="s">
        <v>130</v>
      </c>
      <c r="D31" s="833">
        <v>2.4</v>
      </c>
      <c r="E31" s="834"/>
      <c r="F31" s="1588"/>
      <c r="G31" s="1570"/>
      <c r="H31" s="1589"/>
      <c r="I31" s="1581"/>
      <c r="J31" s="1581"/>
      <c r="K31" s="1570"/>
      <c r="L31" s="1581"/>
      <c r="M31" s="1582"/>
      <c r="N31" s="1570"/>
      <c r="O31" s="1581"/>
      <c r="P31" s="1570"/>
      <c r="Q31" s="1592"/>
      <c r="R31" s="600">
        <f>R30/F30</f>
        <v>7.1423999999999994</v>
      </c>
      <c r="S31" s="603">
        <f>S30/F30</f>
        <v>9.0432000000000006</v>
      </c>
      <c r="T31" s="597">
        <f>T30/F30</f>
        <v>10.000800000000002</v>
      </c>
      <c r="U31" s="483">
        <f t="shared" ref="U31:AF31" si="41">U30/$F30</f>
        <v>6.9995519999999996</v>
      </c>
      <c r="V31" s="603">
        <f t="shared" si="41"/>
        <v>8.8623360000000009</v>
      </c>
      <c r="W31" s="492">
        <f t="shared" si="41"/>
        <v>9.8007840000000019</v>
      </c>
      <c r="X31" s="486">
        <f t="shared" si="41"/>
        <v>6.7852799999999993</v>
      </c>
      <c r="Y31" s="499">
        <f t="shared" si="41"/>
        <v>8.5910400000000013</v>
      </c>
      <c r="Z31" s="486">
        <f t="shared" si="41"/>
        <v>9.5007599999999996</v>
      </c>
      <c r="AA31" s="483">
        <f t="shared" si="41"/>
        <v>6.6424319999999994</v>
      </c>
      <c r="AB31" s="603">
        <f t="shared" si="41"/>
        <v>8.4101760000000017</v>
      </c>
      <c r="AC31" s="492">
        <f t="shared" si="41"/>
        <v>9.3007439999999999</v>
      </c>
      <c r="AD31" s="486">
        <f t="shared" si="41"/>
        <v>6.4281600000000001</v>
      </c>
      <c r="AE31" s="603">
        <f t="shared" si="41"/>
        <v>6.4281600000000001</v>
      </c>
      <c r="AF31" s="486">
        <f t="shared" si="41"/>
        <v>9.0007200000000012</v>
      </c>
      <c r="AG31" s="483">
        <f>AG30/F30</f>
        <v>5.9281919999999992</v>
      </c>
      <c r="AH31" s="603">
        <f>AH30/F30</f>
        <v>7.5058560000000005</v>
      </c>
      <c r="AI31" s="492">
        <f>AI30/F30</f>
        <v>8.3006640000000012</v>
      </c>
      <c r="AJ31" s="486">
        <f t="shared" ref="AJ31" si="42">AJ30/F30</f>
        <v>5.7139199999999999</v>
      </c>
      <c r="AK31" s="603">
        <f t="shared" ref="AK31" si="43">AK30/F30</f>
        <v>7.234560000000001</v>
      </c>
      <c r="AL31" s="486">
        <f t="shared" ref="AL31" si="44">AL30/F30</f>
        <v>8.0006400000000006</v>
      </c>
      <c r="AM31" s="483">
        <f>AM30/F30</f>
        <v>5.3567999999999989</v>
      </c>
      <c r="AN31" s="603">
        <f>AN30/F30</f>
        <v>6.7824000000000009</v>
      </c>
      <c r="AO31" s="492">
        <f>AO30/F30</f>
        <v>7.5006000000000004</v>
      </c>
      <c r="AP31" s="486">
        <f t="shared" ref="AP31" si="45">AP30/F30</f>
        <v>4.9996799999999997</v>
      </c>
      <c r="AQ31" s="603">
        <f t="shared" ref="AQ31" si="46">AQ30/F30</f>
        <v>6.3302399999999999</v>
      </c>
      <c r="AR31" s="492">
        <f t="shared" ref="AR31" si="47">AR30/F30</f>
        <v>7.0005600000000001</v>
      </c>
      <c r="AS31" s="28"/>
      <c r="AT31" s="28"/>
      <c r="AU31" s="28"/>
      <c r="AV31" s="28"/>
      <c r="AW31" s="28"/>
    </row>
    <row r="32" spans="1:49" ht="18" customHeight="1">
      <c r="A32" s="40"/>
      <c r="B32" s="1605"/>
      <c r="C32" s="1587" t="s">
        <v>696</v>
      </c>
      <c r="D32" s="1075"/>
      <c r="E32" s="1076"/>
      <c r="F32" s="1588">
        <v>1000</v>
      </c>
      <c r="G32" s="1570">
        <f>F32*D33</f>
        <v>2400</v>
      </c>
      <c r="H32" s="1589">
        <f>G32*$H$25</f>
        <v>7142.4</v>
      </c>
      <c r="I32" s="1581">
        <f>G32*$I$25*5</f>
        <v>0</v>
      </c>
      <c r="J32" s="1581">
        <f t="shared" ref="J32" si="48">G32*$J$25*6</f>
        <v>1900.8000000000002</v>
      </c>
      <c r="K32" s="1570">
        <f t="shared" ref="K32" si="49">G32*$K$25*2</f>
        <v>633.6</v>
      </c>
      <c r="L32" s="1581">
        <f t="shared" ref="L32" si="50">G32*$L$25*1</f>
        <v>324</v>
      </c>
      <c r="M32" s="1582">
        <f>G32*$M$25</f>
        <v>0</v>
      </c>
      <c r="N32" s="1570"/>
      <c r="O32" s="1581"/>
      <c r="P32" s="1570"/>
      <c r="Q32" s="1592"/>
      <c r="R32" s="481">
        <f>H32+N32</f>
        <v>7142.4</v>
      </c>
      <c r="S32" s="497">
        <f>H32+I32+J32+O32</f>
        <v>9043.2000000000007</v>
      </c>
      <c r="T32" s="487">
        <f>H32+I32+J32+K32+L32+M32+O32+P32+Q32</f>
        <v>10000.800000000001</v>
      </c>
      <c r="U32" s="481">
        <f t="shared" ref="U32:V32" si="51">R32*$W$24</f>
        <v>6999.5519999999997</v>
      </c>
      <c r="V32" s="497">
        <f t="shared" si="51"/>
        <v>8862.3360000000011</v>
      </c>
      <c r="W32" s="493">
        <f>T32*$W$24</f>
        <v>9800.7840000000015</v>
      </c>
      <c r="X32" s="487">
        <f t="shared" ref="X32" si="52">R32*$Z$24</f>
        <v>6785.28</v>
      </c>
      <c r="Y32" s="497">
        <f t="shared" ref="Y32" si="53">S32*$Z$24</f>
        <v>8591.0400000000009</v>
      </c>
      <c r="Z32" s="487">
        <f t="shared" ref="Z32" si="54">T32*$Z$24</f>
        <v>9500.76</v>
      </c>
      <c r="AA32" s="481">
        <f>R32*$AC$24</f>
        <v>6642.4319999999998</v>
      </c>
      <c r="AB32" s="497">
        <f>S32*$AC$24</f>
        <v>8410.1760000000013</v>
      </c>
      <c r="AC32" s="493">
        <f>T32*$AC$24</f>
        <v>9300.7440000000006</v>
      </c>
      <c r="AD32" s="487">
        <f t="shared" ref="AD32" si="55">R32*$AF$24</f>
        <v>6428.16</v>
      </c>
      <c r="AE32" s="497">
        <f t="shared" ref="AE32" si="56">R32*$AF$24</f>
        <v>6428.16</v>
      </c>
      <c r="AF32" s="487">
        <f t="shared" ref="AF32" si="57">T32*$AF$24</f>
        <v>9000.7200000000012</v>
      </c>
      <c r="AG32" s="481">
        <f>R32*$AI$24</f>
        <v>5928.1919999999991</v>
      </c>
      <c r="AH32" s="497">
        <f>S32*$AI$24</f>
        <v>7505.8560000000007</v>
      </c>
      <c r="AI32" s="493">
        <f>T32*$AI$24</f>
        <v>8300.6640000000007</v>
      </c>
      <c r="AJ32" s="485">
        <f t="shared" ref="AJ32" si="58">R32*$AL$24</f>
        <v>5713.92</v>
      </c>
      <c r="AK32" s="495">
        <f t="shared" ref="AK32" si="59">S32*$AL$24</f>
        <v>7234.5600000000013</v>
      </c>
      <c r="AL32" s="485">
        <f t="shared" ref="AL32" si="60">T32*$AL$24</f>
        <v>8000.6400000000012</v>
      </c>
      <c r="AM32" s="481">
        <f>R32*$AO$24</f>
        <v>5356.7999999999993</v>
      </c>
      <c r="AN32" s="497">
        <f>S32*$AO$24</f>
        <v>6782.4000000000005</v>
      </c>
      <c r="AO32" s="493">
        <f>T32*$AO$24</f>
        <v>7500.6</v>
      </c>
      <c r="AP32" s="487">
        <f t="shared" ref="AP32" si="61">R32*$AR$24</f>
        <v>4999.6799999999994</v>
      </c>
      <c r="AQ32" s="497">
        <f t="shared" ref="AQ32" si="62">S32*$AR$24</f>
        <v>6330.24</v>
      </c>
      <c r="AR32" s="493">
        <f t="shared" ref="AR32" si="63">T32*$AR$24</f>
        <v>7000.56</v>
      </c>
      <c r="AS32" s="28"/>
      <c r="AT32" s="28"/>
      <c r="AU32" s="28"/>
      <c r="AV32" s="28"/>
      <c r="AW32" s="28"/>
    </row>
    <row r="33" spans="1:49" ht="18" customHeight="1" thickBot="1">
      <c r="A33" s="40"/>
      <c r="B33" s="1605"/>
      <c r="C33" s="832" t="s">
        <v>697</v>
      </c>
      <c r="D33" s="833">
        <v>2.4</v>
      </c>
      <c r="E33" s="834"/>
      <c r="F33" s="1588"/>
      <c r="G33" s="1570"/>
      <c r="H33" s="1589"/>
      <c r="I33" s="1581"/>
      <c r="J33" s="1581"/>
      <c r="K33" s="1570"/>
      <c r="L33" s="1581"/>
      <c r="M33" s="1582"/>
      <c r="N33" s="1570"/>
      <c r="O33" s="1581"/>
      <c r="P33" s="1570"/>
      <c r="Q33" s="1592"/>
      <c r="R33" s="600">
        <f>R32/F32</f>
        <v>7.1423999999999994</v>
      </c>
      <c r="S33" s="603">
        <f>S32/F32</f>
        <v>9.0432000000000006</v>
      </c>
      <c r="T33" s="597">
        <f>T32/F32</f>
        <v>10.000800000000002</v>
      </c>
      <c r="U33" s="483">
        <f t="shared" ref="U33:AF33" si="64">U32/$F32</f>
        <v>6.9995519999999996</v>
      </c>
      <c r="V33" s="603">
        <f t="shared" si="64"/>
        <v>8.8623360000000009</v>
      </c>
      <c r="W33" s="492">
        <f>W32/$F32</f>
        <v>9.8007840000000019</v>
      </c>
      <c r="X33" s="486">
        <f t="shared" ref="X33" si="65">X32/$F32</f>
        <v>6.7852799999999993</v>
      </c>
      <c r="Y33" s="499">
        <f t="shared" ref="Y33" si="66">Y32/$F32</f>
        <v>8.5910400000000013</v>
      </c>
      <c r="Z33" s="486">
        <f t="shared" ref="Z33" si="67">Z32/$F32</f>
        <v>9.5007599999999996</v>
      </c>
      <c r="AA33" s="483">
        <f t="shared" si="64"/>
        <v>6.6424319999999994</v>
      </c>
      <c r="AB33" s="603">
        <f t="shared" si="64"/>
        <v>8.4101760000000017</v>
      </c>
      <c r="AC33" s="492">
        <f t="shared" si="64"/>
        <v>9.3007439999999999</v>
      </c>
      <c r="AD33" s="486">
        <f t="shared" si="64"/>
        <v>6.4281600000000001</v>
      </c>
      <c r="AE33" s="603">
        <f t="shared" si="64"/>
        <v>6.4281600000000001</v>
      </c>
      <c r="AF33" s="486">
        <f t="shared" si="64"/>
        <v>9.0007200000000012</v>
      </c>
      <c r="AG33" s="483">
        <f>AG32/F32</f>
        <v>5.9281919999999992</v>
      </c>
      <c r="AH33" s="603">
        <f>AH32/F32</f>
        <v>7.5058560000000005</v>
      </c>
      <c r="AI33" s="492">
        <f>AI32/F32</f>
        <v>8.3006640000000012</v>
      </c>
      <c r="AJ33" s="486">
        <f t="shared" ref="AJ33" si="68">AJ32/F32</f>
        <v>5.7139199999999999</v>
      </c>
      <c r="AK33" s="603">
        <f t="shared" ref="AK33" si="69">AK32/F32</f>
        <v>7.234560000000001</v>
      </c>
      <c r="AL33" s="486">
        <f t="shared" ref="AL33" si="70">AL32/F32</f>
        <v>8.0006400000000006</v>
      </c>
      <c r="AM33" s="483">
        <f>AM32/F32</f>
        <v>5.3567999999999989</v>
      </c>
      <c r="AN33" s="603">
        <f>AN32/F32</f>
        <v>6.7824000000000009</v>
      </c>
      <c r="AO33" s="492">
        <f>AO32/F32</f>
        <v>7.5006000000000004</v>
      </c>
      <c r="AP33" s="486">
        <f t="shared" ref="AP33" si="71">AP32/F32</f>
        <v>4.9996799999999997</v>
      </c>
      <c r="AQ33" s="603">
        <f t="shared" ref="AQ33" si="72">AQ32/F32</f>
        <v>6.3302399999999999</v>
      </c>
      <c r="AR33" s="492">
        <f t="shared" ref="AR33" si="73">AR32/F32</f>
        <v>7.0005600000000001</v>
      </c>
      <c r="AS33" s="28"/>
      <c r="AT33" s="28"/>
      <c r="AU33" s="28"/>
      <c r="AV33" s="28"/>
      <c r="AW33" s="28"/>
    </row>
    <row r="34" spans="1:49" ht="18" customHeight="1">
      <c r="A34" s="40"/>
      <c r="B34" s="1605"/>
      <c r="C34" s="1593" t="s">
        <v>698</v>
      </c>
      <c r="D34" s="1594"/>
      <c r="E34" s="1595"/>
      <c r="F34" s="1588">
        <v>1000</v>
      </c>
      <c r="G34" s="1570">
        <f>F34*D35</f>
        <v>2400</v>
      </c>
      <c r="H34" s="1589">
        <f>G34*$H$25</f>
        <v>7142.4</v>
      </c>
      <c r="I34" s="1581">
        <f>G34*$I$25*5</f>
        <v>0</v>
      </c>
      <c r="J34" s="1581">
        <f t="shared" ref="J34" si="74">G34*$J$25*6</f>
        <v>1900.8000000000002</v>
      </c>
      <c r="K34" s="1570">
        <f t="shared" ref="K34" si="75">G34*$K$25*2</f>
        <v>633.6</v>
      </c>
      <c r="L34" s="1581">
        <f t="shared" ref="L34" si="76">G34*$L$25*1</f>
        <v>324</v>
      </c>
      <c r="M34" s="1582">
        <f>G34*$M$25</f>
        <v>0</v>
      </c>
      <c r="N34" s="1570"/>
      <c r="O34" s="1581"/>
      <c r="P34" s="1570"/>
      <c r="Q34" s="1592"/>
      <c r="R34" s="481">
        <f>H34+N34</f>
        <v>7142.4</v>
      </c>
      <c r="S34" s="497">
        <f>H34+I34+J34+O34</f>
        <v>9043.2000000000007</v>
      </c>
      <c r="T34" s="487">
        <f>H34+I34+J34+K34+L34+M34+O34+P34+Q34</f>
        <v>10000.800000000001</v>
      </c>
      <c r="U34" s="481">
        <f t="shared" ref="U34:V34" si="77">R34*$W$24</f>
        <v>6999.5519999999997</v>
      </c>
      <c r="V34" s="497">
        <f t="shared" si="77"/>
        <v>8862.3360000000011</v>
      </c>
      <c r="W34" s="493">
        <f>T34*$W$24</f>
        <v>9800.7840000000015</v>
      </c>
      <c r="X34" s="487">
        <f t="shared" ref="X34" si="78">R34*$Z$24</f>
        <v>6785.28</v>
      </c>
      <c r="Y34" s="497">
        <f t="shared" ref="Y34" si="79">S34*$Z$24</f>
        <v>8591.0400000000009</v>
      </c>
      <c r="Z34" s="487">
        <f t="shared" ref="Z34" si="80">T34*$Z$24</f>
        <v>9500.76</v>
      </c>
      <c r="AA34" s="481">
        <f>R34*$AC$24</f>
        <v>6642.4319999999998</v>
      </c>
      <c r="AB34" s="497">
        <f>S34*$AC$24</f>
        <v>8410.1760000000013</v>
      </c>
      <c r="AC34" s="493">
        <f>T34*$AC$24</f>
        <v>9300.7440000000006</v>
      </c>
      <c r="AD34" s="487">
        <f t="shared" ref="AD34" si="81">R34*$AF$24</f>
        <v>6428.16</v>
      </c>
      <c r="AE34" s="497">
        <f t="shared" ref="AE34" si="82">R34*$AF$24</f>
        <v>6428.16</v>
      </c>
      <c r="AF34" s="487">
        <f t="shared" ref="AF34" si="83">T34*$AF$24</f>
        <v>9000.7200000000012</v>
      </c>
      <c r="AG34" s="481">
        <f>R34*$AI$24</f>
        <v>5928.1919999999991</v>
      </c>
      <c r="AH34" s="497">
        <f>S34*$AI$24</f>
        <v>7505.8560000000007</v>
      </c>
      <c r="AI34" s="493">
        <f>T34*$AI$24</f>
        <v>8300.6640000000007</v>
      </c>
      <c r="AJ34" s="485">
        <f t="shared" ref="AJ34" si="84">R34*$AL$24</f>
        <v>5713.92</v>
      </c>
      <c r="AK34" s="495">
        <f t="shared" ref="AK34" si="85">S34*$AL$24</f>
        <v>7234.5600000000013</v>
      </c>
      <c r="AL34" s="485">
        <f t="shared" ref="AL34" si="86">T34*$AL$24</f>
        <v>8000.6400000000012</v>
      </c>
      <c r="AM34" s="481">
        <f>R34*$AO$24</f>
        <v>5356.7999999999993</v>
      </c>
      <c r="AN34" s="497">
        <f>S34*$AO$24</f>
        <v>6782.4000000000005</v>
      </c>
      <c r="AO34" s="493">
        <f>T34*$AO$24</f>
        <v>7500.6</v>
      </c>
      <c r="AP34" s="487">
        <f t="shared" ref="AP34" si="87">R34*$AR$24</f>
        <v>4999.6799999999994</v>
      </c>
      <c r="AQ34" s="497">
        <f t="shared" ref="AQ34" si="88">S34*$AR$24</f>
        <v>6330.24</v>
      </c>
      <c r="AR34" s="493">
        <f t="shared" ref="AR34" si="89">T34*$AR$24</f>
        <v>7000.56</v>
      </c>
      <c r="AS34" s="28"/>
      <c r="AT34" s="28"/>
      <c r="AU34" s="28"/>
      <c r="AV34" s="28"/>
      <c r="AW34" s="28"/>
    </row>
    <row r="35" spans="1:49" ht="18" customHeight="1" thickBot="1">
      <c r="A35" s="40"/>
      <c r="B35" s="1606"/>
      <c r="C35" s="835" t="s">
        <v>699</v>
      </c>
      <c r="D35" s="836">
        <v>2.4</v>
      </c>
      <c r="E35" s="837"/>
      <c r="F35" s="1596"/>
      <c r="G35" s="1544"/>
      <c r="H35" s="1597"/>
      <c r="I35" s="1555"/>
      <c r="J35" s="1555"/>
      <c r="K35" s="1544"/>
      <c r="L35" s="1555"/>
      <c r="M35" s="1598"/>
      <c r="N35" s="1544"/>
      <c r="O35" s="1555"/>
      <c r="P35" s="1544"/>
      <c r="Q35" s="1546"/>
      <c r="R35" s="601">
        <f>R34/F34</f>
        <v>7.1423999999999994</v>
      </c>
      <c r="S35" s="604">
        <f>S34/F34</f>
        <v>9.0432000000000006</v>
      </c>
      <c r="T35" s="598">
        <f>T34/F34</f>
        <v>10.000800000000002</v>
      </c>
      <c r="U35" s="503">
        <f t="shared" ref="U35:AF35" si="90">U34/$F34</f>
        <v>6.9995519999999996</v>
      </c>
      <c r="V35" s="604">
        <f t="shared" si="90"/>
        <v>8.8623360000000009</v>
      </c>
      <c r="W35" s="505">
        <f>W34/$F34</f>
        <v>9.8007840000000019</v>
      </c>
      <c r="X35" s="506">
        <f t="shared" ref="X35" si="91">X34/$F34</f>
        <v>6.7852799999999993</v>
      </c>
      <c r="Y35" s="504">
        <f t="shared" ref="Y35" si="92">Y34/$F34</f>
        <v>8.5910400000000013</v>
      </c>
      <c r="Z35" s="506">
        <f t="shared" ref="Z35" si="93">Z34/$F34</f>
        <v>9.5007599999999996</v>
      </c>
      <c r="AA35" s="503">
        <f t="shared" si="90"/>
        <v>6.6424319999999994</v>
      </c>
      <c r="AB35" s="604">
        <f t="shared" si="90"/>
        <v>8.4101760000000017</v>
      </c>
      <c r="AC35" s="505">
        <f t="shared" si="90"/>
        <v>9.3007439999999999</v>
      </c>
      <c r="AD35" s="506">
        <f t="shared" si="90"/>
        <v>6.4281600000000001</v>
      </c>
      <c r="AE35" s="604">
        <f t="shared" si="90"/>
        <v>6.4281600000000001</v>
      </c>
      <c r="AF35" s="506">
        <f t="shared" si="90"/>
        <v>9.0007200000000012</v>
      </c>
      <c r="AG35" s="503">
        <f>AG34/F34</f>
        <v>5.9281919999999992</v>
      </c>
      <c r="AH35" s="604">
        <f>AH34/F34</f>
        <v>7.5058560000000005</v>
      </c>
      <c r="AI35" s="505">
        <f>AI34/F34</f>
        <v>8.3006640000000012</v>
      </c>
      <c r="AJ35" s="486">
        <f t="shared" ref="AJ35" si="94">AJ34/F34</f>
        <v>5.7139199999999999</v>
      </c>
      <c r="AK35" s="603">
        <f t="shared" ref="AK35" si="95">AK34/F34</f>
        <v>7.234560000000001</v>
      </c>
      <c r="AL35" s="486">
        <f t="shared" ref="AL35" si="96">AL34/F34</f>
        <v>8.0006400000000006</v>
      </c>
      <c r="AM35" s="503">
        <f>AM34/F34</f>
        <v>5.3567999999999989</v>
      </c>
      <c r="AN35" s="604">
        <f>AN34/F34</f>
        <v>6.7824000000000009</v>
      </c>
      <c r="AO35" s="505">
        <f>AO34/F34</f>
        <v>7.5006000000000004</v>
      </c>
      <c r="AP35" s="506">
        <f t="shared" ref="AP35" si="97">AP34/F34</f>
        <v>4.9996799999999997</v>
      </c>
      <c r="AQ35" s="604">
        <f t="shared" ref="AQ35" si="98">AQ34/F34</f>
        <v>6.3302399999999999</v>
      </c>
      <c r="AR35" s="505">
        <f t="shared" ref="AR35" si="99">AR34/F34</f>
        <v>7.0005600000000001</v>
      </c>
      <c r="AS35" s="28"/>
      <c r="AT35" s="28"/>
      <c r="AU35" s="28"/>
      <c r="AV35" s="28"/>
      <c r="AW35" s="28"/>
    </row>
    <row r="36" spans="1:49" ht="18" customHeight="1">
      <c r="A36" s="40"/>
      <c r="B36" s="1584" t="s">
        <v>700</v>
      </c>
      <c r="C36" s="1549" t="s">
        <v>701</v>
      </c>
      <c r="D36" s="1084"/>
      <c r="E36" s="1085"/>
      <c r="F36" s="1550">
        <v>1000</v>
      </c>
      <c r="G36" s="1537">
        <f>F36*D37</f>
        <v>2400</v>
      </c>
      <c r="H36" s="1591">
        <f>G36*$H$25</f>
        <v>7142.4</v>
      </c>
      <c r="I36" s="1539">
        <f>G36*$I$25*5</f>
        <v>0</v>
      </c>
      <c r="J36" s="1539">
        <f t="shared" ref="J36" si="100">G36*$J$25*6</f>
        <v>1900.8000000000002</v>
      </c>
      <c r="K36" s="1537">
        <f t="shared" ref="K36" si="101">G36*$K$25*2</f>
        <v>633.6</v>
      </c>
      <c r="L36" s="1539">
        <f t="shared" ref="L36" si="102">G36*$L$25*1</f>
        <v>324</v>
      </c>
      <c r="M36" s="1585">
        <f>G36*$M$25</f>
        <v>0</v>
      </c>
      <c r="N36" s="1537"/>
      <c r="O36" s="1539"/>
      <c r="P36" s="1537"/>
      <c r="Q36" s="1586"/>
      <c r="R36" s="479">
        <f>H36+N36</f>
        <v>7142.4</v>
      </c>
      <c r="S36" s="495">
        <f>H36+I36+J36+O36</f>
        <v>9043.2000000000007</v>
      </c>
      <c r="T36" s="485">
        <f>H36+I36+J36+K36+L36+M36+O36+P36+Q36</f>
        <v>10000.800000000001</v>
      </c>
      <c r="U36" s="479">
        <f t="shared" ref="U36:V36" si="103">R36*$W$24</f>
        <v>6999.5519999999997</v>
      </c>
      <c r="V36" s="495">
        <f t="shared" si="103"/>
        <v>8862.3360000000011</v>
      </c>
      <c r="W36" s="491">
        <f>T36*$W$24</f>
        <v>9800.7840000000015</v>
      </c>
      <c r="X36" s="485">
        <f t="shared" ref="X36" si="104">R36*$Z$24</f>
        <v>6785.28</v>
      </c>
      <c r="Y36" s="495">
        <f t="shared" ref="Y36" si="105">S36*$Z$24</f>
        <v>8591.0400000000009</v>
      </c>
      <c r="Z36" s="485">
        <f t="shared" ref="Z36" si="106">T36*$Z$24</f>
        <v>9500.76</v>
      </c>
      <c r="AA36" s="479">
        <f>R36*$AC$24</f>
        <v>6642.4319999999998</v>
      </c>
      <c r="AB36" s="495">
        <f>S36*$AC$24</f>
        <v>8410.1760000000013</v>
      </c>
      <c r="AC36" s="491">
        <f>T36*$AC$24</f>
        <v>9300.7440000000006</v>
      </c>
      <c r="AD36" s="485">
        <f t="shared" ref="AD36" si="107">R36*$AF$24</f>
        <v>6428.16</v>
      </c>
      <c r="AE36" s="495">
        <f t="shared" ref="AE36" si="108">R36*$AF$24</f>
        <v>6428.16</v>
      </c>
      <c r="AF36" s="485">
        <f t="shared" ref="AF36" si="109">T36*$AF$24</f>
        <v>9000.7200000000012</v>
      </c>
      <c r="AG36" s="479">
        <f>R36*$AI$24</f>
        <v>5928.1919999999991</v>
      </c>
      <c r="AH36" s="495">
        <f>S36*$AI$24</f>
        <v>7505.8560000000007</v>
      </c>
      <c r="AI36" s="491">
        <f>T36*$AI$24</f>
        <v>8300.6640000000007</v>
      </c>
      <c r="AJ36" s="485">
        <f t="shared" ref="AJ36" si="110">R36*$AL$24</f>
        <v>5713.92</v>
      </c>
      <c r="AK36" s="495">
        <f t="shared" ref="AK36" si="111">S36*$AL$24</f>
        <v>7234.5600000000013</v>
      </c>
      <c r="AL36" s="485">
        <f t="shared" ref="AL36" si="112">T36*$AL$24</f>
        <v>8000.6400000000012</v>
      </c>
      <c r="AM36" s="479">
        <f>R36*$AO$24</f>
        <v>5356.7999999999993</v>
      </c>
      <c r="AN36" s="495">
        <f>S36*$AO$24</f>
        <v>6782.4000000000005</v>
      </c>
      <c r="AO36" s="491">
        <f>T36*$AO$24</f>
        <v>7500.6</v>
      </c>
      <c r="AP36" s="485">
        <f t="shared" ref="AP36" si="113">R36*$AR$24</f>
        <v>4999.6799999999994</v>
      </c>
      <c r="AQ36" s="495">
        <f t="shared" ref="AQ36" si="114">S36*$AR$24</f>
        <v>6330.24</v>
      </c>
      <c r="AR36" s="491">
        <f t="shared" ref="AR36" si="115">T36*$AR$24</f>
        <v>7000.56</v>
      </c>
      <c r="AS36" s="28"/>
      <c r="AT36" s="28"/>
      <c r="AU36" s="28"/>
      <c r="AV36" s="28"/>
      <c r="AW36" s="28"/>
    </row>
    <row r="37" spans="1:49" ht="18" customHeight="1" thickBot="1">
      <c r="A37" s="40"/>
      <c r="B37" s="1558"/>
      <c r="C37" s="838" t="s">
        <v>702</v>
      </c>
      <c r="D37" s="765">
        <v>2.4</v>
      </c>
      <c r="E37" s="839"/>
      <c r="F37" s="1588"/>
      <c r="G37" s="1570"/>
      <c r="H37" s="1589"/>
      <c r="I37" s="1581"/>
      <c r="J37" s="1581"/>
      <c r="K37" s="1570"/>
      <c r="L37" s="1581"/>
      <c r="M37" s="1582"/>
      <c r="N37" s="1570"/>
      <c r="O37" s="1581"/>
      <c r="P37" s="1570"/>
      <c r="Q37" s="1571"/>
      <c r="R37" s="600">
        <f>R36/F36</f>
        <v>7.1423999999999994</v>
      </c>
      <c r="S37" s="603">
        <f>S36/F36</f>
        <v>9.0432000000000006</v>
      </c>
      <c r="T37" s="597">
        <f>T36/F36</f>
        <v>10.000800000000002</v>
      </c>
      <c r="U37" s="483">
        <f t="shared" ref="U37:AF37" si="116">U36/$F36</f>
        <v>6.9995519999999996</v>
      </c>
      <c r="V37" s="603">
        <f t="shared" si="116"/>
        <v>8.8623360000000009</v>
      </c>
      <c r="W37" s="492">
        <f>W36/$F36</f>
        <v>9.8007840000000019</v>
      </c>
      <c r="X37" s="486">
        <f t="shared" ref="X37" si="117">X36/$F36</f>
        <v>6.7852799999999993</v>
      </c>
      <c r="Y37" s="499">
        <f t="shared" ref="Y37" si="118">Y36/$F36</f>
        <v>8.5910400000000013</v>
      </c>
      <c r="Z37" s="486">
        <f t="shared" ref="Z37" si="119">Z36/$F36</f>
        <v>9.5007599999999996</v>
      </c>
      <c r="AA37" s="483">
        <f t="shared" si="116"/>
        <v>6.6424319999999994</v>
      </c>
      <c r="AB37" s="603">
        <f t="shared" si="116"/>
        <v>8.4101760000000017</v>
      </c>
      <c r="AC37" s="492">
        <f t="shared" si="116"/>
        <v>9.3007439999999999</v>
      </c>
      <c r="AD37" s="486">
        <f t="shared" si="116"/>
        <v>6.4281600000000001</v>
      </c>
      <c r="AE37" s="603">
        <f t="shared" si="116"/>
        <v>6.4281600000000001</v>
      </c>
      <c r="AF37" s="486">
        <f t="shared" si="116"/>
        <v>9.0007200000000012</v>
      </c>
      <c r="AG37" s="483">
        <f>AG36/F36</f>
        <v>5.9281919999999992</v>
      </c>
      <c r="AH37" s="603">
        <f>AH36/F36</f>
        <v>7.5058560000000005</v>
      </c>
      <c r="AI37" s="492">
        <f>AI36/F36</f>
        <v>8.3006640000000012</v>
      </c>
      <c r="AJ37" s="486">
        <f t="shared" ref="AJ37" si="120">AJ36/F36</f>
        <v>5.7139199999999999</v>
      </c>
      <c r="AK37" s="603">
        <f t="shared" ref="AK37" si="121">AK36/F36</f>
        <v>7.234560000000001</v>
      </c>
      <c r="AL37" s="486">
        <f t="shared" ref="AL37" si="122">AL36/F36</f>
        <v>8.0006400000000006</v>
      </c>
      <c r="AM37" s="483">
        <f>AM36/F36</f>
        <v>5.3567999999999989</v>
      </c>
      <c r="AN37" s="603">
        <f>AN36/F36</f>
        <v>6.7824000000000009</v>
      </c>
      <c r="AO37" s="492">
        <f>AO36/F36</f>
        <v>7.5006000000000004</v>
      </c>
      <c r="AP37" s="486">
        <f t="shared" ref="AP37" si="123">AP36/F36</f>
        <v>4.9996799999999997</v>
      </c>
      <c r="AQ37" s="603">
        <f t="shared" ref="AQ37" si="124">AQ36/F36</f>
        <v>6.3302399999999999</v>
      </c>
      <c r="AR37" s="492">
        <f t="shared" ref="AR37" si="125">AR36/F36</f>
        <v>7.0005600000000001</v>
      </c>
      <c r="AS37" s="28"/>
      <c r="AT37" s="28"/>
      <c r="AU37" s="28"/>
      <c r="AV37" s="28"/>
      <c r="AW37" s="28"/>
    </row>
    <row r="38" spans="1:49" ht="18" customHeight="1">
      <c r="A38" s="40"/>
      <c r="B38" s="1558"/>
      <c r="C38" s="1587" t="s">
        <v>703</v>
      </c>
      <c r="D38" s="1075"/>
      <c r="E38" s="1076"/>
      <c r="F38" s="1588">
        <v>1000</v>
      </c>
      <c r="G38" s="1570">
        <f>F38*D39</f>
        <v>2400</v>
      </c>
      <c r="H38" s="1589">
        <f>G38*$H$25</f>
        <v>7142.4</v>
      </c>
      <c r="I38" s="1581">
        <f>G38*$I$25*5</f>
        <v>0</v>
      </c>
      <c r="J38" s="1581">
        <f t="shared" ref="J38" si="126">G38*$J$25*6</f>
        <v>1900.8000000000002</v>
      </c>
      <c r="K38" s="1570">
        <f t="shared" ref="K38" si="127">G38*$K$25*2</f>
        <v>633.6</v>
      </c>
      <c r="L38" s="1581">
        <f t="shared" ref="L38" si="128">G38*$L$25*1</f>
        <v>324</v>
      </c>
      <c r="M38" s="1582">
        <f>G38*$M$25</f>
        <v>0</v>
      </c>
      <c r="N38" s="1570"/>
      <c r="O38" s="1581"/>
      <c r="P38" s="1570"/>
      <c r="Q38" s="1571"/>
      <c r="R38" s="481">
        <f>H38+N38</f>
        <v>7142.4</v>
      </c>
      <c r="S38" s="497">
        <f>H38+I38+J38+O38</f>
        <v>9043.2000000000007</v>
      </c>
      <c r="T38" s="487">
        <f>H38+I38+J38+K38+L38+M38+O38+P38+Q38</f>
        <v>10000.800000000001</v>
      </c>
      <c r="U38" s="481">
        <f t="shared" ref="U38:V38" si="129">R38*$W$24</f>
        <v>6999.5519999999997</v>
      </c>
      <c r="V38" s="497">
        <f t="shared" si="129"/>
        <v>8862.3360000000011</v>
      </c>
      <c r="W38" s="493">
        <f>T38*$W$24</f>
        <v>9800.7840000000015</v>
      </c>
      <c r="X38" s="487">
        <f t="shared" ref="X38" si="130">R38*$Z$24</f>
        <v>6785.28</v>
      </c>
      <c r="Y38" s="497">
        <f t="shared" ref="Y38" si="131">S38*$Z$24</f>
        <v>8591.0400000000009</v>
      </c>
      <c r="Z38" s="487">
        <f t="shared" ref="Z38" si="132">T38*$Z$24</f>
        <v>9500.76</v>
      </c>
      <c r="AA38" s="481">
        <f>R38*$AC$24</f>
        <v>6642.4319999999998</v>
      </c>
      <c r="AB38" s="497">
        <f>S38*$AC$24</f>
        <v>8410.1760000000013</v>
      </c>
      <c r="AC38" s="493">
        <f>T38*$AC$24</f>
        <v>9300.7440000000006</v>
      </c>
      <c r="AD38" s="487">
        <f t="shared" ref="AD38" si="133">R38*$AF$24</f>
        <v>6428.16</v>
      </c>
      <c r="AE38" s="497">
        <f t="shared" ref="AE38" si="134">R38*$AF$24</f>
        <v>6428.16</v>
      </c>
      <c r="AF38" s="487">
        <f t="shared" ref="AF38" si="135">T38*$AF$24</f>
        <v>9000.7200000000012</v>
      </c>
      <c r="AG38" s="481">
        <f>R38*$AI$24</f>
        <v>5928.1919999999991</v>
      </c>
      <c r="AH38" s="497">
        <f>S38*$AI$24</f>
        <v>7505.8560000000007</v>
      </c>
      <c r="AI38" s="493">
        <f>T38*$AI$24</f>
        <v>8300.6640000000007</v>
      </c>
      <c r="AJ38" s="485">
        <f t="shared" ref="AJ38" si="136">R38*$AL$24</f>
        <v>5713.92</v>
      </c>
      <c r="AK38" s="495">
        <f t="shared" ref="AK38" si="137">S38*$AL$24</f>
        <v>7234.5600000000013</v>
      </c>
      <c r="AL38" s="485">
        <f t="shared" ref="AL38" si="138">T38*$AL$24</f>
        <v>8000.6400000000012</v>
      </c>
      <c r="AM38" s="481">
        <f>R38*$AO$24</f>
        <v>5356.7999999999993</v>
      </c>
      <c r="AN38" s="497">
        <f>S38*$AO$24</f>
        <v>6782.4000000000005</v>
      </c>
      <c r="AO38" s="493">
        <f>T38*$AO$24</f>
        <v>7500.6</v>
      </c>
      <c r="AP38" s="487">
        <f t="shared" ref="AP38" si="139">R38*$AR$24</f>
        <v>4999.6799999999994</v>
      </c>
      <c r="AQ38" s="497">
        <f t="shared" ref="AQ38" si="140">S38*$AR$24</f>
        <v>6330.24</v>
      </c>
      <c r="AR38" s="493">
        <f t="shared" ref="AR38" si="141">T38*$AR$24</f>
        <v>7000.56</v>
      </c>
      <c r="AS38" s="28"/>
      <c r="AT38" s="28"/>
      <c r="AU38" s="28"/>
      <c r="AV38" s="28"/>
      <c r="AW38" s="28"/>
    </row>
    <row r="39" spans="1:49" ht="18" customHeight="1" thickBot="1">
      <c r="A39" s="40"/>
      <c r="B39" s="1559"/>
      <c r="C39" s="835" t="s">
        <v>702</v>
      </c>
      <c r="D39" s="765">
        <v>2.4</v>
      </c>
      <c r="E39" s="837"/>
      <c r="F39" s="1551"/>
      <c r="G39" s="1538"/>
      <c r="H39" s="1590"/>
      <c r="I39" s="1540"/>
      <c r="J39" s="1540"/>
      <c r="K39" s="1538"/>
      <c r="L39" s="1540"/>
      <c r="M39" s="1583"/>
      <c r="N39" s="1538"/>
      <c r="O39" s="1540"/>
      <c r="P39" s="1538"/>
      <c r="Q39" s="1572"/>
      <c r="R39" s="602">
        <f>R38/F38</f>
        <v>7.1423999999999994</v>
      </c>
      <c r="S39" s="605">
        <f>S38/F38</f>
        <v>9.0432000000000006</v>
      </c>
      <c r="T39" s="599">
        <f>T38/F38</f>
        <v>10.000800000000002</v>
      </c>
      <c r="U39" s="484">
        <f t="shared" ref="U39:AF39" si="142">U38/$F38</f>
        <v>6.9995519999999996</v>
      </c>
      <c r="V39" s="605">
        <f t="shared" si="142"/>
        <v>8.8623360000000009</v>
      </c>
      <c r="W39" s="494">
        <f>W38/$F38</f>
        <v>9.8007840000000019</v>
      </c>
      <c r="X39" s="488">
        <f t="shared" ref="X39" si="143">X38/$F38</f>
        <v>6.7852799999999993</v>
      </c>
      <c r="Y39" s="500">
        <f t="shared" ref="Y39" si="144">Y38/$F38</f>
        <v>8.5910400000000013</v>
      </c>
      <c r="Z39" s="488">
        <f t="shared" ref="Z39" si="145">Z38/$F38</f>
        <v>9.5007599999999996</v>
      </c>
      <c r="AA39" s="484">
        <f t="shared" si="142"/>
        <v>6.6424319999999994</v>
      </c>
      <c r="AB39" s="605">
        <f t="shared" si="142"/>
        <v>8.4101760000000017</v>
      </c>
      <c r="AC39" s="494">
        <f t="shared" si="142"/>
        <v>9.3007439999999999</v>
      </c>
      <c r="AD39" s="488">
        <f t="shared" si="142"/>
        <v>6.4281600000000001</v>
      </c>
      <c r="AE39" s="605">
        <f t="shared" si="142"/>
        <v>6.4281600000000001</v>
      </c>
      <c r="AF39" s="488">
        <f t="shared" si="142"/>
        <v>9.0007200000000012</v>
      </c>
      <c r="AG39" s="484">
        <f>AG38/F38</f>
        <v>5.9281919999999992</v>
      </c>
      <c r="AH39" s="605">
        <f>AH38/F38</f>
        <v>7.5058560000000005</v>
      </c>
      <c r="AI39" s="494">
        <f>AI38/F38</f>
        <v>8.3006640000000012</v>
      </c>
      <c r="AJ39" s="486">
        <f t="shared" ref="AJ39" si="146">AJ38/F38</f>
        <v>5.7139199999999999</v>
      </c>
      <c r="AK39" s="603">
        <f t="shared" ref="AK39" si="147">AK38/F38</f>
        <v>7.234560000000001</v>
      </c>
      <c r="AL39" s="486">
        <f t="shared" ref="AL39" si="148">AL38/F38</f>
        <v>8.0006400000000006</v>
      </c>
      <c r="AM39" s="484">
        <f>AM38/F38</f>
        <v>5.3567999999999989</v>
      </c>
      <c r="AN39" s="605">
        <f>AN38/F38</f>
        <v>6.7824000000000009</v>
      </c>
      <c r="AO39" s="494">
        <f>AO38/F38</f>
        <v>7.5006000000000004</v>
      </c>
      <c r="AP39" s="488">
        <f t="shared" ref="AP39" si="149">AP38/F38</f>
        <v>4.9996799999999997</v>
      </c>
      <c r="AQ39" s="605">
        <f t="shared" ref="AQ39" si="150">AQ38/F38</f>
        <v>6.3302399999999999</v>
      </c>
      <c r="AR39" s="494">
        <f t="shared" ref="AR39" si="151">AR38/F38</f>
        <v>7.0005600000000001</v>
      </c>
      <c r="AS39" s="28"/>
      <c r="AT39" s="28"/>
      <c r="AU39" s="28"/>
      <c r="AV39" s="28"/>
      <c r="AW39" s="28"/>
    </row>
    <row r="40" spans="1:49" ht="18" customHeight="1">
      <c r="A40" s="40"/>
      <c r="B40" s="1573" t="s">
        <v>704</v>
      </c>
      <c r="C40" s="1549" t="s">
        <v>705</v>
      </c>
      <c r="D40" s="1084"/>
      <c r="E40" s="1085"/>
      <c r="F40" s="1575">
        <v>1000</v>
      </c>
      <c r="G40" s="1567">
        <f>F40*D41</f>
        <v>152.19999999999999</v>
      </c>
      <c r="H40" s="1577">
        <f>G40*$H$25</f>
        <v>452.94719999999995</v>
      </c>
      <c r="I40" s="1556">
        <f>G40*$I$25*5</f>
        <v>0</v>
      </c>
      <c r="J40" s="1554">
        <f t="shared" ref="J40" si="152">G40*$J$25*6</f>
        <v>120.54239999999999</v>
      </c>
      <c r="K40" s="1543">
        <f t="shared" ref="K40" si="153">G40*$K$25*2</f>
        <v>40.180799999999998</v>
      </c>
      <c r="L40" s="1554">
        <f t="shared" ref="L40" si="154">G40*$L$25*1</f>
        <v>20.547000000000001</v>
      </c>
      <c r="M40" s="1565">
        <f>G40*$M$25</f>
        <v>0</v>
      </c>
      <c r="N40" s="1567">
        <f>F40*E41</f>
        <v>18.2</v>
      </c>
      <c r="O40" s="1563">
        <f>N40*12</f>
        <v>218.39999999999998</v>
      </c>
      <c r="P40" s="1537">
        <f>N40*12</f>
        <v>218.39999999999998</v>
      </c>
      <c r="Q40" s="1541">
        <f>N40*12</f>
        <v>218.39999999999998</v>
      </c>
      <c r="R40" s="479">
        <f>H40+N40</f>
        <v>471.14719999999994</v>
      </c>
      <c r="S40" s="495">
        <f>H40+I40+J40+O40</f>
        <v>791.88959999999986</v>
      </c>
      <c r="T40" s="485">
        <f>H40+I40+J40+K40+L40+M40+O40+P40+Q40</f>
        <v>1289.4173999999998</v>
      </c>
      <c r="U40" s="479">
        <f t="shared" ref="U40:V40" si="155">R40*$W$24</f>
        <v>461.72425599999991</v>
      </c>
      <c r="V40" s="495">
        <f t="shared" si="155"/>
        <v>776.05180799999982</v>
      </c>
      <c r="W40" s="491">
        <f>T40*$W$24</f>
        <v>1263.6290519999998</v>
      </c>
      <c r="X40" s="485">
        <f t="shared" ref="X40" si="156">R40*$Z$24</f>
        <v>447.58983999999992</v>
      </c>
      <c r="Y40" s="495">
        <f t="shared" ref="Y40" si="157">S40*$Z$24</f>
        <v>752.29511999999988</v>
      </c>
      <c r="Z40" s="485">
        <f t="shared" ref="Z40" si="158">T40*$Z$24</f>
        <v>1224.9465299999997</v>
      </c>
      <c r="AA40" s="479">
        <f>R40*$AC$24</f>
        <v>438.16689599999995</v>
      </c>
      <c r="AB40" s="495">
        <f>S40*$AC$24</f>
        <v>736.45732799999996</v>
      </c>
      <c r="AC40" s="491">
        <f>T40*$AC$24</f>
        <v>1199.1581819999999</v>
      </c>
      <c r="AD40" s="485">
        <f t="shared" ref="AD40" si="159">R40*$AF$24</f>
        <v>424.03247999999996</v>
      </c>
      <c r="AE40" s="495">
        <f t="shared" ref="AE40" si="160">R40*$AF$24</f>
        <v>424.03247999999996</v>
      </c>
      <c r="AF40" s="485">
        <f t="shared" ref="AF40" si="161">T40*$AF$24</f>
        <v>1160.4756599999998</v>
      </c>
      <c r="AG40" s="479">
        <f>R40*$AI$24</f>
        <v>391.05217599999992</v>
      </c>
      <c r="AH40" s="495">
        <f>S40*$AI$24</f>
        <v>657.2683679999999</v>
      </c>
      <c r="AI40" s="491">
        <f>T40*$AI$24</f>
        <v>1070.2164419999997</v>
      </c>
      <c r="AJ40" s="485">
        <f t="shared" ref="AJ40" si="162">R40*$AL$24</f>
        <v>376.91775999999999</v>
      </c>
      <c r="AK40" s="495">
        <f t="shared" ref="AK40" si="163">S40*$AL$24</f>
        <v>633.51167999999996</v>
      </c>
      <c r="AL40" s="485">
        <f t="shared" ref="AL40" si="164">T40*$AL$24</f>
        <v>1031.5339199999999</v>
      </c>
      <c r="AM40" s="479">
        <f>R40*$AO$24</f>
        <v>353.36039999999997</v>
      </c>
      <c r="AN40" s="495">
        <f>S40*$AO$24</f>
        <v>593.91719999999987</v>
      </c>
      <c r="AO40" s="491">
        <f>T40*$AO$24</f>
        <v>967.06304999999986</v>
      </c>
      <c r="AP40" s="485">
        <f t="shared" ref="AP40" si="165">R40*$AR$24</f>
        <v>329.80303999999995</v>
      </c>
      <c r="AQ40" s="495">
        <f t="shared" ref="AQ40" si="166">S40*$AR$24</f>
        <v>554.32271999999989</v>
      </c>
      <c r="AR40" s="491">
        <f t="shared" ref="AR40" si="167">T40*$AR$24</f>
        <v>902.59217999999976</v>
      </c>
      <c r="AS40" s="28"/>
      <c r="AT40" s="28"/>
      <c r="AU40" s="28"/>
      <c r="AV40" s="28"/>
      <c r="AW40" s="28"/>
    </row>
    <row r="41" spans="1:49" ht="18" customHeight="1" thickBot="1">
      <c r="A41" s="40"/>
      <c r="B41" s="1574"/>
      <c r="C41" s="835" t="s">
        <v>706</v>
      </c>
      <c r="D41" s="840">
        <v>0.1522</v>
      </c>
      <c r="E41" s="841">
        <v>1.8200000000000001E-2</v>
      </c>
      <c r="F41" s="1576"/>
      <c r="G41" s="1568"/>
      <c r="H41" s="1578"/>
      <c r="I41" s="1579"/>
      <c r="J41" s="1564"/>
      <c r="K41" s="1580"/>
      <c r="L41" s="1564"/>
      <c r="M41" s="1566"/>
      <c r="N41" s="1568"/>
      <c r="O41" s="1569"/>
      <c r="P41" s="1538"/>
      <c r="Q41" s="1542"/>
      <c r="R41" s="602">
        <f>R40/F40</f>
        <v>0.47114719999999993</v>
      </c>
      <c r="S41" s="605">
        <f>S40/F40</f>
        <v>0.79188959999999986</v>
      </c>
      <c r="T41" s="599">
        <f>T40/F40</f>
        <v>1.2894173999999998</v>
      </c>
      <c r="U41" s="484">
        <f t="shared" ref="U41:AF41" si="168">U40/$F40</f>
        <v>0.46172425599999989</v>
      </c>
      <c r="V41" s="605">
        <f t="shared" si="168"/>
        <v>0.77605180799999984</v>
      </c>
      <c r="W41" s="494">
        <f>W40/$F40</f>
        <v>1.2636290519999998</v>
      </c>
      <c r="X41" s="488">
        <f t="shared" ref="X41" si="169">X40/$F40</f>
        <v>0.44758983999999991</v>
      </c>
      <c r="Y41" s="500">
        <f t="shared" ref="Y41" si="170">Y40/$F40</f>
        <v>0.75229511999999987</v>
      </c>
      <c r="Z41" s="488">
        <f t="shared" ref="Z41" si="171">Z40/$F40</f>
        <v>1.2249465299999998</v>
      </c>
      <c r="AA41" s="484">
        <f t="shared" si="168"/>
        <v>0.43816689599999997</v>
      </c>
      <c r="AB41" s="605">
        <f t="shared" si="168"/>
        <v>0.73645732799999997</v>
      </c>
      <c r="AC41" s="494">
        <f t="shared" si="168"/>
        <v>1.1991581819999999</v>
      </c>
      <c r="AD41" s="488">
        <f t="shared" si="168"/>
        <v>0.42403247999999999</v>
      </c>
      <c r="AE41" s="605">
        <f t="shared" si="168"/>
        <v>0.42403247999999999</v>
      </c>
      <c r="AF41" s="488">
        <f t="shared" si="168"/>
        <v>1.1604756599999999</v>
      </c>
      <c r="AG41" s="484">
        <f>AG40/F40</f>
        <v>0.39105217599999992</v>
      </c>
      <c r="AH41" s="605">
        <f>AH40/F40</f>
        <v>0.65726836799999988</v>
      </c>
      <c r="AI41" s="494">
        <f>AI40/F40</f>
        <v>1.0702164419999998</v>
      </c>
      <c r="AJ41" s="486">
        <f t="shared" ref="AJ41" si="172">AJ40/F40</f>
        <v>0.37691775999999999</v>
      </c>
      <c r="AK41" s="603">
        <f t="shared" ref="AK41" si="173">AK40/F40</f>
        <v>0.63351167999999991</v>
      </c>
      <c r="AL41" s="486">
        <f t="shared" ref="AL41" si="174">AL40/F40</f>
        <v>1.0315339199999998</v>
      </c>
      <c r="AM41" s="484">
        <f>AM40/F40</f>
        <v>0.35336039999999996</v>
      </c>
      <c r="AN41" s="605">
        <f>AN40/F40</f>
        <v>0.59391719999999981</v>
      </c>
      <c r="AO41" s="494">
        <f>AO40/F40</f>
        <v>0.96706304999999981</v>
      </c>
      <c r="AP41" s="488">
        <f t="shared" ref="AP41" si="175">AP40/F40</f>
        <v>0.32980303999999994</v>
      </c>
      <c r="AQ41" s="605">
        <f t="shared" ref="AQ41" si="176">AQ40/F40</f>
        <v>0.55432271999999994</v>
      </c>
      <c r="AR41" s="494">
        <f t="shared" ref="AR41" si="177">AR40/F40</f>
        <v>0.90259217999999974</v>
      </c>
      <c r="AS41" s="28"/>
      <c r="AT41" s="28"/>
      <c r="AU41" s="28"/>
      <c r="AV41" s="28"/>
      <c r="AW41" s="28"/>
    </row>
    <row r="42" spans="1:49" ht="18" customHeight="1">
      <c r="A42" s="40"/>
      <c r="B42" s="1558" t="s">
        <v>707</v>
      </c>
      <c r="C42" s="1560" t="s">
        <v>708</v>
      </c>
      <c r="D42" s="1105"/>
      <c r="E42" s="1106"/>
      <c r="F42" s="1561">
        <v>1000</v>
      </c>
      <c r="G42" s="1563">
        <f>F42*D43</f>
        <v>27.3</v>
      </c>
      <c r="H42" s="1552">
        <f>G42*28%</f>
        <v>7.644000000000001</v>
      </c>
      <c r="I42" s="1556">
        <f>G42*28%*5</f>
        <v>38.220000000000006</v>
      </c>
      <c r="J42" s="1552">
        <f>G42*28%*6</f>
        <v>45.864000000000004</v>
      </c>
      <c r="K42" s="1554">
        <f>G42*17%*3</f>
        <v>13.923</v>
      </c>
      <c r="L42" s="1543">
        <f>G42*17%*2</f>
        <v>9.282</v>
      </c>
      <c r="M42" s="1554">
        <f>G42*17%</f>
        <v>4.641</v>
      </c>
      <c r="N42" s="1552">
        <f>F42*E43</f>
        <v>3.3</v>
      </c>
      <c r="O42" s="1556">
        <f>N42*12</f>
        <v>39.599999999999994</v>
      </c>
      <c r="P42" s="1543">
        <f>N42*12</f>
        <v>39.599999999999994</v>
      </c>
      <c r="Q42" s="1545">
        <f>N42*12</f>
        <v>39.599999999999994</v>
      </c>
      <c r="R42" s="509">
        <f>H42+N42</f>
        <v>10.944000000000001</v>
      </c>
      <c r="S42" s="510">
        <f>H42+I42+J42+O42</f>
        <v>131.328</v>
      </c>
      <c r="T42" s="511">
        <f>H42+I42+J42+K42+L42+M42+O42+P42+Q42</f>
        <v>238.374</v>
      </c>
      <c r="U42" s="509">
        <f t="shared" ref="U42:V42" si="178">R42*$W$24</f>
        <v>10.72512</v>
      </c>
      <c r="V42" s="510">
        <f t="shared" si="178"/>
        <v>128.70143999999999</v>
      </c>
      <c r="W42" s="512">
        <f>T42*$W$24</f>
        <v>233.60651999999999</v>
      </c>
      <c r="X42" s="511">
        <f t="shared" ref="X42" si="179">R42*$Z$24</f>
        <v>10.396800000000001</v>
      </c>
      <c r="Y42" s="510">
        <f t="shared" ref="Y42" si="180">S42*$Z$24</f>
        <v>124.7616</v>
      </c>
      <c r="Z42" s="511">
        <f t="shared" ref="Z42" si="181">T42*$Z$24</f>
        <v>226.45529999999999</v>
      </c>
      <c r="AA42" s="509">
        <f>R42*$AC$24</f>
        <v>10.177920000000002</v>
      </c>
      <c r="AB42" s="510">
        <f>S42*$AC$24</f>
        <v>122.13504</v>
      </c>
      <c r="AC42" s="512">
        <f>T42*$AC$24</f>
        <v>221.68782000000002</v>
      </c>
      <c r="AD42" s="511">
        <f t="shared" ref="AD42" si="182">R42*$AF$24</f>
        <v>9.8496000000000006</v>
      </c>
      <c r="AE42" s="510">
        <f t="shared" ref="AE42" si="183">R42*$AF$24</f>
        <v>9.8496000000000006</v>
      </c>
      <c r="AF42" s="511">
        <f t="shared" ref="AF42" si="184">T42*$AF$24</f>
        <v>214.53659999999999</v>
      </c>
      <c r="AG42" s="509">
        <f>R42*$AI$24</f>
        <v>9.08352</v>
      </c>
      <c r="AH42" s="510">
        <f>S42*$AI$24</f>
        <v>109.00224</v>
      </c>
      <c r="AI42" s="512">
        <f>T42*$AI$24</f>
        <v>197.85041999999999</v>
      </c>
      <c r="AJ42" s="485">
        <f t="shared" ref="AJ42" si="185">R42*$AL$24</f>
        <v>8.7552000000000003</v>
      </c>
      <c r="AK42" s="495">
        <f t="shared" ref="AK42" si="186">S42*$AL$24</f>
        <v>105.06240000000001</v>
      </c>
      <c r="AL42" s="485">
        <f t="shared" ref="AL42" si="187">T42*$AL$24</f>
        <v>190.69920000000002</v>
      </c>
      <c r="AM42" s="509">
        <f>R42*$AO$24</f>
        <v>8.2080000000000002</v>
      </c>
      <c r="AN42" s="510">
        <f>S42*$AO$24</f>
        <v>98.496000000000009</v>
      </c>
      <c r="AO42" s="512">
        <f>T42*$AO$24</f>
        <v>178.78049999999999</v>
      </c>
      <c r="AP42" s="511">
        <f t="shared" ref="AP42" si="188">R42*$AR$24</f>
        <v>7.6608000000000001</v>
      </c>
      <c r="AQ42" s="510">
        <f t="shared" ref="AQ42" si="189">S42*$AR$24</f>
        <v>91.929599999999994</v>
      </c>
      <c r="AR42" s="512">
        <f t="shared" ref="AR42" si="190">T42*$AR$24</f>
        <v>166.86179999999999</v>
      </c>
      <c r="AS42" s="28"/>
      <c r="AT42" s="28"/>
      <c r="AU42" s="28"/>
      <c r="AV42" s="28"/>
      <c r="AW42" s="28"/>
    </row>
    <row r="43" spans="1:49" ht="18" customHeight="1" thickBot="1">
      <c r="A43" s="40"/>
      <c r="B43" s="1559"/>
      <c r="C43" s="835" t="s">
        <v>709</v>
      </c>
      <c r="D43" s="840">
        <v>2.7300000000000001E-2</v>
      </c>
      <c r="E43" s="841">
        <v>3.3E-3</v>
      </c>
      <c r="F43" s="1562"/>
      <c r="G43" s="1557"/>
      <c r="H43" s="1553"/>
      <c r="I43" s="1557"/>
      <c r="J43" s="1553"/>
      <c r="K43" s="1555"/>
      <c r="L43" s="1544"/>
      <c r="M43" s="1555"/>
      <c r="N43" s="1553"/>
      <c r="O43" s="1557"/>
      <c r="P43" s="1544"/>
      <c r="Q43" s="1546"/>
      <c r="R43" s="601">
        <f>R42/F42</f>
        <v>1.0944000000000001E-2</v>
      </c>
      <c r="S43" s="604">
        <f>S42/F42</f>
        <v>0.131328</v>
      </c>
      <c r="T43" s="598">
        <f>T42/F42</f>
        <v>0.238374</v>
      </c>
      <c r="U43" s="503">
        <f t="shared" ref="U43:AF43" si="191">U42/$F42</f>
        <v>1.0725120000000001E-2</v>
      </c>
      <c r="V43" s="604">
        <f t="shared" si="191"/>
        <v>0.12870144</v>
      </c>
      <c r="W43" s="505">
        <f>W42/$F42</f>
        <v>0.23360651999999998</v>
      </c>
      <c r="X43" s="506">
        <f t="shared" ref="X43" si="192">X42/$F42</f>
        <v>1.0396800000000001E-2</v>
      </c>
      <c r="Y43" s="504">
        <f t="shared" ref="Y43" si="193">Y42/$F42</f>
        <v>0.1247616</v>
      </c>
      <c r="Z43" s="506">
        <f t="shared" ref="Z43" si="194">Z42/$F42</f>
        <v>0.2264553</v>
      </c>
      <c r="AA43" s="503">
        <f t="shared" si="191"/>
        <v>1.0177920000000002E-2</v>
      </c>
      <c r="AB43" s="604">
        <f t="shared" si="191"/>
        <v>0.12213504</v>
      </c>
      <c r="AC43" s="505">
        <f t="shared" si="191"/>
        <v>0.22168782000000001</v>
      </c>
      <c r="AD43" s="506">
        <f t="shared" si="191"/>
        <v>9.8496E-3</v>
      </c>
      <c r="AE43" s="604">
        <f t="shared" si="191"/>
        <v>9.8496E-3</v>
      </c>
      <c r="AF43" s="506">
        <f t="shared" si="191"/>
        <v>0.21453659999999999</v>
      </c>
      <c r="AG43" s="503">
        <f>AG42/F42</f>
        <v>9.0835199999999994E-3</v>
      </c>
      <c r="AH43" s="604">
        <f>AH42/F42</f>
        <v>0.10900224</v>
      </c>
      <c r="AI43" s="505">
        <f>AI42/F42</f>
        <v>0.19785042</v>
      </c>
      <c r="AJ43" s="486">
        <f t="shared" ref="AJ43" si="195">AJ42/F42</f>
        <v>8.7552000000000012E-3</v>
      </c>
      <c r="AK43" s="603">
        <f t="shared" ref="AK43" si="196">AK42/F42</f>
        <v>0.10506240000000001</v>
      </c>
      <c r="AL43" s="486">
        <f t="shared" ref="AL43" si="197">AL42/F42</f>
        <v>0.19069920000000001</v>
      </c>
      <c r="AM43" s="503">
        <f>AM42/F42</f>
        <v>8.208E-3</v>
      </c>
      <c r="AN43" s="604">
        <f>AN42/F42</f>
        <v>9.8496000000000014E-2</v>
      </c>
      <c r="AO43" s="505">
        <f>AO42/F42</f>
        <v>0.17878049999999998</v>
      </c>
      <c r="AP43" s="506">
        <f t="shared" ref="AP43" si="198">AP42/F42</f>
        <v>7.6607999999999997E-3</v>
      </c>
      <c r="AQ43" s="604">
        <f t="shared" ref="AQ43" si="199">AQ42/F42</f>
        <v>9.19296E-2</v>
      </c>
      <c r="AR43" s="505">
        <f t="shared" ref="AR43" si="200">AR42/F42</f>
        <v>0.16686179999999998</v>
      </c>
      <c r="AS43" s="28"/>
      <c r="AT43" s="28"/>
      <c r="AU43" s="28"/>
      <c r="AV43" s="28"/>
      <c r="AW43" s="28"/>
    </row>
    <row r="44" spans="1:49" ht="18" customHeight="1">
      <c r="A44" s="40"/>
      <c r="B44" s="1547" t="s">
        <v>710</v>
      </c>
      <c r="C44" s="1549" t="s">
        <v>711</v>
      </c>
      <c r="D44" s="1084"/>
      <c r="E44" s="1085"/>
      <c r="F44" s="1550">
        <v>1000</v>
      </c>
      <c r="G44" s="1539">
        <f>F44*D45</f>
        <v>100</v>
      </c>
      <c r="H44" s="1537">
        <f>G44*25%</f>
        <v>25</v>
      </c>
      <c r="I44" s="1539">
        <f>(G44*25%*5)</f>
        <v>125</v>
      </c>
      <c r="J44" s="1537">
        <f>(G44*43%*6)</f>
        <v>258</v>
      </c>
      <c r="K44" s="1539"/>
      <c r="L44" s="1537"/>
      <c r="M44" s="1539"/>
      <c r="N44" s="1537"/>
      <c r="O44" s="1539"/>
      <c r="P44" s="1537"/>
      <c r="Q44" s="1541"/>
      <c r="R44" s="479">
        <f>H44+N44</f>
        <v>25</v>
      </c>
      <c r="S44" s="495">
        <f>H44+I44+J44+O44</f>
        <v>408</v>
      </c>
      <c r="T44" s="485">
        <f>H44+I44+J44+K44+L44+M44+O44+P44+Q44</f>
        <v>408</v>
      </c>
      <c r="U44" s="479">
        <f t="shared" ref="U44:V44" si="201">R44*$W$24</f>
        <v>24.5</v>
      </c>
      <c r="V44" s="495">
        <f t="shared" si="201"/>
        <v>399.84</v>
      </c>
      <c r="W44" s="491">
        <f>T44*$W$24</f>
        <v>399.84</v>
      </c>
      <c r="X44" s="485">
        <f t="shared" ref="X44" si="202">R44*$Z$24</f>
        <v>23.75</v>
      </c>
      <c r="Y44" s="495">
        <f t="shared" ref="Y44" si="203">S44*$Z$24</f>
        <v>387.59999999999997</v>
      </c>
      <c r="Z44" s="485">
        <f t="shared" ref="Z44" si="204">T44*$Z$24</f>
        <v>387.59999999999997</v>
      </c>
      <c r="AA44" s="479">
        <f>R44*$AC$24</f>
        <v>23.25</v>
      </c>
      <c r="AB44" s="495">
        <f>S44*$AC$24</f>
        <v>379.44</v>
      </c>
      <c r="AC44" s="491">
        <f>T44*$AC$24</f>
        <v>379.44</v>
      </c>
      <c r="AD44" s="485">
        <f t="shared" ref="AD44" si="205">R44*$AF$24</f>
        <v>22.5</v>
      </c>
      <c r="AE44" s="495">
        <f t="shared" ref="AE44" si="206">R44*$AF$24</f>
        <v>22.5</v>
      </c>
      <c r="AF44" s="485">
        <f t="shared" ref="AF44" si="207">T44*$AF$24</f>
        <v>367.2</v>
      </c>
      <c r="AG44" s="479">
        <f>R44*$AI$24</f>
        <v>20.75</v>
      </c>
      <c r="AH44" s="495">
        <f>S44*$AI$24</f>
        <v>338.64</v>
      </c>
      <c r="AI44" s="491">
        <f>T44*$AI$24</f>
        <v>338.64</v>
      </c>
      <c r="AJ44" s="485">
        <f t="shared" ref="AJ44:AL44" si="208">R44*$AL$24</f>
        <v>20</v>
      </c>
      <c r="AK44" s="495">
        <f t="shared" si="208"/>
        <v>326.40000000000003</v>
      </c>
      <c r="AL44" s="485">
        <f t="shared" si="208"/>
        <v>326.40000000000003</v>
      </c>
      <c r="AM44" s="479">
        <f>R44*$AO$24</f>
        <v>18.75</v>
      </c>
      <c r="AN44" s="495">
        <f>S44*$AO$24</f>
        <v>306</v>
      </c>
      <c r="AO44" s="491">
        <f>T44*$AO$24</f>
        <v>306</v>
      </c>
      <c r="AP44" s="485">
        <f t="shared" ref="AP44" si="209">R44*$AR$24</f>
        <v>17.5</v>
      </c>
      <c r="AQ44" s="495">
        <f t="shared" ref="AQ44" si="210">S44*$AR$24</f>
        <v>285.59999999999997</v>
      </c>
      <c r="AR44" s="491">
        <f t="shared" ref="AR44" si="211">T44*$AR$24</f>
        <v>285.59999999999997</v>
      </c>
      <c r="AS44" s="28"/>
      <c r="AT44" s="28"/>
      <c r="AU44" s="28"/>
      <c r="AV44" s="28"/>
      <c r="AW44" s="28"/>
    </row>
    <row r="45" spans="1:49" ht="18" customHeight="1" thickBot="1">
      <c r="A45" s="40"/>
      <c r="B45" s="1548"/>
      <c r="C45" s="835" t="s">
        <v>712</v>
      </c>
      <c r="D45" s="836">
        <v>0.1</v>
      </c>
      <c r="E45" s="837"/>
      <c r="F45" s="1551"/>
      <c r="G45" s="1540"/>
      <c r="H45" s="1538"/>
      <c r="I45" s="1540"/>
      <c r="J45" s="1538"/>
      <c r="K45" s="1540"/>
      <c r="L45" s="1538"/>
      <c r="M45" s="1540"/>
      <c r="N45" s="1538"/>
      <c r="O45" s="1540"/>
      <c r="P45" s="1538"/>
      <c r="Q45" s="1542"/>
      <c r="R45" s="602">
        <f>R44/F44</f>
        <v>2.5000000000000001E-2</v>
      </c>
      <c r="S45" s="605">
        <f>S44/F44</f>
        <v>0.40799999999999997</v>
      </c>
      <c r="T45" s="599">
        <f>T44/F44</f>
        <v>0.40799999999999997</v>
      </c>
      <c r="U45" s="484">
        <f t="shared" ref="U45:AF45" si="212">U44/$F44</f>
        <v>2.4500000000000001E-2</v>
      </c>
      <c r="V45" s="605">
        <f t="shared" si="212"/>
        <v>0.39983999999999997</v>
      </c>
      <c r="W45" s="494">
        <f>W44/$F44</f>
        <v>0.39983999999999997</v>
      </c>
      <c r="X45" s="488">
        <f t="shared" ref="X45:Z45" si="213">X44/$F44</f>
        <v>2.375E-2</v>
      </c>
      <c r="Y45" s="500">
        <f t="shared" si="213"/>
        <v>0.38759999999999994</v>
      </c>
      <c r="Z45" s="488">
        <f t="shared" si="213"/>
        <v>0.38759999999999994</v>
      </c>
      <c r="AA45" s="484">
        <f t="shared" si="212"/>
        <v>2.325E-2</v>
      </c>
      <c r="AB45" s="605">
        <f t="shared" si="212"/>
        <v>0.37944</v>
      </c>
      <c r="AC45" s="494">
        <f t="shared" si="212"/>
        <v>0.37944</v>
      </c>
      <c r="AD45" s="488">
        <f t="shared" si="212"/>
        <v>2.2499999999999999E-2</v>
      </c>
      <c r="AE45" s="605">
        <f t="shared" si="212"/>
        <v>2.2499999999999999E-2</v>
      </c>
      <c r="AF45" s="488">
        <f t="shared" si="212"/>
        <v>0.36719999999999997</v>
      </c>
      <c r="AG45" s="484">
        <f>AG44/F44</f>
        <v>2.0750000000000001E-2</v>
      </c>
      <c r="AH45" s="605">
        <f>AH44/F44</f>
        <v>0.33864</v>
      </c>
      <c r="AI45" s="494">
        <f>AI44/F44</f>
        <v>0.33864</v>
      </c>
      <c r="AJ45" s="488">
        <f>AJ44/I44</f>
        <v>0.16</v>
      </c>
      <c r="AK45" s="605">
        <f>AK44/I44</f>
        <v>2.6112000000000002</v>
      </c>
      <c r="AL45" s="488">
        <f>AL44/I44</f>
        <v>2.6112000000000002</v>
      </c>
      <c r="AM45" s="484">
        <f>AM44/F44</f>
        <v>1.8749999999999999E-2</v>
      </c>
      <c r="AN45" s="605">
        <f>AN44/F44</f>
        <v>0.30599999999999999</v>
      </c>
      <c r="AO45" s="494">
        <f>AO44/F44</f>
        <v>0.30599999999999999</v>
      </c>
      <c r="AP45" s="488">
        <f t="shared" ref="AP45" si="214">AP44/F44</f>
        <v>1.7500000000000002E-2</v>
      </c>
      <c r="AQ45" s="605">
        <f t="shared" ref="AQ45" si="215">AQ44/F44</f>
        <v>0.28559999999999997</v>
      </c>
      <c r="AR45" s="494">
        <f t="shared" ref="AR45" si="216">AR44/F44</f>
        <v>0.28559999999999997</v>
      </c>
      <c r="AS45" s="28"/>
      <c r="AT45" s="28"/>
      <c r="AU45" s="28"/>
      <c r="AV45" s="28"/>
      <c r="AW45" s="28"/>
    </row>
    <row r="46" spans="1:49" ht="18" customHeight="1"/>
    <row r="47" spans="1:49" s="226" customFormat="1" ht="18.75" customHeight="1">
      <c r="B47" s="227"/>
      <c r="C47" s="228"/>
      <c r="D47" s="228"/>
      <c r="E47" s="228"/>
      <c r="F47" s="228"/>
      <c r="G47" s="228"/>
    </row>
    <row r="48" spans="1:49" s="31" customFormat="1" ht="18" customHeight="1">
      <c r="B48" s="229"/>
      <c r="C48" s="32"/>
      <c r="D48" s="34"/>
      <c r="E48" s="34"/>
      <c r="F48" s="34"/>
      <c r="R48" s="224"/>
      <c r="S48" s="225"/>
    </row>
    <row r="49" spans="1:49" s="230" customFormat="1" ht="18" customHeight="1">
      <c r="C49" s="231"/>
      <c r="D49" s="231"/>
      <c r="E49" s="231"/>
      <c r="F49" s="231"/>
    </row>
    <row r="50" spans="1:49" s="33" customFormat="1" ht="18" customHeight="1">
      <c r="C50" s="36"/>
      <c r="D50" s="36"/>
      <c r="E50" s="36"/>
      <c r="R50" s="224"/>
      <c r="S50" s="225"/>
    </row>
    <row r="51" spans="1:49" s="33" customFormat="1" ht="18" customHeight="1">
      <c r="C51" s="36"/>
      <c r="D51" s="36"/>
      <c r="E51" s="36"/>
      <c r="R51" s="224"/>
      <c r="S51" s="225"/>
    </row>
    <row r="52" spans="1:49" s="33" customFormat="1" ht="18" customHeight="1">
      <c r="I52" s="249"/>
      <c r="J52" s="250"/>
    </row>
    <row r="53" spans="1:49" s="243" customFormat="1" ht="16.5" customHeight="1">
      <c r="G53" s="251"/>
      <c r="H53" s="252"/>
      <c r="I53" s="252"/>
    </row>
    <row r="54" spans="1:49" s="243" customFormat="1" ht="16.5" customHeight="1">
      <c r="G54" s="251"/>
    </row>
    <row r="55" spans="1:49" s="226" customFormat="1" ht="16.5" customHeight="1"/>
    <row r="56" spans="1:49" s="18" customFormat="1" ht="16.5" customHeight="1"/>
    <row r="57" spans="1:49" s="303" customFormat="1" ht="16.5" customHeight="1">
      <c r="B57" s="302"/>
      <c r="C57" s="302"/>
      <c r="D57" s="302"/>
    </row>
    <row r="58" spans="1:49" s="313" customFormat="1" ht="17.25" customHeight="1">
      <c r="A58" s="54"/>
      <c r="B58" s="302"/>
      <c r="C58" s="302"/>
      <c r="AE58" s="342"/>
      <c r="AH58" s="342"/>
    </row>
    <row r="59" spans="1:49" s="303" customFormat="1" ht="16.5" customHeight="1">
      <c r="B59" s="302"/>
      <c r="C59" s="302"/>
      <c r="D59" s="302"/>
    </row>
    <row r="60" spans="1:49" ht="16.5" customHeight="1">
      <c r="A60" s="28"/>
      <c r="C60" s="113"/>
      <c r="D60" s="113"/>
      <c r="E60" s="113"/>
      <c r="AO60" s="28"/>
      <c r="AP60" s="28"/>
      <c r="AQ60" s="28"/>
      <c r="AR60" s="28"/>
      <c r="AS60" s="28"/>
      <c r="AT60" s="28"/>
      <c r="AU60" s="28"/>
      <c r="AV60" s="28"/>
      <c r="AW60" s="28"/>
    </row>
    <row r="61" spans="1:49" ht="16.5" customHeight="1">
      <c r="A61" s="28"/>
      <c r="C61" s="113"/>
      <c r="D61" s="113"/>
      <c r="E61" s="113"/>
      <c r="AO61" s="28"/>
      <c r="AP61" s="28"/>
      <c r="AQ61" s="28"/>
      <c r="AR61" s="28"/>
      <c r="AS61" s="28"/>
      <c r="AT61" s="28"/>
      <c r="AU61" s="28"/>
      <c r="AV61" s="28"/>
      <c r="AW61" s="28"/>
    </row>
    <row r="62" spans="1:49">
      <c r="C62" s="113"/>
      <c r="D62" s="113"/>
      <c r="E62" s="113"/>
      <c r="AO62" s="28"/>
      <c r="AP62" s="28"/>
      <c r="AQ62" s="28"/>
      <c r="AR62" s="28"/>
      <c r="AS62" s="28"/>
      <c r="AT62" s="28"/>
      <c r="AU62" s="28"/>
      <c r="AV62" s="28"/>
      <c r="AW62" s="28"/>
    </row>
    <row r="63" spans="1:49">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row>
    <row r="64" spans="1:49">
      <c r="C64" s="113"/>
      <c r="D64" s="113"/>
      <c r="E64" s="113"/>
      <c r="AO64" s="28"/>
      <c r="AP64" s="28"/>
      <c r="AQ64" s="28"/>
      <c r="AR64" s="28"/>
      <c r="AS64" s="28"/>
      <c r="AT64" s="28"/>
      <c r="AU64" s="28"/>
      <c r="AV64" s="28"/>
      <c r="AW64" s="28"/>
    </row>
    <row r="65" spans="1:49">
      <c r="A65" s="28"/>
      <c r="C65" s="113"/>
      <c r="D65" s="113"/>
      <c r="E65" s="113"/>
      <c r="AO65" s="28"/>
      <c r="AP65" s="28"/>
      <c r="AQ65" s="28"/>
      <c r="AR65" s="28"/>
      <c r="AS65" s="28"/>
      <c r="AT65" s="28"/>
      <c r="AU65" s="28"/>
      <c r="AV65" s="28"/>
      <c r="AW65" s="28"/>
    </row>
  </sheetData>
  <mergeCells count="172">
    <mergeCell ref="X24:Y24"/>
    <mergeCell ref="AD24:AE24"/>
    <mergeCell ref="AJ24:AK24"/>
    <mergeCell ref="AP24:AQ24"/>
    <mergeCell ref="B8:C11"/>
    <mergeCell ref="D8:K8"/>
    <mergeCell ref="L8:Q11"/>
    <mergeCell ref="D9:K9"/>
    <mergeCell ref="D10:K10"/>
    <mergeCell ref="D11:K11"/>
    <mergeCell ref="B12:C17"/>
    <mergeCell ref="D12:K12"/>
    <mergeCell ref="L12:Q17"/>
    <mergeCell ref="D13:E13"/>
    <mergeCell ref="F13:K13"/>
    <mergeCell ref="D14:E14"/>
    <mergeCell ref="D15:E15"/>
    <mergeCell ref="D16:E16"/>
    <mergeCell ref="D17:E17"/>
    <mergeCell ref="AA24:AB24"/>
    <mergeCell ref="AG24:AH24"/>
    <mergeCell ref="AM24:AN24"/>
    <mergeCell ref="N24:Q24"/>
    <mergeCell ref="R24:T24"/>
    <mergeCell ref="B1:AO1"/>
    <mergeCell ref="B4:C4"/>
    <mergeCell ref="D4:K4"/>
    <mergeCell ref="L4:Q4"/>
    <mergeCell ref="B5:C7"/>
    <mergeCell ref="D5:K5"/>
    <mergeCell ref="L5:Q7"/>
    <mergeCell ref="D6:K6"/>
    <mergeCell ref="D7:K7"/>
    <mergeCell ref="B26:B35"/>
    <mergeCell ref="C26:E26"/>
    <mergeCell ref="F26:F27"/>
    <mergeCell ref="G26:G27"/>
    <mergeCell ref="H26:H27"/>
    <mergeCell ref="I26:I27"/>
    <mergeCell ref="J26:J27"/>
    <mergeCell ref="B24:E24"/>
    <mergeCell ref="F24:G24"/>
    <mergeCell ref="I24:M24"/>
    <mergeCell ref="C30:E30"/>
    <mergeCell ref="F30:F31"/>
    <mergeCell ref="G30:G31"/>
    <mergeCell ref="H30:H31"/>
    <mergeCell ref="I30:I31"/>
    <mergeCell ref="J30:J31"/>
    <mergeCell ref="U24:V24"/>
    <mergeCell ref="Q26:Q27"/>
    <mergeCell ref="C28:E28"/>
    <mergeCell ref="F28:F29"/>
    <mergeCell ref="G28:G29"/>
    <mergeCell ref="H28:H29"/>
    <mergeCell ref="I28:I29"/>
    <mergeCell ref="J28:J29"/>
    <mergeCell ref="K28:K29"/>
    <mergeCell ref="L28:L29"/>
    <mergeCell ref="M28:M29"/>
    <mergeCell ref="K26:K27"/>
    <mergeCell ref="L26:L27"/>
    <mergeCell ref="M26:M27"/>
    <mergeCell ref="N26:N27"/>
    <mergeCell ref="O26:O27"/>
    <mergeCell ref="P26:P27"/>
    <mergeCell ref="N28:N29"/>
    <mergeCell ref="O28:O29"/>
    <mergeCell ref="P28:P29"/>
    <mergeCell ref="Q28:Q29"/>
    <mergeCell ref="Q30:Q31"/>
    <mergeCell ref="C32:E32"/>
    <mergeCell ref="F32:F33"/>
    <mergeCell ref="G32:G33"/>
    <mergeCell ref="H32:H33"/>
    <mergeCell ref="I32:I33"/>
    <mergeCell ref="J32:J33"/>
    <mergeCell ref="K32:K33"/>
    <mergeCell ref="L32:L33"/>
    <mergeCell ref="M32:M33"/>
    <mergeCell ref="K30:K31"/>
    <mergeCell ref="L30:L31"/>
    <mergeCell ref="M30:M31"/>
    <mergeCell ref="N30:N31"/>
    <mergeCell ref="O30:O31"/>
    <mergeCell ref="P30:P31"/>
    <mergeCell ref="N32:N33"/>
    <mergeCell ref="J36:J37"/>
    <mergeCell ref="K36:K37"/>
    <mergeCell ref="L36:L37"/>
    <mergeCell ref="O32:O33"/>
    <mergeCell ref="P32:P33"/>
    <mergeCell ref="Q32:Q33"/>
    <mergeCell ref="C34:E34"/>
    <mergeCell ref="F34:F35"/>
    <mergeCell ref="G34:G35"/>
    <mergeCell ref="H34:H35"/>
    <mergeCell ref="I34:I35"/>
    <mergeCell ref="J34:J35"/>
    <mergeCell ref="Q34:Q35"/>
    <mergeCell ref="K34:K35"/>
    <mergeCell ref="L34:L35"/>
    <mergeCell ref="M34:M35"/>
    <mergeCell ref="N34:N35"/>
    <mergeCell ref="O34:O35"/>
    <mergeCell ref="P34:P35"/>
    <mergeCell ref="F38:F39"/>
    <mergeCell ref="G38:G39"/>
    <mergeCell ref="H38:H39"/>
    <mergeCell ref="I38:I39"/>
    <mergeCell ref="C36:E36"/>
    <mergeCell ref="F36:F37"/>
    <mergeCell ref="G36:G37"/>
    <mergeCell ref="H36:H37"/>
    <mergeCell ref="I36:I37"/>
    <mergeCell ref="Q40:Q41"/>
    <mergeCell ref="P38:P39"/>
    <mergeCell ref="Q38:Q39"/>
    <mergeCell ref="B40:B41"/>
    <mergeCell ref="C40:E40"/>
    <mergeCell ref="F40:F41"/>
    <mergeCell ref="G40:G41"/>
    <mergeCell ref="H40:H41"/>
    <mergeCell ref="I40:I41"/>
    <mergeCell ref="J40:J41"/>
    <mergeCell ref="K40:K41"/>
    <mergeCell ref="J38:J39"/>
    <mergeCell ref="K38:K39"/>
    <mergeCell ref="L38:L39"/>
    <mergeCell ref="M38:M39"/>
    <mergeCell ref="N38:N39"/>
    <mergeCell ref="O38:O39"/>
    <mergeCell ref="B36:B39"/>
    <mergeCell ref="M36:M37"/>
    <mergeCell ref="N36:N37"/>
    <mergeCell ref="O36:O37"/>
    <mergeCell ref="P36:P37"/>
    <mergeCell ref="Q36:Q37"/>
    <mergeCell ref="C38:E38"/>
    <mergeCell ref="F42:F43"/>
    <mergeCell ref="G42:G43"/>
    <mergeCell ref="H42:H43"/>
    <mergeCell ref="I42:I43"/>
    <mergeCell ref="L40:L41"/>
    <mergeCell ref="M40:M41"/>
    <mergeCell ref="N40:N41"/>
    <mergeCell ref="O40:O41"/>
    <mergeCell ref="P40:P41"/>
    <mergeCell ref="L44:L45"/>
    <mergeCell ref="M44:M45"/>
    <mergeCell ref="N44:N45"/>
    <mergeCell ref="O44:O45"/>
    <mergeCell ref="P44:P45"/>
    <mergeCell ref="Q44:Q45"/>
    <mergeCell ref="P42:P43"/>
    <mergeCell ref="Q42:Q43"/>
    <mergeCell ref="B44:B45"/>
    <mergeCell ref="C44:E44"/>
    <mergeCell ref="F44:F45"/>
    <mergeCell ref="G44:G45"/>
    <mergeCell ref="H44:H45"/>
    <mergeCell ref="I44:I45"/>
    <mergeCell ref="J44:J45"/>
    <mergeCell ref="K44:K45"/>
    <mergeCell ref="J42:J43"/>
    <mergeCell ref="K42:K43"/>
    <mergeCell ref="L42:L43"/>
    <mergeCell ref="M42:M43"/>
    <mergeCell ref="N42:N43"/>
    <mergeCell ref="O42:O43"/>
    <mergeCell ref="B42:B43"/>
    <mergeCell ref="C42:E42"/>
  </mergeCells>
  <phoneticPr fontId="4" type="noConversion"/>
  <printOptions horizontalCentered="1"/>
  <pageMargins left="0.15748031496062992" right="0.15748031496062992" top="0.35433070866141736" bottom="0.19685039370078741" header="0.31496062992125984" footer="0.31496062992125984"/>
  <pageSetup paperSize="9" scale="38"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17</vt:i4>
      </vt:variant>
      <vt:variant>
        <vt:lpstr>이름 지정된 범위</vt:lpstr>
      </vt:variant>
      <vt:variant>
        <vt:i4>1</vt:i4>
      </vt:variant>
    </vt:vector>
  </HeadingPairs>
  <TitlesOfParts>
    <vt:vector size="18" baseType="lpstr">
      <vt:lpstr>공통사항</vt:lpstr>
      <vt:lpstr>1월변동사항 </vt:lpstr>
      <vt:lpstr>표지</vt:lpstr>
      <vt:lpstr>KB손해</vt:lpstr>
      <vt:lpstr>MG손해</vt:lpstr>
      <vt:lpstr>DB손해</vt:lpstr>
      <vt:lpstr>롯데손해</vt:lpstr>
      <vt:lpstr>메리츠화재</vt:lpstr>
      <vt:lpstr>삼성화재</vt:lpstr>
      <vt:lpstr>현대해상</vt:lpstr>
      <vt:lpstr>흥국화재</vt:lpstr>
      <vt:lpstr>AIG손해</vt:lpstr>
      <vt:lpstr>NH손해</vt:lpstr>
      <vt:lpstr>한화손해</vt:lpstr>
      <vt:lpstr>하나손해</vt:lpstr>
      <vt:lpstr>시뮬레이션</vt:lpstr>
      <vt:lpstr>실손상품</vt:lpstr>
      <vt:lpstr>실손상품!Print_Area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무녕</dc:creator>
  <cp:lastModifiedBy>원 정연</cp:lastModifiedBy>
  <cp:lastPrinted>2022-02-03T03:57:31Z</cp:lastPrinted>
  <dcterms:created xsi:type="dcterms:W3CDTF">2013-06-05T00:34:26Z</dcterms:created>
  <dcterms:modified xsi:type="dcterms:W3CDTF">2022-02-03T18:11:04Z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_SA">
    <vt:lpwstr>\\primeasset-01\경영_management\공유폴더\_수수료테이블 공지\2020\2020.09\손보사별수수료테이블(20년09월).xlsx</vt:lpwstr>
  </property>
  <property fmtid="{D5CDD505-2E9C-101B-9397-08002B2CF9AE}" pid="3" name="WorkbookGuid">
    <vt:lpwstr>d15fc75c-f1dc-4701-bcd7-d0dfb22f2460</vt:lpwstr>
  </property>
</Properties>
</file>