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irap-reliability-meta-analysis/Greenwald &amp; Lai 2020 meta analysis/data/"/>
    </mc:Choice>
  </mc:AlternateContent>
  <xr:revisionPtr revIDLastSave="0" documentId="13_ncr:1_{5757B350-740D-F74B-B63F-43781911EB5E}" xr6:coauthVersionLast="47" xr6:coauthVersionMax="47" xr10:uidLastSave="{00000000-0000-0000-0000-000000000000}"/>
  <bookViews>
    <workbookView xWindow="0" yWindow="500" windowWidth="23480" windowHeight="15500" xr2:uid="{00000000-000D-0000-FFFF-FFFF00000000}"/>
  </bookViews>
  <sheets>
    <sheet name="irap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1" l="1"/>
  <c r="G35" i="11"/>
  <c r="H20" i="11"/>
  <c r="H14" i="11"/>
  <c r="G14" i="11"/>
  <c r="G32" i="11"/>
  <c r="G31" i="11"/>
  <c r="G30" i="11"/>
  <c r="G29" i="11"/>
  <c r="G12" i="11"/>
  <c r="G11" i="11"/>
  <c r="G10" i="11"/>
  <c r="G9" i="11"/>
  <c r="G8" i="11"/>
  <c r="G7" i="11"/>
  <c r="H6" i="11"/>
  <c r="G6" i="11"/>
  <c r="H5" i="11"/>
  <c r="G5" i="11"/>
  <c r="H4" i="11"/>
  <c r="G4" i="11"/>
  <c r="H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Lai</author>
  </authors>
  <commentList>
    <comment ref="B1" authorId="0" shapeId="0" xr:uid="{96D8BD4D-CD7D-A646-8C88-7CACFB56A957}">
      <text>
        <r>
          <rPr>
            <sz val="9"/>
            <color indexed="81"/>
            <rFont val="Tahoma"/>
            <family val="2"/>
          </rPr>
          <t>APA-style citation of paper</t>
        </r>
      </text>
    </comment>
    <comment ref="C1" authorId="0" shapeId="0" xr:uid="{E8B106EF-7F29-4B4A-ADAC-52D7B63E6B2C}">
      <text>
        <r>
          <rPr>
            <sz val="9"/>
            <color indexed="81"/>
            <rFont val="Tahoma"/>
            <family val="2"/>
          </rPr>
          <t xml:space="preserve">Study number as it's listed within the paper. </t>
        </r>
      </text>
    </comment>
    <comment ref="D1" authorId="0" shapeId="0" xr:uid="{CA3C2F13-D178-2248-ADC1-679E55495CBB}">
      <text>
        <r>
          <rPr>
            <sz val="9"/>
            <color indexed="81"/>
            <rFont val="Tahoma"/>
            <family val="2"/>
          </rPr>
          <t>Identifier distinguishing the independent samples within a study.</t>
        </r>
      </text>
    </comment>
    <comment ref="E1" authorId="0" shapeId="0" xr:uid="{066C4897-A12A-9048-B2F6-D760C6083DA4}">
      <text>
        <r>
          <rPr>
            <sz val="9"/>
            <color indexed="81"/>
            <rFont val="Tahoma"/>
            <family val="2"/>
          </rPr>
          <t>Name of the implicit measure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examined</t>
        </r>
      </text>
    </comment>
    <comment ref="F1" authorId="0" shapeId="0" xr:uid="{B2F5D118-8809-D247-A7EB-51A91FE76A59}">
      <text>
        <r>
          <rPr>
            <sz val="9"/>
            <color indexed="81"/>
            <rFont val="Tahoma"/>
            <family val="2"/>
          </rPr>
          <t>Type of estimate retrieved IC = Internal Consistency
TRR = Test-Retest Reliability</t>
        </r>
      </text>
    </comment>
    <comment ref="G1" authorId="0" shapeId="0" xr:uid="{E5CD4A36-C55C-614B-AA63-CDAD8F2BF3A2}">
      <text>
        <r>
          <rPr>
            <sz val="9"/>
            <color indexed="81"/>
            <rFont val="Tahoma"/>
            <family val="2"/>
          </rPr>
          <t>Number of participants in the analysis</t>
        </r>
      </text>
    </comment>
    <comment ref="H1" authorId="0" shapeId="0" xr:uid="{00CC7858-67B5-9647-A858-4F4F71565AB5}">
      <text>
        <r>
          <rPr>
            <sz val="9"/>
            <color indexed="81"/>
            <rFont val="Tahoma"/>
            <family val="2"/>
          </rPr>
          <t>Numerical estimate of reliability</t>
        </r>
      </text>
    </comment>
    <comment ref="I1" authorId="0" shapeId="0" xr:uid="{AB584387-EB98-7446-80C3-3F15AB5CD60A}">
      <text>
        <r>
          <rPr>
            <b/>
            <sz val="9"/>
            <color indexed="81"/>
            <rFont val="Tahoma"/>
            <family val="2"/>
          </rPr>
          <t>Calvin Lai:</t>
        </r>
        <r>
          <rPr>
            <sz val="9"/>
            <color indexed="81"/>
            <rFont val="Tahoma"/>
            <family val="2"/>
          </rPr>
          <t xml:space="preserve">
If only a split-half estimate is provided, list the estimate before it is converted</t>
        </r>
      </text>
    </comment>
    <comment ref="J1" authorId="0" shapeId="0" xr:uid="{080FEB79-F374-B149-830A-5059850A1B9F}">
      <text>
        <r>
          <rPr>
            <b/>
            <sz val="9"/>
            <color indexed="81"/>
            <rFont val="Tahoma"/>
            <family val="2"/>
          </rPr>
          <t>Calvin Lai:</t>
        </r>
        <r>
          <rPr>
            <sz val="9"/>
            <color indexed="81"/>
            <rFont val="Tahoma"/>
            <family val="2"/>
          </rPr>
          <t xml:space="preserve">
The number of items contributing to the IC estimate. If that information isn't provided, assume it is 2 parts.</t>
        </r>
      </text>
    </comment>
    <comment ref="K1" authorId="0" shapeId="0" xr:uid="{24918C0D-E1A6-564D-B471-8A0BB99786EC}">
      <text>
        <r>
          <rPr>
            <b/>
            <sz val="9"/>
            <color indexed="81"/>
            <rFont val="Tahoma"/>
            <family val="2"/>
          </rPr>
          <t>Calvin Lai:</t>
        </r>
        <r>
          <rPr>
            <sz val="9"/>
            <color indexed="81"/>
            <rFont val="Tahoma"/>
            <family val="2"/>
          </rPr>
          <t xml:space="preserve">
If the number of items contributing to the alpha estimate are not provided, write "No".</t>
        </r>
      </text>
    </comment>
    <comment ref="L1" authorId="0" shapeId="0" xr:uid="{34067211-0018-CC46-91EC-3896DD34A409}">
      <text>
        <r>
          <rPr>
            <sz val="9"/>
            <color indexed="81"/>
            <rFont val="Tahoma"/>
            <family val="2"/>
          </rPr>
          <t>For TRR estimates, time between administrations of the measure</t>
        </r>
      </text>
    </comment>
    <comment ref="M1" authorId="0" shapeId="0" xr:uid="{6870F629-DAC9-6E4C-86DA-8E2CA1FEDBDA}">
      <text>
        <r>
          <rPr>
            <sz val="9"/>
            <color indexed="81"/>
            <rFont val="Tahoma"/>
            <family val="2"/>
          </rPr>
          <t>If estimate is aggregated, describe how it's aggregated.</t>
        </r>
      </text>
    </comment>
    <comment ref="N1" authorId="0" shapeId="0" xr:uid="{E249B06B-A173-FC46-831C-00CA3D8CAA33}">
      <text>
        <r>
          <rPr>
            <sz val="9"/>
            <color indexed="81"/>
            <rFont val="Tahoma"/>
            <family val="2"/>
          </rPr>
          <t>If estimate is aggregated, # of estimates that contributed to the aggregate estimate</t>
        </r>
      </text>
    </comment>
    <comment ref="O1" authorId="0" shapeId="0" xr:uid="{EA069F4E-C5F8-4542-93CE-829249B9AEE9}">
      <text>
        <r>
          <rPr>
            <sz val="9"/>
            <color indexed="81"/>
            <rFont val="Tahoma"/>
            <family val="2"/>
          </rPr>
          <t>Notes detailing what estimates were retrieved (if there are multiple estimates)</t>
        </r>
      </text>
    </comment>
    <comment ref="P1" authorId="0" shapeId="0" xr:uid="{E21D7CF1-E633-3D4C-99A2-47C9F56F281B}">
      <text>
        <r>
          <rPr>
            <sz val="9"/>
            <color indexed="81"/>
            <rFont val="Tahoma"/>
            <family val="2"/>
          </rPr>
          <t>Is this estimate directly retrievable from the paper's main text? (Yes/No)</t>
        </r>
      </text>
    </comment>
    <comment ref="Q1" authorId="0" shapeId="0" xr:uid="{11423FAB-0970-0540-943E-DDEBF204DA34}">
      <text>
        <r>
          <rPr>
            <b/>
            <sz val="9"/>
            <color indexed="81"/>
            <rFont val="Tahoma"/>
            <family val="2"/>
          </rPr>
          <t xml:space="preserve">Calvin Lai 
</t>
        </r>
        <r>
          <rPr>
            <sz val="9"/>
            <color indexed="81"/>
            <rFont val="Tahoma"/>
            <family val="2"/>
          </rPr>
          <t>Where the data came from (Search = Scopus Search, OrigPub = Definitive early publication, Author = Correspondence with original authors, Review = major psychometric reviews)</t>
        </r>
      </text>
    </comment>
  </commentList>
</comments>
</file>

<file path=xl/sharedStrings.xml><?xml version="1.0" encoding="utf-8"?>
<sst xmlns="http://schemas.openxmlformats.org/spreadsheetml/2006/main" count="192" uniqueCount="57">
  <si>
    <t>IC</t>
  </si>
  <si>
    <t>Estimate</t>
  </si>
  <si>
    <t>N</t>
  </si>
  <si>
    <t>TRR</t>
  </si>
  <si>
    <t>Reliability</t>
  </si>
  <si>
    <t>Delay</t>
  </si>
  <si>
    <t>Citation</t>
  </si>
  <si>
    <t>Sample</t>
  </si>
  <si>
    <t>Study</t>
  </si>
  <si>
    <t>Yes</t>
  </si>
  <si>
    <t>Measure</t>
  </si>
  <si>
    <t>No</t>
  </si>
  <si>
    <t>Aggregate</t>
  </si>
  <si>
    <t>Aggregate_num</t>
  </si>
  <si>
    <t>Estimate_notes</t>
  </si>
  <si>
    <t>Estimate_searchable</t>
  </si>
  <si>
    <t>IRAP</t>
  </si>
  <si>
    <t>De Schryver, M., Hussey, I., De Neve, J., Cartwright, A., &amp; Barnes-Holmes, D. (2018). The PIIRAP: An alternative scoring algorithm for the IRAP using a probabilistic semiparametric effect size measure. Journal of Contextual Behavioral Science, 7, 97–103.</t>
  </si>
  <si>
    <t>DIRAP scoring algorithm</t>
  </si>
  <si>
    <t>Pilch, I., &amp; Hyla, M. (2017). Narcissism and self-esteem revisited: The relationships between the subscales of the NPI and explicit/implicit self-esteem. Polish Psychological Bulletin, 48, 264–278.</t>
  </si>
  <si>
    <t>Average of 4 trial types</t>
  </si>
  <si>
    <t>McKenna, I., Hughes, S., Barnes-Holmes, D., De Schryver, M., Yoder, R., &amp; O’Shea, D. (2016). Obesity, food restriction, and implicit attitudes to healthy and unhealthy foods: Lessons learned from the implicit relational assessment procedure. Appetite, 100, 41–54.</t>
  </si>
  <si>
    <t>Average of 2 trial types</t>
  </si>
  <si>
    <t>Drake, C. E., Seymour, K. H., &amp; Habib, R. (2016). Testing the IRAP: Exploring the Reliability and Fakability of an Idiographic Approach to Interpersonal Attitudes. Psychological Record, 66, 153–163.</t>
  </si>
  <si>
    <t>real-real-fake, real IRAPs only</t>
  </si>
  <si>
    <t>real-fake-fake, real IRAP only</t>
  </si>
  <si>
    <t>Rönspies, J., Schmidt, A. F., Melnikova, A., Krumova, R., Zolfagari, A., &amp; Banse, R. (2015). Indirect measurement of sexual orientation: comparison of the Implicit Relational Assessment Procedure, viewing time, and choice reaction time tasks. Archives of Sexual Behavior, 44, 1483–1492.</t>
  </si>
  <si>
    <t>Barnes-Holmes, D., Murphy, A., Barnes-Holmes, Y., &amp; Stewart, I. (2010). The implicit relational assessment procedure: exploring the impact of private versus public contexts and the response latency criterion on pro-white and anti-black stereotyping among white irish individuals. The Psychological Record, 60, 57–79.</t>
  </si>
  <si>
    <t>Average across two conditions</t>
  </si>
  <si>
    <t>Barnes-Holmes, D., Murtagh, L., Barnes-Holmes, Y., &amp; Stewart, I. (2010). Using the implicit association test and the implicit relational assessment procedure to measure attitudes toward meat and vegetables in vegetarians and meat-eaters. The Psychological Record, 60, 287–305.</t>
  </si>
  <si>
    <t>Barnes-Holmes, D., Waldron, D., Barnes-Holmes, Y., &amp; Stewart, I. (2009). Testing the validity of the implicit relational assessment procedure and the implicit association test: measuring attitudes toward dublin and country life in ireland. The Psychological Record, 59, 389–406.</t>
  </si>
  <si>
    <t>Campbell, C., Barnes-Holmes, Y., Barnes-Holmes, D., &amp; Stewart, I. (2011). Exploring Screen Presentations in the Implicit Relational Assessment Procedure (IRAP). International Journal of Psychology and Psychological Therapy, 11, 377.</t>
  </si>
  <si>
    <t>24 hours</t>
  </si>
  <si>
    <t>Cullen, C., Barnes-Holmes, D., Barnes-Holmes, Y., &amp; Stewart, I. (2009). The implicit relational assessment procedure (IRAP) and the malleability of ageist attitudes. The Psychological Record, 59, 591–620.</t>
  </si>
  <si>
    <t>Drake, C. E., Kellum, K. K., Wilson, K. G., Luoma, J. B., Weinstein, J. H., &amp; Adams, C. H. (2010). Examining the implicit relational assessment procedure: four preliminary studies. The Psychological Record, 60, 81–100.</t>
  </si>
  <si>
    <t>Juarascio, A. S., Forman, E. M. ., Timko, C. A., Herbert, J. D., Butryn, M., &amp; Lowe, M. (2011). Implicit internalization of the thin ideal as a predictor of increases in weight, body dissatisfaction, and disordered eating. Eating Behaviors, 12, 207–213.</t>
  </si>
  <si>
    <t>van der Kaap-Deeder, J., De Houwer, J., Hughes, S., Spruyt, A., &amp; Vansteenkiste, M. (2018). The development and validation of an implicit measure of competence need satisfaction. Motivation and Emotion, 42, 615–637.</t>
  </si>
  <si>
    <t>Heider, N., Spruyt, A., &amp; De Houwer, J. (2015). Implicit beliefs about ideal body image predict body image dissatisfaction. Frontiers in Psychology, 6. doi:10.3389/fpsyg.2015.01402</t>
  </si>
  <si>
    <t>actual body image</t>
  </si>
  <si>
    <t>ideal body image</t>
  </si>
  <si>
    <t>Source</t>
  </si>
  <si>
    <t>Search</t>
  </si>
  <si>
    <t>same session</t>
  </si>
  <si>
    <t>Review</t>
  </si>
  <si>
    <t>real-real-real, T1-T2</t>
  </si>
  <si>
    <t>real-real-real, T1-T3</t>
  </si>
  <si>
    <t>real-real-real, T2-T3</t>
  </si>
  <si>
    <t>real-real-real, T1</t>
  </si>
  <si>
    <t>real-real-real, T3</t>
  </si>
  <si>
    <t>real-real-real, T2</t>
  </si>
  <si>
    <t>real-real-fake, real IRAPs only, T1</t>
  </si>
  <si>
    <t>real-real-fake, real IRAPs only, T2</t>
  </si>
  <si>
    <t>Parts</t>
  </si>
  <si>
    <t>Parts_provided</t>
  </si>
  <si>
    <t>Splithalf</t>
  </si>
  <si>
    <t>ian checked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</si>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</sst>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0" fillId="0" borderId="0" xfId="0"/>
    <xf numFmtId="0" fontId="0" fillId="7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2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A2-0FB3-2A43-96CF-79282F6E3964}">
  <dimension ref="A1:Q35"/>
  <sheetViews>
    <sheetView tabSelected="1" workbookViewId="0">
      <selection activeCell="G35" sqref="G35"/>
    </sheetView>
  </sheetViews>
  <sheetFormatPr baseColWidth="10" defaultColWidth="8.83203125" defaultRowHeight="15" x14ac:dyDescent="0.2"/>
  <cols>
    <col min="1" max="1" width="12.1640625" style="11" customWidth="1"/>
    <col min="2" max="2" width="73.6640625" style="11" customWidth="1"/>
    <col min="3" max="3" width="6.1640625" style="11" customWidth="1"/>
    <col min="4" max="4" width="6.83203125" style="11" customWidth="1"/>
    <col min="5" max="5" width="9.6640625" style="11" bestFit="1" customWidth="1"/>
    <col min="6" max="6" width="9" style="11" customWidth="1"/>
    <col min="7" max="7" width="6.33203125" style="11" customWidth="1"/>
    <col min="8" max="8" width="8.6640625" style="11" bestFit="1" customWidth="1"/>
    <col min="9" max="9" width="8.6640625" style="11" customWidth="1"/>
    <col min="10" max="10" width="6.1640625" style="11" customWidth="1"/>
    <col min="11" max="11" width="15.33203125" style="11" customWidth="1"/>
    <col min="12" max="12" width="16.6640625" style="11" customWidth="1"/>
    <col min="13" max="13" width="22.5" style="11" customWidth="1"/>
    <col min="14" max="14" width="14.6640625" style="11" customWidth="1"/>
    <col min="15" max="15" width="55.83203125" style="11" customWidth="1"/>
    <col min="16" max="16" width="19.6640625" style="11" customWidth="1"/>
    <col min="17" max="16384" width="8.83203125" style="11"/>
  </cols>
  <sheetData>
    <row r="1" spans="1:17" x14ac:dyDescent="0.2">
      <c r="A1" s="11" t="s">
        <v>55</v>
      </c>
      <c r="B1" s="4" t="s">
        <v>6</v>
      </c>
      <c r="C1" s="5" t="s">
        <v>8</v>
      </c>
      <c r="D1" s="5" t="s">
        <v>7</v>
      </c>
      <c r="E1" s="5" t="s">
        <v>10</v>
      </c>
      <c r="F1" s="6" t="s">
        <v>4</v>
      </c>
      <c r="G1" s="6" t="s">
        <v>2</v>
      </c>
      <c r="H1" s="7" t="s">
        <v>1</v>
      </c>
      <c r="I1" s="10" t="s">
        <v>54</v>
      </c>
      <c r="J1" s="6" t="s">
        <v>52</v>
      </c>
      <c r="K1" s="6" t="s">
        <v>53</v>
      </c>
      <c r="L1" s="8" t="s">
        <v>5</v>
      </c>
      <c r="M1" s="8" t="s">
        <v>12</v>
      </c>
      <c r="N1" s="8" t="s">
        <v>13</v>
      </c>
      <c r="O1" s="9" t="s">
        <v>14</v>
      </c>
      <c r="P1" s="9" t="s">
        <v>15</v>
      </c>
      <c r="Q1" s="9" t="s">
        <v>40</v>
      </c>
    </row>
    <row r="2" spans="1:17" x14ac:dyDescent="0.2">
      <c r="B2" s="11" t="s">
        <v>17</v>
      </c>
      <c r="C2" s="11">
        <v>1</v>
      </c>
      <c r="D2" s="11">
        <v>1</v>
      </c>
      <c r="E2" s="11" t="s">
        <v>16</v>
      </c>
      <c r="F2" s="1" t="s">
        <v>0</v>
      </c>
      <c r="G2" s="11">
        <v>188</v>
      </c>
      <c r="H2" s="3">
        <v>0.28999999999999998</v>
      </c>
      <c r="I2" s="3"/>
      <c r="J2" s="11">
        <v>2</v>
      </c>
      <c r="O2" s="11" t="s">
        <v>18</v>
      </c>
      <c r="P2" s="11" t="s">
        <v>9</v>
      </c>
      <c r="Q2" s="11" t="s">
        <v>41</v>
      </c>
    </row>
    <row r="3" spans="1:17" x14ac:dyDescent="0.2">
      <c r="B3" s="11" t="s">
        <v>19</v>
      </c>
      <c r="C3" s="11">
        <v>1</v>
      </c>
      <c r="D3" s="11">
        <v>1</v>
      </c>
      <c r="E3" s="11" t="s">
        <v>16</v>
      </c>
      <c r="F3" s="1" t="s">
        <v>0</v>
      </c>
      <c r="G3" s="11">
        <v>49</v>
      </c>
      <c r="H3" s="3">
        <f>FISHERINV(AVERAGE(FISHER(0.629),FISHER(0.812),FISHER(0.877),FISHER(0.84)))</f>
        <v>0.80550939691185719</v>
      </c>
      <c r="I3" s="3"/>
      <c r="J3" s="11">
        <v>2</v>
      </c>
      <c r="M3" s="11" t="s">
        <v>20</v>
      </c>
      <c r="N3" s="11">
        <v>4</v>
      </c>
      <c r="P3" s="12" t="s">
        <v>11</v>
      </c>
      <c r="Q3" s="11" t="s">
        <v>41</v>
      </c>
    </row>
    <row r="4" spans="1:17" x14ac:dyDescent="0.2">
      <c r="B4" s="11" t="s">
        <v>21</v>
      </c>
      <c r="C4" s="11">
        <v>1</v>
      </c>
      <c r="D4" s="11">
        <v>1</v>
      </c>
      <c r="E4" s="11" t="s">
        <v>16</v>
      </c>
      <c r="F4" s="1" t="s">
        <v>0</v>
      </c>
      <c r="G4" s="11">
        <f>23+24</f>
        <v>47</v>
      </c>
      <c r="H4" s="3">
        <f>FISHERINV(AVERAGE(FISHER(0.45),FISHER(0.75)))</f>
        <v>0.62234761038705577</v>
      </c>
      <c r="I4" s="3"/>
      <c r="J4" s="11">
        <v>2</v>
      </c>
      <c r="M4" s="11" t="s">
        <v>22</v>
      </c>
      <c r="N4" s="11">
        <v>2</v>
      </c>
      <c r="P4" s="12" t="s">
        <v>11</v>
      </c>
      <c r="Q4" s="11" t="s">
        <v>41</v>
      </c>
    </row>
    <row r="5" spans="1:17" x14ac:dyDescent="0.2">
      <c r="B5" s="11" t="s">
        <v>21</v>
      </c>
      <c r="C5" s="11">
        <v>2</v>
      </c>
      <c r="D5" s="11">
        <v>1</v>
      </c>
      <c r="E5" s="11" t="s">
        <v>16</v>
      </c>
      <c r="F5" s="1" t="s">
        <v>0</v>
      </c>
      <c r="G5" s="11">
        <f>25+32</f>
        <v>57</v>
      </c>
      <c r="H5" s="3">
        <f>FISHERINV(AVERAGE(FISHER(0.29),FISHER(0.37)))</f>
        <v>0.33059372268373965</v>
      </c>
      <c r="I5" s="3"/>
      <c r="J5" s="11">
        <v>2</v>
      </c>
      <c r="M5" s="11" t="s">
        <v>22</v>
      </c>
      <c r="N5" s="11">
        <v>2</v>
      </c>
      <c r="P5" s="12" t="s">
        <v>11</v>
      </c>
      <c r="Q5" s="11" t="s">
        <v>41</v>
      </c>
    </row>
    <row r="6" spans="1:17" x14ac:dyDescent="0.2">
      <c r="B6" s="11" t="s">
        <v>21</v>
      </c>
      <c r="C6" s="11">
        <v>3</v>
      </c>
      <c r="D6" s="11">
        <v>1</v>
      </c>
      <c r="E6" s="11" t="s">
        <v>16</v>
      </c>
      <c r="F6" s="1" t="s">
        <v>0</v>
      </c>
      <c r="G6" s="11">
        <f>32+42</f>
        <v>74</v>
      </c>
      <c r="H6" s="3">
        <f>FISHERINV(AVERAGE(FISHER(0.6),FISHER(0.35)))</f>
        <v>0.4848423580970444</v>
      </c>
      <c r="I6" s="3"/>
      <c r="J6" s="11">
        <v>2</v>
      </c>
      <c r="M6" s="11" t="s">
        <v>22</v>
      </c>
      <c r="N6" s="11">
        <v>2</v>
      </c>
      <c r="P6" s="12" t="s">
        <v>11</v>
      </c>
      <c r="Q6" s="11" t="s">
        <v>41</v>
      </c>
    </row>
    <row r="7" spans="1:17" x14ac:dyDescent="0.2">
      <c r="A7" s="11" t="s">
        <v>56</v>
      </c>
      <c r="B7" s="11" t="s">
        <v>23</v>
      </c>
      <c r="C7" s="11">
        <v>1</v>
      </c>
      <c r="D7" s="11">
        <v>1</v>
      </c>
      <c r="E7" s="11" t="s">
        <v>16</v>
      </c>
      <c r="F7" s="1" t="s">
        <v>0</v>
      </c>
      <c r="G7" s="11">
        <f t="shared" ref="G7:G12" si="0">76/3</f>
        <v>25.333333333333332</v>
      </c>
      <c r="H7" s="3">
        <v>0.7</v>
      </c>
      <c r="I7" s="3"/>
      <c r="J7" s="11">
        <v>2</v>
      </c>
      <c r="O7" s="11" t="s">
        <v>47</v>
      </c>
      <c r="P7" s="11" t="s">
        <v>9</v>
      </c>
      <c r="Q7" s="11" t="s">
        <v>41</v>
      </c>
    </row>
    <row r="8" spans="1:17" x14ac:dyDescent="0.2">
      <c r="A8" s="11" t="s">
        <v>56</v>
      </c>
      <c r="B8" s="11" t="s">
        <v>23</v>
      </c>
      <c r="C8" s="11">
        <v>1</v>
      </c>
      <c r="D8" s="11">
        <v>1</v>
      </c>
      <c r="E8" s="11" t="s">
        <v>16</v>
      </c>
      <c r="F8" s="1" t="s">
        <v>0</v>
      </c>
      <c r="G8" s="11">
        <f t="shared" si="0"/>
        <v>25.333333333333332</v>
      </c>
      <c r="H8" s="3">
        <v>0.73</v>
      </c>
      <c r="I8" s="3"/>
      <c r="J8" s="11">
        <v>2</v>
      </c>
      <c r="O8" s="11" t="s">
        <v>49</v>
      </c>
      <c r="P8" s="11" t="s">
        <v>9</v>
      </c>
      <c r="Q8" s="11" t="s">
        <v>41</v>
      </c>
    </row>
    <row r="9" spans="1:17" x14ac:dyDescent="0.2">
      <c r="A9" s="11" t="s">
        <v>56</v>
      </c>
      <c r="B9" s="11" t="s">
        <v>23</v>
      </c>
      <c r="C9" s="11">
        <v>1</v>
      </c>
      <c r="D9" s="11">
        <v>1</v>
      </c>
      <c r="E9" s="11" t="s">
        <v>16</v>
      </c>
      <c r="F9" s="1" t="s">
        <v>0</v>
      </c>
      <c r="G9" s="11">
        <f t="shared" si="0"/>
        <v>25.333333333333332</v>
      </c>
      <c r="H9" s="3">
        <v>0.63</v>
      </c>
      <c r="I9" s="3"/>
      <c r="J9" s="11">
        <v>2</v>
      </c>
      <c r="O9" s="11" t="s">
        <v>48</v>
      </c>
      <c r="P9" s="11" t="s">
        <v>9</v>
      </c>
      <c r="Q9" s="11" t="s">
        <v>41</v>
      </c>
    </row>
    <row r="10" spans="1:17" x14ac:dyDescent="0.2">
      <c r="A10" s="11" t="s">
        <v>56</v>
      </c>
      <c r="B10" s="11" t="s">
        <v>23</v>
      </c>
      <c r="C10" s="11">
        <v>1</v>
      </c>
      <c r="D10" s="11">
        <v>2</v>
      </c>
      <c r="E10" s="11" t="s">
        <v>16</v>
      </c>
      <c r="F10" s="1" t="s">
        <v>0</v>
      </c>
      <c r="G10" s="11">
        <f t="shared" si="0"/>
        <v>25.333333333333332</v>
      </c>
      <c r="H10" s="3">
        <v>0.4</v>
      </c>
      <c r="I10" s="3"/>
      <c r="J10" s="11">
        <v>2</v>
      </c>
      <c r="O10" s="11" t="s">
        <v>50</v>
      </c>
      <c r="P10" s="11" t="s">
        <v>9</v>
      </c>
      <c r="Q10" s="11" t="s">
        <v>41</v>
      </c>
    </row>
    <row r="11" spans="1:17" x14ac:dyDescent="0.2">
      <c r="A11" s="11" t="s">
        <v>56</v>
      </c>
      <c r="B11" s="11" t="s">
        <v>23</v>
      </c>
      <c r="C11" s="11">
        <v>1</v>
      </c>
      <c r="D11" s="11">
        <v>2</v>
      </c>
      <c r="E11" s="11" t="s">
        <v>16</v>
      </c>
      <c r="F11" s="1" t="s">
        <v>0</v>
      </c>
      <c r="G11" s="11">
        <f t="shared" si="0"/>
        <v>25.333333333333332</v>
      </c>
      <c r="H11" s="3">
        <v>0.62</v>
      </c>
      <c r="I11" s="3"/>
      <c r="J11" s="11">
        <v>2</v>
      </c>
      <c r="O11" s="11" t="s">
        <v>51</v>
      </c>
      <c r="P11" s="11" t="s">
        <v>9</v>
      </c>
      <c r="Q11" s="11" t="s">
        <v>41</v>
      </c>
    </row>
    <row r="12" spans="1:17" x14ac:dyDescent="0.2">
      <c r="A12" s="11" t="s">
        <v>56</v>
      </c>
      <c r="B12" s="11" t="s">
        <v>23</v>
      </c>
      <c r="C12" s="11">
        <v>1</v>
      </c>
      <c r="D12" s="11">
        <v>3</v>
      </c>
      <c r="E12" s="11" t="s">
        <v>16</v>
      </c>
      <c r="F12" s="1" t="s">
        <v>0</v>
      </c>
      <c r="G12" s="11">
        <f t="shared" si="0"/>
        <v>25.333333333333332</v>
      </c>
      <c r="H12" s="3">
        <v>0.61</v>
      </c>
      <c r="I12" s="3"/>
      <c r="J12" s="11">
        <v>2</v>
      </c>
      <c r="O12" s="11" t="s">
        <v>25</v>
      </c>
      <c r="P12" s="11" t="s">
        <v>9</v>
      </c>
      <c r="Q12" s="11" t="s">
        <v>41</v>
      </c>
    </row>
    <row r="13" spans="1:17" x14ac:dyDescent="0.2">
      <c r="A13" s="11" t="s">
        <v>56</v>
      </c>
      <c r="B13" s="11" t="s">
        <v>26</v>
      </c>
      <c r="C13" s="11">
        <v>1</v>
      </c>
      <c r="D13" s="11">
        <v>1</v>
      </c>
      <c r="E13" s="11" t="s">
        <v>16</v>
      </c>
      <c r="F13" s="11" t="s">
        <v>0</v>
      </c>
      <c r="G13" s="11">
        <v>118</v>
      </c>
      <c r="H13" s="3">
        <v>0.78</v>
      </c>
      <c r="I13" s="3"/>
      <c r="J13" s="11">
        <v>3</v>
      </c>
      <c r="P13" s="11" t="s">
        <v>9</v>
      </c>
      <c r="Q13" s="11" t="s">
        <v>41</v>
      </c>
    </row>
    <row r="14" spans="1:17" x14ac:dyDescent="0.2">
      <c r="B14" s="11" t="s">
        <v>27</v>
      </c>
      <c r="C14" s="11">
        <v>1</v>
      </c>
      <c r="D14" s="11">
        <v>1</v>
      </c>
      <c r="E14" s="11" t="s">
        <v>16</v>
      </c>
      <c r="F14" s="11" t="s">
        <v>0</v>
      </c>
      <c r="G14" s="11">
        <f>16+15</f>
        <v>31</v>
      </c>
      <c r="H14" s="3">
        <f>FISHERINV(AVERAGE(FISHER(0.23),FISHER(0.44)))</f>
        <v>0.33921937730655999</v>
      </c>
      <c r="I14" s="3"/>
      <c r="J14" s="11">
        <v>2</v>
      </c>
      <c r="M14" s="11" t="s">
        <v>28</v>
      </c>
      <c r="N14" s="11">
        <v>2</v>
      </c>
      <c r="P14" s="12" t="s">
        <v>11</v>
      </c>
      <c r="Q14" s="11" t="s">
        <v>41</v>
      </c>
    </row>
    <row r="15" spans="1:17" x14ac:dyDescent="0.2">
      <c r="B15" s="11" t="s">
        <v>27</v>
      </c>
      <c r="C15" s="11">
        <v>2</v>
      </c>
      <c r="D15" s="11">
        <v>1</v>
      </c>
      <c r="E15" s="11" t="s">
        <v>16</v>
      </c>
      <c r="F15" s="11" t="s">
        <v>0</v>
      </c>
      <c r="G15" s="11">
        <v>19</v>
      </c>
      <c r="H15" s="3">
        <v>0.81</v>
      </c>
      <c r="I15" s="3"/>
      <c r="J15" s="11">
        <v>2</v>
      </c>
      <c r="P15" s="11" t="s">
        <v>9</v>
      </c>
      <c r="Q15" s="11" t="s">
        <v>43</v>
      </c>
    </row>
    <row r="16" spans="1:17" x14ac:dyDescent="0.2">
      <c r="B16" s="11" t="s">
        <v>29</v>
      </c>
      <c r="C16" s="11">
        <v>1</v>
      </c>
      <c r="D16" s="11">
        <v>1</v>
      </c>
      <c r="E16" s="11" t="s">
        <v>16</v>
      </c>
      <c r="F16" s="11" t="s">
        <v>0</v>
      </c>
      <c r="G16" s="11">
        <v>32</v>
      </c>
      <c r="H16" s="3">
        <v>0.71499999999999997</v>
      </c>
      <c r="I16" s="3"/>
      <c r="J16" s="11">
        <v>2</v>
      </c>
      <c r="P16" s="11" t="s">
        <v>9</v>
      </c>
      <c r="Q16" s="11" t="s">
        <v>43</v>
      </c>
    </row>
    <row r="17" spans="1:17" x14ac:dyDescent="0.2">
      <c r="B17" s="11" t="s">
        <v>30</v>
      </c>
      <c r="C17" s="11">
        <v>1</v>
      </c>
      <c r="D17" s="11">
        <v>1</v>
      </c>
      <c r="E17" s="11" t="s">
        <v>16</v>
      </c>
      <c r="F17" s="11" t="s">
        <v>0</v>
      </c>
      <c r="G17" s="11">
        <v>26</v>
      </c>
      <c r="H17" s="3">
        <v>0.41</v>
      </c>
      <c r="I17" s="3"/>
      <c r="J17" s="11">
        <v>2</v>
      </c>
      <c r="P17" s="11" t="s">
        <v>9</v>
      </c>
      <c r="Q17" s="11" t="s">
        <v>43</v>
      </c>
    </row>
    <row r="18" spans="1:17" x14ac:dyDescent="0.2">
      <c r="B18" s="11" t="s">
        <v>31</v>
      </c>
      <c r="C18" s="11">
        <v>1</v>
      </c>
      <c r="D18" s="11">
        <v>1</v>
      </c>
      <c r="E18" s="11" t="s">
        <v>16</v>
      </c>
      <c r="F18" s="11" t="s">
        <v>0</v>
      </c>
      <c r="G18" s="11">
        <v>47</v>
      </c>
      <c r="H18" s="3">
        <v>0.64400000000000002</v>
      </c>
      <c r="I18" s="3"/>
      <c r="J18" s="11">
        <v>2</v>
      </c>
      <c r="P18" s="11" t="s">
        <v>9</v>
      </c>
      <c r="Q18" s="11" t="s">
        <v>43</v>
      </c>
    </row>
    <row r="19" spans="1:17" x14ac:dyDescent="0.2">
      <c r="B19" s="11" t="s">
        <v>34</v>
      </c>
      <c r="C19" s="11">
        <v>1</v>
      </c>
      <c r="D19" s="11">
        <v>1</v>
      </c>
      <c r="E19" s="11" t="s">
        <v>16</v>
      </c>
      <c r="F19" s="11" t="s">
        <v>0</v>
      </c>
      <c r="G19" s="11">
        <v>58</v>
      </c>
      <c r="H19" s="3">
        <v>0.59599999999999997</v>
      </c>
      <c r="I19" s="3"/>
      <c r="J19" s="11">
        <v>2</v>
      </c>
      <c r="P19" s="11" t="s">
        <v>9</v>
      </c>
      <c r="Q19" s="11" t="s">
        <v>43</v>
      </c>
    </row>
    <row r="20" spans="1:17" x14ac:dyDescent="0.2">
      <c r="B20" s="11" t="s">
        <v>35</v>
      </c>
      <c r="C20" s="11">
        <v>1</v>
      </c>
      <c r="D20" s="11">
        <v>1</v>
      </c>
      <c r="E20" s="11" t="s">
        <v>16</v>
      </c>
      <c r="F20" s="11" t="s">
        <v>0</v>
      </c>
      <c r="G20" s="11">
        <v>79</v>
      </c>
      <c r="H20" s="2">
        <f>(2*I20)/(1+I20)</f>
        <v>0.83720930232558133</v>
      </c>
      <c r="I20" s="3">
        <v>0.72</v>
      </c>
      <c r="J20" s="11">
        <v>2</v>
      </c>
      <c r="P20" s="11" t="s">
        <v>9</v>
      </c>
      <c r="Q20" s="11" t="s">
        <v>43</v>
      </c>
    </row>
    <row r="21" spans="1:17" x14ac:dyDescent="0.2">
      <c r="B21" s="11" t="s">
        <v>36</v>
      </c>
      <c r="C21" s="11">
        <v>2</v>
      </c>
      <c r="D21" s="11">
        <v>1</v>
      </c>
      <c r="E21" s="11" t="s">
        <v>16</v>
      </c>
      <c r="F21" s="11" t="s">
        <v>0</v>
      </c>
      <c r="G21" s="11">
        <v>67</v>
      </c>
      <c r="H21" s="3">
        <v>0.08</v>
      </c>
      <c r="I21" s="3"/>
      <c r="J21" s="11">
        <v>2</v>
      </c>
      <c r="P21" s="11" t="s">
        <v>9</v>
      </c>
      <c r="Q21" s="11" t="s">
        <v>41</v>
      </c>
    </row>
    <row r="22" spans="1:17" x14ac:dyDescent="0.2">
      <c r="B22" s="11" t="s">
        <v>36</v>
      </c>
      <c r="C22" s="11">
        <v>2</v>
      </c>
      <c r="D22" s="11">
        <v>1</v>
      </c>
      <c r="E22" s="11" t="s">
        <v>16</v>
      </c>
      <c r="F22" s="11" t="s">
        <v>0</v>
      </c>
      <c r="G22" s="11">
        <v>67</v>
      </c>
      <c r="H22" s="3">
        <v>0.08</v>
      </c>
      <c r="I22" s="3"/>
      <c r="J22" s="11">
        <v>2</v>
      </c>
      <c r="P22" s="11" t="s">
        <v>9</v>
      </c>
      <c r="Q22" s="11" t="s">
        <v>41</v>
      </c>
    </row>
    <row r="23" spans="1:17" x14ac:dyDescent="0.2">
      <c r="B23" s="11" t="s">
        <v>37</v>
      </c>
      <c r="C23" s="11">
        <v>1</v>
      </c>
      <c r="D23" s="11">
        <v>1</v>
      </c>
      <c r="E23" s="11" t="s">
        <v>16</v>
      </c>
      <c r="F23" s="11" t="s">
        <v>0</v>
      </c>
      <c r="G23" s="11">
        <v>48</v>
      </c>
      <c r="H23" s="3">
        <v>0.32</v>
      </c>
      <c r="I23" s="3"/>
      <c r="J23" s="11">
        <v>2</v>
      </c>
      <c r="O23" s="11" t="s">
        <v>38</v>
      </c>
      <c r="P23" s="11" t="s">
        <v>9</v>
      </c>
      <c r="Q23" s="11" t="s">
        <v>41</v>
      </c>
    </row>
    <row r="24" spans="1:17" x14ac:dyDescent="0.2">
      <c r="B24" s="11" t="s">
        <v>37</v>
      </c>
      <c r="C24" s="11">
        <v>1</v>
      </c>
      <c r="D24" s="11">
        <v>1</v>
      </c>
      <c r="E24" s="11" t="s">
        <v>16</v>
      </c>
      <c r="F24" s="11" t="s">
        <v>0</v>
      </c>
      <c r="G24" s="11">
        <v>48</v>
      </c>
      <c r="H24" s="3">
        <v>0.42</v>
      </c>
      <c r="I24" s="3"/>
      <c r="J24" s="11">
        <v>2</v>
      </c>
      <c r="O24" s="11" t="s">
        <v>39</v>
      </c>
      <c r="P24" s="11" t="s">
        <v>9</v>
      </c>
      <c r="Q24" s="11" t="s">
        <v>41</v>
      </c>
    </row>
    <row r="25" spans="1:17" x14ac:dyDescent="0.2">
      <c r="H25" s="3"/>
      <c r="I25" s="3"/>
    </row>
    <row r="26" spans="1:17" x14ac:dyDescent="0.2">
      <c r="G26" s="11">
        <f>SUM(G2:G24)</f>
        <v>1207</v>
      </c>
      <c r="H26" s="3"/>
      <c r="I26" s="3"/>
    </row>
    <row r="27" spans="1:17" x14ac:dyDescent="0.2">
      <c r="H27" s="3"/>
      <c r="I27" s="3"/>
    </row>
    <row r="28" spans="1:17" x14ac:dyDescent="0.2">
      <c r="H28" s="3"/>
      <c r="I28" s="3"/>
    </row>
    <row r="29" spans="1:17" x14ac:dyDescent="0.2">
      <c r="A29" s="11" t="s">
        <v>56</v>
      </c>
      <c r="B29" s="11" t="s">
        <v>23</v>
      </c>
      <c r="C29" s="11">
        <v>1</v>
      </c>
      <c r="D29" s="11">
        <v>1</v>
      </c>
      <c r="E29" s="11" t="s">
        <v>16</v>
      </c>
      <c r="F29" s="11" t="s">
        <v>3</v>
      </c>
      <c r="G29" s="11">
        <f>76/3</f>
        <v>25.333333333333332</v>
      </c>
      <c r="H29" s="3">
        <v>0.51</v>
      </c>
      <c r="I29" s="3"/>
      <c r="L29" s="11" t="s">
        <v>42</v>
      </c>
      <c r="O29" s="11" t="s">
        <v>44</v>
      </c>
      <c r="P29" s="11" t="s">
        <v>9</v>
      </c>
      <c r="Q29" s="11" t="s">
        <v>41</v>
      </c>
    </row>
    <row r="30" spans="1:17" x14ac:dyDescent="0.2">
      <c r="A30" s="11" t="s">
        <v>56</v>
      </c>
      <c r="B30" s="11" t="s">
        <v>23</v>
      </c>
      <c r="C30" s="11">
        <v>1</v>
      </c>
      <c r="D30" s="11">
        <v>1</v>
      </c>
      <c r="E30" s="11" t="s">
        <v>16</v>
      </c>
      <c r="F30" s="11" t="s">
        <v>3</v>
      </c>
      <c r="G30" s="11">
        <f>76/3</f>
        <v>25.333333333333332</v>
      </c>
      <c r="H30" s="3">
        <v>0.3</v>
      </c>
      <c r="I30" s="3"/>
      <c r="L30" s="11" t="s">
        <v>42</v>
      </c>
      <c r="O30" s="11" t="s">
        <v>45</v>
      </c>
      <c r="P30" s="11" t="s">
        <v>9</v>
      </c>
      <c r="Q30" s="11" t="s">
        <v>41</v>
      </c>
    </row>
    <row r="31" spans="1:17" x14ac:dyDescent="0.2">
      <c r="A31" s="11" t="s">
        <v>56</v>
      </c>
      <c r="B31" s="11" t="s">
        <v>23</v>
      </c>
      <c r="C31" s="11">
        <v>1</v>
      </c>
      <c r="D31" s="11">
        <v>1</v>
      </c>
      <c r="E31" s="11" t="s">
        <v>16</v>
      </c>
      <c r="F31" s="11" t="s">
        <v>3</v>
      </c>
      <c r="G31" s="11">
        <f>76/3</f>
        <v>25.333333333333332</v>
      </c>
      <c r="H31" s="3">
        <v>0.59</v>
      </c>
      <c r="I31" s="3"/>
      <c r="L31" s="11" t="s">
        <v>42</v>
      </c>
      <c r="O31" s="11" t="s">
        <v>46</v>
      </c>
      <c r="P31" s="11" t="s">
        <v>9</v>
      </c>
      <c r="Q31" s="11" t="s">
        <v>41</v>
      </c>
    </row>
    <row r="32" spans="1:17" x14ac:dyDescent="0.2">
      <c r="A32" s="11" t="s">
        <v>56</v>
      </c>
      <c r="B32" s="11" t="s">
        <v>23</v>
      </c>
      <c r="C32" s="11">
        <v>1</v>
      </c>
      <c r="D32" s="11">
        <v>2</v>
      </c>
      <c r="E32" s="11" t="s">
        <v>16</v>
      </c>
      <c r="F32" s="11" t="s">
        <v>3</v>
      </c>
      <c r="G32" s="11">
        <f>76/3</f>
        <v>25.333333333333332</v>
      </c>
      <c r="H32" s="3">
        <v>0.32</v>
      </c>
      <c r="I32" s="3"/>
      <c r="L32" s="11" t="s">
        <v>42</v>
      </c>
      <c r="O32" s="11" t="s">
        <v>24</v>
      </c>
      <c r="P32" s="11" t="s">
        <v>9</v>
      </c>
      <c r="Q32" s="11" t="s">
        <v>41</v>
      </c>
    </row>
    <row r="33" spans="1:17" x14ac:dyDescent="0.2">
      <c r="A33" s="11" t="s">
        <v>56</v>
      </c>
      <c r="B33" s="11" t="s">
        <v>33</v>
      </c>
      <c r="C33" s="11">
        <v>2</v>
      </c>
      <c r="D33" s="11">
        <v>1</v>
      </c>
      <c r="E33" s="11" t="s">
        <v>16</v>
      </c>
      <c r="F33" s="11" t="s">
        <v>3</v>
      </c>
      <c r="G33" s="11">
        <v>23</v>
      </c>
      <c r="H33" s="3">
        <v>0.49</v>
      </c>
      <c r="I33" s="3"/>
      <c r="L33" s="11" t="s">
        <v>32</v>
      </c>
      <c r="P33" s="11" t="s">
        <v>9</v>
      </c>
      <c r="Q33" s="11" t="s">
        <v>43</v>
      </c>
    </row>
    <row r="35" spans="1:17" x14ac:dyDescent="0.2">
      <c r="G35" s="11">
        <f>SUM(G29:G33)</f>
        <v>124.33333333333333</v>
      </c>
    </row>
  </sheetData>
  <sortState xmlns:xlrd2="http://schemas.microsoft.com/office/spreadsheetml/2017/richdata2" ref="B2:Q737">
    <sortCondition ref="F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Greenwald</dc:creator>
  <cp:lastModifiedBy>Ian Hussey</cp:lastModifiedBy>
  <dcterms:created xsi:type="dcterms:W3CDTF">2019-01-30T21:11:39Z</dcterms:created>
  <dcterms:modified xsi:type="dcterms:W3CDTF">2022-06-09T16:11:15Z</dcterms:modified>
</cp:coreProperties>
</file>