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moranyo\Documents\LipLab\projects\RRR_fazio&amp;olson2001\meta-analysis\"/>
    </mc:Choice>
  </mc:AlternateContent>
  <bookViews>
    <workbookView xWindow="0" yWindow="0" windowWidth="20490" windowHeight="7605"/>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26" i="1" l="1"/>
  <c r="AF26" i="1"/>
  <c r="AE26" i="1"/>
  <c r="AC26" i="1"/>
  <c r="AD26" i="1"/>
  <c r="AB22" i="1" l="1"/>
  <c r="AC22" i="1"/>
  <c r="AD22" i="1" s="1"/>
  <c r="AC23" i="1"/>
  <c r="AD23" i="1" s="1"/>
  <c r="AC24" i="1"/>
  <c r="AD24" i="1" s="1"/>
  <c r="AE24" i="1" s="1"/>
  <c r="AC25" i="1"/>
  <c r="AD25" i="1" s="1"/>
  <c r="AE25" i="1" s="1"/>
  <c r="AB23" i="1"/>
  <c r="AB24" i="1"/>
  <c r="AB25" i="1"/>
  <c r="AB21" i="1"/>
  <c r="AC21" i="1"/>
  <c r="AD21" i="1"/>
  <c r="AE21" i="1" s="1"/>
  <c r="AB20" i="1"/>
  <c r="AB19" i="1"/>
  <c r="AE22" i="1" l="1"/>
  <c r="AF22" i="1"/>
  <c r="AF21" i="1"/>
  <c r="AF25" i="1"/>
  <c r="AF24" i="1"/>
  <c r="AF23" i="1"/>
  <c r="AE23" i="1"/>
  <c r="AC20" i="1" l="1"/>
  <c r="AD20" i="1" s="1"/>
  <c r="AC19" i="1"/>
  <c r="AD19" i="1" s="1"/>
  <c r="AF19" i="1" l="1"/>
  <c r="AE19" i="1"/>
  <c r="AE20" i="1"/>
  <c r="AF20" i="1"/>
  <c r="AB17" i="1" l="1"/>
  <c r="AB18" i="1"/>
  <c r="AC17" i="1"/>
  <c r="AD17" i="1" s="1"/>
  <c r="AE17" i="1" s="1"/>
  <c r="AC18" i="1"/>
  <c r="AD18" i="1" s="1"/>
  <c r="AE18" i="1" l="1"/>
  <c r="AF18" i="1"/>
  <c r="AF17" i="1"/>
  <c r="AB2" i="1"/>
  <c r="AB3" i="1"/>
  <c r="AB4" i="1"/>
  <c r="AB5" i="1"/>
  <c r="AB6" i="1"/>
  <c r="AB7" i="1"/>
  <c r="AB8" i="1"/>
  <c r="AB9" i="1"/>
  <c r="AB10" i="1"/>
  <c r="AB11" i="1"/>
  <c r="AB12" i="1"/>
  <c r="AB13" i="1"/>
  <c r="AB14" i="1"/>
  <c r="AB15" i="1"/>
  <c r="AB16" i="1"/>
  <c r="AC2" i="1" l="1"/>
  <c r="AD2" i="1" s="1"/>
  <c r="AF2" i="1" s="1"/>
  <c r="AC3" i="1"/>
  <c r="AD3" i="1" s="1"/>
  <c r="AF3" i="1" s="1"/>
  <c r="AC4" i="1"/>
  <c r="AD4" i="1" s="1"/>
  <c r="AF4" i="1" s="1"/>
  <c r="AC5" i="1"/>
  <c r="AD5" i="1" s="1"/>
  <c r="AF5" i="1" s="1"/>
  <c r="AC6" i="1"/>
  <c r="AD6" i="1" s="1"/>
  <c r="AF6" i="1" s="1"/>
  <c r="AC7" i="1"/>
  <c r="AD7" i="1" s="1"/>
  <c r="AF7" i="1" s="1"/>
  <c r="AC8" i="1"/>
  <c r="AD8" i="1" s="1"/>
  <c r="AF8" i="1" s="1"/>
  <c r="AC9" i="1"/>
  <c r="AD9" i="1" s="1"/>
  <c r="AF9" i="1" s="1"/>
  <c r="AC10" i="1"/>
  <c r="AD10" i="1" s="1"/>
  <c r="AF10" i="1" s="1"/>
  <c r="AC11" i="1"/>
  <c r="AD11" i="1" s="1"/>
  <c r="AF11" i="1" s="1"/>
  <c r="AC12" i="1"/>
  <c r="AD12" i="1" s="1"/>
  <c r="AF12" i="1" s="1"/>
  <c r="AC13" i="1"/>
  <c r="AD13" i="1" s="1"/>
  <c r="AF13" i="1" s="1"/>
  <c r="AC14" i="1"/>
  <c r="AD14" i="1" s="1"/>
  <c r="AF14" i="1" s="1"/>
  <c r="AC15" i="1"/>
  <c r="AD15" i="1" s="1"/>
  <c r="AF15" i="1" s="1"/>
  <c r="AC16" i="1"/>
  <c r="AD16" i="1" s="1"/>
  <c r="AF16" i="1" s="1"/>
  <c r="AE6" i="1" l="1"/>
  <c r="AE9" i="1"/>
  <c r="AE13" i="1"/>
  <c r="AE3" i="1"/>
  <c r="AE12" i="1"/>
  <c r="AE5" i="1"/>
  <c r="AE14" i="1"/>
  <c r="AE8" i="1"/>
  <c r="AE16" i="1"/>
  <c r="AE10" i="1"/>
  <c r="AE4" i="1"/>
  <c r="AE15" i="1"/>
  <c r="AE2" i="1"/>
  <c r="AE11" i="1"/>
  <c r="AE7" i="1"/>
</calcChain>
</file>

<file path=xl/sharedStrings.xml><?xml version="1.0" encoding="utf-8"?>
<sst xmlns="http://schemas.openxmlformats.org/spreadsheetml/2006/main" count="330" uniqueCount="113">
  <si>
    <t>paper</t>
  </si>
  <si>
    <t>target</t>
  </si>
  <si>
    <t>N pairing for each CS</t>
  </si>
  <si>
    <t>excluded for awerness</t>
  </si>
  <si>
    <t>awerness test</t>
  </si>
  <si>
    <t xml:space="preserve">measure </t>
  </si>
  <si>
    <t>delay between task and measure</t>
  </si>
  <si>
    <t>Mean EC</t>
  </si>
  <si>
    <t>STD EC</t>
  </si>
  <si>
    <t>t</t>
  </si>
  <si>
    <t>Pokémon</t>
  </si>
  <si>
    <t>cond - MM</t>
  </si>
  <si>
    <t>none</t>
  </si>
  <si>
    <t>Olson &amp; Fazio (2001)</t>
  </si>
  <si>
    <t>Exp</t>
  </si>
  <si>
    <t>Cond</t>
  </si>
  <si>
    <t>presntation Duration</t>
  </si>
  <si>
    <t>N blocks</t>
  </si>
  <si>
    <t>N trials per Block</t>
  </si>
  <si>
    <t>analyzed N</t>
  </si>
  <si>
    <t>Pleasantness ratings</t>
  </si>
  <si>
    <t>IAT</t>
  </si>
  <si>
    <t>Direct question: Did you notice anything unusual about the words and images that were presented with the [CS  and CS ]?</t>
  </si>
  <si>
    <t>multipule comarisions (0, 1 = more than one DV, 2 = different sample exclusions)</t>
  </si>
  <si>
    <t>Note multipule comarisions</t>
  </si>
  <si>
    <t>explicit</t>
  </si>
  <si>
    <t>implicit</t>
  </si>
  <si>
    <t>Olson &amp; Fazio (2002)</t>
  </si>
  <si>
    <t>none?</t>
  </si>
  <si>
    <t>subliminal priming</t>
  </si>
  <si>
    <t>coments</t>
  </si>
  <si>
    <t>Jones, Fazio, &amp; Olson (2009)</t>
  </si>
  <si>
    <t>Forced choice</t>
  </si>
  <si>
    <t>contingency and demand awareness:  whether participants felt they were supposed to respond in any particular way during the evaluation task and whether they noticed anything about the presentation
of the CS images</t>
  </si>
  <si>
    <t>CS-US presentation: flash</t>
  </si>
  <si>
    <t>high</t>
  </si>
  <si>
    <t>normal</t>
  </si>
  <si>
    <t>flashed?</t>
  </si>
  <si>
    <t>no</t>
  </si>
  <si>
    <t>yes</t>
  </si>
  <si>
    <t>CS-US presentation: no-flash</t>
  </si>
  <si>
    <t>CS proximity: close</t>
  </si>
  <si>
    <t>Cartoons?</t>
  </si>
  <si>
    <t>CS large US small</t>
  </si>
  <si>
    <t>mildly evocative US</t>
  </si>
  <si>
    <t>Olson, Kendrick &amp; Fazio (2009)</t>
  </si>
  <si>
    <t>1a</t>
  </si>
  <si>
    <t>1b</t>
  </si>
  <si>
    <t>The first item inquired as to whether they noticed anything unusual about the way the images were presented in the vigilance task. The second item asked them to report whether they noticed anything in particular about the words and images that were presented with the two CSs. The third item asked participants whether they thought they were supposed to respond to the judgment items in a particular way, and the final item asked them what they thought the purpose of the experiment was</t>
  </si>
  <si>
    <t>10 Min</t>
  </si>
  <si>
    <t>Kendrick &amp; Olson (2012)</t>
  </si>
  <si>
    <t>intuitive feedback</t>
  </si>
  <si>
    <t>Expert feedback</t>
  </si>
  <si>
    <t>the d reported in the paper is d =1.31. but the d computed from the reported mean (STD) or from the reported t is 0.64</t>
  </si>
  <si>
    <t>Did you notice anything unusual about the images presented during the surveillance task?”; “Did you notice anything about the images which were shown next to Metapod and Shelder?”; “Did you feel that you were supposed to respond in a particular way to the Pokémon characters on the evaluation task?”</t>
  </si>
  <si>
    <t>20 Min</t>
  </si>
  <si>
    <t>measure type</t>
  </si>
  <si>
    <t>exp</t>
  </si>
  <si>
    <t>imp</t>
  </si>
  <si>
    <t>the d reported in the paper is d =0.71. but the d computed from the reported mean (STD) or from the reported t is 0.35</t>
  </si>
  <si>
    <t>Bar-Anan, De Houwer, &amp; Nosek (2010)</t>
  </si>
  <si>
    <t>only unawere across number of pairing conditions</t>
  </si>
  <si>
    <t>across number of pairing</t>
  </si>
  <si>
    <t>Pokémon (pretested)</t>
  </si>
  <si>
    <t>12-32</t>
  </si>
  <si>
    <t>practice + 2</t>
  </si>
  <si>
    <t>90-100</t>
  </si>
  <si>
    <t>For some participants, during the first task, there was one character that always appeared with positive images and words and one that always appeared with negative images and words, do you think it happened in your case?</t>
  </si>
  <si>
    <t>warn/cold feelings</t>
  </si>
  <si>
    <t>4-12</t>
  </si>
  <si>
    <t>publised (1 = yes, 2 = no)</t>
  </si>
  <si>
    <t>d</t>
  </si>
  <si>
    <t>g</t>
  </si>
  <si>
    <t>var g</t>
  </si>
  <si>
    <t>d from reported mean and std = 0.28, d from reported  t = 0.30, reported d in the paper = 0.62</t>
  </si>
  <si>
    <t>d from reported mean and std = 0.37, d from reported t = 0.36, reported d in the paper = 0.73</t>
  </si>
  <si>
    <t>id</t>
  </si>
  <si>
    <t xml:space="preserve">t computed fron F  </t>
  </si>
  <si>
    <t>data from paper/raw data</t>
  </si>
  <si>
    <t>comp1</t>
  </si>
  <si>
    <t>compid</t>
  </si>
  <si>
    <t xml:space="preserve">without aware participants </t>
  </si>
  <si>
    <t>?</t>
  </si>
  <si>
    <t>Luethi, Meier, &amp; Sandi (2009)</t>
  </si>
  <si>
    <t>control</t>
  </si>
  <si>
    <t>stressed</t>
  </si>
  <si>
    <t>CS-US covariation awareness was controlled using a funnelled multiple-choice questionnaire at the end of the testing phase</t>
  </si>
  <si>
    <t>positivity/negativity of the picture</t>
  </si>
  <si>
    <t>exclude awere</t>
  </si>
  <si>
    <t>diffrence between reported d and compued d</t>
  </si>
  <si>
    <t xml:space="preserve">t was comuted as SQRT of the F for the 2 (prime: CS pos, CS neg) x 2 (target: pos, neg) ANOVA </t>
  </si>
  <si>
    <t xml:space="preserve">df </t>
  </si>
  <si>
    <t xml:space="preserve">j </t>
  </si>
  <si>
    <t>d from reported mean and std = 0.60, d from reported  t = 0.62.</t>
  </si>
  <si>
    <t xml:space="preserve">var d </t>
  </si>
  <si>
    <t>Crandall et al., 2011</t>
  </si>
  <si>
    <t>countries: Eritrea and Mauritania</t>
  </si>
  <si>
    <t>countries: Eritrea and Mauritania/or Azerbaijan and Mauritania</t>
  </si>
  <si>
    <t>after exclusions</t>
  </si>
  <si>
    <t>Starting with vague open-ended questions and becoming increasingly more direct in regard to the contingency between target countries and affective USs</t>
  </si>
  <si>
    <t>positivity of feeling</t>
  </si>
  <si>
    <t>Based on data authors sent to us</t>
  </si>
  <si>
    <t>Bahns (2017)</t>
  </si>
  <si>
    <t>a funneled debriefing interview assessed participants’ awareness of the contingencies between target countries and affective stimuli.</t>
  </si>
  <si>
    <t>Feeling thermometer</t>
  </si>
  <si>
    <t>good-bad traits</t>
  </si>
  <si>
    <t>good-bad trait</t>
  </si>
  <si>
    <t>feeling</t>
  </si>
  <si>
    <t>Threat manipulation—Threat-plausible</t>
  </si>
  <si>
    <t>countries: Guyana and Suriname</t>
  </si>
  <si>
    <t>Threat manipulation—Threat-implausible</t>
  </si>
  <si>
    <t>Stahl &amp; Heycke (2016)</t>
  </si>
  <si>
    <t>evaluative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</si>
</sst>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rgb="FF00B0F0"/>
        <bgColor indexed="64"/>
      </patternFill>
    </fill>
    <fill>
      <patternFill patternType="solid">
        <fgColor rgb="FF7030A0"/>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wrapText="1"/>
    </xf>
    <xf numFmtId="0" fontId="0" fillId="0" borderId="0" xfId="0" applyAlignment="1">
      <alignment vertical="center"/>
    </xf>
    <xf numFmtId="0" fontId="0" fillId="2" borderId="0" xfId="0" applyFill="1"/>
    <xf numFmtId="0" fontId="0" fillId="0" borderId="0" xfId="0" applyFont="1" applyAlignment="1">
      <alignment vertical="center"/>
    </xf>
    <xf numFmtId="49" fontId="0" fillId="0" borderId="0" xfId="0" applyNumberFormat="1"/>
    <xf numFmtId="0" fontId="0" fillId="0" borderId="0" xfId="0" applyFill="1"/>
    <xf numFmtId="0" fontId="0" fillId="0" borderId="0" xfId="0" applyFont="1"/>
    <xf numFmtId="0" fontId="0" fillId="3" borderId="0" xfId="0" applyFill="1"/>
    <xf numFmtId="0" fontId="0" fillId="4" borderId="0" xfId="0" applyFill="1"/>
    <xf numFmtId="0" fontId="0" fillId="5" borderId="0" xfId="0" applyFill="1"/>
    <xf numFmtId="0" fontId="0" fillId="0" borderId="0" xfId="0" applyFont="1" applyFill="1"/>
    <xf numFmtId="0" fontId="0" fillId="6" borderId="0" xfId="0" applyFill="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3"/>
  <sheetViews>
    <sheetView tabSelected="1" topLeftCell="S1" zoomScale="120" zoomScaleNormal="120" workbookViewId="0">
      <pane ySplit="1" topLeftCell="A17" activePane="bottomLeft" state="frozen"/>
      <selection pane="bottomLeft" activeCell="Y27" sqref="Y27"/>
    </sheetView>
  </sheetViews>
  <sheetFormatPr defaultRowHeight="15" x14ac:dyDescent="0.25"/>
  <cols>
    <col min="4" max="4" width="24.85546875" customWidth="1"/>
    <col min="5" max="5" width="12.42578125" customWidth="1"/>
    <col min="6" max="6" width="8.7109375" customWidth="1"/>
    <col min="7" max="9" width="8.85546875" customWidth="1"/>
    <col min="10" max="10" width="10.140625" customWidth="1"/>
    <col min="11" max="12" width="12.28515625" customWidth="1"/>
    <col min="13" max="15" width="13.5703125" customWidth="1"/>
    <col min="16" max="21" width="15.7109375" customWidth="1"/>
  </cols>
  <sheetData>
    <row r="1" spans="1:33" x14ac:dyDescent="0.25">
      <c r="A1" s="3" t="s">
        <v>76</v>
      </c>
      <c r="B1" s="3" t="s">
        <v>80</v>
      </c>
      <c r="C1" s="3" t="s">
        <v>88</v>
      </c>
      <c r="D1" s="3" t="s">
        <v>0</v>
      </c>
      <c r="E1" s="3" t="s">
        <v>79</v>
      </c>
      <c r="F1" s="3" t="s">
        <v>70</v>
      </c>
      <c r="G1" s="3" t="s">
        <v>14</v>
      </c>
      <c r="H1" s="3" t="s">
        <v>23</v>
      </c>
      <c r="I1" s="3" t="s">
        <v>24</v>
      </c>
      <c r="J1" s="3" t="s">
        <v>15</v>
      </c>
      <c r="K1" s="3" t="s">
        <v>11</v>
      </c>
      <c r="L1" s="3" t="s">
        <v>37</v>
      </c>
      <c r="M1" s="3" t="s">
        <v>1</v>
      </c>
      <c r="N1" s="3" t="s">
        <v>2</v>
      </c>
      <c r="O1" s="3" t="s">
        <v>16</v>
      </c>
      <c r="P1" s="3" t="s">
        <v>17</v>
      </c>
      <c r="Q1" s="3" t="s">
        <v>18</v>
      </c>
      <c r="R1" s="3" t="s">
        <v>4</v>
      </c>
      <c r="S1" s="3" t="s">
        <v>6</v>
      </c>
      <c r="T1" s="3" t="s">
        <v>5</v>
      </c>
      <c r="U1" s="3" t="s">
        <v>56</v>
      </c>
      <c r="V1" s="3" t="s">
        <v>19</v>
      </c>
      <c r="W1" s="3" t="s">
        <v>3</v>
      </c>
      <c r="X1" s="3" t="s">
        <v>7</v>
      </c>
      <c r="Y1" s="3" t="s">
        <v>8</v>
      </c>
      <c r="Z1" s="3" t="s">
        <v>9</v>
      </c>
      <c r="AA1" s="3" t="s">
        <v>71</v>
      </c>
      <c r="AB1" s="3" t="s">
        <v>94</v>
      </c>
      <c r="AC1" s="3" t="s">
        <v>91</v>
      </c>
      <c r="AD1" s="3" t="s">
        <v>92</v>
      </c>
      <c r="AE1" s="3" t="s">
        <v>72</v>
      </c>
      <c r="AF1" s="3" t="s">
        <v>73</v>
      </c>
      <c r="AG1" s="3" t="s">
        <v>30</v>
      </c>
    </row>
    <row r="2" spans="1:33" ht="16.5" customHeight="1" x14ac:dyDescent="0.25">
      <c r="A2">
        <v>1</v>
      </c>
      <c r="B2">
        <v>1</v>
      </c>
      <c r="C2" t="s">
        <v>39</v>
      </c>
      <c r="D2" t="s">
        <v>13</v>
      </c>
      <c r="E2">
        <v>1</v>
      </c>
      <c r="F2">
        <v>1</v>
      </c>
      <c r="G2">
        <v>2</v>
      </c>
      <c r="H2">
        <v>1</v>
      </c>
      <c r="I2" t="s">
        <v>25</v>
      </c>
      <c r="J2" t="s">
        <v>12</v>
      </c>
      <c r="K2" t="s">
        <v>36</v>
      </c>
      <c r="L2" t="s">
        <v>38</v>
      </c>
      <c r="M2" t="s">
        <v>10</v>
      </c>
      <c r="N2">
        <v>20</v>
      </c>
      <c r="O2">
        <v>1500</v>
      </c>
      <c r="P2">
        <v>5</v>
      </c>
      <c r="Q2">
        <v>86</v>
      </c>
      <c r="R2" s="1" t="s">
        <v>22</v>
      </c>
      <c r="S2" t="s">
        <v>28</v>
      </c>
      <c r="T2" t="s">
        <v>20</v>
      </c>
      <c r="U2" t="s">
        <v>57</v>
      </c>
      <c r="V2">
        <v>50</v>
      </c>
      <c r="W2">
        <v>6</v>
      </c>
      <c r="Z2" s="10">
        <v>1.92</v>
      </c>
      <c r="AA2">
        <v>0.27</v>
      </c>
      <c r="AB2">
        <f t="shared" ref="AB2:AB26" si="0">(1/V2)+AA2^2/(2*V2)</f>
        <v>2.0729000000000001E-2</v>
      </c>
      <c r="AC2">
        <f t="shared" ref="AC2:AC26" si="1">V2-1</f>
        <v>49</v>
      </c>
      <c r="AD2">
        <f t="shared" ref="AD2:AD16" si="2">1-(3/(4*AC2-1))</f>
        <v>0.98461538461538467</v>
      </c>
      <c r="AE2">
        <f t="shared" ref="AE2:AE16" si="3">AD2*AA2</f>
        <v>0.2658461538461539</v>
      </c>
      <c r="AF2">
        <f t="shared" ref="AF2:AF16" si="4">(AD2^2)*AB2</f>
        <v>2.0096090887573966E-2</v>
      </c>
    </row>
    <row r="3" spans="1:33" ht="17.25" customHeight="1" x14ac:dyDescent="0.25">
      <c r="A3">
        <v>2</v>
      </c>
      <c r="B3">
        <v>1</v>
      </c>
      <c r="C3" t="s">
        <v>39</v>
      </c>
      <c r="D3" t="s">
        <v>13</v>
      </c>
      <c r="E3">
        <v>1</v>
      </c>
      <c r="F3">
        <v>1</v>
      </c>
      <c r="G3">
        <v>2</v>
      </c>
      <c r="H3">
        <v>1</v>
      </c>
      <c r="I3" t="s">
        <v>26</v>
      </c>
      <c r="J3" t="s">
        <v>12</v>
      </c>
      <c r="K3" t="s">
        <v>36</v>
      </c>
      <c r="L3" t="s">
        <v>38</v>
      </c>
      <c r="M3" t="s">
        <v>10</v>
      </c>
      <c r="N3">
        <v>20</v>
      </c>
      <c r="O3">
        <v>1500</v>
      </c>
      <c r="P3">
        <v>5</v>
      </c>
      <c r="Q3">
        <v>86</v>
      </c>
      <c r="R3" s="1" t="s">
        <v>22</v>
      </c>
      <c r="S3" t="s">
        <v>28</v>
      </c>
      <c r="T3" t="s">
        <v>21</v>
      </c>
      <c r="U3" t="s">
        <v>58</v>
      </c>
      <c r="V3">
        <v>50</v>
      </c>
      <c r="W3">
        <v>6</v>
      </c>
      <c r="Z3" s="10">
        <v>2.59</v>
      </c>
      <c r="AA3">
        <v>0.37</v>
      </c>
      <c r="AB3">
        <f t="shared" si="0"/>
        <v>2.1368999999999999E-2</v>
      </c>
      <c r="AC3">
        <f t="shared" si="1"/>
        <v>49</v>
      </c>
      <c r="AD3">
        <f t="shared" si="2"/>
        <v>0.98461538461538467</v>
      </c>
      <c r="AE3">
        <f t="shared" si="3"/>
        <v>0.36430769230769233</v>
      </c>
      <c r="AF3">
        <f t="shared" si="4"/>
        <v>2.0716550059171598E-2</v>
      </c>
    </row>
    <row r="4" spans="1:33" ht="18" customHeight="1" x14ac:dyDescent="0.25">
      <c r="A4">
        <v>3</v>
      </c>
      <c r="B4">
        <v>2</v>
      </c>
      <c r="C4" t="s">
        <v>39</v>
      </c>
      <c r="D4" t="s">
        <v>27</v>
      </c>
      <c r="E4">
        <v>1</v>
      </c>
      <c r="F4">
        <v>1</v>
      </c>
      <c r="G4">
        <v>1</v>
      </c>
      <c r="H4">
        <v>2</v>
      </c>
      <c r="I4" t="s">
        <v>81</v>
      </c>
      <c r="J4" t="s">
        <v>12</v>
      </c>
      <c r="K4" t="s">
        <v>36</v>
      </c>
      <c r="L4" t="s">
        <v>38</v>
      </c>
      <c r="M4" t="s">
        <v>10</v>
      </c>
      <c r="N4">
        <v>20</v>
      </c>
      <c r="O4">
        <v>1500</v>
      </c>
      <c r="P4">
        <v>5</v>
      </c>
      <c r="Q4">
        <v>86</v>
      </c>
      <c r="R4" s="1" t="s">
        <v>22</v>
      </c>
      <c r="S4" t="s">
        <v>28</v>
      </c>
      <c r="T4" t="s">
        <v>29</v>
      </c>
      <c r="U4" t="s">
        <v>58</v>
      </c>
      <c r="V4">
        <v>51</v>
      </c>
      <c r="W4">
        <v>6</v>
      </c>
      <c r="Z4" s="9">
        <v>2.2799999999999998</v>
      </c>
      <c r="AA4" s="6">
        <v>0.32</v>
      </c>
      <c r="AB4">
        <f t="shared" si="0"/>
        <v>2.0611764705882354E-2</v>
      </c>
      <c r="AC4">
        <f t="shared" si="1"/>
        <v>50</v>
      </c>
      <c r="AD4">
        <f t="shared" si="2"/>
        <v>0.98492462311557794</v>
      </c>
      <c r="AE4">
        <f t="shared" si="3"/>
        <v>0.31517587939698494</v>
      </c>
      <c r="AF4">
        <f t="shared" si="4"/>
        <v>1.9994988837180289E-2</v>
      </c>
      <c r="AG4" t="s">
        <v>90</v>
      </c>
    </row>
    <row r="5" spans="1:33" ht="15" customHeight="1" x14ac:dyDescent="0.25">
      <c r="A5">
        <v>4</v>
      </c>
      <c r="B5">
        <v>3</v>
      </c>
      <c r="C5" t="s">
        <v>39</v>
      </c>
      <c r="D5" t="s">
        <v>31</v>
      </c>
      <c r="E5">
        <v>1</v>
      </c>
      <c r="F5">
        <v>1</v>
      </c>
      <c r="G5">
        <v>1</v>
      </c>
      <c r="H5">
        <v>0</v>
      </c>
      <c r="I5" t="s">
        <v>12</v>
      </c>
      <c r="J5" t="s">
        <v>12</v>
      </c>
      <c r="K5" t="s">
        <v>36</v>
      </c>
      <c r="L5" t="s">
        <v>38</v>
      </c>
      <c r="M5" t="s">
        <v>10</v>
      </c>
      <c r="N5">
        <v>20</v>
      </c>
      <c r="O5">
        <v>1500</v>
      </c>
      <c r="P5">
        <v>5</v>
      </c>
      <c r="Q5">
        <v>86</v>
      </c>
      <c r="R5" s="1" t="s">
        <v>33</v>
      </c>
      <c r="S5" t="s">
        <v>28</v>
      </c>
      <c r="T5" t="s">
        <v>32</v>
      </c>
      <c r="U5" t="s">
        <v>57</v>
      </c>
      <c r="V5">
        <v>28</v>
      </c>
      <c r="W5">
        <v>3</v>
      </c>
      <c r="X5" s="10">
        <v>0.64</v>
      </c>
      <c r="Y5" s="10">
        <v>4.5</v>
      </c>
      <c r="AA5">
        <v>0.14000000000000001</v>
      </c>
      <c r="AB5">
        <f t="shared" si="0"/>
        <v>3.6064285714285715E-2</v>
      </c>
      <c r="AC5">
        <f t="shared" si="1"/>
        <v>27</v>
      </c>
      <c r="AD5">
        <f t="shared" si="2"/>
        <v>0.9719626168224299</v>
      </c>
      <c r="AE5">
        <f t="shared" si="3"/>
        <v>0.13607476635514021</v>
      </c>
      <c r="AF5">
        <f t="shared" si="4"/>
        <v>3.4070339268557452E-2</v>
      </c>
    </row>
    <row r="6" spans="1:33" ht="17.25" customHeight="1" x14ac:dyDescent="0.25">
      <c r="A6">
        <v>5</v>
      </c>
      <c r="B6">
        <v>4</v>
      </c>
      <c r="C6" t="s">
        <v>39</v>
      </c>
      <c r="D6" t="s">
        <v>31</v>
      </c>
      <c r="E6">
        <v>1</v>
      </c>
      <c r="F6">
        <v>1</v>
      </c>
      <c r="G6">
        <v>2</v>
      </c>
      <c r="H6">
        <v>0</v>
      </c>
      <c r="I6" t="s">
        <v>12</v>
      </c>
      <c r="J6" t="s">
        <v>34</v>
      </c>
      <c r="K6" t="s">
        <v>35</v>
      </c>
      <c r="L6" t="s">
        <v>39</v>
      </c>
      <c r="M6" t="s">
        <v>10</v>
      </c>
      <c r="N6">
        <v>20</v>
      </c>
      <c r="O6">
        <v>1500</v>
      </c>
      <c r="P6">
        <v>5</v>
      </c>
      <c r="Q6">
        <v>86</v>
      </c>
      <c r="R6" s="1" t="s">
        <v>33</v>
      </c>
      <c r="S6" t="s">
        <v>28</v>
      </c>
      <c r="T6" t="s">
        <v>32</v>
      </c>
      <c r="U6" t="s">
        <v>57</v>
      </c>
      <c r="V6">
        <v>53</v>
      </c>
      <c r="W6">
        <v>15</v>
      </c>
      <c r="X6" s="10">
        <v>1.22</v>
      </c>
      <c r="Z6" s="10">
        <v>2.09</v>
      </c>
      <c r="AA6">
        <v>0.28000000000000003</v>
      </c>
      <c r="AB6">
        <f t="shared" si="0"/>
        <v>1.9607547169811321E-2</v>
      </c>
      <c r="AC6">
        <f t="shared" si="1"/>
        <v>52</v>
      </c>
      <c r="AD6">
        <f t="shared" si="2"/>
        <v>0.98550724637681164</v>
      </c>
      <c r="AE6">
        <f t="shared" si="3"/>
        <v>0.27594202898550729</v>
      </c>
      <c r="AF6">
        <f t="shared" si="4"/>
        <v>1.9043330836632545E-2</v>
      </c>
    </row>
    <row r="7" spans="1:33" ht="16.5" customHeight="1" x14ac:dyDescent="0.25">
      <c r="A7">
        <v>6</v>
      </c>
      <c r="B7">
        <v>5</v>
      </c>
      <c r="C7" t="s">
        <v>39</v>
      </c>
      <c r="D7" t="s">
        <v>31</v>
      </c>
      <c r="E7">
        <v>1</v>
      </c>
      <c r="F7">
        <v>1</v>
      </c>
      <c r="G7">
        <v>2</v>
      </c>
      <c r="H7">
        <v>0</v>
      </c>
      <c r="I7" t="s">
        <v>12</v>
      </c>
      <c r="J7" t="s">
        <v>40</v>
      </c>
      <c r="K7" t="s">
        <v>36</v>
      </c>
      <c r="L7" t="s">
        <v>38</v>
      </c>
      <c r="M7" t="s">
        <v>10</v>
      </c>
      <c r="N7">
        <v>20</v>
      </c>
      <c r="O7">
        <v>1500</v>
      </c>
      <c r="P7">
        <v>5</v>
      </c>
      <c r="Q7">
        <v>86</v>
      </c>
      <c r="R7" s="1" t="s">
        <v>33</v>
      </c>
      <c r="S7" t="s">
        <v>28</v>
      </c>
      <c r="T7" t="s">
        <v>32</v>
      </c>
      <c r="U7" t="s">
        <v>57</v>
      </c>
      <c r="V7">
        <v>54</v>
      </c>
      <c r="W7">
        <v>12</v>
      </c>
      <c r="X7" s="10">
        <v>-0.56000000000000005</v>
      </c>
      <c r="Z7" s="10">
        <v>-0.91</v>
      </c>
      <c r="AA7">
        <v>-0.12</v>
      </c>
      <c r="AB7">
        <f t="shared" si="0"/>
        <v>1.865185185185185E-2</v>
      </c>
      <c r="AC7">
        <f t="shared" si="1"/>
        <v>53</v>
      </c>
      <c r="AD7">
        <f t="shared" si="2"/>
        <v>0.98578199052132698</v>
      </c>
      <c r="AE7">
        <f t="shared" si="3"/>
        <v>-0.11829383886255923</v>
      </c>
      <c r="AF7">
        <f t="shared" si="4"/>
        <v>1.8125237944307593E-2</v>
      </c>
    </row>
    <row r="8" spans="1:33" ht="15.75" customHeight="1" x14ac:dyDescent="0.25">
      <c r="A8">
        <v>7</v>
      </c>
      <c r="B8">
        <v>6</v>
      </c>
      <c r="C8" t="s">
        <v>39</v>
      </c>
      <c r="D8" t="s">
        <v>31</v>
      </c>
      <c r="E8">
        <v>1</v>
      </c>
      <c r="F8">
        <v>1</v>
      </c>
      <c r="G8">
        <v>3</v>
      </c>
      <c r="H8">
        <v>0</v>
      </c>
      <c r="I8" t="s">
        <v>12</v>
      </c>
      <c r="J8" t="s">
        <v>41</v>
      </c>
      <c r="K8" t="s">
        <v>35</v>
      </c>
      <c r="L8" t="s">
        <v>38</v>
      </c>
      <c r="M8" t="s">
        <v>10</v>
      </c>
      <c r="N8">
        <v>20</v>
      </c>
      <c r="O8">
        <v>1500</v>
      </c>
      <c r="P8">
        <v>5</v>
      </c>
      <c r="Q8">
        <v>86</v>
      </c>
      <c r="R8" s="1" t="s">
        <v>33</v>
      </c>
      <c r="S8" t="s">
        <v>28</v>
      </c>
      <c r="T8" t="s">
        <v>32</v>
      </c>
      <c r="U8" t="s">
        <v>57</v>
      </c>
      <c r="V8">
        <v>57</v>
      </c>
      <c r="W8">
        <v>17</v>
      </c>
      <c r="X8" s="10">
        <v>1.24</v>
      </c>
      <c r="Z8" s="10">
        <v>2.06</v>
      </c>
      <c r="AA8">
        <v>0.27</v>
      </c>
      <c r="AB8">
        <f t="shared" si="0"/>
        <v>1.8183333333333333E-2</v>
      </c>
      <c r="AC8">
        <f t="shared" si="1"/>
        <v>56</v>
      </c>
      <c r="AD8">
        <f t="shared" si="2"/>
        <v>0.98654708520179368</v>
      </c>
      <c r="AE8">
        <f t="shared" si="3"/>
        <v>0.26636771300448431</v>
      </c>
      <c r="AF8">
        <f t="shared" si="4"/>
        <v>1.7697386501504823E-2</v>
      </c>
    </row>
    <row r="9" spans="1:33" ht="15.75" customHeight="1" x14ac:dyDescent="0.25">
      <c r="A9">
        <v>9</v>
      </c>
      <c r="B9">
        <v>8</v>
      </c>
      <c r="C9" t="s">
        <v>39</v>
      </c>
      <c r="D9" t="s">
        <v>31</v>
      </c>
      <c r="E9">
        <v>1</v>
      </c>
      <c r="F9">
        <v>1</v>
      </c>
      <c r="G9">
        <v>4</v>
      </c>
      <c r="H9">
        <v>0</v>
      </c>
      <c r="I9" t="s">
        <v>12</v>
      </c>
      <c r="J9" t="s">
        <v>43</v>
      </c>
      <c r="K9" t="s">
        <v>35</v>
      </c>
      <c r="L9" t="s">
        <v>38</v>
      </c>
      <c r="M9" t="s">
        <v>42</v>
      </c>
      <c r="N9">
        <v>20</v>
      </c>
      <c r="O9">
        <v>1500</v>
      </c>
      <c r="P9">
        <v>5</v>
      </c>
      <c r="Q9">
        <v>86</v>
      </c>
      <c r="R9" s="1" t="s">
        <v>33</v>
      </c>
      <c r="S9" t="s">
        <v>28</v>
      </c>
      <c r="T9" t="s">
        <v>32</v>
      </c>
      <c r="U9" t="s">
        <v>57</v>
      </c>
      <c r="V9">
        <v>50</v>
      </c>
      <c r="W9">
        <v>7</v>
      </c>
      <c r="X9" s="10">
        <v>0.9</v>
      </c>
      <c r="Z9" s="10">
        <v>1.8</v>
      </c>
      <c r="AA9">
        <v>0.25</v>
      </c>
      <c r="AB9">
        <f t="shared" si="0"/>
        <v>2.0625000000000001E-2</v>
      </c>
      <c r="AC9">
        <f t="shared" si="1"/>
        <v>49</v>
      </c>
      <c r="AD9">
        <f t="shared" si="2"/>
        <v>0.98461538461538467</v>
      </c>
      <c r="AE9">
        <f t="shared" si="3"/>
        <v>0.24615384615384617</v>
      </c>
      <c r="AF9">
        <f t="shared" si="4"/>
        <v>1.9995266272189352E-2</v>
      </c>
    </row>
    <row r="10" spans="1:33" ht="15.75" customHeight="1" x14ac:dyDescent="0.25">
      <c r="A10">
        <v>11</v>
      </c>
      <c r="B10">
        <v>10</v>
      </c>
      <c r="C10" t="s">
        <v>39</v>
      </c>
      <c r="D10" t="s">
        <v>31</v>
      </c>
      <c r="E10">
        <v>1</v>
      </c>
      <c r="F10">
        <v>1</v>
      </c>
      <c r="G10">
        <v>5</v>
      </c>
      <c r="H10">
        <v>0</v>
      </c>
      <c r="I10" t="s">
        <v>12</v>
      </c>
      <c r="J10" t="s">
        <v>44</v>
      </c>
      <c r="K10" t="s">
        <v>35</v>
      </c>
      <c r="L10" t="s">
        <v>39</v>
      </c>
      <c r="M10" t="s">
        <v>42</v>
      </c>
      <c r="N10">
        <v>20</v>
      </c>
      <c r="O10">
        <v>1500</v>
      </c>
      <c r="P10">
        <v>5</v>
      </c>
      <c r="Q10">
        <v>86</v>
      </c>
      <c r="R10" s="1" t="s">
        <v>33</v>
      </c>
      <c r="S10" t="s">
        <v>28</v>
      </c>
      <c r="T10" t="s">
        <v>32</v>
      </c>
      <c r="U10" t="s">
        <v>57</v>
      </c>
      <c r="V10">
        <v>59</v>
      </c>
      <c r="W10">
        <v>4</v>
      </c>
      <c r="X10" s="10">
        <v>0.85</v>
      </c>
      <c r="Z10" s="10">
        <v>2.0099999999999998</v>
      </c>
      <c r="AA10">
        <v>0.26</v>
      </c>
      <c r="AB10">
        <f t="shared" si="0"/>
        <v>1.7522033898305086E-2</v>
      </c>
      <c r="AC10">
        <f t="shared" si="1"/>
        <v>58</v>
      </c>
      <c r="AD10">
        <f t="shared" si="2"/>
        <v>0.98701298701298701</v>
      </c>
      <c r="AE10">
        <f t="shared" si="3"/>
        <v>0.25662337662337664</v>
      </c>
      <c r="AF10">
        <f t="shared" si="4"/>
        <v>1.7069871444865943E-2</v>
      </c>
    </row>
    <row r="11" spans="1:33" x14ac:dyDescent="0.25">
      <c r="A11">
        <v>14</v>
      </c>
      <c r="B11">
        <v>12</v>
      </c>
      <c r="C11" t="s">
        <v>39</v>
      </c>
      <c r="D11" s="2" t="s">
        <v>45</v>
      </c>
      <c r="E11" s="2">
        <v>1</v>
      </c>
      <c r="F11">
        <v>1</v>
      </c>
      <c r="G11" t="s">
        <v>46</v>
      </c>
      <c r="H11">
        <v>0</v>
      </c>
      <c r="I11" t="s">
        <v>12</v>
      </c>
      <c r="J11" t="s">
        <v>12</v>
      </c>
      <c r="K11" t="s">
        <v>36</v>
      </c>
      <c r="L11" t="s">
        <v>38</v>
      </c>
      <c r="M11" t="s">
        <v>10</v>
      </c>
      <c r="N11">
        <v>20</v>
      </c>
      <c r="O11">
        <v>1500</v>
      </c>
      <c r="P11">
        <v>5</v>
      </c>
      <c r="Q11">
        <v>86</v>
      </c>
      <c r="R11" s="4" t="s">
        <v>48</v>
      </c>
      <c r="S11" t="s">
        <v>49</v>
      </c>
      <c r="T11" t="s">
        <v>20</v>
      </c>
      <c r="U11" t="s">
        <v>57</v>
      </c>
      <c r="V11">
        <v>43</v>
      </c>
      <c r="W11">
        <v>3</v>
      </c>
      <c r="X11" s="10">
        <v>0.3</v>
      </c>
      <c r="Y11" s="10">
        <v>1.07</v>
      </c>
      <c r="Z11" s="10">
        <v>2</v>
      </c>
      <c r="AA11" s="8">
        <v>0.28000000000000003</v>
      </c>
      <c r="AB11">
        <f t="shared" si="0"/>
        <v>2.4167441860465117E-2</v>
      </c>
      <c r="AC11">
        <f t="shared" si="1"/>
        <v>42</v>
      </c>
      <c r="AD11">
        <f t="shared" si="2"/>
        <v>0.98203592814371254</v>
      </c>
      <c r="AE11">
        <f t="shared" si="3"/>
        <v>0.27497005988023954</v>
      </c>
      <c r="AF11">
        <f t="shared" si="4"/>
        <v>2.3306949560008238E-2</v>
      </c>
      <c r="AG11" t="s">
        <v>74</v>
      </c>
    </row>
    <row r="12" spans="1:33" x14ac:dyDescent="0.25">
      <c r="A12">
        <v>15</v>
      </c>
      <c r="B12">
        <v>13</v>
      </c>
      <c r="C12" t="s">
        <v>39</v>
      </c>
      <c r="D12" s="2" t="s">
        <v>45</v>
      </c>
      <c r="E12" s="2">
        <v>1</v>
      </c>
      <c r="F12">
        <v>1</v>
      </c>
      <c r="G12" t="s">
        <v>47</v>
      </c>
      <c r="H12">
        <v>0</v>
      </c>
      <c r="I12" t="s">
        <v>12</v>
      </c>
      <c r="J12" t="s">
        <v>12</v>
      </c>
      <c r="K12" t="s">
        <v>36</v>
      </c>
      <c r="L12" t="s">
        <v>38</v>
      </c>
      <c r="M12" t="s">
        <v>10</v>
      </c>
      <c r="N12">
        <v>20</v>
      </c>
      <c r="O12">
        <v>1500</v>
      </c>
      <c r="P12">
        <v>5</v>
      </c>
      <c r="Q12">
        <v>86</v>
      </c>
      <c r="R12" s="4" t="s">
        <v>48</v>
      </c>
      <c r="S12" t="s">
        <v>49</v>
      </c>
      <c r="T12" t="s">
        <v>20</v>
      </c>
      <c r="U12" t="s">
        <v>57</v>
      </c>
      <c r="V12">
        <v>39</v>
      </c>
      <c r="W12">
        <v>4</v>
      </c>
      <c r="X12" s="10">
        <v>0.4</v>
      </c>
      <c r="Y12" s="10">
        <v>1.07</v>
      </c>
      <c r="Z12" s="10">
        <v>2.2599999999999998</v>
      </c>
      <c r="AA12" s="8">
        <v>0.37</v>
      </c>
      <c r="AB12">
        <f t="shared" si="0"/>
        <v>2.7396153846153844E-2</v>
      </c>
      <c r="AC12">
        <f t="shared" si="1"/>
        <v>38</v>
      </c>
      <c r="AD12">
        <f t="shared" si="2"/>
        <v>0.98013245033112584</v>
      </c>
      <c r="AE12">
        <f t="shared" si="3"/>
        <v>0.36264900662251653</v>
      </c>
      <c r="AF12">
        <f t="shared" si="4"/>
        <v>2.6318378748570403E-2</v>
      </c>
      <c r="AG12" t="s">
        <v>75</v>
      </c>
    </row>
    <row r="13" spans="1:33" x14ac:dyDescent="0.25">
      <c r="A13">
        <v>16</v>
      </c>
      <c r="B13">
        <v>14</v>
      </c>
      <c r="C13" t="s">
        <v>39</v>
      </c>
      <c r="D13" t="s">
        <v>50</v>
      </c>
      <c r="E13">
        <v>1</v>
      </c>
      <c r="F13">
        <v>1</v>
      </c>
      <c r="G13">
        <v>1</v>
      </c>
      <c r="H13">
        <v>0</v>
      </c>
      <c r="I13" t="s">
        <v>12</v>
      </c>
      <c r="J13" t="s">
        <v>51</v>
      </c>
      <c r="K13" t="s">
        <v>35</v>
      </c>
      <c r="L13" t="s">
        <v>38</v>
      </c>
      <c r="M13" t="s">
        <v>10</v>
      </c>
      <c r="N13">
        <v>20</v>
      </c>
      <c r="O13">
        <v>1500</v>
      </c>
      <c r="P13">
        <v>5</v>
      </c>
      <c r="Q13">
        <v>86</v>
      </c>
      <c r="R13" s="4" t="s">
        <v>54</v>
      </c>
      <c r="S13" t="s">
        <v>49</v>
      </c>
      <c r="T13" t="s">
        <v>32</v>
      </c>
      <c r="U13" t="s">
        <v>57</v>
      </c>
      <c r="V13">
        <v>28</v>
      </c>
      <c r="W13">
        <v>2</v>
      </c>
      <c r="X13" s="10">
        <v>1.43</v>
      </c>
      <c r="Y13" s="10">
        <v>2.21</v>
      </c>
      <c r="Z13" s="10">
        <v>3.41</v>
      </c>
      <c r="AA13" s="8">
        <v>0.65</v>
      </c>
      <c r="AB13">
        <f t="shared" si="0"/>
        <v>4.3258928571428573E-2</v>
      </c>
      <c r="AC13">
        <f t="shared" si="1"/>
        <v>27</v>
      </c>
      <c r="AD13">
        <f t="shared" si="2"/>
        <v>0.9719626168224299</v>
      </c>
      <c r="AE13">
        <f t="shared" si="3"/>
        <v>0.63177570093457946</v>
      </c>
      <c r="AF13">
        <f t="shared" si="4"/>
        <v>4.0867199880214117E-2</v>
      </c>
      <c r="AG13" t="s">
        <v>53</v>
      </c>
    </row>
    <row r="14" spans="1:33" x14ac:dyDescent="0.25">
      <c r="A14">
        <v>18</v>
      </c>
      <c r="B14">
        <v>16</v>
      </c>
      <c r="C14" t="s">
        <v>39</v>
      </c>
      <c r="D14" t="s">
        <v>50</v>
      </c>
      <c r="E14">
        <v>1</v>
      </c>
      <c r="F14">
        <v>1</v>
      </c>
      <c r="G14">
        <v>2</v>
      </c>
      <c r="H14">
        <v>0</v>
      </c>
      <c r="I14" t="s">
        <v>12</v>
      </c>
      <c r="J14" t="s">
        <v>52</v>
      </c>
      <c r="K14" t="s">
        <v>35</v>
      </c>
      <c r="L14" t="s">
        <v>38</v>
      </c>
      <c r="M14" t="s">
        <v>10</v>
      </c>
      <c r="N14">
        <v>20</v>
      </c>
      <c r="O14">
        <v>1500</v>
      </c>
      <c r="P14">
        <v>5</v>
      </c>
      <c r="Q14">
        <v>86</v>
      </c>
      <c r="R14" s="4" t="s">
        <v>54</v>
      </c>
      <c r="S14" t="s">
        <v>55</v>
      </c>
      <c r="T14" t="s">
        <v>32</v>
      </c>
      <c r="U14" t="s">
        <v>57</v>
      </c>
      <c r="V14">
        <v>69</v>
      </c>
      <c r="W14">
        <v>15</v>
      </c>
      <c r="X14" s="10">
        <v>0.51</v>
      </c>
      <c r="Y14" s="10">
        <v>1.44</v>
      </c>
      <c r="Z14" s="10">
        <v>2.92</v>
      </c>
      <c r="AA14" s="8">
        <v>0.35</v>
      </c>
      <c r="AB14">
        <f t="shared" si="0"/>
        <v>1.5380434782608695E-2</v>
      </c>
      <c r="AC14">
        <f t="shared" si="1"/>
        <v>68</v>
      </c>
      <c r="AD14">
        <f t="shared" si="2"/>
        <v>0.98892988929889303</v>
      </c>
      <c r="AE14">
        <f t="shared" si="3"/>
        <v>0.34612546125461252</v>
      </c>
      <c r="AF14">
        <f t="shared" si="4"/>
        <v>1.504179338279826E-2</v>
      </c>
      <c r="AG14" t="s">
        <v>59</v>
      </c>
    </row>
    <row r="15" spans="1:33" x14ac:dyDescent="0.25">
      <c r="A15">
        <v>20</v>
      </c>
      <c r="B15">
        <v>18</v>
      </c>
      <c r="C15" t="s">
        <v>39</v>
      </c>
      <c r="D15" t="s">
        <v>60</v>
      </c>
      <c r="E15">
        <v>1</v>
      </c>
      <c r="F15">
        <v>1</v>
      </c>
      <c r="G15">
        <v>1</v>
      </c>
      <c r="H15">
        <v>2</v>
      </c>
      <c r="I15" t="s">
        <v>61</v>
      </c>
      <c r="J15" t="s">
        <v>62</v>
      </c>
      <c r="K15" t="s">
        <v>36</v>
      </c>
      <c r="L15" t="s">
        <v>38</v>
      </c>
      <c r="M15" t="s">
        <v>63</v>
      </c>
      <c r="N15" s="5" t="s">
        <v>64</v>
      </c>
      <c r="O15">
        <v>1200</v>
      </c>
      <c r="P15" t="s">
        <v>65</v>
      </c>
      <c r="Q15" t="s">
        <v>66</v>
      </c>
      <c r="R15" s="4" t="s">
        <v>67</v>
      </c>
      <c r="S15" t="s">
        <v>12</v>
      </c>
      <c r="T15" t="s">
        <v>68</v>
      </c>
      <c r="U15" t="s">
        <v>57</v>
      </c>
      <c r="V15">
        <v>413</v>
      </c>
      <c r="W15">
        <v>157</v>
      </c>
      <c r="X15" s="10">
        <v>0.19</v>
      </c>
      <c r="Y15" s="10">
        <v>2.1</v>
      </c>
      <c r="Z15" s="10">
        <v>1.83</v>
      </c>
      <c r="AA15">
        <v>0.09</v>
      </c>
      <c r="AB15">
        <f t="shared" si="0"/>
        <v>2.4311138014527847E-3</v>
      </c>
      <c r="AC15">
        <f t="shared" si="1"/>
        <v>412</v>
      </c>
      <c r="AD15">
        <f t="shared" si="2"/>
        <v>0.99817850637522765</v>
      </c>
      <c r="AE15">
        <f t="shared" si="3"/>
        <v>8.9836065573770482E-2</v>
      </c>
      <c r="AF15">
        <f t="shared" si="4"/>
        <v>2.4222653509161449E-3</v>
      </c>
    </row>
    <row r="16" spans="1:33" x14ac:dyDescent="0.25">
      <c r="A16">
        <v>21</v>
      </c>
      <c r="B16">
        <v>19</v>
      </c>
      <c r="C16" t="s">
        <v>39</v>
      </c>
      <c r="D16" t="s">
        <v>60</v>
      </c>
      <c r="E16">
        <v>1</v>
      </c>
      <c r="F16">
        <v>1</v>
      </c>
      <c r="G16">
        <v>2</v>
      </c>
      <c r="H16">
        <v>2</v>
      </c>
      <c r="I16" t="s">
        <v>61</v>
      </c>
      <c r="J16" t="s">
        <v>62</v>
      </c>
      <c r="K16" t="s">
        <v>36</v>
      </c>
      <c r="L16" t="s">
        <v>38</v>
      </c>
      <c r="M16" t="s">
        <v>63</v>
      </c>
      <c r="N16" s="5" t="s">
        <v>69</v>
      </c>
      <c r="O16">
        <v>1200</v>
      </c>
      <c r="P16" t="s">
        <v>65</v>
      </c>
      <c r="Q16" t="s">
        <v>66</v>
      </c>
      <c r="R16" s="4" t="s">
        <v>67</v>
      </c>
      <c r="S16" t="s">
        <v>12</v>
      </c>
      <c r="T16" t="s">
        <v>68</v>
      </c>
      <c r="U16" t="s">
        <v>57</v>
      </c>
      <c r="V16">
        <v>487</v>
      </c>
      <c r="W16">
        <v>104</v>
      </c>
      <c r="X16" s="10">
        <v>0.1</v>
      </c>
      <c r="Y16" s="10">
        <v>2.17</v>
      </c>
      <c r="Z16" s="10">
        <v>1</v>
      </c>
      <c r="AA16">
        <v>0.04</v>
      </c>
      <c r="AB16">
        <f t="shared" si="0"/>
        <v>2.0550308008213552E-3</v>
      </c>
      <c r="AC16">
        <f t="shared" si="1"/>
        <v>486</v>
      </c>
      <c r="AD16">
        <f t="shared" si="2"/>
        <v>0.99845599588265566</v>
      </c>
      <c r="AE16">
        <f t="shared" si="3"/>
        <v>3.9938239835306227E-2</v>
      </c>
      <c r="AF16">
        <f t="shared" si="4"/>
        <v>2.0486897478739154E-3</v>
      </c>
    </row>
    <row r="17" spans="1:33" x14ac:dyDescent="0.25">
      <c r="A17">
        <v>22</v>
      </c>
      <c r="B17" s="6">
        <v>20</v>
      </c>
      <c r="C17" s="6" t="s">
        <v>39</v>
      </c>
      <c r="D17" t="s">
        <v>83</v>
      </c>
      <c r="E17">
        <v>1</v>
      </c>
      <c r="F17">
        <v>1</v>
      </c>
      <c r="G17">
        <v>1</v>
      </c>
      <c r="H17">
        <v>0</v>
      </c>
      <c r="I17" t="s">
        <v>12</v>
      </c>
      <c r="J17" t="s">
        <v>84</v>
      </c>
      <c r="K17" t="s">
        <v>36</v>
      </c>
      <c r="L17" t="s">
        <v>38</v>
      </c>
      <c r="M17" t="s">
        <v>10</v>
      </c>
      <c r="N17">
        <v>20</v>
      </c>
      <c r="O17" t="s">
        <v>82</v>
      </c>
      <c r="P17">
        <v>5</v>
      </c>
      <c r="Q17">
        <v>86</v>
      </c>
      <c r="R17" s="2" t="s">
        <v>86</v>
      </c>
      <c r="S17" t="s">
        <v>12</v>
      </c>
      <c r="T17" t="s">
        <v>87</v>
      </c>
      <c r="U17" t="s">
        <v>57</v>
      </c>
      <c r="V17" s="7">
        <v>12</v>
      </c>
      <c r="W17">
        <v>4</v>
      </c>
      <c r="X17" s="10">
        <v>-0.75</v>
      </c>
      <c r="Y17" s="10">
        <v>2</v>
      </c>
      <c r="Z17" s="10">
        <v>-1.3</v>
      </c>
      <c r="AA17" s="6">
        <v>-0.37</v>
      </c>
      <c r="AB17">
        <f t="shared" si="0"/>
        <v>8.9037499999999992E-2</v>
      </c>
      <c r="AC17">
        <f t="shared" si="1"/>
        <v>11</v>
      </c>
      <c r="AD17">
        <f t="shared" ref="AD17:AD26" si="5">1-(3/(4*AC17-1))</f>
        <v>0.93023255813953487</v>
      </c>
      <c r="AE17">
        <f t="shared" ref="AE17:AE20" si="6">AD17*AA17</f>
        <v>-0.34418604651162787</v>
      </c>
      <c r="AF17">
        <f t="shared" ref="AF17:AF20" si="7">(AD17^2)*AB17</f>
        <v>7.7047052460789606E-2</v>
      </c>
    </row>
    <row r="18" spans="1:33" x14ac:dyDescent="0.25">
      <c r="A18">
        <v>23</v>
      </c>
      <c r="B18" s="6">
        <v>21</v>
      </c>
      <c r="C18" s="6" t="s">
        <v>39</v>
      </c>
      <c r="D18" t="s">
        <v>83</v>
      </c>
      <c r="E18">
        <v>1</v>
      </c>
      <c r="F18">
        <v>1</v>
      </c>
      <c r="G18">
        <v>1</v>
      </c>
      <c r="H18">
        <v>0</v>
      </c>
      <c r="I18" t="s">
        <v>12</v>
      </c>
      <c r="J18" t="s">
        <v>85</v>
      </c>
      <c r="K18" t="s">
        <v>36</v>
      </c>
      <c r="L18" t="s">
        <v>38</v>
      </c>
      <c r="M18" t="s">
        <v>10</v>
      </c>
      <c r="N18">
        <v>20</v>
      </c>
      <c r="O18" t="s">
        <v>82</v>
      </c>
      <c r="P18">
        <v>5</v>
      </c>
      <c r="Q18">
        <v>86</v>
      </c>
      <c r="R18" s="2" t="s">
        <v>86</v>
      </c>
      <c r="S18" t="s">
        <v>12</v>
      </c>
      <c r="T18" t="s">
        <v>87</v>
      </c>
      <c r="U18" t="s">
        <v>57</v>
      </c>
      <c r="V18" s="7">
        <v>13</v>
      </c>
      <c r="W18">
        <v>6</v>
      </c>
      <c r="X18" s="10">
        <v>1.1499999999999999</v>
      </c>
      <c r="Y18" s="10">
        <v>1.9</v>
      </c>
      <c r="Z18" s="10">
        <v>2.17</v>
      </c>
      <c r="AA18" s="8">
        <v>0.6</v>
      </c>
      <c r="AB18">
        <f t="shared" si="0"/>
        <v>9.0769230769230769E-2</v>
      </c>
      <c r="AC18">
        <f t="shared" si="1"/>
        <v>12</v>
      </c>
      <c r="AD18">
        <f t="shared" si="5"/>
        <v>0.93617021276595747</v>
      </c>
      <c r="AE18">
        <f t="shared" si="6"/>
        <v>0.5617021276595745</v>
      </c>
      <c r="AF18">
        <f t="shared" si="7"/>
        <v>7.9551485182992654E-2</v>
      </c>
      <c r="AG18" t="s">
        <v>93</v>
      </c>
    </row>
    <row r="19" spans="1:33" s="6" customFormat="1" x14ac:dyDescent="0.25">
      <c r="A19" s="6">
        <v>24</v>
      </c>
      <c r="B19" s="6">
        <v>22</v>
      </c>
      <c r="C19" s="6" t="s">
        <v>39</v>
      </c>
      <c r="D19" t="s">
        <v>95</v>
      </c>
      <c r="E19">
        <v>1</v>
      </c>
      <c r="F19">
        <v>1</v>
      </c>
      <c r="G19">
        <v>2</v>
      </c>
      <c r="H19">
        <v>0</v>
      </c>
      <c r="I19" t="s">
        <v>98</v>
      </c>
      <c r="J19" t="s">
        <v>12</v>
      </c>
      <c r="K19" t="s">
        <v>36</v>
      </c>
      <c r="L19" t="s">
        <v>38</v>
      </c>
      <c r="M19" t="s">
        <v>96</v>
      </c>
      <c r="N19">
        <v>20</v>
      </c>
      <c r="O19" t="s">
        <v>82</v>
      </c>
      <c r="P19">
        <v>5</v>
      </c>
      <c r="Q19">
        <v>86</v>
      </c>
      <c r="R19" s="2" t="s">
        <v>99</v>
      </c>
      <c r="S19" t="s">
        <v>12</v>
      </c>
      <c r="T19" t="s">
        <v>100</v>
      </c>
      <c r="U19" t="s">
        <v>57</v>
      </c>
      <c r="V19" s="11">
        <v>92</v>
      </c>
      <c r="W19" s="6">
        <v>13</v>
      </c>
      <c r="AA19" s="12">
        <v>0.22</v>
      </c>
      <c r="AB19" s="6">
        <f t="shared" si="0"/>
        <v>1.1132608695652173E-2</v>
      </c>
      <c r="AC19" s="6">
        <f t="shared" si="1"/>
        <v>91</v>
      </c>
      <c r="AD19" s="6">
        <f t="shared" si="5"/>
        <v>0.99173553719008267</v>
      </c>
      <c r="AE19" s="6">
        <f t="shared" si="6"/>
        <v>0.2181818181818182</v>
      </c>
      <c r="AF19" s="6">
        <f t="shared" si="7"/>
        <v>1.0949359006720259E-2</v>
      </c>
    </row>
    <row r="20" spans="1:33" s="6" customFormat="1" x14ac:dyDescent="0.25">
      <c r="A20">
        <v>25</v>
      </c>
      <c r="B20" s="6">
        <v>23</v>
      </c>
      <c r="C20" s="6" t="s">
        <v>39</v>
      </c>
      <c r="D20" t="s">
        <v>95</v>
      </c>
      <c r="E20">
        <v>1</v>
      </c>
      <c r="F20">
        <v>1</v>
      </c>
      <c r="G20">
        <v>3</v>
      </c>
      <c r="H20">
        <v>0</v>
      </c>
      <c r="I20" t="s">
        <v>98</v>
      </c>
      <c r="J20" t="s">
        <v>12</v>
      </c>
      <c r="K20" t="s">
        <v>36</v>
      </c>
      <c r="L20" t="s">
        <v>38</v>
      </c>
      <c r="M20" t="s">
        <v>97</v>
      </c>
      <c r="N20">
        <v>20</v>
      </c>
      <c r="O20" t="s">
        <v>82</v>
      </c>
      <c r="P20">
        <v>5</v>
      </c>
      <c r="Q20">
        <v>86</v>
      </c>
      <c r="R20" s="2" t="s">
        <v>99</v>
      </c>
      <c r="S20" t="s">
        <v>12</v>
      </c>
      <c r="T20" t="s">
        <v>100</v>
      </c>
      <c r="U20" t="s">
        <v>57</v>
      </c>
      <c r="V20" s="11">
        <v>116</v>
      </c>
      <c r="W20" s="6">
        <v>14</v>
      </c>
      <c r="AA20" s="12">
        <v>0.06</v>
      </c>
      <c r="AB20" s="6">
        <f t="shared" si="0"/>
        <v>8.6362068965517239E-3</v>
      </c>
      <c r="AC20" s="6">
        <f t="shared" si="1"/>
        <v>115</v>
      </c>
      <c r="AD20" s="6">
        <f t="shared" si="5"/>
        <v>0.99346405228758172</v>
      </c>
      <c r="AE20" s="6">
        <f t="shared" si="6"/>
        <v>5.9607843137254903E-2</v>
      </c>
      <c r="AF20" s="6">
        <f t="shared" si="7"/>
        <v>8.523684229908627E-3</v>
      </c>
    </row>
    <row r="21" spans="1:33" s="6" customFormat="1" x14ac:dyDescent="0.25">
      <c r="A21">
        <v>26</v>
      </c>
      <c r="B21" s="6">
        <v>24</v>
      </c>
      <c r="C21" s="6" t="s">
        <v>39</v>
      </c>
      <c r="D21" t="s">
        <v>102</v>
      </c>
      <c r="E21">
        <v>1</v>
      </c>
      <c r="F21">
        <v>1</v>
      </c>
      <c r="G21">
        <v>1</v>
      </c>
      <c r="H21">
        <v>0</v>
      </c>
      <c r="I21" t="s">
        <v>12</v>
      </c>
      <c r="J21" t="s">
        <v>12</v>
      </c>
      <c r="K21" t="s">
        <v>36</v>
      </c>
      <c r="L21" t="s">
        <v>38</v>
      </c>
      <c r="M21" t="s">
        <v>96</v>
      </c>
      <c r="N21">
        <v>20</v>
      </c>
      <c r="O21">
        <v>1500</v>
      </c>
      <c r="P21">
        <v>5</v>
      </c>
      <c r="Q21">
        <v>86</v>
      </c>
      <c r="R21" s="2" t="s">
        <v>103</v>
      </c>
      <c r="S21" t="s">
        <v>12</v>
      </c>
      <c r="T21" t="s">
        <v>104</v>
      </c>
      <c r="U21" t="s">
        <v>57</v>
      </c>
      <c r="V21" s="11">
        <v>76</v>
      </c>
      <c r="W21" s="6">
        <v>19</v>
      </c>
      <c r="AA21" s="12">
        <v>0.09</v>
      </c>
      <c r="AB21" s="6">
        <f t="shared" si="0"/>
        <v>1.3211184210526314E-2</v>
      </c>
      <c r="AC21" s="6">
        <f t="shared" si="1"/>
        <v>75</v>
      </c>
      <c r="AD21" s="6">
        <f t="shared" si="5"/>
        <v>0.98996655518394649</v>
      </c>
      <c r="AE21" s="6">
        <f t="shared" ref="AE21:AE26" si="8">AD21*AA21</f>
        <v>8.9096989966555185E-2</v>
      </c>
      <c r="AF21" s="6">
        <f t="shared" ref="AF21:AF26" si="9">(AD21^2)*AB21</f>
        <v>1.2947406805175261E-2</v>
      </c>
    </row>
    <row r="22" spans="1:33" s="6" customFormat="1" x14ac:dyDescent="0.25">
      <c r="A22">
        <v>27</v>
      </c>
      <c r="B22" s="6">
        <v>25</v>
      </c>
      <c r="C22" s="6" t="s">
        <v>39</v>
      </c>
      <c r="D22" t="s">
        <v>102</v>
      </c>
      <c r="E22">
        <v>1</v>
      </c>
      <c r="F22">
        <v>1</v>
      </c>
      <c r="G22">
        <v>2</v>
      </c>
      <c r="H22">
        <v>1</v>
      </c>
      <c r="I22" t="s">
        <v>105</v>
      </c>
      <c r="J22" t="s">
        <v>12</v>
      </c>
      <c r="K22" t="s">
        <v>36</v>
      </c>
      <c r="L22" t="s">
        <v>38</v>
      </c>
      <c r="M22" t="s">
        <v>96</v>
      </c>
      <c r="N22">
        <v>20</v>
      </c>
      <c r="O22">
        <v>1500</v>
      </c>
      <c r="P22">
        <v>5</v>
      </c>
      <c r="Q22">
        <v>86</v>
      </c>
      <c r="R22" s="2" t="s">
        <v>103</v>
      </c>
      <c r="S22" t="s">
        <v>12</v>
      </c>
      <c r="T22" t="s">
        <v>106</v>
      </c>
      <c r="U22" t="s">
        <v>57</v>
      </c>
      <c r="V22" s="11">
        <v>86</v>
      </c>
      <c r="W22" s="6">
        <v>28</v>
      </c>
      <c r="AA22" s="12">
        <v>0.01</v>
      </c>
      <c r="AB22" s="6">
        <f t="shared" si="0"/>
        <v>1.1628488372093022E-2</v>
      </c>
      <c r="AC22" s="6">
        <f t="shared" si="1"/>
        <v>85</v>
      </c>
      <c r="AD22" s="6">
        <f t="shared" si="5"/>
        <v>0.99115044247787609</v>
      </c>
      <c r="AE22" s="6">
        <f t="shared" si="8"/>
        <v>9.9115044247787606E-3</v>
      </c>
      <c r="AF22" s="6">
        <f t="shared" si="9"/>
        <v>1.1423585099814776E-2</v>
      </c>
    </row>
    <row r="23" spans="1:33" s="6" customFormat="1" x14ac:dyDescent="0.25">
      <c r="A23" s="6">
        <v>28</v>
      </c>
      <c r="B23" s="6">
        <v>25</v>
      </c>
      <c r="C23" s="6" t="s">
        <v>39</v>
      </c>
      <c r="D23" t="s">
        <v>102</v>
      </c>
      <c r="E23">
        <v>1</v>
      </c>
      <c r="F23">
        <v>1</v>
      </c>
      <c r="G23">
        <v>2</v>
      </c>
      <c r="H23">
        <v>1</v>
      </c>
      <c r="I23" t="s">
        <v>107</v>
      </c>
      <c r="J23" t="s">
        <v>12</v>
      </c>
      <c r="K23" t="s">
        <v>36</v>
      </c>
      <c r="L23" t="s">
        <v>38</v>
      </c>
      <c r="M23" t="s">
        <v>96</v>
      </c>
      <c r="N23">
        <v>20</v>
      </c>
      <c r="O23">
        <v>1500</v>
      </c>
      <c r="P23">
        <v>5</v>
      </c>
      <c r="Q23">
        <v>86</v>
      </c>
      <c r="R23" s="2" t="s">
        <v>103</v>
      </c>
      <c r="S23" t="s">
        <v>12</v>
      </c>
      <c r="T23" t="s">
        <v>104</v>
      </c>
      <c r="U23" t="s">
        <v>57</v>
      </c>
      <c r="V23" s="11">
        <v>86</v>
      </c>
      <c r="W23" s="6">
        <v>28</v>
      </c>
      <c r="AA23" s="12">
        <v>0.14000000000000001</v>
      </c>
      <c r="AB23" s="6">
        <f t="shared" si="0"/>
        <v>1.1741860465116279E-2</v>
      </c>
      <c r="AC23" s="6">
        <f t="shared" si="1"/>
        <v>85</v>
      </c>
      <c r="AD23" s="6">
        <f t="shared" si="5"/>
        <v>0.99115044247787609</v>
      </c>
      <c r="AE23" s="6">
        <f t="shared" si="8"/>
        <v>0.13876106194690266</v>
      </c>
      <c r="AF23" s="6">
        <f t="shared" si="9"/>
        <v>1.1534959485818671E-2</v>
      </c>
    </row>
    <row r="24" spans="1:33" ht="14.25" customHeight="1" x14ac:dyDescent="0.25">
      <c r="A24">
        <v>29</v>
      </c>
      <c r="B24" s="6">
        <v>26</v>
      </c>
      <c r="C24" s="6" t="s">
        <v>39</v>
      </c>
      <c r="D24" t="s">
        <v>102</v>
      </c>
      <c r="E24">
        <v>1</v>
      </c>
      <c r="F24">
        <v>1</v>
      </c>
      <c r="G24">
        <v>3</v>
      </c>
      <c r="H24">
        <v>0</v>
      </c>
      <c r="I24" t="s">
        <v>12</v>
      </c>
      <c r="J24" t="s">
        <v>108</v>
      </c>
      <c r="K24" t="s">
        <v>36</v>
      </c>
      <c r="L24" t="s">
        <v>38</v>
      </c>
      <c r="M24" t="s">
        <v>109</v>
      </c>
      <c r="N24">
        <v>20</v>
      </c>
      <c r="O24">
        <v>1500</v>
      </c>
      <c r="P24">
        <v>5</v>
      </c>
      <c r="Q24">
        <v>86</v>
      </c>
      <c r="R24" s="2" t="s">
        <v>103</v>
      </c>
      <c r="S24" t="s">
        <v>12</v>
      </c>
      <c r="T24" t="s">
        <v>104</v>
      </c>
      <c r="U24" t="s">
        <v>57</v>
      </c>
      <c r="V24" s="11">
        <v>54</v>
      </c>
      <c r="W24" s="6">
        <v>6</v>
      </c>
      <c r="AA24" s="12">
        <v>0.34</v>
      </c>
      <c r="AB24" s="6">
        <f t="shared" si="0"/>
        <v>1.9588888888888888E-2</v>
      </c>
      <c r="AC24" s="6">
        <f t="shared" si="1"/>
        <v>53</v>
      </c>
      <c r="AD24" s="6">
        <f t="shared" si="5"/>
        <v>0.98578199052132698</v>
      </c>
      <c r="AE24" s="6">
        <f t="shared" si="8"/>
        <v>0.33516587677725118</v>
      </c>
      <c r="AF24" s="6">
        <f t="shared" si="9"/>
        <v>1.9035818802113358E-2</v>
      </c>
    </row>
    <row r="25" spans="1:33" x14ac:dyDescent="0.25">
      <c r="A25">
        <v>30</v>
      </c>
      <c r="B25" s="6">
        <v>27</v>
      </c>
      <c r="C25" s="6" t="s">
        <v>39</v>
      </c>
      <c r="D25" t="s">
        <v>102</v>
      </c>
      <c r="E25">
        <v>1</v>
      </c>
      <c r="F25">
        <v>1</v>
      </c>
      <c r="G25">
        <v>3</v>
      </c>
      <c r="H25">
        <v>0</v>
      </c>
      <c r="I25" t="s">
        <v>12</v>
      </c>
      <c r="J25" t="s">
        <v>110</v>
      </c>
      <c r="K25" t="s">
        <v>36</v>
      </c>
      <c r="L25" t="s">
        <v>38</v>
      </c>
      <c r="M25" t="s">
        <v>109</v>
      </c>
      <c r="N25">
        <v>20</v>
      </c>
      <c r="O25">
        <v>1500</v>
      </c>
      <c r="P25">
        <v>5</v>
      </c>
      <c r="Q25">
        <v>86</v>
      </c>
      <c r="R25" s="2" t="s">
        <v>103</v>
      </c>
      <c r="S25" t="s">
        <v>12</v>
      </c>
      <c r="T25" t="s">
        <v>104</v>
      </c>
      <c r="U25" t="s">
        <v>57</v>
      </c>
      <c r="V25" s="11">
        <v>52</v>
      </c>
      <c r="W25" s="6">
        <v>6</v>
      </c>
      <c r="AA25" s="12">
        <v>0.11</v>
      </c>
      <c r="AB25" s="6">
        <f t="shared" si="0"/>
        <v>1.9347115384615386E-2</v>
      </c>
      <c r="AC25" s="6">
        <f t="shared" si="1"/>
        <v>51</v>
      </c>
      <c r="AD25" s="6">
        <f t="shared" si="5"/>
        <v>0.98522167487684731</v>
      </c>
      <c r="AE25" s="6">
        <f t="shared" si="8"/>
        <v>0.10837438423645321</v>
      </c>
      <c r="AF25" s="6">
        <f t="shared" si="9"/>
        <v>1.877950485050876E-2</v>
      </c>
    </row>
    <row r="26" spans="1:33" x14ac:dyDescent="0.25">
      <c r="A26">
        <v>31</v>
      </c>
      <c r="B26" s="6">
        <v>28</v>
      </c>
      <c r="C26" s="6" t="s">
        <v>39</v>
      </c>
      <c r="D26" t="s">
        <v>111</v>
      </c>
      <c r="E26">
        <v>1</v>
      </c>
      <c r="F26">
        <v>1</v>
      </c>
      <c r="G26">
        <v>1</v>
      </c>
      <c r="H26">
        <v>0</v>
      </c>
      <c r="I26" t="s">
        <v>12</v>
      </c>
      <c r="J26" t="s">
        <v>12</v>
      </c>
      <c r="K26" t="s">
        <v>36</v>
      </c>
      <c r="L26" t="s">
        <v>38</v>
      </c>
      <c r="M26" t="s">
        <v>10</v>
      </c>
      <c r="N26">
        <v>10</v>
      </c>
      <c r="O26">
        <v>1500</v>
      </c>
      <c r="P26">
        <v>5</v>
      </c>
      <c r="Q26">
        <v>86</v>
      </c>
      <c r="R26" s="2" t="s">
        <v>103</v>
      </c>
      <c r="S26" t="s">
        <v>12</v>
      </c>
      <c r="T26" t="s">
        <v>112</v>
      </c>
      <c r="U26" t="s">
        <v>57</v>
      </c>
      <c r="V26" s="11">
        <v>58</v>
      </c>
      <c r="W26" s="6">
        <v>2</v>
      </c>
      <c r="X26" s="10">
        <v>2.38</v>
      </c>
      <c r="Z26" s="10">
        <v>5.03</v>
      </c>
      <c r="AA26" s="6">
        <v>0.66</v>
      </c>
      <c r="AB26" s="6">
        <f t="shared" si="0"/>
        <v>2.0996551724137932E-2</v>
      </c>
      <c r="AC26" s="6">
        <f t="shared" si="1"/>
        <v>57</v>
      </c>
      <c r="AD26" s="6">
        <f t="shared" si="5"/>
        <v>0.986784140969163</v>
      </c>
      <c r="AE26" s="6">
        <f t="shared" si="8"/>
        <v>0.65127753303964764</v>
      </c>
      <c r="AF26" s="6">
        <f t="shared" si="9"/>
        <v>2.0445244023954375E-2</v>
      </c>
    </row>
    <row r="27" spans="1:33" x14ac:dyDescent="0.25">
      <c r="B27" s="6"/>
      <c r="C27" s="6"/>
      <c r="R27" s="2"/>
    </row>
    <row r="28" spans="1:33" x14ac:dyDescent="0.25">
      <c r="B28" s="6"/>
      <c r="C28" s="6"/>
      <c r="R28" s="2"/>
    </row>
    <row r="29" spans="1:33" x14ac:dyDescent="0.25">
      <c r="B29" s="6"/>
      <c r="C29" s="6"/>
      <c r="R29" s="2"/>
    </row>
    <row r="30" spans="1:33" x14ac:dyDescent="0.25">
      <c r="T30" s="8" t="s">
        <v>89</v>
      </c>
      <c r="U30" s="8"/>
      <c r="V30" s="8"/>
      <c r="W30" s="8"/>
    </row>
    <row r="31" spans="1:33" x14ac:dyDescent="0.25">
      <c r="T31" s="9" t="s">
        <v>77</v>
      </c>
      <c r="U31" s="9"/>
    </row>
    <row r="32" spans="1:33" x14ac:dyDescent="0.25">
      <c r="T32" s="10" t="s">
        <v>78</v>
      </c>
      <c r="U32" s="10"/>
    </row>
    <row r="33" spans="20:21" x14ac:dyDescent="0.25">
      <c r="T33" s="12" t="s">
        <v>101</v>
      </c>
      <c r="U33" s="12"/>
    </row>
  </sheetData>
  <conditionalFormatting sqref="J13:J14">
    <cfRule type="duplicateValues" dxfId="0" priority="4"/>
  </conditionalFormatting>
  <pageMargins left="0.7" right="0.7" top="0.75" bottom="0.75" header="0.3" footer="0.3"/>
  <pageSetup paperSize="9" orientation="portrait" r:id="rId1"/>
  <ignoredErrors>
    <ignoredError sqref="N15" twoDigitTextYea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UGent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Tal Moran Yorovich</dc:creator>
  <cp:lastModifiedBy>Tal Moran Yorovich</cp:lastModifiedBy>
  <cp:lastPrinted>2018-10-03T09:14:41Z</cp:lastPrinted>
  <dcterms:created xsi:type="dcterms:W3CDTF">2018-09-26T08:47:35Z</dcterms:created>
  <dcterms:modified xsi:type="dcterms:W3CDTF">2019-03-25T08:04:54Z</dcterms:modified>
</cp:coreProperties>
</file>