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E44CE9D9-0E89-4ED6-BF20-0FB8B23AD74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Cost Information" sheetId="2" r:id="rId2"/>
    <sheet name="Dashboard" sheetId="3" r:id="rId3"/>
  </sheets>
  <definedNames>
    <definedName name="_xlnm._FilterDatabase" localSheetId="0" hidden="1">'Raw data'!$A$1:$P$45</definedName>
    <definedName name="_xlchart.v1.0" hidden="1">'Raw data'!$F$1</definedName>
    <definedName name="_xlchart.v1.1" hidden="1">'Raw data'!$F$2:$F$45</definedName>
    <definedName name="_xlchart.v1.2" hidden="1">'Cost Information'!$J$6:$J$7</definedName>
    <definedName name="_xlchart.v1.3" hidden="1">'Cost Information'!$K$6:$K$7</definedName>
    <definedName name="_xlchart.v1.4" hidden="1">'Cost Information'!$J$6:$J$7</definedName>
    <definedName name="_xlchart.v1.5" hidden="1">'Cost Information'!$K$6:$K$7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F23" i="2" l="1"/>
  <c r="F3" i="2"/>
  <c r="F14" i="2" l="1"/>
  <c r="G23" i="2"/>
  <c r="D29" i="2" s="1"/>
  <c r="K4" i="2"/>
  <c r="G14" i="2" l="1"/>
  <c r="K3" i="2"/>
  <c r="G3" i="2" l="1"/>
  <c r="D27" i="2" s="1"/>
  <c r="D28" i="2"/>
</calcChain>
</file>

<file path=xl/sharedStrings.xml><?xml version="1.0" encoding="utf-8"?>
<sst xmlns="http://schemas.openxmlformats.org/spreadsheetml/2006/main" count="486" uniqueCount="136">
  <si>
    <t>Employee Name</t>
  </si>
  <si>
    <t>Employee Number</t>
  </si>
  <si>
    <t>State</t>
  </si>
  <si>
    <t>Zip</t>
  </si>
  <si>
    <t>Age</t>
  </si>
  <si>
    <t>Sex</t>
  </si>
  <si>
    <t>MaritalDesc</t>
  </si>
  <si>
    <t>CitizenDesc</t>
  </si>
  <si>
    <t>Date of Hire</t>
  </si>
  <si>
    <t>Department</t>
  </si>
  <si>
    <t>Position</t>
  </si>
  <si>
    <t>Pay Rate</t>
  </si>
  <si>
    <t>Manager Name</t>
  </si>
  <si>
    <t>Employee Source</t>
  </si>
  <si>
    <t>Performance Score</t>
  </si>
  <si>
    <t>Brown, Mia</t>
  </si>
  <si>
    <t>MA</t>
  </si>
  <si>
    <t>Female</t>
  </si>
  <si>
    <t>Married</t>
  </si>
  <si>
    <t>US Citizen</t>
  </si>
  <si>
    <t>Admin Offices</t>
  </si>
  <si>
    <t>Accountant I</t>
  </si>
  <si>
    <t>Brandon R. LeBlanc</t>
  </si>
  <si>
    <t>Fully Meets</t>
  </si>
  <si>
    <t xml:space="preserve">LaRotonda, William  </t>
  </si>
  <si>
    <t>Male</t>
  </si>
  <si>
    <t>Divorced</t>
  </si>
  <si>
    <t>Website Banner Ads</t>
  </si>
  <si>
    <t xml:space="preserve">Steans, Tyrone  </t>
  </si>
  <si>
    <t>Single</t>
  </si>
  <si>
    <t>Internet Search</t>
  </si>
  <si>
    <t>Howard, Estelle</t>
  </si>
  <si>
    <t>Administrative Assistant</t>
  </si>
  <si>
    <t>Pay Per Click - Google</t>
  </si>
  <si>
    <t>N/A- too early to review</t>
  </si>
  <si>
    <t xml:space="preserve">Singh, Nan </t>
  </si>
  <si>
    <t>Smith, Leigh Ann</t>
  </si>
  <si>
    <t>LeBlanc, Brandon  R</t>
  </si>
  <si>
    <t>Shared Services Manager</t>
  </si>
  <si>
    <t>Janet King</t>
  </si>
  <si>
    <t>Monster.com</t>
  </si>
  <si>
    <t>Quinn, Sean</t>
  </si>
  <si>
    <t>Eligible NonCitizen</t>
  </si>
  <si>
    <t>Boutwell, Bonalyn</t>
  </si>
  <si>
    <t>Sr. Accountant</t>
  </si>
  <si>
    <t>90-day meets</t>
  </si>
  <si>
    <t>Foster-Baker, Amy</t>
  </si>
  <si>
    <t>Board of Directors</t>
  </si>
  <si>
    <t>King, Janet</t>
  </si>
  <si>
    <t>Executive Office</t>
  </si>
  <si>
    <t>President &amp; CEO</t>
  </si>
  <si>
    <t>Zamora, Jennifer</t>
  </si>
  <si>
    <t>IT/IS</t>
  </si>
  <si>
    <t>CIO</t>
  </si>
  <si>
    <t>Exceptional</t>
  </si>
  <si>
    <t>Database Administrator</t>
  </si>
  <si>
    <t>Simon Roup</t>
  </si>
  <si>
    <t>Search Engine - Google Bing Yahoo</t>
  </si>
  <si>
    <t>Goble, Taisha</t>
  </si>
  <si>
    <t>Glassdoor</t>
  </si>
  <si>
    <t>Hernandez, Daniff</t>
  </si>
  <si>
    <t>Horton, Jayne</t>
  </si>
  <si>
    <t xml:space="preserve">Johnson, Noelle </t>
  </si>
  <si>
    <t>Murray, Thomas</t>
  </si>
  <si>
    <t>TX</t>
  </si>
  <si>
    <t>Pearson, Randall</t>
  </si>
  <si>
    <t>Petrowsky, Thelma</t>
  </si>
  <si>
    <t xml:space="preserve">Roby, Lori </t>
  </si>
  <si>
    <t>Rogers, Ivan</t>
  </si>
  <si>
    <t>Salter, Jason</t>
  </si>
  <si>
    <t>Vendor Referral</t>
  </si>
  <si>
    <t>Simard, Kramer</t>
  </si>
  <si>
    <t>Zhou, Julia</t>
  </si>
  <si>
    <t>Foss, Jason</t>
  </si>
  <si>
    <t>IT Director</t>
  </si>
  <si>
    <t>Jennifer Zamora</t>
  </si>
  <si>
    <t>Professional Society</t>
  </si>
  <si>
    <t>Roup,Simon</t>
  </si>
  <si>
    <t>IT Manager - DB</t>
  </si>
  <si>
    <t>Ruiz, Ricardo</t>
  </si>
  <si>
    <t>Monroe, Peter</t>
  </si>
  <si>
    <t>IT Manager - Infra</t>
  </si>
  <si>
    <t>Needs Improvement</t>
  </si>
  <si>
    <t>Dougall, Eric</t>
  </si>
  <si>
    <t>IT Manager - Support</t>
  </si>
  <si>
    <t>Exceeds</t>
  </si>
  <si>
    <t>Clayton, Rick</t>
  </si>
  <si>
    <t>IT Support</t>
  </si>
  <si>
    <t>Eric Dougall</t>
  </si>
  <si>
    <t>Galia, Lisa</t>
  </si>
  <si>
    <t>CT</t>
  </si>
  <si>
    <t xml:space="preserve">Lindsay, Leonara </t>
  </si>
  <si>
    <t xml:space="preserve">Soto, Julia </t>
  </si>
  <si>
    <t>Information Session</t>
  </si>
  <si>
    <t xml:space="preserve">Bacong, Alejandro </t>
  </si>
  <si>
    <t>Network Engineer</t>
  </si>
  <si>
    <t>Peter Monroe</t>
  </si>
  <si>
    <t>Cisco, Anthony</t>
  </si>
  <si>
    <t>Dolan, Linda</t>
  </si>
  <si>
    <t>Gonzalez, Maria</t>
  </si>
  <si>
    <t>Separated</t>
  </si>
  <si>
    <t>Merlos, Carlos</t>
  </si>
  <si>
    <t>Morway, Tanya</t>
  </si>
  <si>
    <t xml:space="preserve">Shepard, Anita </t>
  </si>
  <si>
    <t xml:space="preserve">Tredinnick, Neville </t>
  </si>
  <si>
    <t>Turpin, Jumil</t>
  </si>
  <si>
    <t xml:space="preserve">Ait Sidi, Karthikeyan   </t>
  </si>
  <si>
    <t>Sr. DBA</t>
  </si>
  <si>
    <t>Internal</t>
  </si>
  <si>
    <t>Newspaper Ad Cost</t>
  </si>
  <si>
    <t>Agency Fee</t>
  </si>
  <si>
    <t>Web job board fee</t>
  </si>
  <si>
    <t>Background check</t>
  </si>
  <si>
    <t>Medical check-up</t>
  </si>
  <si>
    <t>Travel cost</t>
  </si>
  <si>
    <t>Processing cost</t>
  </si>
  <si>
    <t>External hire (cost per employee)</t>
  </si>
  <si>
    <t>External hire Costs</t>
  </si>
  <si>
    <t>Internal hire (cost per employee)</t>
  </si>
  <si>
    <t>IJP Ad Cost</t>
  </si>
  <si>
    <t>Internal hire cost</t>
  </si>
  <si>
    <t>Total referral bonus</t>
  </si>
  <si>
    <t>Calculate the Cost of Hire, Cost of External Hore and Cost of Internal Hire</t>
  </si>
  <si>
    <t>Cost of Hire</t>
  </si>
  <si>
    <t>Cost of External Hire</t>
  </si>
  <si>
    <t>Cost of Internal Hire</t>
  </si>
  <si>
    <t>Total External Hire</t>
  </si>
  <si>
    <t>Total Internal Hire</t>
  </si>
  <si>
    <t>Employee Ext. Referral</t>
  </si>
  <si>
    <t>Bansal, Renu</t>
  </si>
  <si>
    <t>Total Hire</t>
  </si>
  <si>
    <t>S.no</t>
  </si>
  <si>
    <t>Total Int Hire</t>
  </si>
  <si>
    <t>Total ext cost</t>
  </si>
  <si>
    <t>Chart Info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</si>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</sst>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0" borderId="0" xfId="0" applyFont="1"/>
    <xf numFmtId="0" fontId="2" fillId="0" borderId="1" xfId="0" applyFont="1" applyBorder="1"/>
    <xf numFmtId="3" fontId="0" fillId="0" borderId="5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Hiring</a:t>
            </a:r>
            <a:r>
              <a:rPr lang="en-IN" baseline="0"/>
              <a:t> 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E2-4639-AFD2-9276EE851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E2-4639-AFD2-9276EE851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Information'!$J$3:$J$4</c:f>
              <c:strCache>
                <c:ptCount val="2"/>
                <c:pt idx="0">
                  <c:v>Total External Hire</c:v>
                </c:pt>
                <c:pt idx="1">
                  <c:v>Total Internal Hire</c:v>
                </c:pt>
              </c:strCache>
            </c:strRef>
          </c:cat>
          <c:val>
            <c:numRef>
              <c:f>'Cost Information'!$K$3:$K$4</c:f>
              <c:numCache>
                <c:formatCode>General</c:formatCode>
                <c:ptCount val="2"/>
                <c:pt idx="0">
                  <c:v>35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2-4639-AFD2-9276EE8512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Hire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6B-4406-BD55-B626F90E62DB}"/>
              </c:ext>
            </c:extLst>
          </c:dPt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'Cost Information'!$C$27:$C$29</c:f>
              <c:strCache>
                <c:ptCount val="3"/>
                <c:pt idx="0">
                  <c:v>Cost of Hire</c:v>
                </c:pt>
                <c:pt idx="1">
                  <c:v>Cost of External Hire</c:v>
                </c:pt>
                <c:pt idx="2">
                  <c:v>Cost of Internal Hire</c:v>
                </c:pt>
              </c:strCache>
            </c:strRef>
          </c:cat>
          <c:val>
            <c:numRef>
              <c:f>'Cost Information'!$D$27:$D$29</c:f>
              <c:numCache>
                <c:formatCode>General</c:formatCode>
                <c:ptCount val="3"/>
                <c:pt idx="0">
                  <c:v>67113.636363636368</c:v>
                </c:pt>
                <c:pt idx="1">
                  <c:v>76714.28571428571</c:v>
                </c:pt>
                <c:pt idx="2">
                  <c:v>29777.777777777777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B-4406-BD55-B626F90E6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8381504"/>
        <c:axId val="1008376704"/>
      </c:barChart>
      <c:catAx>
        <c:axId val="100838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76704"/>
        <c:crosses val="autoZero"/>
        <c:auto val="1"/>
        <c:lblAlgn val="ctr"/>
        <c:lblOffset val="100"/>
        <c:noMultiLvlLbl val="0"/>
      </c:catAx>
      <c:valAx>
        <c:axId val="1008376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83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CCA5D52B-E55B-4275-9D79-01D72C4E81FA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30" overflow="60">
              <cx:binSize val="10"/>
            </cx:binning>
          </cx:layoutPr>
        </cx:series>
      </cx:plotAreaRegion>
      <cx:axis id="0">
        <cx:catScaling gapWidth="0.649999976"/>
        <cx:tickLabels/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Gender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Gender Distribution</a:t>
          </a:r>
        </a:p>
      </cx:txPr>
    </cx:title>
    <cx:plotArea>
      <cx:plotAreaRegion>
        <cx:series layoutId="treemap" uniqueId="{2518ADFC-7862-4EB5-9B1D-4E2159BCF49C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/>
                </a:pPr>
                <a:endParaRPr lang="en-US" sz="10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25</xdr:row>
      <xdr:rowOff>57150</xdr:rowOff>
    </xdr:from>
    <xdr:to>
      <xdr:col>16</xdr:col>
      <xdr:colOff>277697</xdr:colOff>
      <xdr:row>27</xdr:row>
      <xdr:rowOff>10216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05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05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Total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costs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related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to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all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hires</m:t>
                        </m:r>
                      </m:num>
                      <m:den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Number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of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external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m:rPr>
                            <m:nor/>
                          </m:rPr>
                          <a:rPr lang="en-US" sz="1050" i="1">
                            <a:latin typeface="Cambria Math" panose="02040503050406030204" pitchFamily="18" charset="0"/>
                          </a:rPr>
                          <m:t>internal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IN" sz="1050" i="1">
                            <a:latin typeface="Cambria Math" panose="02040503050406030204" pitchFamily="18" charset="0"/>
                          </a:rPr>
                          <m:t>hires</m:t>
                        </m:r>
                      </m:den>
                    </m:f>
                  </m:oMath>
                </m:oMathPara>
              </a14:m>
              <a:endParaRPr lang="en-IN" sz="105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1"/>
            <xdr:cNvSpPr txBox="1"/>
          </xdr:nvSpPr>
          <xdr:spPr>
            <a:xfrm>
              <a:off x="6353175" y="4867275"/>
              <a:ext cx="4316297" cy="33406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IN" sz="1050" i="0">
                  <a:latin typeface="Cambria Math" panose="02040503050406030204" pitchFamily="18" charset="0"/>
                </a:rPr>
                <a:t>=</a:t>
              </a:r>
              <a:r>
                <a:rPr lang="en-US" sz="1050" i="0">
                  <a:latin typeface="Cambria Math" panose="02040503050406030204" pitchFamily="18" charset="0"/>
                </a:rPr>
                <a:t>"Total costs related to all external/internal hires" </a:t>
              </a:r>
              <a:r>
                <a:rPr lang="en-IN" sz="1050" i="0">
                  <a:latin typeface="Cambria Math" panose="02040503050406030204" pitchFamily="18" charset="0"/>
                </a:rPr>
                <a:t>/"Number of external</a:t>
              </a:r>
              <a:r>
                <a:rPr lang="en-US" sz="1050" i="0">
                  <a:latin typeface="Cambria Math" panose="02040503050406030204" pitchFamily="18" charset="0"/>
                </a:rPr>
                <a:t>/internal</a:t>
              </a:r>
              <a:r>
                <a:rPr lang="en-IN" sz="1050" i="0">
                  <a:latin typeface="Cambria Math" panose="02040503050406030204" pitchFamily="18" charset="0"/>
                </a:rPr>
                <a:t> hires" </a:t>
              </a:r>
              <a:endParaRPr lang="en-IN" sz="105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</xdr:row>
      <xdr:rowOff>3810</xdr:rowOff>
    </xdr:from>
    <xdr:to>
      <xdr:col>7</xdr:col>
      <xdr:colOff>22020</xdr:colOff>
      <xdr:row>15</xdr:row>
      <xdr:rowOff>182370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8A0FD-1322-EA68-605B-A5A79653D3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552450"/>
              <a:ext cx="3672000" cy="25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</xdr:row>
      <xdr:rowOff>7620</xdr:rowOff>
    </xdr:from>
    <xdr:to>
      <xdr:col>14</xdr:col>
      <xdr:colOff>14400</xdr:colOff>
      <xdr:row>16</xdr:row>
      <xdr:rowOff>3300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15ABE-2F2F-45BB-9A3B-E91D8C67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2</xdr:row>
      <xdr:rowOff>7620</xdr:rowOff>
    </xdr:from>
    <xdr:to>
      <xdr:col>21</xdr:col>
      <xdr:colOff>22020</xdr:colOff>
      <xdr:row>16</xdr:row>
      <xdr:rowOff>3300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29B2A18-72F2-4C6B-9C70-2E4189F45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556260"/>
              <a:ext cx="3672000" cy="255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17</xdr:row>
      <xdr:rowOff>0</xdr:rowOff>
    </xdr:from>
    <xdr:to>
      <xdr:col>7</xdr:col>
      <xdr:colOff>14400</xdr:colOff>
      <xdr:row>30</xdr:row>
      <xdr:rowOff>178560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385E2A-B5EA-4826-9A05-8D27D290D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5"/>
  <sheetViews>
    <sheetView topLeftCell="A19" workbookViewId="0">
      <selection activeCell="G23" sqref="G23"/>
    </sheetView>
  </sheetViews>
  <sheetFormatPr defaultRowHeight="14.4" x14ac:dyDescent="0.3"/>
  <cols>
    <col min="2" max="2" width="20.44140625" bestFit="1" customWidth="1"/>
    <col min="3" max="3" width="17.88671875" bestFit="1" customWidth="1"/>
    <col min="4" max="4" width="5.5546875" bestFit="1" customWidth="1"/>
    <col min="5" max="5" width="6" bestFit="1" customWidth="1"/>
    <col min="6" max="6" width="4.44140625" bestFit="1" customWidth="1"/>
    <col min="7" max="7" width="7.5546875" bestFit="1" customWidth="1"/>
    <col min="8" max="8" width="11.44140625" bestFit="1" customWidth="1"/>
    <col min="9" max="9" width="18.109375" bestFit="1" customWidth="1"/>
    <col min="10" max="10" width="11.5546875" bestFit="1" customWidth="1"/>
    <col min="11" max="11" width="15.5546875" bestFit="1" customWidth="1"/>
    <col min="12" max="12" width="23.44140625" bestFit="1" customWidth="1"/>
    <col min="13" max="13" width="8.5546875" bestFit="1" customWidth="1"/>
    <col min="14" max="14" width="18" bestFit="1" customWidth="1"/>
    <col min="15" max="15" width="32" bestFit="1" customWidth="1"/>
    <col min="16" max="16" width="22.88671875" bestFit="1" customWidth="1"/>
  </cols>
  <sheetData>
    <row r="1" spans="1:16" x14ac:dyDescent="0.3">
      <c r="A1" s="9" t="s">
        <v>131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1" t="s">
        <v>14</v>
      </c>
    </row>
    <row r="2" spans="1:16" x14ac:dyDescent="0.3">
      <c r="A2">
        <v>1</v>
      </c>
      <c r="B2" s="3" t="s">
        <v>15</v>
      </c>
      <c r="C2">
        <v>1103024456</v>
      </c>
      <c r="D2" t="s">
        <v>16</v>
      </c>
      <c r="E2">
        <v>1450</v>
      </c>
      <c r="F2">
        <v>32</v>
      </c>
      <c r="G2" t="s">
        <v>17</v>
      </c>
      <c r="H2" t="s">
        <v>18</v>
      </c>
      <c r="I2" t="s">
        <v>19</v>
      </c>
      <c r="J2" s="5">
        <v>44014</v>
      </c>
      <c r="K2" t="s">
        <v>20</v>
      </c>
      <c r="L2" t="s">
        <v>21</v>
      </c>
      <c r="M2">
        <v>28.5</v>
      </c>
      <c r="N2" t="s">
        <v>22</v>
      </c>
      <c r="O2" t="s">
        <v>108</v>
      </c>
      <c r="P2" s="4" t="s">
        <v>23</v>
      </c>
    </row>
    <row r="3" spans="1:16" x14ac:dyDescent="0.3">
      <c r="A3">
        <v>2</v>
      </c>
      <c r="B3" s="3" t="s">
        <v>24</v>
      </c>
      <c r="C3">
        <v>1106026572</v>
      </c>
      <c r="D3" t="s">
        <v>16</v>
      </c>
      <c r="E3">
        <v>1460</v>
      </c>
      <c r="F3">
        <v>33</v>
      </c>
      <c r="G3" t="s">
        <v>25</v>
      </c>
      <c r="H3" t="s">
        <v>26</v>
      </c>
      <c r="I3" t="s">
        <v>19</v>
      </c>
      <c r="J3" s="5">
        <v>44020</v>
      </c>
      <c r="K3" t="s">
        <v>20</v>
      </c>
      <c r="L3" t="s">
        <v>21</v>
      </c>
      <c r="M3">
        <v>23</v>
      </c>
      <c r="N3" t="s">
        <v>22</v>
      </c>
      <c r="O3" t="s">
        <v>27</v>
      </c>
      <c r="P3" s="4" t="s">
        <v>23</v>
      </c>
    </row>
    <row r="4" spans="1:16" x14ac:dyDescent="0.3">
      <c r="A4">
        <v>3</v>
      </c>
      <c r="B4" s="3" t="s">
        <v>28</v>
      </c>
      <c r="C4">
        <v>1302053333</v>
      </c>
      <c r="D4" t="s">
        <v>16</v>
      </c>
      <c r="E4">
        <v>2703</v>
      </c>
      <c r="F4">
        <v>31</v>
      </c>
      <c r="G4" t="s">
        <v>25</v>
      </c>
      <c r="H4" t="s">
        <v>29</v>
      </c>
      <c r="I4" t="s">
        <v>19</v>
      </c>
      <c r="J4" s="5">
        <v>44026</v>
      </c>
      <c r="K4" t="s">
        <v>20</v>
      </c>
      <c r="L4" t="s">
        <v>21</v>
      </c>
      <c r="M4">
        <v>29</v>
      </c>
      <c r="N4" t="s">
        <v>22</v>
      </c>
      <c r="O4" t="s">
        <v>30</v>
      </c>
      <c r="P4" s="4" t="s">
        <v>23</v>
      </c>
    </row>
    <row r="5" spans="1:16" x14ac:dyDescent="0.3">
      <c r="A5">
        <v>4</v>
      </c>
      <c r="B5" s="3" t="s">
        <v>31</v>
      </c>
      <c r="C5">
        <v>1211050782</v>
      </c>
      <c r="D5" t="s">
        <v>16</v>
      </c>
      <c r="E5">
        <v>2170</v>
      </c>
      <c r="F5">
        <v>32</v>
      </c>
      <c r="G5" t="s">
        <v>17</v>
      </c>
      <c r="H5" t="s">
        <v>18</v>
      </c>
      <c r="I5" t="s">
        <v>19</v>
      </c>
      <c r="J5" s="5">
        <v>44027</v>
      </c>
      <c r="K5" t="s">
        <v>20</v>
      </c>
      <c r="L5" t="s">
        <v>32</v>
      </c>
      <c r="M5">
        <v>21.5</v>
      </c>
      <c r="N5" t="s">
        <v>22</v>
      </c>
      <c r="O5" t="s">
        <v>33</v>
      </c>
      <c r="P5" s="4" t="s">
        <v>34</v>
      </c>
    </row>
    <row r="6" spans="1:16" x14ac:dyDescent="0.3">
      <c r="A6">
        <v>5</v>
      </c>
      <c r="B6" s="3" t="s">
        <v>35</v>
      </c>
      <c r="C6">
        <v>1307059817</v>
      </c>
      <c r="D6" t="s">
        <v>16</v>
      </c>
      <c r="E6">
        <v>2330</v>
      </c>
      <c r="F6">
        <v>29</v>
      </c>
      <c r="G6" t="s">
        <v>17</v>
      </c>
      <c r="H6" t="s">
        <v>29</v>
      </c>
      <c r="I6" t="s">
        <v>19</v>
      </c>
      <c r="J6" s="5">
        <v>44024</v>
      </c>
      <c r="K6" t="s">
        <v>20</v>
      </c>
      <c r="L6" t="s">
        <v>32</v>
      </c>
      <c r="M6">
        <v>16.559999999999999</v>
      </c>
      <c r="N6" t="s">
        <v>22</v>
      </c>
      <c r="O6" t="s">
        <v>27</v>
      </c>
      <c r="P6" s="4" t="s">
        <v>34</v>
      </c>
    </row>
    <row r="7" spans="1:16" x14ac:dyDescent="0.3">
      <c r="A7">
        <v>6</v>
      </c>
      <c r="B7" s="3" t="s">
        <v>36</v>
      </c>
      <c r="C7">
        <v>711007713</v>
      </c>
      <c r="D7" t="s">
        <v>16</v>
      </c>
      <c r="E7">
        <v>1844</v>
      </c>
      <c r="F7">
        <v>30</v>
      </c>
      <c r="G7" t="s">
        <v>17</v>
      </c>
      <c r="H7" t="s">
        <v>18</v>
      </c>
      <c r="I7" t="s">
        <v>19</v>
      </c>
      <c r="J7" s="5">
        <v>44019</v>
      </c>
      <c r="K7" t="s">
        <v>20</v>
      </c>
      <c r="L7" t="s">
        <v>32</v>
      </c>
      <c r="M7">
        <v>20.5</v>
      </c>
      <c r="N7" t="s">
        <v>22</v>
      </c>
      <c r="O7" t="s">
        <v>108</v>
      </c>
      <c r="P7" s="4" t="s">
        <v>23</v>
      </c>
    </row>
    <row r="8" spans="1:16" x14ac:dyDescent="0.3">
      <c r="A8">
        <v>7</v>
      </c>
      <c r="B8" s="3" t="s">
        <v>37</v>
      </c>
      <c r="C8">
        <v>1102024115</v>
      </c>
      <c r="D8" t="s">
        <v>16</v>
      </c>
      <c r="E8">
        <v>1460</v>
      </c>
      <c r="F8">
        <v>33</v>
      </c>
      <c r="G8" t="s">
        <v>25</v>
      </c>
      <c r="H8" t="s">
        <v>18</v>
      </c>
      <c r="I8" t="s">
        <v>19</v>
      </c>
      <c r="J8" s="5">
        <v>44016</v>
      </c>
      <c r="K8" t="s">
        <v>20</v>
      </c>
      <c r="L8" t="s">
        <v>38</v>
      </c>
      <c r="M8">
        <v>55</v>
      </c>
      <c r="N8" t="s">
        <v>39</v>
      </c>
      <c r="O8" t="s">
        <v>40</v>
      </c>
      <c r="P8" s="4" t="s">
        <v>23</v>
      </c>
    </row>
    <row r="9" spans="1:16" x14ac:dyDescent="0.3">
      <c r="A9">
        <v>8</v>
      </c>
      <c r="B9" s="3" t="s">
        <v>41</v>
      </c>
      <c r="C9">
        <v>1206043417</v>
      </c>
      <c r="D9" t="s">
        <v>16</v>
      </c>
      <c r="E9">
        <v>2045</v>
      </c>
      <c r="F9">
        <v>33</v>
      </c>
      <c r="G9" t="s">
        <v>25</v>
      </c>
      <c r="H9" t="s">
        <v>18</v>
      </c>
      <c r="I9" t="s">
        <v>42</v>
      </c>
      <c r="J9" s="5">
        <v>44024</v>
      </c>
      <c r="K9" t="s">
        <v>20</v>
      </c>
      <c r="L9" t="s">
        <v>38</v>
      </c>
      <c r="M9">
        <v>55</v>
      </c>
      <c r="N9" t="s">
        <v>39</v>
      </c>
      <c r="O9" t="s">
        <v>108</v>
      </c>
      <c r="P9" s="4" t="s">
        <v>23</v>
      </c>
    </row>
    <row r="10" spans="1:16" x14ac:dyDescent="0.3">
      <c r="A10">
        <v>9</v>
      </c>
      <c r="B10" s="3" t="s">
        <v>43</v>
      </c>
      <c r="C10">
        <v>1307060188</v>
      </c>
      <c r="D10" t="s">
        <v>16</v>
      </c>
      <c r="E10">
        <v>2468</v>
      </c>
      <c r="F10">
        <v>30</v>
      </c>
      <c r="G10" t="s">
        <v>17</v>
      </c>
      <c r="H10" t="s">
        <v>18</v>
      </c>
      <c r="I10" t="s">
        <v>19</v>
      </c>
      <c r="J10" s="5">
        <v>44016</v>
      </c>
      <c r="K10" t="s">
        <v>20</v>
      </c>
      <c r="L10" t="s">
        <v>44</v>
      </c>
      <c r="M10">
        <v>34.950000000000003</v>
      </c>
      <c r="N10" t="s">
        <v>22</v>
      </c>
      <c r="O10" t="s">
        <v>108</v>
      </c>
      <c r="P10" s="4" t="s">
        <v>45</v>
      </c>
    </row>
    <row r="11" spans="1:16" x14ac:dyDescent="0.3">
      <c r="A11">
        <v>10</v>
      </c>
      <c r="B11" s="3" t="s">
        <v>46</v>
      </c>
      <c r="C11">
        <v>1201031308</v>
      </c>
      <c r="D11" t="s">
        <v>16</v>
      </c>
      <c r="E11">
        <v>2050</v>
      </c>
      <c r="F11">
        <v>38</v>
      </c>
      <c r="G11" t="s">
        <v>17</v>
      </c>
      <c r="H11" t="s">
        <v>18</v>
      </c>
      <c r="I11" t="s">
        <v>19</v>
      </c>
      <c r="J11" s="5">
        <v>44013</v>
      </c>
      <c r="K11" t="s">
        <v>20</v>
      </c>
      <c r="L11" t="s">
        <v>44</v>
      </c>
      <c r="M11">
        <v>34.950000000000003</v>
      </c>
      <c r="N11" t="s">
        <v>47</v>
      </c>
      <c r="O11" t="s">
        <v>59</v>
      </c>
      <c r="P11" s="4" t="s">
        <v>23</v>
      </c>
    </row>
    <row r="12" spans="1:16" x14ac:dyDescent="0.3">
      <c r="A12">
        <v>11</v>
      </c>
      <c r="B12" s="3" t="s">
        <v>48</v>
      </c>
      <c r="C12">
        <v>1001495124</v>
      </c>
      <c r="D12" t="s">
        <v>16</v>
      </c>
      <c r="E12">
        <v>1902</v>
      </c>
      <c r="F12">
        <v>63</v>
      </c>
      <c r="G12" t="s">
        <v>17</v>
      </c>
      <c r="H12" t="s">
        <v>18</v>
      </c>
      <c r="I12" t="s">
        <v>19</v>
      </c>
      <c r="J12" s="5">
        <v>44015</v>
      </c>
      <c r="K12" t="s">
        <v>49</v>
      </c>
      <c r="L12" t="s">
        <v>50</v>
      </c>
      <c r="M12">
        <v>80</v>
      </c>
      <c r="N12" t="s">
        <v>47</v>
      </c>
      <c r="O12" t="s">
        <v>33</v>
      </c>
      <c r="P12" s="4" t="s">
        <v>23</v>
      </c>
    </row>
    <row r="13" spans="1:16" x14ac:dyDescent="0.3">
      <c r="A13">
        <v>12</v>
      </c>
      <c r="B13" s="3" t="s">
        <v>51</v>
      </c>
      <c r="C13">
        <v>1112030816</v>
      </c>
      <c r="D13" t="s">
        <v>16</v>
      </c>
      <c r="E13">
        <v>2067</v>
      </c>
      <c r="F13">
        <v>38</v>
      </c>
      <c r="G13" t="s">
        <v>17</v>
      </c>
      <c r="H13" t="s">
        <v>29</v>
      </c>
      <c r="I13" t="s">
        <v>19</v>
      </c>
      <c r="J13" s="5">
        <v>44028</v>
      </c>
      <c r="K13" t="s">
        <v>52</v>
      </c>
      <c r="L13" t="s">
        <v>53</v>
      </c>
      <c r="M13">
        <v>65</v>
      </c>
      <c r="N13" t="s">
        <v>39</v>
      </c>
      <c r="O13" t="s">
        <v>128</v>
      </c>
      <c r="P13" s="4" t="s">
        <v>54</v>
      </c>
    </row>
    <row r="14" spans="1:16" x14ac:dyDescent="0.3">
      <c r="A14">
        <v>13</v>
      </c>
      <c r="B14" s="3" t="s">
        <v>129</v>
      </c>
      <c r="C14">
        <v>1102024056</v>
      </c>
      <c r="D14" t="s">
        <v>16</v>
      </c>
      <c r="E14">
        <v>2026</v>
      </c>
      <c r="F14">
        <v>31</v>
      </c>
      <c r="G14" t="s">
        <v>17</v>
      </c>
      <c r="H14" t="s">
        <v>29</v>
      </c>
      <c r="I14" t="s">
        <v>19</v>
      </c>
      <c r="J14" s="5">
        <v>44016</v>
      </c>
      <c r="K14" t="s">
        <v>52</v>
      </c>
      <c r="L14" t="s">
        <v>55</v>
      </c>
      <c r="M14">
        <v>43</v>
      </c>
      <c r="N14" t="s">
        <v>56</v>
      </c>
      <c r="O14" t="s">
        <v>57</v>
      </c>
      <c r="P14" s="4" t="s">
        <v>23</v>
      </c>
    </row>
    <row r="15" spans="1:16" x14ac:dyDescent="0.3">
      <c r="A15">
        <v>14</v>
      </c>
      <c r="B15" s="3" t="s">
        <v>58</v>
      </c>
      <c r="C15">
        <v>905013738</v>
      </c>
      <c r="D15" t="s">
        <v>16</v>
      </c>
      <c r="E15">
        <v>2127</v>
      </c>
      <c r="F15">
        <v>46</v>
      </c>
      <c r="G15" t="s">
        <v>17</v>
      </c>
      <c r="H15" t="s">
        <v>29</v>
      </c>
      <c r="I15" t="s">
        <v>19</v>
      </c>
      <c r="J15" s="5">
        <v>44026</v>
      </c>
      <c r="K15" t="s">
        <v>52</v>
      </c>
      <c r="L15" t="s">
        <v>55</v>
      </c>
      <c r="M15">
        <v>48.5</v>
      </c>
      <c r="N15" t="s">
        <v>56</v>
      </c>
      <c r="O15" t="s">
        <v>59</v>
      </c>
      <c r="P15" s="4" t="s">
        <v>23</v>
      </c>
    </row>
    <row r="16" spans="1:16" x14ac:dyDescent="0.3">
      <c r="A16">
        <v>15</v>
      </c>
      <c r="B16" s="3" t="s">
        <v>60</v>
      </c>
      <c r="C16">
        <v>1410071156</v>
      </c>
      <c r="D16" t="s">
        <v>16</v>
      </c>
      <c r="E16">
        <v>1960</v>
      </c>
      <c r="F16">
        <v>31</v>
      </c>
      <c r="G16" t="s">
        <v>25</v>
      </c>
      <c r="H16" t="s">
        <v>18</v>
      </c>
      <c r="I16" t="s">
        <v>19</v>
      </c>
      <c r="J16" s="5">
        <v>44028</v>
      </c>
      <c r="K16" t="s">
        <v>52</v>
      </c>
      <c r="L16" t="s">
        <v>55</v>
      </c>
      <c r="M16">
        <v>40.1</v>
      </c>
      <c r="N16" t="s">
        <v>56</v>
      </c>
      <c r="O16" t="s">
        <v>128</v>
      </c>
      <c r="P16" s="4" t="s">
        <v>34</v>
      </c>
    </row>
    <row r="17" spans="1:16" x14ac:dyDescent="0.3">
      <c r="A17">
        <v>16</v>
      </c>
      <c r="B17" s="3" t="s">
        <v>61</v>
      </c>
      <c r="C17">
        <v>1105025718</v>
      </c>
      <c r="D17" t="s">
        <v>16</v>
      </c>
      <c r="E17">
        <v>2493</v>
      </c>
      <c r="F17">
        <v>33</v>
      </c>
      <c r="G17" t="s">
        <v>17</v>
      </c>
      <c r="H17" t="s">
        <v>29</v>
      </c>
      <c r="I17" t="s">
        <v>19</v>
      </c>
      <c r="J17" s="5">
        <v>44028</v>
      </c>
      <c r="K17" t="s">
        <v>52</v>
      </c>
      <c r="L17" t="s">
        <v>55</v>
      </c>
      <c r="M17">
        <v>34</v>
      </c>
      <c r="N17" t="s">
        <v>56</v>
      </c>
      <c r="O17" t="s">
        <v>59</v>
      </c>
      <c r="P17" s="4" t="s">
        <v>34</v>
      </c>
    </row>
    <row r="18" spans="1:16" x14ac:dyDescent="0.3">
      <c r="A18">
        <v>17</v>
      </c>
      <c r="B18" s="3" t="s">
        <v>62</v>
      </c>
      <c r="C18">
        <v>1003018246</v>
      </c>
      <c r="D18" t="s">
        <v>16</v>
      </c>
      <c r="E18">
        <v>2301</v>
      </c>
      <c r="F18">
        <v>31</v>
      </c>
      <c r="G18" t="s">
        <v>17</v>
      </c>
      <c r="H18" t="s">
        <v>18</v>
      </c>
      <c r="I18" t="s">
        <v>19</v>
      </c>
      <c r="J18" s="5">
        <v>44020</v>
      </c>
      <c r="K18" t="s">
        <v>52</v>
      </c>
      <c r="L18" t="s">
        <v>55</v>
      </c>
      <c r="M18">
        <v>40</v>
      </c>
      <c r="N18" t="s">
        <v>56</v>
      </c>
      <c r="O18" t="s">
        <v>59</v>
      </c>
      <c r="P18" s="4" t="s">
        <v>45</v>
      </c>
    </row>
    <row r="19" spans="1:16" x14ac:dyDescent="0.3">
      <c r="A19">
        <v>18</v>
      </c>
      <c r="B19" s="3" t="s">
        <v>63</v>
      </c>
      <c r="C19">
        <v>1406068403</v>
      </c>
      <c r="D19" t="s">
        <v>64</v>
      </c>
      <c r="E19">
        <v>78230</v>
      </c>
      <c r="F19">
        <v>29</v>
      </c>
      <c r="G19" t="s">
        <v>25</v>
      </c>
      <c r="H19" t="s">
        <v>26</v>
      </c>
      <c r="I19" t="s">
        <v>19</v>
      </c>
      <c r="J19" s="5">
        <v>44027</v>
      </c>
      <c r="K19" t="s">
        <v>52</v>
      </c>
      <c r="L19" t="s">
        <v>55</v>
      </c>
      <c r="M19">
        <v>35.5</v>
      </c>
      <c r="N19" t="s">
        <v>56</v>
      </c>
      <c r="O19" t="s">
        <v>108</v>
      </c>
      <c r="P19" s="4" t="s">
        <v>54</v>
      </c>
    </row>
    <row r="20" spans="1:16" x14ac:dyDescent="0.3">
      <c r="A20">
        <v>19</v>
      </c>
      <c r="B20" s="3" t="s">
        <v>65</v>
      </c>
      <c r="C20">
        <v>1102023965</v>
      </c>
      <c r="D20" t="s">
        <v>16</v>
      </c>
      <c r="E20">
        <v>2747</v>
      </c>
      <c r="F20">
        <v>33</v>
      </c>
      <c r="G20" t="s">
        <v>25</v>
      </c>
      <c r="H20" t="s">
        <v>18</v>
      </c>
      <c r="I20" t="s">
        <v>19</v>
      </c>
      <c r="J20" s="5">
        <v>44028</v>
      </c>
      <c r="K20" t="s">
        <v>52</v>
      </c>
      <c r="L20" t="s">
        <v>55</v>
      </c>
      <c r="M20">
        <v>41</v>
      </c>
      <c r="N20" t="s">
        <v>56</v>
      </c>
      <c r="O20" t="s">
        <v>128</v>
      </c>
      <c r="P20" s="4" t="s">
        <v>23</v>
      </c>
    </row>
    <row r="21" spans="1:16" x14ac:dyDescent="0.3">
      <c r="A21">
        <v>20</v>
      </c>
      <c r="B21" s="3" t="s">
        <v>66</v>
      </c>
      <c r="C21">
        <v>1108027853</v>
      </c>
      <c r="D21" t="s">
        <v>16</v>
      </c>
      <c r="E21">
        <v>1886</v>
      </c>
      <c r="F21">
        <v>33</v>
      </c>
      <c r="G21" t="s">
        <v>17</v>
      </c>
      <c r="H21" t="s">
        <v>18</v>
      </c>
      <c r="I21" t="s">
        <v>19</v>
      </c>
      <c r="J21" s="5">
        <v>44014</v>
      </c>
      <c r="K21" t="s">
        <v>52</v>
      </c>
      <c r="L21" t="s">
        <v>55</v>
      </c>
      <c r="M21">
        <v>42.75</v>
      </c>
      <c r="N21" t="s">
        <v>56</v>
      </c>
      <c r="O21" t="s">
        <v>128</v>
      </c>
      <c r="P21" s="4" t="s">
        <v>54</v>
      </c>
    </row>
    <row r="22" spans="1:16" x14ac:dyDescent="0.3">
      <c r="A22">
        <v>21</v>
      </c>
      <c r="B22" s="3" t="s">
        <v>67</v>
      </c>
      <c r="C22">
        <v>1407068885</v>
      </c>
      <c r="D22" t="s">
        <v>16</v>
      </c>
      <c r="E22">
        <v>1886</v>
      </c>
      <c r="F22">
        <v>36</v>
      </c>
      <c r="G22" t="s">
        <v>17</v>
      </c>
      <c r="H22" t="s">
        <v>18</v>
      </c>
      <c r="I22" t="s">
        <v>19</v>
      </c>
      <c r="J22" s="5">
        <v>44020</v>
      </c>
      <c r="K22" t="s">
        <v>52</v>
      </c>
      <c r="L22" t="s">
        <v>55</v>
      </c>
      <c r="M22">
        <v>39.549999999999997</v>
      </c>
      <c r="N22" t="s">
        <v>56</v>
      </c>
      <c r="O22" t="s">
        <v>128</v>
      </c>
      <c r="P22" s="4" t="s">
        <v>23</v>
      </c>
    </row>
    <row r="23" spans="1:16" x14ac:dyDescent="0.3">
      <c r="A23">
        <v>22</v>
      </c>
      <c r="B23" s="3" t="s">
        <v>68</v>
      </c>
      <c r="C23">
        <v>1203032255</v>
      </c>
      <c r="D23" t="s">
        <v>16</v>
      </c>
      <c r="E23">
        <v>1810</v>
      </c>
      <c r="F23">
        <v>31</v>
      </c>
      <c r="G23" t="s">
        <v>25</v>
      </c>
      <c r="H23" t="s">
        <v>18</v>
      </c>
      <c r="I23" t="s">
        <v>19</v>
      </c>
      <c r="J23" s="5">
        <v>44020</v>
      </c>
      <c r="K23" t="s">
        <v>52</v>
      </c>
      <c r="L23" t="s">
        <v>55</v>
      </c>
      <c r="M23">
        <v>42.2</v>
      </c>
      <c r="N23" t="s">
        <v>56</v>
      </c>
      <c r="O23" t="s">
        <v>33</v>
      </c>
      <c r="P23" s="4" t="s">
        <v>34</v>
      </c>
    </row>
    <row r="24" spans="1:16" x14ac:dyDescent="0.3">
      <c r="A24">
        <v>23</v>
      </c>
      <c r="B24" s="3" t="s">
        <v>69</v>
      </c>
      <c r="C24">
        <v>1111030148</v>
      </c>
      <c r="D24" t="s">
        <v>16</v>
      </c>
      <c r="E24">
        <v>2452</v>
      </c>
      <c r="F24">
        <v>30</v>
      </c>
      <c r="G24" t="s">
        <v>25</v>
      </c>
      <c r="H24" t="s">
        <v>26</v>
      </c>
      <c r="I24" t="s">
        <v>19</v>
      </c>
      <c r="J24" s="5">
        <v>44019</v>
      </c>
      <c r="K24" t="s">
        <v>52</v>
      </c>
      <c r="L24" t="s">
        <v>55</v>
      </c>
      <c r="M24">
        <v>45</v>
      </c>
      <c r="N24" t="s">
        <v>56</v>
      </c>
      <c r="O24" t="s">
        <v>70</v>
      </c>
      <c r="P24" s="4" t="s">
        <v>45</v>
      </c>
    </row>
    <row r="25" spans="1:16" x14ac:dyDescent="0.3">
      <c r="A25">
        <v>24</v>
      </c>
      <c r="B25" s="3" t="s">
        <v>71</v>
      </c>
      <c r="C25">
        <v>808010278</v>
      </c>
      <c r="D25" t="s">
        <v>16</v>
      </c>
      <c r="E25">
        <v>2110</v>
      </c>
      <c r="F25">
        <v>47</v>
      </c>
      <c r="G25" t="s">
        <v>25</v>
      </c>
      <c r="H25" t="s">
        <v>18</v>
      </c>
      <c r="I25" t="s">
        <v>19</v>
      </c>
      <c r="J25" s="5">
        <v>44026</v>
      </c>
      <c r="K25" t="s">
        <v>52</v>
      </c>
      <c r="L25" t="s">
        <v>55</v>
      </c>
      <c r="M25">
        <v>30.2</v>
      </c>
      <c r="N25" t="s">
        <v>56</v>
      </c>
      <c r="O25" t="s">
        <v>128</v>
      </c>
      <c r="P25" s="4" t="s">
        <v>45</v>
      </c>
    </row>
    <row r="26" spans="1:16" x14ac:dyDescent="0.3">
      <c r="A26">
        <v>25</v>
      </c>
      <c r="B26" s="3" t="s">
        <v>72</v>
      </c>
      <c r="C26">
        <v>1110029732</v>
      </c>
      <c r="D26" t="s">
        <v>16</v>
      </c>
      <c r="E26">
        <v>2148</v>
      </c>
      <c r="F26">
        <v>38</v>
      </c>
      <c r="G26" t="s">
        <v>17</v>
      </c>
      <c r="H26" t="s">
        <v>29</v>
      </c>
      <c r="I26" t="s">
        <v>19</v>
      </c>
      <c r="J26" s="5">
        <v>44022</v>
      </c>
      <c r="K26" t="s">
        <v>49</v>
      </c>
      <c r="L26" t="s">
        <v>55</v>
      </c>
      <c r="M26">
        <v>31.4</v>
      </c>
      <c r="N26" t="s">
        <v>56</v>
      </c>
      <c r="O26" t="s">
        <v>128</v>
      </c>
      <c r="P26" s="4" t="s">
        <v>45</v>
      </c>
    </row>
    <row r="27" spans="1:16" x14ac:dyDescent="0.3">
      <c r="A27">
        <v>26</v>
      </c>
      <c r="B27" s="3" t="s">
        <v>73</v>
      </c>
      <c r="C27">
        <v>1192991000</v>
      </c>
      <c r="D27" t="s">
        <v>16</v>
      </c>
      <c r="E27">
        <v>1460</v>
      </c>
      <c r="F27">
        <v>37</v>
      </c>
      <c r="G27" t="s">
        <v>25</v>
      </c>
      <c r="H27" t="s">
        <v>29</v>
      </c>
      <c r="I27" t="s">
        <v>19</v>
      </c>
      <c r="J27" s="5">
        <v>44023</v>
      </c>
      <c r="K27" t="s">
        <v>52</v>
      </c>
      <c r="L27" t="s">
        <v>74</v>
      </c>
      <c r="M27">
        <v>65</v>
      </c>
      <c r="N27" t="s">
        <v>75</v>
      </c>
      <c r="O27" t="s">
        <v>76</v>
      </c>
      <c r="P27" s="4" t="s">
        <v>54</v>
      </c>
    </row>
    <row r="28" spans="1:16" x14ac:dyDescent="0.3">
      <c r="A28">
        <v>27</v>
      </c>
      <c r="B28" s="3" t="s">
        <v>77</v>
      </c>
      <c r="C28">
        <v>1106026933</v>
      </c>
      <c r="D28" t="s">
        <v>16</v>
      </c>
      <c r="E28">
        <v>2481</v>
      </c>
      <c r="F28">
        <v>44</v>
      </c>
      <c r="G28" t="s">
        <v>25</v>
      </c>
      <c r="H28" t="s">
        <v>29</v>
      </c>
      <c r="I28" t="s">
        <v>19</v>
      </c>
      <c r="J28" s="5">
        <v>44026</v>
      </c>
      <c r="K28" t="s">
        <v>52</v>
      </c>
      <c r="L28" t="s">
        <v>78</v>
      </c>
      <c r="M28">
        <v>62</v>
      </c>
      <c r="N28" t="s">
        <v>75</v>
      </c>
      <c r="O28" t="s">
        <v>76</v>
      </c>
      <c r="P28" s="4" t="s">
        <v>23</v>
      </c>
    </row>
    <row r="29" spans="1:16" x14ac:dyDescent="0.3">
      <c r="A29">
        <v>28</v>
      </c>
      <c r="B29" s="3" t="s">
        <v>79</v>
      </c>
      <c r="C29">
        <v>1001175250</v>
      </c>
      <c r="D29" t="s">
        <v>16</v>
      </c>
      <c r="E29">
        <v>1915</v>
      </c>
      <c r="F29">
        <v>54</v>
      </c>
      <c r="G29" t="s">
        <v>25</v>
      </c>
      <c r="H29" t="s">
        <v>26</v>
      </c>
      <c r="I29" t="s">
        <v>19</v>
      </c>
      <c r="J29" s="5">
        <v>44013</v>
      </c>
      <c r="K29" t="s">
        <v>52</v>
      </c>
      <c r="L29" t="s">
        <v>78</v>
      </c>
      <c r="M29">
        <v>21</v>
      </c>
      <c r="N29" t="s">
        <v>75</v>
      </c>
      <c r="O29" t="s">
        <v>108</v>
      </c>
      <c r="P29" s="4" t="s">
        <v>23</v>
      </c>
    </row>
    <row r="30" spans="1:16" x14ac:dyDescent="0.3">
      <c r="A30">
        <v>29</v>
      </c>
      <c r="B30" s="3" t="s">
        <v>80</v>
      </c>
      <c r="C30">
        <v>1011022863</v>
      </c>
      <c r="D30" t="s">
        <v>16</v>
      </c>
      <c r="E30">
        <v>2134</v>
      </c>
      <c r="F30">
        <v>31</v>
      </c>
      <c r="G30" t="s">
        <v>25</v>
      </c>
      <c r="H30" t="s">
        <v>18</v>
      </c>
      <c r="I30" t="s">
        <v>42</v>
      </c>
      <c r="J30" s="5">
        <v>44019</v>
      </c>
      <c r="K30" t="s">
        <v>52</v>
      </c>
      <c r="L30" t="s">
        <v>81</v>
      </c>
      <c r="M30">
        <v>63</v>
      </c>
      <c r="N30" t="s">
        <v>75</v>
      </c>
      <c r="O30" t="s">
        <v>108</v>
      </c>
      <c r="P30" s="4" t="s">
        <v>82</v>
      </c>
    </row>
    <row r="31" spans="1:16" x14ac:dyDescent="0.3">
      <c r="A31">
        <v>30</v>
      </c>
      <c r="B31" s="3" t="s">
        <v>83</v>
      </c>
      <c r="C31">
        <v>1101023754</v>
      </c>
      <c r="D31" t="s">
        <v>16</v>
      </c>
      <c r="E31">
        <v>1886</v>
      </c>
      <c r="F31">
        <v>47</v>
      </c>
      <c r="G31" t="s">
        <v>25</v>
      </c>
      <c r="H31" t="s">
        <v>29</v>
      </c>
      <c r="I31" t="s">
        <v>19</v>
      </c>
      <c r="J31" s="5">
        <v>44020</v>
      </c>
      <c r="K31" t="s">
        <v>52</v>
      </c>
      <c r="L31" t="s">
        <v>84</v>
      </c>
      <c r="M31">
        <v>64</v>
      </c>
      <c r="N31" t="s">
        <v>75</v>
      </c>
      <c r="O31" t="s">
        <v>76</v>
      </c>
      <c r="P31" s="4" t="s">
        <v>85</v>
      </c>
    </row>
    <row r="32" spans="1:16" x14ac:dyDescent="0.3">
      <c r="A32">
        <v>31</v>
      </c>
      <c r="B32" s="3" t="s">
        <v>86</v>
      </c>
      <c r="C32">
        <v>1301052902</v>
      </c>
      <c r="D32" t="s">
        <v>16</v>
      </c>
      <c r="E32">
        <v>2170</v>
      </c>
      <c r="F32">
        <v>32</v>
      </c>
      <c r="G32" t="s">
        <v>25</v>
      </c>
      <c r="H32" t="s">
        <v>29</v>
      </c>
      <c r="I32" t="s">
        <v>19</v>
      </c>
      <c r="J32" s="5">
        <v>44018</v>
      </c>
      <c r="K32" t="s">
        <v>52</v>
      </c>
      <c r="L32" t="s">
        <v>87</v>
      </c>
      <c r="M32">
        <v>28.99</v>
      </c>
      <c r="N32" t="s">
        <v>88</v>
      </c>
      <c r="O32" t="s">
        <v>59</v>
      </c>
      <c r="P32" s="4" t="s">
        <v>23</v>
      </c>
    </row>
    <row r="33" spans="1:16" x14ac:dyDescent="0.3">
      <c r="A33">
        <v>32</v>
      </c>
      <c r="B33" s="3" t="s">
        <v>89</v>
      </c>
      <c r="C33">
        <v>1501072093</v>
      </c>
      <c r="D33" t="s">
        <v>90</v>
      </c>
      <c r="E33">
        <v>6040</v>
      </c>
      <c r="F33">
        <v>49</v>
      </c>
      <c r="G33" t="s">
        <v>17</v>
      </c>
      <c r="H33" t="s">
        <v>29</v>
      </c>
      <c r="I33" t="s">
        <v>19</v>
      </c>
      <c r="J33" s="5">
        <v>44021</v>
      </c>
      <c r="K33" t="s">
        <v>52</v>
      </c>
      <c r="L33" t="s">
        <v>87</v>
      </c>
      <c r="M33">
        <v>31.4</v>
      </c>
      <c r="N33" t="s">
        <v>88</v>
      </c>
      <c r="O33" t="s">
        <v>70</v>
      </c>
      <c r="P33" s="4" t="s">
        <v>23</v>
      </c>
    </row>
    <row r="34" spans="1:16" x14ac:dyDescent="0.3">
      <c r="A34">
        <v>33</v>
      </c>
      <c r="B34" s="3" t="s">
        <v>91</v>
      </c>
      <c r="C34">
        <v>602000312</v>
      </c>
      <c r="D34" t="s">
        <v>90</v>
      </c>
      <c r="E34">
        <v>6070</v>
      </c>
      <c r="F34">
        <v>29</v>
      </c>
      <c r="G34" t="s">
        <v>17</v>
      </c>
      <c r="H34" t="s">
        <v>29</v>
      </c>
      <c r="I34" t="s">
        <v>19</v>
      </c>
      <c r="J34" s="5">
        <v>44013</v>
      </c>
      <c r="K34" t="s">
        <v>52</v>
      </c>
      <c r="L34" t="s">
        <v>87</v>
      </c>
      <c r="M34">
        <v>26</v>
      </c>
      <c r="N34" t="s">
        <v>88</v>
      </c>
      <c r="O34" t="s">
        <v>108</v>
      </c>
      <c r="P34" s="4" t="s">
        <v>85</v>
      </c>
    </row>
    <row r="35" spans="1:16" x14ac:dyDescent="0.3">
      <c r="A35">
        <v>34</v>
      </c>
      <c r="B35" s="3" t="s">
        <v>92</v>
      </c>
      <c r="C35">
        <v>1203032263</v>
      </c>
      <c r="D35" t="s">
        <v>16</v>
      </c>
      <c r="E35">
        <v>2360</v>
      </c>
      <c r="F35">
        <v>44</v>
      </c>
      <c r="G35" t="s">
        <v>17</v>
      </c>
      <c r="H35" t="s">
        <v>18</v>
      </c>
      <c r="I35" t="s">
        <v>19</v>
      </c>
      <c r="J35" s="5">
        <v>44028</v>
      </c>
      <c r="K35" t="s">
        <v>52</v>
      </c>
      <c r="L35" t="s">
        <v>87</v>
      </c>
      <c r="M35">
        <v>27.49</v>
      </c>
      <c r="N35" t="s">
        <v>88</v>
      </c>
      <c r="O35" t="s">
        <v>93</v>
      </c>
      <c r="P35" s="4" t="s">
        <v>23</v>
      </c>
    </row>
    <row r="36" spans="1:16" x14ac:dyDescent="0.3">
      <c r="A36">
        <v>35</v>
      </c>
      <c r="B36" s="3" t="s">
        <v>94</v>
      </c>
      <c r="C36">
        <v>1212052023</v>
      </c>
      <c r="D36" t="s">
        <v>16</v>
      </c>
      <c r="E36">
        <v>1886</v>
      </c>
      <c r="F36">
        <v>30</v>
      </c>
      <c r="G36" t="s">
        <v>25</v>
      </c>
      <c r="H36" t="s">
        <v>26</v>
      </c>
      <c r="I36" t="s">
        <v>19</v>
      </c>
      <c r="J36" s="5">
        <v>44022</v>
      </c>
      <c r="K36" t="s">
        <v>52</v>
      </c>
      <c r="L36" t="s">
        <v>95</v>
      </c>
      <c r="M36">
        <v>45</v>
      </c>
      <c r="N36" t="s">
        <v>96</v>
      </c>
      <c r="O36" t="s">
        <v>59</v>
      </c>
      <c r="P36" s="4" t="s">
        <v>45</v>
      </c>
    </row>
    <row r="37" spans="1:16" x14ac:dyDescent="0.3">
      <c r="A37">
        <v>36</v>
      </c>
      <c r="B37" s="3" t="s">
        <v>97</v>
      </c>
      <c r="C37">
        <v>1102024173</v>
      </c>
      <c r="D37" t="s">
        <v>16</v>
      </c>
      <c r="E37">
        <v>2135</v>
      </c>
      <c r="F37">
        <v>28</v>
      </c>
      <c r="G37" t="s">
        <v>25</v>
      </c>
      <c r="H37" t="s">
        <v>18</v>
      </c>
      <c r="I37" t="s">
        <v>19</v>
      </c>
      <c r="J37" s="5">
        <v>44015</v>
      </c>
      <c r="K37" t="s">
        <v>52</v>
      </c>
      <c r="L37" t="s">
        <v>95</v>
      </c>
      <c r="M37">
        <v>42</v>
      </c>
      <c r="N37" t="s">
        <v>96</v>
      </c>
      <c r="O37" t="s">
        <v>93</v>
      </c>
      <c r="P37" s="4" t="s">
        <v>34</v>
      </c>
    </row>
    <row r="38" spans="1:16" x14ac:dyDescent="0.3">
      <c r="A38">
        <v>37</v>
      </c>
      <c r="B38" s="3" t="s">
        <v>98</v>
      </c>
      <c r="C38">
        <v>1101023540</v>
      </c>
      <c r="D38" t="s">
        <v>16</v>
      </c>
      <c r="E38">
        <v>2119</v>
      </c>
      <c r="F38">
        <v>29</v>
      </c>
      <c r="G38" t="s">
        <v>17</v>
      </c>
      <c r="H38" t="s">
        <v>18</v>
      </c>
      <c r="I38" t="s">
        <v>19</v>
      </c>
      <c r="J38" s="5">
        <v>44022</v>
      </c>
      <c r="K38" t="s">
        <v>52</v>
      </c>
      <c r="L38" t="s">
        <v>95</v>
      </c>
      <c r="M38">
        <v>37</v>
      </c>
      <c r="N38" t="s">
        <v>96</v>
      </c>
      <c r="O38" t="s">
        <v>128</v>
      </c>
      <c r="P38" s="4" t="s">
        <v>45</v>
      </c>
    </row>
    <row r="39" spans="1:16" x14ac:dyDescent="0.3">
      <c r="A39">
        <v>38</v>
      </c>
      <c r="B39" s="3" t="s">
        <v>99</v>
      </c>
      <c r="C39">
        <v>1988299991</v>
      </c>
      <c r="D39" t="s">
        <v>16</v>
      </c>
      <c r="E39">
        <v>2472</v>
      </c>
      <c r="F39">
        <v>36</v>
      </c>
      <c r="G39" t="s">
        <v>17</v>
      </c>
      <c r="H39" t="s">
        <v>100</v>
      </c>
      <c r="I39" t="s">
        <v>19</v>
      </c>
      <c r="J39" s="5">
        <v>44016</v>
      </c>
      <c r="K39" t="s">
        <v>52</v>
      </c>
      <c r="L39" t="s">
        <v>95</v>
      </c>
      <c r="M39">
        <v>39</v>
      </c>
      <c r="N39" t="s">
        <v>96</v>
      </c>
      <c r="O39" t="s">
        <v>128</v>
      </c>
      <c r="P39" s="4" t="s">
        <v>23</v>
      </c>
    </row>
    <row r="40" spans="1:16" x14ac:dyDescent="0.3">
      <c r="A40">
        <v>39</v>
      </c>
      <c r="B40" s="3" t="s">
        <v>101</v>
      </c>
      <c r="C40">
        <v>1012023013</v>
      </c>
      <c r="D40" t="s">
        <v>16</v>
      </c>
      <c r="E40">
        <v>2138</v>
      </c>
      <c r="F40">
        <v>30</v>
      </c>
      <c r="G40" t="s">
        <v>25</v>
      </c>
      <c r="H40" t="s">
        <v>29</v>
      </c>
      <c r="I40" t="s">
        <v>19</v>
      </c>
      <c r="J40" s="5">
        <v>44028</v>
      </c>
      <c r="K40" t="s">
        <v>52</v>
      </c>
      <c r="L40" t="s">
        <v>95</v>
      </c>
      <c r="M40">
        <v>43</v>
      </c>
      <c r="N40" t="s">
        <v>96</v>
      </c>
      <c r="O40" t="s">
        <v>70</v>
      </c>
      <c r="P40" s="4" t="s">
        <v>34</v>
      </c>
    </row>
    <row r="41" spans="1:16" x14ac:dyDescent="0.3">
      <c r="A41">
        <v>40</v>
      </c>
      <c r="B41" s="3" t="s">
        <v>102</v>
      </c>
      <c r="C41">
        <v>1001956578</v>
      </c>
      <c r="D41" t="s">
        <v>16</v>
      </c>
      <c r="E41">
        <v>2048</v>
      </c>
      <c r="F41">
        <v>38</v>
      </c>
      <c r="G41" t="s">
        <v>17</v>
      </c>
      <c r="H41" t="s">
        <v>18</v>
      </c>
      <c r="I41" t="s">
        <v>19</v>
      </c>
      <c r="J41" s="5">
        <v>44015</v>
      </c>
      <c r="K41" t="s">
        <v>52</v>
      </c>
      <c r="L41" t="s">
        <v>95</v>
      </c>
      <c r="M41">
        <v>27</v>
      </c>
      <c r="N41" t="s">
        <v>96</v>
      </c>
      <c r="O41" t="s">
        <v>40</v>
      </c>
      <c r="P41" s="4" t="s">
        <v>23</v>
      </c>
    </row>
    <row r="42" spans="1:16" x14ac:dyDescent="0.3">
      <c r="A42">
        <v>41</v>
      </c>
      <c r="B42" s="3" t="s">
        <v>103</v>
      </c>
      <c r="C42">
        <v>906014183</v>
      </c>
      <c r="D42" t="s">
        <v>16</v>
      </c>
      <c r="E42">
        <v>1773</v>
      </c>
      <c r="F42">
        <v>36</v>
      </c>
      <c r="G42" t="s">
        <v>17</v>
      </c>
      <c r="H42" t="s">
        <v>18</v>
      </c>
      <c r="I42" t="s">
        <v>19</v>
      </c>
      <c r="J42" s="5">
        <v>44021</v>
      </c>
      <c r="K42" t="s">
        <v>52</v>
      </c>
      <c r="L42" t="s">
        <v>95</v>
      </c>
      <c r="M42">
        <v>47</v>
      </c>
      <c r="N42" t="s">
        <v>96</v>
      </c>
      <c r="O42" t="s">
        <v>70</v>
      </c>
      <c r="P42" s="4" t="s">
        <v>23</v>
      </c>
    </row>
    <row r="43" spans="1:16" x14ac:dyDescent="0.3">
      <c r="A43">
        <v>42</v>
      </c>
      <c r="B43" s="3" t="s">
        <v>104</v>
      </c>
      <c r="C43">
        <v>1104025466</v>
      </c>
      <c r="D43" t="s">
        <v>16</v>
      </c>
      <c r="E43">
        <v>1420</v>
      </c>
      <c r="F43">
        <v>29</v>
      </c>
      <c r="G43" t="s">
        <v>25</v>
      </c>
      <c r="H43" t="s">
        <v>18</v>
      </c>
      <c r="I43" t="s">
        <v>19</v>
      </c>
      <c r="J43" s="5">
        <v>44026</v>
      </c>
      <c r="K43" t="s">
        <v>52</v>
      </c>
      <c r="L43" t="s">
        <v>95</v>
      </c>
      <c r="M43">
        <v>28</v>
      </c>
      <c r="N43" t="s">
        <v>96</v>
      </c>
      <c r="O43" t="s">
        <v>40</v>
      </c>
      <c r="P43" s="4" t="s">
        <v>23</v>
      </c>
    </row>
    <row r="44" spans="1:16" x14ac:dyDescent="0.3">
      <c r="A44">
        <v>43</v>
      </c>
      <c r="B44" s="3" t="s">
        <v>105</v>
      </c>
      <c r="C44">
        <v>1411071506</v>
      </c>
      <c r="D44" t="s">
        <v>16</v>
      </c>
      <c r="E44">
        <v>2343</v>
      </c>
      <c r="F44">
        <v>48</v>
      </c>
      <c r="G44" t="s">
        <v>25</v>
      </c>
      <c r="H44" t="s">
        <v>18</v>
      </c>
      <c r="I44" t="s">
        <v>42</v>
      </c>
      <c r="J44" s="5">
        <v>44026</v>
      </c>
      <c r="K44" t="s">
        <v>52</v>
      </c>
      <c r="L44" t="s">
        <v>95</v>
      </c>
      <c r="M44">
        <v>49.1</v>
      </c>
      <c r="N44" t="s">
        <v>96</v>
      </c>
      <c r="O44" t="s">
        <v>128</v>
      </c>
      <c r="P44" s="4" t="s">
        <v>34</v>
      </c>
    </row>
    <row r="45" spans="1:16" x14ac:dyDescent="0.3">
      <c r="A45">
        <v>44</v>
      </c>
      <c r="B45" s="6" t="s">
        <v>106</v>
      </c>
      <c r="C45" s="7">
        <v>1307060199</v>
      </c>
      <c r="D45" s="7" t="s">
        <v>16</v>
      </c>
      <c r="E45" s="7">
        <v>2148</v>
      </c>
      <c r="F45" s="7">
        <v>42</v>
      </c>
      <c r="G45" s="7" t="s">
        <v>25</v>
      </c>
      <c r="H45" s="7" t="s">
        <v>18</v>
      </c>
      <c r="I45" s="7" t="s">
        <v>19</v>
      </c>
      <c r="J45" s="5">
        <v>44026</v>
      </c>
      <c r="K45" s="7" t="s">
        <v>52</v>
      </c>
      <c r="L45" s="7" t="s">
        <v>107</v>
      </c>
      <c r="M45" s="7">
        <v>62</v>
      </c>
      <c r="N45" s="7" t="s">
        <v>56</v>
      </c>
      <c r="O45" s="7" t="s">
        <v>108</v>
      </c>
      <c r="P45" s="8" t="s">
        <v>23</v>
      </c>
    </row>
  </sheetData>
  <autoFilter ref="A1:P45" xr:uid="{00000000-0009-0000-0000-000002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29"/>
  <sheetViews>
    <sheetView topLeftCell="A6" workbookViewId="0">
      <selection activeCell="C27" sqref="C27:D29"/>
    </sheetView>
  </sheetViews>
  <sheetFormatPr defaultRowHeight="14.4" x14ac:dyDescent="0.3"/>
  <cols>
    <col min="3" max="3" width="18.6640625" bestFit="1" customWidth="1"/>
    <col min="7" max="7" width="12.109375" bestFit="1" customWidth="1"/>
    <col min="10" max="10" width="16.21875" bestFit="1" customWidth="1"/>
  </cols>
  <sheetData>
    <row r="2" spans="2:11" ht="15.6" x14ac:dyDescent="0.3">
      <c r="B2" s="13" t="s">
        <v>117</v>
      </c>
      <c r="C2" s="1"/>
      <c r="D2" s="2"/>
      <c r="F2" t="s">
        <v>130</v>
      </c>
      <c r="G2" t="s">
        <v>135</v>
      </c>
      <c r="J2" t="s">
        <v>134</v>
      </c>
    </row>
    <row r="3" spans="2:11" x14ac:dyDescent="0.3">
      <c r="B3" s="3"/>
      <c r="D3" s="4"/>
      <c r="F3">
        <f>COUNT('Raw data'!A2:A45)</f>
        <v>44</v>
      </c>
      <c r="G3">
        <f>G14+G23</f>
        <v>2953000</v>
      </c>
      <c r="J3" t="s">
        <v>126</v>
      </c>
      <c r="K3">
        <f>F14</f>
        <v>35</v>
      </c>
    </row>
    <row r="4" spans="2:11" x14ac:dyDescent="0.3">
      <c r="B4" s="3">
        <v>1</v>
      </c>
      <c r="C4" t="s">
        <v>109</v>
      </c>
      <c r="D4" s="14">
        <v>150000</v>
      </c>
      <c r="J4" t="s">
        <v>127</v>
      </c>
      <c r="K4">
        <f>F23</f>
        <v>9</v>
      </c>
    </row>
    <row r="5" spans="2:11" x14ac:dyDescent="0.3">
      <c r="B5" s="3">
        <v>2</v>
      </c>
      <c r="C5" t="s">
        <v>110</v>
      </c>
      <c r="D5" s="4">
        <v>600000</v>
      </c>
    </row>
    <row r="6" spans="2:11" x14ac:dyDescent="0.3">
      <c r="B6" s="3">
        <v>3</v>
      </c>
      <c r="C6" t="s">
        <v>121</v>
      </c>
      <c r="D6" s="4">
        <v>180000</v>
      </c>
      <c r="J6" t="s">
        <v>17</v>
      </c>
      <c r="K6">
        <f>COUNTIF('Raw data'!G2:G45,"Female")</f>
        <v>22</v>
      </c>
    </row>
    <row r="7" spans="2:11" x14ac:dyDescent="0.3">
      <c r="B7" s="6">
        <v>4</v>
      </c>
      <c r="C7" s="7" t="s">
        <v>111</v>
      </c>
      <c r="D7" s="8">
        <v>250000</v>
      </c>
      <c r="J7" t="s">
        <v>25</v>
      </c>
      <c r="K7">
        <f>COUNTIF('Raw data'!G2:G45,"Male")</f>
        <v>22</v>
      </c>
    </row>
    <row r="9" spans="2:11" ht="15.6" x14ac:dyDescent="0.3">
      <c r="B9" s="13" t="s">
        <v>116</v>
      </c>
      <c r="C9" s="1"/>
      <c r="D9" s="2"/>
    </row>
    <row r="10" spans="2:11" x14ac:dyDescent="0.3">
      <c r="B10" s="3"/>
      <c r="D10" s="4"/>
    </row>
    <row r="11" spans="2:11" x14ac:dyDescent="0.3">
      <c r="B11" s="3">
        <v>1</v>
      </c>
      <c r="C11" t="s">
        <v>112</v>
      </c>
      <c r="D11" s="4">
        <v>5000</v>
      </c>
    </row>
    <row r="12" spans="2:11" x14ac:dyDescent="0.3">
      <c r="B12" s="3">
        <v>2</v>
      </c>
      <c r="C12" t="s">
        <v>113</v>
      </c>
      <c r="D12" s="4">
        <v>3000</v>
      </c>
    </row>
    <row r="13" spans="2:11" x14ac:dyDescent="0.3">
      <c r="B13" s="3">
        <v>3</v>
      </c>
      <c r="C13" t="s">
        <v>114</v>
      </c>
      <c r="D13" s="4">
        <v>25000</v>
      </c>
      <c r="F13" t="s">
        <v>126</v>
      </c>
      <c r="G13" t="s">
        <v>133</v>
      </c>
    </row>
    <row r="14" spans="2:11" x14ac:dyDescent="0.3">
      <c r="B14" s="6">
        <v>4</v>
      </c>
      <c r="C14" s="7" t="s">
        <v>115</v>
      </c>
      <c r="D14" s="8">
        <v>10000</v>
      </c>
      <c r="F14">
        <f>F3-F23</f>
        <v>35</v>
      </c>
      <c r="G14">
        <f>SUM(D4:D7)+F14*SUM(D11:D14)</f>
        <v>2685000</v>
      </c>
    </row>
    <row r="16" spans="2:11" ht="15.6" x14ac:dyDescent="0.3">
      <c r="B16" s="13" t="s">
        <v>120</v>
      </c>
      <c r="C16" s="1"/>
      <c r="D16" s="2"/>
    </row>
    <row r="17" spans="2:7" x14ac:dyDescent="0.3">
      <c r="B17" s="3"/>
      <c r="D17" s="4"/>
    </row>
    <row r="18" spans="2:7" x14ac:dyDescent="0.3">
      <c r="B18" s="6">
        <v>1</v>
      </c>
      <c r="C18" s="7" t="s">
        <v>119</v>
      </c>
      <c r="D18" s="8">
        <v>25000</v>
      </c>
    </row>
    <row r="20" spans="2:7" ht="15.6" x14ac:dyDescent="0.3">
      <c r="B20" s="13" t="s">
        <v>118</v>
      </c>
      <c r="C20" s="1"/>
      <c r="D20" s="2"/>
    </row>
    <row r="21" spans="2:7" x14ac:dyDescent="0.3">
      <c r="B21" s="3"/>
      <c r="D21" s="4"/>
    </row>
    <row r="22" spans="2:7" x14ac:dyDescent="0.3">
      <c r="B22" s="3">
        <v>1</v>
      </c>
      <c r="C22" t="s">
        <v>114</v>
      </c>
      <c r="D22" s="4">
        <v>25000</v>
      </c>
      <c r="F22" t="s">
        <v>127</v>
      </c>
      <c r="G22" t="s">
        <v>132</v>
      </c>
    </row>
    <row r="23" spans="2:7" x14ac:dyDescent="0.3">
      <c r="B23" s="6">
        <v>2</v>
      </c>
      <c r="C23" s="7" t="s">
        <v>115</v>
      </c>
      <c r="D23" s="8">
        <v>2000</v>
      </c>
      <c r="F23">
        <f>COUNTIF('Raw data'!O2:O45,"Internal")</f>
        <v>9</v>
      </c>
      <c r="G23">
        <f>D18+F23*(D22+D23)</f>
        <v>268000</v>
      </c>
    </row>
    <row r="24" spans="2:7" ht="15.6" x14ac:dyDescent="0.3">
      <c r="E24" s="12"/>
    </row>
    <row r="25" spans="2:7" x14ac:dyDescent="0.3">
      <c r="B25" t="s">
        <v>122</v>
      </c>
    </row>
    <row r="27" spans="2:7" x14ac:dyDescent="0.3">
      <c r="C27" s="15" t="s">
        <v>123</v>
      </c>
      <c r="D27" s="18">
        <f>G3/F3</f>
        <v>67113.636363636368</v>
      </c>
    </row>
    <row r="28" spans="2:7" ht="15.6" x14ac:dyDescent="0.3">
      <c r="C28" s="16" t="s">
        <v>124</v>
      </c>
      <c r="D28" s="19">
        <f>G14/F14</f>
        <v>76714.28571428571</v>
      </c>
      <c r="E28" s="12"/>
    </row>
    <row r="29" spans="2:7" x14ac:dyDescent="0.3">
      <c r="C29" s="17" t="s">
        <v>125</v>
      </c>
      <c r="D29" s="20">
        <f>G23/F23</f>
        <v>29777.777777777777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8B5-CC51-4086-985C-CA59AE6D1A7F}">
  <dimension ref="A1"/>
  <sheetViews>
    <sheetView tabSelected="1" workbookViewId="0">
      <selection activeCell="O31" sqref="O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Cost Information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2024-06-30T18:14:55Z</dcterms:modified>
</cp:coreProperties>
</file>