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365datascience\AnkitNegiBusn210ExcelStatistics\"/>
    </mc:Choice>
  </mc:AlternateContent>
  <xr:revisionPtr revIDLastSave="0" documentId="13_ncr:1_{489F325F-3A60-42BD-9AE7-BFF865E7CDA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eightedMean(data)" sheetId="2" r:id="rId1"/>
    <sheet name="WeightedMean" sheetId="3" r:id="rId2"/>
  </sheets>
  <definedNames>
    <definedName name="_xlpm.currTbl" hidden="1">#NAME?</definedName>
    <definedName name="_xlpm.rng" hidden="1">#NAME?</definedName>
    <definedName name="_xlpm.row" hidden="1">#NAME?</definedName>
    <definedName name="_xlpm.start" hidden="1">#NAME?</definedName>
    <definedName name="_xlpm.values" hidden="1">#NAME?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6" i="3" l="1"/>
  <c r="W27" i="3"/>
  <c r="W23" i="3"/>
  <c r="R9" i="3" a="1"/>
  <c r="R9" i="3" s="1"/>
  <c r="P28" i="3"/>
  <c r="P27" i="3"/>
  <c r="P26" i="3"/>
  <c r="P25" i="3"/>
  <c r="P23" i="3"/>
  <c r="P22" i="3"/>
  <c r="P21" i="3"/>
  <c r="E19" i="3"/>
  <c r="E18" i="3"/>
  <c r="E15" i="3"/>
  <c r="F15" i="3"/>
  <c r="F9" i="3" a="1"/>
  <c r="F9" i="3" s="1"/>
  <c r="B21" i="3"/>
  <c r="R28" i="3"/>
  <c r="G19" i="3"/>
  <c r="Y26" i="3"/>
  <c r="R25" i="3"/>
  <c r="R23" i="3"/>
  <c r="R22" i="3"/>
  <c r="G21" i="3"/>
  <c r="Y27" i="3"/>
  <c r="G18" i="3"/>
  <c r="Y25" i="3"/>
  <c r="Y23" i="3"/>
  <c r="R21" i="3"/>
  <c r="G20" i="3"/>
  <c r="R27" i="3"/>
  <c r="R26" i="3"/>
  <c r="Y24" i="3"/>
  <c r="G22" i="3"/>
  <c r="D21" i="3"/>
  <c r="R28" i="2"/>
  <c r="G19" i="2"/>
  <c r="R26" i="2"/>
  <c r="R25" i="2"/>
  <c r="R23" i="2"/>
  <c r="G22" i="2"/>
  <c r="D21" i="2"/>
  <c r="Y27" i="2"/>
  <c r="G18" i="2"/>
  <c r="Y24" i="2"/>
  <c r="R21" i="2"/>
  <c r="G20" i="2"/>
  <c r="R27" i="2"/>
  <c r="Y26" i="2"/>
  <c r="Y25" i="2"/>
  <c r="Y23" i="2"/>
  <c r="R22" i="2"/>
  <c r="G2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<sst xmlns="http://schemas.openxmlformats.org/spreadsheetml/2006/main" count="114" uniqueCount="45">
  <si>
    <t>Measure of central location</t>
  </si>
  <si>
    <t>Average = "Typical Values" calculated so that we have one value that can represent all the data points</t>
  </si>
  <si>
    <t>4) Weighted Mean</t>
  </si>
  <si>
    <t>Fast way to calculate Mean when you have a Frequency Table or Relative Frequency Table</t>
  </si>
  <si>
    <t>Purchases Last Year of Quad Boomerangs</t>
  </si>
  <si>
    <r>
      <rPr>
        <b/>
        <sz val="11"/>
        <color theme="1"/>
        <rFont val="Calibri"/>
        <family val="2"/>
        <scheme val="minor"/>
      </rPr>
      <t>In Excel use:</t>
    </r>
    <r>
      <rPr>
        <sz val="11"/>
        <color theme="1"/>
        <rFont val="Calibri"/>
        <family val="2"/>
        <scheme val="minor"/>
      </rPr>
      <t xml:space="preserve">  SUMPRODUCT(Values, Weights)/SUM(Weights)</t>
    </r>
  </si>
  <si>
    <t>The Accounting Department needs the weighted average to calculate COGS and End Inventory</t>
  </si>
  <si>
    <t>The Accounting Department gives you % Frequency and needs the weighted average to calculate the End Inventory</t>
  </si>
  <si>
    <t>Quiz Scores (list of scores)</t>
  </si>
  <si>
    <r>
      <t>Unique List of Quiz Scores, x</t>
    </r>
    <r>
      <rPr>
        <vertAlign val="subscript"/>
        <sz val="11"/>
        <color theme="0"/>
        <rFont val="Calibri"/>
        <family val="2"/>
        <scheme val="minor"/>
      </rPr>
      <t>i</t>
    </r>
  </si>
  <si>
    <r>
      <t>Frequency, w</t>
    </r>
    <r>
      <rPr>
        <vertAlign val="subscript"/>
        <sz val="11"/>
        <color theme="0"/>
        <rFont val="Calibri"/>
        <family val="2"/>
        <scheme val="minor"/>
      </rPr>
      <t>i</t>
    </r>
  </si>
  <si>
    <r>
      <t>w</t>
    </r>
    <r>
      <rPr>
        <vertAlign val="subscript"/>
        <sz val="11"/>
        <color theme="0"/>
        <rFont val="Calibri"/>
        <family val="2"/>
        <scheme val="minor"/>
      </rPr>
      <t>i</t>
    </r>
    <r>
      <rPr>
        <sz val="11"/>
        <color theme="0"/>
        <rFont val="Calibri"/>
        <family val="2"/>
        <scheme val="minor"/>
      </rPr>
      <t xml:space="preserve"> * x</t>
    </r>
    <r>
      <rPr>
        <vertAlign val="subscript"/>
        <sz val="11"/>
        <color theme="0"/>
        <rFont val="Calibri"/>
        <family val="2"/>
        <scheme val="minor"/>
      </rPr>
      <t>i</t>
    </r>
    <r>
      <rPr>
        <sz val="11"/>
        <color theme="0"/>
        <rFont val="Calibri"/>
        <family val="2"/>
        <scheme val="minor"/>
      </rPr>
      <t xml:space="preserve"> = M1</t>
    </r>
  </si>
  <si>
    <t>Date</t>
  </si>
  <si>
    <r>
      <t>Quantity Purchased w</t>
    </r>
    <r>
      <rPr>
        <vertAlign val="subscript"/>
        <sz val="11"/>
        <color theme="0"/>
        <rFont val="Calibri"/>
        <family val="2"/>
        <scheme val="minor"/>
      </rPr>
      <t>i</t>
    </r>
  </si>
  <si>
    <r>
      <t>Price per Unit x</t>
    </r>
    <r>
      <rPr>
        <vertAlign val="subscript"/>
        <sz val="11"/>
        <color theme="0"/>
        <rFont val="Calibri"/>
        <family val="2"/>
        <scheme val="minor"/>
      </rPr>
      <t>i</t>
    </r>
  </si>
  <si>
    <t>Calcuate % Frequency</t>
  </si>
  <si>
    <t>Percent Frequency (PF)</t>
  </si>
  <si>
    <t>Xbar</t>
  </si>
  <si>
    <t xml:space="preserve"> =</t>
  </si>
  <si>
    <t>Sample Mean</t>
  </si>
  <si>
    <t>"Xbar"</t>
  </si>
  <si>
    <t>Chapter 5, they will call this sort of Weighted Average an "Expected Value"</t>
  </si>
  <si>
    <t>xi</t>
  </si>
  <si>
    <t>Particular Value</t>
  </si>
  <si>
    <t>"x sub i"</t>
  </si>
  <si>
    <r>
      <t>w</t>
    </r>
    <r>
      <rPr>
        <vertAlign val="subscript"/>
        <sz val="11"/>
        <color theme="0"/>
        <rFont val="Calibri"/>
        <family val="2"/>
        <scheme val="minor"/>
      </rPr>
      <t>i</t>
    </r>
  </si>
  <si>
    <t>Particular Weight</t>
  </si>
  <si>
    <t>"w sub i"</t>
  </si>
  <si>
    <t>Total</t>
  </si>
  <si>
    <t>∑</t>
  </si>
  <si>
    <t>Greek Letter used for "adding"</t>
  </si>
  <si>
    <t>"Sigma"</t>
  </si>
  <si>
    <t>n</t>
  </si>
  <si>
    <t>Count of sample items</t>
  </si>
  <si>
    <t>"n"</t>
  </si>
  <si>
    <t>Mean</t>
  </si>
  <si>
    <t>Total Units</t>
  </si>
  <si>
    <t>Total Inventory Value</t>
  </si>
  <si>
    <t>Weighted Average</t>
  </si>
  <si>
    <t>Units Left on Shelf in 2021</t>
  </si>
  <si>
    <t>Total Units in 2021</t>
  </si>
  <si>
    <t>End Inventory</t>
  </si>
  <si>
    <t>Units Sold in 2021</t>
  </si>
  <si>
    <t>COGS</t>
  </si>
  <si>
    <t>Check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</si>
</sst>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0" fillId="0" borderId="7" xfId="0" applyBorder="1" applyAlignment="1">
      <alignment horizontal="left" indent="1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left" indent="1"/>
    </xf>
    <xf numFmtId="0" fontId="0" fillId="0" borderId="11" xfId="0" applyBorder="1"/>
    <xf numFmtId="0" fontId="0" fillId="0" borderId="12" xfId="0" applyBorder="1"/>
    <xf numFmtId="0" fontId="2" fillId="2" borderId="13" xfId="0" applyFont="1" applyFill="1" applyBorder="1" applyAlignment="1">
      <alignment wrapText="1"/>
    </xf>
    <xf numFmtId="0" fontId="4" fillId="0" borderId="0" xfId="0" applyFont="1"/>
    <xf numFmtId="0" fontId="2" fillId="3" borderId="13" xfId="0" applyFont="1" applyFill="1" applyBorder="1" applyAlignment="1">
      <alignment wrapText="1"/>
    </xf>
    <xf numFmtId="0" fontId="0" fillId="0" borderId="13" xfId="0" applyBorder="1"/>
    <xf numFmtId="0" fontId="0" fillId="4" borderId="13" xfId="0" applyFill="1" applyBorder="1"/>
    <xf numFmtId="14" fontId="0" fillId="0" borderId="13" xfId="0" applyNumberFormat="1" applyBorder="1"/>
    <xf numFmtId="164" fontId="0" fillId="0" borderId="13" xfId="0" applyNumberFormat="1" applyBorder="1"/>
    <xf numFmtId="10" fontId="0" fillId="0" borderId="0" xfId="0" applyNumberFormat="1"/>
    <xf numFmtId="10" fontId="0" fillId="0" borderId="13" xfId="0" applyNumberFormat="1" applyBorder="1"/>
    <xf numFmtId="0" fontId="4" fillId="0" borderId="14" xfId="0" applyFont="1" applyBorder="1"/>
    <xf numFmtId="0" fontId="2" fillId="2" borderId="15" xfId="0" applyFont="1" applyFill="1" applyBorder="1" applyAlignment="1">
      <alignment wrapText="1"/>
    </xf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4" borderId="18" xfId="0" applyFill="1" applyBorder="1"/>
    <xf numFmtId="10" fontId="1" fillId="0" borderId="18" xfId="0" applyNumberFormat="1" applyFont="1" applyBorder="1"/>
    <xf numFmtId="0" fontId="0" fillId="0" borderId="19" xfId="0" applyBorder="1"/>
    <xf numFmtId="0" fontId="0" fillId="0" borderId="20" xfId="0" applyBorder="1"/>
    <xf numFmtId="165" fontId="0" fillId="4" borderId="1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12</xdr:row>
      <xdr:rowOff>152400</xdr:rowOff>
    </xdr:from>
    <xdr:to>
      <xdr:col>7</xdr:col>
      <xdr:colOff>371540</xdr:colOff>
      <xdr:row>14</xdr:row>
      <xdr:rowOff>134127</xdr:rowOff>
    </xdr:to>
    <xdr:sp macro="" textlink="">
      <xdr:nvSpPr>
        <xdr:cNvPr id="2" name="TextBox 5">
          <a:extLst>
            <a:ext uri="{FF2B5EF4-FFF2-40B4-BE49-F238E27FC236}">
              <a16:creationId xmlns:a16="http://schemas.microsoft.com/office/drawing/2014/main" id="{E1F37B1D-7C29-4865-958D-617DA7A8DADC}"/>
            </a:ext>
          </a:extLst>
        </xdr:cNvPr>
        <xdr:cNvSpPr txBox="1"/>
      </xdr:nvSpPr>
      <xdr:spPr>
        <a:xfrm>
          <a:off x="5903595" y="2545080"/>
          <a:ext cx="65" cy="370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lIns="0" tIns="0" rIns="0" bIns="0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 editAs="oneCell">
    <xdr:from>
      <xdr:col>7</xdr:col>
      <xdr:colOff>7328</xdr:colOff>
      <xdr:row>7</xdr:row>
      <xdr:rowOff>2932</xdr:rowOff>
    </xdr:from>
    <xdr:to>
      <xdr:col>10</xdr:col>
      <xdr:colOff>464526</xdr:colOff>
      <xdr:row>8</xdr:row>
      <xdr:rowOff>136282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7">
              <a:extLst>
                <a:ext uri="{FF2B5EF4-FFF2-40B4-BE49-F238E27FC236}">
                  <a16:creationId xmlns:a16="http://schemas.microsoft.com/office/drawing/2014/main" id="{A9F2014B-B337-4202-8EC7-EA41A2DC4D7D}"/>
                </a:ext>
              </a:extLst>
            </xdr:cNvPr>
            <xdr:cNvSpPr txBox="1"/>
          </xdr:nvSpPr>
          <xdr:spPr>
            <a:xfrm>
              <a:off x="5539448" y="1283092"/>
              <a:ext cx="3848098" cy="5143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en-US" sz="21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2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  <m:r>
                      <a:rPr lang="en-US" sz="2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sz="2100" b="0" i="0">
                        <a:latin typeface="Cambria Math" panose="02040503050406030204" pitchFamily="18" charset="0"/>
                      </a:rPr>
                      <m:t>Weighted</m:t>
                    </m:r>
                    <m:r>
                      <m:rPr>
                        <m:nor/>
                      </m:rPr>
                      <a:rPr lang="en-US" sz="2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sz="2100" b="0" i="0">
                        <a:latin typeface="Cambria Math" panose="02040503050406030204" pitchFamily="18" charset="0"/>
                      </a:rPr>
                      <m:t>Mean</m:t>
                    </m:r>
                    <m:r>
                      <a:rPr lang="en-US" sz="2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2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2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2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en-US" sz="2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2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e>
                                  <m:sub>
                                    <m:r>
                                      <a:rPr lang="en-US" sz="2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2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2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2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2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en-US" sz="2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sz="2100"/>
            </a:p>
          </xdr:txBody>
        </xdr:sp>
      </mc:Choice>
      <mc:Fallback>
        <xdr:sp macro="" textlink="">
          <xdr:nvSpPr>
            <xdr:cNvPr id="3" name="TextBox 7">
              <a:extLst>
                <a:ext uri="{FF2B5EF4-FFF2-40B4-BE49-F238E27FC236}">
                  <a16:creationId xmlns:a16="http://schemas.microsoft.com/office/drawing/2014/main" id="{A9F2014B-B337-4202-8EC7-EA41A2DC4D7D}"/>
                </a:ext>
              </a:extLst>
            </xdr:cNvPr>
            <xdr:cNvSpPr txBox="1"/>
          </xdr:nvSpPr>
          <xdr:spPr>
            <a:xfrm>
              <a:off x="5539448" y="1283092"/>
              <a:ext cx="3848098" cy="5143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2100" b="0" i="0">
                  <a:latin typeface="Cambria Math" panose="02040503050406030204" pitchFamily="18" charset="0"/>
                </a:rPr>
                <a:t>¯𝑥="Weighted Mean"= </a:t>
              </a:r>
              <a:r>
                <a:rPr lang="en-US" sz="2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(∑▒〖𝑤_𝑖 𝑥〗_𝑖 )/(∑▒𝑤_𝑖 )</a:t>
              </a:r>
              <a:endParaRPr lang="en-US" sz="2100"/>
            </a:p>
          </xdr:txBody>
        </xdr:sp>
      </mc:Fallback>
    </mc:AlternateContent>
    <xdr:clientData/>
  </xdr:twoCellAnchor>
  <xdr:oneCellAnchor>
    <xdr:from>
      <xdr:col>23</xdr:col>
      <xdr:colOff>66262</xdr:colOff>
      <xdr:row>7</xdr:row>
      <xdr:rowOff>66261</xdr:rowOff>
    </xdr:from>
    <xdr:ext cx="2575891" cy="8862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78AF629-4546-4A1B-8095-68493A0FC7D7}"/>
                </a:ext>
              </a:extLst>
            </xdr:cNvPr>
            <xdr:cNvSpPr txBox="1"/>
          </xdr:nvSpPr>
          <xdr:spPr>
            <a:xfrm>
              <a:off x="19771582" y="1346421"/>
              <a:ext cx="2575891" cy="88623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en-US" sz="2500" b="0" i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Weighted Mean =</a:t>
              </a:r>
              <a:br>
                <a:rPr lang="en-US" sz="2500" b="0" i="0">
                  <a:solidFill>
                    <a:schemeClr val="tx1"/>
                  </a:solidFill>
                  <a:effectLst/>
                  <a:ea typeface="+mn-ea"/>
                  <a:cs typeface="+mn-cs"/>
                </a:rPr>
              </a:br>
              <a:r>
                <a:rPr lang="en-US" sz="2500" b="0" i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n-US" sz="2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/>
                    <m:sup/>
                    <m:e>
                      <m:sSub>
                        <m:sSubPr>
                          <m:ctrlPr>
                            <a:rPr lang="en-US" sz="2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sSub>
                            <m:sSubPr>
                              <m:ctrlPr>
                                <a:rPr lang="en-US" sz="2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2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𝑃𝐹</m:t>
                              </m:r>
                            </m:e>
                            <m:sub>
                              <m:r>
                                <a:rPr lang="en-US" sz="2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  <m:r>
                            <a:rPr lang="en-US" sz="2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  <m:r>
                            <a:rPr lang="en-US" sz="2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en-US" sz="2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en-US" sz="25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en-US" sz="2500">
                <a:latin typeface="+mn-lt"/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78AF629-4546-4A1B-8095-68493A0FC7D7}"/>
                </a:ext>
              </a:extLst>
            </xdr:cNvPr>
            <xdr:cNvSpPr txBox="1"/>
          </xdr:nvSpPr>
          <xdr:spPr>
            <a:xfrm>
              <a:off x="19771582" y="1346421"/>
              <a:ext cx="2575891" cy="88623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en-US" sz="2500" b="0" i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Weighted Mean =</a:t>
              </a:r>
              <a:br>
                <a:rPr lang="en-US" sz="2500" b="0" i="0">
                  <a:solidFill>
                    <a:schemeClr val="tx1"/>
                  </a:solidFill>
                  <a:effectLst/>
                  <a:ea typeface="+mn-ea"/>
                  <a:cs typeface="+mn-cs"/>
                </a:rPr>
              </a:br>
              <a:r>
                <a:rPr lang="en-US" sz="2500" b="0" i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2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∑▒〖〖𝑃𝐹〗_𝑖∗𝑥〗_𝑖  </a:t>
              </a:r>
              <a:r>
                <a:rPr lang="en-US" sz="2500" b="0" i="0">
                  <a:latin typeface="Cambria Math" panose="02040503050406030204" pitchFamily="18" charset="0"/>
                </a:rPr>
                <a:t> </a:t>
              </a:r>
              <a:endParaRPr lang="en-US" sz="2500">
                <a:latin typeface="+mn-lt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12</xdr:row>
      <xdr:rowOff>152400</xdr:rowOff>
    </xdr:from>
    <xdr:to>
      <xdr:col>7</xdr:col>
      <xdr:colOff>371540</xdr:colOff>
      <xdr:row>14</xdr:row>
      <xdr:rowOff>134127</xdr:rowOff>
    </xdr:to>
    <xdr:sp macro="" textlink="">
      <xdr:nvSpPr>
        <xdr:cNvPr id="2" name="TextBox 5">
          <a:extLst>
            <a:ext uri="{FF2B5EF4-FFF2-40B4-BE49-F238E27FC236}">
              <a16:creationId xmlns:a16="http://schemas.microsoft.com/office/drawing/2014/main" id="{5273AEAE-E9D5-46DB-9927-87FE21FA6E68}"/>
            </a:ext>
          </a:extLst>
        </xdr:cNvPr>
        <xdr:cNvSpPr txBox="1"/>
      </xdr:nvSpPr>
      <xdr:spPr>
        <a:xfrm>
          <a:off x="5903595" y="2545080"/>
          <a:ext cx="65" cy="370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lIns="0" tIns="0" rIns="0" bIns="0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 editAs="oneCell">
    <xdr:from>
      <xdr:col>7</xdr:col>
      <xdr:colOff>7328</xdr:colOff>
      <xdr:row>7</xdr:row>
      <xdr:rowOff>2932</xdr:rowOff>
    </xdr:from>
    <xdr:to>
      <xdr:col>10</xdr:col>
      <xdr:colOff>464526</xdr:colOff>
      <xdr:row>10</xdr:row>
      <xdr:rowOff>11723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7">
              <a:extLst>
                <a:ext uri="{FF2B5EF4-FFF2-40B4-BE49-F238E27FC236}">
                  <a16:creationId xmlns:a16="http://schemas.microsoft.com/office/drawing/2014/main" id="{8452628E-A02F-4694-B2FC-64D9AA46CEA9}"/>
                </a:ext>
              </a:extLst>
            </xdr:cNvPr>
            <xdr:cNvSpPr txBox="1"/>
          </xdr:nvSpPr>
          <xdr:spPr>
            <a:xfrm>
              <a:off x="5540620" y="1274886"/>
              <a:ext cx="3851029" cy="75320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en-US" sz="21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2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  <m:r>
                      <a:rPr lang="en-US" sz="2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sz="2100" b="0" i="0">
                        <a:latin typeface="Cambria Math" panose="02040503050406030204" pitchFamily="18" charset="0"/>
                      </a:rPr>
                      <m:t>Weighted</m:t>
                    </m:r>
                    <m:r>
                      <m:rPr>
                        <m:nor/>
                      </m:rPr>
                      <a:rPr lang="en-US" sz="2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sz="2100" b="0" i="0">
                        <a:latin typeface="Cambria Math" panose="02040503050406030204" pitchFamily="18" charset="0"/>
                      </a:rPr>
                      <m:t>Mean</m:t>
                    </m:r>
                    <m:r>
                      <a:rPr lang="en-US" sz="2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2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2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2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en-US" sz="2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2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e>
                                  <m:sub>
                                    <m:r>
                                      <a:rPr lang="en-US" sz="2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2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2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2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2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en-US" sz="2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sz="2100"/>
            </a:p>
          </xdr:txBody>
        </xdr:sp>
      </mc:Choice>
      <mc:Fallback>
        <xdr:sp macro="" textlink="">
          <xdr:nvSpPr>
            <xdr:cNvPr id="3" name="TextBox 7">
              <a:extLst>
                <a:ext uri="{FF2B5EF4-FFF2-40B4-BE49-F238E27FC236}">
                  <a16:creationId xmlns:a16="http://schemas.microsoft.com/office/drawing/2014/main" id="{8452628E-A02F-4694-B2FC-64D9AA46CEA9}"/>
                </a:ext>
              </a:extLst>
            </xdr:cNvPr>
            <xdr:cNvSpPr txBox="1"/>
          </xdr:nvSpPr>
          <xdr:spPr>
            <a:xfrm>
              <a:off x="5540620" y="1274886"/>
              <a:ext cx="3851029" cy="75320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2100" b="0" i="0">
                  <a:latin typeface="Cambria Math" panose="02040503050406030204" pitchFamily="18" charset="0"/>
                </a:rPr>
                <a:t>¯𝑥="Weighted Mean"= </a:t>
              </a:r>
              <a:r>
                <a:rPr lang="en-US" sz="2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(∑▒〖𝑤_𝑖 𝑥〗_𝑖 )/(∑▒𝑤_𝑖 )</a:t>
              </a:r>
              <a:endParaRPr lang="en-US" sz="2100"/>
            </a:p>
          </xdr:txBody>
        </xdr:sp>
      </mc:Fallback>
    </mc:AlternateContent>
    <xdr:clientData/>
  </xdr:twoCellAnchor>
  <xdr:oneCellAnchor>
    <xdr:from>
      <xdr:col>23</xdr:col>
      <xdr:colOff>66262</xdr:colOff>
      <xdr:row>7</xdr:row>
      <xdr:rowOff>66261</xdr:rowOff>
    </xdr:from>
    <xdr:ext cx="2575891" cy="8862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3006A12-283A-4296-A33B-40F21580B1DB}"/>
                </a:ext>
              </a:extLst>
            </xdr:cNvPr>
            <xdr:cNvSpPr txBox="1"/>
          </xdr:nvSpPr>
          <xdr:spPr>
            <a:xfrm>
              <a:off x="19771582" y="1346421"/>
              <a:ext cx="2575891" cy="88623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en-US" sz="2500" b="0" i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Weighted Mean =</a:t>
              </a:r>
              <a:br>
                <a:rPr lang="en-US" sz="2500" b="0" i="0">
                  <a:solidFill>
                    <a:schemeClr val="tx1"/>
                  </a:solidFill>
                  <a:effectLst/>
                  <a:ea typeface="+mn-ea"/>
                  <a:cs typeface="+mn-cs"/>
                </a:rPr>
              </a:br>
              <a:r>
                <a:rPr lang="en-US" sz="2500" b="0" i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n-US" sz="2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/>
                    <m:sup/>
                    <m:e>
                      <m:sSub>
                        <m:sSubPr>
                          <m:ctrlPr>
                            <a:rPr lang="en-US" sz="2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sSub>
                            <m:sSubPr>
                              <m:ctrlPr>
                                <a:rPr lang="en-US" sz="2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2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𝑃𝐹</m:t>
                              </m:r>
                            </m:e>
                            <m:sub>
                              <m:r>
                                <a:rPr lang="en-US" sz="2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  <m:r>
                            <a:rPr lang="en-US" sz="2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  <m:r>
                            <a:rPr lang="en-US" sz="2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en-US" sz="2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en-US" sz="25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en-US" sz="2500">
                <a:latin typeface="+mn-lt"/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3006A12-283A-4296-A33B-40F21580B1DB}"/>
                </a:ext>
              </a:extLst>
            </xdr:cNvPr>
            <xdr:cNvSpPr txBox="1"/>
          </xdr:nvSpPr>
          <xdr:spPr>
            <a:xfrm>
              <a:off x="19771582" y="1346421"/>
              <a:ext cx="2575891" cy="88623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en-US" sz="2500" b="0" i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Weighted Mean =</a:t>
              </a:r>
              <a:br>
                <a:rPr lang="en-US" sz="2500" b="0" i="0">
                  <a:solidFill>
                    <a:schemeClr val="tx1"/>
                  </a:solidFill>
                  <a:effectLst/>
                  <a:ea typeface="+mn-ea"/>
                  <a:cs typeface="+mn-cs"/>
                </a:rPr>
              </a:br>
              <a:r>
                <a:rPr lang="en-US" sz="2500" b="0" i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2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∑▒〖〖𝑃𝐹〗_𝑖∗𝑥〗_𝑖  </a:t>
              </a:r>
              <a:r>
                <a:rPr lang="en-US" sz="2500" b="0" i="0">
                  <a:latin typeface="Cambria Math" panose="02040503050406030204" pitchFamily="18" charset="0"/>
                </a:rPr>
                <a:t> </a:t>
              </a:r>
              <a:endParaRPr lang="en-US" sz="2500">
                <a:latin typeface="+mn-lt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0AB2-A13F-4DF3-80BC-FB6F916DADED}">
  <dimension ref="A2:Y28"/>
  <sheetViews>
    <sheetView zoomScale="80" zoomScaleNormal="80" workbookViewId="0"/>
  </sheetViews>
  <sheetFormatPr defaultRowHeight="14.4" x14ac:dyDescent="0.3"/>
  <cols>
    <col min="1" max="1" width="6.33203125" bestFit="1" customWidth="1"/>
    <col min="2" max="2" width="15.109375" bestFit="1" customWidth="1"/>
    <col min="3" max="3" width="9.109375" customWidth="1"/>
    <col min="4" max="5" width="14.88671875" customWidth="1"/>
    <col min="6" max="6" width="11.44140625" customWidth="1"/>
    <col min="8" max="8" width="12.109375" customWidth="1"/>
    <col min="10" max="10" width="28.44140625" bestFit="1" customWidth="1"/>
    <col min="13" max="13" width="3.88671875" customWidth="1"/>
    <col min="14" max="14" width="10.5546875" customWidth="1"/>
    <col min="15" max="15" width="12.6640625" customWidth="1"/>
    <col min="16" max="16" width="11.44140625" customWidth="1"/>
    <col min="17" max="17" width="6.44140625" customWidth="1"/>
    <col min="18" max="18" width="24.5546875" customWidth="1"/>
    <col min="19" max="19" width="14" customWidth="1"/>
    <col min="20" max="20" width="16.109375" customWidth="1"/>
    <col min="22" max="22" width="17.5546875" customWidth="1"/>
    <col min="23" max="23" width="13.33203125" customWidth="1"/>
    <col min="24" max="24" width="12.6640625" customWidth="1"/>
    <col min="25" max="25" width="11.44140625" customWidth="1"/>
    <col min="26" max="26" width="10.88671875" bestFit="1" customWidth="1"/>
    <col min="27" max="27" width="38" customWidth="1"/>
    <col min="28" max="28" width="24.109375" customWidth="1"/>
    <col min="29" max="29" width="10.88671875" bestFit="1" customWidth="1"/>
    <col min="32" max="32" width="12.6640625" customWidth="1"/>
    <col min="33" max="33" width="11.44140625" customWidth="1"/>
  </cols>
  <sheetData>
    <row r="2" spans="2:24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spans="2:24" x14ac:dyDescent="0.3">
      <c r="B3" s="4" t="s">
        <v>1</v>
      </c>
      <c r="C3" s="5"/>
      <c r="D3" s="5"/>
      <c r="E3" s="5"/>
      <c r="F3" s="5"/>
      <c r="G3" s="5"/>
      <c r="H3" s="5"/>
      <c r="I3" s="5"/>
      <c r="J3" s="5"/>
      <c r="K3" s="6"/>
    </row>
    <row r="4" spans="2:24" x14ac:dyDescent="0.3">
      <c r="B4" s="7" t="s">
        <v>2</v>
      </c>
      <c r="C4" s="5"/>
      <c r="D4" s="5"/>
      <c r="E4" s="5"/>
      <c r="F4" s="5"/>
      <c r="G4" s="5"/>
      <c r="H4" s="5"/>
      <c r="I4" s="5"/>
      <c r="J4" s="5"/>
      <c r="K4" s="6"/>
    </row>
    <row r="5" spans="2:24" x14ac:dyDescent="0.3">
      <c r="B5" s="8" t="s">
        <v>3</v>
      </c>
      <c r="C5" s="9"/>
      <c r="D5" s="9"/>
      <c r="E5" s="9"/>
      <c r="F5" s="9"/>
      <c r="G5" s="9"/>
      <c r="H5" s="9"/>
      <c r="I5" s="9"/>
      <c r="J5" s="9"/>
      <c r="K5" s="10"/>
      <c r="N5" t="s">
        <v>4</v>
      </c>
      <c r="U5" t="s">
        <v>4</v>
      </c>
    </row>
    <row r="6" spans="2:24" x14ac:dyDescent="0.3"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3"/>
      <c r="N6" t="s">
        <v>6</v>
      </c>
      <c r="U6" t="s">
        <v>7</v>
      </c>
    </row>
    <row r="8" spans="2:24" ht="30" x14ac:dyDescent="0.35">
      <c r="B8" s="14" t="s">
        <v>8</v>
      </c>
      <c r="D8" s="14" t="s">
        <v>9</v>
      </c>
      <c r="E8" s="14" t="s">
        <v>10</v>
      </c>
      <c r="F8" s="14" t="s">
        <v>11</v>
      </c>
      <c r="H8" s="15"/>
      <c r="I8" s="15"/>
      <c r="J8" s="15"/>
      <c r="K8" s="15"/>
      <c r="N8" s="16" t="s">
        <v>12</v>
      </c>
      <c r="O8" s="16" t="s">
        <v>13</v>
      </c>
      <c r="P8" s="16" t="s">
        <v>14</v>
      </c>
      <c r="R8" t="s">
        <v>15</v>
      </c>
      <c r="U8" s="16" t="s">
        <v>14</v>
      </c>
      <c r="V8" s="16" t="s">
        <v>16</v>
      </c>
    </row>
    <row r="9" spans="2:24" x14ac:dyDescent="0.3">
      <c r="B9" s="17">
        <v>5</v>
      </c>
      <c r="D9" s="17">
        <v>0</v>
      </c>
      <c r="E9" s="17">
        <v>1</v>
      </c>
      <c r="F9" s="18"/>
      <c r="H9" s="15"/>
      <c r="I9" s="15"/>
      <c r="J9" s="15"/>
      <c r="K9" s="15"/>
      <c r="N9" s="19">
        <v>44198</v>
      </c>
      <c r="O9" s="17">
        <v>108</v>
      </c>
      <c r="P9" s="20">
        <v>24.3</v>
      </c>
      <c r="R9" s="21"/>
      <c r="U9" s="20">
        <v>24.3</v>
      </c>
      <c r="V9" s="22">
        <v>0.10588235294117647</v>
      </c>
    </row>
    <row r="10" spans="2:24" x14ac:dyDescent="0.3">
      <c r="B10" s="17">
        <v>6</v>
      </c>
      <c r="D10" s="17">
        <v>2</v>
      </c>
      <c r="E10" s="17">
        <v>1</v>
      </c>
      <c r="F10" s="18"/>
      <c r="H10" s="15"/>
      <c r="I10" s="15"/>
      <c r="J10" s="15"/>
      <c r="K10" s="15"/>
      <c r="N10" s="19">
        <v>44242</v>
      </c>
      <c r="O10" s="17">
        <v>72</v>
      </c>
      <c r="P10" s="20">
        <v>26.45</v>
      </c>
      <c r="R10" s="21"/>
      <c r="U10" s="20">
        <v>26.45</v>
      </c>
      <c r="V10" s="22">
        <v>7.0588235294117646E-2</v>
      </c>
    </row>
    <row r="11" spans="2:24" x14ac:dyDescent="0.3">
      <c r="B11" s="17">
        <v>8</v>
      </c>
      <c r="D11" s="17">
        <v>5</v>
      </c>
      <c r="E11" s="17">
        <v>2</v>
      </c>
      <c r="F11" s="18"/>
      <c r="N11" s="19">
        <v>44283</v>
      </c>
      <c r="O11" s="17">
        <v>120</v>
      </c>
      <c r="P11" s="20">
        <v>26.45</v>
      </c>
      <c r="R11" s="21"/>
      <c r="U11" s="20">
        <v>26.45</v>
      </c>
      <c r="V11" s="22">
        <v>0.11764705882352941</v>
      </c>
    </row>
    <row r="12" spans="2:24" x14ac:dyDescent="0.3">
      <c r="B12" s="17">
        <v>10</v>
      </c>
      <c r="D12" s="17">
        <v>6</v>
      </c>
      <c r="E12" s="17">
        <v>3</v>
      </c>
      <c r="F12" s="18"/>
      <c r="H12" s="14" t="s">
        <v>17</v>
      </c>
      <c r="I12" s="23" t="s">
        <v>18</v>
      </c>
      <c r="J12" s="23" t="s">
        <v>19</v>
      </c>
      <c r="K12" s="23" t="s">
        <v>20</v>
      </c>
      <c r="N12" s="19">
        <v>44313</v>
      </c>
      <c r="O12" s="17">
        <v>108</v>
      </c>
      <c r="P12" s="20">
        <v>17.420000000000002</v>
      </c>
      <c r="R12" s="21"/>
      <c r="U12" s="20">
        <v>17.420000000000002</v>
      </c>
      <c r="V12" s="22">
        <v>0.10588235294117647</v>
      </c>
      <c r="X12" t="s">
        <v>21</v>
      </c>
    </row>
    <row r="13" spans="2:24" x14ac:dyDescent="0.3">
      <c r="B13" s="17">
        <v>2</v>
      </c>
      <c r="D13" s="17">
        <v>8</v>
      </c>
      <c r="E13" s="17">
        <v>3</v>
      </c>
      <c r="F13" s="18"/>
      <c r="H13" s="24" t="s">
        <v>22</v>
      </c>
      <c r="I13" s="25" t="s">
        <v>18</v>
      </c>
      <c r="J13" s="25" t="s">
        <v>23</v>
      </c>
      <c r="K13" s="25" t="s">
        <v>24</v>
      </c>
      <c r="N13" s="19">
        <v>44335</v>
      </c>
      <c r="O13" s="17">
        <v>36</v>
      </c>
      <c r="P13" s="20">
        <v>26.02</v>
      </c>
      <c r="R13" s="21"/>
      <c r="U13" s="20">
        <v>26.02</v>
      </c>
      <c r="V13" s="22">
        <v>3.5294117647058823E-2</v>
      </c>
    </row>
    <row r="14" spans="2:24" ht="16.2" thickBot="1" x14ac:dyDescent="0.4">
      <c r="B14" s="17">
        <v>0</v>
      </c>
      <c r="D14" s="26">
        <v>10</v>
      </c>
      <c r="E14" s="26">
        <v>2</v>
      </c>
      <c r="F14" s="18"/>
      <c r="H14" s="24" t="s">
        <v>25</v>
      </c>
      <c r="I14" s="25" t="s">
        <v>18</v>
      </c>
      <c r="J14" s="25" t="s">
        <v>26</v>
      </c>
      <c r="K14" s="25" t="s">
        <v>27</v>
      </c>
      <c r="N14" s="19">
        <v>44366</v>
      </c>
      <c r="O14" s="17">
        <v>96</v>
      </c>
      <c r="P14" s="20">
        <v>21.72</v>
      </c>
      <c r="R14" s="21"/>
      <c r="U14" s="20">
        <v>21.72</v>
      </c>
      <c r="V14" s="22">
        <v>9.4117647058823528E-2</v>
      </c>
    </row>
    <row r="15" spans="2:24" ht="15" thickBot="1" x14ac:dyDescent="0.35">
      <c r="B15" s="17">
        <v>5</v>
      </c>
      <c r="D15" s="27" t="s">
        <v>28</v>
      </c>
      <c r="E15" s="28"/>
      <c r="F15" s="28"/>
      <c r="H15" s="24" t="s">
        <v>29</v>
      </c>
      <c r="I15" s="25" t="s">
        <v>18</v>
      </c>
      <c r="J15" s="25" t="s">
        <v>30</v>
      </c>
      <c r="K15" s="25" t="s">
        <v>31</v>
      </c>
      <c r="N15" s="19">
        <v>44399</v>
      </c>
      <c r="O15" s="17">
        <v>36</v>
      </c>
      <c r="P15" s="20">
        <v>20.64</v>
      </c>
      <c r="R15" s="21"/>
      <c r="U15" s="20">
        <v>20.64</v>
      </c>
      <c r="V15" s="22">
        <v>3.5294117647058823E-2</v>
      </c>
    </row>
    <row r="16" spans="2:24" ht="15" thickTop="1" x14ac:dyDescent="0.3">
      <c r="B16" s="17">
        <v>6</v>
      </c>
      <c r="H16" s="24" t="s">
        <v>32</v>
      </c>
      <c r="I16" s="25" t="s">
        <v>18</v>
      </c>
      <c r="J16" s="25" t="s">
        <v>33</v>
      </c>
      <c r="K16" s="25" t="s">
        <v>34</v>
      </c>
      <c r="N16" s="19">
        <v>44443</v>
      </c>
      <c r="O16" s="17">
        <v>120</v>
      </c>
      <c r="P16" s="20">
        <v>25.37</v>
      </c>
      <c r="R16" s="21"/>
      <c r="U16" s="20">
        <v>25.37</v>
      </c>
      <c r="V16" s="22">
        <v>0.11764705882352941</v>
      </c>
    </row>
    <row r="17" spans="1:25" x14ac:dyDescent="0.3">
      <c r="B17" s="17">
        <v>8</v>
      </c>
      <c r="N17" s="19">
        <v>44465</v>
      </c>
      <c r="O17" s="17">
        <v>36</v>
      </c>
      <c r="P17" s="20">
        <v>23.44</v>
      </c>
      <c r="R17" s="21"/>
      <c r="U17" s="20">
        <v>23.44</v>
      </c>
      <c r="V17" s="22">
        <v>3.5294117647058823E-2</v>
      </c>
    </row>
    <row r="18" spans="1:25" x14ac:dyDescent="0.3">
      <c r="B18" s="17">
        <v>6</v>
      </c>
      <c r="D18" s="14" t="s">
        <v>35</v>
      </c>
      <c r="E18" s="18"/>
      <c r="G18" t="str">
        <f ca="1">_xlfn.IFNA("Cell "&amp;ADDRESS(ROW(E18),COLUMN(E18),4)&amp;": "&amp;_xlfn.FORMULATEXT(E18),"")</f>
        <v/>
      </c>
      <c r="N18" s="19">
        <v>44503</v>
      </c>
      <c r="O18" s="17">
        <v>144</v>
      </c>
      <c r="P18" s="20">
        <v>21.72</v>
      </c>
      <c r="R18" s="21"/>
      <c r="U18" s="20">
        <v>21.72</v>
      </c>
      <c r="V18" s="22">
        <v>0.14117647058823529</v>
      </c>
    </row>
    <row r="19" spans="1:25" ht="15" thickBot="1" x14ac:dyDescent="0.35">
      <c r="B19" s="17">
        <v>10</v>
      </c>
      <c r="D19" s="14" t="s">
        <v>35</v>
      </c>
      <c r="E19" s="18"/>
      <c r="G19" t="str">
        <f ca="1">_xlfn.IFNA("Cell "&amp;ADDRESS(ROW(E19),COLUMN(E19),4)&amp;": "&amp;_xlfn.FORMULATEXT(E19),"")</f>
        <v/>
      </c>
      <c r="N19" s="19">
        <v>44533</v>
      </c>
      <c r="O19" s="17">
        <v>144</v>
      </c>
      <c r="P19" s="20">
        <v>20.21</v>
      </c>
      <c r="R19" s="21"/>
      <c r="U19" s="20">
        <v>20.21</v>
      </c>
      <c r="V19" s="22">
        <v>0.14117647058823529</v>
      </c>
    </row>
    <row r="20" spans="1:25" ht="15" thickBot="1" x14ac:dyDescent="0.35">
      <c r="B20" s="17">
        <v>8</v>
      </c>
      <c r="G20" t="str">
        <f ca="1">_xlfn.IFNA("Cell "&amp;ADDRESS(ROW(F9),COLUMN(F9),4)&amp;": "&amp;_xlfn.FORMULATEXT(F9),"")</f>
        <v/>
      </c>
      <c r="V20" s="29">
        <v>0.99999999999999978</v>
      </c>
    </row>
    <row r="21" spans="1:25" ht="15" thickTop="1" x14ac:dyDescent="0.3">
      <c r="A21" s="14" t="s">
        <v>35</v>
      </c>
      <c r="B21" s="18"/>
      <c r="D21" t="str">
        <f ca="1">_xlfn.IFNA("Cell "&amp;ADDRESS(ROW(B21),COLUMN(B21),4)&amp;": "&amp;_xlfn.FORMULATEXT(B21),"")</f>
        <v/>
      </c>
      <c r="G21" t="str">
        <f ca="1">_xlfn.IFNA("Cell "&amp;ADDRESS(ROW(F15),COLUMN(F15),4)&amp;": "&amp;_xlfn.FORMULATEXT(F15),"")</f>
        <v/>
      </c>
      <c r="N21" s="17" t="s">
        <v>36</v>
      </c>
      <c r="P21" s="18"/>
      <c r="R21" t="str">
        <f ca="1">_xlfn.IFNA("Cell "&amp;ADDRESS(ROW(P21),COLUMN(P21),4)&amp;": "&amp;_xlfn.FORMULATEXT(P21),"")</f>
        <v/>
      </c>
    </row>
    <row r="22" spans="1:25" x14ac:dyDescent="0.3">
      <c r="G22" t="str">
        <f ca="1">_xlfn.IFNA("Cell "&amp;ADDRESS(ROW(E15),COLUMN(E15),4)&amp;": "&amp;_xlfn.FORMULATEXT(E15),"")</f>
        <v/>
      </c>
      <c r="N22" s="30" t="s">
        <v>37</v>
      </c>
      <c r="O22" s="31"/>
      <c r="P22" s="32"/>
      <c r="R22" t="str">
        <f t="shared" ref="R22:R28" ca="1" si="0">_xlfn.IFNA("Cell "&amp;ADDRESS(ROW(P22),COLUMN(P22),4)&amp;": "&amp;_xlfn.FORMULATEXT(P22),"")</f>
        <v/>
      </c>
    </row>
    <row r="23" spans="1:25" x14ac:dyDescent="0.3">
      <c r="N23" s="30" t="s">
        <v>38</v>
      </c>
      <c r="O23" s="31"/>
      <c r="P23" s="32"/>
      <c r="R23" t="str">
        <f t="shared" ca="1" si="0"/>
        <v/>
      </c>
      <c r="U23" s="30" t="s">
        <v>38</v>
      </c>
      <c r="V23" s="31"/>
      <c r="W23" s="32"/>
      <c r="Y23" t="str">
        <f ca="1">_xlfn.IFNA("Cell "&amp;ADDRESS(ROW(W23),COLUMN(W23),4)&amp;": "&amp;_xlfn.FORMULATEXT(W23),"")</f>
        <v/>
      </c>
    </row>
    <row r="24" spans="1:25" x14ac:dyDescent="0.3">
      <c r="N24" s="30" t="s">
        <v>39</v>
      </c>
      <c r="O24" s="31"/>
      <c r="P24" s="17">
        <v>155</v>
      </c>
      <c r="U24" s="30" t="s">
        <v>40</v>
      </c>
      <c r="V24" s="31"/>
      <c r="W24" s="17">
        <v>1020</v>
      </c>
      <c r="Y24" t="str">
        <f ca="1">_xlfn.IFNA("Cell "&amp;ADDRESS(ROW(W24),COLUMN(W24),4)&amp;": "&amp;_xlfn.FORMULATEXT(W24),"")</f>
        <v/>
      </c>
    </row>
    <row r="25" spans="1:25" x14ac:dyDescent="0.3">
      <c r="N25" s="30" t="s">
        <v>41</v>
      </c>
      <c r="O25" s="31"/>
      <c r="P25" s="32"/>
      <c r="R25" t="str">
        <f t="shared" ca="1" si="0"/>
        <v/>
      </c>
      <c r="U25" s="30" t="s">
        <v>42</v>
      </c>
      <c r="V25" s="31"/>
      <c r="W25" s="17">
        <v>865</v>
      </c>
      <c r="Y25" t="str">
        <f ca="1">_xlfn.IFNA("Cell "&amp;ADDRESS(ROW(W25),COLUMN(W25),4)&amp;": "&amp;_xlfn.FORMULATEXT(W25),"")</f>
        <v/>
      </c>
    </row>
    <row r="26" spans="1:25" x14ac:dyDescent="0.3">
      <c r="N26" s="30" t="s">
        <v>43</v>
      </c>
      <c r="O26" s="31"/>
      <c r="P26" s="32"/>
      <c r="R26" t="str">
        <f t="shared" ca="1" si="0"/>
        <v/>
      </c>
      <c r="U26" s="30" t="s">
        <v>43</v>
      </c>
      <c r="V26" s="31"/>
      <c r="W26" s="32"/>
      <c r="Y26" t="str">
        <f ca="1">_xlfn.IFNA("Cell "&amp;ADDRESS(ROW(W26),COLUMN(W26),4)&amp;": "&amp;_xlfn.FORMULATEXT(W26),"")</f>
        <v/>
      </c>
    </row>
    <row r="27" spans="1:25" x14ac:dyDescent="0.3">
      <c r="N27" s="30" t="s">
        <v>43</v>
      </c>
      <c r="O27" s="31"/>
      <c r="P27" s="32"/>
      <c r="R27" t="str">
        <f t="shared" ca="1" si="0"/>
        <v/>
      </c>
      <c r="U27" s="30" t="s">
        <v>41</v>
      </c>
      <c r="V27" s="31"/>
      <c r="W27" s="32"/>
      <c r="Y27" t="str">
        <f ca="1">_xlfn.IFNA("Cell "&amp;ADDRESS(ROW(W27),COLUMN(W27),4)&amp;": "&amp;_xlfn.FORMULATEXT(W27),"")</f>
        <v/>
      </c>
    </row>
    <row r="28" spans="1:25" x14ac:dyDescent="0.3">
      <c r="N28" s="30" t="s">
        <v>44</v>
      </c>
      <c r="O28" s="31"/>
      <c r="P28" s="32"/>
      <c r="R28" t="str">
        <f t="shared" ca="1" si="0"/>
        <v/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70EC-B5C4-48E7-801A-F1A563EAD4D0}">
  <sheetPr>
    <tabColor theme="9" tint="0.59999389629810485"/>
  </sheetPr>
  <dimension ref="A2:Y28"/>
  <sheetViews>
    <sheetView tabSelected="1" topLeftCell="Q3" zoomScale="90" zoomScaleNormal="90" workbookViewId="0">
      <selection activeCell="W27" sqref="W27"/>
    </sheetView>
  </sheetViews>
  <sheetFormatPr defaultRowHeight="14.4" x14ac:dyDescent="0.3"/>
  <cols>
    <col min="1" max="1" width="6.33203125" bestFit="1" customWidth="1"/>
    <col min="2" max="2" width="15.109375" bestFit="1" customWidth="1"/>
    <col min="3" max="3" width="9.109375" customWidth="1"/>
    <col min="4" max="5" width="14.88671875" customWidth="1"/>
    <col min="6" max="6" width="11.44140625" customWidth="1"/>
    <col min="8" max="8" width="12.109375" customWidth="1"/>
    <col min="10" max="10" width="28.44140625" bestFit="1" customWidth="1"/>
    <col min="13" max="13" width="3.88671875" customWidth="1"/>
    <col min="14" max="14" width="19" customWidth="1"/>
    <col min="15" max="15" width="12.6640625" customWidth="1"/>
    <col min="16" max="16" width="11.44140625" customWidth="1"/>
    <col min="17" max="17" width="6.44140625" customWidth="1"/>
    <col min="18" max="18" width="24.5546875" customWidth="1"/>
    <col min="19" max="19" width="14" customWidth="1"/>
    <col min="20" max="20" width="16.109375" customWidth="1"/>
    <col min="22" max="22" width="17.5546875" customWidth="1"/>
    <col min="23" max="23" width="13.33203125" customWidth="1"/>
    <col min="24" max="24" width="12.6640625" customWidth="1"/>
    <col min="25" max="25" width="11.44140625" customWidth="1"/>
    <col min="26" max="26" width="10.88671875" bestFit="1" customWidth="1"/>
    <col min="27" max="27" width="38" customWidth="1"/>
    <col min="28" max="28" width="24.109375" customWidth="1"/>
    <col min="29" max="29" width="10.88671875" bestFit="1" customWidth="1"/>
    <col min="32" max="32" width="12.6640625" customWidth="1"/>
    <col min="33" max="33" width="11.44140625" customWidth="1"/>
  </cols>
  <sheetData>
    <row r="2" spans="2:24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spans="2:24" x14ac:dyDescent="0.3">
      <c r="B3" s="4" t="s">
        <v>1</v>
      </c>
      <c r="C3" s="5"/>
      <c r="D3" s="5"/>
      <c r="E3" s="5"/>
      <c r="F3" s="5"/>
      <c r="G3" s="5"/>
      <c r="H3" s="5"/>
      <c r="I3" s="5"/>
      <c r="J3" s="5"/>
      <c r="K3" s="6"/>
    </row>
    <row r="4" spans="2:24" x14ac:dyDescent="0.3">
      <c r="B4" s="7" t="s">
        <v>2</v>
      </c>
      <c r="C4" s="5"/>
      <c r="D4" s="5"/>
      <c r="E4" s="5"/>
      <c r="F4" s="5"/>
      <c r="G4" s="5"/>
      <c r="H4" s="5"/>
      <c r="I4" s="5"/>
      <c r="J4" s="5"/>
      <c r="K4" s="6"/>
    </row>
    <row r="5" spans="2:24" x14ac:dyDescent="0.3">
      <c r="B5" s="8" t="s">
        <v>3</v>
      </c>
      <c r="C5" s="9"/>
      <c r="D5" s="9"/>
      <c r="E5" s="9"/>
      <c r="F5" s="9"/>
      <c r="G5" s="9"/>
      <c r="H5" s="9"/>
      <c r="I5" s="9"/>
      <c r="J5" s="9"/>
      <c r="K5" s="10"/>
      <c r="N5" t="s">
        <v>4</v>
      </c>
      <c r="U5" t="s">
        <v>4</v>
      </c>
    </row>
    <row r="6" spans="2:24" x14ac:dyDescent="0.3"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3"/>
      <c r="N6" t="s">
        <v>6</v>
      </c>
      <c r="U6" t="s">
        <v>7</v>
      </c>
    </row>
    <row r="8" spans="2:24" ht="30" x14ac:dyDescent="0.35">
      <c r="B8" s="14" t="s">
        <v>8</v>
      </c>
      <c r="D8" s="14" t="s">
        <v>9</v>
      </c>
      <c r="E8" s="14" t="s">
        <v>10</v>
      </c>
      <c r="F8" s="14" t="s">
        <v>11</v>
      </c>
      <c r="H8" s="15"/>
      <c r="I8" s="15"/>
      <c r="J8" s="15"/>
      <c r="K8" s="15"/>
      <c r="N8" s="16" t="s">
        <v>12</v>
      </c>
      <c r="O8" s="16" t="s">
        <v>13</v>
      </c>
      <c r="P8" s="16" t="s">
        <v>14</v>
      </c>
      <c r="R8" t="s">
        <v>15</v>
      </c>
      <c r="U8" s="16" t="s">
        <v>14</v>
      </c>
      <c r="V8" s="16" t="s">
        <v>16</v>
      </c>
    </row>
    <row r="9" spans="2:24" x14ac:dyDescent="0.3">
      <c r="B9" s="17">
        <v>5</v>
      </c>
      <c r="D9" s="17">
        <v>0</v>
      </c>
      <c r="E9" s="17">
        <v>1</v>
      </c>
      <c r="F9" s="18" cm="1">
        <f t="array" ref="F9:F14">D9:D14*E9:E14</f>
        <v>0</v>
      </c>
      <c r="H9" s="15"/>
      <c r="I9" s="15"/>
      <c r="J9" s="15"/>
      <c r="K9" s="15"/>
      <c r="N9" s="19">
        <v>44198</v>
      </c>
      <c r="O9" s="17">
        <v>108</v>
      </c>
      <c r="P9" s="20">
        <v>24.3</v>
      </c>
      <c r="R9" s="21" cm="1">
        <f t="array" ref="R9:R19">O9:O19/SUM(O9:O19)</f>
        <v>0.10588235294117647</v>
      </c>
      <c r="U9" s="20">
        <v>24.3</v>
      </c>
      <c r="V9" s="22">
        <v>0.10588235294117647</v>
      </c>
    </row>
    <row r="10" spans="2:24" x14ac:dyDescent="0.3">
      <c r="B10" s="17">
        <v>6</v>
      </c>
      <c r="D10" s="17">
        <v>2</v>
      </c>
      <c r="E10" s="17">
        <v>1</v>
      </c>
      <c r="F10" s="18">
        <v>2</v>
      </c>
      <c r="H10" s="15"/>
      <c r="I10" s="15"/>
      <c r="J10" s="15"/>
      <c r="K10" s="15"/>
      <c r="N10" s="19">
        <v>44242</v>
      </c>
      <c r="O10" s="17">
        <v>72</v>
      </c>
      <c r="P10" s="20">
        <v>26.45</v>
      </c>
      <c r="R10" s="21">
        <v>7.0588235294117646E-2</v>
      </c>
      <c r="U10" s="20">
        <v>26.45</v>
      </c>
      <c r="V10" s="22">
        <v>7.0588235294117646E-2</v>
      </c>
    </row>
    <row r="11" spans="2:24" x14ac:dyDescent="0.3">
      <c r="B11" s="17">
        <v>8</v>
      </c>
      <c r="D11" s="17">
        <v>5</v>
      </c>
      <c r="E11" s="17">
        <v>2</v>
      </c>
      <c r="F11" s="18">
        <v>10</v>
      </c>
      <c r="N11" s="19">
        <v>44283</v>
      </c>
      <c r="O11" s="17">
        <v>120</v>
      </c>
      <c r="P11" s="20">
        <v>26.45</v>
      </c>
      <c r="R11" s="21">
        <v>0.11764705882352941</v>
      </c>
      <c r="U11" s="20">
        <v>26.45</v>
      </c>
      <c r="V11" s="22">
        <v>0.11764705882352941</v>
      </c>
    </row>
    <row r="12" spans="2:24" x14ac:dyDescent="0.3">
      <c r="B12" s="17">
        <v>10</v>
      </c>
      <c r="D12" s="17">
        <v>6</v>
      </c>
      <c r="E12" s="17">
        <v>3</v>
      </c>
      <c r="F12" s="18">
        <v>18</v>
      </c>
      <c r="H12" s="14" t="s">
        <v>17</v>
      </c>
      <c r="I12" s="23" t="s">
        <v>18</v>
      </c>
      <c r="J12" s="23" t="s">
        <v>19</v>
      </c>
      <c r="K12" s="23" t="s">
        <v>20</v>
      </c>
      <c r="N12" s="19">
        <v>44313</v>
      </c>
      <c r="O12" s="17">
        <v>108</v>
      </c>
      <c r="P12" s="20">
        <v>17.420000000000002</v>
      </c>
      <c r="R12" s="21">
        <v>0.10588235294117647</v>
      </c>
      <c r="U12" s="20">
        <v>17.420000000000002</v>
      </c>
      <c r="V12" s="22">
        <v>0.10588235294117647</v>
      </c>
      <c r="X12" t="s">
        <v>21</v>
      </c>
    </row>
    <row r="13" spans="2:24" x14ac:dyDescent="0.3">
      <c r="B13" s="17">
        <v>2</v>
      </c>
      <c r="D13" s="17">
        <v>8</v>
      </c>
      <c r="E13" s="17">
        <v>3</v>
      </c>
      <c r="F13" s="18">
        <v>24</v>
      </c>
      <c r="H13" s="24" t="s">
        <v>22</v>
      </c>
      <c r="I13" s="25" t="s">
        <v>18</v>
      </c>
      <c r="J13" s="25" t="s">
        <v>23</v>
      </c>
      <c r="K13" s="25" t="s">
        <v>24</v>
      </c>
      <c r="N13" s="19">
        <v>44335</v>
      </c>
      <c r="O13" s="17">
        <v>36</v>
      </c>
      <c r="P13" s="20">
        <v>26.02</v>
      </c>
      <c r="R13" s="21">
        <v>3.5294117647058823E-2</v>
      </c>
      <c r="U13" s="20">
        <v>26.02</v>
      </c>
      <c r="V13" s="22">
        <v>3.5294117647058823E-2</v>
      </c>
    </row>
    <row r="14" spans="2:24" ht="16.2" thickBot="1" x14ac:dyDescent="0.4">
      <c r="B14" s="17">
        <v>0</v>
      </c>
      <c r="D14" s="26">
        <v>10</v>
      </c>
      <c r="E14" s="26">
        <v>2</v>
      </c>
      <c r="F14" s="18">
        <v>20</v>
      </c>
      <c r="H14" s="24" t="s">
        <v>25</v>
      </c>
      <c r="I14" s="25" t="s">
        <v>18</v>
      </c>
      <c r="J14" s="25" t="s">
        <v>26</v>
      </c>
      <c r="K14" s="25" t="s">
        <v>27</v>
      </c>
      <c r="N14" s="19">
        <v>44366</v>
      </c>
      <c r="O14" s="17">
        <v>96</v>
      </c>
      <c r="P14" s="20">
        <v>21.72</v>
      </c>
      <c r="R14" s="21">
        <v>9.4117647058823528E-2</v>
      </c>
      <c r="U14" s="20">
        <v>21.72</v>
      </c>
      <c r="V14" s="22">
        <v>9.4117647058823528E-2</v>
      </c>
    </row>
    <row r="15" spans="2:24" ht="15" thickBot="1" x14ac:dyDescent="0.35">
      <c r="B15" s="17">
        <v>5</v>
      </c>
      <c r="D15" s="27" t="s">
        <v>28</v>
      </c>
      <c r="E15" s="28">
        <f>SUM(E9:E14)</f>
        <v>12</v>
      </c>
      <c r="F15" s="28">
        <f>SUM(_xlfn.ANCHORARRAY(F9))</f>
        <v>74</v>
      </c>
      <c r="H15" s="24" t="s">
        <v>29</v>
      </c>
      <c r="I15" s="25" t="s">
        <v>18</v>
      </c>
      <c r="J15" s="25" t="s">
        <v>30</v>
      </c>
      <c r="K15" s="25" t="s">
        <v>31</v>
      </c>
      <c r="N15" s="19">
        <v>44399</v>
      </c>
      <c r="O15" s="17">
        <v>36</v>
      </c>
      <c r="P15" s="20">
        <v>20.64</v>
      </c>
      <c r="R15" s="21">
        <v>3.5294117647058823E-2</v>
      </c>
      <c r="U15" s="20">
        <v>20.64</v>
      </c>
      <c r="V15" s="22">
        <v>3.5294117647058823E-2</v>
      </c>
    </row>
    <row r="16" spans="2:24" ht="15" thickTop="1" x14ac:dyDescent="0.3">
      <c r="B16" s="17">
        <v>6</v>
      </c>
      <c r="H16" s="24" t="s">
        <v>32</v>
      </c>
      <c r="I16" s="25" t="s">
        <v>18</v>
      </c>
      <c r="J16" s="25" t="s">
        <v>33</v>
      </c>
      <c r="K16" s="25" t="s">
        <v>34</v>
      </c>
      <c r="N16" s="19">
        <v>44443</v>
      </c>
      <c r="O16" s="17">
        <v>120</v>
      </c>
      <c r="P16" s="20">
        <v>25.37</v>
      </c>
      <c r="R16" s="21">
        <v>0.11764705882352941</v>
      </c>
      <c r="U16" s="20">
        <v>25.37</v>
      </c>
      <c r="V16" s="22">
        <v>0.11764705882352941</v>
      </c>
    </row>
    <row r="17" spans="1:25" x14ac:dyDescent="0.3">
      <c r="B17" s="17">
        <v>8</v>
      </c>
      <c r="N17" s="19">
        <v>44465</v>
      </c>
      <c r="O17" s="17">
        <v>36</v>
      </c>
      <c r="P17" s="20">
        <v>23.44</v>
      </c>
      <c r="R17" s="21">
        <v>3.5294117647058823E-2</v>
      </c>
      <c r="U17" s="20">
        <v>23.44</v>
      </c>
      <c r="V17" s="22">
        <v>3.5294117647058823E-2</v>
      </c>
    </row>
    <row r="18" spans="1:25" x14ac:dyDescent="0.3">
      <c r="B18" s="17">
        <v>6</v>
      </c>
      <c r="D18" s="14" t="s">
        <v>35</v>
      </c>
      <c r="E18" s="18">
        <f>F15/E15</f>
        <v>6.166666666666667</v>
      </c>
      <c r="G18" t="str">
        <f ca="1">_xlfn.IFNA("Cell "&amp;ADDRESS(ROW(E18),COLUMN(E18),4)&amp;": "&amp;_xlfn.FORMULATEXT(E18),"")</f>
        <v>Cell E18: =F15/E15</v>
      </c>
      <c r="N18" s="19">
        <v>44503</v>
      </c>
      <c r="O18" s="17">
        <v>144</v>
      </c>
      <c r="P18" s="20">
        <v>21.72</v>
      </c>
      <c r="R18" s="21">
        <v>0.14117647058823529</v>
      </c>
      <c r="U18" s="20">
        <v>21.72</v>
      </c>
      <c r="V18" s="22">
        <v>0.14117647058823529</v>
      </c>
    </row>
    <row r="19" spans="1:25" ht="15" thickBot="1" x14ac:dyDescent="0.35">
      <c r="B19" s="17">
        <v>10</v>
      </c>
      <c r="D19" s="14" t="s">
        <v>35</v>
      </c>
      <c r="E19" s="18">
        <f>SUMPRODUCT(D9:D14,E9:E14)/SUM(E9:E14)</f>
        <v>6.166666666666667</v>
      </c>
      <c r="G19" t="str">
        <f ca="1">_xlfn.IFNA("Cell "&amp;ADDRESS(ROW(E19),COLUMN(E19),4)&amp;": "&amp;_xlfn.FORMULATEXT(E19),"")</f>
        <v>Cell E19: =SUMPRODUCT(D9:D14,E9:E14)/SUM(E9:E14)</v>
      </c>
      <c r="N19" s="19">
        <v>44533</v>
      </c>
      <c r="O19" s="17">
        <v>144</v>
      </c>
      <c r="P19" s="20">
        <v>20.21</v>
      </c>
      <c r="R19" s="21">
        <v>0.14117647058823529</v>
      </c>
      <c r="U19" s="20">
        <v>20.21</v>
      </c>
      <c r="V19" s="22">
        <v>0.14117647058823529</v>
      </c>
    </row>
    <row r="20" spans="1:25" ht="15" thickBot="1" x14ac:dyDescent="0.35">
      <c r="B20" s="17">
        <v>8</v>
      </c>
      <c r="G20" t="str">
        <f ca="1">_xlfn.IFNA("Cell "&amp;ADDRESS(ROW(F9),COLUMN(F9),4)&amp;": "&amp;_xlfn.FORMULATEXT(F9),"")</f>
        <v>Cell F9: =D9:D14*E9:E14</v>
      </c>
      <c r="V20" s="29">
        <v>0.99999999999999978</v>
      </c>
    </row>
    <row r="21" spans="1:25" ht="15" thickTop="1" x14ac:dyDescent="0.3">
      <c r="A21" s="14" t="s">
        <v>35</v>
      </c>
      <c r="B21" s="18">
        <f>AVERAGE(B9:B20)</f>
        <v>6.166666666666667</v>
      </c>
      <c r="D21" t="str">
        <f ca="1">_xlfn.IFNA("Cell "&amp;ADDRESS(ROW(B21),COLUMN(B21),4)&amp;": "&amp;_xlfn.FORMULATEXT(B21),"")</f>
        <v>Cell B21: =AVERAGE(B9:B20)</v>
      </c>
      <c r="G21" t="str">
        <f ca="1">_xlfn.IFNA("Cell "&amp;ADDRESS(ROW(F15),COLUMN(F15),4)&amp;": "&amp;_xlfn.FORMULATEXT(F15),"")</f>
        <v>Cell F15: =SUM(F9#)</v>
      </c>
      <c r="N21" s="17" t="s">
        <v>36</v>
      </c>
      <c r="P21" s="18">
        <f>SUM(O9:O19)</f>
        <v>1020</v>
      </c>
      <c r="R21" t="str">
        <f ca="1">_xlfn.IFNA("Cell "&amp;ADDRESS(ROW(P21),COLUMN(P21),4)&amp;": "&amp;_xlfn.FORMULATEXT(P21),"")</f>
        <v>Cell P21: =SUM(O9:O19)</v>
      </c>
    </row>
    <row r="22" spans="1:25" x14ac:dyDescent="0.3">
      <c r="G22" t="str">
        <f ca="1">_xlfn.IFNA("Cell "&amp;ADDRESS(ROW(E15),COLUMN(E15),4)&amp;": "&amp;_xlfn.FORMULATEXT(E15),"")</f>
        <v>Cell E15: =SUM(E9:E14)</v>
      </c>
      <c r="N22" s="30" t="s">
        <v>37</v>
      </c>
      <c r="O22" s="31"/>
      <c r="P22" s="32">
        <f>SUMPRODUCT(O9:O19,P9:P19)</f>
        <v>23275.200000000004</v>
      </c>
      <c r="R22" t="str">
        <f t="shared" ref="R22:R28" ca="1" si="0">_xlfn.IFNA("Cell "&amp;ADDRESS(ROW(P22),COLUMN(P22),4)&amp;": "&amp;_xlfn.FORMULATEXT(P22),"")</f>
        <v>Cell P22: =SUMPRODUCT(O9:O19,P9:P19)</v>
      </c>
    </row>
    <row r="23" spans="1:25" x14ac:dyDescent="0.3">
      <c r="N23" s="30" t="s">
        <v>38</v>
      </c>
      <c r="O23" s="31"/>
      <c r="P23" s="32">
        <f>P22/P21</f>
        <v>22.81882352941177</v>
      </c>
      <c r="R23" t="str">
        <f t="shared" ca="1" si="0"/>
        <v>Cell P23: =P22/P21</v>
      </c>
      <c r="U23" s="30" t="s">
        <v>38</v>
      </c>
      <c r="V23" s="31"/>
      <c r="W23" s="32">
        <f>SUMPRODUCT(U9:U19,V9:V19)</f>
        <v>22.818823529411763</v>
      </c>
      <c r="Y23" t="str">
        <f ca="1">_xlfn.IFNA("Cell "&amp;ADDRESS(ROW(W23),COLUMN(W23),4)&amp;": "&amp;_xlfn.FORMULATEXT(W23),"")</f>
        <v>Cell W23: =SUMPRODUCT(U9:U19,V9:V19)</v>
      </c>
    </row>
    <row r="24" spans="1:25" x14ac:dyDescent="0.3">
      <c r="N24" s="30" t="s">
        <v>39</v>
      </c>
      <c r="O24" s="31"/>
      <c r="P24" s="17">
        <v>155</v>
      </c>
      <c r="U24" s="30" t="s">
        <v>40</v>
      </c>
      <c r="V24" s="31"/>
      <c r="W24" s="17">
        <v>1020</v>
      </c>
      <c r="Y24" t="str">
        <f ca="1">_xlfn.IFNA("Cell "&amp;ADDRESS(ROW(W24),COLUMN(W24),4)&amp;": "&amp;_xlfn.FORMULATEXT(W24),"")</f>
        <v/>
      </c>
    </row>
    <row r="25" spans="1:25" x14ac:dyDescent="0.3">
      <c r="N25" s="30" t="s">
        <v>41</v>
      </c>
      <c r="O25" s="31"/>
      <c r="P25" s="32">
        <f>P24*P23</f>
        <v>3536.9176470588245</v>
      </c>
      <c r="R25" t="str">
        <f t="shared" ca="1" si="0"/>
        <v>Cell P25: =P24*P23</v>
      </c>
      <c r="U25" s="30" t="s">
        <v>42</v>
      </c>
      <c r="V25" s="31"/>
      <c r="W25" s="17">
        <v>865</v>
      </c>
      <c r="Y25" t="str">
        <f ca="1">_xlfn.IFNA("Cell "&amp;ADDRESS(ROW(W25),COLUMN(W25),4)&amp;": "&amp;_xlfn.FORMULATEXT(W25),"")</f>
        <v/>
      </c>
    </row>
    <row r="26" spans="1:25" x14ac:dyDescent="0.3">
      <c r="N26" s="30" t="s">
        <v>43</v>
      </c>
      <c r="O26" s="31"/>
      <c r="P26" s="32">
        <f>(P21-P24)*P23</f>
        <v>19738.28235294118</v>
      </c>
      <c r="R26" t="str">
        <f t="shared" ca="1" si="0"/>
        <v>Cell P26: =(P21-P24)*P23</v>
      </c>
      <c r="U26" s="30" t="s">
        <v>43</v>
      </c>
      <c r="V26" s="31"/>
      <c r="W26" s="32">
        <f>W25*W23</f>
        <v>19738.282352941176</v>
      </c>
      <c r="Y26" t="str">
        <f ca="1">_xlfn.IFNA("Cell "&amp;ADDRESS(ROW(W26),COLUMN(W26),4)&amp;": "&amp;_xlfn.FORMULATEXT(W26),"")</f>
        <v>Cell W26: =W25*W23</v>
      </c>
    </row>
    <row r="27" spans="1:25" x14ac:dyDescent="0.3">
      <c r="N27" s="30" t="s">
        <v>43</v>
      </c>
      <c r="O27" s="31"/>
      <c r="P27" s="32">
        <f>P22-P25</f>
        <v>19738.28235294118</v>
      </c>
      <c r="R27" t="str">
        <f t="shared" ca="1" si="0"/>
        <v>Cell P27: =P22-P25</v>
      </c>
      <c r="U27" s="30" t="s">
        <v>41</v>
      </c>
      <c r="V27" s="31"/>
      <c r="W27" s="32">
        <f>(W24-W25)*W23</f>
        <v>3536.9176470588231</v>
      </c>
      <c r="Y27" t="str">
        <f ca="1">_xlfn.IFNA("Cell "&amp;ADDRESS(ROW(W27),COLUMN(W27),4)&amp;": "&amp;_xlfn.FORMULATEXT(W27),"")</f>
        <v>Cell W27: =(W24-W25)*W23</v>
      </c>
    </row>
    <row r="28" spans="1:25" x14ac:dyDescent="0.3">
      <c r="N28" s="30" t="s">
        <v>44</v>
      </c>
      <c r="O28" s="31"/>
      <c r="P28" s="32">
        <f>SUM(P25:P26)</f>
        <v>23275.200000000004</v>
      </c>
      <c r="R28" t="str">
        <f t="shared" ca="1" si="0"/>
        <v>Cell P28: =SUM(P25:P26)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WeightedMean(data)</vt:lpstr>
      <vt:lpstr>WeightedMean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Negi</dc:creator>
  <cp:lastModifiedBy>Ankit Negi</cp:lastModifiedBy>
  <dcterms:created xsi:type="dcterms:W3CDTF">2015-06-05T18:17:20Z</dcterms:created>
  <dcterms:modified xsi:type="dcterms:W3CDTF">2024-07-13T07:26:52Z</dcterms:modified>
</cp:coreProperties>
</file>