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m16/Dropbox/Apportion2020/tables/"/>
    </mc:Choice>
  </mc:AlternateContent>
  <xr:revisionPtr revIDLastSave="0" documentId="13_ncr:9_{310E7343-02EE-A045-90E2-1E3AC9C57A67}" xr6:coauthVersionLast="46" xr6:coauthVersionMax="46" xr10:uidLastSave="{00000000-0000-0000-0000-000000000000}"/>
  <bookViews>
    <workbookView minimized="1" xWindow="760" yWindow="4100" windowWidth="28040" windowHeight="16300" xr2:uid="{C3DC3F3E-B526-5E48-95F7-2430A08EAAB9}"/>
  </bookViews>
  <sheets>
    <sheet name="table_2_a" sheetId="5" r:id="rId1"/>
    <sheet name="table_3" sheetId="6" r:id="rId2"/>
    <sheet name="table_2" sheetId="3" r:id="rId3"/>
    <sheet name="Sheet1" sheetId="1" r:id="rId4"/>
    <sheet name="table_1" sheetId="2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5" l="1"/>
  <c r="H2" i="5" s="1"/>
  <c r="F4" i="5"/>
  <c r="G4" i="5" s="1"/>
  <c r="H4" i="5" s="1"/>
  <c r="F3" i="5"/>
  <c r="G3" i="5" s="1"/>
  <c r="H3" i="5" s="1"/>
  <c r="B5" i="5"/>
  <c r="C5" i="5" s="1"/>
  <c r="D5" i="5" s="1"/>
  <c r="B5" i="3"/>
  <c r="C3" i="3" s="1"/>
  <c r="D3" i="3" s="1"/>
  <c r="E3" i="3" s="1"/>
  <c r="F4" i="3"/>
  <c r="F3" i="3"/>
  <c r="B5" i="2"/>
  <c r="C4" i="2" s="1"/>
  <c r="D4" i="2" s="1"/>
  <c r="F32" i="1"/>
  <c r="H32" i="1" s="1"/>
  <c r="F23" i="1"/>
  <c r="H23" i="1" s="1"/>
  <c r="F37" i="1"/>
  <c r="H37" i="1" s="1"/>
  <c r="F45" i="1"/>
  <c r="H45" i="1" s="1"/>
  <c r="F14" i="1"/>
  <c r="H14" i="1" s="1"/>
  <c r="D1" i="1"/>
  <c r="F49" i="1" s="1"/>
  <c r="E25" i="1"/>
  <c r="E34" i="1"/>
  <c r="E15" i="1"/>
  <c r="E2" i="1"/>
  <c r="E22" i="1"/>
  <c r="E30" i="1"/>
  <c r="E46" i="1"/>
  <c r="E4" i="1"/>
  <c r="E9" i="1"/>
  <c r="E41" i="1"/>
  <c r="E32" i="1"/>
  <c r="E39" i="1"/>
  <c r="E7" i="1"/>
  <c r="E18" i="1"/>
  <c r="E36" i="1"/>
  <c r="E27" i="1"/>
  <c r="E26" i="1"/>
  <c r="E16" i="1"/>
  <c r="E20" i="1"/>
  <c r="E43" i="1"/>
  <c r="E11" i="1"/>
  <c r="E23" i="1"/>
  <c r="E19" i="1"/>
  <c r="E35" i="1"/>
  <c r="E44" i="1"/>
  <c r="E10" i="1"/>
  <c r="E48" i="1"/>
  <c r="E38" i="1"/>
  <c r="E42" i="1"/>
  <c r="E12" i="1"/>
  <c r="E37" i="1"/>
  <c r="E33" i="1"/>
  <c r="E5" i="1"/>
  <c r="E8" i="1"/>
  <c r="E29" i="1"/>
  <c r="E28" i="1"/>
  <c r="E6" i="1"/>
  <c r="E45" i="1"/>
  <c r="E24" i="1"/>
  <c r="E47" i="1"/>
  <c r="E17" i="1"/>
  <c r="E3" i="1"/>
  <c r="E31" i="1"/>
  <c r="E13" i="1"/>
  <c r="E50" i="1"/>
  <c r="E14" i="1"/>
  <c r="E21" i="1"/>
  <c r="E40" i="1"/>
  <c r="E51" i="1"/>
  <c r="E49" i="1"/>
  <c r="H5" i="5" l="1"/>
  <c r="C2" i="5"/>
  <c r="D2" i="5" s="1"/>
  <c r="E2" i="5" s="1"/>
  <c r="C4" i="5"/>
  <c r="D4" i="5" s="1"/>
  <c r="E4" i="5" s="1"/>
  <c r="C3" i="5"/>
  <c r="D3" i="5" s="1"/>
  <c r="E3" i="5" s="1"/>
  <c r="G4" i="3"/>
  <c r="H4" i="3" s="1"/>
  <c r="G2" i="3"/>
  <c r="H2" i="3" s="1"/>
  <c r="G3" i="3"/>
  <c r="H3" i="3" s="1"/>
  <c r="C2" i="3"/>
  <c r="D2" i="3" s="1"/>
  <c r="E2" i="3" s="1"/>
  <c r="C4" i="3"/>
  <c r="D4" i="3" s="1"/>
  <c r="E4" i="3" s="1"/>
  <c r="C5" i="3"/>
  <c r="D5" i="3" s="1"/>
  <c r="C5" i="2"/>
  <c r="D5" i="2" s="1"/>
  <c r="C3" i="2"/>
  <c r="D3" i="2" s="1"/>
  <c r="E3" i="2" s="1"/>
  <c r="E4" i="2"/>
  <c r="C2" i="2"/>
  <c r="D2" i="2" s="1"/>
  <c r="H49" i="1"/>
  <c r="G49" i="1"/>
  <c r="I49" i="1"/>
  <c r="J49" i="1" s="1"/>
  <c r="K49" i="1" s="1"/>
  <c r="F47" i="1"/>
  <c r="I47" i="1" s="1"/>
  <c r="N47" i="1" s="1"/>
  <c r="F19" i="1"/>
  <c r="G19" i="1" s="1"/>
  <c r="F27" i="1"/>
  <c r="I27" i="1" s="1"/>
  <c r="N27" i="1" s="1"/>
  <c r="F4" i="1"/>
  <c r="H4" i="1" s="1"/>
  <c r="F21" i="1"/>
  <c r="H21" i="1" s="1"/>
  <c r="F10" i="1"/>
  <c r="G10" i="1" s="1"/>
  <c r="F40" i="1"/>
  <c r="H40" i="1" s="1"/>
  <c r="F24" i="1"/>
  <c r="G24" i="1" s="1"/>
  <c r="F5" i="1"/>
  <c r="H5" i="1" s="1"/>
  <c r="F35" i="1"/>
  <c r="H35" i="1" s="1"/>
  <c r="F36" i="1"/>
  <c r="H36" i="1" s="1"/>
  <c r="F46" i="1"/>
  <c r="G46" i="1" s="1"/>
  <c r="F30" i="1"/>
  <c r="H30" i="1" s="1"/>
  <c r="F13" i="1"/>
  <c r="G13" i="1" s="1"/>
  <c r="F6" i="1"/>
  <c r="G6" i="1" s="1"/>
  <c r="F12" i="1"/>
  <c r="G12" i="1" s="1"/>
  <c r="F11" i="1"/>
  <c r="G11" i="1" s="1"/>
  <c r="F18" i="1"/>
  <c r="G18" i="1" s="1"/>
  <c r="F22" i="1"/>
  <c r="G22" i="1" s="1"/>
  <c r="F50" i="1"/>
  <c r="I50" i="1" s="1"/>
  <c r="J50" i="1" s="1"/>
  <c r="K50" i="1" s="1"/>
  <c r="F28" i="1"/>
  <c r="H28" i="1" s="1"/>
  <c r="F38" i="1"/>
  <c r="I38" i="1" s="1"/>
  <c r="J38" i="1" s="1"/>
  <c r="K38" i="1" s="1"/>
  <c r="F16" i="1"/>
  <c r="F7" i="1"/>
  <c r="F2" i="1"/>
  <c r="F34" i="1"/>
  <c r="F15" i="1"/>
  <c r="F31" i="1"/>
  <c r="F29" i="1"/>
  <c r="F33" i="1"/>
  <c r="F20" i="1"/>
  <c r="F39" i="1"/>
  <c r="F25" i="1"/>
  <c r="H25" i="1" s="1"/>
  <c r="F3" i="1"/>
  <c r="H3" i="1" s="1"/>
  <c r="F8" i="1"/>
  <c r="I8" i="1" s="1"/>
  <c r="J8" i="1" s="1"/>
  <c r="K8" i="1" s="1"/>
  <c r="F42" i="1"/>
  <c r="I42" i="1" s="1"/>
  <c r="J42" i="1" s="1"/>
  <c r="K42" i="1" s="1"/>
  <c r="F43" i="1"/>
  <c r="I43" i="1" s="1"/>
  <c r="J43" i="1" s="1"/>
  <c r="K43" i="1" s="1"/>
  <c r="F41" i="1"/>
  <c r="G41" i="1" s="1"/>
  <c r="F51" i="1"/>
  <c r="H51" i="1" s="1"/>
  <c r="F17" i="1"/>
  <c r="I17" i="1" s="1"/>
  <c r="J17" i="1" s="1"/>
  <c r="K17" i="1" s="1"/>
  <c r="F48" i="1"/>
  <c r="G48" i="1" s="1"/>
  <c r="F44" i="1"/>
  <c r="F26" i="1"/>
  <c r="F9" i="1"/>
  <c r="G50" i="1"/>
  <c r="H16" i="1"/>
  <c r="I28" i="1"/>
  <c r="G28" i="1"/>
  <c r="N38" i="1"/>
  <c r="N8" i="1"/>
  <c r="N42" i="1"/>
  <c r="N43" i="1"/>
  <c r="H44" i="1"/>
  <c r="N49" i="1"/>
  <c r="H50" i="1"/>
  <c r="H38" i="1"/>
  <c r="G38" i="1"/>
  <c r="I41" i="1"/>
  <c r="G43" i="1"/>
  <c r="G30" i="1"/>
  <c r="G42" i="1"/>
  <c r="G3" i="1"/>
  <c r="H41" i="1"/>
  <c r="G23" i="1"/>
  <c r="G37" i="1"/>
  <c r="I48" i="1"/>
  <c r="G5" i="1"/>
  <c r="H17" i="1"/>
  <c r="H43" i="1"/>
  <c r="I3" i="1"/>
  <c r="G17" i="1"/>
  <c r="G45" i="1"/>
  <c r="H26" i="1"/>
  <c r="H48" i="1"/>
  <c r="I25" i="1"/>
  <c r="I51" i="1"/>
  <c r="G51" i="1"/>
  <c r="H27" i="1"/>
  <c r="G40" i="1"/>
  <c r="H46" i="1"/>
  <c r="G14" i="1"/>
  <c r="H24" i="1"/>
  <c r="G36" i="1"/>
  <c r="G35" i="1"/>
  <c r="G32" i="1"/>
  <c r="I19" i="1"/>
  <c r="J47" i="1"/>
  <c r="K47" i="1" s="1"/>
  <c r="H19" i="1"/>
  <c r="I4" i="1"/>
  <c r="I21" i="1"/>
  <c r="H10" i="1"/>
  <c r="I10" i="1"/>
  <c r="J27" i="1"/>
  <c r="K27" i="1" s="1"/>
  <c r="G21" i="1"/>
  <c r="G47" i="1"/>
  <c r="G27" i="1"/>
  <c r="G4" i="1"/>
  <c r="H47" i="1"/>
  <c r="H13" i="1"/>
  <c r="H6" i="1"/>
  <c r="H12" i="1"/>
  <c r="H11" i="1"/>
  <c r="H18" i="1"/>
  <c r="H22" i="1"/>
  <c r="I40" i="1"/>
  <c r="I24" i="1"/>
  <c r="I5" i="1"/>
  <c r="I35" i="1"/>
  <c r="I36" i="1"/>
  <c r="I46" i="1"/>
  <c r="I14" i="1"/>
  <c r="I45" i="1"/>
  <c r="I37" i="1"/>
  <c r="I23" i="1"/>
  <c r="I32" i="1"/>
  <c r="I30" i="1"/>
  <c r="I13" i="1"/>
  <c r="I6" i="1"/>
  <c r="I12" i="1"/>
  <c r="I11" i="1"/>
  <c r="I18" i="1"/>
  <c r="I22" i="1"/>
  <c r="E5" i="5" l="1"/>
  <c r="H5" i="3"/>
  <c r="E5" i="3"/>
  <c r="E2" i="2"/>
  <c r="E5" i="2" s="1"/>
  <c r="I29" i="1"/>
  <c r="H29" i="1"/>
  <c r="G29" i="1"/>
  <c r="I9" i="1"/>
  <c r="H9" i="1"/>
  <c r="H31" i="1"/>
  <c r="G31" i="1"/>
  <c r="I26" i="1"/>
  <c r="G26" i="1"/>
  <c r="H15" i="1"/>
  <c r="G15" i="1"/>
  <c r="H8" i="1"/>
  <c r="G8" i="1"/>
  <c r="I31" i="1"/>
  <c r="J31" i="1" s="1"/>
  <c r="K31" i="1" s="1"/>
  <c r="N50" i="1"/>
  <c r="I44" i="1"/>
  <c r="G44" i="1"/>
  <c r="I34" i="1"/>
  <c r="G34" i="1"/>
  <c r="H34" i="1"/>
  <c r="G2" i="1"/>
  <c r="H2" i="1"/>
  <c r="I2" i="1"/>
  <c r="I39" i="1"/>
  <c r="G39" i="1"/>
  <c r="H39" i="1"/>
  <c r="H7" i="1"/>
  <c r="I7" i="1"/>
  <c r="G9" i="1"/>
  <c r="I15" i="1"/>
  <c r="N15" i="1" s="1"/>
  <c r="G25" i="1"/>
  <c r="H42" i="1"/>
  <c r="N17" i="1"/>
  <c r="H20" i="1"/>
  <c r="G20" i="1"/>
  <c r="I20" i="1"/>
  <c r="I16" i="1"/>
  <c r="G16" i="1"/>
  <c r="G7" i="1"/>
  <c r="I33" i="1"/>
  <c r="G33" i="1"/>
  <c r="H33" i="1"/>
  <c r="J28" i="1"/>
  <c r="K28" i="1" s="1"/>
  <c r="N28" i="1"/>
  <c r="J37" i="1"/>
  <c r="K37" i="1" s="1"/>
  <c r="N37" i="1"/>
  <c r="J4" i="1"/>
  <c r="K4" i="1" s="1"/>
  <c r="N4" i="1"/>
  <c r="J51" i="1"/>
  <c r="K51" i="1" s="1"/>
  <c r="N51" i="1"/>
  <c r="J3" i="1"/>
  <c r="K3" i="1" s="1"/>
  <c r="N3" i="1"/>
  <c r="J21" i="1"/>
  <c r="K21" i="1" s="1"/>
  <c r="N21" i="1"/>
  <c r="J11" i="1"/>
  <c r="K11" i="1" s="1"/>
  <c r="N11" i="1"/>
  <c r="J45" i="1"/>
  <c r="K45" i="1" s="1"/>
  <c r="N45" i="1"/>
  <c r="J25" i="1"/>
  <c r="K25" i="1" s="1"/>
  <c r="N25" i="1"/>
  <c r="J24" i="1"/>
  <c r="K24" i="1" s="1"/>
  <c r="N24" i="1"/>
  <c r="J40" i="1"/>
  <c r="K40" i="1" s="1"/>
  <c r="N40" i="1"/>
  <c r="J12" i="1"/>
  <c r="K12" i="1" s="1"/>
  <c r="N12" i="1"/>
  <c r="J14" i="1"/>
  <c r="K14" i="1" s="1"/>
  <c r="N14" i="1"/>
  <c r="J23" i="1"/>
  <c r="K23" i="1" s="1"/>
  <c r="N23" i="1"/>
  <c r="J46" i="1"/>
  <c r="K46" i="1" s="1"/>
  <c r="N46" i="1"/>
  <c r="J19" i="1"/>
  <c r="K19" i="1" s="1"/>
  <c r="N19" i="1"/>
  <c r="N31" i="1"/>
  <c r="J6" i="1"/>
  <c r="K6" i="1" s="1"/>
  <c r="N6" i="1"/>
  <c r="J30" i="1"/>
  <c r="K30" i="1" s="1"/>
  <c r="N30" i="1"/>
  <c r="J35" i="1"/>
  <c r="K35" i="1" s="1"/>
  <c r="N35" i="1"/>
  <c r="J10" i="1"/>
  <c r="K10" i="1" s="1"/>
  <c r="N10" i="1"/>
  <c r="J48" i="1"/>
  <c r="K48" i="1" s="1"/>
  <c r="N48" i="1"/>
  <c r="J22" i="1"/>
  <c r="K22" i="1" s="1"/>
  <c r="N22" i="1"/>
  <c r="J18" i="1"/>
  <c r="K18" i="1" s="1"/>
  <c r="N18" i="1"/>
  <c r="J13" i="1"/>
  <c r="K13" i="1" s="1"/>
  <c r="N13" i="1"/>
  <c r="J36" i="1"/>
  <c r="K36" i="1" s="1"/>
  <c r="N36" i="1"/>
  <c r="J32" i="1"/>
  <c r="K32" i="1" s="1"/>
  <c r="N32" i="1"/>
  <c r="J5" i="1"/>
  <c r="K5" i="1" s="1"/>
  <c r="N5" i="1"/>
  <c r="J41" i="1"/>
  <c r="K41" i="1" s="1"/>
  <c r="N41" i="1"/>
  <c r="H53" i="1"/>
  <c r="J33" i="1" l="1"/>
  <c r="K33" i="1" s="1"/>
  <c r="N33" i="1"/>
  <c r="J39" i="1"/>
  <c r="K39" i="1" s="1"/>
  <c r="N39" i="1"/>
  <c r="J44" i="1"/>
  <c r="K44" i="1" s="1"/>
  <c r="N44" i="1"/>
  <c r="J26" i="1"/>
  <c r="K26" i="1" s="1"/>
  <c r="N26" i="1"/>
  <c r="J2" i="1"/>
  <c r="K2" i="1" s="1"/>
  <c r="N2" i="1"/>
  <c r="J15" i="1"/>
  <c r="K15" i="1" s="1"/>
  <c r="N16" i="1"/>
  <c r="J16" i="1"/>
  <c r="K16" i="1" s="1"/>
  <c r="J20" i="1"/>
  <c r="K20" i="1" s="1"/>
  <c r="N20" i="1"/>
  <c r="J7" i="1"/>
  <c r="K7" i="1" s="1"/>
  <c r="K53" i="1" s="1"/>
  <c r="K1" i="1" s="1"/>
  <c r="N7" i="1"/>
  <c r="J9" i="1"/>
  <c r="K9" i="1" s="1"/>
  <c r="N9" i="1"/>
  <c r="J34" i="1"/>
  <c r="K34" i="1" s="1"/>
  <c r="N34" i="1"/>
  <c r="J29" i="1"/>
  <c r="K29" i="1" s="1"/>
  <c r="N29" i="1"/>
</calcChain>
</file>

<file path=xl/sharedStrings.xml><?xml version="1.0" encoding="utf-8"?>
<sst xmlns="http://schemas.openxmlformats.org/spreadsheetml/2006/main" count="195" uniqueCount="119">
  <si>
    <t>AL</t>
  </si>
  <si>
    <t>AK</t>
  </si>
  <si>
    <t>AR</t>
  </si>
  <si>
    <t>AZ</t>
  </si>
  <si>
    <t>CA</t>
  </si>
  <si>
    <t>CT</t>
  </si>
  <si>
    <t>CO</t>
  </si>
  <si>
    <t>DE</t>
  </si>
  <si>
    <t>FL</t>
  </si>
  <si>
    <t>GA</t>
  </si>
  <si>
    <t>HI</t>
  </si>
  <si>
    <t>ID</t>
  </si>
  <si>
    <t>IA</t>
  </si>
  <si>
    <t>IL</t>
  </si>
  <si>
    <t>IN</t>
  </si>
  <si>
    <t>KS</t>
  </si>
  <si>
    <t>KY</t>
  </si>
  <si>
    <t>LA</t>
  </si>
  <si>
    <t>ME</t>
  </si>
  <si>
    <t>MD</t>
  </si>
  <si>
    <t>MA</t>
  </si>
  <si>
    <t>MN</t>
  </si>
  <si>
    <t>MT</t>
  </si>
  <si>
    <t>MO</t>
  </si>
  <si>
    <t>MS</t>
  </si>
  <si>
    <t>MI</t>
  </si>
  <si>
    <t>NY</t>
  </si>
  <si>
    <t>ND</t>
  </si>
  <si>
    <t>NC</t>
  </si>
  <si>
    <t>NM</t>
  </si>
  <si>
    <t>NJ</t>
  </si>
  <si>
    <t>NE</t>
  </si>
  <si>
    <t>NV</t>
  </si>
  <si>
    <t>OH</t>
  </si>
  <si>
    <t>OR</t>
  </si>
  <si>
    <t>OK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</si>
  <si>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</si>
  <si>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</si>
  <si>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</si>
  <si>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</si>
  <si>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</si>
  <si>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</si>
  <si>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</si>
  <si>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</si>
  <si>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</si>
  <si>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</si>
  <si>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WV</t>
  </si>
  <si>
    <t>WI</t>
  </si>
  <si>
    <t>WY</t>
  </si>
  <si>
    <t>Alaska</t>
  </si>
  <si>
    <t>Alabama</t>
  </si>
  <si>
    <t>Arkansas</t>
  </si>
  <si>
    <t>Arizona</t>
  </si>
  <si>
    <t>California</t>
  </si>
  <si>
    <t>Colorado</t>
  </si>
  <si>
    <t>Connecticut</t>
  </si>
  <si>
    <t>Delaware</t>
  </si>
  <si>
    <t>Florida</t>
  </si>
  <si>
    <t>Georgia</t>
  </si>
  <si>
    <t>Hawaii</t>
  </si>
  <si>
    <t>Iowa</t>
  </si>
  <si>
    <t>Idaho</t>
  </si>
  <si>
    <t>Illinois</t>
  </si>
  <si>
    <t>Indiana</t>
  </si>
  <si>
    <t>Kansas</t>
  </si>
  <si>
    <t>Kentucky</t>
  </si>
  <si>
    <t>Louisiana</t>
  </si>
  <si>
    <t>Massachusetts</t>
  </si>
  <si>
    <t>Maryland</t>
  </si>
  <si>
    <t>Maine</t>
  </si>
  <si>
    <t>Michigan</t>
  </si>
  <si>
    <t>Minnesota</t>
  </si>
  <si>
    <t>Missouri</t>
  </si>
  <si>
    <t>Mississippi</t>
  </si>
  <si>
    <t>Montana</t>
  </si>
  <si>
    <t>North Carolina</t>
  </si>
  <si>
    <t>North Dakota</t>
  </si>
  <si>
    <t>NH</t>
  </si>
  <si>
    <t>New Hampshire</t>
  </si>
  <si>
    <t>Nebraska</t>
  </si>
  <si>
    <t>New Jersey</t>
  </si>
  <si>
    <t>New Mexico</t>
  </si>
  <si>
    <t>Nevada</t>
  </si>
  <si>
    <t>New York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</si>
  <si>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</si>
  <si>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</si>
  <si>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</si>
  <si>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</si>
  <si>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</si>
  <si>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</si>
  <si>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</si>
  <si>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</si>
  <si>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</si>
  <si>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</si>
  <si>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Virginia</t>
  </si>
  <si>
    <t>Vermont</t>
  </si>
  <si>
    <t>Washington</t>
  </si>
  <si>
    <t>Wisconsin</t>
  </si>
  <si>
    <t>West Virginia</t>
  </si>
  <si>
    <t>Wyoming</t>
  </si>
  <si>
    <t>stcd</t>
  </si>
  <si>
    <t>st_name</t>
  </si>
  <si>
    <t>Total</t>
  </si>
  <si>
    <t>Population</t>
  </si>
  <si>
    <t>Pop Pct</t>
  </si>
  <si>
    <t>Quota</t>
  </si>
  <si>
    <t>Seats</t>
  </si>
  <si>
    <t>State</t>
  </si>
  <si>
    <t>New Quota</t>
  </si>
  <si>
    <t>New Seats</t>
  </si>
  <si>
    <t>Add to Denominator</t>
  </si>
  <si>
    <t>A</t>
  </si>
  <si>
    <t>B</t>
  </si>
  <si>
    <t>C</t>
  </si>
  <si>
    <t>Adjustment</t>
  </si>
  <si>
    <t>Adjusted Quota</t>
  </si>
  <si>
    <t>Adjusted Seats</t>
  </si>
  <si>
    <t>Initial Quota</t>
  </si>
  <si>
    <t>Initial Seats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</si>
</sst>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(* #,##0.000_);_(* \(#,##0.000\);_(* &quot;-&quot;??_);_(@_)"/>
    <numFmt numFmtId="166" formatCode="0.0%"/>
    <numFmt numFmtId="170" formatCode="0.0000"/>
    <numFmt numFmtId="171" formatCode="0.000"/>
    <numFmt numFmtId="174" formatCode="_(* #,##0_);_(* \(#,##0\);_(* &quot;-&quot;??_);_(@_)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166" fontId="0" fillId="0" borderId="0" xfId="2" applyNumberFormat="1" applyFont="1"/>
    <xf numFmtId="170" fontId="0" fillId="0" borderId="0" xfId="0" applyNumberFormat="1"/>
    <xf numFmtId="171" fontId="0" fillId="0" borderId="0" xfId="0" applyNumberFormat="1"/>
    <xf numFmtId="1" fontId="0" fillId="0" borderId="0" xfId="0" applyNumberFormat="1"/>
    <xf numFmtId="174" fontId="0" fillId="0" borderId="0" xfId="1" applyNumberFormat="1" applyFont="1"/>
    <xf numFmtId="174" fontId="0" fillId="0" borderId="0" xfId="0" applyNumberFormat="1"/>
    <xf numFmtId="164" fontId="0" fillId="0" borderId="0" xfId="0" applyNumberFormat="1"/>
    <xf numFmtId="174" fontId="3" fillId="0" borderId="0" xfId="0" applyNumberFormat="1" applyFont="1"/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8A043-EC00-0C4F-BE64-94B10407210B}">
  <dimension ref="A1:H5"/>
  <sheetViews>
    <sheetView tabSelected="1" workbookViewId="0">
      <selection activeCell="E11" sqref="E11"/>
    </sheetView>
  </sheetViews>
  <sheetFormatPr baseColWidth="10" defaultRowHeight="16" x14ac:dyDescent="0.2"/>
  <cols>
    <col min="1" max="8" width="15.1640625" customWidth="1"/>
  </cols>
  <sheetData>
    <row r="1" spans="1:8" s="11" customFormat="1" x14ac:dyDescent="0.2">
      <c r="A1" s="11" t="s">
        <v>107</v>
      </c>
      <c r="B1" s="11" t="s">
        <v>103</v>
      </c>
      <c r="C1" s="11" t="s">
        <v>104</v>
      </c>
      <c r="D1" s="11" t="s">
        <v>117</v>
      </c>
      <c r="E1" s="11" t="s">
        <v>118</v>
      </c>
      <c r="F1" s="11" t="s">
        <v>114</v>
      </c>
      <c r="G1" s="11" t="s">
        <v>115</v>
      </c>
      <c r="H1" s="11" t="s">
        <v>116</v>
      </c>
    </row>
    <row r="2" spans="1:8" x14ac:dyDescent="0.2">
      <c r="A2" t="s">
        <v>53</v>
      </c>
      <c r="B2" s="7">
        <v>40479078</v>
      </c>
      <c r="C2" s="3">
        <f>B2/$B$5</f>
        <v>0.76935656739187719</v>
      </c>
      <c r="D2" s="5">
        <f>C2*435</f>
        <v>334.67010681546657</v>
      </c>
      <c r="E2" s="6">
        <f>ROUND(D2,0)</f>
        <v>335</v>
      </c>
      <c r="F2">
        <v>26780</v>
      </c>
      <c r="G2" s="4">
        <f>B2/($B$5+F2)*435</f>
        <v>334.49985037321778</v>
      </c>
      <c r="H2" s="6">
        <f>ROUND(G2,0)</f>
        <v>334</v>
      </c>
    </row>
    <row r="3" spans="1:8" x14ac:dyDescent="0.2">
      <c r="A3" t="s">
        <v>86</v>
      </c>
      <c r="B3" s="7">
        <v>4441507</v>
      </c>
      <c r="C3" s="3">
        <f>B3/$B$5</f>
        <v>8.4416512144051159E-2</v>
      </c>
      <c r="D3" s="5">
        <f t="shared" ref="D3:D5" si="0">C3*435</f>
        <v>36.721182782662254</v>
      </c>
      <c r="E3" s="6">
        <f t="shared" ref="E3:E4" si="1">ROUND(D3,0)</f>
        <v>37</v>
      </c>
      <c r="F3">
        <f>F2</f>
        <v>26780</v>
      </c>
      <c r="G3" s="4">
        <f t="shared" ref="G3:G4" si="2">B3/($B$5+F3)*435</f>
        <v>36.702501646198549</v>
      </c>
      <c r="H3" s="6">
        <f t="shared" ref="H3:H4" si="3">ROUND(G3,0)</f>
        <v>37</v>
      </c>
    </row>
    <row r="4" spans="1:8" x14ac:dyDescent="0.2">
      <c r="A4" t="s">
        <v>96</v>
      </c>
      <c r="B4" s="7">
        <v>7693612</v>
      </c>
      <c r="C4" s="3">
        <f>B4/$B$5</f>
        <v>0.14622692046407171</v>
      </c>
      <c r="D4" s="5">
        <f t="shared" si="0"/>
        <v>63.608710401871193</v>
      </c>
      <c r="E4" s="6">
        <f t="shared" si="1"/>
        <v>64</v>
      </c>
      <c r="F4">
        <f>F2</f>
        <v>26780</v>
      </c>
      <c r="G4" s="4">
        <f t="shared" si="2"/>
        <v>63.576350796072809</v>
      </c>
      <c r="H4" s="6">
        <f t="shared" si="3"/>
        <v>64</v>
      </c>
    </row>
    <row r="5" spans="1:8" x14ac:dyDescent="0.2">
      <c r="A5" t="s">
        <v>102</v>
      </c>
      <c r="B5" s="7">
        <f>SUM(B2:B4)</f>
        <v>52614197</v>
      </c>
      <c r="C5" s="3">
        <f>B5/$B$5</f>
        <v>1</v>
      </c>
      <c r="D5" s="5">
        <f t="shared" si="0"/>
        <v>435</v>
      </c>
      <c r="E5" s="6">
        <f>SUM(E2:E4)</f>
        <v>436</v>
      </c>
      <c r="H5" s="6">
        <f>SUM(H2:H4)</f>
        <v>435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52624-FEAB-C145-A310-D22F74BD3D60}">
  <dimension ref="A3:B13"/>
  <sheetViews>
    <sheetView workbookViewId="0">
      <selection activeCell="B14" sqref="B14"/>
    </sheetView>
  </sheetViews>
  <sheetFormatPr baseColWidth="10" defaultRowHeight="16" x14ac:dyDescent="0.2"/>
  <sheetData>
    <row r="3" spans="1:2" x14ac:dyDescent="0.2">
      <c r="A3" t="s">
        <v>74</v>
      </c>
      <c r="B3">
        <v>2</v>
      </c>
    </row>
    <row r="4" spans="1:2" x14ac:dyDescent="0.2">
      <c r="A4" t="s">
        <v>62</v>
      </c>
      <c r="B4">
        <v>17</v>
      </c>
    </row>
    <row r="5" spans="1:2" x14ac:dyDescent="0.2">
      <c r="A5" t="s">
        <v>57</v>
      </c>
      <c r="B5">
        <v>29</v>
      </c>
    </row>
    <row r="6" spans="1:2" x14ac:dyDescent="0.2">
      <c r="A6" t="s">
        <v>92</v>
      </c>
      <c r="B6">
        <v>39</v>
      </c>
    </row>
    <row r="7" spans="1:2" x14ac:dyDescent="0.2">
      <c r="A7" t="s">
        <v>50</v>
      </c>
      <c r="B7">
        <v>7</v>
      </c>
    </row>
    <row r="9" spans="1:2" x14ac:dyDescent="0.2">
      <c r="A9" t="s">
        <v>83</v>
      </c>
      <c r="B9">
        <v>26</v>
      </c>
    </row>
    <row r="10" spans="1:2" x14ac:dyDescent="0.2">
      <c r="A10" t="s">
        <v>71</v>
      </c>
      <c r="B10">
        <v>8</v>
      </c>
    </row>
    <row r="11" spans="1:2" x14ac:dyDescent="0.2">
      <c r="A11" t="s">
        <v>84</v>
      </c>
      <c r="B11">
        <v>15</v>
      </c>
    </row>
    <row r="12" spans="1:2" x14ac:dyDescent="0.2">
      <c r="A12" t="s">
        <v>53</v>
      </c>
      <c r="B12">
        <v>53</v>
      </c>
    </row>
    <row r="13" spans="1:2" x14ac:dyDescent="0.2">
      <c r="A13" t="s">
        <v>94</v>
      </c>
      <c r="B13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D4DEF-BD18-8441-8FD0-46318B5EB7CC}">
  <dimension ref="A1:H5"/>
  <sheetViews>
    <sheetView workbookViewId="0">
      <selection activeCell="F2" sqref="F2"/>
    </sheetView>
  </sheetViews>
  <sheetFormatPr baseColWidth="10" defaultRowHeight="16" x14ac:dyDescent="0.2"/>
  <cols>
    <col min="1" max="1" width="13.33203125" customWidth="1"/>
    <col min="2" max="2" width="15" bestFit="1" customWidth="1"/>
    <col min="4" max="4" width="10.6640625" customWidth="1"/>
    <col min="6" max="6" width="10.5" customWidth="1"/>
  </cols>
  <sheetData>
    <row r="1" spans="1:8" x14ac:dyDescent="0.2">
      <c r="A1" t="s">
        <v>107</v>
      </c>
      <c r="B1" t="s">
        <v>103</v>
      </c>
      <c r="C1" t="s">
        <v>104</v>
      </c>
      <c r="D1" t="s">
        <v>105</v>
      </c>
      <c r="E1" t="s">
        <v>106</v>
      </c>
      <c r="F1" t="s">
        <v>110</v>
      </c>
      <c r="G1" t="s">
        <v>108</v>
      </c>
      <c r="H1" t="s">
        <v>109</v>
      </c>
    </row>
    <row r="2" spans="1:8" x14ac:dyDescent="0.2">
      <c r="A2" t="s">
        <v>111</v>
      </c>
      <c r="B2" s="10">
        <v>7270000</v>
      </c>
      <c r="C2" s="3">
        <f>B2/$B$5</f>
        <v>0.67817164179104472</v>
      </c>
      <c r="D2" s="5">
        <f>C2*435</f>
        <v>295.00466417910445</v>
      </c>
      <c r="E2" s="6">
        <f>ROUND(D2,0)</f>
        <v>295</v>
      </c>
      <c r="F2" s="6">
        <v>17857.5</v>
      </c>
      <c r="G2" s="9">
        <f>B2/($B$5+F2)*435</f>
        <v>294.51405925250918</v>
      </c>
      <c r="H2" s="8">
        <f>ROUND(G2,0)</f>
        <v>295</v>
      </c>
    </row>
    <row r="3" spans="1:8" x14ac:dyDescent="0.2">
      <c r="A3" t="s">
        <v>112</v>
      </c>
      <c r="B3" s="10">
        <v>1230000</v>
      </c>
      <c r="C3" s="3">
        <f>B3/$B$5</f>
        <v>0.11473880597014925</v>
      </c>
      <c r="D3" s="5">
        <f t="shared" ref="D3:D5" si="0">C3*435</f>
        <v>49.911380597014926</v>
      </c>
      <c r="E3" s="6">
        <f t="shared" ref="E3:E4" si="1">ROUND(D3,0)</f>
        <v>50</v>
      </c>
      <c r="F3" s="6">
        <f>F2</f>
        <v>17857.5</v>
      </c>
      <c r="G3" s="9">
        <f t="shared" ref="G3:G4" si="2">B3/($B$5+F3)*435</f>
        <v>49.828375912047633</v>
      </c>
      <c r="H3" s="8">
        <f t="shared" ref="H3:H4" si="3">ROUND(G3,0)</f>
        <v>50</v>
      </c>
    </row>
    <row r="4" spans="1:8" x14ac:dyDescent="0.2">
      <c r="A4" t="s">
        <v>113</v>
      </c>
      <c r="B4" s="10">
        <v>2220000</v>
      </c>
      <c r="C4" s="3">
        <f>B4/$B$5</f>
        <v>0.20708955223880596</v>
      </c>
      <c r="D4" s="5">
        <f t="shared" si="0"/>
        <v>90.083955223880594</v>
      </c>
      <c r="E4" s="6">
        <f t="shared" si="1"/>
        <v>90</v>
      </c>
      <c r="F4" s="6">
        <f>F2</f>
        <v>17857.5</v>
      </c>
      <c r="G4" s="9">
        <f t="shared" si="2"/>
        <v>89.934141890037196</v>
      </c>
      <c r="H4" s="8">
        <f t="shared" si="3"/>
        <v>90</v>
      </c>
    </row>
    <row r="5" spans="1:8" x14ac:dyDescent="0.2">
      <c r="A5" t="s">
        <v>102</v>
      </c>
      <c r="B5" s="10">
        <f>SUM(B2:B4)</f>
        <v>10720000</v>
      </c>
      <c r="C5" s="3">
        <f>B5/$B$5</f>
        <v>1</v>
      </c>
      <c r="D5" s="5">
        <f t="shared" si="0"/>
        <v>435</v>
      </c>
      <c r="E5" s="6">
        <f>SUM(E2:E4)</f>
        <v>435</v>
      </c>
      <c r="F5" s="6"/>
      <c r="H5" s="6">
        <f>SUM(H2:H4)</f>
        <v>435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DE9DCA-4D12-BA4A-A488-97066B8F2578}">
  <dimension ref="A1:N53"/>
  <sheetViews>
    <sheetView topLeftCell="A7" workbookViewId="0">
      <selection activeCell="D14" sqref="D14"/>
    </sheetView>
  </sheetViews>
  <sheetFormatPr baseColWidth="10" defaultRowHeight="16" x14ac:dyDescent="0.2"/>
  <cols>
    <col min="6" max="7" width="10.83203125" style="1"/>
    <col min="9" max="9" width="10.83203125" style="1"/>
    <col min="13" max="13" width="20.33203125" style="1" customWidth="1"/>
  </cols>
  <sheetData>
    <row r="1" spans="1:14" x14ac:dyDescent="0.2">
      <c r="A1" t="s">
        <v>100</v>
      </c>
      <c r="B1" t="s">
        <v>101</v>
      </c>
      <c r="D1">
        <f>SUM($D$2:$D$51)</f>
        <v>328771307</v>
      </c>
      <c r="E1">
        <v>0</v>
      </c>
      <c r="K1">
        <f>K53</f>
        <v>437</v>
      </c>
    </row>
    <row r="2" spans="1:14" x14ac:dyDescent="0.2">
      <c r="A2" t="s">
        <v>4</v>
      </c>
      <c r="B2" t="s">
        <v>53</v>
      </c>
      <c r="C2" t="s">
        <v>4</v>
      </c>
      <c r="D2">
        <v>39368078</v>
      </c>
      <c r="E2" t="b">
        <f>C2=A2</f>
        <v>1</v>
      </c>
      <c r="F2" s="1">
        <f>D2/($D$1+$E$1)*435</f>
        <v>52.088225357208557</v>
      </c>
      <c r="G2" s="1">
        <f>F2-FLOOR(F2,1)</f>
        <v>8.8225357208557398E-2</v>
      </c>
      <c r="H2">
        <f>ROUND(F2,0)</f>
        <v>52</v>
      </c>
      <c r="I2" s="1">
        <f>SQRT(FLOOR(F2,1)*(FLOOR(F2,1)+1))</f>
        <v>52.497618993626752</v>
      </c>
      <c r="J2" t="b">
        <f>F2&gt;I2</f>
        <v>0</v>
      </c>
      <c r="K2">
        <f>IF(J2,FLOOR(F2,1)+1,FLOOR(F2,1))</f>
        <v>52</v>
      </c>
      <c r="M2" s="1">
        <v>52.088225357208557</v>
      </c>
      <c r="N2" s="2">
        <f>I2-F2</f>
        <v>0.40939363641819426</v>
      </c>
    </row>
    <row r="3" spans="1:14" x14ac:dyDescent="0.2">
      <c r="A3" t="s">
        <v>41</v>
      </c>
      <c r="B3" t="s">
        <v>92</v>
      </c>
      <c r="C3" t="s">
        <v>41</v>
      </c>
      <c r="D3">
        <v>29360759</v>
      </c>
      <c r="E3" t="b">
        <f>C3=A3</f>
        <v>1</v>
      </c>
      <c r="F3" s="1">
        <f>D3/($D$1+$E$1)*435</f>
        <v>38.847459900142688</v>
      </c>
      <c r="G3" s="1">
        <f>F3-FLOOR(F3,1)</f>
        <v>0.84745990014268813</v>
      </c>
      <c r="H3">
        <f>ROUND(F3,0)</f>
        <v>39</v>
      </c>
      <c r="I3" s="1">
        <f>SQRT(FLOOR(F3,1)*(FLOOR(F3,1)+1))</f>
        <v>38.496753109840313</v>
      </c>
      <c r="J3" t="b">
        <f>F3&gt;I3</f>
        <v>1</v>
      </c>
      <c r="K3">
        <f>IF(J3,FLOOR(F3,1)+1,FLOOR(F3,1))</f>
        <v>39</v>
      </c>
      <c r="M3" s="1">
        <v>38.847459900142688</v>
      </c>
      <c r="N3" s="2">
        <f>I3-F3</f>
        <v>-0.35070679030237528</v>
      </c>
    </row>
    <row r="4" spans="1:14" x14ac:dyDescent="0.2">
      <c r="A4" t="s">
        <v>8</v>
      </c>
      <c r="B4" t="s">
        <v>57</v>
      </c>
      <c r="C4" t="s">
        <v>8</v>
      </c>
      <c r="D4">
        <v>21733312</v>
      </c>
      <c r="E4" t="b">
        <f>C4=A4</f>
        <v>1</v>
      </c>
      <c r="F4" s="1">
        <f>D4/($D$1+$E$1)*435</f>
        <v>28.755522512796407</v>
      </c>
      <c r="G4" s="1">
        <f>F4-FLOOR(F4,1)</f>
        <v>0.75552251279640714</v>
      </c>
      <c r="H4">
        <f>ROUND(F4,0)</f>
        <v>29</v>
      </c>
      <c r="I4" s="1">
        <f>SQRT(FLOOR(F4,1)*(FLOOR(F4,1)+1))</f>
        <v>28.495613697550013</v>
      </c>
      <c r="J4" t="b">
        <f>F4&gt;I4</f>
        <v>1</v>
      </c>
      <c r="K4">
        <f>IF(J4,FLOOR(F4,1)+1,FLOOR(F4,1))</f>
        <v>29</v>
      </c>
      <c r="M4" s="1">
        <v>28.755522512796407</v>
      </c>
      <c r="N4" s="2">
        <f>I4-F4</f>
        <v>-0.2599088152463942</v>
      </c>
    </row>
    <row r="5" spans="1:14" x14ac:dyDescent="0.2">
      <c r="A5" t="s">
        <v>26</v>
      </c>
      <c r="B5" t="s">
        <v>83</v>
      </c>
      <c r="C5" t="s">
        <v>26</v>
      </c>
      <c r="D5">
        <v>19336776</v>
      </c>
      <c r="E5" t="b">
        <f>C5=A5</f>
        <v>1</v>
      </c>
      <c r="F5" s="1">
        <f>D5/($D$1+$E$1)*435</f>
        <v>25.584646168651208</v>
      </c>
      <c r="G5" s="1">
        <f>F5-FLOOR(F5,1)</f>
        <v>0.58464616865120789</v>
      </c>
      <c r="H5">
        <f>ROUND(F5,0)</f>
        <v>26</v>
      </c>
      <c r="I5" s="1">
        <f>SQRT(FLOOR(F5,1)*(FLOOR(F5,1)+1))</f>
        <v>25.495097567963924</v>
      </c>
      <c r="J5" t="b">
        <f>F5&gt;I5</f>
        <v>1</v>
      </c>
      <c r="K5">
        <f>IF(J5,FLOOR(F5,1)+1,FLOOR(F5,1))</f>
        <v>26</v>
      </c>
      <c r="M5" s="1">
        <v>25.584646168651208</v>
      </c>
      <c r="N5" s="2">
        <f>I5-F5</f>
        <v>-8.9548600687283653E-2</v>
      </c>
    </row>
    <row r="6" spans="1:14" x14ac:dyDescent="0.2">
      <c r="A6" t="s">
        <v>36</v>
      </c>
      <c r="B6" t="s">
        <v>87</v>
      </c>
      <c r="C6" t="s">
        <v>36</v>
      </c>
      <c r="D6">
        <v>12783254</v>
      </c>
      <c r="E6" t="b">
        <f>C6=A6</f>
        <v>1</v>
      </c>
      <c r="F6" s="1">
        <f>D6/($D$1+$E$1)*435</f>
        <v>16.913627715085244</v>
      </c>
      <c r="G6" s="1">
        <f>F6-FLOOR(F6,1)</f>
        <v>0.91362771508524432</v>
      </c>
      <c r="H6">
        <f>ROUND(F6,0)</f>
        <v>17</v>
      </c>
      <c r="I6" s="1">
        <f>SQRT(FLOOR(F6,1)*(FLOOR(F6,1)+1))</f>
        <v>16.492422502470642</v>
      </c>
      <c r="J6" t="b">
        <f>F6&gt;I6</f>
        <v>1</v>
      </c>
      <c r="K6">
        <f>IF(J6,FLOOR(F6,1)+1,FLOOR(F6,1))</f>
        <v>17</v>
      </c>
      <c r="M6" s="1">
        <v>16.913627715085244</v>
      </c>
      <c r="N6" s="2">
        <f>I6-F6</f>
        <v>-0.42120521261460198</v>
      </c>
    </row>
    <row r="7" spans="1:14" x14ac:dyDescent="0.2">
      <c r="A7" t="s">
        <v>13</v>
      </c>
      <c r="B7" t="s">
        <v>62</v>
      </c>
      <c r="C7" t="s">
        <v>13</v>
      </c>
      <c r="D7">
        <v>12587530</v>
      </c>
      <c r="E7" t="b">
        <f>C7=A7</f>
        <v>1</v>
      </c>
      <c r="F7" s="1">
        <f>D7/($D$1+$E$1)*435</f>
        <v>16.654663693021121</v>
      </c>
      <c r="G7" s="1">
        <f>F7-FLOOR(F7,1)</f>
        <v>0.65466369302112071</v>
      </c>
      <c r="H7">
        <f>ROUND(F7,0)</f>
        <v>17</v>
      </c>
      <c r="I7" s="1">
        <f>SQRT(FLOOR(F7,1)*(FLOOR(F7,1)+1))</f>
        <v>16.492422502470642</v>
      </c>
      <c r="J7" t="b">
        <f>F7&gt;I7</f>
        <v>1</v>
      </c>
      <c r="K7">
        <f>IF(J7,FLOOR(F7,1)+1,FLOOR(F7,1))</f>
        <v>17</v>
      </c>
      <c r="M7" s="1">
        <v>16.654663693021121</v>
      </c>
      <c r="N7" s="2">
        <f>I7-F7</f>
        <v>-0.16224119055047836</v>
      </c>
    </row>
    <row r="8" spans="1:14" x14ac:dyDescent="0.2">
      <c r="A8" t="s">
        <v>33</v>
      </c>
      <c r="B8" t="s">
        <v>84</v>
      </c>
      <c r="C8" t="s">
        <v>33</v>
      </c>
      <c r="D8">
        <v>11693217</v>
      </c>
      <c r="E8" t="b">
        <f>C8=A8</f>
        <v>1</v>
      </c>
      <c r="F8" s="1">
        <f>D8/($D$1+$E$1)*435</f>
        <v>15.471390862585221</v>
      </c>
      <c r="G8" s="1">
        <f>F8-FLOOR(F8,1)</f>
        <v>0.47139086258522056</v>
      </c>
      <c r="H8">
        <f>ROUND(F8,0)</f>
        <v>15</v>
      </c>
      <c r="I8" s="1">
        <f>SQRT(FLOOR(F8,1)*(FLOOR(F8,1)+1))</f>
        <v>15.491933384829668</v>
      </c>
      <c r="J8" t="b">
        <f>F8&gt;I8</f>
        <v>0</v>
      </c>
      <c r="K8">
        <f>IF(J8,FLOOR(F8,1)+1,FLOOR(F8,1))</f>
        <v>15</v>
      </c>
      <c r="M8" s="1">
        <v>15.471390862585221</v>
      </c>
      <c r="N8" s="2">
        <f>I8-F8</f>
        <v>2.0542522244447525E-2</v>
      </c>
    </row>
    <row r="9" spans="1:14" x14ac:dyDescent="0.2">
      <c r="A9" t="s">
        <v>9</v>
      </c>
      <c r="B9" t="s">
        <v>58</v>
      </c>
      <c r="C9" t="s">
        <v>9</v>
      </c>
      <c r="D9">
        <v>10710017</v>
      </c>
      <c r="E9" t="b">
        <f>C9=A9</f>
        <v>1</v>
      </c>
      <c r="F9" s="1">
        <f>D9/($D$1+$E$1)*435</f>
        <v>14.170510916878767</v>
      </c>
      <c r="G9" s="1">
        <f>F9-FLOOR(F9,1)</f>
        <v>0.17051091687876685</v>
      </c>
      <c r="H9">
        <f>ROUND(F9,0)</f>
        <v>14</v>
      </c>
      <c r="I9" s="1">
        <f>SQRT(FLOOR(F9,1)*(FLOOR(F9,1)+1))</f>
        <v>14.491376746189438</v>
      </c>
      <c r="J9" t="b">
        <f>F9&gt;I9</f>
        <v>0</v>
      </c>
      <c r="K9">
        <f>IF(J9,FLOOR(F9,1)+1,FLOOR(F9,1))</f>
        <v>14</v>
      </c>
      <c r="M9" s="1">
        <v>14.170510916878767</v>
      </c>
      <c r="N9" s="2">
        <f>I9-F9</f>
        <v>0.3208658293106712</v>
      </c>
    </row>
    <row r="10" spans="1:14" x14ac:dyDescent="0.2">
      <c r="A10" t="s">
        <v>28</v>
      </c>
      <c r="B10" t="s">
        <v>75</v>
      </c>
      <c r="C10" t="s">
        <v>28</v>
      </c>
      <c r="D10">
        <v>10600823</v>
      </c>
      <c r="E10" t="b">
        <f>C10=A10</f>
        <v>1</v>
      </c>
      <c r="F10" s="1">
        <f>D10/($D$1+$E$1)*435</f>
        <v>14.026035444145375</v>
      </c>
      <c r="G10" s="1">
        <f>F10-FLOOR(F10,1)</f>
        <v>2.6035444145374953E-2</v>
      </c>
      <c r="H10">
        <f>ROUND(F10,0)</f>
        <v>14</v>
      </c>
      <c r="I10" s="1">
        <f>SQRT(FLOOR(F10,1)*(FLOOR(F10,1)+1))</f>
        <v>14.491376746189438</v>
      </c>
      <c r="J10" t="b">
        <f>F10&gt;I10</f>
        <v>0</v>
      </c>
      <c r="K10">
        <f>IF(J10,FLOOR(F10,1)+1,FLOOR(F10,1))</f>
        <v>14</v>
      </c>
      <c r="M10" s="1">
        <v>14.026035444145375</v>
      </c>
      <c r="N10" s="2">
        <f>I10-F10</f>
        <v>0.4653413020440631</v>
      </c>
    </row>
    <row r="11" spans="1:14" x14ac:dyDescent="0.2">
      <c r="A11" t="s">
        <v>25</v>
      </c>
      <c r="B11" t="s">
        <v>70</v>
      </c>
      <c r="C11" t="s">
        <v>25</v>
      </c>
      <c r="D11">
        <v>9966555</v>
      </c>
      <c r="E11" t="b">
        <f>C11=A11</f>
        <v>1</v>
      </c>
      <c r="F11" s="1">
        <f>D11/($D$1+$E$1)*435</f>
        <v>13.186830275915776</v>
      </c>
      <c r="G11" s="1">
        <f>F11-FLOOR(F11,1)</f>
        <v>0.18683027591577606</v>
      </c>
      <c r="H11">
        <f>ROUND(F11,0)</f>
        <v>13</v>
      </c>
      <c r="I11" s="1">
        <f>SQRT(FLOOR(F11,1)*(FLOOR(F11,1)+1))</f>
        <v>13.490737563232042</v>
      </c>
      <c r="J11" t="b">
        <f>F11&gt;I11</f>
        <v>0</v>
      </c>
      <c r="K11">
        <f>IF(J11,FLOOR(F11,1)+1,FLOOR(F11,1))</f>
        <v>13</v>
      </c>
      <c r="M11" s="1">
        <v>13.186830275915776</v>
      </c>
      <c r="N11" s="2">
        <f>I11-F11</f>
        <v>0.3039072873162656</v>
      </c>
    </row>
    <row r="12" spans="1:14" x14ac:dyDescent="0.2">
      <c r="A12" t="s">
        <v>30</v>
      </c>
      <c r="B12" t="s">
        <v>80</v>
      </c>
      <c r="C12" t="s">
        <v>30</v>
      </c>
      <c r="D12">
        <v>8882371</v>
      </c>
      <c r="E12" t="b">
        <f>C12=A12</f>
        <v>1</v>
      </c>
      <c r="F12" s="1">
        <f>D12/($D$1+$E$1)*435</f>
        <v>11.752337575492863</v>
      </c>
      <c r="G12" s="1">
        <f>F12-FLOOR(F12,1)</f>
        <v>0.75233757549286295</v>
      </c>
      <c r="H12">
        <f>ROUND(F12,0)</f>
        <v>12</v>
      </c>
      <c r="I12" s="1">
        <f>SQRT(FLOOR(F12,1)*(FLOOR(F12,1)+1))</f>
        <v>11.489125293076057</v>
      </c>
      <c r="J12" t="b">
        <f>F12&gt;I12</f>
        <v>1</v>
      </c>
      <c r="K12">
        <f>IF(J12,FLOOR(F12,1)+1,FLOOR(F12,1))</f>
        <v>12</v>
      </c>
      <c r="M12" s="1">
        <v>11.752337575492863</v>
      </c>
      <c r="N12" s="2">
        <f>I12-F12</f>
        <v>-0.26321228241680572</v>
      </c>
    </row>
    <row r="13" spans="1:14" x14ac:dyDescent="0.2">
      <c r="A13" t="s">
        <v>43</v>
      </c>
      <c r="B13" t="s">
        <v>94</v>
      </c>
      <c r="C13" t="s">
        <v>43</v>
      </c>
      <c r="D13">
        <v>8590563</v>
      </c>
      <c r="E13" t="b">
        <f>C13=A13</f>
        <v>1</v>
      </c>
      <c r="F13" s="1">
        <f>D13/($D$1+$E$1)*435</f>
        <v>11.366244028710206</v>
      </c>
      <c r="G13" s="1">
        <f>F13-FLOOR(F13,1)</f>
        <v>0.36624402871020578</v>
      </c>
      <c r="H13">
        <f>ROUND(F13,0)</f>
        <v>11</v>
      </c>
      <c r="I13" s="1">
        <f>SQRT(FLOOR(F13,1)*(FLOOR(F13,1)+1))</f>
        <v>11.489125293076057</v>
      </c>
      <c r="J13" t="b">
        <f>F13&gt;I13</f>
        <v>0</v>
      </c>
      <c r="K13">
        <f>IF(J13,FLOOR(F13,1)+1,FLOOR(F13,1))</f>
        <v>11</v>
      </c>
      <c r="M13" s="1">
        <v>11.366244028710206</v>
      </c>
      <c r="N13" s="2">
        <f>I13-F13</f>
        <v>0.12288126436585145</v>
      </c>
    </row>
    <row r="14" spans="1:14" x14ac:dyDescent="0.2">
      <c r="A14" t="s">
        <v>45</v>
      </c>
      <c r="B14" t="s">
        <v>96</v>
      </c>
      <c r="C14" t="s">
        <v>45</v>
      </c>
      <c r="D14">
        <v>7693612</v>
      </c>
      <c r="E14" t="b">
        <f>C14=A14</f>
        <v>1</v>
      </c>
      <c r="F14" s="1">
        <f>D14/($D$1+$E$1)*435</f>
        <v>10.179480838940728</v>
      </c>
      <c r="G14" s="1">
        <f>F14-FLOOR(F14,1)</f>
        <v>0.1794808389407283</v>
      </c>
      <c r="H14">
        <f>ROUND(F14,0)</f>
        <v>10</v>
      </c>
      <c r="I14" s="1">
        <f>SQRT(FLOOR(F14,1)*(FLOOR(F14,1)+1))</f>
        <v>10.488088481701515</v>
      </c>
      <c r="J14" t="b">
        <f>F14&gt;I14</f>
        <v>0</v>
      </c>
      <c r="K14">
        <f>IF(J14,FLOOR(F14,1)+1,FLOOR(F14,1))</f>
        <v>10</v>
      </c>
      <c r="M14" s="1">
        <v>10.179480838940728</v>
      </c>
      <c r="N14" s="2">
        <f>I14-F14</f>
        <v>0.30860764276078712</v>
      </c>
    </row>
    <row r="15" spans="1:14" x14ac:dyDescent="0.2">
      <c r="A15" t="s">
        <v>3</v>
      </c>
      <c r="B15" t="s">
        <v>52</v>
      </c>
      <c r="C15" t="s">
        <v>3</v>
      </c>
      <c r="D15">
        <v>7421401</v>
      </c>
      <c r="E15" t="b">
        <f>C15=A15</f>
        <v>1</v>
      </c>
      <c r="F15" s="1">
        <f>D15/($D$1+$E$1)*435</f>
        <v>9.8193162428252894</v>
      </c>
      <c r="G15" s="1">
        <f>F15-FLOOR(F15,1)</f>
        <v>0.81931624282528936</v>
      </c>
      <c r="H15">
        <f>ROUND(F15,0)</f>
        <v>10</v>
      </c>
      <c r="I15" s="1">
        <f>SQRT(FLOOR(F15,1)*(FLOOR(F15,1)+1))</f>
        <v>9.4868329805051381</v>
      </c>
      <c r="J15" t="b">
        <f>F15&gt;I15</f>
        <v>1</v>
      </c>
      <c r="K15">
        <f>IF(J15,FLOOR(F15,1)+1,FLOOR(F15,1))</f>
        <v>10</v>
      </c>
      <c r="M15" s="1">
        <v>9.8193162428252894</v>
      </c>
      <c r="N15" s="2">
        <f>I15-F15</f>
        <v>-0.33248326232015124</v>
      </c>
    </row>
    <row r="16" spans="1:14" x14ac:dyDescent="0.2">
      <c r="A16" t="s">
        <v>20</v>
      </c>
      <c r="B16" t="s">
        <v>67</v>
      </c>
      <c r="C16" t="s">
        <v>20</v>
      </c>
      <c r="D16">
        <v>6893574</v>
      </c>
      <c r="E16" t="b">
        <f>C16=A16</f>
        <v>1</v>
      </c>
      <c r="F16" s="1">
        <f>D16/($D$1+$E$1)*435</f>
        <v>9.1209440305567782</v>
      </c>
      <c r="G16" s="1">
        <f>F16-FLOOR(F16,1)</f>
        <v>0.12094403055677816</v>
      </c>
      <c r="H16">
        <f>ROUND(F16,0)</f>
        <v>9</v>
      </c>
      <c r="I16" s="1">
        <f>SQRT(FLOOR(F16,1)*(FLOOR(F16,1)+1))</f>
        <v>9.4868329805051381</v>
      </c>
      <c r="J16" t="b">
        <f>F16&gt;I16</f>
        <v>0</v>
      </c>
      <c r="K16">
        <f>IF(J16,FLOOR(F16,1)+1,FLOOR(F16,1))</f>
        <v>9</v>
      </c>
      <c r="M16" s="1">
        <v>9.1209440305567782</v>
      </c>
      <c r="N16" s="2">
        <f>I16-F16</f>
        <v>0.36588894994835996</v>
      </c>
    </row>
    <row r="17" spans="1:14" x14ac:dyDescent="0.2">
      <c r="A17" t="s">
        <v>40</v>
      </c>
      <c r="B17" t="s">
        <v>91</v>
      </c>
      <c r="C17" t="s">
        <v>40</v>
      </c>
      <c r="D17">
        <v>6886834</v>
      </c>
      <c r="E17" t="b">
        <f>C17=A17</f>
        <v>1</v>
      </c>
      <c r="F17" s="1">
        <f>D17/($D$1+$E$1)*435</f>
        <v>9.1120262815392223</v>
      </c>
      <c r="G17" s="1">
        <f>F17-FLOOR(F17,1)</f>
        <v>0.11202628153922234</v>
      </c>
      <c r="H17">
        <f>ROUND(F17,0)</f>
        <v>9</v>
      </c>
      <c r="I17" s="1">
        <f>SQRT(FLOOR(F17,1)*(FLOOR(F17,1)+1))</f>
        <v>9.4868329805051381</v>
      </c>
      <c r="J17" t="b">
        <f>F17&gt;I17</f>
        <v>0</v>
      </c>
      <c r="K17">
        <f>IF(J17,FLOOR(F17,1)+1,FLOOR(F17,1))</f>
        <v>9</v>
      </c>
      <c r="M17" s="1">
        <v>9.1120262815392223</v>
      </c>
      <c r="N17" s="2">
        <f>I17-F17</f>
        <v>0.37480669896591579</v>
      </c>
    </row>
    <row r="18" spans="1:14" x14ac:dyDescent="0.2">
      <c r="A18" t="s">
        <v>14</v>
      </c>
      <c r="B18" t="s">
        <v>63</v>
      </c>
      <c r="C18" t="s">
        <v>14</v>
      </c>
      <c r="D18">
        <v>6754953</v>
      </c>
      <c r="E18" t="b">
        <f>C18=A18</f>
        <v>1</v>
      </c>
      <c r="F18" s="1">
        <f>D18/($D$1+$E$1)*435</f>
        <v>8.9375334539154299</v>
      </c>
      <c r="G18" s="1">
        <f>F18-FLOOR(F18,1)</f>
        <v>0.93753345391542986</v>
      </c>
      <c r="H18">
        <f>ROUND(F18,0)</f>
        <v>9</v>
      </c>
      <c r="I18" s="1">
        <f>SQRT(FLOOR(F18,1)*(FLOOR(F18,1)+1))</f>
        <v>8.4852813742385695</v>
      </c>
      <c r="J18" t="b">
        <f>F18&gt;I18</f>
        <v>1</v>
      </c>
      <c r="K18">
        <f>IF(J18,FLOOR(F18,1)+1,FLOOR(F18,1))</f>
        <v>9</v>
      </c>
      <c r="M18" s="1">
        <v>8.9375334539154299</v>
      </c>
      <c r="N18" s="2">
        <f>I18-F18</f>
        <v>-0.45225207967686032</v>
      </c>
    </row>
    <row r="19" spans="1:14" x14ac:dyDescent="0.2">
      <c r="A19" t="s">
        <v>23</v>
      </c>
      <c r="B19" t="s">
        <v>72</v>
      </c>
      <c r="C19" t="s">
        <v>23</v>
      </c>
      <c r="D19">
        <v>6151548</v>
      </c>
      <c r="E19" t="b">
        <f>C19=A19</f>
        <v>1</v>
      </c>
      <c r="F19" s="1">
        <f>D19/($D$1+$E$1)*435</f>
        <v>8.139163372915629</v>
      </c>
      <c r="G19" s="1">
        <f>F19-FLOOR(F19,1)</f>
        <v>0.13916337291562897</v>
      </c>
      <c r="H19">
        <f>ROUND(F19,0)</f>
        <v>8</v>
      </c>
      <c r="I19" s="1">
        <f>SQRT(FLOOR(F19,1)*(FLOOR(F19,1)+1))</f>
        <v>8.4852813742385695</v>
      </c>
      <c r="J19" t="b">
        <f>F19&gt;I19</f>
        <v>0</v>
      </c>
      <c r="K19">
        <f>IF(J19,FLOOR(F19,1)+1,FLOOR(F19,1))</f>
        <v>8</v>
      </c>
      <c r="M19" s="1">
        <v>8.139163372915629</v>
      </c>
      <c r="N19" s="2">
        <f>I19-F19</f>
        <v>0.34611800132294057</v>
      </c>
    </row>
    <row r="20" spans="1:14" x14ac:dyDescent="0.2">
      <c r="A20" t="s">
        <v>19</v>
      </c>
      <c r="B20" t="s">
        <v>68</v>
      </c>
      <c r="C20" t="s">
        <v>19</v>
      </c>
      <c r="D20">
        <v>6055802</v>
      </c>
      <c r="E20" t="b">
        <f>C20=A20</f>
        <v>1</v>
      </c>
      <c r="F20" s="1">
        <f>D20/($D$1+$E$1)*435</f>
        <v>8.0124810587561406</v>
      </c>
      <c r="G20" s="1">
        <f>F20-FLOOR(F20,1)</f>
        <v>1.2481058756140584E-2</v>
      </c>
      <c r="H20">
        <f>ROUND(F20,0)</f>
        <v>8</v>
      </c>
      <c r="I20" s="1">
        <f>SQRT(FLOOR(F20,1)*(FLOOR(F20,1)+1))</f>
        <v>8.4852813742385695</v>
      </c>
      <c r="J20" t="b">
        <f>F20&gt;I20</f>
        <v>0</v>
      </c>
      <c r="K20">
        <f>IF(J20,FLOOR(F20,1)+1,FLOOR(F20,1))</f>
        <v>8</v>
      </c>
      <c r="M20" s="1">
        <v>8.0124810587561406</v>
      </c>
      <c r="N20" s="2">
        <f>I20-F20</f>
        <v>0.47280031548242896</v>
      </c>
    </row>
    <row r="21" spans="1:14" x14ac:dyDescent="0.2">
      <c r="A21" t="s">
        <v>47</v>
      </c>
      <c r="B21" t="s">
        <v>97</v>
      </c>
      <c r="C21" t="s">
        <v>47</v>
      </c>
      <c r="D21">
        <v>5832655</v>
      </c>
      <c r="E21" t="b">
        <f>C21=A21</f>
        <v>1</v>
      </c>
      <c r="F21" s="1">
        <f>D21/($D$1+$E$1)*435</f>
        <v>7.7172334415423913</v>
      </c>
      <c r="G21" s="1">
        <f>F21-FLOOR(F21,1)</f>
        <v>0.71723344154239133</v>
      </c>
      <c r="H21">
        <f>ROUND(F21,0)</f>
        <v>8</v>
      </c>
      <c r="I21" s="1">
        <f>SQRT(FLOOR(F21,1)*(FLOOR(F21,1)+1))</f>
        <v>7.4833147735478827</v>
      </c>
      <c r="J21" t="b">
        <f>F21&gt;I21</f>
        <v>1</v>
      </c>
      <c r="K21">
        <f>IF(J21,FLOOR(F21,1)+1,FLOOR(F21,1))</f>
        <v>8</v>
      </c>
      <c r="M21" s="1">
        <v>7.7172334415423913</v>
      </c>
      <c r="N21" s="2">
        <f>I21-F21</f>
        <v>-0.23391866799450867</v>
      </c>
    </row>
    <row r="22" spans="1:14" x14ac:dyDescent="0.2">
      <c r="A22" t="s">
        <v>6</v>
      </c>
      <c r="B22" t="s">
        <v>54</v>
      </c>
      <c r="C22" t="s">
        <v>6</v>
      </c>
      <c r="D22">
        <v>5807719</v>
      </c>
      <c r="E22" t="b">
        <f>C22=A22</f>
        <v>1</v>
      </c>
      <c r="F22" s="1">
        <f>D22/($D$1+$E$1)*435</f>
        <v>7.6842404163937568</v>
      </c>
      <c r="G22" s="1">
        <f>F22-FLOOR(F22,1)</f>
        <v>0.68424041639375677</v>
      </c>
      <c r="H22">
        <f>ROUND(F22,0)</f>
        <v>8</v>
      </c>
      <c r="I22" s="1">
        <f>SQRT(FLOOR(F22,1)*(FLOOR(F22,1)+1))</f>
        <v>7.4833147735478827</v>
      </c>
      <c r="J22" t="b">
        <f>F22&gt;I22</f>
        <v>1</v>
      </c>
      <c r="K22">
        <f>IF(J22,FLOOR(F22,1)+1,FLOOR(F22,1))</f>
        <v>8</v>
      </c>
      <c r="M22" s="1">
        <v>7.6842404163937568</v>
      </c>
      <c r="N22" s="2">
        <f>I22-F22</f>
        <v>-0.20092564284587411</v>
      </c>
    </row>
    <row r="23" spans="1:14" x14ac:dyDescent="0.2">
      <c r="A23" t="s">
        <v>21</v>
      </c>
      <c r="B23" t="s">
        <v>71</v>
      </c>
      <c r="C23" t="s">
        <v>21</v>
      </c>
      <c r="D23">
        <v>5657342</v>
      </c>
      <c r="E23" t="b">
        <f>C23=A23</f>
        <v>1</v>
      </c>
      <c r="F23" s="1">
        <f>D23/($D$1+$E$1)*435</f>
        <v>7.4852753801900365</v>
      </c>
      <c r="G23" s="1">
        <f>F23-FLOOR(F23,1)</f>
        <v>0.48527538019003646</v>
      </c>
      <c r="H23">
        <f>ROUND(F23,0)</f>
        <v>7</v>
      </c>
      <c r="I23" s="1">
        <f>SQRT(FLOOR(F23,1)*(FLOOR(F23,1)+1))</f>
        <v>7.4833147735478827</v>
      </c>
      <c r="J23" t="b">
        <f>F23&gt;I23</f>
        <v>1</v>
      </c>
      <c r="K23">
        <f>IF(J23,FLOOR(F23,1)+1,FLOOR(F23,1))</f>
        <v>8</v>
      </c>
      <c r="M23" s="1">
        <v>7.4852753801900365</v>
      </c>
      <c r="N23" s="2">
        <f>I23-F23</f>
        <v>-1.960606642153806E-3</v>
      </c>
    </row>
    <row r="24" spans="1:14" x14ac:dyDescent="0.2">
      <c r="A24" t="s">
        <v>38</v>
      </c>
      <c r="B24" t="s">
        <v>89</v>
      </c>
      <c r="C24" t="s">
        <v>38</v>
      </c>
      <c r="D24">
        <v>5218040</v>
      </c>
      <c r="E24" t="b">
        <f>C24=A24</f>
        <v>1</v>
      </c>
      <c r="F24" s="1">
        <f>D24/($D$1+$E$1)*435</f>
        <v>6.9040313180371307</v>
      </c>
      <c r="G24" s="1">
        <f>F24-FLOOR(F24,1)</f>
        <v>0.90403131803713066</v>
      </c>
      <c r="H24">
        <f>ROUND(F24,0)</f>
        <v>7</v>
      </c>
      <c r="I24" s="1">
        <f>SQRT(FLOOR(F24,1)*(FLOOR(F24,1)+1))</f>
        <v>6.4807406984078604</v>
      </c>
      <c r="J24" t="b">
        <f>F24&gt;I24</f>
        <v>1</v>
      </c>
      <c r="K24">
        <f>IF(J24,FLOOR(F24,1)+1,FLOOR(F24,1))</f>
        <v>7</v>
      </c>
      <c r="M24" s="1">
        <v>6.9040313180371307</v>
      </c>
      <c r="N24" s="2">
        <f>I24-F24</f>
        <v>-0.42329061962927028</v>
      </c>
    </row>
    <row r="25" spans="1:14" x14ac:dyDescent="0.2">
      <c r="A25" t="s">
        <v>0</v>
      </c>
      <c r="B25" t="s">
        <v>50</v>
      </c>
      <c r="C25" t="s">
        <v>0</v>
      </c>
      <c r="D25">
        <v>4921532</v>
      </c>
      <c r="E25" t="b">
        <f>C25=A25</f>
        <v>1</v>
      </c>
      <c r="F25" s="1">
        <f>D25/($D$1+$E$1)*435</f>
        <v>6.5117191628891149</v>
      </c>
      <c r="G25" s="1">
        <f>F25-FLOOR(F25,1)</f>
        <v>0.5117191628891149</v>
      </c>
      <c r="H25">
        <f>ROUND(F25,0)</f>
        <v>7</v>
      </c>
      <c r="I25" s="1">
        <f>SQRT(FLOOR(F25,1)*(FLOOR(F25,1)+1))</f>
        <v>6.4807406984078604</v>
      </c>
      <c r="J25" t="b">
        <f>F25&gt;I25</f>
        <v>1</v>
      </c>
      <c r="K25">
        <f>IF(J25,FLOOR(F25,1)+1,FLOOR(F25,1))</f>
        <v>7</v>
      </c>
      <c r="M25" s="1">
        <v>6.5117191628891149</v>
      </c>
      <c r="N25" s="2">
        <f>I25-F25</f>
        <v>-3.097846448125452E-2</v>
      </c>
    </row>
    <row r="26" spans="1:14" x14ac:dyDescent="0.2">
      <c r="A26" t="s">
        <v>17</v>
      </c>
      <c r="B26" t="s">
        <v>66</v>
      </c>
      <c r="C26" t="s">
        <v>17</v>
      </c>
      <c r="D26">
        <v>4645318</v>
      </c>
      <c r="E26" t="b">
        <f>C26=A26</f>
        <v>1</v>
      </c>
      <c r="F26" s="1">
        <f>D26/($D$1+$E$1)*435</f>
        <v>6.1462581647978185</v>
      </c>
      <c r="G26" s="1">
        <f>F26-FLOOR(F26,1)</f>
        <v>0.1462581647978185</v>
      </c>
      <c r="H26">
        <f>ROUND(F26,0)</f>
        <v>6</v>
      </c>
      <c r="I26" s="1">
        <f>SQRT(FLOOR(F26,1)*(FLOOR(F26,1)+1))</f>
        <v>6.4807406984078604</v>
      </c>
      <c r="J26" t="b">
        <f>F26&gt;I26</f>
        <v>0</v>
      </c>
      <c r="K26">
        <f>IF(J26,FLOOR(F26,1)+1,FLOOR(F26,1))</f>
        <v>6</v>
      </c>
      <c r="M26" s="1">
        <v>6.1462581647978185</v>
      </c>
      <c r="N26" s="2">
        <f>I26-F26</f>
        <v>0.33448253361004188</v>
      </c>
    </row>
    <row r="27" spans="1:14" x14ac:dyDescent="0.2">
      <c r="A27" t="s">
        <v>16</v>
      </c>
      <c r="B27" t="s">
        <v>65</v>
      </c>
      <c r="C27" t="s">
        <v>16</v>
      </c>
      <c r="D27">
        <v>4477251</v>
      </c>
      <c r="E27" t="b">
        <f>C27=A27</f>
        <v>1</v>
      </c>
      <c r="F27" s="1">
        <f>D27/($D$1+$E$1)*435</f>
        <v>5.9238873451934175</v>
      </c>
      <c r="G27" s="1">
        <f>F27-FLOOR(F27,1)</f>
        <v>0.92388734519341753</v>
      </c>
      <c r="H27">
        <f>ROUND(F27,0)</f>
        <v>6</v>
      </c>
      <c r="I27" s="1">
        <f>SQRT(FLOOR(F27,1)*(FLOOR(F27,1)+1))</f>
        <v>5.4772255750516612</v>
      </c>
      <c r="J27" t="b">
        <f>F27&gt;I27</f>
        <v>1</v>
      </c>
      <c r="K27">
        <f>IF(J27,FLOOR(F27,1)+1,FLOOR(F27,1))</f>
        <v>6</v>
      </c>
      <c r="M27" s="1">
        <v>5.9238873451934175</v>
      </c>
      <c r="N27" s="2">
        <f>I27-F27</f>
        <v>-0.44666177014175634</v>
      </c>
    </row>
    <row r="28" spans="1:14" x14ac:dyDescent="0.2">
      <c r="A28" t="s">
        <v>34</v>
      </c>
      <c r="B28" t="s">
        <v>86</v>
      </c>
      <c r="C28" t="s">
        <v>34</v>
      </c>
      <c r="D28">
        <v>4241507</v>
      </c>
      <c r="E28" t="b">
        <f>C28=A28</f>
        <v>1</v>
      </c>
      <c r="F28" s="1">
        <f>D28/($D$1+$E$1)*435</f>
        <v>5.6119725344523452</v>
      </c>
      <c r="G28" s="1">
        <f>F28-FLOOR(F28,1)</f>
        <v>0.61197253445234523</v>
      </c>
      <c r="H28">
        <f>ROUND(F28,0)</f>
        <v>6</v>
      </c>
      <c r="I28" s="1">
        <f>SQRT(FLOOR(F28,1)*(FLOOR(F28,1)+1))</f>
        <v>5.4772255750516612</v>
      </c>
      <c r="J28" t="b">
        <f>F28&gt;I28</f>
        <v>1</v>
      </c>
      <c r="K28">
        <f>IF(J28,FLOOR(F28,1)+1,FLOOR(F28,1))</f>
        <v>6</v>
      </c>
      <c r="M28" s="1">
        <v>5.6119725344523452</v>
      </c>
      <c r="N28" s="2">
        <f>I28-F28</f>
        <v>-0.13474695940068404</v>
      </c>
    </row>
    <row r="29" spans="1:14" x14ac:dyDescent="0.2">
      <c r="A29" t="s">
        <v>35</v>
      </c>
      <c r="B29" t="s">
        <v>85</v>
      </c>
      <c r="C29" t="s">
        <v>35</v>
      </c>
      <c r="D29">
        <v>3980783</v>
      </c>
      <c r="E29" t="b">
        <f>C29=A29</f>
        <v>1</v>
      </c>
      <c r="F29" s="1">
        <f>D29/($D$1+$E$1)*435</f>
        <v>5.2670064818034747</v>
      </c>
      <c r="G29" s="1">
        <f>F29-FLOOR(F29,1)</f>
        <v>0.26700648180347475</v>
      </c>
      <c r="H29">
        <f>ROUND(F29,0)</f>
        <v>5</v>
      </c>
      <c r="I29" s="1">
        <f>SQRT(FLOOR(F29,1)*(FLOOR(F29,1)+1))</f>
        <v>5.4772255750516612</v>
      </c>
      <c r="J29" t="b">
        <f>F29&gt;I29</f>
        <v>0</v>
      </c>
      <c r="K29">
        <f>IF(J29,FLOOR(F29,1)+1,FLOOR(F29,1))</f>
        <v>5</v>
      </c>
      <c r="M29" s="1">
        <v>5.2670064818034747</v>
      </c>
      <c r="N29" s="2">
        <f>I29-F29</f>
        <v>0.21021909324818644</v>
      </c>
    </row>
    <row r="30" spans="1:14" x14ac:dyDescent="0.2">
      <c r="A30" t="s">
        <v>5</v>
      </c>
      <c r="B30" t="s">
        <v>55</v>
      </c>
      <c r="C30" t="s">
        <v>5</v>
      </c>
      <c r="D30">
        <v>3557006</v>
      </c>
      <c r="E30" t="b">
        <f>C30=A30</f>
        <v>1</v>
      </c>
      <c r="F30" s="1">
        <f>D30/($D$1+$E$1)*435</f>
        <v>4.7063036738786943</v>
      </c>
      <c r="G30" s="1">
        <f>F30-FLOOR(F30,1)</f>
        <v>0.7063036738786943</v>
      </c>
      <c r="H30">
        <f>ROUND(F30,0)</f>
        <v>5</v>
      </c>
      <c r="I30" s="1">
        <f>SQRT(FLOOR(F30,1)*(FLOOR(F30,1)+1))</f>
        <v>4.4721359549995796</v>
      </c>
      <c r="J30" t="b">
        <f>F30&gt;I30</f>
        <v>1</v>
      </c>
      <c r="K30">
        <f>IF(J30,FLOOR(F30,1)+1,FLOOR(F30,1))</f>
        <v>5</v>
      </c>
      <c r="M30" s="1">
        <v>4.7063036738786943</v>
      </c>
      <c r="N30" s="2">
        <f>I30-F30</f>
        <v>-0.23416771887911469</v>
      </c>
    </row>
    <row r="31" spans="1:14" x14ac:dyDescent="0.2">
      <c r="A31" t="s">
        <v>42</v>
      </c>
      <c r="B31" t="s">
        <v>93</v>
      </c>
      <c r="C31" t="s">
        <v>42</v>
      </c>
      <c r="D31">
        <v>3249879</v>
      </c>
      <c r="E31" t="b">
        <f>C31=A31</f>
        <v>1</v>
      </c>
      <c r="F31" s="1">
        <f>D31/($D$1+$E$1)*435</f>
        <v>4.2999414331494563</v>
      </c>
      <c r="G31" s="1">
        <f>F31-FLOOR(F31,1)</f>
        <v>0.29994143314945632</v>
      </c>
      <c r="H31">
        <f>ROUND(F31,0)</f>
        <v>4</v>
      </c>
      <c r="I31" s="1">
        <f>SQRT(FLOOR(F31,1)*(FLOOR(F31,1)+1))</f>
        <v>4.4721359549995796</v>
      </c>
      <c r="J31" t="b">
        <f>F31&gt;I31</f>
        <v>0</v>
      </c>
      <c r="K31">
        <f>IF(J31,FLOOR(F31,1)+1,FLOOR(F31,1))</f>
        <v>4</v>
      </c>
      <c r="M31" s="1">
        <v>4.2999414331494563</v>
      </c>
      <c r="N31" s="2">
        <f>I31-F31</f>
        <v>0.17219452185012329</v>
      </c>
    </row>
    <row r="32" spans="1:14" x14ac:dyDescent="0.2">
      <c r="A32" t="s">
        <v>12</v>
      </c>
      <c r="B32" t="s">
        <v>60</v>
      </c>
      <c r="C32" t="s">
        <v>12</v>
      </c>
      <c r="D32">
        <v>3163561</v>
      </c>
      <c r="E32" t="b">
        <f>C32=A32</f>
        <v>1</v>
      </c>
      <c r="F32" s="1">
        <f>D32/($D$1+$E$1)*435</f>
        <v>4.1857333827492438</v>
      </c>
      <c r="G32" s="1">
        <f>F32-FLOOR(F32,1)</f>
        <v>0.18573338274924378</v>
      </c>
      <c r="H32">
        <f>ROUND(F32,0)</f>
        <v>4</v>
      </c>
      <c r="I32" s="1">
        <f>SQRT(FLOOR(F32,1)*(FLOOR(F32,1)+1))</f>
        <v>4.4721359549995796</v>
      </c>
      <c r="J32" t="b">
        <f>F32&gt;I32</f>
        <v>0</v>
      </c>
      <c r="K32">
        <f>IF(J32,FLOOR(F32,1)+1,FLOOR(F32,1))</f>
        <v>4</v>
      </c>
      <c r="M32" s="1">
        <v>4.1857333827492438</v>
      </c>
      <c r="N32" s="2">
        <f>I32-F32</f>
        <v>0.28640257225033583</v>
      </c>
    </row>
    <row r="33" spans="1:14" x14ac:dyDescent="0.2">
      <c r="A33" t="s">
        <v>32</v>
      </c>
      <c r="B33" t="s">
        <v>82</v>
      </c>
      <c r="C33" t="s">
        <v>32</v>
      </c>
      <c r="D33">
        <v>3138259</v>
      </c>
      <c r="E33" t="b">
        <f>C33=A33</f>
        <v>1</v>
      </c>
      <c r="F33" s="1">
        <f>D33/($D$1+$E$1)*435</f>
        <v>4.1522561000130098</v>
      </c>
      <c r="G33" s="1">
        <f>F33-FLOOR(F33,1)</f>
        <v>0.15225610001300982</v>
      </c>
      <c r="H33">
        <f>ROUND(F33,0)</f>
        <v>4</v>
      </c>
      <c r="I33" s="1">
        <f>SQRT(FLOOR(F33,1)*(FLOOR(F33,1)+1))</f>
        <v>4.4721359549995796</v>
      </c>
      <c r="J33" t="b">
        <f>F33&gt;I33</f>
        <v>0</v>
      </c>
      <c r="K33">
        <f>IF(J33,FLOOR(F33,1)+1,FLOOR(F33,1))</f>
        <v>4</v>
      </c>
      <c r="M33" s="1">
        <v>4.1522561000130098</v>
      </c>
      <c r="N33" s="2">
        <f>I33-F33</f>
        <v>0.31987985498656979</v>
      </c>
    </row>
    <row r="34" spans="1:14" x14ac:dyDescent="0.2">
      <c r="A34" t="s">
        <v>2</v>
      </c>
      <c r="B34" t="s">
        <v>51</v>
      </c>
      <c r="C34" t="s">
        <v>2</v>
      </c>
      <c r="D34">
        <v>3030522</v>
      </c>
      <c r="E34" t="b">
        <f>C34=A34</f>
        <v>1</v>
      </c>
      <c r="F34" s="1">
        <f>D34/($D$1+$E$1)*435</f>
        <v>4.0097083958728792</v>
      </c>
      <c r="G34" s="1">
        <f>F34-FLOOR(F34,1)</f>
        <v>9.7083958728791941E-3</v>
      </c>
      <c r="H34">
        <f>ROUND(F34,0)</f>
        <v>4</v>
      </c>
      <c r="I34" s="1">
        <f>SQRT(FLOOR(F34,1)*(FLOOR(F34,1)+1))</f>
        <v>4.4721359549995796</v>
      </c>
      <c r="J34" t="b">
        <f>F34&gt;I34</f>
        <v>0</v>
      </c>
      <c r="K34">
        <f>IF(J34,FLOOR(F34,1)+1,FLOOR(F34,1))</f>
        <v>4</v>
      </c>
      <c r="M34" s="1">
        <v>4.0097083958728792</v>
      </c>
      <c r="N34" s="2">
        <f>I34-F34</f>
        <v>0.46242755912670042</v>
      </c>
    </row>
    <row r="35" spans="1:14" x14ac:dyDescent="0.2">
      <c r="A35" t="s">
        <v>24</v>
      </c>
      <c r="B35" t="s">
        <v>73</v>
      </c>
      <c r="C35" t="s">
        <v>24</v>
      </c>
      <c r="D35">
        <v>2966786</v>
      </c>
      <c r="E35" t="b">
        <f>C35=A35</f>
        <v>1</v>
      </c>
      <c r="F35" s="1">
        <f>D35/($D$1+$E$1)*435</f>
        <v>3.9253787740059689</v>
      </c>
      <c r="G35" s="1">
        <f>F35-FLOOR(F35,1)</f>
        <v>0.92537877400596891</v>
      </c>
      <c r="H35">
        <f>ROUND(F35,0)</f>
        <v>4</v>
      </c>
      <c r="I35" s="1">
        <f>SQRT(FLOOR(F35,1)*(FLOOR(F35,1)+1))</f>
        <v>3.4641016151377544</v>
      </c>
      <c r="J35" t="b">
        <f>F35&gt;I35</f>
        <v>1</v>
      </c>
      <c r="K35">
        <f>IF(J35,FLOOR(F35,1)+1,FLOOR(F35,1))</f>
        <v>4</v>
      </c>
      <c r="M35" s="1">
        <v>3.9253787740059689</v>
      </c>
      <c r="N35" s="2">
        <f>I35-F35</f>
        <v>-0.46127715886821452</v>
      </c>
    </row>
    <row r="36" spans="1:14" x14ac:dyDescent="0.2">
      <c r="A36" t="s">
        <v>15</v>
      </c>
      <c r="B36" t="s">
        <v>64</v>
      </c>
      <c r="C36" t="s">
        <v>15</v>
      </c>
      <c r="D36">
        <v>2913805</v>
      </c>
      <c r="E36" t="b">
        <f>C36=A36</f>
        <v>1</v>
      </c>
      <c r="F36" s="1">
        <f>D36/($D$1+$E$1)*435</f>
        <v>3.8552791804304261</v>
      </c>
      <c r="G36" s="1">
        <f>F36-FLOOR(F36,1)</f>
        <v>0.85527918043042606</v>
      </c>
      <c r="H36">
        <f>ROUND(F36,0)</f>
        <v>4</v>
      </c>
      <c r="I36" s="1">
        <f>SQRT(FLOOR(F36,1)*(FLOOR(F36,1)+1))</f>
        <v>3.4641016151377544</v>
      </c>
      <c r="J36" t="b">
        <f>F36&gt;I36</f>
        <v>1</v>
      </c>
      <c r="K36">
        <f>IF(J36,FLOOR(F36,1)+1,FLOOR(F36,1))</f>
        <v>4</v>
      </c>
      <c r="M36" s="1">
        <v>3.8552791804304261</v>
      </c>
      <c r="N36" s="2">
        <f>I36-F36</f>
        <v>-0.39117756529267167</v>
      </c>
    </row>
    <row r="37" spans="1:14" x14ac:dyDescent="0.2">
      <c r="A37" t="s">
        <v>29</v>
      </c>
      <c r="B37" t="s">
        <v>81</v>
      </c>
      <c r="C37" t="s">
        <v>29</v>
      </c>
      <c r="D37">
        <v>2106319</v>
      </c>
      <c r="E37" t="b">
        <f>C37=A37</f>
        <v>1</v>
      </c>
      <c r="F37" s="1">
        <f>D37/($D$1+$E$1)*435</f>
        <v>2.7868878624496265</v>
      </c>
      <c r="G37" s="1">
        <f>F37-FLOOR(F37,1)</f>
        <v>0.7868878624496265</v>
      </c>
      <c r="H37">
        <f>ROUND(F37,0)</f>
        <v>3</v>
      </c>
      <c r="I37" s="1">
        <f>SQRT(FLOOR(F37,1)*(FLOOR(F37,1)+1))</f>
        <v>2.4494897427831779</v>
      </c>
      <c r="J37" t="b">
        <f>F37&gt;I37</f>
        <v>1</v>
      </c>
      <c r="K37">
        <f>IF(J37,FLOOR(F37,1)+1,FLOOR(F37,1))</f>
        <v>3</v>
      </c>
      <c r="M37" s="1">
        <v>2.7868878624496265</v>
      </c>
      <c r="N37" s="2">
        <f>I37-F37</f>
        <v>-0.33739811966644861</v>
      </c>
    </row>
    <row r="38" spans="1:14" x14ac:dyDescent="0.2">
      <c r="A38" t="s">
        <v>77</v>
      </c>
      <c r="B38" t="s">
        <v>78</v>
      </c>
      <c r="C38" t="s">
        <v>77</v>
      </c>
      <c r="D38">
        <v>1937552</v>
      </c>
      <c r="E38" t="b">
        <f>C38=A38</f>
        <v>1</v>
      </c>
      <c r="F38" s="1">
        <f>D38/($D$1+$E$1)*435</f>
        <v>2.5635908671312366</v>
      </c>
      <c r="G38" s="1">
        <f>F38-FLOOR(F38,1)</f>
        <v>0.56359086713123663</v>
      </c>
      <c r="H38">
        <f>ROUND(F38,0)</f>
        <v>3</v>
      </c>
      <c r="I38" s="1">
        <f>SQRT(FLOOR(F38,1)*(FLOOR(F38,1)+1))</f>
        <v>2.4494897427831779</v>
      </c>
      <c r="J38" t="b">
        <f>F38&gt;I38</f>
        <v>1</v>
      </c>
      <c r="K38">
        <f>IF(J38,FLOOR(F38,1)+1,FLOOR(F38,1))</f>
        <v>3</v>
      </c>
      <c r="M38" s="1">
        <v>2.5635908671312366</v>
      </c>
      <c r="N38" s="2">
        <f>I38-F38</f>
        <v>-0.11410112434805875</v>
      </c>
    </row>
    <row r="39" spans="1:14" x14ac:dyDescent="0.2">
      <c r="A39" t="s">
        <v>11</v>
      </c>
      <c r="B39" t="s">
        <v>61</v>
      </c>
      <c r="C39" t="s">
        <v>11</v>
      </c>
      <c r="D39">
        <v>1826913</v>
      </c>
      <c r="E39" t="b">
        <f>C39=A39</f>
        <v>1</v>
      </c>
      <c r="F39" s="1">
        <f>D39/($D$1+$E$1)*435</f>
        <v>2.4172035031025381</v>
      </c>
      <c r="G39" s="1">
        <f>F39-FLOOR(F39,1)</f>
        <v>0.41720350310253806</v>
      </c>
      <c r="H39">
        <f>ROUND(F39,0)</f>
        <v>2</v>
      </c>
      <c r="I39" s="1">
        <f>SQRT(FLOOR(F39,1)*(FLOOR(F39,1)+1))</f>
        <v>2.4494897427831779</v>
      </c>
      <c r="J39" t="b">
        <f>F39&gt;I39</f>
        <v>0</v>
      </c>
      <c r="K39">
        <f>IF(J39,FLOOR(F39,1)+1,FLOOR(F39,1))</f>
        <v>2</v>
      </c>
      <c r="M39" s="1">
        <v>2.4172035031025381</v>
      </c>
      <c r="N39" s="2">
        <f>I39-F39</f>
        <v>3.2286239680639817E-2</v>
      </c>
    </row>
    <row r="40" spans="1:14" x14ac:dyDescent="0.2">
      <c r="A40" t="s">
        <v>46</v>
      </c>
      <c r="B40" t="s">
        <v>98</v>
      </c>
      <c r="C40" t="s">
        <v>46</v>
      </c>
      <c r="D40">
        <v>1784787</v>
      </c>
      <c r="E40" t="b">
        <f>C40=A40</f>
        <v>1</v>
      </c>
      <c r="F40" s="1">
        <f>D40/($D$1+$E$1)*435</f>
        <v>2.3614662486346472</v>
      </c>
      <c r="G40" s="1">
        <f>F40-FLOOR(F40,1)</f>
        <v>0.36146624863464716</v>
      </c>
      <c r="H40">
        <f>ROUND(F40,0)</f>
        <v>2</v>
      </c>
      <c r="I40" s="1">
        <f>SQRT(FLOOR(F40,1)*(FLOOR(F40,1)+1))</f>
        <v>2.4494897427831779</v>
      </c>
      <c r="J40" t="b">
        <f>F40&gt;I40</f>
        <v>0</v>
      </c>
      <c r="K40">
        <f>IF(J40,FLOOR(F40,1)+1,FLOOR(F40,1))</f>
        <v>2</v>
      </c>
      <c r="M40" s="1">
        <v>2.3614662486346472</v>
      </c>
      <c r="N40" s="2">
        <f>I40-F40</f>
        <v>8.8023494148530723E-2</v>
      </c>
    </row>
    <row r="41" spans="1:14" x14ac:dyDescent="0.2">
      <c r="A41" t="s">
        <v>10</v>
      </c>
      <c r="B41" t="s">
        <v>59</v>
      </c>
      <c r="C41" t="s">
        <v>10</v>
      </c>
      <c r="D41">
        <v>1407006</v>
      </c>
      <c r="E41" t="b">
        <f>C41=A41</f>
        <v>1</v>
      </c>
      <c r="F41" s="1">
        <f>D41/($D$1+$E$1)*435</f>
        <v>1.861621123767957</v>
      </c>
      <c r="G41" s="1">
        <f>F41-FLOOR(F41,1)</f>
        <v>0.86162112376795696</v>
      </c>
      <c r="H41">
        <f>ROUND(F41,0)</f>
        <v>2</v>
      </c>
      <c r="I41" s="1">
        <f>SQRT(FLOOR(F41,1)*(FLOOR(F41,1)+1))</f>
        <v>1.4142135623730951</v>
      </c>
      <c r="J41" t="b">
        <f>F41&gt;I41</f>
        <v>1</v>
      </c>
      <c r="K41">
        <f>IF(J41,FLOOR(F41,1)+1,FLOOR(F41,1))</f>
        <v>2</v>
      </c>
      <c r="M41" s="1">
        <v>1.861621123767957</v>
      </c>
      <c r="N41" s="2">
        <f>I41-F41</f>
        <v>-0.44740756139486182</v>
      </c>
    </row>
    <row r="42" spans="1:14" x14ac:dyDescent="0.2">
      <c r="A42" t="s">
        <v>31</v>
      </c>
      <c r="B42" t="s">
        <v>79</v>
      </c>
      <c r="C42" t="s">
        <v>31</v>
      </c>
      <c r="D42">
        <v>1366275</v>
      </c>
      <c r="E42" t="b">
        <f>C42=A42</f>
        <v>1</v>
      </c>
      <c r="F42" s="1">
        <f>D42/($D$1+$E$1)*435</f>
        <v>1.8077296051872311</v>
      </c>
      <c r="G42" s="1">
        <f>F42-FLOOR(F42,1)</f>
        <v>0.80772960518723114</v>
      </c>
      <c r="H42">
        <f>ROUND(F42,0)</f>
        <v>2</v>
      </c>
      <c r="I42" s="1">
        <f>SQRT(FLOOR(F42,1)*(FLOOR(F42,1)+1))</f>
        <v>1.4142135623730951</v>
      </c>
      <c r="J42" t="b">
        <f>F42&gt;I42</f>
        <v>1</v>
      </c>
      <c r="K42">
        <f>IF(J42,FLOOR(F42,1)+1,FLOOR(F42,1))</f>
        <v>2</v>
      </c>
      <c r="M42" s="1">
        <v>1.8077296051872311</v>
      </c>
      <c r="N42" s="2">
        <f>I42-F42</f>
        <v>-0.39351604281413599</v>
      </c>
    </row>
    <row r="43" spans="1:14" x14ac:dyDescent="0.2">
      <c r="A43" t="s">
        <v>18</v>
      </c>
      <c r="B43" t="s">
        <v>69</v>
      </c>
      <c r="C43" t="s">
        <v>18</v>
      </c>
      <c r="D43">
        <v>1350141</v>
      </c>
      <c r="E43" t="b">
        <f>C43=A43</f>
        <v>1</v>
      </c>
      <c r="F43" s="1">
        <f>D43/($D$1+$E$1)*435</f>
        <v>1.7863825780879352</v>
      </c>
      <c r="G43" s="1">
        <f>F43-FLOOR(F43,1)</f>
        <v>0.78638257808793521</v>
      </c>
      <c r="H43">
        <f>ROUND(F43,0)</f>
        <v>2</v>
      </c>
      <c r="I43" s="1">
        <f>SQRT(FLOOR(F43,1)*(FLOOR(F43,1)+1))</f>
        <v>1.4142135623730951</v>
      </c>
      <c r="J43" t="b">
        <f>F43&gt;I43</f>
        <v>1</v>
      </c>
      <c r="K43">
        <f>IF(J43,FLOOR(F43,1)+1,FLOOR(F43,1))</f>
        <v>2</v>
      </c>
      <c r="M43" s="1">
        <v>1.7863825780879352</v>
      </c>
      <c r="N43" s="2">
        <f>I43-F43</f>
        <v>-0.37216901571484007</v>
      </c>
    </row>
    <row r="44" spans="1:14" x14ac:dyDescent="0.2">
      <c r="A44" t="s">
        <v>22</v>
      </c>
      <c r="B44" t="s">
        <v>74</v>
      </c>
      <c r="C44" t="s">
        <v>22</v>
      </c>
      <c r="D44">
        <v>1080577</v>
      </c>
      <c r="E44" t="b">
        <f>C44=A44</f>
        <v>1</v>
      </c>
      <c r="F44" s="1">
        <f>D44/($D$1+$E$1)*435</f>
        <v>1.4297202492795396</v>
      </c>
      <c r="G44" s="1">
        <f>F44-FLOOR(F44,1)</f>
        <v>0.42972024927953956</v>
      </c>
      <c r="H44">
        <f>ROUND(F44,0)</f>
        <v>1</v>
      </c>
      <c r="I44" s="1">
        <f>SQRT(FLOOR(F44,1)*(FLOOR(F44,1)+1))</f>
        <v>1.4142135623730951</v>
      </c>
      <c r="J44" t="b">
        <f>F44&gt;I44</f>
        <v>1</v>
      </c>
      <c r="K44">
        <f>IF(J44,FLOOR(F44,1)+1,FLOOR(F44,1))</f>
        <v>2</v>
      </c>
      <c r="M44" s="1">
        <v>1.4297202492795396</v>
      </c>
      <c r="N44" s="2">
        <f>I44-F44</f>
        <v>-1.5506686906444411E-2</v>
      </c>
    </row>
    <row r="45" spans="1:14" x14ac:dyDescent="0.2">
      <c r="A45" t="s">
        <v>37</v>
      </c>
      <c r="B45" t="s">
        <v>88</v>
      </c>
      <c r="C45" t="s">
        <v>37</v>
      </c>
      <c r="D45">
        <v>1057125</v>
      </c>
      <c r="E45" t="b">
        <f>C45=A45</f>
        <v>1</v>
      </c>
      <c r="F45" s="1">
        <f>D45/($D$1+$E$1)*435</f>
        <v>1.3986907166445641</v>
      </c>
      <c r="G45" s="1">
        <f>F45-FLOOR(F45,1)</f>
        <v>0.39869071664456412</v>
      </c>
      <c r="H45">
        <f>ROUND(F45,0)</f>
        <v>1</v>
      </c>
      <c r="I45" s="1">
        <f>SQRT(FLOOR(F45,1)*(FLOOR(F45,1)+1))</f>
        <v>1.4142135623730951</v>
      </c>
      <c r="J45" t="b">
        <f>F45&gt;I45</f>
        <v>0</v>
      </c>
      <c r="K45">
        <f>IF(J45,FLOOR(F45,1)+1,FLOOR(F45,1))</f>
        <v>1</v>
      </c>
      <c r="M45" s="1">
        <v>1.3986907166445641</v>
      </c>
      <c r="N45" s="2">
        <f>I45-F45</f>
        <v>1.5522845728531021E-2</v>
      </c>
    </row>
    <row r="46" spans="1:14" x14ac:dyDescent="0.2">
      <c r="A46" t="s">
        <v>7</v>
      </c>
      <c r="B46" t="s">
        <v>56</v>
      </c>
      <c r="C46" t="s">
        <v>7</v>
      </c>
      <c r="D46">
        <v>986809</v>
      </c>
      <c r="E46" t="b">
        <f>C46=A46</f>
        <v>1</v>
      </c>
      <c r="F46" s="1">
        <f>D46/($D$1+$E$1)*435</f>
        <v>1.3056550430661518</v>
      </c>
      <c r="G46" s="1">
        <f>F46-FLOOR(F46,1)</f>
        <v>0.30565504306615177</v>
      </c>
      <c r="H46">
        <f>ROUND(F46,0)</f>
        <v>1</v>
      </c>
      <c r="I46" s="1">
        <f>SQRT(FLOOR(F46,1)*(FLOOR(F46,1)+1))</f>
        <v>1.4142135623730951</v>
      </c>
      <c r="J46" t="b">
        <f>F46&gt;I46</f>
        <v>0</v>
      </c>
      <c r="K46">
        <f>IF(J46,FLOOR(F46,1)+1,FLOOR(F46,1))</f>
        <v>1</v>
      </c>
      <c r="M46" s="1">
        <v>1.3056550430661518</v>
      </c>
      <c r="N46" s="2">
        <f>I46-F46</f>
        <v>0.10855851930694338</v>
      </c>
    </row>
    <row r="47" spans="1:14" x14ac:dyDescent="0.2">
      <c r="A47" t="s">
        <v>39</v>
      </c>
      <c r="B47" t="s">
        <v>90</v>
      </c>
      <c r="C47" t="s">
        <v>39</v>
      </c>
      <c r="D47">
        <v>892717</v>
      </c>
      <c r="E47" t="b">
        <f>C47=A47</f>
        <v>1</v>
      </c>
      <c r="F47" s="1">
        <f>D47/($D$1+$E$1)*435</f>
        <v>1.1811611498080032</v>
      </c>
      <c r="G47" s="1">
        <f>F47-FLOOR(F47,1)</f>
        <v>0.18116114980800324</v>
      </c>
      <c r="H47">
        <f>ROUND(F47,0)</f>
        <v>1</v>
      </c>
      <c r="I47" s="1">
        <f>SQRT(FLOOR(F47,1)*(FLOOR(F47,1)+1))</f>
        <v>1.4142135623730951</v>
      </c>
      <c r="J47" t="b">
        <f>F47&gt;I47</f>
        <v>0</v>
      </c>
      <c r="K47">
        <f>IF(J47,FLOOR(F47,1)+1,FLOOR(F47,1))</f>
        <v>1</v>
      </c>
      <c r="M47" s="1">
        <v>1.1811611498080032</v>
      </c>
      <c r="N47" s="2">
        <f>I47-F47</f>
        <v>0.2330524125650919</v>
      </c>
    </row>
    <row r="48" spans="1:14" x14ac:dyDescent="0.2">
      <c r="A48" t="s">
        <v>27</v>
      </c>
      <c r="B48" t="s">
        <v>76</v>
      </c>
      <c r="C48" t="s">
        <v>27</v>
      </c>
      <c r="D48">
        <v>765309</v>
      </c>
      <c r="E48" t="b">
        <f>C48=A48</f>
        <v>1</v>
      </c>
      <c r="F48" s="1">
        <f>D48/($D$1+$E$1)*435</f>
        <v>1.0125865849966038</v>
      </c>
      <c r="G48" s="1">
        <f>F48-FLOOR(F48,1)</f>
        <v>1.2586584996603811E-2</v>
      </c>
      <c r="H48">
        <f>ROUND(F48,0)</f>
        <v>1</v>
      </c>
      <c r="I48" s="1">
        <f>SQRT(FLOOR(F48,1)*(FLOOR(F48,1)+1))</f>
        <v>1.4142135623730951</v>
      </c>
      <c r="J48" t="b">
        <f>F48&gt;I48</f>
        <v>0</v>
      </c>
      <c r="K48">
        <f>IF(J48,FLOOR(F48,1)+1,FLOOR(F48,1))</f>
        <v>1</v>
      </c>
      <c r="M48" s="1">
        <v>1.0125865849966038</v>
      </c>
      <c r="N48" s="2">
        <f>I48-F48</f>
        <v>0.40162697737649133</v>
      </c>
    </row>
    <row r="49" spans="1:14" x14ac:dyDescent="0.2">
      <c r="A49" t="s">
        <v>1</v>
      </c>
      <c r="B49" t="s">
        <v>49</v>
      </c>
      <c r="C49" t="s">
        <v>1</v>
      </c>
      <c r="D49">
        <v>731158</v>
      </c>
      <c r="E49" t="b">
        <f>C49=A49</f>
        <v>1</v>
      </c>
      <c r="F49" s="1">
        <f>D49/($D$1+$E$1)*435</f>
        <v>0.96740111812737961</v>
      </c>
      <c r="G49" s="1">
        <f>F49-FLOOR(F49,1)</f>
        <v>0.96740111812737961</v>
      </c>
      <c r="H49">
        <f>ROUND(F49,0)</f>
        <v>1</v>
      </c>
      <c r="I49" s="1">
        <f>SQRT(FLOOR(F49,1)*(FLOOR(F49,1)+1))</f>
        <v>0</v>
      </c>
      <c r="J49" t="b">
        <f>F49&gt;I49</f>
        <v>1</v>
      </c>
      <c r="K49">
        <f>IF(J49,FLOOR(F49,1)+1,FLOOR(F49,1))</f>
        <v>1</v>
      </c>
      <c r="M49" s="1">
        <v>0.96740111812737961</v>
      </c>
      <c r="N49" s="2">
        <f>I49-F49</f>
        <v>-0.96740111812737961</v>
      </c>
    </row>
    <row r="50" spans="1:14" x14ac:dyDescent="0.2">
      <c r="A50" t="s">
        <v>44</v>
      </c>
      <c r="B50" t="s">
        <v>95</v>
      </c>
      <c r="C50" t="s">
        <v>44</v>
      </c>
      <c r="D50">
        <v>623347</v>
      </c>
      <c r="E50" t="b">
        <f>C50=A50</f>
        <v>1</v>
      </c>
      <c r="F50" s="1">
        <f>D50/($D$1+$E$1)*435</f>
        <v>0.82475550398319886</v>
      </c>
      <c r="G50" s="1">
        <f>F50-FLOOR(F50,1)</f>
        <v>0.82475550398319886</v>
      </c>
      <c r="H50">
        <f>ROUND(F50,0)</f>
        <v>1</v>
      </c>
      <c r="I50" s="1">
        <f>SQRT(FLOOR(F50,1)*(FLOOR(F50,1)+1))</f>
        <v>0</v>
      </c>
      <c r="J50" t="b">
        <f>F50&gt;I50</f>
        <v>1</v>
      </c>
      <c r="K50">
        <f>IF(J50,FLOOR(F50,1)+1,FLOOR(F50,1))</f>
        <v>1</v>
      </c>
      <c r="M50" s="1">
        <v>0.82475550398319886</v>
      </c>
      <c r="N50" s="2">
        <f>I50-F50</f>
        <v>-0.82475550398319886</v>
      </c>
    </row>
    <row r="51" spans="1:14" x14ac:dyDescent="0.2">
      <c r="A51" t="s">
        <v>48</v>
      </c>
      <c r="B51" t="s">
        <v>99</v>
      </c>
      <c r="C51" t="s">
        <v>48</v>
      </c>
      <c r="D51">
        <v>582328</v>
      </c>
      <c r="E51" t="b">
        <f>C51=A51</f>
        <v>1</v>
      </c>
      <c r="F51" s="1">
        <f>D51/($D$1+$E$1)*435</f>
        <v>0.77048293025157455</v>
      </c>
      <c r="G51" s="1">
        <f>F51-FLOOR(F51,1)</f>
        <v>0.77048293025157455</v>
      </c>
      <c r="H51">
        <f>ROUND(F51,0)</f>
        <v>1</v>
      </c>
      <c r="I51" s="1">
        <f>SQRT(FLOOR(F51,1)*(FLOOR(F51,1)+1))</f>
        <v>0</v>
      </c>
      <c r="J51" t="b">
        <f>F51&gt;I51</f>
        <v>1</v>
      </c>
      <c r="K51">
        <f>IF(J51,FLOOR(F51,1)+1,FLOOR(F51,1))</f>
        <v>1</v>
      </c>
      <c r="M51" s="1">
        <v>0.77048293025157455</v>
      </c>
      <c r="N51" s="2">
        <f>I51-F51</f>
        <v>-0.77048293025157455</v>
      </c>
    </row>
    <row r="53" spans="1:14" x14ac:dyDescent="0.2">
      <c r="H53">
        <f>SUM(H2:H51)</f>
        <v>435</v>
      </c>
      <c r="K53">
        <f>SUM(K2:K51)</f>
        <v>437</v>
      </c>
    </row>
  </sheetData>
  <sortState xmlns:xlrd2="http://schemas.microsoft.com/office/spreadsheetml/2017/richdata2" ref="A2:N51">
    <sortCondition descending="1" ref="D2:D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B3070-D0A1-FA44-9557-E8DC86E4B218}">
  <dimension ref="A1:E5"/>
  <sheetViews>
    <sheetView workbookViewId="0">
      <selection activeCell="C28" sqref="C28"/>
    </sheetView>
  </sheetViews>
  <sheetFormatPr baseColWidth="10" defaultRowHeight="16" x14ac:dyDescent="0.2"/>
  <cols>
    <col min="1" max="1" width="13.33203125" customWidth="1"/>
    <col min="2" max="2" width="15" bestFit="1" customWidth="1"/>
    <col min="4" max="4" width="10.6640625" customWidth="1"/>
  </cols>
  <sheetData>
    <row r="1" spans="1:5" x14ac:dyDescent="0.2">
      <c r="A1" t="s">
        <v>107</v>
      </c>
      <c r="B1" t="s">
        <v>103</v>
      </c>
      <c r="C1" t="s">
        <v>104</v>
      </c>
      <c r="D1" t="s">
        <v>105</v>
      </c>
      <c r="E1" t="s">
        <v>106</v>
      </c>
    </row>
    <row r="2" spans="1:5" x14ac:dyDescent="0.2">
      <c r="A2" t="s">
        <v>53</v>
      </c>
      <c r="B2" s="7">
        <v>39368078</v>
      </c>
      <c r="C2" s="3">
        <f>B2/$B$5</f>
        <v>0.76736110617044007</v>
      </c>
      <c r="D2" s="5">
        <f>C2*435</f>
        <v>333.80208118414146</v>
      </c>
      <c r="E2" s="6">
        <f>ROUND(D2,0)</f>
        <v>334</v>
      </c>
    </row>
    <row r="3" spans="1:5" x14ac:dyDescent="0.2">
      <c r="A3" t="s">
        <v>86</v>
      </c>
      <c r="B3" s="7">
        <v>4241507</v>
      </c>
      <c r="C3" s="3">
        <f>B3/$B$5</f>
        <v>8.2675296044416105E-2</v>
      </c>
      <c r="D3" s="5">
        <f t="shared" ref="D3:D5" si="0">C3*435</f>
        <v>35.963753779321003</v>
      </c>
      <c r="E3" s="6">
        <f t="shared" ref="E3:E4" si="1">ROUND(D3,0)</f>
        <v>36</v>
      </c>
    </row>
    <row r="4" spans="1:5" x14ac:dyDescent="0.2">
      <c r="A4" t="s">
        <v>96</v>
      </c>
      <c r="B4" s="7">
        <v>7693612</v>
      </c>
      <c r="C4" s="3">
        <f>B4/$B$5</f>
        <v>0.14996359778514387</v>
      </c>
      <c r="D4" s="5">
        <f t="shared" si="0"/>
        <v>65.23416503653759</v>
      </c>
      <c r="E4" s="6">
        <f t="shared" si="1"/>
        <v>65</v>
      </c>
    </row>
    <row r="5" spans="1:5" x14ac:dyDescent="0.2">
      <c r="A5" t="s">
        <v>102</v>
      </c>
      <c r="B5" s="7">
        <f>SUM(B2:B4)</f>
        <v>51303197</v>
      </c>
      <c r="C5" s="3">
        <f>B5/$B$5</f>
        <v>1</v>
      </c>
      <c r="D5" s="5">
        <f t="shared" si="0"/>
        <v>435</v>
      </c>
      <c r="E5" s="6">
        <f>SUM(E2:E4)</f>
        <v>435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table_2_a</vt:lpstr>
      <vt:lpstr>table_3</vt:lpstr>
      <vt:lpstr>table_2</vt:lpstr>
      <vt:lpstr>Sheet1</vt:lpstr>
      <vt:lpstr>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2020-12-30T20:04:31Z</dcterms:created>
  <dcterms:modified xsi:type="dcterms:W3CDTF">2021-01-02T05:10:22Z</dcterms:modified>
</cp:coreProperties>
</file>