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AEB7BE8F-5FA3-7E40-8C2D-BF219B6F5575}" xr6:coauthVersionLast="47" xr6:coauthVersionMax="47" xr10:uidLastSave="{00000000-0000-0000-0000-000000000000}"/>
  <bookViews>
    <workbookView xWindow="3140" yWindow="254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2" i="1"/>
  <c r="H3" i="1" l="1"/>
  <c r="G4" i="1"/>
  <c r="I3" i="1"/>
  <c r="H4" i="1"/>
  <c r="G5" i="1"/>
  <c r="I4" i="1"/>
  <c r="H5" i="1"/>
  <c r="G6" i="1"/>
  <c r="I5" i="1"/>
  <c r="H6" i="1"/>
  <c r="G7" i="1"/>
  <c r="G9" i="1"/>
  <c r="H8" i="1"/>
  <c r="I7" i="1"/>
  <c r="G8" i="1"/>
  <c r="H7" i="1"/>
  <c r="I6" i="1"/>
  <c r="H10" i="1"/>
  <c r="H9" i="1"/>
  <c r="I8" i="1"/>
  <c r="G10" i="1"/>
  <c r="I9" i="1"/>
  <c r="G3" i="1"/>
  <c r="B33" i="1"/>
  <c r="I10" i="1"/>
  <c r="J14" i="1"/>
  <c r="J13" i="1"/>
  <c r="J20" i="1"/>
  <c r="J19" i="1"/>
  <c r="J18" i="1"/>
  <c r="J17" i="1"/>
  <c r="J16" i="1"/>
  <c r="J15" i="1"/>
  <c r="I14" i="1"/>
  <c r="AC14" i="1" s="1" a="1"/>
  <c r="AC14" i="1" s="1"/>
  <c r="G24" i="1"/>
  <c r="I29" i="1"/>
  <c r="H30" i="1"/>
  <c r="G29" i="1"/>
  <c r="I23" i="1"/>
  <c r="G20" i="1"/>
  <c r="L20" i="1" s="1"/>
  <c r="G26" i="1"/>
  <c r="H27" i="1"/>
  <c r="H19" i="1"/>
  <c r="M19" i="1" s="1"/>
  <c r="G25" i="1"/>
  <c r="I26" i="1"/>
  <c r="N26" i="1" s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28" i="1"/>
  <c r="G27" i="1"/>
  <c r="I27" i="1"/>
  <c r="N27" i="1" s="1"/>
  <c r="G19" i="1"/>
  <c r="I18" i="1"/>
  <c r="I13" i="1"/>
  <c r="G18" i="1"/>
  <c r="H18" i="1"/>
  <c r="H13" i="1"/>
  <c r="G17" i="1"/>
  <c r="I17" i="1"/>
  <c r="G16" i="1"/>
  <c r="H17" i="1"/>
  <c r="I16" i="1"/>
  <c r="H16" i="1"/>
  <c r="I20" i="1"/>
  <c r="H20" i="1"/>
  <c r="H15" i="1"/>
  <c r="G15" i="1"/>
  <c r="G14" i="1"/>
  <c r="I15" i="1"/>
  <c r="G13" i="1"/>
  <c r="I19" i="1"/>
  <c r="O15" i="1" l="1"/>
  <c r="T15" i="1"/>
  <c r="O16" i="1"/>
  <c r="T16" i="1"/>
  <c r="O17" i="1"/>
  <c r="T17" i="1"/>
  <c r="O18" i="1"/>
  <c r="T18" i="1"/>
  <c r="O19" i="1"/>
  <c r="T19" i="1"/>
  <c r="O20" i="1"/>
  <c r="T20" i="1"/>
  <c r="O13" i="1"/>
  <c r="T13" i="1"/>
  <c r="O14" i="1"/>
  <c r="T14" i="1"/>
  <c r="N8" i="1"/>
  <c r="S8" i="1"/>
  <c r="AC8" i="1" a="1"/>
  <c r="AC8" i="1" s="1"/>
  <c r="X8" i="1" a="1"/>
  <c r="X8" i="1" s="1"/>
  <c r="W4" i="1" a="1"/>
  <c r="W4" i="1" s="1"/>
  <c r="M4" i="1"/>
  <c r="R4" i="1"/>
  <c r="AB4" i="1" a="1"/>
  <c r="AB4" i="1" s="1"/>
  <c r="L3" i="1"/>
  <c r="AA3" i="1" a="1"/>
  <c r="AA3" i="1" s="1"/>
  <c r="Q3" i="1"/>
  <c r="V3" i="1" a="1"/>
  <c r="V3" i="1" s="1"/>
  <c r="X3" i="1" a="1"/>
  <c r="X3" i="1" s="1"/>
  <c r="N3" i="1"/>
  <c r="S3" i="1"/>
  <c r="AC3" i="1" a="1"/>
  <c r="AC3" i="1" s="1"/>
  <c r="N9" i="1"/>
  <c r="S9" i="1"/>
  <c r="X9" i="1" a="1"/>
  <c r="X9" i="1" s="1"/>
  <c r="AC9" i="1" a="1"/>
  <c r="AC9" i="1" s="1"/>
  <c r="AA9" i="1" a="1"/>
  <c r="AA9" i="1" s="1"/>
  <c r="Q9" i="1"/>
  <c r="L9" i="1"/>
  <c r="V9" i="1" a="1"/>
  <c r="V9" i="1" s="1"/>
  <c r="V4" i="1" a="1"/>
  <c r="V4" i="1" s="1"/>
  <c r="L4" i="1"/>
  <c r="AA4" i="1" a="1"/>
  <c r="AA4" i="1" s="1"/>
  <c r="Q4" i="1"/>
  <c r="R6" i="1"/>
  <c r="AB6" i="1" a="1"/>
  <c r="AB6" i="1" s="1"/>
  <c r="W6" i="1" a="1"/>
  <c r="W6" i="1" s="1"/>
  <c r="M6" i="1"/>
  <c r="M9" i="1"/>
  <c r="R9" i="1"/>
  <c r="AB9" i="1" a="1"/>
  <c r="AB9" i="1" s="1"/>
  <c r="W9" i="1" a="1"/>
  <c r="W9" i="1" s="1"/>
  <c r="S5" i="1"/>
  <c r="AC5" i="1" a="1"/>
  <c r="AC5" i="1" s="1"/>
  <c r="X5" i="1" a="1"/>
  <c r="X5" i="1" s="1"/>
  <c r="N5" i="1"/>
  <c r="M10" i="1"/>
  <c r="R10" i="1"/>
  <c r="AB10" i="1" a="1"/>
  <c r="AB10" i="1" s="1"/>
  <c r="W10" i="1" a="1"/>
  <c r="W10" i="1" s="1"/>
  <c r="V6" i="1" a="1"/>
  <c r="V6" i="1" s="1"/>
  <c r="Q6" i="1"/>
  <c r="AA6" i="1" a="1"/>
  <c r="AA6" i="1" s="1"/>
  <c r="L6" i="1"/>
  <c r="S6" i="1"/>
  <c r="AC6" i="1" a="1"/>
  <c r="AC6" i="1" s="1"/>
  <c r="X6" i="1" a="1"/>
  <c r="X6" i="1" s="1"/>
  <c r="N6" i="1"/>
  <c r="W5" i="1" a="1"/>
  <c r="W5" i="1" s="1"/>
  <c r="R5" i="1"/>
  <c r="AB5" i="1" a="1"/>
  <c r="AB5" i="1" s="1"/>
  <c r="M5" i="1"/>
  <c r="AB7" i="1" a="1"/>
  <c r="AB7" i="1" s="1"/>
  <c r="R7" i="1"/>
  <c r="W7" i="1" a="1"/>
  <c r="W7" i="1" s="1"/>
  <c r="M7" i="1"/>
  <c r="AC4" i="1" a="1"/>
  <c r="AC4" i="1" s="1"/>
  <c r="X4" i="1" a="1"/>
  <c r="X4" i="1" s="1"/>
  <c r="S4" i="1"/>
  <c r="N4" i="1"/>
  <c r="X10" i="1" a="1"/>
  <c r="X10" i="1" s="1"/>
  <c r="N10" i="1"/>
  <c r="S10" i="1"/>
  <c r="AC10" i="1" a="1"/>
  <c r="AC10" i="1" s="1"/>
  <c r="AA8" i="1" a="1"/>
  <c r="AA8" i="1" s="1"/>
  <c r="Q8" i="1"/>
  <c r="V8" i="1" a="1"/>
  <c r="V8" i="1" s="1"/>
  <c r="L8" i="1"/>
  <c r="V5" i="1" a="1"/>
  <c r="V5" i="1" s="1"/>
  <c r="AA5" i="1" a="1"/>
  <c r="AA5" i="1" s="1"/>
  <c r="Q5" i="1"/>
  <c r="L5" i="1"/>
  <c r="S7" i="1"/>
  <c r="AC7" i="1" a="1"/>
  <c r="AC7" i="1" s="1"/>
  <c r="N7" i="1"/>
  <c r="X7" i="1" a="1"/>
  <c r="X7" i="1" s="1"/>
  <c r="R8" i="1"/>
  <c r="AB8" i="1" a="1"/>
  <c r="AB8" i="1" s="1"/>
  <c r="M8" i="1"/>
  <c r="W8" i="1" a="1"/>
  <c r="W8" i="1" s="1"/>
  <c r="L10" i="1"/>
  <c r="AA10" i="1" a="1"/>
  <c r="AA10" i="1" s="1"/>
  <c r="Q10" i="1"/>
  <c r="V10" i="1" a="1"/>
  <c r="V10" i="1" s="1"/>
  <c r="Q7" i="1"/>
  <c r="V7" i="1" a="1"/>
  <c r="V7" i="1" s="1"/>
  <c r="AA7" i="1" a="1"/>
  <c r="AA7" i="1" s="1"/>
  <c r="L7" i="1"/>
  <c r="W3" i="1" a="1"/>
  <c r="W3" i="1" s="1"/>
  <c r="M3" i="1"/>
  <c r="AB3" i="1" a="1"/>
  <c r="AB3" i="1" s="1"/>
  <c r="R3" i="1"/>
  <c r="N14" i="1"/>
  <c r="X14" i="1" a="1"/>
  <c r="X14" i="1" s="1"/>
  <c r="S14" i="1"/>
  <c r="R19" i="1"/>
  <c r="Q20" i="1"/>
  <c r="AC13" i="1" a="1"/>
  <c r="AC13" i="1" s="1"/>
  <c r="X13" i="1" a="1"/>
  <c r="X13" i="1" s="1"/>
  <c r="N25" i="1"/>
  <c r="AC25" i="1" a="1"/>
  <c r="AC25" i="1" s="1"/>
  <c r="S25" i="1"/>
  <c r="X25" i="1" a="1"/>
  <c r="X25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W23" i="1" a="1"/>
  <c r="W23" i="1" s="1"/>
  <c r="M23" i="1"/>
  <c r="AB23" i="1" a="1"/>
  <c r="AB23" i="1" s="1"/>
  <c r="R23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R27" i="1"/>
  <c r="AB27" i="1" a="1"/>
  <c r="AB27" i="1" s="1"/>
  <c r="W27" i="1" a="1"/>
  <c r="W27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M25" i="1"/>
  <c r="AB25" i="1" a="1"/>
  <c r="AB25" i="1" s="1"/>
  <c r="W25" i="1" a="1"/>
  <c r="W25" i="1" s="1"/>
  <c r="R25" i="1"/>
  <c r="X16" i="1" a="1"/>
  <c r="X16" i="1" s="1"/>
  <c r="AC16" i="1" a="1"/>
  <c r="AC16" i="1" s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W17" i="1" a="1"/>
  <c r="W17" i="1" s="1"/>
  <c r="AB17" i="1" a="1"/>
  <c r="AB17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L15" i="1"/>
  <c r="Q15" i="1"/>
  <c r="N17" i="1"/>
  <c r="S17" i="1"/>
  <c r="N18" i="1"/>
  <c r="S18" i="1"/>
  <c r="R16" i="1"/>
  <c r="M16" i="1"/>
  <c r="L19" i="1"/>
  <c r="Q19" i="1"/>
  <c r="N19" i="1"/>
  <c r="S19" i="1"/>
  <c r="Q13" i="1"/>
  <c r="M15" i="1"/>
  <c r="R15" i="1"/>
  <c r="R17" i="1"/>
  <c r="M17" i="1"/>
  <c r="S20" i="1"/>
  <c r="N20" i="1"/>
  <c r="S15" i="1"/>
  <c r="N15" i="1"/>
  <c r="L18" i="1"/>
  <c r="Q18" i="1"/>
  <c r="Q14" i="1"/>
  <c r="L14" i="1"/>
  <c r="Q16" i="1"/>
  <c r="L16" i="1"/>
  <c r="S13" i="1"/>
  <c r="N13" i="1"/>
  <c r="Q17" i="1"/>
  <c r="L17" i="1"/>
  <c r="R20" i="1"/>
  <c r="M20" i="1"/>
  <c r="N16" i="1"/>
  <c r="S16" i="1"/>
  <c r="M13" i="1"/>
  <c r="R13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<sst xmlns="http://schemas.openxmlformats.org/spreadsheetml/2006/main" count="14" uniqueCount="11">
  <si>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</si>
  <si>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</si>
  <si>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</si>
  <si>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</si>
  <si>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</si>
  <si>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</si>
  <si>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</si>
  <si>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</si>
  <si>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</si>
  <si>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period return</t>
  </si>
  <si>
    <t>Jan-Dec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</si>
</sst>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.000_);_(&quot;$&quot;* \(#,##0.0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D36"/>
  <sheetViews>
    <sheetView tabSelected="1" topLeftCell="A7" workbookViewId="0">
      <selection activeCell="E34" sqref="E34"/>
    </sheetView>
  </sheetViews>
  <sheetFormatPr baseColWidth="10" defaultRowHeight="16" x14ac:dyDescent="0.2"/>
  <cols>
    <col min="2" max="2" width="11.5" bestFit="1" customWidth="1"/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30" x14ac:dyDescent="0.2">
      <c r="A1" t="s">
        <v>4</v>
      </c>
      <c r="B1">
        <v>2</v>
      </c>
      <c r="K1" t="s">
        <v>9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30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J2">
        <v>7.5</v>
      </c>
      <c r="L2">
        <v>4.5</v>
      </c>
      <c r="M2">
        <v>5.5</v>
      </c>
      <c r="N2">
        <v>6.4</v>
      </c>
      <c r="O2">
        <v>7.5</v>
      </c>
      <c r="Q2">
        <v>4.5</v>
      </c>
      <c r="R2">
        <v>5.5</v>
      </c>
      <c r="S2">
        <v>6.4</v>
      </c>
      <c r="T2">
        <v>7.5</v>
      </c>
      <c r="V2">
        <v>4.5</v>
      </c>
      <c r="W2">
        <v>5.5</v>
      </c>
      <c r="X2">
        <v>6.4</v>
      </c>
      <c r="Y2">
        <v>7.5</v>
      </c>
      <c r="AA2">
        <v>4.5</v>
      </c>
      <c r="AB2">
        <v>5.5</v>
      </c>
      <c r="AC2">
        <v>6.4</v>
      </c>
      <c r="AD2">
        <v>7.5</v>
      </c>
    </row>
    <row r="3" spans="1:30" ht="19" x14ac:dyDescent="0.25">
      <c r="A3">
        <v>0</v>
      </c>
      <c r="B3">
        <v>170.38478233856199</v>
      </c>
      <c r="C3">
        <v>92.569177987203304</v>
      </c>
      <c r="D3">
        <v>25.652152481891601</v>
      </c>
      <c r="F3">
        <v>0</v>
      </c>
      <c r="G3" s="7">
        <f>$B$1*$B$32+$B$34*G$2</f>
        <v>28500.5</v>
      </c>
      <c r="H3" s="7">
        <f t="shared" ref="H3:I3" si="0">$B$1*$B$32+$B$34*H$2</f>
        <v>30229.5</v>
      </c>
      <c r="I3" s="7">
        <f t="shared" si="0"/>
        <v>31785.599999999999</v>
      </c>
      <c r="K3">
        <v>0</v>
      </c>
      <c r="L3" s="6">
        <f>($B$35-B3)/G3</f>
        <v>0.11170383739448213</v>
      </c>
      <c r="M3" s="6">
        <f t="shared" ref="M3:N10" si="1">($B$35-C3)/H3</f>
        <v>0.10788900980872317</v>
      </c>
      <c r="N3" s="6">
        <f t="shared" si="1"/>
        <v>0.10471244360710852</v>
      </c>
      <c r="P3">
        <v>0</v>
      </c>
      <c r="Q3" s="4">
        <f>LN(1+(G3*$B$36/($B$35-B3)))/LN(1+$B$36)</f>
        <v>7.3977942799472274</v>
      </c>
      <c r="R3" s="4">
        <f t="shared" ref="R3:S10" si="2">LN(1+(H3*$B$36/($B$35-C3)))/LN(1+$B$36)</f>
        <v>7.6096896790741768</v>
      </c>
      <c r="S3" s="4">
        <f t="shared" si="2"/>
        <v>7.7957787337705806</v>
      </c>
      <c r="U3">
        <v>0</v>
      </c>
      <c r="V3" s="5" cm="1">
        <f t="array" ref="V3">SUMPRODUCT(($B$35-B3) * (1 + $B$36) ^ (ROW($1:$15) - 1))-G3</f>
        <v>45039.267460848438</v>
      </c>
      <c r="W3" s="5" cm="1">
        <f t="array" ref="W3">SUMPRODUCT(($B$35-C3) * (1 + $B$36) ^ (ROW($1:$15) - 1))-H3</f>
        <v>45107.765291955016</v>
      </c>
      <c r="X3" s="5" cm="1">
        <f t="array" ref="X3">SUMPRODUCT(($B$35-D3) * (1 + $B$36) ^ (ROW($1:$15) - 1))-I3</f>
        <v>45097.411922242529</v>
      </c>
      <c r="Z3">
        <v>0</v>
      </c>
      <c r="AA3" s="5" cm="1">
        <f t="array" ref="AA3">SUMPRODUCT(($B$35-B3) * (1 + $B$36) ^ (ROW($1:$25) - 1))-G3</f>
        <v>143726.87972111875</v>
      </c>
      <c r="AB3" s="5" cm="1">
        <f t="array" ref="AB3">SUMPRODUCT(($B$35-C3) * (1 + $B$36) ^ (ROW($1:$25) - 1))-H3</f>
        <v>146207.55228597546</v>
      </c>
      <c r="AC3" s="5" cm="1">
        <f t="array" ref="AC3">SUMPRODUCT(($B$35-D3) * (1 + $B$36) ^ (ROW($1:$25) - 1))-I3</f>
        <v>148271.53297210086</v>
      </c>
    </row>
    <row r="4" spans="1:30" ht="19" x14ac:dyDescent="0.25">
      <c r="A4">
        <v>10</v>
      </c>
      <c r="B4">
        <v>123.825111470176</v>
      </c>
      <c r="C4">
        <v>38.298980249246902</v>
      </c>
      <c r="D4">
        <v>-28.2672175849311</v>
      </c>
      <c r="F4">
        <v>10</v>
      </c>
      <c r="G4" s="7">
        <f t="shared" ref="G4:I10" si="3">$B$1*$B$32+$B$34*G$2</f>
        <v>28500.5</v>
      </c>
      <c r="H4" s="7">
        <f t="shared" si="3"/>
        <v>30229.5</v>
      </c>
      <c r="I4" s="7">
        <f t="shared" si="3"/>
        <v>31785.599999999999</v>
      </c>
      <c r="K4">
        <v>10</v>
      </c>
      <c r="L4" s="6">
        <f t="shared" ref="L4:L10" si="4">($B$35-B4)/G4</f>
        <v>0.11333748139610968</v>
      </c>
      <c r="M4" s="6">
        <f t="shared" si="1"/>
        <v>0.10968428256341498</v>
      </c>
      <c r="N4" s="6">
        <f t="shared" si="1"/>
        <v>0.10640878943876886</v>
      </c>
      <c r="P4">
        <v>10</v>
      </c>
      <c r="Q4" s="4">
        <f t="shared" ref="Q4:Q10" si="5">LN(1+(G4*$B$36/($B$35-B4)))/LN(1+$B$36)</f>
        <v>7.3106714293867983</v>
      </c>
      <c r="R4" s="4">
        <f t="shared" si="2"/>
        <v>7.5084559364782582</v>
      </c>
      <c r="S4" s="4">
        <f t="shared" si="2"/>
        <v>7.6952678241957804</v>
      </c>
      <c r="U4">
        <v>10</v>
      </c>
      <c r="V4" s="5" cm="1">
        <f t="array" ref="V4">SUMPRODUCT(($B$35-B4) * (1 + $B$36) ^ (ROW($1:$15) - 1))-G4</f>
        <v>46114.77035131077</v>
      </c>
      <c r="W4" s="5" cm="1">
        <f t="array" ref="W4">SUMPRODUCT(($B$35-C4) * (1 + $B$36) ^ (ROW($1:$15) - 1))-H4</f>
        <v>46361.37712907746</v>
      </c>
      <c r="X4" s="5" cm="1">
        <f t="array" ref="X4">SUMPRODUCT(($B$35-D4) * (1 + $B$36) ^ (ROW($1:$15) - 1))-I4</f>
        <v>46342.919832354346</v>
      </c>
      <c r="Z4">
        <v>10</v>
      </c>
      <c r="AA4" s="5" cm="1">
        <f t="array" ref="AA4">SUMPRODUCT(($B$35-B4) * (1 + $B$36) ^ (ROW($1:$25) - 1))-G4</f>
        <v>146245.66718948312</v>
      </c>
      <c r="AB4" s="5" cm="1">
        <f t="array" ref="AB4">SUMPRODUCT(($B$35-C4) * (1 + $B$36) ^ (ROW($1:$25) - 1))-H4</f>
        <v>149143.46423334361</v>
      </c>
      <c r="AC4" s="5" cm="1">
        <f t="array" ref="AC4">SUMPRODUCT(($B$35-D4) * (1 + $B$36) ^ (ROW($1:$25) - 1))-I4</f>
        <v>151188.46582607928</v>
      </c>
    </row>
    <row r="5" spans="1:30" ht="19" x14ac:dyDescent="0.25">
      <c r="A5">
        <v>20</v>
      </c>
      <c r="B5">
        <v>89.348242826693493</v>
      </c>
      <c r="C5">
        <v>5.0942533067984401</v>
      </c>
      <c r="D5">
        <v>-53.216492547086297</v>
      </c>
      <c r="F5">
        <v>20</v>
      </c>
      <c r="G5" s="7">
        <f t="shared" si="3"/>
        <v>28500.5</v>
      </c>
      <c r="H5" s="7">
        <f t="shared" si="3"/>
        <v>30229.5</v>
      </c>
      <c r="I5" s="7">
        <f t="shared" si="3"/>
        <v>31785.599999999999</v>
      </c>
      <c r="K5">
        <v>20</v>
      </c>
      <c r="L5" s="6">
        <f t="shared" si="4"/>
        <v>0.11454717486266229</v>
      </c>
      <c r="M5" s="6">
        <f t="shared" si="1"/>
        <v>0.11078270387182063</v>
      </c>
      <c r="N5" s="6">
        <f t="shared" si="1"/>
        <v>0.10719371327101222</v>
      </c>
      <c r="P5">
        <v>20</v>
      </c>
      <c r="Q5" s="4">
        <f t="shared" si="5"/>
        <v>7.2474877480190356</v>
      </c>
      <c r="R5" s="4">
        <f t="shared" si="2"/>
        <v>7.4478543543384887</v>
      </c>
      <c r="S5" s="4">
        <f t="shared" si="2"/>
        <v>7.6496457696905011</v>
      </c>
      <c r="U5">
        <v>20</v>
      </c>
      <c r="V5" s="5" cm="1">
        <f t="array" ref="V5">SUMPRODUCT(($B$35-B5) * (1 + $B$36) ^ (ROW($1:$15) - 1))-G5</f>
        <v>46911.167129650828</v>
      </c>
      <c r="W5" s="5" cm="1">
        <f t="array" ref="W5">SUMPRODUCT(($B$35-C5) * (1 + $B$36) ^ (ROW($1:$15) - 1))-H5</f>
        <v>47128.388131035914</v>
      </c>
      <c r="X5" s="5" cm="1">
        <f t="array" ref="X5">SUMPRODUCT(($B$35-D5) * (1 + $B$36) ^ (ROW($1:$15) - 1))-I5</f>
        <v>46919.234416119063</v>
      </c>
      <c r="Z5">
        <v>20</v>
      </c>
      <c r="AA5" s="5" cm="1">
        <f t="array" ref="AA5">SUMPRODUCT(($B$35-B5) * (1 + $B$36) ^ (ROW($1:$25) - 1))-G5</f>
        <v>148110.79860188352</v>
      </c>
      <c r="AB5" s="5" cm="1">
        <f t="array" ref="AB5">SUMPRODUCT(($B$35-C5) * (1 + $B$36) ^ (ROW($1:$25) - 1))-H5</f>
        <v>150939.77525859809</v>
      </c>
      <c r="AC5" s="5" cm="1">
        <f t="array" ref="AC5">SUMPRODUCT(($B$35-D5) * (1 + $B$36) ^ (ROW($1:$25) - 1))-I5</f>
        <v>152538.17298567438</v>
      </c>
    </row>
    <row r="6" spans="1:30" ht="19" x14ac:dyDescent="0.25">
      <c r="A6">
        <v>30</v>
      </c>
      <c r="B6">
        <v>68.122698208331201</v>
      </c>
      <c r="C6">
        <v>-8.8040539202835006</v>
      </c>
      <c r="D6">
        <v>-58.246351719927901</v>
      </c>
      <c r="F6">
        <v>30</v>
      </c>
      <c r="G6" s="7">
        <f t="shared" si="3"/>
        <v>28500.5</v>
      </c>
      <c r="H6" s="7">
        <f t="shared" si="3"/>
        <v>30229.5</v>
      </c>
      <c r="I6" s="7">
        <f t="shared" si="3"/>
        <v>31785.599999999999</v>
      </c>
      <c r="K6">
        <v>30</v>
      </c>
      <c r="L6" s="6">
        <f t="shared" si="4"/>
        <v>0.1152919177485191</v>
      </c>
      <c r="M6" s="6">
        <f t="shared" si="1"/>
        <v>0.11124246361733682</v>
      </c>
      <c r="N6" s="6">
        <f t="shared" si="1"/>
        <v>0.10735195660047091</v>
      </c>
      <c r="P6">
        <v>30</v>
      </c>
      <c r="Q6" s="4">
        <f t="shared" si="5"/>
        <v>7.2091369241429257</v>
      </c>
      <c r="R6" s="4">
        <f t="shared" si="2"/>
        <v>7.4227825032438401</v>
      </c>
      <c r="S6" s="4">
        <f t="shared" si="2"/>
        <v>7.6405146936745734</v>
      </c>
      <c r="U6">
        <v>30</v>
      </c>
      <c r="V6" s="5" cm="1">
        <f t="array" ref="V6">SUMPRODUCT(($B$35-B6) * (1 + $B$36) ^ (ROW($1:$15) - 1))-G6</f>
        <v>47401.465582430174</v>
      </c>
      <c r="W6" s="5" cm="1">
        <f t="array" ref="W6">SUMPRODUCT(($B$35-C6) * (1 + $B$36) ^ (ROW($1:$15) - 1))-H6</f>
        <v>47449.431414127699</v>
      </c>
      <c r="X6" s="5" cm="1">
        <f t="array" ref="X6">SUMPRODUCT(($B$35-D6) * (1 + $B$36) ^ (ROW($1:$15) - 1))-I6</f>
        <v>47035.421407524169</v>
      </c>
      <c r="Z6">
        <v>30</v>
      </c>
      <c r="AA6" s="5" cm="1">
        <f t="array" ref="AA6">SUMPRODUCT(($B$35-B6) * (1 + $B$36) ^ (ROW($1:$25) - 1))-G6</f>
        <v>149259.05920589564</v>
      </c>
      <c r="AB6" s="5" cm="1">
        <f t="array" ref="AB6">SUMPRODUCT(($B$35-C6) * (1 + $B$36) ^ (ROW($1:$25) - 1))-H6</f>
        <v>151691.64659750872</v>
      </c>
      <c r="AC6" s="5" cm="1">
        <f t="array" ref="AC6">SUMPRODUCT(($B$35-D6) * (1 + $B$36) ^ (ROW($1:$25) - 1))-I6</f>
        <v>152810.278565802</v>
      </c>
    </row>
    <row r="7" spans="1:30" ht="19" x14ac:dyDescent="0.25">
      <c r="A7">
        <v>40</v>
      </c>
      <c r="B7">
        <v>62.033161109349599</v>
      </c>
      <c r="C7">
        <v>-6.5961527639176998</v>
      </c>
      <c r="D7">
        <v>-52.726541577731901</v>
      </c>
      <c r="F7">
        <v>40</v>
      </c>
      <c r="G7" s="7">
        <f t="shared" si="3"/>
        <v>28500.5</v>
      </c>
      <c r="H7" s="7">
        <f t="shared" si="3"/>
        <v>30229.5</v>
      </c>
      <c r="I7" s="7">
        <f t="shared" si="3"/>
        <v>31785.599999999999</v>
      </c>
      <c r="K7">
        <v>40</v>
      </c>
      <c r="L7" s="6">
        <f t="shared" si="4"/>
        <v>0.11550558196840933</v>
      </c>
      <c r="M7" s="6">
        <f t="shared" si="1"/>
        <v>0.11116942565255522</v>
      </c>
      <c r="N7" s="6">
        <f t="shared" si="1"/>
        <v>0.10717829902779033</v>
      </c>
      <c r="P7">
        <v>40</v>
      </c>
      <c r="Q7" s="4">
        <f t="shared" si="5"/>
        <v>7.1982100728154679</v>
      </c>
      <c r="R7" s="4">
        <f t="shared" si="2"/>
        <v>7.4267539926754838</v>
      </c>
      <c r="S7" s="4">
        <f t="shared" si="2"/>
        <v>7.6505363992657651</v>
      </c>
      <c r="U7">
        <v>40</v>
      </c>
      <c r="V7" s="5" cm="1">
        <f t="array" ref="V7">SUMPRODUCT(($B$35-B7) * (1 + $B$36) ^ (ROW($1:$15) - 1))-G7</f>
        <v>47542.130553410025</v>
      </c>
      <c r="W7" s="5" cm="1">
        <f t="array" ref="W7">SUMPRODUCT(($B$35-C7) * (1 + $B$36) ^ (ROW($1:$15) - 1))-H7</f>
        <v>47398.430106961285</v>
      </c>
      <c r="X7" s="5" cm="1">
        <f t="array" ref="X7">SUMPRODUCT(($B$35-D7) * (1 + $B$36) ^ (ROW($1:$15) - 1))-I7</f>
        <v>46907.916817134865</v>
      </c>
      <c r="Z7">
        <v>40</v>
      </c>
      <c r="AA7" s="5" cm="1">
        <f t="array" ref="AA7">SUMPRODUCT(($B$35-B7) * (1 + $B$36) ^ (ROW($1:$25) - 1))-G7</f>
        <v>149588.49129695175</v>
      </c>
      <c r="AB7" s="5" cm="1">
        <f t="array" ref="AB7">SUMPRODUCT(($B$35-C7) * (1 + $B$36) ^ (ROW($1:$25) - 1))-H7</f>
        <v>151572.20344723901</v>
      </c>
      <c r="AC7" s="5" cm="1">
        <f t="array" ref="AC7">SUMPRODUCT(($B$35-D7) * (1 + $B$36) ^ (ROW($1:$25) - 1))-I7</f>
        <v>152511.6675929449</v>
      </c>
    </row>
    <row r="8" spans="1:30" ht="19" x14ac:dyDescent="0.25">
      <c r="A8">
        <v>50</v>
      </c>
      <c r="B8">
        <v>67.8397311226894</v>
      </c>
      <c r="C8">
        <v>3.6487624283678901</v>
      </c>
      <c r="D8">
        <v>-40.5223312185298</v>
      </c>
      <c r="F8">
        <v>50</v>
      </c>
      <c r="G8" s="7">
        <f t="shared" si="3"/>
        <v>28500.5</v>
      </c>
      <c r="H8" s="7">
        <f t="shared" si="3"/>
        <v>30229.5</v>
      </c>
      <c r="I8" s="7">
        <f t="shared" si="3"/>
        <v>31785.599999999999</v>
      </c>
      <c r="K8">
        <v>50</v>
      </c>
      <c r="L8" s="6">
        <f t="shared" si="4"/>
        <v>0.11530184624400662</v>
      </c>
      <c r="M8" s="6">
        <f t="shared" si="1"/>
        <v>0.11083052109931134</v>
      </c>
      <c r="N8" s="6">
        <f t="shared" si="1"/>
        <v>0.10679434496182327</v>
      </c>
      <c r="P8">
        <v>50</v>
      </c>
      <c r="Q8" s="4">
        <f t="shared" si="5"/>
        <v>7.2086284326330174</v>
      </c>
      <c r="R8" s="4">
        <f t="shared" si="2"/>
        <v>7.4452387528686037</v>
      </c>
      <c r="S8" s="4">
        <f t="shared" si="2"/>
        <v>7.6727893248466774</v>
      </c>
      <c r="U8">
        <v>50</v>
      </c>
      <c r="V8" s="5" cm="1">
        <f t="array" ref="V8">SUMPRODUCT(($B$35-B8) * (1 + $B$36) ^ (ROW($1:$15) - 1))-G8</f>
        <v>47408.001967091783</v>
      </c>
      <c r="W8" s="5" cm="1">
        <f t="array" ref="W8">SUMPRODUCT(($B$35-C8) * (1 + $B$36) ^ (ROW($1:$15) - 1))-H8</f>
        <v>47161.7781784502</v>
      </c>
      <c r="X8" s="5" cm="1">
        <f t="array" ref="X8">SUMPRODUCT(($B$35-D8) * (1 + $B$36) ^ (ROW($1:$15) - 1))-I8</f>
        <v>46626.006243620803</v>
      </c>
      <c r="Z8">
        <v>50</v>
      </c>
      <c r="AA8" s="5" cm="1">
        <f t="array" ref="AA8">SUMPRODUCT(($B$35-B8) * (1 + $B$36) ^ (ROW($1:$25) - 1))-G8</f>
        <v>149274.36717384265</v>
      </c>
      <c r="AB8" s="5" cm="1">
        <f t="array" ref="AB8">SUMPRODUCT(($B$35-C8) * (1 + $B$36) ^ (ROW($1:$25) - 1))-H8</f>
        <v>151017.97349845499</v>
      </c>
      <c r="AC8" s="5" cm="1">
        <f t="array" ref="AC8">SUMPRODUCT(($B$35-D8) * (1 + $B$36) ^ (ROW($1:$25) - 1))-I8</f>
        <v>151851.44359348976</v>
      </c>
    </row>
    <row r="9" spans="1:30" ht="19" x14ac:dyDescent="0.25">
      <c r="A9">
        <v>60</v>
      </c>
      <c r="B9">
        <v>85.210024920378402</v>
      </c>
      <c r="C9">
        <v>19.6540590988288</v>
      </c>
      <c r="D9">
        <v>-21.1317413470586</v>
      </c>
      <c r="F9">
        <v>60</v>
      </c>
      <c r="G9" s="7">
        <f t="shared" si="3"/>
        <v>28500.5</v>
      </c>
      <c r="H9" s="7">
        <f t="shared" si="3"/>
        <v>30229.5</v>
      </c>
      <c r="I9" s="7">
        <f t="shared" si="3"/>
        <v>31785.599999999999</v>
      </c>
      <c r="K9">
        <v>60</v>
      </c>
      <c r="L9" s="6">
        <f t="shared" si="4"/>
        <v>0.11469237294361928</v>
      </c>
      <c r="M9" s="6">
        <f t="shared" si="1"/>
        <v>0.11030106157565196</v>
      </c>
      <c r="N9" s="6">
        <f t="shared" si="1"/>
        <v>0.10618430173874518</v>
      </c>
      <c r="P9">
        <v>60</v>
      </c>
      <c r="Q9" s="4">
        <f t="shared" si="5"/>
        <v>7.2399782707341798</v>
      </c>
      <c r="R9" s="4">
        <f t="shared" si="2"/>
        <v>7.4743045951361751</v>
      </c>
      <c r="S9" s="4">
        <f t="shared" si="2"/>
        <v>7.7084175711969634</v>
      </c>
      <c r="U9">
        <v>60</v>
      </c>
      <c r="V9" s="5" cm="1">
        <f t="array" ref="V9">SUMPRODUCT(($B$35-B9) * (1 + $B$36) ^ (ROW($1:$15) - 1))-G9</f>
        <v>47006.757696263405</v>
      </c>
      <c r="W9" s="5" cm="1">
        <f t="array" ref="W9">SUMPRODUCT(($B$35-C9) * (1 + $B$36) ^ (ROW($1:$15) - 1))-H9</f>
        <v>46792.06459347991</v>
      </c>
      <c r="X9" s="5" cm="1">
        <f t="array" ref="X9">SUMPRODUCT(($B$35-D9) * (1 + $B$36) ^ (ROW($1:$15) - 1))-I9</f>
        <v>46178.094240258761</v>
      </c>
      <c r="Z9">
        <v>60</v>
      </c>
      <c r="AA9" s="5" cm="1">
        <f t="array" ref="AA9">SUMPRODUCT(($B$35-B9) * (1 + $B$36) ^ (ROW($1:$25) - 1))-G9</f>
        <v>148334.66812693342</v>
      </c>
      <c r="AB9" s="5" cm="1">
        <f t="array" ref="AB9">SUMPRODUCT(($B$35-C9) * (1 + $B$36) ^ (ROW($1:$25) - 1))-H9</f>
        <v>150152.11813631188</v>
      </c>
      <c r="AC9" s="5" cm="1">
        <f t="array" ref="AC9">SUMPRODUCT(($B$35-D9) * (1 + $B$36) ^ (ROW($1:$25) - 1))-I9</f>
        <v>150802.45046571369</v>
      </c>
    </row>
    <row r="10" spans="1:30" ht="19" x14ac:dyDescent="0.25">
      <c r="A10">
        <v>70</v>
      </c>
      <c r="B10">
        <v>116.523568831501</v>
      </c>
      <c r="C10">
        <v>46.516890214960597</v>
      </c>
      <c r="D10">
        <v>2.68405390615768</v>
      </c>
      <c r="F10">
        <v>70</v>
      </c>
      <c r="G10" s="7">
        <f t="shared" si="3"/>
        <v>28500.5</v>
      </c>
      <c r="H10" s="7">
        <f t="shared" si="3"/>
        <v>30229.5</v>
      </c>
      <c r="I10" s="7">
        <f t="shared" si="3"/>
        <v>31785.599999999999</v>
      </c>
      <c r="K10">
        <v>70</v>
      </c>
      <c r="L10" s="6">
        <f t="shared" si="4"/>
        <v>0.11359367138009856</v>
      </c>
      <c r="M10" s="6">
        <f t="shared" si="1"/>
        <v>0.10941243188888468</v>
      </c>
      <c r="N10" s="6">
        <f t="shared" si="1"/>
        <v>0.10543503807050496</v>
      </c>
      <c r="P10">
        <v>70</v>
      </c>
      <c r="Q10" s="4">
        <f t="shared" si="5"/>
        <v>7.2971972157776372</v>
      </c>
      <c r="R10" s="4">
        <f t="shared" si="2"/>
        <v>7.523609261101579</v>
      </c>
      <c r="S10" s="4">
        <f t="shared" si="2"/>
        <v>7.7526395117640581</v>
      </c>
      <c r="U10">
        <v>70</v>
      </c>
      <c r="V10" s="5" cm="1">
        <f t="array" ref="V10">SUMPRODUCT(($B$35-B10) * (1 + $B$36) ^ (ROW($1:$15) - 1))-G10</f>
        <v>46283.43198628939</v>
      </c>
      <c r="W10" s="5" cm="1">
        <f t="array" ref="W10">SUMPRODUCT(($B$35-C10) * (1 + $B$36) ^ (ROW($1:$15) - 1))-H10</f>
        <v>46171.54791085406</v>
      </c>
      <c r="X10" s="5" cm="1">
        <f t="array" ref="X10">SUMPRODUCT(($B$35-D10) * (1 + $B$36) ^ (ROW($1:$15) - 1))-I10</f>
        <v>45627.962416820861</v>
      </c>
      <c r="Z10">
        <v>70</v>
      </c>
      <c r="AA10" s="5" cm="1">
        <f t="array" ref="AA10">SUMPRODUCT(($B$35-B10) * (1 + $B$36) ^ (ROW($1:$25) - 1))-G10</f>
        <v>146640.66641853718</v>
      </c>
      <c r="AB10" s="5" cm="1">
        <f t="array" ref="AB10">SUMPRODUCT(($B$35-C10) * (1 + $B$36) ^ (ROW($1:$25) - 1))-H10</f>
        <v>148698.8913175191</v>
      </c>
      <c r="AC10" s="5" cm="1">
        <f t="array" ref="AC10">SUMPRODUCT(($B$35-D10) * (1 + $B$36) ^ (ROW($1:$25) - 1))-I10</f>
        <v>149514.06234968713</v>
      </c>
    </row>
    <row r="11" spans="1:30" x14ac:dyDescent="0.2">
      <c r="A11" t="s">
        <v>4</v>
      </c>
      <c r="B11">
        <v>1</v>
      </c>
    </row>
    <row r="12" spans="1:30" x14ac:dyDescent="0.2">
      <c r="B12">
        <v>4.5</v>
      </c>
      <c r="C12">
        <v>5.5</v>
      </c>
      <c r="D12">
        <v>6.4</v>
      </c>
      <c r="E12">
        <v>7.5</v>
      </c>
      <c r="G12">
        <v>4.5</v>
      </c>
      <c r="H12">
        <v>5.5</v>
      </c>
      <c r="I12">
        <v>6.4</v>
      </c>
      <c r="J12">
        <v>7.5</v>
      </c>
      <c r="L12">
        <v>4.5</v>
      </c>
      <c r="M12">
        <v>5.5</v>
      </c>
      <c r="N12">
        <v>6.4</v>
      </c>
      <c r="O12">
        <v>7.5</v>
      </c>
      <c r="Q12">
        <v>4.5</v>
      </c>
      <c r="R12">
        <v>5.5</v>
      </c>
      <c r="S12">
        <v>6.4</v>
      </c>
      <c r="T12">
        <v>7.5</v>
      </c>
      <c r="V12">
        <v>4.5</v>
      </c>
      <c r="W12">
        <v>5.5</v>
      </c>
      <c r="X12">
        <v>6.4</v>
      </c>
      <c r="Y12">
        <v>7.5</v>
      </c>
      <c r="AA12">
        <v>4.5</v>
      </c>
      <c r="AB12">
        <v>5.5</v>
      </c>
      <c r="AC12">
        <v>6.4</v>
      </c>
      <c r="AD12">
        <v>7.5</v>
      </c>
    </row>
    <row r="13" spans="1:30" ht="19" x14ac:dyDescent="0.25">
      <c r="A13">
        <v>0</v>
      </c>
      <c r="B13">
        <v>1069.79122918654</v>
      </c>
      <c r="C13">
        <v>821.66158654511105</v>
      </c>
      <c r="D13">
        <v>636.42522149426497</v>
      </c>
      <c r="E13">
        <v>457.50029682894399</v>
      </c>
      <c r="F13">
        <v>0</v>
      </c>
      <c r="G13" s="7">
        <f>$B$11*$B$32+$B$34*G$12</f>
        <v>18140.5</v>
      </c>
      <c r="H13" s="7">
        <f t="shared" ref="H13:J13" si="6">$B$11*$B$32+$B$34*H$12</f>
        <v>19869.5</v>
      </c>
      <c r="I13" s="7">
        <f t="shared" si="6"/>
        <v>21425.599999999999</v>
      </c>
      <c r="J13" s="7">
        <f t="shared" si="6"/>
        <v>23327.499999999996</v>
      </c>
      <c r="K13">
        <v>0</v>
      </c>
      <c r="L13" s="6">
        <f>($B$35-B13)/G13</f>
        <v>0.12591763020939115</v>
      </c>
      <c r="M13" s="6">
        <f t="shared" ref="M13:M20" si="7">($B$35-C13)/H13</f>
        <v>0.12744852228062553</v>
      </c>
      <c r="N13" s="6">
        <f t="shared" ref="N13:O20" si="8">($B$35-D13)/I13</f>
        <v>0.12683774449750462</v>
      </c>
      <c r="O13" s="6">
        <f t="shared" si="8"/>
        <v>0.12416674325028641</v>
      </c>
      <c r="P13">
        <v>0</v>
      </c>
      <c r="Q13" s="4">
        <f>LN(1+(G13*$B$36/($B$35-B13)))/LN(1+$B$36)</f>
        <v>6.7035686445607201</v>
      </c>
      <c r="R13" s="4">
        <f t="shared" ref="R13:R20" si="9">LN(1+(H13*$B$36/($B$35-C13)))/LN(1+$B$36)</f>
        <v>6.6365844337332103</v>
      </c>
      <c r="S13" s="4">
        <f t="shared" ref="S13:T20" si="10">LN(1+(I13*$B$36/($B$35-D13)))/LN(1+$B$36)</f>
        <v>6.66314593021914</v>
      </c>
      <c r="T13" s="4">
        <f t="shared" si="10"/>
        <v>6.7818767649122291</v>
      </c>
      <c r="U13">
        <v>0</v>
      </c>
      <c r="V13" s="5" cm="1">
        <f t="array" ref="V13">SUMPRODUCT(($B$35-B13) * (1 + $B$36) ^ (ROW($1:$15) - 1))-G13</f>
        <v>34623.471256879508</v>
      </c>
      <c r="W13" s="5" cm="1">
        <f t="array" ref="W13">SUMPRODUCT(($B$35-C13) * (1 + $B$36) ^ (ROW($1:$15) - 1))-H13</f>
        <v>38626.130070031526</v>
      </c>
      <c r="X13" s="5" cm="1">
        <f t="array" ref="X13">SUMPRODUCT(($B$35-D13) * (1 + $B$36) ^ (ROW($1:$15) - 1))-I13</f>
        <v>41348.888625412626</v>
      </c>
      <c r="Z13">
        <v>0</v>
      </c>
      <c r="AA13" s="5" cm="1">
        <f t="array" ref="AA13">SUMPRODUCT(($B$35-B13) * (1 + $B$36) ^ (ROW($1:$25) - 1))-G13</f>
        <v>105430.74351923996</v>
      </c>
      <c r="AB13" s="5" cm="1">
        <f t="array" ref="AB13">SUMPRODUCT(($B$35-C13) * (1 + $B$36) ^ (ROW($1:$25) - 1))-H13</f>
        <v>117125.07368370061</v>
      </c>
      <c r="AC13" s="5" cm="1">
        <f t="array" ref="AC13">SUMPRODUCT(($B$35-D13) * (1 + $B$36) ^ (ROW($1:$25) - 1))-I13</f>
        <v>125589.90008359592</v>
      </c>
    </row>
    <row r="14" spans="1:30" ht="19" x14ac:dyDescent="0.25">
      <c r="A14">
        <v>10</v>
      </c>
      <c r="B14">
        <v>918.283984072674</v>
      </c>
      <c r="C14">
        <v>662.87913000213996</v>
      </c>
      <c r="D14">
        <v>486.748141120816</v>
      </c>
      <c r="E14">
        <v>308.93735169806303</v>
      </c>
      <c r="F14">
        <v>10</v>
      </c>
      <c r="G14" s="7">
        <f t="shared" ref="G14:J20" si="11">$B$11*$B$32+$B$34*G$12</f>
        <v>18140.5</v>
      </c>
      <c r="H14" s="7">
        <f t="shared" si="11"/>
        <v>19869.5</v>
      </c>
      <c r="I14" s="7">
        <f t="shared" si="11"/>
        <v>21425.599999999999</v>
      </c>
      <c r="J14" s="7">
        <f t="shared" si="11"/>
        <v>23327.499999999996</v>
      </c>
      <c r="K14">
        <v>10</v>
      </c>
      <c r="L14" s="6">
        <f t="shared" ref="L14:L20" si="12">($B$35-B14)/G14</f>
        <v>0.13426950833369125</v>
      </c>
      <c r="M14" s="6">
        <f t="shared" si="7"/>
        <v>0.13543978811735877</v>
      </c>
      <c r="N14" s="6">
        <f t="shared" si="8"/>
        <v>0.1338236436262781</v>
      </c>
      <c r="O14" s="6">
        <f t="shared" si="8"/>
        <v>0.13053531875691513</v>
      </c>
      <c r="P14">
        <v>10</v>
      </c>
      <c r="Q14" s="4">
        <f t="shared" ref="Q14:Q20" si="13">LN(1+(G14*$B$36/($B$35-B14)))/LN(1+$B$36)</f>
        <v>6.3538800080904867</v>
      </c>
      <c r="R14" s="4">
        <f t="shared" si="9"/>
        <v>6.3078054745190411</v>
      </c>
      <c r="S14" s="4">
        <f t="shared" si="10"/>
        <v>6.3716134723459268</v>
      </c>
      <c r="T14" s="4">
        <f t="shared" si="10"/>
        <v>6.5055581415397317</v>
      </c>
      <c r="U14">
        <v>10</v>
      </c>
      <c r="V14" s="5" cm="1">
        <f t="array" ref="V14">SUMPRODUCT(($B$35-B14) * (1 + $B$36) ^ (ROW($1:$15) - 1))-G14</f>
        <v>38123.205619404573</v>
      </c>
      <c r="W14" s="5" cm="1">
        <f t="array" ref="W14">SUMPRODUCT(($B$35-C14) * (1 + $B$36) ^ (ROW($1:$15) - 1))-H14</f>
        <v>42293.917831019106</v>
      </c>
      <c r="X14" s="5" cm="1">
        <f t="array" ref="X14">SUMPRODUCT(($B$35-D14) * (1 + $B$36) ^ (ROW($1:$15) - 1))-I14</f>
        <v>44806.347185045866</v>
      </c>
      <c r="Z14">
        <v>10</v>
      </c>
      <c r="AA14" s="5" cm="1">
        <f t="array" ref="AA14">SUMPRODUCT(($B$35-B14) * (1 + $B$36) ^ (ROW($1:$25) - 1))-G14</f>
        <v>113626.99025470251</v>
      </c>
      <c r="AB14" s="5" cm="1">
        <f t="array" ref="AB14">SUMPRODUCT(($B$35-C14) * (1 + $B$36) ^ (ROW($1:$25) - 1))-H14</f>
        <v>125714.89518108821</v>
      </c>
      <c r="AC14" s="5" cm="1">
        <f t="array" ref="AC14">SUMPRODUCT(($B$35-D14) * (1 + $B$36) ^ (ROW($1:$25) - 1))-I14</f>
        <v>133687.13847283891</v>
      </c>
    </row>
    <row r="15" spans="1:30" ht="19" x14ac:dyDescent="0.25">
      <c r="A15">
        <v>20</v>
      </c>
      <c r="B15">
        <v>817.68142179819995</v>
      </c>
      <c r="C15">
        <v>569.90229376501395</v>
      </c>
      <c r="D15">
        <v>391.41719686877701</v>
      </c>
      <c r="E15">
        <v>222.661634680238</v>
      </c>
      <c r="F15">
        <v>20</v>
      </c>
      <c r="G15" s="7">
        <f t="shared" si="11"/>
        <v>18140.5</v>
      </c>
      <c r="H15" s="7">
        <f t="shared" si="11"/>
        <v>19869.5</v>
      </c>
      <c r="I15" s="7">
        <f t="shared" si="11"/>
        <v>21425.599999999999</v>
      </c>
      <c r="J15" s="7">
        <f t="shared" si="11"/>
        <v>23327.499999999996</v>
      </c>
      <c r="K15">
        <v>20</v>
      </c>
      <c r="L15" s="6">
        <f t="shared" si="12"/>
        <v>0.13981525196118078</v>
      </c>
      <c r="M15" s="6">
        <f t="shared" si="7"/>
        <v>0.14011916284934126</v>
      </c>
      <c r="N15" s="6">
        <f t="shared" si="8"/>
        <v>0.1382730380073941</v>
      </c>
      <c r="O15" s="6">
        <f t="shared" si="8"/>
        <v>0.13423377410008627</v>
      </c>
      <c r="P15">
        <v>20</v>
      </c>
      <c r="Q15" s="4">
        <f t="shared" si="13"/>
        <v>6.1413638026943191</v>
      </c>
      <c r="R15" s="4">
        <f t="shared" si="9"/>
        <v>6.1301320824889132</v>
      </c>
      <c r="S15" s="4">
        <f t="shared" si="10"/>
        <v>6.1990068765218762</v>
      </c>
      <c r="T15" s="4">
        <f t="shared" si="10"/>
        <v>6.3552975931480429</v>
      </c>
      <c r="U15">
        <v>20</v>
      </c>
      <c r="V15" s="5" cm="1">
        <f t="array" ref="V15">SUMPRODUCT(($B$35-B15) * (1 + $B$36) ^ (ROW($1:$15) - 1))-G15</f>
        <v>40447.069695247512</v>
      </c>
      <c r="W15" s="5" cm="1">
        <f t="array" ref="W15">SUMPRODUCT(($B$35-C15) * (1 + $B$36) ^ (ROW($1:$15) - 1))-H15</f>
        <v>44441.631812970169</v>
      </c>
      <c r="X15" s="5" cm="1">
        <f t="array" ref="X15">SUMPRODUCT(($B$35-D15) * (1 + $B$36) ^ (ROW($1:$15) - 1))-I15</f>
        <v>47008.439772499878</v>
      </c>
      <c r="Z15">
        <v>20</v>
      </c>
      <c r="AA15" s="5" cm="1">
        <f t="array" ref="AA15">SUMPRODUCT(($B$35-B15) * (1 + $B$36) ^ (ROW($1:$25) - 1))-G15</f>
        <v>119069.3928408073</v>
      </c>
      <c r="AB15" s="5" cm="1">
        <f t="array" ref="AB15">SUMPRODUCT(($B$35-C15) * (1 + $B$36) ^ (ROW($1:$25) - 1))-H15</f>
        <v>130744.76084797067</v>
      </c>
      <c r="AC15" s="5" cm="1">
        <f t="array" ref="AC15">SUMPRODUCT(($B$35-D15) * (1 + $B$36) ^ (ROW($1:$25) - 1))-I15</f>
        <v>138844.35679614157</v>
      </c>
    </row>
    <row r="16" spans="1:30" ht="19" x14ac:dyDescent="0.25">
      <c r="A16">
        <v>30</v>
      </c>
      <c r="B16">
        <v>763.17758422410998</v>
      </c>
      <c r="C16">
        <v>513.80093716678903</v>
      </c>
      <c r="D16">
        <v>341.15810638278299</v>
      </c>
      <c r="E16">
        <v>189.25406784141299</v>
      </c>
      <c r="F16">
        <v>30</v>
      </c>
      <c r="G16" s="7">
        <f t="shared" si="11"/>
        <v>18140.5</v>
      </c>
      <c r="H16" s="7">
        <f t="shared" si="11"/>
        <v>19869.5</v>
      </c>
      <c r="I16" s="7">
        <f t="shared" si="11"/>
        <v>21425.599999999999</v>
      </c>
      <c r="J16" s="7">
        <f t="shared" si="11"/>
        <v>23327.499999999996</v>
      </c>
      <c r="K16">
        <v>30</v>
      </c>
      <c r="L16" s="6">
        <f t="shared" si="12"/>
        <v>0.14281979084236321</v>
      </c>
      <c r="M16" s="6">
        <f t="shared" si="7"/>
        <v>0.14294265395874134</v>
      </c>
      <c r="N16" s="6">
        <f t="shared" si="8"/>
        <v>0.14061878750733783</v>
      </c>
      <c r="O16" s="6">
        <f t="shared" si="8"/>
        <v>0.1356658849923304</v>
      </c>
      <c r="P16">
        <v>30</v>
      </c>
      <c r="Q16" s="4">
        <f t="shared" si="13"/>
        <v>6.032117595945544</v>
      </c>
      <c r="R16" s="4">
        <f t="shared" si="9"/>
        <v>6.0277337231231565</v>
      </c>
      <c r="S16" s="4">
        <f t="shared" si="10"/>
        <v>6.1117572406114427</v>
      </c>
      <c r="T16" s="4">
        <f t="shared" si="10"/>
        <v>6.2989816665948446</v>
      </c>
      <c r="U16">
        <v>30</v>
      </c>
      <c r="V16" s="5" cm="1">
        <f t="array" ref="V16">SUMPRODUCT(($B$35-B16) * (1 + $B$36) ^ (ROW($1:$15) - 1))-G16</f>
        <v>41706.078484590689</v>
      </c>
      <c r="W16" s="5" cm="1">
        <f t="array" ref="W16">SUMPRODUCT(($B$35-C16) * (1 + $B$36) ^ (ROW($1:$15) - 1))-H16</f>
        <v>45737.542416608412</v>
      </c>
      <c r="X16" s="5" cm="1">
        <f t="array" ref="X16">SUMPRODUCT(($B$35-D16) * (1 + $B$36) ^ (ROW($1:$15) - 1))-I16</f>
        <v>48169.397229490765</v>
      </c>
      <c r="Z16">
        <v>30</v>
      </c>
      <c r="AA16" s="5" cm="1">
        <f t="array" ref="AA16">SUMPRODUCT(($B$35-B16) * (1 + $B$36) ^ (ROW($1:$25) - 1))-G16</f>
        <v>122017.94424804251</v>
      </c>
      <c r="AB16" s="5" cm="1">
        <f t="array" ref="AB16">SUMPRODUCT(($B$35-C16) * (1 + $B$36) ^ (ROW($1:$25) - 1))-H16</f>
        <v>133779.73492150512</v>
      </c>
      <c r="AC16" s="5" cm="1">
        <f t="array" ref="AC16">SUMPRODUCT(($B$35-D16) * (1 + $B$36) ^ (ROW($1:$25) - 1))-I16</f>
        <v>141563.27565717397</v>
      </c>
    </row>
    <row r="17" spans="1:30" ht="19" x14ac:dyDescent="0.25">
      <c r="A17">
        <v>40</v>
      </c>
      <c r="B17">
        <v>750.88916745107895</v>
      </c>
      <c r="C17">
        <v>496.88153977174198</v>
      </c>
      <c r="D17">
        <v>333.07473396199703</v>
      </c>
      <c r="E17">
        <v>185.996212630602</v>
      </c>
      <c r="F17">
        <v>40</v>
      </c>
      <c r="G17" s="7">
        <f t="shared" si="11"/>
        <v>18140.5</v>
      </c>
      <c r="H17" s="7">
        <f t="shared" si="11"/>
        <v>19869.5</v>
      </c>
      <c r="I17" s="7">
        <f t="shared" si="11"/>
        <v>21425.599999999999</v>
      </c>
      <c r="J17" s="7">
        <f t="shared" si="11"/>
        <v>23327.499999999996</v>
      </c>
      <c r="K17">
        <v>40</v>
      </c>
      <c r="L17" s="6">
        <f t="shared" si="12"/>
        <v>0.14349719316165052</v>
      </c>
      <c r="M17" s="6">
        <f t="shared" si="7"/>
        <v>0.14379418003614877</v>
      </c>
      <c r="N17" s="6">
        <f t="shared" si="8"/>
        <v>0.14099606386929669</v>
      </c>
      <c r="O17" s="6">
        <f t="shared" si="8"/>
        <v>0.13580554227282815</v>
      </c>
      <c r="P17">
        <v>40</v>
      </c>
      <c r="Q17" s="4">
        <f t="shared" si="13"/>
        <v>6.008027040746331</v>
      </c>
      <c r="R17" s="4">
        <f t="shared" si="9"/>
        <v>5.9975264172264913</v>
      </c>
      <c r="S17" s="4">
        <f t="shared" si="10"/>
        <v>6.0979556090986939</v>
      </c>
      <c r="T17" s="4">
        <f t="shared" si="10"/>
        <v>6.2935437646644692</v>
      </c>
      <c r="U17">
        <v>40</v>
      </c>
      <c r="V17" s="5" cm="1">
        <f t="array" ref="V17">SUMPRODUCT(($B$35-B17) * (1 + $B$36) ^ (ROW($1:$15) - 1))-G17</f>
        <v>41989.93418013375</v>
      </c>
      <c r="W17" s="5" cm="1">
        <f t="array" ref="W17">SUMPRODUCT(($B$35-C17) * (1 + $B$36) ^ (ROW($1:$15) - 1))-H17</f>
        <v>46128.371227548516</v>
      </c>
      <c r="X17" s="5" cm="1">
        <f t="array" ref="X17">SUMPRODUCT(($B$35-D17) * (1 + $B$36) ^ (ROW($1:$15) - 1))-I17</f>
        <v>48356.118704129498</v>
      </c>
      <c r="Z17">
        <v>40</v>
      </c>
      <c r="AA17" s="5" cm="1">
        <f t="array" ref="AA17">SUMPRODUCT(($B$35-B17) * (1 + $B$36) ^ (ROW($1:$25) - 1))-G17</f>
        <v>122682.72365040221</v>
      </c>
      <c r="AB17" s="5" cm="1">
        <f t="array" ref="AB17">SUMPRODUCT(($B$35-C17) * (1 + $B$36) ^ (ROW($1:$25) - 1))-H17</f>
        <v>134695.04135164266</v>
      </c>
      <c r="AC17" s="5" cm="1">
        <f t="array" ref="AC17">SUMPRODUCT(($B$35-D17) * (1 + $B$36) ^ (ROW($1:$25) - 1))-I17</f>
        <v>142000.57035397607</v>
      </c>
    </row>
    <row r="18" spans="1:30" ht="19" x14ac:dyDescent="0.25">
      <c r="A18">
        <v>50</v>
      </c>
      <c r="B18">
        <v>778.79887747175201</v>
      </c>
      <c r="C18">
        <v>516.57670897505704</v>
      </c>
      <c r="D18">
        <v>354.03053190779099</v>
      </c>
      <c r="E18">
        <v>206.247501119541</v>
      </c>
      <c r="F18">
        <v>50</v>
      </c>
      <c r="G18" s="7">
        <f t="shared" si="11"/>
        <v>18140.5</v>
      </c>
      <c r="H18" s="7">
        <f t="shared" si="11"/>
        <v>19869.5</v>
      </c>
      <c r="I18" s="7">
        <f t="shared" si="11"/>
        <v>21425.599999999999</v>
      </c>
      <c r="J18" s="7">
        <f t="shared" si="11"/>
        <v>23327.499999999996</v>
      </c>
      <c r="K18">
        <v>50</v>
      </c>
      <c r="L18" s="6">
        <f t="shared" si="12"/>
        <v>0.14195866280026725</v>
      </c>
      <c r="M18" s="6">
        <f t="shared" si="7"/>
        <v>0.14280295382495498</v>
      </c>
      <c r="N18" s="6">
        <f t="shared" si="8"/>
        <v>0.14001799100572254</v>
      </c>
      <c r="O18" s="6">
        <f t="shared" si="8"/>
        <v>0.13493741287666744</v>
      </c>
      <c r="P18">
        <v>50</v>
      </c>
      <c r="Q18" s="4">
        <f t="shared" si="13"/>
        <v>6.0630251566192745</v>
      </c>
      <c r="R18" s="4">
        <f t="shared" si="9"/>
        <v>6.0327188585274341</v>
      </c>
      <c r="S18" s="4">
        <f t="shared" si="10"/>
        <v>6.1338665073100982</v>
      </c>
      <c r="T18" s="4">
        <f t="shared" si="10"/>
        <v>6.3275012441872525</v>
      </c>
      <c r="U18">
        <v>50</v>
      </c>
      <c r="V18" s="5" cm="1">
        <f t="array" ref="V18">SUMPRODUCT(($B$35-B18) * (1 + $B$36) ^ (ROW($1:$15) - 1))-G18</f>
        <v>41345.235168320476</v>
      </c>
      <c r="W18" s="5" cm="1">
        <f t="array" ref="W18">SUMPRODUCT(($B$35-C18) * (1 + $B$36) ^ (ROW($1:$15) - 1))-H18</f>
        <v>45673.423608477358</v>
      </c>
      <c r="X18" s="5" cm="1">
        <f t="array" ref="X18">SUMPRODUCT(($B$35-D18) * (1 + $B$36) ^ (ROW($1:$15) - 1))-I18</f>
        <v>47872.051251712233</v>
      </c>
      <c r="Z18">
        <v>50</v>
      </c>
      <c r="AA18" s="5" cm="1">
        <f t="array" ref="AA18">SUMPRODUCT(($B$35-B18) * (1 + $B$36) ^ (ROW($1:$25) - 1))-G18</f>
        <v>121172.86272280943</v>
      </c>
      <c r="AB18" s="5" cm="1">
        <f t="array" ref="AB18">SUMPRODUCT(($B$35-C18) * (1 + $B$36) ^ (ROW($1:$25) - 1))-H18</f>
        <v>133629.57107551346</v>
      </c>
      <c r="AC18" s="5" cm="1">
        <f t="array" ref="AC18">SUMPRODUCT(($B$35-D18) * (1 + $B$36) ^ (ROW($1:$25) - 1))-I18</f>
        <v>140866.90251932471</v>
      </c>
    </row>
    <row r="19" spans="1:30" ht="19" x14ac:dyDescent="0.25">
      <c r="A19">
        <v>60</v>
      </c>
      <c r="B19">
        <v>847.68216867173703</v>
      </c>
      <c r="C19">
        <v>572.81158661139705</v>
      </c>
      <c r="D19">
        <v>404.43746540729802</v>
      </c>
      <c r="E19">
        <v>251.24508197905601</v>
      </c>
      <c r="F19">
        <v>60</v>
      </c>
      <c r="G19" s="7">
        <f t="shared" si="11"/>
        <v>18140.5</v>
      </c>
      <c r="H19" s="7">
        <f t="shared" si="11"/>
        <v>19869.5</v>
      </c>
      <c r="I19" s="7">
        <f t="shared" si="11"/>
        <v>21425.599999999999</v>
      </c>
      <c r="J19" s="7">
        <f t="shared" si="11"/>
        <v>23327.499999999996</v>
      </c>
      <c r="K19">
        <v>60</v>
      </c>
      <c r="L19" s="6">
        <f t="shared" si="12"/>
        <v>0.13816145262414281</v>
      </c>
      <c r="M19" s="6">
        <f t="shared" si="7"/>
        <v>0.13997274281630653</v>
      </c>
      <c r="N19" s="6">
        <f t="shared" si="8"/>
        <v>0.13766534120830698</v>
      </c>
      <c r="O19" s="6">
        <f t="shared" si="8"/>
        <v>0.13300846288804821</v>
      </c>
      <c r="P19">
        <v>60</v>
      </c>
      <c r="Q19" s="4">
        <f t="shared" si="13"/>
        <v>6.2032200339098429</v>
      </c>
      <c r="R19" s="4">
        <f t="shared" si="9"/>
        <v>6.1355381830099347</v>
      </c>
      <c r="S19" s="4">
        <f t="shared" si="10"/>
        <v>6.2220221171190779</v>
      </c>
      <c r="T19" s="4">
        <f t="shared" si="10"/>
        <v>6.4042959444254262</v>
      </c>
      <c r="U19">
        <v>60</v>
      </c>
      <c r="V19" s="5" cm="1">
        <f t="array" ref="V19">SUMPRODUCT(($B$35-B19) * (1 + $B$36) ^ (ROW($1:$15) - 1))-G19</f>
        <v>39754.068877657424</v>
      </c>
      <c r="W19" s="5" cm="1">
        <f t="array" ref="W19">SUMPRODUCT(($B$35-C19) * (1 + $B$36) ^ (ROW($1:$15) - 1))-H19</f>
        <v>44374.428742004915</v>
      </c>
      <c r="X19" s="5" cm="1">
        <f t="array" ref="X19">SUMPRODUCT(($B$35-D19) * (1 + $B$36) ^ (ROW($1:$15) - 1))-I19</f>
        <v>46707.678702101424</v>
      </c>
      <c r="Z19">
        <v>60</v>
      </c>
      <c r="AA19" s="5" cm="1">
        <f t="array" ref="AA19">SUMPRODUCT(($B$35-B19) * (1 + $B$36) ^ (ROW($1:$25) - 1))-G19</f>
        <v>117446.41089404392</v>
      </c>
      <c r="AB19" s="5" cm="1">
        <f t="array" ref="AB19">SUMPRODUCT(($B$35-C19) * (1 + $B$36) ^ (ROW($1:$25) - 1))-H19</f>
        <v>130587.37377399442</v>
      </c>
      <c r="AC19" s="5" cm="1">
        <f t="array" ref="AC19">SUMPRODUCT(($B$35-D19) * (1 + $B$36) ^ (ROW($1:$25) - 1))-I19</f>
        <v>138139.98563934641</v>
      </c>
    </row>
    <row r="20" spans="1:30" ht="19" x14ac:dyDescent="0.25">
      <c r="A20">
        <v>70</v>
      </c>
      <c r="B20">
        <v>982.24647941425906</v>
      </c>
      <c r="C20">
        <v>678.47257145520905</v>
      </c>
      <c r="D20">
        <v>496.41347783137098</v>
      </c>
      <c r="E20">
        <v>330.03994725511001</v>
      </c>
      <c r="F20">
        <v>70</v>
      </c>
      <c r="G20" s="7">
        <f t="shared" si="11"/>
        <v>18140.5</v>
      </c>
      <c r="H20" s="7">
        <f t="shared" si="11"/>
        <v>19869.5</v>
      </c>
      <c r="I20" s="7">
        <f t="shared" si="11"/>
        <v>21425.599999999999</v>
      </c>
      <c r="J20" s="7">
        <f t="shared" si="11"/>
        <v>23327.499999999996</v>
      </c>
      <c r="K20">
        <v>70</v>
      </c>
      <c r="L20" s="6">
        <f t="shared" si="12"/>
        <v>0.13074355836860843</v>
      </c>
      <c r="M20" s="6">
        <f t="shared" si="7"/>
        <v>0.13465499527138533</v>
      </c>
      <c r="N20" s="6">
        <f t="shared" si="8"/>
        <v>0.13337253202564359</v>
      </c>
      <c r="O20" s="6">
        <f t="shared" si="8"/>
        <v>0.1296306956486932</v>
      </c>
      <c r="P20">
        <v>70</v>
      </c>
      <c r="Q20" s="4">
        <f t="shared" si="13"/>
        <v>6.4969071074865399</v>
      </c>
      <c r="R20" s="4">
        <f t="shared" si="9"/>
        <v>6.3386282067620972</v>
      </c>
      <c r="S20" s="4">
        <f t="shared" si="10"/>
        <v>6.3896577758457331</v>
      </c>
      <c r="T20" s="4">
        <f t="shared" si="10"/>
        <v>6.5434116235351354</v>
      </c>
      <c r="U20">
        <v>70</v>
      </c>
      <c r="V20" s="5" cm="1">
        <f t="array" ref="V20">SUMPRODUCT(($B$35-B20) * (1 + $B$36) ^ (ROW($1:$15) - 1))-G20</f>
        <v>36645.707017330751</v>
      </c>
      <c r="W20" s="5" cm="1">
        <f t="array" ref="W20">SUMPRODUCT(($B$35-C20) * (1 + $B$36) ^ (ROW($1:$15) - 1))-H20</f>
        <v>41933.717875945564</v>
      </c>
      <c r="X20" s="5" cm="1">
        <f t="array" ref="X20">SUMPRODUCT(($B$35-D20) * (1 + $B$36) ^ (ROW($1:$15) - 1))-I20</f>
        <v>44583.0832019546</v>
      </c>
      <c r="Z20">
        <v>70</v>
      </c>
      <c r="AA20" s="5" cm="1">
        <f t="array" ref="AA20">SUMPRODUCT(($B$35-B20) * (1 + $B$36) ^ (ROW($1:$25) - 1))-G20</f>
        <v>110166.74389327274</v>
      </c>
      <c r="AB20" s="5" cm="1">
        <f t="array" ref="AB20">SUMPRODUCT(($B$35-C20) * (1 + $B$36) ^ (ROW($1:$25) - 1))-H20</f>
        <v>124871.32038366981</v>
      </c>
      <c r="AC20" s="5" cm="1">
        <f t="array" ref="AC20">SUMPRODUCT(($B$35-D20) * (1 + $B$36) ^ (ROW($1:$25) - 1))-I20</f>
        <v>133164.26259055687</v>
      </c>
    </row>
    <row r="21" spans="1:30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30" x14ac:dyDescent="0.2">
      <c r="B22">
        <v>4.5</v>
      </c>
      <c r="C22">
        <v>5.5</v>
      </c>
      <c r="D22">
        <v>6.4</v>
      </c>
      <c r="E22">
        <v>7.5</v>
      </c>
      <c r="G22">
        <v>4.5</v>
      </c>
      <c r="H22">
        <v>5.5</v>
      </c>
      <c r="I22">
        <v>6.4</v>
      </c>
      <c r="J22">
        <v>7.5</v>
      </c>
      <c r="L22">
        <v>4.5</v>
      </c>
      <c r="M22">
        <v>5.5</v>
      </c>
      <c r="N22">
        <v>6.4</v>
      </c>
      <c r="O22">
        <v>7.5</v>
      </c>
      <c r="Q22">
        <v>4.5</v>
      </c>
      <c r="R22">
        <v>5.5</v>
      </c>
      <c r="S22">
        <v>6.4</v>
      </c>
      <c r="T22">
        <v>7.5</v>
      </c>
      <c r="V22">
        <v>4.5</v>
      </c>
      <c r="W22">
        <v>5.5</v>
      </c>
      <c r="X22">
        <v>6.4</v>
      </c>
      <c r="Y22">
        <v>7.5</v>
      </c>
      <c r="AA22">
        <v>4.5</v>
      </c>
      <c r="AB22">
        <v>5.5</v>
      </c>
      <c r="AC22">
        <v>6.4</v>
      </c>
      <c r="AD22">
        <v>7.5</v>
      </c>
    </row>
    <row r="23" spans="1:30" ht="19" x14ac:dyDescent="0.25">
      <c r="A23">
        <v>0</v>
      </c>
      <c r="B23" s="1">
        <v>776.78828799999997</v>
      </c>
      <c r="C23" s="1">
        <v>721.81264299999998</v>
      </c>
      <c r="D23" s="1">
        <v>675.60916999999995</v>
      </c>
      <c r="F23">
        <v>0</v>
      </c>
      <c r="G23" s="8">
        <f>$B$21*$B$32+$B$34*G$12</f>
        <v>7780.4999999999982</v>
      </c>
      <c r="H23" s="8">
        <f t="shared" ref="H23:I23" si="14">$B$21*$B$32+$B$34*H$12</f>
        <v>9509.4999999999982</v>
      </c>
      <c r="I23" s="8">
        <f t="shared" si="14"/>
        <v>11065.599999999999</v>
      </c>
      <c r="K23">
        <v>0</v>
      </c>
      <c r="L23" s="6">
        <f>($B$35-B23)/G23</f>
        <v>0.3312398575926998</v>
      </c>
      <c r="M23" s="6">
        <f t="shared" ref="M23:M30" si="15">($B$35-C23)/H23</f>
        <v>0.27679555781061049</v>
      </c>
      <c r="N23" s="6">
        <f t="shared" ref="N23:N30" si="16">($B$35-D23)/I23</f>
        <v>0.24204659756362065</v>
      </c>
      <c r="P23">
        <v>0</v>
      </c>
      <c r="Q23" s="4">
        <f>LN(1+(G23*$B$36/($B$35-B23)))/LN(1+$B$36)</f>
        <v>2.8594613311184567</v>
      </c>
      <c r="R23" s="4">
        <f t="shared" ref="R23:R30" si="17">LN(1+(H23*$B$36/($B$35-C23)))/LN(1+$B$36)</f>
        <v>3.3706605510050598</v>
      </c>
      <c r="S23" s="4">
        <f t="shared" ref="S23:S30" si="18">LN(1+(I23*$B$36/($B$35-D23)))/LN(1+$B$36)</f>
        <v>3.8052254498135611</v>
      </c>
      <c r="U23">
        <v>0</v>
      </c>
      <c r="V23" s="5" cm="1">
        <f t="array" ref="V23">SUMPRODUCT(($B$35-B23) * (1 + $B$36) ^ (ROW($1:$15) - 1))-G23</f>
        <v>51751.678683664795</v>
      </c>
      <c r="W23" s="5" cm="1">
        <f t="array" ref="W23">SUMPRODUCT(($B$35-C23) * (1 + $B$36) ^ (ROW($1:$15) - 1))-H23</f>
        <v>51292.585966078121</v>
      </c>
      <c r="X23" s="5" cm="1">
        <f t="array" ref="X23">SUMPRODUCT(($B$35-D23) * (1 + $B$36) ^ (ROW($1:$15) - 1))-I23</f>
        <v>50803.760880915186</v>
      </c>
      <c r="Z23">
        <v>0</v>
      </c>
      <c r="AA23" s="5" cm="1">
        <f t="array" ref="AA23">SUMPRODUCT(($B$35-B23) * (1 + $B$36) ^ (ROW($1:$25) - 1))-G23</f>
        <v>131641.63169542074</v>
      </c>
      <c r="AB23" s="5" cm="1">
        <f t="array" ref="AB23">SUMPRODUCT(($B$35-C23) * (1 + $B$36) ^ (ROW($1:$25) - 1))-H23</f>
        <v>132886.70696503934</v>
      </c>
      <c r="AC23" s="5" cm="1">
        <f t="array" ref="AC23">SUMPRODUCT(($B$35-D23) * (1 + $B$36) ^ (ROW($1:$25) - 1))-I23</f>
        <v>133830.12482280697</v>
      </c>
    </row>
    <row r="24" spans="1:30" ht="19" x14ac:dyDescent="0.25">
      <c r="A24">
        <v>10</v>
      </c>
      <c r="B24" s="1">
        <v>771.08653600000002</v>
      </c>
      <c r="C24" s="1">
        <v>715.21237099999996</v>
      </c>
      <c r="D24" s="1">
        <v>668.40436099999999</v>
      </c>
      <c r="F24">
        <v>10</v>
      </c>
      <c r="G24" s="8">
        <f t="shared" ref="G24:I30" si="19">$B$21*$B$32+$B$34*G$12</f>
        <v>7780.4999999999982</v>
      </c>
      <c r="H24" s="8">
        <f t="shared" si="19"/>
        <v>9509.4999999999982</v>
      </c>
      <c r="I24" s="8">
        <f t="shared" si="19"/>
        <v>11065.599999999999</v>
      </c>
      <c r="K24">
        <v>10</v>
      </c>
      <c r="L24" s="6">
        <f t="shared" ref="L24:L30" si="20">($B$35-B24)/G24</f>
        <v>0.33197268350363096</v>
      </c>
      <c r="M24" s="6">
        <f t="shared" si="15"/>
        <v>0.27748962921289244</v>
      </c>
      <c r="N24" s="6">
        <f t="shared" si="16"/>
        <v>0.24269769727805093</v>
      </c>
      <c r="P24">
        <v>10</v>
      </c>
      <c r="Q24" s="4">
        <f t="shared" ref="Q24:Q30" si="21">LN(1+(G24*$B$36/($B$35-B24)))/LN(1+$B$36)</f>
        <v>2.8536383314008598</v>
      </c>
      <c r="R24" s="4">
        <f t="shared" si="17"/>
        <v>3.3629924938866482</v>
      </c>
      <c r="S24" s="4">
        <f t="shared" si="18"/>
        <v>3.7960512168275398</v>
      </c>
      <c r="U24">
        <v>10</v>
      </c>
      <c r="V24" s="5" cm="1">
        <f t="array" ref="V24">SUMPRODUCT(($B$35-B24) * (1 + $B$36) ^ (ROW($1:$15) - 1))-G24</f>
        <v>51883.386031296905</v>
      </c>
      <c r="W24" s="5" cm="1">
        <f t="array" ref="W24">SUMPRODUCT(($B$35-C24) * (1 + $B$36) ^ (ROW($1:$15) - 1))-H24</f>
        <v>51445.048633477636</v>
      </c>
      <c r="X24" s="5" cm="1">
        <f t="array" ref="X24">SUMPRODUCT(($B$35-D24) * (1 + $B$36) ^ (ROW($1:$15) - 1))-I24</f>
        <v>50970.188021833623</v>
      </c>
      <c r="Z24">
        <v>10</v>
      </c>
      <c r="AA24" s="5" cm="1">
        <f t="array" ref="AA24">SUMPRODUCT(($B$35-B24) * (1 + $B$36) ^ (ROW($1:$25) - 1))-G24</f>
        <v>131950.08536825527</v>
      </c>
      <c r="AB24" s="5" cm="1">
        <f t="array" ref="AB24">SUMPRODUCT(($B$35-C24) * (1 + $B$36) ^ (ROW($1:$25) - 1))-H24</f>
        <v>133243.76881902866</v>
      </c>
      <c r="AC24" s="5" cm="1">
        <f t="array" ref="AC24">SUMPRODUCT(($B$35-D24) * (1 + $B$36) ^ (ROW($1:$25) - 1))-I24</f>
        <v>134219.89095050268</v>
      </c>
    </row>
    <row r="25" spans="1:30" ht="19" x14ac:dyDescent="0.25">
      <c r="A25">
        <v>20</v>
      </c>
      <c r="B25" s="1">
        <v>773.10004100000003</v>
      </c>
      <c r="C25" s="1">
        <v>717.36218499999995</v>
      </c>
      <c r="D25" s="1">
        <v>670.18681700000002</v>
      </c>
      <c r="F25">
        <v>20</v>
      </c>
      <c r="G25" s="8">
        <f t="shared" si="19"/>
        <v>7780.4999999999982</v>
      </c>
      <c r="H25" s="8">
        <f t="shared" si="19"/>
        <v>9509.4999999999982</v>
      </c>
      <c r="I25" s="8">
        <f t="shared" si="19"/>
        <v>11065.599999999999</v>
      </c>
      <c r="K25">
        <v>20</v>
      </c>
      <c r="L25" s="6">
        <f t="shared" si="20"/>
        <v>0.33171389486536862</v>
      </c>
      <c r="M25" s="6">
        <f t="shared" si="15"/>
        <v>0.27726355907250649</v>
      </c>
      <c r="N25" s="6">
        <f t="shared" si="16"/>
        <v>0.24253661645098329</v>
      </c>
      <c r="P25">
        <v>20</v>
      </c>
      <c r="Q25" s="4">
        <f t="shared" si="21"/>
        <v>2.8556919368430282</v>
      </c>
      <c r="R25" s="4">
        <f t="shared" si="17"/>
        <v>3.365486256602582</v>
      </c>
      <c r="S25" s="4">
        <f t="shared" si="18"/>
        <v>3.7983167675117526</v>
      </c>
      <c r="U25">
        <v>20</v>
      </c>
      <c r="V25" s="5" cm="1">
        <f t="array" ref="V25">SUMPRODUCT(($B$35-B25) * (1 + $B$36) ^ (ROW($1:$15) - 1))-G25</f>
        <v>51836.875168847255</v>
      </c>
      <c r="W25" s="5" cm="1">
        <f t="array" ref="W25">SUMPRODUCT(($B$35-C25) * (1 + $B$36) ^ (ROW($1:$15) - 1))-H25</f>
        <v>51395.389107801602</v>
      </c>
      <c r="X25" s="5" cm="1">
        <f t="array" ref="X25">SUMPRODUCT(($B$35-D25) * (1 + $B$36) ^ (ROW($1:$15) - 1))-I25</f>
        <v>50929.014264709338</v>
      </c>
      <c r="Z25">
        <v>20</v>
      </c>
      <c r="AA25" s="5" cm="1">
        <f t="array" ref="AA25">SUMPRODUCT(($B$35-B25) * (1 + $B$36) ^ (ROW($1:$25) - 1))-G25</f>
        <v>131841.15867124696</v>
      </c>
      <c r="AB25" s="5" cm="1">
        <f t="array" ref="AB25">SUMPRODUCT(($B$35-C25) * (1 + $B$36) ^ (ROW($1:$25) - 1))-H25</f>
        <v>133127.46807073036</v>
      </c>
      <c r="AC25" s="5" cm="1">
        <f t="array" ref="AC25">SUMPRODUCT(($B$35-D25) * (1 + $B$36) ^ (ROW($1:$25) - 1))-I25</f>
        <v>134123.46355417508</v>
      </c>
    </row>
    <row r="26" spans="1:30" ht="19" x14ac:dyDescent="0.25">
      <c r="A26">
        <v>30</v>
      </c>
      <c r="B26" s="1">
        <v>779.99777300000005</v>
      </c>
      <c r="C26" s="1">
        <v>725.50151900000003</v>
      </c>
      <c r="D26" s="1">
        <v>679.12195399999996</v>
      </c>
      <c r="F26">
        <v>30</v>
      </c>
      <c r="G26" s="8">
        <f t="shared" si="19"/>
        <v>7780.4999999999982</v>
      </c>
      <c r="H26" s="8">
        <f t="shared" si="19"/>
        <v>9509.4999999999982</v>
      </c>
      <c r="I26" s="8">
        <f t="shared" si="19"/>
        <v>11065.599999999999</v>
      </c>
      <c r="K26">
        <v>30</v>
      </c>
      <c r="L26" s="6">
        <f t="shared" si="20"/>
        <v>0.33082735389756451</v>
      </c>
      <c r="M26" s="6">
        <f t="shared" si="15"/>
        <v>0.27640764298859044</v>
      </c>
      <c r="N26" s="6">
        <f t="shared" si="16"/>
        <v>0.24172914672498555</v>
      </c>
      <c r="P26">
        <v>30</v>
      </c>
      <c r="Q26" s="4">
        <f t="shared" si="21"/>
        <v>2.8627495545415327</v>
      </c>
      <c r="R26" s="4">
        <f t="shared" si="17"/>
        <v>3.3749615098216577</v>
      </c>
      <c r="S26" s="4">
        <f t="shared" si="18"/>
        <v>3.8097146120184169</v>
      </c>
      <c r="U26">
        <v>30</v>
      </c>
      <c r="V26" s="5" cm="1">
        <f t="array" ref="V26">SUMPRODUCT(($B$35-B26) * (1 + $B$36) ^ (ROW($1:$15) - 1))-G26</f>
        <v>51677.541338404058</v>
      </c>
      <c r="W26" s="5" cm="1">
        <f t="array" ref="W26">SUMPRODUCT(($B$35-C26) * (1 + $B$36) ^ (ROW($1:$15) - 1))-H26</f>
        <v>51207.374951340251</v>
      </c>
      <c r="X26" s="5" cm="1">
        <f t="array" ref="X26">SUMPRODUCT(($B$35-D26) * (1 + $B$36) ^ (ROW($1:$15) - 1))-I26</f>
        <v>50722.617494909522</v>
      </c>
      <c r="Z26">
        <v>30</v>
      </c>
      <c r="AA26" s="5" cm="1">
        <f t="array" ref="AA26">SUMPRODUCT(($B$35-B26) * (1 + $B$36) ^ (ROW($1:$25) - 1))-G26</f>
        <v>131468.00481088462</v>
      </c>
      <c r="AB26" s="5" cm="1">
        <f t="array" ref="AB26">SUMPRODUCT(($B$35-C26) * (1 + $B$36) ^ (ROW($1:$25) - 1))-H26</f>
        <v>132687.14596153883</v>
      </c>
      <c r="AC26" s="5" cm="1">
        <f t="array" ref="AC26">SUMPRODUCT(($B$35-D26) * (1 + $B$36) ^ (ROW($1:$25) - 1))-I26</f>
        <v>133640.09005337564</v>
      </c>
    </row>
    <row r="27" spans="1:30" ht="19" x14ac:dyDescent="0.25">
      <c r="A27">
        <v>40</v>
      </c>
      <c r="B27" s="1">
        <v>792.02642900000001</v>
      </c>
      <c r="C27" s="1">
        <v>739.501937</v>
      </c>
      <c r="D27" s="1">
        <v>694.646117</v>
      </c>
      <c r="F27">
        <v>40</v>
      </c>
      <c r="G27" s="8">
        <f t="shared" si="19"/>
        <v>7780.4999999999982</v>
      </c>
      <c r="H27" s="8">
        <f t="shared" si="19"/>
        <v>9509.4999999999982</v>
      </c>
      <c r="I27" s="8">
        <f t="shared" si="19"/>
        <v>11065.599999999999</v>
      </c>
      <c r="K27">
        <v>40</v>
      </c>
      <c r="L27" s="6">
        <f t="shared" si="20"/>
        <v>0.32928135351198518</v>
      </c>
      <c r="M27" s="6">
        <f t="shared" si="15"/>
        <v>0.27493538703401865</v>
      </c>
      <c r="N27" s="6">
        <f t="shared" si="16"/>
        <v>0.240326225690428</v>
      </c>
      <c r="P27">
        <v>40</v>
      </c>
      <c r="Q27" s="4">
        <f t="shared" si="21"/>
        <v>2.8751410389599932</v>
      </c>
      <c r="R27" s="4">
        <f t="shared" si="17"/>
        <v>3.3913856522767043</v>
      </c>
      <c r="S27" s="4">
        <f t="shared" si="18"/>
        <v>3.8296817311156461</v>
      </c>
      <c r="U27">
        <v>40</v>
      </c>
      <c r="V27" s="5" cm="1">
        <f t="array" ref="V27">SUMPRODUCT(($B$35-B27) * (1 + $B$36) ^ (ROW($1:$15) - 1))-G27</f>
        <v>51399.685974414344</v>
      </c>
      <c r="W27" s="5" cm="1">
        <f t="array" ref="W27">SUMPRODUCT(($B$35-C27) * (1 + $B$36) ^ (ROW($1:$15) - 1))-H27</f>
        <v>50883.972965332956</v>
      </c>
      <c r="X27" s="5" cm="1">
        <f t="array" ref="X27">SUMPRODUCT(($B$35-D27) * (1 + $B$36) ^ (ROW($1:$15) - 1))-I27</f>
        <v>50364.017834149352</v>
      </c>
      <c r="Z27">
        <v>40</v>
      </c>
      <c r="AA27" s="5" cm="1">
        <f t="array" ref="AA27">SUMPRODUCT(($B$35-B27) * (1 + $B$36) ^ (ROW($1:$25) - 1))-G27</f>
        <v>130817.2779601792</v>
      </c>
      <c r="AB27" s="5" cm="1">
        <f t="array" ref="AB27">SUMPRODUCT(($B$35-C27) * (1 + $B$36) ^ (ROW($1:$25) - 1))-H27</f>
        <v>131929.75062878511</v>
      </c>
      <c r="AC27" s="5" cm="1">
        <f t="array" ref="AC27">SUMPRODUCT(($B$35-D27) * (1 + $B$36) ^ (ROW($1:$25) - 1))-I27</f>
        <v>132800.26308527312</v>
      </c>
    </row>
    <row r="28" spans="1:30" ht="19" x14ac:dyDescent="0.25">
      <c r="A28">
        <v>50</v>
      </c>
      <c r="B28" s="1">
        <v>809.40303600000004</v>
      </c>
      <c r="C28" s="1">
        <v>759.07975299999998</v>
      </c>
      <c r="D28" s="1">
        <v>716.28548899999998</v>
      </c>
      <c r="F28">
        <v>50</v>
      </c>
      <c r="G28" s="8">
        <f t="shared" si="19"/>
        <v>7780.4999999999982</v>
      </c>
      <c r="H28" s="8">
        <f t="shared" si="19"/>
        <v>9509.4999999999982</v>
      </c>
      <c r="I28" s="8">
        <f t="shared" si="19"/>
        <v>11065.599999999999</v>
      </c>
      <c r="K28">
        <v>50</v>
      </c>
      <c r="L28" s="6">
        <f t="shared" si="20"/>
        <v>0.32704800000000006</v>
      </c>
      <c r="M28" s="6">
        <f t="shared" si="15"/>
        <v>0.2728766230611494</v>
      </c>
      <c r="N28" s="6">
        <f t="shared" si="16"/>
        <v>0.23837067226359171</v>
      </c>
      <c r="P28">
        <v>50</v>
      </c>
      <c r="Q28" s="4">
        <f t="shared" si="21"/>
        <v>2.8932328339230708</v>
      </c>
      <c r="R28" s="4">
        <f t="shared" si="17"/>
        <v>3.4146235016041468</v>
      </c>
      <c r="S28" s="4">
        <f t="shared" si="18"/>
        <v>3.8578674188546604</v>
      </c>
      <c r="U28">
        <v>50</v>
      </c>
      <c r="V28" s="5" cm="1">
        <f t="array" ref="V28">SUMPRODUCT(($B$35-B28) * (1 + $B$36) ^ (ROW($1:$15) - 1))-G28</f>
        <v>50998.295872071118</v>
      </c>
      <c r="W28" s="5" cm="1">
        <f t="array" ref="W28">SUMPRODUCT(($B$35-C28) * (1 + $B$36) ^ (ROW($1:$15) - 1))-H28</f>
        <v>50431.736140969231</v>
      </c>
      <c r="X28" s="5" cm="1">
        <f t="array" ref="X28">SUMPRODUCT(($B$35-D28) * (1 + $B$36) ^ (ROW($1:$15) - 1))-I28</f>
        <v>49864.160195559554</v>
      </c>
      <c r="Z28">
        <v>50</v>
      </c>
      <c r="AA28" s="5" cm="1">
        <f t="array" ref="AA28">SUMPRODUCT(($B$35-B28) * (1 + $B$36) ^ (ROW($1:$25) - 1))-G28</f>
        <v>129877.23738132682</v>
      </c>
      <c r="AB28" s="5" cm="1">
        <f t="array" ref="AB28">SUMPRODUCT(($B$35-C28) * (1 + $B$36) ^ (ROW($1:$25) - 1))-H28</f>
        <v>130870.62893228215</v>
      </c>
      <c r="AC28" s="5" cm="1">
        <f t="array" ref="AC28">SUMPRODUCT(($B$35-D28) * (1 + $B$36) ^ (ROW($1:$25) - 1))-I28</f>
        <v>131629.61522629348</v>
      </c>
    </row>
    <row r="29" spans="1:30" ht="19" x14ac:dyDescent="0.25">
      <c r="A29">
        <v>60</v>
      </c>
      <c r="B29" s="1">
        <v>831.19194100000004</v>
      </c>
      <c r="C29" s="1">
        <v>783.21067300000004</v>
      </c>
      <c r="D29" s="1">
        <v>742.50600999999995</v>
      </c>
      <c r="F29">
        <v>60</v>
      </c>
      <c r="G29" s="8">
        <f t="shared" si="19"/>
        <v>7780.4999999999982</v>
      </c>
      <c r="H29" s="8">
        <f t="shared" si="19"/>
        <v>9509.4999999999982</v>
      </c>
      <c r="I29" s="8">
        <f t="shared" si="19"/>
        <v>11065.599999999999</v>
      </c>
      <c r="K29">
        <v>60</v>
      </c>
      <c r="L29" s="6">
        <f t="shared" si="20"/>
        <v>0.32424754951481272</v>
      </c>
      <c r="M29" s="6">
        <f t="shared" si="15"/>
        <v>0.270339063778327</v>
      </c>
      <c r="N29" s="6">
        <f t="shared" si="16"/>
        <v>0.23600111968623486</v>
      </c>
      <c r="P29">
        <v>60</v>
      </c>
      <c r="Q29" s="4">
        <f t="shared" si="21"/>
        <v>2.9162435886609237</v>
      </c>
      <c r="R29" s="4">
        <f t="shared" si="17"/>
        <v>3.4437089703382608</v>
      </c>
      <c r="S29" s="4">
        <f t="shared" si="18"/>
        <v>3.8925833948636734</v>
      </c>
      <c r="U29">
        <v>60</v>
      </c>
      <c r="V29" s="5" cm="1">
        <f t="array" ref="V29">SUMPRODUCT(($B$35-B29) * (1 + $B$36) ^ (ROW($1:$15) - 1))-G29</f>
        <v>50494.984103099392</v>
      </c>
      <c r="W29" s="5" cm="1">
        <f t="array" ref="W29">SUMPRODUCT(($B$35-C29) * (1 + $B$36) ^ (ROW($1:$15) - 1))-H29</f>
        <v>49874.325108514146</v>
      </c>
      <c r="X29" s="5" cm="1">
        <f t="array" ref="X29">SUMPRODUCT(($B$35-D29) * (1 + $B$36) ^ (ROW($1:$15) - 1))-I29</f>
        <v>49258.480524742197</v>
      </c>
      <c r="Z29">
        <v>60</v>
      </c>
      <c r="AA29" s="5" cm="1">
        <f t="array" ref="AA29">SUMPRODUCT(($B$35-B29) * (1 + $B$36) ^ (ROW($1:$25) - 1))-G29</f>
        <v>128698.50007842534</v>
      </c>
      <c r="AB29" s="5" cm="1">
        <f t="array" ref="AB29">SUMPRODUCT(($B$35-C29) * (1 + $B$36) ^ (ROW($1:$25) - 1))-H29</f>
        <v>129565.19318150295</v>
      </c>
      <c r="AC29" s="5" cm="1">
        <f t="array" ref="AC29">SUMPRODUCT(($B$35-D29) * (1 + $B$36) ^ (ROW($1:$25) - 1))-I29</f>
        <v>130211.13613318565</v>
      </c>
    </row>
    <row r="30" spans="1:30" ht="19" x14ac:dyDescent="0.25">
      <c r="A30">
        <v>70</v>
      </c>
      <c r="B30" s="1">
        <v>856.70851700000003</v>
      </c>
      <c r="C30" s="1">
        <v>811.91684399999997</v>
      </c>
      <c r="D30" s="1">
        <v>773.97229600000003</v>
      </c>
      <c r="F30">
        <v>70</v>
      </c>
      <c r="G30" s="8">
        <f t="shared" si="19"/>
        <v>7780.4999999999982</v>
      </c>
      <c r="H30" s="8">
        <f t="shared" si="19"/>
        <v>9509.4999999999982</v>
      </c>
      <c r="I30" s="8">
        <f t="shared" si="19"/>
        <v>11065.599999999999</v>
      </c>
      <c r="K30">
        <v>70</v>
      </c>
      <c r="L30" s="6">
        <f t="shared" si="20"/>
        <v>0.32096799473041587</v>
      </c>
      <c r="M30" s="6">
        <f t="shared" si="15"/>
        <v>0.2673203802513277</v>
      </c>
      <c r="N30" s="6">
        <f t="shared" si="16"/>
        <v>0.23315750650665129</v>
      </c>
      <c r="P30">
        <v>70</v>
      </c>
      <c r="Q30" s="4">
        <f t="shared" si="21"/>
        <v>2.9436618474597713</v>
      </c>
      <c r="R30" s="4">
        <f t="shared" si="17"/>
        <v>3.4789631646683867</v>
      </c>
      <c r="S30" s="4">
        <f t="shared" si="18"/>
        <v>3.9350821065489088</v>
      </c>
      <c r="U30">
        <v>70</v>
      </c>
      <c r="V30" s="5" cm="1">
        <f t="array" ref="V30">SUMPRODUCT(($B$35-B30) * (1 + $B$36) ^ (ROW($1:$15) - 1))-G30</f>
        <v>49905.565176142671</v>
      </c>
      <c r="W30" s="5" cm="1">
        <f t="array" ref="W30">SUMPRODUCT(($B$35-C30) * (1 + $B$36) ^ (ROW($1:$15) - 1))-H30</f>
        <v>49211.228284400451</v>
      </c>
      <c r="X30" s="5" cm="1">
        <f t="array" ref="X30">SUMPRODUCT(($B$35-D30) * (1 + $B$36) ^ (ROW($1:$15) - 1))-I30</f>
        <v>48531.626556191208</v>
      </c>
      <c r="Z30">
        <v>70</v>
      </c>
      <c r="AA30" s="5" cm="1">
        <f t="array" ref="AA30">SUMPRODUCT(($B$35-B30) * (1 + $B$36) ^ (ROW($1:$25) - 1))-G30</f>
        <v>127318.10303811877</v>
      </c>
      <c r="AB30" s="5" cm="1">
        <f t="array" ref="AB30">SUMPRODUCT(($B$35-C30) * (1 + $B$36) ^ (ROW($1:$25) - 1))-H30</f>
        <v>128012.2452669029</v>
      </c>
      <c r="AC30" s="5" cm="1">
        <f t="array" ref="AC30">SUMPRODUCT(($B$35-D30) * (1 + $B$36) ^ (ROW($1:$25) - 1))-I30</f>
        <v>128508.87137541251</v>
      </c>
    </row>
    <row r="31" spans="1:30" x14ac:dyDescent="0.2">
      <c r="A31" t="s">
        <v>1</v>
      </c>
    </row>
    <row r="32" spans="1:30" x14ac:dyDescent="0.2">
      <c r="A32" t="s">
        <v>0</v>
      </c>
      <c r="B32" s="3">
        <f>14800*0.7</f>
        <v>10360</v>
      </c>
    </row>
    <row r="33" spans="1:3" x14ac:dyDescent="0.2">
      <c r="A33" t="s">
        <v>2</v>
      </c>
      <c r="B33" s="9">
        <f>B34/1000</f>
        <v>1.7289999999999996</v>
      </c>
    </row>
    <row r="34" spans="1:3" x14ac:dyDescent="0.2">
      <c r="A34" t="s">
        <v>3</v>
      </c>
      <c r="B34" s="3">
        <f>(30706.8-14800)/6.44*0.7</f>
        <v>1728.9999999999995</v>
      </c>
    </row>
    <row r="35" spans="1:3" x14ac:dyDescent="0.2">
      <c r="A35" t="s">
        <v>5</v>
      </c>
      <c r="B35" s="3">
        <v>3354</v>
      </c>
      <c r="C35" t="s">
        <v>10</v>
      </c>
    </row>
    <row r="36" spans="1:3" x14ac:dyDescent="0.2">
      <c r="A36" t="s">
        <v>7</v>
      </c>
      <c r="B36" s="2">
        <v>5.8999999999999997E-2</v>
      </c>
    </row>
  </sheetData>
  <conditionalFormatting sqref="B13:E20 B3:D1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 J13:J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O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 T13:T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2025-09-03T05:43:47Z</dcterms:modified>
</cp:coreProperties>
</file>