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8_{DF88FF47-19D7-9148-9CF1-5C92696E9D4F}" xr6:coauthVersionLast="47" xr6:coauthVersionMax="47" xr10:uidLastSave="{00000000-0000-0000-0000-000000000000}"/>
  <bookViews>
    <workbookView xWindow="2860" yWindow="270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 a="1"/>
  <c r="V3" i="1"/>
  <c r="V13" i="1" a="1"/>
  <c r="V13" i="1"/>
  <c r="W23" i="1" a="1"/>
  <c r="W23" i="1" s="1"/>
  <c r="X23" i="1" a="1"/>
  <c r="X23" i="1" s="1"/>
  <c r="W24" i="1" a="1"/>
  <c r="W24" i="1" s="1"/>
  <c r="X24" i="1" a="1"/>
  <c r="X24" i="1" s="1"/>
  <c r="W25" i="1" a="1"/>
  <c r="W25" i="1"/>
  <c r="X25" i="1" a="1"/>
  <c r="X25" i="1" s="1"/>
  <c r="W26" i="1" a="1"/>
  <c r="W26" i="1" s="1"/>
  <c r="X26" i="1" a="1"/>
  <c r="X26" i="1"/>
  <c r="W27" i="1" a="1"/>
  <c r="W27" i="1" s="1"/>
  <c r="X27" i="1" a="1"/>
  <c r="X27" i="1"/>
  <c r="W28" i="1" a="1"/>
  <c r="W28" i="1" s="1"/>
  <c r="X28" i="1" a="1"/>
  <c r="X28" i="1" s="1"/>
  <c r="W29" i="1" a="1"/>
  <c r="W29" i="1" s="1"/>
  <c r="X29" i="1" a="1"/>
  <c r="X29" i="1" s="1"/>
  <c r="W30" i="1" a="1"/>
  <c r="W30" i="1" s="1"/>
  <c r="X30" i="1" a="1"/>
  <c r="X30" i="1"/>
  <c r="V24" i="1" a="1"/>
  <c r="V24" i="1"/>
  <c r="V25" i="1" a="1"/>
  <c r="V25" i="1" s="1"/>
  <c r="V26" i="1" a="1"/>
  <c r="V26" i="1"/>
  <c r="V27" i="1" a="1"/>
  <c r="V27" i="1" s="1"/>
  <c r="V28" i="1" a="1"/>
  <c r="V28" i="1" s="1"/>
  <c r="V29" i="1" a="1"/>
  <c r="V29" i="1" s="1"/>
  <c r="V30" i="1" a="1"/>
  <c r="V30" i="1" s="1"/>
  <c r="V23" i="1" a="1"/>
  <c r="V23" i="1"/>
  <c r="W13" i="1" a="1"/>
  <c r="W13" i="1" s="1"/>
  <c r="X13" i="1" a="1"/>
  <c r="X13" i="1"/>
  <c r="W14" i="1" a="1"/>
  <c r="W14" i="1" s="1"/>
  <c r="X14" i="1" a="1"/>
  <c r="X14" i="1" s="1"/>
  <c r="W15" i="1" a="1"/>
  <c r="W15" i="1" s="1"/>
  <c r="X15" i="1" a="1"/>
  <c r="X15" i="1" s="1"/>
  <c r="W16" i="1" a="1"/>
  <c r="W16" i="1"/>
  <c r="X16" i="1" a="1"/>
  <c r="X16" i="1"/>
  <c r="W17" i="1" a="1"/>
  <c r="W17" i="1" s="1"/>
  <c r="X17" i="1" a="1"/>
  <c r="X17" i="1" s="1"/>
  <c r="W18" i="1" a="1"/>
  <c r="W18" i="1" s="1"/>
  <c r="X18" i="1" a="1"/>
  <c r="X18" i="1" s="1"/>
  <c r="W19" i="1" a="1"/>
  <c r="W19" i="1" s="1"/>
  <c r="X19" i="1" a="1"/>
  <c r="X19" i="1" s="1"/>
  <c r="W20" i="1" a="1"/>
  <c r="W20" i="1"/>
  <c r="X20" i="1" a="1"/>
  <c r="X20" i="1" s="1"/>
  <c r="V14" i="1" a="1"/>
  <c r="V14" i="1" s="1"/>
  <c r="V15" i="1" a="1"/>
  <c r="V15" i="1"/>
  <c r="V16" i="1" a="1"/>
  <c r="V16" i="1"/>
  <c r="V17" i="1" a="1"/>
  <c r="V17" i="1" s="1"/>
  <c r="V18" i="1" a="1"/>
  <c r="V18" i="1" s="1"/>
  <c r="V19" i="1" a="1"/>
  <c r="V19" i="1" s="1"/>
  <c r="V20" i="1" a="1"/>
  <c r="V20" i="1" s="1"/>
  <c r="W3" i="1" a="1"/>
  <c r="W3" i="1" s="1"/>
  <c r="X3" i="1" a="1"/>
  <c r="X3" i="1" s="1"/>
  <c r="W4" i="1" a="1"/>
  <c r="W4" i="1" s="1"/>
  <c r="X4" i="1" a="1"/>
  <c r="X4" i="1" s="1"/>
  <c r="W5" i="1" a="1"/>
  <c r="W5" i="1" s="1"/>
  <c r="X5" i="1" a="1"/>
  <c r="X5" i="1" s="1"/>
  <c r="W6" i="1" a="1"/>
  <c r="W6" i="1" s="1"/>
  <c r="X6" i="1" a="1"/>
  <c r="X6" i="1"/>
  <c r="W7" i="1" a="1"/>
  <c r="W7" i="1" s="1"/>
  <c r="X7" i="1" a="1"/>
  <c r="X7" i="1" s="1"/>
  <c r="W8" i="1" a="1"/>
  <c r="W8" i="1" s="1"/>
  <c r="X8" i="1" a="1"/>
  <c r="X8" i="1" s="1"/>
  <c r="W9" i="1" a="1"/>
  <c r="W9" i="1" s="1"/>
  <c r="X9" i="1" a="1"/>
  <c r="X9" i="1"/>
  <c r="W10" i="1" a="1"/>
  <c r="W10" i="1" s="1"/>
  <c r="X10" i="1" a="1"/>
  <c r="X10" i="1" s="1"/>
  <c r="V4" i="1" a="1"/>
  <c r="V4" i="1" s="1"/>
  <c r="V5" i="1" a="1"/>
  <c r="V5" i="1"/>
  <c r="V6" i="1" a="1"/>
  <c r="V6" i="1" s="1"/>
  <c r="V7" i="1" a="1"/>
  <c r="V7" i="1" s="1"/>
  <c r="V8" i="1" a="1"/>
  <c r="V8" i="1" s="1"/>
  <c r="V9" i="1" a="1"/>
  <c r="V9" i="1" s="1"/>
  <c r="V10" i="1" a="1"/>
  <c r="V10" i="1" s="1"/>
  <c r="H23" i="1"/>
  <c r="I23" i="1"/>
  <c r="H24" i="1"/>
  <c r="R24" i="1" s="1"/>
  <c r="I24" i="1"/>
  <c r="S24" i="1" s="1"/>
  <c r="H25" i="1"/>
  <c r="M25" i="1" s="1"/>
  <c r="I25" i="1"/>
  <c r="H26" i="1"/>
  <c r="R26" i="1" s="1"/>
  <c r="I26" i="1"/>
  <c r="S26" i="1" s="1"/>
  <c r="H27" i="1"/>
  <c r="R27" i="1" s="1"/>
  <c r="I27" i="1"/>
  <c r="S27" i="1" s="1"/>
  <c r="H28" i="1"/>
  <c r="I28" i="1"/>
  <c r="H29" i="1"/>
  <c r="I29" i="1"/>
  <c r="H30" i="1"/>
  <c r="I30" i="1"/>
  <c r="S30" i="1" s="1"/>
  <c r="G24" i="1"/>
  <c r="G25" i="1"/>
  <c r="G26" i="1"/>
  <c r="G27" i="1"/>
  <c r="G28" i="1"/>
  <c r="L28" i="1" s="1"/>
  <c r="G29" i="1"/>
  <c r="Q29" i="1" s="1"/>
  <c r="G30" i="1"/>
  <c r="Q30" i="1" s="1"/>
  <c r="G23" i="1"/>
  <c r="R30" i="1"/>
  <c r="S29" i="1"/>
  <c r="R29" i="1"/>
  <c r="S28" i="1"/>
  <c r="R28" i="1"/>
  <c r="Q28" i="1"/>
  <c r="Q27" i="1"/>
  <c r="Q26" i="1"/>
  <c r="S25" i="1"/>
  <c r="R25" i="1"/>
  <c r="Q25" i="1"/>
  <c r="Q24" i="1"/>
  <c r="S23" i="1"/>
  <c r="R23" i="1"/>
  <c r="Q23" i="1"/>
  <c r="N30" i="1"/>
  <c r="M30" i="1"/>
  <c r="N29" i="1"/>
  <c r="M29" i="1"/>
  <c r="L29" i="1"/>
  <c r="N28" i="1"/>
  <c r="M28" i="1"/>
  <c r="L27" i="1"/>
  <c r="M26" i="1"/>
  <c r="L26" i="1"/>
  <c r="N25" i="1"/>
  <c r="L25" i="1"/>
  <c r="M24" i="1"/>
  <c r="L24" i="1"/>
  <c r="N23" i="1"/>
  <c r="M23" i="1"/>
  <c r="L23" i="1"/>
  <c r="H14" i="1"/>
  <c r="H19" i="1"/>
  <c r="G20" i="1"/>
  <c r="H7" i="1"/>
  <c r="G6" i="1"/>
  <c r="B34" i="1"/>
  <c r="I14" i="1" s="1"/>
  <c r="N26" i="1" l="1"/>
  <c r="M27" i="1"/>
  <c r="N27" i="1"/>
  <c r="N24" i="1"/>
  <c r="L30" i="1"/>
  <c r="M7" i="1"/>
  <c r="R7" i="1"/>
  <c r="L20" i="1"/>
  <c r="Q20" i="1"/>
  <c r="M19" i="1"/>
  <c r="R19" i="1"/>
  <c r="M14" i="1"/>
  <c r="R14" i="1"/>
  <c r="N14" i="1"/>
  <c r="S14" i="1"/>
  <c r="L6" i="1"/>
  <c r="Q6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L3" i="1" l="1"/>
  <c r="Q3" i="1"/>
  <c r="S8" i="1"/>
  <c r="N8" i="1"/>
  <c r="L8" i="1"/>
  <c r="Q8" i="1"/>
  <c r="N3" i="1"/>
  <c r="S3" i="1"/>
  <c r="M10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M4" i="1"/>
  <c r="R4" i="1"/>
  <c r="S6" i="1"/>
  <c r="N6" i="1"/>
  <c r="L13" i="1"/>
  <c r="Q13" i="1"/>
  <c r="M15" i="1"/>
  <c r="R15" i="1"/>
  <c r="L10" i="1"/>
  <c r="Q10" i="1"/>
  <c r="N10" i="1"/>
  <c r="S10" i="1"/>
  <c r="Q5" i="1"/>
  <c r="L5" i="1"/>
  <c r="R17" i="1"/>
  <c r="M17" i="1"/>
  <c r="S20" i="1"/>
  <c r="N20" i="1"/>
  <c r="S15" i="1"/>
  <c r="N15" i="1"/>
  <c r="R8" i="1"/>
  <c r="M8" i="1"/>
  <c r="L18" i="1"/>
  <c r="Q18" i="1"/>
  <c r="R6" i="1"/>
  <c r="M6" i="1"/>
  <c r="Q14" i="1"/>
  <c r="L14" i="1"/>
  <c r="Q16" i="1"/>
  <c r="L16" i="1"/>
  <c r="Q4" i="1"/>
  <c r="L4" i="1"/>
  <c r="M9" i="1"/>
  <c r="R9" i="1"/>
  <c r="S13" i="1"/>
  <c r="N13" i="1"/>
  <c r="L9" i="1"/>
  <c r="Q9" i="1"/>
  <c r="N9" i="1"/>
  <c r="S9" i="1"/>
  <c r="Q17" i="1"/>
  <c r="L17" i="1"/>
  <c r="M5" i="1"/>
  <c r="R5" i="1"/>
  <c r="N5" i="1"/>
  <c r="S5" i="1"/>
  <c r="S7" i="1"/>
  <c r="N7" i="1"/>
  <c r="R20" i="1"/>
  <c r="M20" i="1"/>
  <c r="N16" i="1"/>
  <c r="S16" i="1"/>
  <c r="M13" i="1"/>
  <c r="R13" i="1"/>
  <c r="L7" i="1"/>
  <c r="Q7" i="1"/>
  <c r="M3" i="1"/>
  <c r="R3" i="1"/>
  <c r="N4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<sst xmlns="http://schemas.openxmlformats.org/spreadsheetml/2006/main" count="12" uniqueCount="10">
  <si>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1 battery</t>
  </si>
  <si>
    <t>costs:</t>
  </si>
  <si>
    <t>solar per W</t>
  </si>
  <si>
    <t>solar per kW</t>
  </si>
  <si>
    <t>batteries</t>
  </si>
  <si>
    <t>annual return</t>
  </si>
  <si>
    <t>cost w/o solar</t>
  </si>
  <si>
    <t>time to payback</t>
  </si>
  <si>
    <t>annual increase</t>
  </si>
  <si>
    <t>savings 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</si>
</sst>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_(&quot;$&quot;* #,##0_);_(&quot;$&quot;* \(#,##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44" fontId="0" fillId="0" borderId="0" xfId="0" applyNumberFormat="1"/>
    <xf numFmtId="172" fontId="19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X36"/>
  <sheetViews>
    <sheetView tabSelected="1" topLeftCell="K1" workbookViewId="0">
      <selection activeCell="Y12" sqref="Y12"/>
    </sheetView>
  </sheetViews>
  <sheetFormatPr baseColWidth="10" defaultRowHeight="16" x14ac:dyDescent="0.2"/>
  <cols>
    <col min="22" max="22" width="14.1640625" customWidth="1"/>
    <col min="23" max="24" width="18.6640625" bestFit="1" customWidth="1"/>
  </cols>
  <sheetData>
    <row r="1" spans="1:24" x14ac:dyDescent="0.2">
      <c r="A1" t="s">
        <v>4</v>
      </c>
      <c r="B1">
        <v>2</v>
      </c>
      <c r="K1" t="s">
        <v>5</v>
      </c>
      <c r="P1" t="s">
        <v>7</v>
      </c>
      <c r="U1" t="s">
        <v>9</v>
      </c>
      <c r="V1">
        <v>15</v>
      </c>
    </row>
    <row r="2" spans="1:24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L2">
        <v>4.5</v>
      </c>
      <c r="M2">
        <v>5.5</v>
      </c>
      <c r="N2">
        <v>6.4</v>
      </c>
      <c r="Q2">
        <v>4.5</v>
      </c>
      <c r="R2">
        <v>5.5</v>
      </c>
      <c r="S2">
        <v>6.4</v>
      </c>
      <c r="V2">
        <v>4.5</v>
      </c>
      <c r="W2">
        <v>5.5</v>
      </c>
      <c r="X2">
        <v>6.4</v>
      </c>
    </row>
    <row r="3" spans="1:24" ht="19" x14ac:dyDescent="0.25">
      <c r="A3">
        <v>0</v>
      </c>
      <c r="B3">
        <v>428.55508130481297</v>
      </c>
      <c r="C3">
        <v>338.48096483404402</v>
      </c>
      <c r="D3">
        <v>284.147830358779</v>
      </c>
      <c r="F3">
        <v>0</v>
      </c>
      <c r="G3">
        <f>$B$1*$B$32+$B$34*G$2</f>
        <v>25000</v>
      </c>
      <c r="H3">
        <f t="shared" ref="H3:I3" si="0">$B$1*$B$32+$B$34*H$2</f>
        <v>26200</v>
      </c>
      <c r="I3">
        <f t="shared" si="0"/>
        <v>27280</v>
      </c>
      <c r="K3">
        <v>0</v>
      </c>
      <c r="L3">
        <f>($B$35-B3)/G3</f>
        <v>5.7617796747807482E-2</v>
      </c>
      <c r="M3">
        <f t="shared" ref="M3:N10" si="1">($B$35-C3)/H3</f>
        <v>5.8416757067402902E-2</v>
      </c>
      <c r="N3">
        <f t="shared" si="1"/>
        <v>5.8095754019106341E-2</v>
      </c>
      <c r="P3">
        <v>0</v>
      </c>
      <c r="Q3" s="4">
        <f>LN(1+(G3*$B$36/($B$35-B3)))/LN(1+$B$36)</f>
        <v>12.299512993615533</v>
      </c>
      <c r="R3" s="4">
        <f t="shared" ref="R3:S10" si="2">LN(1+(H3*$B$36/($B$35-C3)))/LN(1+$B$36)</f>
        <v>12.178387020454997</v>
      </c>
      <c r="S3" s="4">
        <f t="shared" si="2"/>
        <v>12.226752993348894</v>
      </c>
      <c r="U3">
        <v>0</v>
      </c>
      <c r="V3" s="6" cm="1">
        <f t="array" ref="V3">SUMPRODUCT(($B$35-B3) * (1 + $B$36) ^ (ROW($1:$15) - 1))-G3</f>
        <v>8273.4885087076909</v>
      </c>
      <c r="W3" s="6" cm="1">
        <f t="array" ref="W3">SUMPRODUCT(($B$35-C3) * (1 + $B$36) ^ (ROW($1:$15) - 1))-H3</f>
        <v>9154.1512542412092</v>
      </c>
      <c r="X3" s="6" cm="1">
        <f t="array" ref="X3">SUMPRODUCT(($B$35-D3) * (1 + $B$36) ^ (ROW($1:$15) - 1))-I3</f>
        <v>9329.2168955171146</v>
      </c>
    </row>
    <row r="4" spans="1:24" ht="19" x14ac:dyDescent="0.25">
      <c r="A4">
        <v>10</v>
      </c>
      <c r="B4">
        <v>361.257808806676</v>
      </c>
      <c r="C4">
        <v>269.027260155058</v>
      </c>
      <c r="D4">
        <v>208.96799619616101</v>
      </c>
      <c r="F4">
        <v>10</v>
      </c>
      <c r="G4">
        <f t="shared" ref="G4:I10" si="3">$B$1*$B$32+$B$34*G$2</f>
        <v>25000</v>
      </c>
      <c r="H4">
        <f t="shared" si="3"/>
        <v>26200</v>
      </c>
      <c r="I4">
        <f t="shared" si="3"/>
        <v>27280</v>
      </c>
      <c r="K4">
        <v>10</v>
      </c>
      <c r="L4">
        <f t="shared" ref="L4:L10" si="4">($B$35-B4)/G4</f>
        <v>6.0309687647732965E-2</v>
      </c>
      <c r="M4">
        <f t="shared" si="1"/>
        <v>6.1067661826142823E-2</v>
      </c>
      <c r="N4">
        <f t="shared" si="1"/>
        <v>6.0851613042662719E-2</v>
      </c>
      <c r="P4">
        <v>10</v>
      </c>
      <c r="Q4" s="4">
        <f t="shared" ref="Q4:Q10" si="5">LN(1+(G4*$B$36/($B$35-B4)))/LN(1+$B$36)</f>
        <v>11.901072633535273</v>
      </c>
      <c r="R4" s="4">
        <f t="shared" si="2"/>
        <v>11.793670946809598</v>
      </c>
      <c r="S4" s="4">
        <f t="shared" si="2"/>
        <v>11.824078575398335</v>
      </c>
      <c r="U4">
        <v>10</v>
      </c>
      <c r="V4" s="6" cm="1">
        <f t="array" ref="V4">SUMPRODUCT(($B$35-B4) * (1 + $B$36) ^ (ROW($1:$15) - 1))-G4</f>
        <v>9828.0186362203021</v>
      </c>
      <c r="W4" s="6" cm="1">
        <f t="array" ref="W4">SUMPRODUCT(($B$35-C4) * (1 + $B$36) ^ (ROW($1:$15) - 1))-H4</f>
        <v>10758.493783781858</v>
      </c>
      <c r="X4" s="6" cm="1">
        <f t="array" ref="X4">SUMPRODUCT(($B$35-D4) * (1 + $B$36) ^ (ROW($1:$15) - 1))-I4</f>
        <v>11065.829879207166</v>
      </c>
    </row>
    <row r="5" spans="1:24" ht="19" x14ac:dyDescent="0.25">
      <c r="A5">
        <v>20</v>
      </c>
      <c r="B5">
        <v>312.62061760267602</v>
      </c>
      <c r="C5">
        <v>216.52007903353601</v>
      </c>
      <c r="D5">
        <v>163.51670407492401</v>
      </c>
      <c r="F5">
        <v>20</v>
      </c>
      <c r="G5">
        <f t="shared" si="3"/>
        <v>25000</v>
      </c>
      <c r="H5">
        <f t="shared" si="3"/>
        <v>26200</v>
      </c>
      <c r="I5">
        <f t="shared" si="3"/>
        <v>27280</v>
      </c>
      <c r="K5">
        <v>20</v>
      </c>
      <c r="L5">
        <f t="shared" si="4"/>
        <v>6.2255175295892959E-2</v>
      </c>
      <c r="M5">
        <f t="shared" si="1"/>
        <v>6.3071752708643666E-2</v>
      </c>
      <c r="N5">
        <f t="shared" si="1"/>
        <v>6.2517716126285774E-2</v>
      </c>
      <c r="P5">
        <v>20</v>
      </c>
      <c r="Q5" s="4">
        <f t="shared" si="5"/>
        <v>11.629389757443642</v>
      </c>
      <c r="R5" s="4">
        <f t="shared" si="2"/>
        <v>11.519149258149143</v>
      </c>
      <c r="S5" s="4">
        <f t="shared" si="2"/>
        <v>11.593708101690812</v>
      </c>
      <c r="U5">
        <v>20</v>
      </c>
      <c r="V5" s="6" cm="1">
        <f t="array" ref="V5">SUMPRODUCT(($B$35-B5) * (1 + $B$36) ^ (ROW($1:$15) - 1))-G5</f>
        <v>10951.511108315703</v>
      </c>
      <c r="W5" s="6" cm="1">
        <f t="array" ref="W5">SUMPRODUCT(($B$35-C5) * (1 + $B$36) ^ (ROW($1:$15) - 1))-H5</f>
        <v>11971.380902891004</v>
      </c>
      <c r="X5" s="6" cm="1">
        <f t="array" ref="X5">SUMPRODUCT(($B$35-D5) * (1 + $B$36) ^ (ROW($1:$15) - 1))-I5</f>
        <v>12115.729827809038</v>
      </c>
    </row>
    <row r="6" spans="1:24" ht="19" x14ac:dyDescent="0.25">
      <c r="A6">
        <v>30</v>
      </c>
      <c r="B6">
        <v>282.32767778661702</v>
      </c>
      <c r="C6">
        <v>186.60085385224701</v>
      </c>
      <c r="D6">
        <v>142.51089759346999</v>
      </c>
      <c r="F6">
        <v>30</v>
      </c>
      <c r="G6">
        <f t="shared" si="3"/>
        <v>25000</v>
      </c>
      <c r="H6">
        <f t="shared" si="3"/>
        <v>26200</v>
      </c>
      <c r="I6">
        <f t="shared" si="3"/>
        <v>27280</v>
      </c>
      <c r="K6">
        <v>30</v>
      </c>
      <c r="L6">
        <f t="shared" si="4"/>
        <v>6.3466892888535326E-2</v>
      </c>
      <c r="M6">
        <f t="shared" si="1"/>
        <v>6.4213707868234854E-2</v>
      </c>
      <c r="N6">
        <f t="shared" si="1"/>
        <v>6.3287723695254039E-2</v>
      </c>
      <c r="P6">
        <v>30</v>
      </c>
      <c r="Q6" s="4">
        <f t="shared" si="5"/>
        <v>11.466577746619285</v>
      </c>
      <c r="R6" s="4">
        <f t="shared" si="2"/>
        <v>11.368562522596969</v>
      </c>
      <c r="S6" s="4">
        <f t="shared" si="2"/>
        <v>11.490353627244387</v>
      </c>
      <c r="U6">
        <v>30</v>
      </c>
      <c r="V6" s="6" cm="1">
        <f t="array" ref="V6">SUMPRODUCT(($B$35-B6) * (1 + $B$36) ^ (ROW($1:$15) - 1))-G6</f>
        <v>11651.261422807191</v>
      </c>
      <c r="W6" s="6" cm="1">
        <f t="array" ref="W6">SUMPRODUCT(($B$35-C6) * (1 + $B$36) ^ (ROW($1:$15) - 1))-H6</f>
        <v>12662.498614049873</v>
      </c>
      <c r="X6" s="6" cm="1">
        <f t="array" ref="X6">SUMPRODUCT(($B$35-D6) * (1 + $B$36) ^ (ROW($1:$15) - 1))-I6</f>
        <v>12600.952450004064</v>
      </c>
    </row>
    <row r="7" spans="1:24" ht="19" x14ac:dyDescent="0.25">
      <c r="A7">
        <v>40</v>
      </c>
      <c r="B7">
        <v>269.202160697088</v>
      </c>
      <c r="C7">
        <v>171.63344707882101</v>
      </c>
      <c r="D7">
        <v>136.87619338035199</v>
      </c>
      <c r="F7">
        <v>40</v>
      </c>
      <c r="G7">
        <f t="shared" si="3"/>
        <v>25000</v>
      </c>
      <c r="H7">
        <f t="shared" si="3"/>
        <v>26200</v>
      </c>
      <c r="I7">
        <f t="shared" si="3"/>
        <v>27280</v>
      </c>
      <c r="K7">
        <v>40</v>
      </c>
      <c r="L7">
        <f t="shared" si="4"/>
        <v>6.3991913572116477E-2</v>
      </c>
      <c r="M7">
        <f t="shared" si="1"/>
        <v>6.4784982935922858E-2</v>
      </c>
      <c r="N7">
        <f t="shared" si="1"/>
        <v>6.3494274436204104E-2</v>
      </c>
      <c r="P7">
        <v>40</v>
      </c>
      <c r="Q7" s="4">
        <f t="shared" si="5"/>
        <v>11.397490199067287</v>
      </c>
      <c r="R7" s="4">
        <f t="shared" si="2"/>
        <v>11.294748674357555</v>
      </c>
      <c r="S7" s="4">
        <f t="shared" si="2"/>
        <v>11.462953169963958</v>
      </c>
      <c r="U7">
        <v>40</v>
      </c>
      <c r="V7" s="6" cm="1">
        <f t="array" ref="V7">SUMPRODUCT(($B$35-B7) * (1 + $B$36) ^ (ROW($1:$15) - 1))-G7</f>
        <v>11954.453677076031</v>
      </c>
      <c r="W7" s="6" cm="1">
        <f t="array" ref="W7">SUMPRODUCT(($B$35-C7) * (1 + $B$36) ^ (ROW($1:$15) - 1))-H7</f>
        <v>13008.237510981708</v>
      </c>
      <c r="X7" s="6" cm="1">
        <f t="array" ref="X7">SUMPRODUCT(($B$35-D7) * (1 + $B$36) ^ (ROW($1:$15) - 1))-I7</f>
        <v>12731.11103048973</v>
      </c>
    </row>
    <row r="8" spans="1:24" ht="19" x14ac:dyDescent="0.25">
      <c r="A8">
        <v>50</v>
      </c>
      <c r="B8">
        <v>274.56158364739701</v>
      </c>
      <c r="C8">
        <v>174.71889476899699</v>
      </c>
      <c r="D8">
        <v>138.44959226446201</v>
      </c>
      <c r="F8">
        <v>50</v>
      </c>
      <c r="G8">
        <f t="shared" si="3"/>
        <v>25000</v>
      </c>
      <c r="H8">
        <f t="shared" si="3"/>
        <v>26200</v>
      </c>
      <c r="I8">
        <f t="shared" si="3"/>
        <v>27280</v>
      </c>
      <c r="K8">
        <v>50</v>
      </c>
      <c r="L8">
        <f t="shared" si="4"/>
        <v>6.3777536654104114E-2</v>
      </c>
      <c r="M8">
        <f t="shared" si="1"/>
        <v>6.4667217756908507E-2</v>
      </c>
      <c r="N8">
        <f t="shared" si="1"/>
        <v>6.3436598524029983E-2</v>
      </c>
      <c r="P8">
        <v>50</v>
      </c>
      <c r="Q8" s="4">
        <f t="shared" si="5"/>
        <v>11.425595695668944</v>
      </c>
      <c r="R8" s="4">
        <f t="shared" si="2"/>
        <v>11.309883721859149</v>
      </c>
      <c r="S8" s="4">
        <f t="shared" si="2"/>
        <v>11.47059066890146</v>
      </c>
      <c r="U8">
        <v>50</v>
      </c>
      <c r="V8" s="6" cm="1">
        <f t="array" ref="V8">SUMPRODUCT(($B$35-B8) * (1 + $B$36) ^ (ROW($1:$15) - 1))-G8</f>
        <v>11830.653942955025</v>
      </c>
      <c r="W8" s="6" cm="1">
        <f t="array" ref="W8">SUMPRODUCT(($B$35-C8) * (1 + $B$36) ^ (ROW($1:$15) - 1))-H8</f>
        <v>12936.965359627065</v>
      </c>
      <c r="X8" s="6" cm="1">
        <f t="array" ref="X8">SUMPRODUCT(($B$35-D8) * (1 + $B$36) ^ (ROW($1:$15) - 1))-I8</f>
        <v>12694.76637821558</v>
      </c>
    </row>
    <row r="9" spans="1:24" ht="19" x14ac:dyDescent="0.25">
      <c r="A9">
        <v>60</v>
      </c>
      <c r="B9">
        <v>301.99225867855802</v>
      </c>
      <c r="C9">
        <v>189.217354807703</v>
      </c>
      <c r="D9">
        <v>149.20448248018201</v>
      </c>
      <c r="F9">
        <v>60</v>
      </c>
      <c r="G9">
        <f t="shared" si="3"/>
        <v>25000</v>
      </c>
      <c r="H9">
        <f t="shared" si="3"/>
        <v>26200</v>
      </c>
      <c r="I9">
        <f t="shared" si="3"/>
        <v>27280</v>
      </c>
      <c r="K9">
        <v>60</v>
      </c>
      <c r="L9">
        <f t="shared" si="4"/>
        <v>6.2680309652857674E-2</v>
      </c>
      <c r="M9">
        <f t="shared" si="1"/>
        <v>6.4113841419553314E-2</v>
      </c>
      <c r="N9">
        <f t="shared" si="1"/>
        <v>6.3042357680345232E-2</v>
      </c>
      <c r="P9">
        <v>60</v>
      </c>
      <c r="Q9" s="4">
        <f t="shared" si="5"/>
        <v>11.571723753468861</v>
      </c>
      <c r="R9" s="4">
        <f t="shared" si="2"/>
        <v>11.381568838908889</v>
      </c>
      <c r="S9" s="4">
        <f t="shared" si="2"/>
        <v>11.523080092724046</v>
      </c>
      <c r="U9">
        <v>60</v>
      </c>
      <c r="V9" s="6" cm="1">
        <f t="array" ref="V9">SUMPRODUCT(($B$35-B9) * (1 + $B$36) ^ (ROW($1:$15) - 1))-G9</f>
        <v>11197.020376971675</v>
      </c>
      <c r="W9" s="6" cm="1">
        <f t="array" ref="W9">SUMPRODUCT(($B$35-C9) * (1 + $B$36) ^ (ROW($1:$15) - 1))-H9</f>
        <v>12602.058875366041</v>
      </c>
      <c r="X9" s="6" cm="1">
        <f t="array" ref="X9">SUMPRODUCT(($B$35-D9) * (1 + $B$36) ^ (ROW($1:$15) - 1))-I9</f>
        <v>12446.334306040728</v>
      </c>
    </row>
    <row r="10" spans="1:24" ht="19" x14ac:dyDescent="0.25">
      <c r="A10">
        <v>70</v>
      </c>
      <c r="B10">
        <v>359.65422522876401</v>
      </c>
      <c r="C10">
        <v>227.45541039812201</v>
      </c>
      <c r="D10">
        <v>171.812246323794</v>
      </c>
      <c r="F10">
        <v>70</v>
      </c>
      <c r="G10">
        <f t="shared" si="3"/>
        <v>25000</v>
      </c>
      <c r="H10">
        <f t="shared" si="3"/>
        <v>26200</v>
      </c>
      <c r="I10">
        <f t="shared" si="3"/>
        <v>27280</v>
      </c>
      <c r="K10">
        <v>70</v>
      </c>
      <c r="L10">
        <f t="shared" si="4"/>
        <v>6.0373830990849441E-2</v>
      </c>
      <c r="M10">
        <f t="shared" si="1"/>
        <v>6.2654373648926634E-2</v>
      </c>
      <c r="N10">
        <f t="shared" si="1"/>
        <v>6.2213627334171774E-2</v>
      </c>
      <c r="P10">
        <v>70</v>
      </c>
      <c r="Q10" s="4">
        <f t="shared" si="5"/>
        <v>11.891905180309129</v>
      </c>
      <c r="R10" s="4">
        <f t="shared" si="2"/>
        <v>11.575224778585717</v>
      </c>
      <c r="S10" s="4">
        <f t="shared" si="2"/>
        <v>11.635057378522022</v>
      </c>
      <c r="U10">
        <v>70</v>
      </c>
      <c r="V10" s="6" cm="1">
        <f t="array" ref="V10">SUMPRODUCT(($B$35-B10) * (1 + $B$36) ^ (ROW($1:$15) - 1))-G10</f>
        <v>9865.0605383853181</v>
      </c>
      <c r="W10" s="6" cm="1">
        <f t="array" ref="W10">SUMPRODUCT(($B$35-C10) * (1 + $B$36) ^ (ROW($1:$15) - 1))-H10</f>
        <v>11718.780739027687</v>
      </c>
      <c r="X10" s="6" cm="1">
        <f t="array" ref="X10">SUMPRODUCT(($B$35-D10) * (1 + $B$36) ^ (ROW($1:$15) - 1))-I10</f>
        <v>11924.107346373712</v>
      </c>
    </row>
    <row r="11" spans="1:24" x14ac:dyDescent="0.2">
      <c r="A11" t="s">
        <v>4</v>
      </c>
      <c r="B11">
        <v>1</v>
      </c>
    </row>
    <row r="12" spans="1:24" x14ac:dyDescent="0.2">
      <c r="A12" s="1"/>
      <c r="B12" s="1">
        <v>4.5</v>
      </c>
      <c r="C12" s="1">
        <v>5.5</v>
      </c>
      <c r="D12" s="1">
        <v>6.4</v>
      </c>
      <c r="G12">
        <v>4.5</v>
      </c>
      <c r="H12">
        <v>5.5</v>
      </c>
      <c r="I12">
        <v>6.4</v>
      </c>
      <c r="L12">
        <v>4.5</v>
      </c>
      <c r="M12">
        <v>5.5</v>
      </c>
      <c r="N12">
        <v>6.4</v>
      </c>
      <c r="Q12">
        <v>4.5</v>
      </c>
      <c r="R12">
        <v>5.5</v>
      </c>
      <c r="S12">
        <v>6.4</v>
      </c>
      <c r="V12">
        <v>4.5</v>
      </c>
      <c r="W12">
        <v>5.5</v>
      </c>
      <c r="X12">
        <v>6.4</v>
      </c>
    </row>
    <row r="13" spans="1:24" ht="19" x14ac:dyDescent="0.25">
      <c r="A13" s="1">
        <v>0</v>
      </c>
      <c r="B13" s="1">
        <v>488.08770220000002</v>
      </c>
      <c r="C13" s="1">
        <v>403.41912430000002</v>
      </c>
      <c r="D13" s="1">
        <v>353.67261009999999</v>
      </c>
      <c r="F13">
        <v>0</v>
      </c>
      <c r="G13">
        <f>$B$11*$B$32+$B$34*G$12</f>
        <v>15200</v>
      </c>
      <c r="H13">
        <f t="shared" ref="H13:I13" si="6">$B$11*$B$32+$B$34*H$12</f>
        <v>16400</v>
      </c>
      <c r="I13">
        <f t="shared" si="6"/>
        <v>17480</v>
      </c>
      <c r="K13">
        <v>0</v>
      </c>
      <c r="L13">
        <f>($B$35-B13)/G13</f>
        <v>9.0849493276315793E-2</v>
      </c>
      <c r="M13">
        <f t="shared" ref="M13:M20" si="7">($B$35-C13)/H13</f>
        <v>8.9364687542682925E-2</v>
      </c>
      <c r="N13">
        <f t="shared" ref="N13:N20" si="8">($B$35-D13)/I13</f>
        <v>8.6689209948512591E-2</v>
      </c>
      <c r="P13">
        <v>0</v>
      </c>
      <c r="Q13" s="4">
        <f>LN(1+(G13*$B$36/($B$35-B13)))/LN(1+$B$36)</f>
        <v>8.7296400072326801</v>
      </c>
      <c r="R13" s="4">
        <f t="shared" ref="R13:R20" si="9">LN(1+(H13*$B$36/($B$35-C13)))/LN(1+$B$36)</f>
        <v>8.843386803216843</v>
      </c>
      <c r="S13" s="4">
        <f t="shared" ref="S13:S20" si="10">LN(1+(I13*$B$36/($B$35-D13)))/LN(1+$B$36)</f>
        <v>9.0561818961228457</v>
      </c>
      <c r="U13">
        <v>0</v>
      </c>
      <c r="V13" s="4" cm="1">
        <f t="array" ref="V13">SUMPRODUCT(($B$35-B13) * (1 + $B$36) ^ (ROW($1:$15) - 1))-G13</f>
        <v>16698.317579545335</v>
      </c>
      <c r="W13" s="4" cm="1">
        <f t="array" ref="W13">SUMPRODUCT(($B$35-C13) * (1 + $B$36) ^ (ROW($1:$15) - 1))-H13</f>
        <v>17454.115345388556</v>
      </c>
      <c r="X13" s="4" cm="1">
        <f t="array" ref="X13">SUMPRODUCT(($B$35-D13) * (1 + $B$36) ^ (ROW($1:$15) - 1))-I13</f>
        <v>17523.232570975597</v>
      </c>
    </row>
    <row r="14" spans="1:24" ht="19" x14ac:dyDescent="0.25">
      <c r="A14" s="1">
        <v>10</v>
      </c>
      <c r="B14" s="1">
        <v>428.37250649999999</v>
      </c>
      <c r="C14" s="1">
        <v>353.49635050000001</v>
      </c>
      <c r="D14" s="1">
        <v>316.8766991</v>
      </c>
      <c r="F14">
        <v>10</v>
      </c>
      <c r="G14">
        <f t="shared" ref="G14:I20" si="11">$B$11*$B$32+$B$34*G$12</f>
        <v>15200</v>
      </c>
      <c r="H14">
        <f t="shared" si="11"/>
        <v>16400</v>
      </c>
      <c r="I14">
        <f t="shared" si="11"/>
        <v>17480</v>
      </c>
      <c r="K14">
        <v>10</v>
      </c>
      <c r="L14">
        <f t="shared" ref="L14:L20" si="12">($B$35-B14)/G14</f>
        <v>9.4778124572368436E-2</v>
      </c>
      <c r="M14">
        <f t="shared" si="7"/>
        <v>9.2408759115853653E-2</v>
      </c>
      <c r="N14">
        <f t="shared" si="8"/>
        <v>8.8794239181922197E-2</v>
      </c>
      <c r="P14">
        <v>10</v>
      </c>
      <c r="Q14" s="4">
        <f t="shared" ref="Q14:Q20" si="13">LN(1+(G14*$B$36/($B$35-B14)))/LN(1+$B$36)</f>
        <v>8.4425926278127221</v>
      </c>
      <c r="R14" s="4">
        <f t="shared" si="9"/>
        <v>8.6133597883465107</v>
      </c>
      <c r="S14" s="4">
        <f t="shared" si="10"/>
        <v>8.8878964625345755</v>
      </c>
      <c r="U14">
        <v>10</v>
      </c>
      <c r="V14" s="4" cm="1">
        <f t="array" ref="V14">SUMPRODUCT(($B$35-B14) * (1 + $B$36) ^ (ROW($1:$15) - 1))-G14</f>
        <v>18077.705886679651</v>
      </c>
      <c r="W14" s="4" cm="1">
        <f t="array" ref="W14">SUMPRODUCT(($B$35-C14) * (1 + $B$36) ^ (ROW($1:$15) - 1))-H14</f>
        <v>18607.304071176011</v>
      </c>
      <c r="X14" s="4" cm="1">
        <f t="array" ref="X14">SUMPRODUCT(($B$35-D14) * (1 + $B$36) ^ (ROW($1:$15) - 1))-I14</f>
        <v>18373.197957319549</v>
      </c>
    </row>
    <row r="15" spans="1:24" ht="19" x14ac:dyDescent="0.25">
      <c r="A15" s="1">
        <v>20</v>
      </c>
      <c r="B15" s="1">
        <v>394.21668249999999</v>
      </c>
      <c r="C15" s="1">
        <v>334.02470829999999</v>
      </c>
      <c r="D15" s="1">
        <v>306.37182689999997</v>
      </c>
      <c r="F15">
        <v>20</v>
      </c>
      <c r="G15">
        <f t="shared" si="11"/>
        <v>15200</v>
      </c>
      <c r="H15">
        <f t="shared" si="11"/>
        <v>16400</v>
      </c>
      <c r="I15">
        <f t="shared" si="11"/>
        <v>17480</v>
      </c>
      <c r="K15">
        <v>20</v>
      </c>
      <c r="L15">
        <f t="shared" si="12"/>
        <v>9.7025218256578949E-2</v>
      </c>
      <c r="M15">
        <f t="shared" si="7"/>
        <v>9.3596054371951218E-2</v>
      </c>
      <c r="N15">
        <f t="shared" si="8"/>
        <v>8.9395204410755144E-2</v>
      </c>
      <c r="P15">
        <v>20</v>
      </c>
      <c r="Q15" s="4">
        <f t="shared" si="13"/>
        <v>8.2868935171094016</v>
      </c>
      <c r="R15" s="4">
        <f t="shared" si="9"/>
        <v>8.5269161097932979</v>
      </c>
      <c r="S15" s="4">
        <f t="shared" si="10"/>
        <v>8.8410185282983242</v>
      </c>
      <c r="U15">
        <v>20</v>
      </c>
      <c r="V15" s="4" cm="1">
        <f t="array" ref="V15">SUMPRODUCT(($B$35-B15) * (1 + $B$36) ^ (ROW($1:$15) - 1))-G15</f>
        <v>18866.686709631853</v>
      </c>
      <c r="W15" s="4" cm="1">
        <f t="array" ref="W15">SUMPRODUCT(($B$35-C15) * (1 + $B$36) ^ (ROW($1:$15) - 1))-H15</f>
        <v>19057.088338924514</v>
      </c>
      <c r="X15" s="4" cm="1">
        <f t="array" ref="X15">SUMPRODUCT(($B$35-D15) * (1 + $B$36) ^ (ROW($1:$15) - 1))-I15</f>
        <v>18615.854750297622</v>
      </c>
    </row>
    <row r="16" spans="1:24" ht="19" x14ac:dyDescent="0.25">
      <c r="A16" s="1">
        <v>30</v>
      </c>
      <c r="B16" s="1">
        <v>382.0780087</v>
      </c>
      <c r="C16" s="1">
        <v>330.47095030000003</v>
      </c>
      <c r="D16" s="1">
        <v>302.79773390000003</v>
      </c>
      <c r="F16">
        <v>30</v>
      </c>
      <c r="G16">
        <f t="shared" si="11"/>
        <v>15200</v>
      </c>
      <c r="H16">
        <f t="shared" si="11"/>
        <v>16400</v>
      </c>
      <c r="I16">
        <f t="shared" si="11"/>
        <v>17480</v>
      </c>
      <c r="K16">
        <v>30</v>
      </c>
      <c r="L16">
        <f t="shared" si="12"/>
        <v>9.7823815217105259E-2</v>
      </c>
      <c r="M16">
        <f t="shared" si="7"/>
        <v>9.3812746932926835E-2</v>
      </c>
      <c r="N16">
        <f t="shared" si="8"/>
        <v>8.9599671973684222E-2</v>
      </c>
      <c r="P16">
        <v>30</v>
      </c>
      <c r="Q16" s="4">
        <f t="shared" si="13"/>
        <v>8.2329589864317008</v>
      </c>
      <c r="R16" s="4">
        <f t="shared" si="9"/>
        <v>8.5113299081318967</v>
      </c>
      <c r="S16" s="4">
        <f t="shared" si="10"/>
        <v>8.8251840897128186</v>
      </c>
      <c r="U16">
        <v>30</v>
      </c>
      <c r="V16" s="4" cm="1">
        <f t="array" ref="V16">SUMPRODUCT(($B$35-B16) * (1 + $B$36) ^ (ROW($1:$15) - 1))-G16</f>
        <v>19147.08342453096</v>
      </c>
      <c r="W16" s="4" cm="1">
        <f t="array" ref="W16">SUMPRODUCT(($B$35-C16) * (1 + $B$36) ^ (ROW($1:$15) - 1))-H16</f>
        <v>19139.178201883551</v>
      </c>
      <c r="X16" s="4" cm="1">
        <f t="array" ref="X16">SUMPRODUCT(($B$35-D16) * (1 + $B$36) ^ (ROW($1:$15) - 1))-I16</f>
        <v>18698.414340616619</v>
      </c>
    </row>
    <row r="17" spans="1:24" ht="19" x14ac:dyDescent="0.25">
      <c r="A17" s="1">
        <v>40</v>
      </c>
      <c r="B17" s="1">
        <v>385.87056680000001</v>
      </c>
      <c r="C17" s="1">
        <v>333.01902360000003</v>
      </c>
      <c r="D17" s="1">
        <v>304.59996890000002</v>
      </c>
      <c r="F17">
        <v>40</v>
      </c>
      <c r="G17">
        <f t="shared" si="11"/>
        <v>15200</v>
      </c>
      <c r="H17">
        <f t="shared" si="11"/>
        <v>16400</v>
      </c>
      <c r="I17">
        <f t="shared" si="11"/>
        <v>17480</v>
      </c>
      <c r="K17">
        <v>40</v>
      </c>
      <c r="L17">
        <f t="shared" si="12"/>
        <v>9.7574304815789478E-2</v>
      </c>
      <c r="M17">
        <f t="shared" si="7"/>
        <v>9.3657376609756093E-2</v>
      </c>
      <c r="N17">
        <f t="shared" si="8"/>
        <v>8.9496569284897021E-2</v>
      </c>
      <c r="P17">
        <v>40</v>
      </c>
      <c r="Q17" s="4">
        <f t="shared" si="13"/>
        <v>8.2497331084040102</v>
      </c>
      <c r="R17" s="4">
        <f t="shared" si="9"/>
        <v>8.5224994380489925</v>
      </c>
      <c r="S17" s="4">
        <f t="shared" si="10"/>
        <v>8.833161352372116</v>
      </c>
      <c r="U17">
        <v>40</v>
      </c>
      <c r="V17" s="4" cm="1">
        <f t="array" ref="V17">SUMPRODUCT(($B$35-B17) * (1 + $B$36) ^ (ROW($1:$15) - 1))-G17</f>
        <v>19059.477410082822</v>
      </c>
      <c r="W17" s="4" cm="1">
        <f t="array" ref="W17">SUMPRODUCT(($B$35-C17) * (1 + $B$36) ^ (ROW($1:$15) - 1))-H17</f>
        <v>19080.319104554306</v>
      </c>
      <c r="X17" s="4" cm="1">
        <f t="array" ref="X17">SUMPRODUCT(($B$35-D17) * (1 + $B$36) ^ (ROW($1:$15) - 1))-I17</f>
        <v>18656.783699427782</v>
      </c>
    </row>
    <row r="18" spans="1:24" ht="19" x14ac:dyDescent="0.25">
      <c r="A18" s="1">
        <v>50</v>
      </c>
      <c r="B18" s="1">
        <v>401.04625759999999</v>
      </c>
      <c r="C18" s="1">
        <v>342.99077069999998</v>
      </c>
      <c r="D18" s="1">
        <v>312.29986730000002</v>
      </c>
      <c r="F18">
        <v>50</v>
      </c>
      <c r="G18">
        <f t="shared" si="11"/>
        <v>15200</v>
      </c>
      <c r="H18">
        <f t="shared" si="11"/>
        <v>16400</v>
      </c>
      <c r="I18">
        <f t="shared" si="11"/>
        <v>17480</v>
      </c>
      <c r="K18">
        <v>50</v>
      </c>
      <c r="L18">
        <f t="shared" si="12"/>
        <v>9.6575904105263163E-2</v>
      </c>
      <c r="M18">
        <f t="shared" si="7"/>
        <v>9.304934325E-2</v>
      </c>
      <c r="N18">
        <f t="shared" si="8"/>
        <v>8.9056071664759734E-2</v>
      </c>
      <c r="P18">
        <v>50</v>
      </c>
      <c r="Q18" s="4">
        <f t="shared" si="13"/>
        <v>8.3175563455499848</v>
      </c>
      <c r="R18" s="4">
        <f t="shared" si="9"/>
        <v>8.5664997660216837</v>
      </c>
      <c r="S18" s="4">
        <f t="shared" si="10"/>
        <v>8.8674100970660312</v>
      </c>
      <c r="U18">
        <v>50</v>
      </c>
      <c r="V18" s="4" cm="1">
        <f t="array" ref="V18">SUMPRODUCT(($B$35-B18) * (1 + $B$36) ^ (ROW($1:$15) - 1))-G18</f>
        <v>18708.927266240527</v>
      </c>
      <c r="W18" s="4" cm="1">
        <f t="array" ref="W18">SUMPRODUCT(($B$35-C18) * (1 + $B$36) ^ (ROW($1:$15) - 1))-H18</f>
        <v>18849.977209326447</v>
      </c>
      <c r="X18" s="4" cm="1">
        <f t="array" ref="X18">SUMPRODUCT(($B$35-D18) * (1 + $B$36) ^ (ROW($1:$15) - 1))-I18</f>
        <v>18478.920264592176</v>
      </c>
    </row>
    <row r="19" spans="1:24" ht="19" x14ac:dyDescent="0.25">
      <c r="A19" s="1">
        <v>60</v>
      </c>
      <c r="B19" s="1">
        <v>429.78701960000001</v>
      </c>
      <c r="C19" s="1">
        <v>362.7700845</v>
      </c>
      <c r="D19" s="1">
        <v>325.77062439999997</v>
      </c>
      <c r="F19">
        <v>60</v>
      </c>
      <c r="G19">
        <f t="shared" si="11"/>
        <v>15200</v>
      </c>
      <c r="H19">
        <f t="shared" si="11"/>
        <v>16400</v>
      </c>
      <c r="I19">
        <f t="shared" si="11"/>
        <v>17480</v>
      </c>
      <c r="K19">
        <v>60</v>
      </c>
      <c r="L19">
        <f t="shared" si="12"/>
        <v>9.4685064500000013E-2</v>
      </c>
      <c r="M19">
        <f t="shared" si="7"/>
        <v>9.1843287530487802E-2</v>
      </c>
      <c r="N19">
        <f t="shared" si="8"/>
        <v>8.8285433386727688E-2</v>
      </c>
      <c r="P19">
        <v>60</v>
      </c>
      <c r="Q19" s="4">
        <f t="shared" si="13"/>
        <v>8.4491694018368566</v>
      </c>
      <c r="R19" s="4">
        <f t="shared" si="9"/>
        <v>8.6551620088789818</v>
      </c>
      <c r="S19" s="4">
        <f t="shared" si="10"/>
        <v>8.9279844102892021</v>
      </c>
      <c r="U19">
        <v>60</v>
      </c>
      <c r="V19" s="4" cm="1">
        <f t="array" ref="V19">SUMPRODUCT(($B$35-B19) * (1 + $B$36) ^ (ROW($1:$15) - 1))-G19</f>
        <v>18045.031408976676</v>
      </c>
      <c r="W19" s="4" cm="1">
        <f t="array" ref="W19">SUMPRODUCT(($B$35-C19) * (1 + $B$36) ^ (ROW($1:$15) - 1))-H19</f>
        <v>18393.085896168443</v>
      </c>
      <c r="X19" s="4" cm="1">
        <f t="array" ref="X19">SUMPRODUCT(($B$35-D19) * (1 + $B$36) ^ (ROW($1:$15) - 1))-I19</f>
        <v>18167.7531552129</v>
      </c>
    </row>
    <row r="20" spans="1:24" ht="19" x14ac:dyDescent="0.25">
      <c r="A20" s="1">
        <v>70</v>
      </c>
      <c r="B20" s="1">
        <v>478.41793949999999</v>
      </c>
      <c r="C20" s="1">
        <v>398.3796466</v>
      </c>
      <c r="D20" s="1">
        <v>351.72035490000002</v>
      </c>
      <c r="F20">
        <v>70</v>
      </c>
      <c r="G20">
        <f t="shared" si="11"/>
        <v>15200</v>
      </c>
      <c r="H20">
        <f t="shared" si="11"/>
        <v>16400</v>
      </c>
      <c r="I20">
        <f t="shared" si="11"/>
        <v>17480</v>
      </c>
      <c r="K20">
        <v>70</v>
      </c>
      <c r="L20">
        <f t="shared" si="12"/>
        <v>9.1485661874999999E-2</v>
      </c>
      <c r="M20">
        <f t="shared" si="7"/>
        <v>8.9671972768292696E-2</v>
      </c>
      <c r="N20">
        <f t="shared" si="8"/>
        <v>8.6800895028604108E-2</v>
      </c>
      <c r="P20">
        <v>70</v>
      </c>
      <c r="Q20" s="4">
        <f t="shared" si="13"/>
        <v>8.6818137314936337</v>
      </c>
      <c r="R20" s="4">
        <f t="shared" si="9"/>
        <v>8.8195988031204156</v>
      </c>
      <c r="S20" s="4">
        <f t="shared" si="10"/>
        <v>9.0470897965068229</v>
      </c>
      <c r="U20">
        <v>70</v>
      </c>
      <c r="V20" s="4" cm="1">
        <f t="array" ref="V20">SUMPRODUCT(($B$35-B20) * (1 + $B$36) ^ (ROW($1:$15) - 1))-G20</f>
        <v>16921.683800568091</v>
      </c>
      <c r="W20" s="4" cm="1">
        <f t="array" ref="W20">SUMPRODUCT(($B$35-C20) * (1 + $B$36) ^ (ROW($1:$15) - 1))-H20</f>
        <v>17570.524519501741</v>
      </c>
      <c r="X20" s="4" cm="1">
        <f t="array" ref="X20">SUMPRODUCT(($B$35-D20) * (1 + $B$36) ^ (ROW($1:$15) - 1))-I20</f>
        <v>17568.328596599473</v>
      </c>
    </row>
    <row r="21" spans="1:24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24" x14ac:dyDescent="0.2">
      <c r="B22">
        <v>4.5</v>
      </c>
      <c r="C22">
        <v>5.5</v>
      </c>
      <c r="D22">
        <v>6.4</v>
      </c>
      <c r="G22">
        <v>4.5</v>
      </c>
      <c r="H22">
        <v>5.5</v>
      </c>
      <c r="I22">
        <v>6.4</v>
      </c>
      <c r="L22">
        <v>4.5</v>
      </c>
      <c r="M22">
        <v>5.5</v>
      </c>
      <c r="N22">
        <v>6.4</v>
      </c>
      <c r="Q22">
        <v>4.5</v>
      </c>
      <c r="R22">
        <v>5.5</v>
      </c>
      <c r="S22">
        <v>6.4</v>
      </c>
      <c r="V22">
        <v>4.5</v>
      </c>
      <c r="W22">
        <v>5.5</v>
      </c>
      <c r="X22">
        <v>6.4</v>
      </c>
    </row>
    <row r="23" spans="1:24" ht="19" x14ac:dyDescent="0.25">
      <c r="A23">
        <v>0</v>
      </c>
      <c r="B23">
        <v>1142.95371675715</v>
      </c>
      <c r="C23">
        <v>1080.3370169454499</v>
      </c>
      <c r="D23">
        <v>1029.21792654556</v>
      </c>
      <c r="F23">
        <v>0</v>
      </c>
      <c r="G23" s="5">
        <f>$B$21*$B$32+$B$34*G$12</f>
        <v>5400</v>
      </c>
      <c r="H23" s="5">
        <f t="shared" ref="H23:I23" si="14">$B$21*$B$32+$B$34*H$12</f>
        <v>6600</v>
      </c>
      <c r="I23" s="5">
        <f t="shared" si="14"/>
        <v>7680</v>
      </c>
      <c r="K23">
        <v>0</v>
      </c>
      <c r="L23">
        <f>($B$35-B23)/G23</f>
        <v>0.1344530154153426</v>
      </c>
      <c r="M23">
        <f t="shared" ref="M23:M30" si="15">($B$35-C23)/H23</f>
        <v>0.11949439137190153</v>
      </c>
      <c r="N23">
        <f t="shared" ref="N23:N30" si="16">($B$35-D23)/I23</f>
        <v>0.10934662414771354</v>
      </c>
      <c r="P23">
        <v>0</v>
      </c>
      <c r="Q23" s="4">
        <f>LN(1+(G23*$B$36/($B$35-B23)))/LN(1+$B$36)</f>
        <v>6.3466103016545521</v>
      </c>
      <c r="R23" s="4">
        <f t="shared" ref="R23:R30" si="17">LN(1+(H23*$B$36/($B$35-C23)))/LN(1+$B$36)</f>
        <v>7.0002141709099082</v>
      </c>
      <c r="S23" s="4">
        <f t="shared" ref="S23:S30" si="18">LN(1+(I23*$B$36/($B$35-D23)))/LN(1+$B$36)</f>
        <v>7.527286815638278</v>
      </c>
      <c r="U23">
        <v>0</v>
      </c>
      <c r="V23" s="4" cm="1">
        <f t="array" ref="V23">SUMPRODUCT(($B$35-B23) * (1 + $B$36) ^ (ROW($1:$15) - 1))-G23</f>
        <v>11371.271395892232</v>
      </c>
      <c r="W23" s="4" cm="1">
        <f t="array" ref="W23">SUMPRODUCT(($B$35-C23) * (1 + $B$36) ^ (ROW($1:$15) - 1))-H23</f>
        <v>11617.682858487482</v>
      </c>
      <c r="X23" s="4" cm="1">
        <f t="array" ref="X23">SUMPRODUCT(($B$35-D23) * (1 + $B$36) ^ (ROW($1:$15) - 1))-I23</f>
        <v>11718.505842359074</v>
      </c>
    </row>
    <row r="24" spans="1:24" ht="19" x14ac:dyDescent="0.25">
      <c r="A24">
        <v>10</v>
      </c>
      <c r="B24">
        <v>1134.93830991252</v>
      </c>
      <c r="C24">
        <v>1071.86887987249</v>
      </c>
      <c r="D24">
        <v>1019.84050439232</v>
      </c>
      <c r="F24">
        <v>10</v>
      </c>
      <c r="G24" s="5">
        <f t="shared" ref="G24:I30" si="19">$B$21*$B$32+$B$34*G$12</f>
        <v>5400</v>
      </c>
      <c r="H24" s="5">
        <f t="shared" si="19"/>
        <v>6600</v>
      </c>
      <c r="I24" s="5">
        <f t="shared" si="19"/>
        <v>7680</v>
      </c>
      <c r="K24">
        <v>10</v>
      </c>
      <c r="L24">
        <f t="shared" ref="L24:L30" si="20">($B$35-B24)/G24</f>
        <v>0.1359373500162</v>
      </c>
      <c r="M24">
        <f t="shared" si="15"/>
        <v>0.12077744244356213</v>
      </c>
      <c r="N24">
        <f t="shared" si="16"/>
        <v>0.11056764265725</v>
      </c>
      <c r="P24">
        <v>10</v>
      </c>
      <c r="Q24" s="4">
        <f t="shared" ref="Q24:Q30" si="21">LN(1+(G24*$B$36/($B$35-B24)))/LN(1+$B$36)</f>
        <v>6.2884202021837359</v>
      </c>
      <c r="R24" s="4">
        <f t="shared" si="17"/>
        <v>6.9388514509150943</v>
      </c>
      <c r="S24" s="4">
        <f t="shared" si="18"/>
        <v>7.4596413007690545</v>
      </c>
      <c r="U24">
        <v>10</v>
      </c>
      <c r="V24" s="4" cm="1">
        <f t="array" ref="V24">SUMPRODUCT(($B$35-B24) * (1 + $B$36) ^ (ROW($1:$15) - 1))-G24</f>
        <v>11556.422902955059</v>
      </c>
      <c r="W24" s="4" cm="1">
        <f t="array" ref="W24">SUMPRODUCT(($B$35-C24) * (1 + $B$36) ^ (ROW($1:$15) - 1))-H24</f>
        <v>11813.292185807353</v>
      </c>
      <c r="X24" s="4" cm="1">
        <f t="array" ref="X24">SUMPRODUCT(($B$35-D24) * (1 + $B$36) ^ (ROW($1:$15) - 1))-I24</f>
        <v>11935.119156903427</v>
      </c>
    </row>
    <row r="25" spans="1:24" ht="19" x14ac:dyDescent="0.25">
      <c r="A25">
        <v>20</v>
      </c>
      <c r="B25">
        <v>1135.5638164361501</v>
      </c>
      <c r="C25">
        <v>1073.2736351865699</v>
      </c>
      <c r="D25">
        <v>1021.50469699462</v>
      </c>
      <c r="F25">
        <v>20</v>
      </c>
      <c r="G25" s="5">
        <f t="shared" si="19"/>
        <v>5400</v>
      </c>
      <c r="H25" s="5">
        <f t="shared" si="19"/>
        <v>6600</v>
      </c>
      <c r="I25" s="5">
        <f t="shared" si="19"/>
        <v>7680</v>
      </c>
      <c r="K25">
        <v>20</v>
      </c>
      <c r="L25">
        <f t="shared" si="20"/>
        <v>0.13582151547478702</v>
      </c>
      <c r="M25">
        <f t="shared" si="15"/>
        <v>0.12056460072930759</v>
      </c>
      <c r="N25">
        <f t="shared" si="16"/>
        <v>0.11035095091215887</v>
      </c>
      <c r="P25">
        <v>20</v>
      </c>
      <c r="Q25" s="4">
        <f t="shared" si="21"/>
        <v>6.2929224132656811</v>
      </c>
      <c r="R25" s="4">
        <f t="shared" si="17"/>
        <v>6.9489552198123556</v>
      </c>
      <c r="S25" s="4">
        <f t="shared" si="18"/>
        <v>7.4715559819557429</v>
      </c>
      <c r="U25">
        <v>20</v>
      </c>
      <c r="V25" s="4" cm="1">
        <f t="array" ref="V25">SUMPRODUCT(($B$35-B25) * (1 + $B$36) ^ (ROW($1:$15) - 1))-G25</f>
        <v>11541.974044927934</v>
      </c>
      <c r="W25" s="4" cm="1">
        <f t="array" ref="W25">SUMPRODUCT(($B$35-C25) * (1 + $B$36) ^ (ROW($1:$15) - 1))-H25</f>
        <v>11780.843107613568</v>
      </c>
      <c r="X25" s="4" cm="1">
        <f t="array" ref="X25">SUMPRODUCT(($B$35-D25) * (1 + $B$36) ^ (ROW($1:$15) - 1))-I25</f>
        <v>11896.677219478239</v>
      </c>
    </row>
    <row r="26" spans="1:24" ht="19" x14ac:dyDescent="0.25">
      <c r="A26">
        <v>30</v>
      </c>
      <c r="B26">
        <v>1142.71474699537</v>
      </c>
      <c r="C26">
        <v>1081.98480151383</v>
      </c>
      <c r="D26">
        <v>1031.3147335717099</v>
      </c>
      <c r="F26">
        <v>30</v>
      </c>
      <c r="G26" s="5">
        <f t="shared" si="19"/>
        <v>5400</v>
      </c>
      <c r="H26" s="5">
        <f t="shared" si="19"/>
        <v>6600</v>
      </c>
      <c r="I26" s="5">
        <f t="shared" si="19"/>
        <v>7680</v>
      </c>
      <c r="K26">
        <v>30</v>
      </c>
      <c r="L26">
        <f t="shared" si="20"/>
        <v>0.13449726907493148</v>
      </c>
      <c r="M26">
        <f t="shared" si="15"/>
        <v>0.11924472704335909</v>
      </c>
      <c r="N26">
        <f t="shared" si="16"/>
        <v>0.10907360239951694</v>
      </c>
      <c r="P26">
        <v>30</v>
      </c>
      <c r="Q26" s="4">
        <f t="shared" si="21"/>
        <v>6.344859691449134</v>
      </c>
      <c r="R26" s="4">
        <f t="shared" si="17"/>
        <v>7.0122825778317877</v>
      </c>
      <c r="S26" s="4">
        <f t="shared" si="18"/>
        <v>7.5425832495355154</v>
      </c>
      <c r="U26">
        <v>30</v>
      </c>
      <c r="V26" s="4" cm="1">
        <f t="array" ref="V26">SUMPRODUCT(($B$35-B26) * (1 + $B$36) ^ (ROW($1:$15) - 1))-G26</f>
        <v>11376.791466475504</v>
      </c>
      <c r="W26" s="4" cm="1">
        <f t="array" ref="W26">SUMPRODUCT(($B$35-C26) * (1 + $B$36) ^ (ROW($1:$15) - 1))-H26</f>
        <v>11579.619937657098</v>
      </c>
      <c r="X26" s="4" cm="1">
        <f t="array" ref="X26">SUMPRODUCT(($B$35-D26) * (1 + $B$36) ^ (ROW($1:$15) - 1))-I26</f>
        <v>11670.070748740378</v>
      </c>
    </row>
    <row r="27" spans="1:24" ht="19" x14ac:dyDescent="0.25">
      <c r="A27">
        <v>40</v>
      </c>
      <c r="B27">
        <v>1157.1282521401699</v>
      </c>
      <c r="C27">
        <v>1098.1939400235699</v>
      </c>
      <c r="D27">
        <v>1049.0137757980101</v>
      </c>
      <c r="F27">
        <v>40</v>
      </c>
      <c r="G27" s="5">
        <f t="shared" si="19"/>
        <v>5400</v>
      </c>
      <c r="H27" s="5">
        <f t="shared" si="19"/>
        <v>6600</v>
      </c>
      <c r="I27" s="5">
        <f t="shared" si="19"/>
        <v>7680</v>
      </c>
      <c r="K27">
        <v>40</v>
      </c>
      <c r="L27">
        <f t="shared" si="20"/>
        <v>0.13182810145552409</v>
      </c>
      <c r="M27">
        <f t="shared" si="15"/>
        <v>0.11678879696612578</v>
      </c>
      <c r="N27">
        <f t="shared" si="16"/>
        <v>0.1067690396096341</v>
      </c>
      <c r="P27">
        <v>40</v>
      </c>
      <c r="Q27" s="4">
        <f t="shared" si="21"/>
        <v>6.4522248300431944</v>
      </c>
      <c r="R27" s="4">
        <f t="shared" si="17"/>
        <v>7.133286220335596</v>
      </c>
      <c r="S27" s="4">
        <f t="shared" si="18"/>
        <v>7.6742605748128065</v>
      </c>
      <c r="U27">
        <v>40</v>
      </c>
      <c r="V27" s="4" cm="1">
        <f t="array" ref="V27">SUMPRODUCT(($B$35-B27) * (1 + $B$36) ^ (ROW($1:$15) - 1))-G27</f>
        <v>11043.847393723227</v>
      </c>
      <c r="W27" s="4" cm="1">
        <f t="array" ref="W27">SUMPRODUCT(($B$35-C27) * (1 + $B$36) ^ (ROW($1:$15) - 1))-H27</f>
        <v>11205.19771786932</v>
      </c>
      <c r="X27" s="4" cm="1">
        <f t="array" ref="X27">SUMPRODUCT(($B$35-D27) * (1 + $B$36) ^ (ROW($1:$15) - 1))-I27</f>
        <v>11261.232569308017</v>
      </c>
    </row>
    <row r="28" spans="1:24" ht="19" x14ac:dyDescent="0.25">
      <c r="A28">
        <v>50</v>
      </c>
      <c r="B28">
        <v>1177.8778558296499</v>
      </c>
      <c r="C28">
        <v>1120.98218764065</v>
      </c>
      <c r="D28">
        <v>1073.61909139968</v>
      </c>
      <c r="F28">
        <v>50</v>
      </c>
      <c r="G28" s="5">
        <f t="shared" si="19"/>
        <v>5400</v>
      </c>
      <c r="H28" s="5">
        <f t="shared" si="19"/>
        <v>6600</v>
      </c>
      <c r="I28" s="5">
        <f t="shared" si="19"/>
        <v>7680</v>
      </c>
      <c r="K28">
        <v>50</v>
      </c>
      <c r="L28">
        <f t="shared" si="20"/>
        <v>0.12798558225376855</v>
      </c>
      <c r="M28">
        <f t="shared" si="15"/>
        <v>0.1133360321756591</v>
      </c>
      <c r="N28">
        <f t="shared" si="16"/>
        <v>0.103565222474</v>
      </c>
      <c r="P28">
        <v>50</v>
      </c>
      <c r="Q28" s="4">
        <f t="shared" si="21"/>
        <v>6.6134052179988405</v>
      </c>
      <c r="R28" s="4">
        <f t="shared" si="17"/>
        <v>7.3107477941836851</v>
      </c>
      <c r="S28" s="4">
        <f t="shared" si="18"/>
        <v>7.8652801268379724</v>
      </c>
      <c r="U28">
        <v>50</v>
      </c>
      <c r="V28" s="4" cm="1">
        <f t="array" ref="V28">SUMPRODUCT(($B$35-B28) * (1 + $B$36) ^ (ROW($1:$15) - 1))-G28</f>
        <v>10564.542915668242</v>
      </c>
      <c r="W28" s="4" cm="1">
        <f t="array" ref="W28">SUMPRODUCT(($B$35-C28) * (1 + $B$36) ^ (ROW($1:$15) - 1))-H28</f>
        <v>10678.801681908881</v>
      </c>
      <c r="X28" s="4" cm="1">
        <f t="array" ref="X28">SUMPRODUCT(($B$35-D28) * (1 + $B$36) ^ (ROW($1:$15) - 1))-I28</f>
        <v>10692.863258340611</v>
      </c>
    </row>
    <row r="29" spans="1:24" ht="19" x14ac:dyDescent="0.25">
      <c r="A29">
        <v>60</v>
      </c>
      <c r="B29">
        <v>1203.6657073374699</v>
      </c>
      <c r="C29">
        <v>1149.0862276980499</v>
      </c>
      <c r="D29">
        <v>1103.7970729705801</v>
      </c>
      <c r="F29">
        <v>60</v>
      </c>
      <c r="G29" s="5">
        <f t="shared" si="19"/>
        <v>5400</v>
      </c>
      <c r="H29" s="5">
        <f t="shared" si="19"/>
        <v>6600</v>
      </c>
      <c r="I29" s="5">
        <f t="shared" si="19"/>
        <v>7680</v>
      </c>
      <c r="K29">
        <v>60</v>
      </c>
      <c r="L29">
        <f t="shared" si="20"/>
        <v>0.12321005419676483</v>
      </c>
      <c r="M29">
        <f t="shared" si="15"/>
        <v>0.10907784428817426</v>
      </c>
      <c r="N29">
        <f t="shared" si="16"/>
        <v>9.9635797790289055E-2</v>
      </c>
      <c r="P29">
        <v>60</v>
      </c>
      <c r="Q29" s="4">
        <f t="shared" si="21"/>
        <v>6.8254523207454953</v>
      </c>
      <c r="R29" s="4">
        <f t="shared" si="17"/>
        <v>7.5423451088399789</v>
      </c>
      <c r="S29" s="4">
        <f t="shared" si="18"/>
        <v>8.1131956182681826</v>
      </c>
      <c r="U29">
        <v>60</v>
      </c>
      <c r="V29" s="4" cm="1">
        <f t="array" ref="V29">SUMPRODUCT(($B$35-B29) * (1 + $B$36) ^ (ROW($1:$15) - 1))-G29</f>
        <v>9968.8576730926579</v>
      </c>
      <c r="W29" s="4" cm="1">
        <f t="array" ref="W29">SUMPRODUCT(($B$35-C29) * (1 + $B$36) ^ (ROW($1:$15) - 1))-H29</f>
        <v>10029.613752706267</v>
      </c>
      <c r="X29" s="4" cm="1">
        <f t="array" ref="X29">SUMPRODUCT(($B$35-D29) * (1 + $B$36) ^ (ROW($1:$15) - 1))-I29</f>
        <v>9995.7684163351878</v>
      </c>
    </row>
    <row r="30" spans="1:24" ht="19" x14ac:dyDescent="0.25">
      <c r="A30">
        <v>70</v>
      </c>
      <c r="B30">
        <v>1234.1982817021101</v>
      </c>
      <c r="C30">
        <v>1182.5675887049399</v>
      </c>
      <c r="D30">
        <v>1139.9017256526699</v>
      </c>
      <c r="F30">
        <v>70</v>
      </c>
      <c r="G30" s="5">
        <f t="shared" si="19"/>
        <v>5400</v>
      </c>
      <c r="H30" s="5">
        <f t="shared" si="19"/>
        <v>6600</v>
      </c>
      <c r="I30" s="5">
        <f t="shared" si="19"/>
        <v>7680</v>
      </c>
      <c r="K30">
        <v>70</v>
      </c>
      <c r="L30">
        <f t="shared" si="20"/>
        <v>0.1175558737588685</v>
      </c>
      <c r="M30">
        <f t="shared" si="15"/>
        <v>0.10400491080228183</v>
      </c>
      <c r="N30">
        <f t="shared" si="16"/>
        <v>9.4934671138975274E-2</v>
      </c>
      <c r="P30">
        <v>70</v>
      </c>
      <c r="Q30" s="4">
        <f t="shared" si="21"/>
        <v>7.0950401553420761</v>
      </c>
      <c r="R30" s="4">
        <f t="shared" si="17"/>
        <v>7.8384943480198954</v>
      </c>
      <c r="S30" s="4">
        <f t="shared" si="18"/>
        <v>8.4315526297129058</v>
      </c>
      <c r="U30">
        <v>70</v>
      </c>
      <c r="V30" s="4" cm="1">
        <f t="array" ref="V30">SUMPRODUCT(($B$35-B30) * (1 + $B$36) ^ (ROW($1:$15) - 1))-G30</f>
        <v>9263.5719318069823</v>
      </c>
      <c r="W30" s="4" cm="1">
        <f t="array" ref="W30">SUMPRODUCT(($B$35-C30) * (1 + $B$36) ^ (ROW($1:$15) - 1))-H30</f>
        <v>9256.2126554065562</v>
      </c>
      <c r="X30" s="4" cm="1">
        <f t="array" ref="X30">SUMPRODUCT(($B$35-D30) * (1 + $B$36) ^ (ROW($1:$15) - 1))-I30</f>
        <v>9161.7707184456958</v>
      </c>
    </row>
    <row r="31" spans="1:24" x14ac:dyDescent="0.2">
      <c r="A31" t="s">
        <v>1</v>
      </c>
    </row>
    <row r="32" spans="1:24" x14ac:dyDescent="0.2">
      <c r="A32" t="s">
        <v>0</v>
      </c>
      <c r="B32" s="3">
        <v>9800</v>
      </c>
    </row>
    <row r="33" spans="1:2" x14ac:dyDescent="0.2">
      <c r="A33" t="s">
        <v>2</v>
      </c>
      <c r="B33" s="3">
        <v>1.2</v>
      </c>
    </row>
    <row r="34" spans="1:2" x14ac:dyDescent="0.2">
      <c r="A34" t="s">
        <v>3</v>
      </c>
      <c r="B34" s="3">
        <f>B33*1000</f>
        <v>1200</v>
      </c>
    </row>
    <row r="35" spans="1:2" x14ac:dyDescent="0.2">
      <c r="A35" t="s">
        <v>6</v>
      </c>
      <c r="B35" s="3">
        <v>1869</v>
      </c>
    </row>
    <row r="36" spans="1:2" x14ac:dyDescent="0.2">
      <c r="A36" t="s">
        <v>8</v>
      </c>
      <c r="B36" s="2">
        <v>5.8999999999999997E-2</v>
      </c>
    </row>
  </sheetData>
  <conditionalFormatting sqref="B3:D10 B13:D26 B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N21 L23: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2025-08-13T05:06:32Z</dcterms:modified>
</cp:coreProperties>
</file>