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F9A90BB-D857-4537-87E6-539C13A484A6}" xr6:coauthVersionLast="45" xr6:coauthVersionMax="45" xr10:uidLastSave="{00000000-0000-0000-0000-000000000000}"/>
  <bookViews>
    <workbookView xWindow="9840" yWindow="2256" windowWidth="12960" windowHeight="8808" xr2:uid="{5D733A72-1FA6-4200-A54A-1C8D74E77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4" i="1" l="1"/>
  <c r="J13" i="1"/>
  <c r="J12" i="1"/>
  <c r="J14" i="1"/>
  <c r="I7" i="1" a="1"/>
  <c r="I7" i="1" s="1"/>
  <c r="I8" i="1" a="1"/>
  <c r="I8" i="1" s="1"/>
  <c r="G6" i="1"/>
  <c r="L5" i="1"/>
  <c r="K5" i="1"/>
  <c r="J5" i="1"/>
  <c r="I5" i="1"/>
  <c r="H5" i="1"/>
  <c r="G16" i="1" a="1"/>
  <c r="G16" i="1" s="1"/>
  <c r="G17" i="1"/>
  <c r="I9" i="1" l="1"/>
  <c r="B25" i="1" l="1"/>
  <c r="B23" i="1"/>
  <c r="D20" i="1"/>
  <c r="G13" i="1"/>
  <c r="G15" i="1" s="1" a="1"/>
  <c r="G15" i="1" s="1"/>
  <c r="E12" i="1"/>
  <c r="D12" i="1"/>
  <c r="C12" i="1"/>
  <c r="B12" i="1"/>
  <c r="A12" i="1"/>
  <c r="B17" i="1" l="1"/>
  <c r="G12" i="1"/>
  <c r="B19" i="1" s="1" a="1"/>
  <c r="B19" i="1" s="1"/>
  <c r="D19" i="1"/>
  <c r="D21" i="1" s="1"/>
  <c r="B15" i="1"/>
  <c r="I16" i="1" s="1"/>
  <c r="B27" i="1"/>
  <c r="B16" i="1" l="1"/>
  <c r="B20" i="1" a="1"/>
  <c r="B20" i="1" s="1"/>
  <c r="C21" i="1" s="1"/>
  <c r="E16" i="1" l="1"/>
  <c r="I17" i="1"/>
  <c r="I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<sst xmlns="http://schemas.openxmlformats.org/spreadsheetml/2006/main" count="25" uniqueCount="18">
  <si>
    <t>TOTAL MEAN</t>
  </si>
  <si>
    <t>SSA</t>
  </si>
  <si>
    <t>SSE</t>
  </si>
  <si>
    <t>SST</t>
  </si>
  <si>
    <t>MEAN</t>
  </si>
  <si>
    <t>count</t>
  </si>
  <si>
    <t>A</t>
  </si>
  <si>
    <t>B</t>
  </si>
  <si>
    <t>C</t>
  </si>
  <si>
    <t>MSE</t>
  </si>
  <si>
    <t>TOTAL</t>
  </si>
  <si>
    <t>MODEL</t>
  </si>
  <si>
    <t>ERROR</t>
  </si>
  <si>
    <t>DOF</t>
  </si>
  <si>
    <t>CHI-SQ (ALPHA,V)</t>
  </si>
  <si>
    <t>t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</si>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</sst>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29A4-FAE8-494C-B732-8D3B09132189}">
  <dimension ref="A1:O27"/>
  <sheetViews>
    <sheetView tabSelected="1" topLeftCell="E1" workbookViewId="0">
      <selection activeCell="L5" sqref="L5"/>
    </sheetView>
  </sheetViews>
  <sheetFormatPr defaultRowHeight="14.4" x14ac:dyDescent="0.3"/>
  <cols>
    <col min="2" max="2" width="12" bestFit="1" customWidth="1"/>
    <col min="6" max="6" width="16.109375" customWidth="1"/>
    <col min="8" max="8" width="12" bestFit="1" customWidth="1"/>
    <col min="9" max="9" width="11" bestFit="1" customWidth="1"/>
  </cols>
  <sheetData>
    <row r="1" spans="1:15" x14ac:dyDescent="0.3">
      <c r="A1" t="s">
        <v>6</v>
      </c>
      <c r="B1" t="s">
        <v>7</v>
      </c>
      <c r="C1" t="s">
        <v>8</v>
      </c>
      <c r="D1" t="s">
        <v>16</v>
      </c>
      <c r="E1" t="s">
        <v>17</v>
      </c>
    </row>
    <row r="2" spans="1:15" x14ac:dyDescent="0.3">
      <c r="A2">
        <v>15</v>
      </c>
      <c r="B2">
        <v>15</v>
      </c>
      <c r="C2">
        <v>45</v>
      </c>
      <c r="D2">
        <v>55</v>
      </c>
      <c r="E2">
        <v>37</v>
      </c>
    </row>
    <row r="3" spans="1:15" x14ac:dyDescent="0.3">
      <c r="A3">
        <v>27</v>
      </c>
      <c r="B3">
        <v>10</v>
      </c>
      <c r="C3">
        <v>75</v>
      </c>
      <c r="D3">
        <v>77</v>
      </c>
      <c r="E3">
        <v>20</v>
      </c>
    </row>
    <row r="4" spans="1:15" x14ac:dyDescent="0.3">
      <c r="A4">
        <v>43</v>
      </c>
      <c r="B4">
        <v>8</v>
      </c>
      <c r="C4">
        <v>35</v>
      </c>
      <c r="D4">
        <v>85</v>
      </c>
      <c r="E4">
        <v>31</v>
      </c>
    </row>
    <row r="5" spans="1:15" x14ac:dyDescent="0.3">
      <c r="A5">
        <v>21</v>
      </c>
      <c r="B5">
        <v>17</v>
      </c>
      <c r="C5">
        <v>67</v>
      </c>
      <c r="D5">
        <v>40</v>
      </c>
      <c r="E5">
        <v>9</v>
      </c>
      <c r="H5">
        <f>AVERAGE(A2:A5)</f>
        <v>26.5</v>
      </c>
      <c r="I5">
        <f t="shared" ref="I5:L5" si="0">AVERAGE(B2:B5)</f>
        <v>12.5</v>
      </c>
      <c r="J5">
        <f t="shared" si="0"/>
        <v>55.5</v>
      </c>
      <c r="K5">
        <f t="shared" si="0"/>
        <v>64.25</v>
      </c>
      <c r="L5">
        <f t="shared" si="0"/>
        <v>24.25</v>
      </c>
    </row>
    <row r="6" spans="1:15" x14ac:dyDescent="0.3">
      <c r="G6">
        <f>AVERAGE(A2:E5)</f>
        <v>36.6</v>
      </c>
    </row>
    <row r="7" spans="1:15" x14ac:dyDescent="0.3">
      <c r="H7" t="s">
        <v>1</v>
      </c>
      <c r="I7" cm="1">
        <f t="array" ref="I7">5*SUM((H5:L5-G6)^2)</f>
        <v>9785.375</v>
      </c>
    </row>
    <row r="8" spans="1:15" x14ac:dyDescent="0.3">
      <c r="A8" t="s">
        <v>3</v>
      </c>
      <c r="H8" t="s">
        <v>3</v>
      </c>
      <c r="I8" cm="1">
        <f t="array" ref="I8">SUM((A2:E5-H6)^2)</f>
        <v>37876</v>
      </c>
    </row>
    <row r="9" spans="1:15" x14ac:dyDescent="0.3">
      <c r="H9" t="s">
        <v>2</v>
      </c>
      <c r="I9">
        <f>I8-I7</f>
        <v>28090.625</v>
      </c>
    </row>
    <row r="11" spans="1:15" x14ac:dyDescent="0.3">
      <c r="A11" t="s">
        <v>4</v>
      </c>
    </row>
    <row r="12" spans="1:15" x14ac:dyDescent="0.3">
      <c r="A12">
        <f>AVERAGE(A2:A7)</f>
        <v>26.5</v>
      </c>
      <c r="B12">
        <f>AVERAGE(B2:B7)</f>
        <v>12.5</v>
      </c>
      <c r="C12">
        <f>AVERAGE(C2:C7)</f>
        <v>55.5</v>
      </c>
      <c r="D12">
        <f>AVERAGE(D2:D7)</f>
        <v>64.25</v>
      </c>
      <c r="E12">
        <f>AVERAGE(E2:E7)</f>
        <v>24.25</v>
      </c>
      <c r="F12" t="s">
        <v>0</v>
      </c>
      <c r="G12">
        <f>AVERAGE(A12:E12)</f>
        <v>36.6</v>
      </c>
      <c r="J12">
        <f>1957.057/4</f>
        <v>489.26425</v>
      </c>
    </row>
    <row r="13" spans="1:15" x14ac:dyDescent="0.3">
      <c r="F13" t="s">
        <v>5</v>
      </c>
      <c r="G13">
        <f>COUNT(A2:E7)</f>
        <v>20</v>
      </c>
      <c r="J13">
        <f>3265.5/(15)</f>
        <v>217.7</v>
      </c>
    </row>
    <row r="14" spans="1:15" x14ac:dyDescent="0.3">
      <c r="J14">
        <f>J12/J13</f>
        <v>2.2474242076251723</v>
      </c>
      <c r="O14">
        <f>4.17*SQRT(3256.5/5)</f>
        <v>106.42081831108045</v>
      </c>
    </row>
    <row r="15" spans="1:15" x14ac:dyDescent="0.3">
      <c r="A15" t="s">
        <v>1</v>
      </c>
      <c r="B15">
        <f>G17-G15</f>
        <v>25801.8</v>
      </c>
      <c r="F15" t="s">
        <v>6</v>
      </c>
      <c r="G15" cm="1">
        <f t="array" ref="G15">SUM(A2:E7^2)/G13</f>
        <v>1893.8</v>
      </c>
    </row>
    <row r="16" spans="1:15" x14ac:dyDescent="0.3">
      <c r="A16" t="s">
        <v>2</v>
      </c>
      <c r="B16">
        <f>B17-B15</f>
        <v>10180.399999999998</v>
      </c>
      <c r="D16" t="s">
        <v>9</v>
      </c>
      <c r="E16">
        <f>B16/(30-(5))</f>
        <v>407.21599999999989</v>
      </c>
      <c r="F16" t="s">
        <v>7</v>
      </c>
      <c r="G16" cm="1">
        <f t="array" ref="G16">SUM(A2:E5^2)</f>
        <v>37876</v>
      </c>
      <c r="I16">
        <f>B15/4</f>
        <v>6450.45</v>
      </c>
    </row>
    <row r="17" spans="1:9" x14ac:dyDescent="0.3">
      <c r="A17" t="s">
        <v>3</v>
      </c>
      <c r="B17">
        <f>G16-G15</f>
        <v>35982.199999999997</v>
      </c>
      <c r="F17" t="s">
        <v>8</v>
      </c>
      <c r="G17">
        <f>SUM(A2:A7)^2/5+SUM(B2:B7)^2/5+SUM(C2:C7)^2/5+SUM(D2:D7)^2/5+SUM(E2:E7)^2/5</f>
        <v>27695.599999999999</v>
      </c>
      <c r="I17">
        <f>B16/(5*19)</f>
        <v>107.16210526315787</v>
      </c>
    </row>
    <row r="18" spans="1:9" x14ac:dyDescent="0.3">
      <c r="D18" t="s">
        <v>13</v>
      </c>
      <c r="I18">
        <f>I16/I17</f>
        <v>60.193386310950466</v>
      </c>
    </row>
    <row r="19" spans="1:9" x14ac:dyDescent="0.3">
      <c r="A19" t="s">
        <v>10</v>
      </c>
      <c r="B19" cm="1">
        <f t="array" ref="B19">SUM((A2:E7-G12)^2)</f>
        <v>24480.400000000009</v>
      </c>
      <c r="D19">
        <f>G13-1</f>
        <v>19</v>
      </c>
    </row>
    <row r="20" spans="1:9" x14ac:dyDescent="0.3">
      <c r="A20" t="s">
        <v>11</v>
      </c>
      <c r="B20" cm="1">
        <f t="array" ref="B20">COUNT(A2:A7)*SUM((A12:E12-G12)^2)</f>
        <v>7828.2999999999993</v>
      </c>
      <c r="D20">
        <f>COUNT(A2:E2)-1</f>
        <v>4</v>
      </c>
    </row>
    <row r="21" spans="1:9" x14ac:dyDescent="0.3">
      <c r="A21" t="s">
        <v>12</v>
      </c>
      <c r="B21">
        <v>124020.33333333334</v>
      </c>
      <c r="C21">
        <f>B21+B20</f>
        <v>131848.63333333333</v>
      </c>
      <c r="D21">
        <f>D19-D20</f>
        <v>15</v>
      </c>
    </row>
    <row r="23" spans="1:9" x14ac:dyDescent="0.3">
      <c r="A23" t="s">
        <v>14</v>
      </c>
      <c r="B23">
        <f>_xlfn.CHISQ.INV.RT(0.01,2)</f>
        <v>9.2103403719761818</v>
      </c>
    </row>
    <row r="25" spans="1:9" x14ac:dyDescent="0.3">
      <c r="B25">
        <f>B21/25</f>
        <v>4960.8133333333335</v>
      </c>
    </row>
    <row r="27" spans="1:9" x14ac:dyDescent="0.3">
      <c r="A27" t="s">
        <v>15</v>
      </c>
      <c r="B27">
        <f>(A12-E12)/SQRT(B25)/SQRT(2/6)</f>
        <v>5.533076855216227E-2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2020-05-10T15:13:50Z</dcterms:created>
  <dcterms:modified xsi:type="dcterms:W3CDTF">2020-05-11T05:11:33Z</dcterms:modified>
</cp:coreProperties>
</file>