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anto\Desktop\VideoCorsoExcel\script\Quinta lezione\"/>
    </mc:Choice>
  </mc:AlternateContent>
  <xr:revisionPtr revIDLastSave="0" documentId="13_ncr:1_{91120A91-2B77-4886-A7CE-40A9150E6CA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unzioni" sheetId="10" r:id="rId1"/>
    <sheet name="Esercizio stringhe" sheetId="11" r:id="rId2"/>
    <sheet name="Se" sheetId="15" r:id="rId3"/>
    <sheet name="Se2" sheetId="16" r:id="rId4"/>
    <sheet name="Fatture" sheetId="2" r:id="rId5"/>
    <sheet name="Database" sheetId="3" r:id="rId6"/>
  </sheets>
  <definedNames>
    <definedName name="_xlnm._FilterDatabase" localSheetId="5" hidden="1">Database!$A$1:$A$41</definedName>
    <definedName name="_xlnm._FilterDatabase" localSheetId="4" hidden="1">Fatture!$A$1:$O$302</definedName>
    <definedName name="_xlnm._FilterDatabase" localSheetId="0" hidden="1">Funzioni!$A$1:$L$19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2" i="2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" i="16"/>
  <c r="G1" i="15"/>
  <c r="C2" i="15" s="1"/>
  <c r="G3" i="11"/>
  <c r="G4" i="11"/>
  <c r="G2" i="11"/>
  <c r="F3" i="11"/>
  <c r="F4" i="11"/>
  <c r="F2" i="11"/>
  <c r="E3" i="11"/>
  <c r="E4" i="11"/>
  <c r="E2" i="11"/>
  <c r="D3" i="11"/>
  <c r="D4" i="11"/>
  <c r="D2" i="11"/>
  <c r="C3" i="11"/>
  <c r="C4" i="11"/>
  <c r="C2" i="11"/>
  <c r="B3" i="11"/>
  <c r="B4" i="11"/>
  <c r="B2" i="11"/>
  <c r="O9" i="10"/>
  <c r="O8" i="10"/>
  <c r="O7" i="10"/>
  <c r="O6" i="10"/>
  <c r="O5" i="10"/>
  <c r="O4" i="10"/>
  <c r="O3" i="10"/>
  <c r="O2" i="10"/>
  <c r="O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" i="10"/>
  <c r="E11" i="15" l="1"/>
  <c r="E18" i="15"/>
  <c r="E10" i="15"/>
  <c r="E17" i="15"/>
  <c r="E9" i="15"/>
  <c r="E16" i="15"/>
  <c r="E8" i="15"/>
  <c r="E14" i="15"/>
  <c r="E6" i="15"/>
  <c r="E3" i="15"/>
  <c r="E7" i="15"/>
  <c r="E21" i="15"/>
  <c r="E13" i="15"/>
  <c r="E5" i="15"/>
  <c r="E19" i="15"/>
  <c r="E15" i="15"/>
  <c r="E20" i="15"/>
  <c r="E12" i="15"/>
  <c r="E4" i="15"/>
  <c r="E2" i="15"/>
  <c r="D16" i="15" a="1"/>
  <c r="D16" i="15" s="1"/>
  <c r="D19" i="15" a="1"/>
  <c r="D19" i="15" s="1"/>
  <c r="D15" i="15" a="1"/>
  <c r="D15" i="15" s="1"/>
  <c r="D11" i="15" a="1"/>
  <c r="D11" i="15" s="1"/>
  <c r="D7" i="15" a="1"/>
  <c r="D7" i="15" s="1"/>
  <c r="D3" i="15" a="1"/>
  <c r="D3" i="15" s="1"/>
  <c r="D18" i="15" a="1"/>
  <c r="D18" i="15" s="1"/>
  <c r="D14" i="15" a="1"/>
  <c r="D14" i="15" s="1"/>
  <c r="D10" i="15" a="1"/>
  <c r="D10" i="15" s="1"/>
  <c r="D21" i="15" a="1"/>
  <c r="D21" i="15" s="1"/>
  <c r="D17" i="15" a="1"/>
  <c r="D17" i="15" s="1"/>
  <c r="D13" i="15" a="1"/>
  <c r="D13" i="15" s="1"/>
  <c r="D9" i="15" a="1"/>
  <c r="D9" i="15" s="1"/>
  <c r="D5" i="15" a="1"/>
  <c r="D5" i="15" s="1"/>
  <c r="D6" i="15" a="1"/>
  <c r="D6" i="15" s="1"/>
  <c r="D20" i="15" a="1"/>
  <c r="D20" i="15" s="1"/>
  <c r="D12" i="15" a="1"/>
  <c r="D12" i="15" s="1"/>
  <c r="D8" i="15" a="1"/>
  <c r="D8" i="15" s="1"/>
  <c r="D4" i="15" a="1"/>
  <c r="D4" i="15" s="1"/>
  <c r="D2" i="15" a="1"/>
  <c r="D2" i="15" s="1"/>
  <c r="C19" i="15"/>
  <c r="C11" i="15"/>
  <c r="C3" i="15"/>
  <c r="C18" i="15"/>
  <c r="C10" i="15"/>
  <c r="C9" i="15"/>
  <c r="C16" i="15"/>
  <c r="C8" i="15"/>
  <c r="C17" i="15"/>
  <c r="C15" i="15"/>
  <c r="C7" i="15"/>
  <c r="C14" i="15"/>
  <c r="C6" i="15"/>
  <c r="C21" i="15"/>
  <c r="C13" i="15"/>
  <c r="C5" i="15"/>
  <c r="C20" i="15"/>
  <c r="C12" i="15"/>
  <c r="C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tc={5D82382B-0FEA-41AF-A069-80EB385F8A82}</author>
    <author>tc={4D922DAF-E233-4A86-9A1E-F949780669F6}</author>
    <author>tc={CEBB7236-2AAC-4C2D-89B9-489A864560C7}</author>
  </authors>
  <commentList>
    <comment ref="C1" authorId="0" shapeId="0" xr:uid="{5D82382B-0FEA-41AF-A069-80EB385F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altrimenti "non scaduto"</t>
      </text>
    </comment>
    <comment ref="D1" authorId="1" shapeId="0" xr:uid="{4D922DAF-E233-4A86-9A1E-F949780669F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  <comment ref="E1" authorId="2" shapeId="0" xr:uid="{CEBB7236-2AAC-4C2D-89B9-489A864560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tc={541D0434-A88F-412B-B385-C491C067F53F}</author>
  </authors>
  <commentList>
    <comment ref="N1" authorId="0" shapeId="0" xr:uid="{541D0434-A88F-412B-B385-C491C067F53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differenza &lt; 0 allora "in anticipo"
Se differenza = 0 allora "in linea"
Se differenza tra 1 e 7 allora "in ritardo"
Se differenza maggiore di 7 allora "in extra ritardo"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<sst xmlns="http://schemas.openxmlformats.org/spreadsheetml/2006/main" count="236" uniqueCount="119">
  <si>
    <t>IdFattura</t>
  </si>
  <si>
    <t>IdCliente</t>
  </si>
  <si>
    <t>IdFornitore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</si>
  <si>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</si>
  <si>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</si>
  <si>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</si>
  <si>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</si>
  <si>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</si>
  <si>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</si>
  <si>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</si>
  <si>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</si>
  <si>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</si>
  <si>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</si>
  <si>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</si>
  <si>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</si>
  <si>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</si>
  <si>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</si>
  <si>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</si>
  <si>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</si>
  <si>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</si>
  <si>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</si>
  <si>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</si>
  <si>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</si>
  <si>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</si>
  <si>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</si>
  <si>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</si>
  <si>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</si>
  <si>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</si>
  <si>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</si>
  <si>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</si>
  <si>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</si>
  <si>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</si>
  <si>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</si>
  <si>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</si>
  <si>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</si>
  <si>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</si>
  <si>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</si>
  <si>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</si>
  <si>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</si>
  <si>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</si>
  <si>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</si>
  <si>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</si>
  <si>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</si>
  <si>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</si>
  <si>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Denominazione</t>
  </si>
  <si>
    <t>Fornitore Ava</t>
  </si>
  <si>
    <t>Fornitore Bcb</t>
  </si>
  <si>
    <t>Fornitore Asa</t>
  </si>
  <si>
    <t>Calabria</t>
  </si>
  <si>
    <t>Nazione</t>
  </si>
  <si>
    <t>Corriere Iba</t>
  </si>
  <si>
    <t>Italia</t>
  </si>
  <si>
    <t>Corriere Cic</t>
  </si>
  <si>
    <t>Corriere Dais</t>
  </si>
  <si>
    <t>Prezzo Scontato</t>
  </si>
  <si>
    <t>Regione del cliente</t>
  </si>
  <si>
    <t>Regione del fornitore</t>
  </si>
  <si>
    <t>Regione corriere</t>
  </si>
  <si>
    <t>Regione del cliente X</t>
  </si>
  <si>
    <t>Esito pagamento</t>
  </si>
  <si>
    <t>NumeroCliente</t>
  </si>
  <si>
    <t>Cognome</t>
  </si>
  <si>
    <t>DataOrdine</t>
  </si>
  <si>
    <t>Stato</t>
  </si>
  <si>
    <t>RegioneResidenza</t>
  </si>
  <si>
    <t>Spesa</t>
  </si>
  <si>
    <t>Sconto</t>
  </si>
  <si>
    <t>Mese Ordine</t>
  </si>
  <si>
    <t>Anno Ordine</t>
  </si>
  <si>
    <t>Ulteriore sconto</t>
  </si>
  <si>
    <t>Iantomasi</t>
  </si>
  <si>
    <t>Ok</t>
  </si>
  <si>
    <t>Rossi</t>
  </si>
  <si>
    <t>Deviazione standard</t>
  </si>
  <si>
    <t>Alberto</t>
  </si>
  <si>
    <t>Verdi</t>
  </si>
  <si>
    <t>ko</t>
  </si>
  <si>
    <t>Milano</t>
  </si>
  <si>
    <t xml:space="preserve">Giovanni </t>
  </si>
  <si>
    <t>Limone</t>
  </si>
  <si>
    <t>Campaia</t>
  </si>
  <si>
    <t>Angelo</t>
  </si>
  <si>
    <t>Marino</t>
  </si>
  <si>
    <t>giacomo</t>
  </si>
  <si>
    <t>Guarino</t>
  </si>
  <si>
    <t>Giacomo</t>
  </si>
  <si>
    <t>Sacco</t>
  </si>
  <si>
    <t>Ko</t>
  </si>
  <si>
    <t>Botta</t>
  </si>
  <si>
    <t>Campania</t>
  </si>
  <si>
    <t>Parma</t>
  </si>
  <si>
    <t>nicola</t>
  </si>
  <si>
    <t>iantomasi</t>
  </si>
  <si>
    <t>Codice</t>
  </si>
  <si>
    <t>Sostituisci trattini con  punto</t>
  </si>
  <si>
    <t>Estrarre primi tre caratteri</t>
  </si>
  <si>
    <t>Estrarre ultimi tre caratteri</t>
  </si>
  <si>
    <t>Estrarre tre caratteri centrali</t>
  </si>
  <si>
    <t>232-cdc-432</t>
  </si>
  <si>
    <t>121-CFC-123</t>
  </si>
  <si>
    <t>982-CRP-123</t>
  </si>
  <si>
    <t>Ricomponi codice</t>
  </si>
  <si>
    <t>Fattura</t>
  </si>
  <si>
    <t>Data odierna</t>
  </si>
  <si>
    <t>Mese</t>
  </si>
  <si>
    <t>Differenza_DatePagamento_DataTerminePagamento</t>
  </si>
  <si>
    <t>Totale Colonna L</t>
  </si>
  <si>
    <t>Media Colonna L</t>
  </si>
  <si>
    <t>Rendiamo tutto maiuscolo</t>
  </si>
  <si>
    <t>Somma Colonna L per stato Ok</t>
  </si>
  <si>
    <t>Somma Colonna L per stato ko</t>
  </si>
  <si>
    <t>Numero stato Ok</t>
  </si>
  <si>
    <t>Numero stato Ko</t>
  </si>
  <si>
    <t>Stato 2</t>
  </si>
  <si>
    <t>Data Fine</t>
  </si>
  <si>
    <t>Prezzo con sconto applicato solo se a dicembre</t>
  </si>
  <si>
    <t>Esito pagamento bis</t>
  </si>
  <si>
    <t>Numero ordini con colonna L &gt;70</t>
  </si>
  <si>
    <t>Numero ordini con colonna L 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</si>
</sst>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4" fontId="1" fillId="2" borderId="1" xfId="0" applyNumberFormat="1" applyFont="1" applyFill="1" applyBorder="1"/>
    <xf numFmtId="0" fontId="0" fillId="3" borderId="3" xfId="0" applyFill="1" applyBorder="1"/>
    <xf numFmtId="14" fontId="0" fillId="3" borderId="1" xfId="0" applyNumberFormat="1" applyFill="1" applyBorder="1"/>
    <xf numFmtId="0" fontId="0" fillId="0" borderId="3" xfId="0" applyBorder="1"/>
    <xf numFmtId="14" fontId="0" fillId="0" borderId="1" xfId="0" applyNumberFormat="1" applyBorder="1"/>
    <xf numFmtId="0" fontId="0" fillId="0" borderId="4" xfId="0" applyBorder="1"/>
    <xf numFmtId="14" fontId="0" fillId="0" borderId="2" xfId="0" applyNumberFormat="1" applyBorder="1"/>
    <xf numFmtId="0" fontId="0" fillId="3" borderId="4" xfId="0" applyFill="1" applyBorder="1"/>
    <xf numFmtId="0" fontId="0" fillId="3" borderId="2" xfId="0" applyFill="1" applyBorder="1"/>
    <xf numFmtId="2" fontId="0" fillId="0" borderId="0" xfId="0" applyNumberFormat="1"/>
    <xf numFmtId="14" fontId="1" fillId="2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3" fillId="4" borderId="0" xfId="0" applyFont="1" applyFill="1"/>
    <xf numFmtId="14" fontId="0" fillId="0" borderId="0" xfId="0" applyNumberFormat="1"/>
    <xf numFmtId="0" fontId="2" fillId="0" borderId="0" xfId="0" applyFont="1"/>
    <xf numFmtId="0" fontId="2" fillId="4" borderId="0" xfId="0" applyFont="1" applyFill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2" fillId="4" borderId="0" xfId="0" applyNumberFormat="1" applyFont="1" applyFill="1"/>
    <xf numFmtId="14" fontId="2" fillId="0" borderId="0" xfId="0" applyNumberFormat="1" applyFon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Iantomasi" id="{C1A60CB1-E052-4334-968F-6228C91D36CD}" userId="c00efdef560067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20T07:39:20.23" personId="{C1A60CB1-E052-4334-968F-6228C91D36CD}" id="{5D82382B-0FEA-41AF-A069-80EB385F8A82}">
    <text>Se Data Fine precedente alla data odierna allora "scaduto", altrimenti "non scaduto"</text>
  </threadedComment>
  <threadedComment ref="D1" dT="2022-08-20T07:39:49.90" personId="{C1A60CB1-E052-4334-968F-6228C91D36CD}" id="{4D922DAF-E233-4A86-9A1E-F949780669F6}">
    <text>Se Data Fine precedente alla data odierna allora "scaduto", se uguale alla data odierna allora "scade oggi", se maggiore della data odierna allora "non scaduto"</text>
  </threadedComment>
  <threadedComment ref="E1" dT="2022-08-20T07:39:49.90" personId="{C1A60CB1-E052-4334-968F-6228C91D36CD}" id="{CEBB7236-2AAC-4C2D-89B9-489A864560C7}">
    <text>Se Data Fine precedente alla data odierna allora "scaduto", se uguale alla data odierna allora "scade oggi", se maggiore della data odierna allora "non scaduto"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2-08-20T07:41:17.82" personId="{C1A60CB1-E052-4334-968F-6228C91D36CD}" id="{541D0434-A88F-412B-B385-C491C067F53F}">
    <text>Se differenza &lt; 0 allora "in anticipo"
Se differenza = 0 allora "in linea"
Se differenza tra 1 e 7 allora "in ritardo"
Se differenza maggiore di 7 allora "in extra ritardo"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06D-A5BC-4895-921B-8A8BB07DC5D0}">
  <dimension ref="A1:Q21"/>
  <sheetViews>
    <sheetView workbookViewId="0">
      <selection activeCell="O1" sqref="O1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9.6640625" bestFit="1" customWidth="1"/>
    <col min="4" max="4" width="11.44140625" bestFit="1" customWidth="1"/>
    <col min="5" max="5" width="6.109375" bestFit="1" customWidth="1"/>
    <col min="6" max="6" width="17.109375" bestFit="1" customWidth="1"/>
    <col min="7" max="7" width="6.5546875" bestFit="1" customWidth="1"/>
    <col min="8" max="8" width="7.33203125" bestFit="1" customWidth="1"/>
    <col min="9" max="9" width="15.109375" style="15" bestFit="1" customWidth="1"/>
    <col min="10" max="11" width="12.33203125" style="25" bestFit="1" customWidth="1"/>
    <col min="12" max="12" width="15.109375" bestFit="1" customWidth="1"/>
    <col min="14" max="14" width="30.33203125" bestFit="1" customWidth="1"/>
    <col min="15" max="15" width="12" style="15" bestFit="1" customWidth="1"/>
  </cols>
  <sheetData>
    <row r="1" spans="1:17" x14ac:dyDescent="0.3">
      <c r="A1" s="17" t="s">
        <v>60</v>
      </c>
      <c r="B1" s="17" t="s">
        <v>8</v>
      </c>
      <c r="C1" s="17" t="s">
        <v>61</v>
      </c>
      <c r="D1" s="18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23" t="s">
        <v>54</v>
      </c>
      <c r="J1" s="24" t="s">
        <v>67</v>
      </c>
      <c r="K1" s="24" t="s">
        <v>68</v>
      </c>
      <c r="L1" s="19" t="s">
        <v>69</v>
      </c>
      <c r="N1" s="17" t="s">
        <v>106</v>
      </c>
      <c r="O1" s="15">
        <f>SUM(L:L)</f>
        <v>856.94</v>
      </c>
      <c r="Q1" s="20"/>
    </row>
    <row r="2" spans="1:17" x14ac:dyDescent="0.3">
      <c r="A2">
        <v>1</v>
      </c>
      <c r="B2" t="s">
        <v>11</v>
      </c>
      <c r="C2" t="s">
        <v>70</v>
      </c>
      <c r="D2" s="20">
        <v>43025</v>
      </c>
      <c r="E2" s="20" t="s">
        <v>71</v>
      </c>
      <c r="F2" t="s">
        <v>28</v>
      </c>
      <c r="G2">
        <v>30.12</v>
      </c>
      <c r="H2" s="15">
        <v>3.91</v>
      </c>
      <c r="I2" s="15">
        <f>G2-H2</f>
        <v>26.21</v>
      </c>
      <c r="J2" s="25">
        <f>MONTH(D2)</f>
        <v>10</v>
      </c>
      <c r="K2" s="25">
        <f>YEAR(D2)</f>
        <v>2017</v>
      </c>
      <c r="L2" s="15">
        <f>I2-$O$10</f>
        <v>25.01</v>
      </c>
      <c r="M2" s="15"/>
      <c r="N2" s="17" t="s">
        <v>107</v>
      </c>
      <c r="O2" s="15">
        <f>AVERAGE(L:L)</f>
        <v>47.607777777777784</v>
      </c>
      <c r="Q2" s="20"/>
    </row>
    <row r="3" spans="1:17" x14ac:dyDescent="0.3">
      <c r="A3">
        <v>2</v>
      </c>
      <c r="B3" t="s">
        <v>24</v>
      </c>
      <c r="C3" t="s">
        <v>72</v>
      </c>
      <c r="D3" s="20">
        <v>43451</v>
      </c>
      <c r="E3" s="20" t="s">
        <v>71</v>
      </c>
      <c r="F3" t="s">
        <v>41</v>
      </c>
      <c r="G3">
        <v>38.14</v>
      </c>
      <c r="H3" s="15">
        <v>2.11</v>
      </c>
      <c r="I3" s="15">
        <f t="shared" ref="I3:I19" si="0">G3-H3</f>
        <v>36.03</v>
      </c>
      <c r="J3" s="25">
        <f t="shared" ref="J3:J19" si="1">MONTH(D3)</f>
        <v>12</v>
      </c>
      <c r="K3" s="25">
        <f t="shared" ref="K3:K19" si="2">YEAR(D3)</f>
        <v>2018</v>
      </c>
      <c r="L3" s="15">
        <f t="shared" ref="L3:L19" si="3">I3-$O$10</f>
        <v>34.83</v>
      </c>
      <c r="N3" s="21" t="s">
        <v>73</v>
      </c>
      <c r="O3" s="15">
        <f>_xlfn.STDEV.P(L:L)</f>
        <v>29.224928771998645</v>
      </c>
      <c r="Q3" s="20"/>
    </row>
    <row r="4" spans="1:17" x14ac:dyDescent="0.3">
      <c r="A4">
        <v>3</v>
      </c>
      <c r="B4" t="s">
        <v>74</v>
      </c>
      <c r="C4" t="s">
        <v>75</v>
      </c>
      <c r="D4" s="20">
        <v>43468</v>
      </c>
      <c r="E4" s="20" t="s">
        <v>76</v>
      </c>
      <c r="F4" t="s">
        <v>77</v>
      </c>
      <c r="G4">
        <v>93.32</v>
      </c>
      <c r="H4" s="15">
        <v>2.13</v>
      </c>
      <c r="I4" s="15">
        <f t="shared" si="0"/>
        <v>91.19</v>
      </c>
      <c r="J4" s="25">
        <f t="shared" si="1"/>
        <v>1</v>
      </c>
      <c r="K4" s="25">
        <f t="shared" si="2"/>
        <v>2019</v>
      </c>
      <c r="L4" s="15">
        <f t="shared" si="3"/>
        <v>89.99</v>
      </c>
      <c r="N4" s="21" t="s">
        <v>111</v>
      </c>
      <c r="O4" s="25">
        <f>COUNTIFS(E:E,"Ok")</f>
        <v>13</v>
      </c>
      <c r="Q4" s="20"/>
    </row>
    <row r="5" spans="1:17" x14ac:dyDescent="0.3">
      <c r="A5">
        <v>4</v>
      </c>
      <c r="B5" t="s">
        <v>78</v>
      </c>
      <c r="C5" t="s">
        <v>79</v>
      </c>
      <c r="D5" s="20">
        <v>42856</v>
      </c>
      <c r="E5" s="20" t="s">
        <v>76</v>
      </c>
      <c r="F5" t="s">
        <v>80</v>
      </c>
      <c r="G5">
        <v>22.32</v>
      </c>
      <c r="H5" s="15">
        <v>2.14</v>
      </c>
      <c r="I5" s="15">
        <f t="shared" si="0"/>
        <v>20.18</v>
      </c>
      <c r="J5" s="25">
        <f t="shared" si="1"/>
        <v>5</v>
      </c>
      <c r="K5" s="25">
        <f t="shared" si="2"/>
        <v>2017</v>
      </c>
      <c r="L5" s="15">
        <f t="shared" si="3"/>
        <v>18.98</v>
      </c>
      <c r="N5" s="21" t="s">
        <v>112</v>
      </c>
      <c r="O5" s="25">
        <f>COUNTIFS(E:E,"Ko")</f>
        <v>5</v>
      </c>
      <c r="Q5" s="20"/>
    </row>
    <row r="6" spans="1:17" x14ac:dyDescent="0.3">
      <c r="A6">
        <v>5</v>
      </c>
      <c r="B6" t="s">
        <v>81</v>
      </c>
      <c r="C6" t="s">
        <v>75</v>
      </c>
      <c r="D6" s="20">
        <v>36526</v>
      </c>
      <c r="E6" s="20" t="s">
        <v>71</v>
      </c>
      <c r="F6" t="s">
        <v>38</v>
      </c>
      <c r="G6">
        <v>55.14</v>
      </c>
      <c r="H6" s="15">
        <v>3.91</v>
      </c>
      <c r="I6" s="15">
        <f t="shared" si="0"/>
        <v>51.230000000000004</v>
      </c>
      <c r="J6" s="25">
        <f t="shared" si="1"/>
        <v>1</v>
      </c>
      <c r="K6" s="25">
        <f t="shared" si="2"/>
        <v>2000</v>
      </c>
      <c r="L6" s="15">
        <f t="shared" si="3"/>
        <v>50.03</v>
      </c>
      <c r="N6" s="21" t="s">
        <v>109</v>
      </c>
      <c r="O6" s="15">
        <f>SUMIFS(L:L,E:E,"Ok")</f>
        <v>570.96999999999991</v>
      </c>
      <c r="Q6" s="20"/>
    </row>
    <row r="7" spans="1:17" x14ac:dyDescent="0.3">
      <c r="A7">
        <v>6</v>
      </c>
      <c r="B7" t="s">
        <v>74</v>
      </c>
      <c r="C7" t="s">
        <v>82</v>
      </c>
      <c r="D7" s="20">
        <v>42769</v>
      </c>
      <c r="E7" s="20" t="s">
        <v>71</v>
      </c>
      <c r="F7" t="s">
        <v>32</v>
      </c>
      <c r="G7">
        <v>38.14</v>
      </c>
      <c r="H7" s="15">
        <v>3.91</v>
      </c>
      <c r="I7" s="15">
        <f t="shared" si="0"/>
        <v>34.230000000000004</v>
      </c>
      <c r="J7" s="25">
        <f t="shared" si="1"/>
        <v>2</v>
      </c>
      <c r="K7" s="25">
        <f t="shared" si="2"/>
        <v>2017</v>
      </c>
      <c r="L7" s="15">
        <f t="shared" si="3"/>
        <v>33.03</v>
      </c>
      <c r="N7" s="21" t="s">
        <v>110</v>
      </c>
      <c r="O7" s="15">
        <f>SUMIFS(L:L,E:E,"Ko")</f>
        <v>285.96999999999997</v>
      </c>
      <c r="Q7" s="20"/>
    </row>
    <row r="8" spans="1:17" x14ac:dyDescent="0.3">
      <c r="A8">
        <v>7</v>
      </c>
      <c r="B8" t="s">
        <v>83</v>
      </c>
      <c r="C8" t="s">
        <v>84</v>
      </c>
      <c r="D8" s="20">
        <v>43564</v>
      </c>
      <c r="E8" s="20" t="s">
        <v>71</v>
      </c>
      <c r="F8" t="s">
        <v>32</v>
      </c>
      <c r="G8">
        <v>92.32</v>
      </c>
      <c r="H8" s="15">
        <v>3.91</v>
      </c>
      <c r="I8" s="15">
        <f t="shared" si="0"/>
        <v>88.41</v>
      </c>
      <c r="J8" s="25">
        <f t="shared" si="1"/>
        <v>4</v>
      </c>
      <c r="K8" s="25">
        <f t="shared" si="2"/>
        <v>2019</v>
      </c>
      <c r="L8" s="15">
        <f t="shared" si="3"/>
        <v>87.21</v>
      </c>
      <c r="N8" s="21" t="s">
        <v>117</v>
      </c>
      <c r="O8" s="25">
        <f>COUNTIFS(L:L,"&gt;70")</f>
        <v>5</v>
      </c>
      <c r="Q8" s="20"/>
    </row>
    <row r="9" spans="1:17" x14ac:dyDescent="0.3">
      <c r="A9">
        <v>8</v>
      </c>
      <c r="B9" t="s">
        <v>85</v>
      </c>
      <c r="C9" t="s">
        <v>86</v>
      </c>
      <c r="D9" s="20">
        <v>42766</v>
      </c>
      <c r="E9" s="20" t="s">
        <v>87</v>
      </c>
      <c r="F9" t="s">
        <v>32</v>
      </c>
      <c r="G9">
        <v>22.32</v>
      </c>
      <c r="H9" s="15">
        <v>2.11</v>
      </c>
      <c r="I9" s="15">
        <f t="shared" si="0"/>
        <v>20.21</v>
      </c>
      <c r="J9" s="25">
        <f t="shared" si="1"/>
        <v>1</v>
      </c>
      <c r="K9" s="25">
        <f t="shared" si="2"/>
        <v>2017</v>
      </c>
      <c r="L9" s="15">
        <f t="shared" si="3"/>
        <v>19.010000000000002</v>
      </c>
      <c r="N9" s="21" t="s">
        <v>118</v>
      </c>
      <c r="O9" s="25">
        <f>COUNTIFS(L:L,"&lt;=70")</f>
        <v>13</v>
      </c>
      <c r="Q9" s="20"/>
    </row>
    <row r="10" spans="1:17" x14ac:dyDescent="0.3">
      <c r="A10">
        <v>9</v>
      </c>
      <c r="B10" t="s">
        <v>78</v>
      </c>
      <c r="C10" t="s">
        <v>88</v>
      </c>
      <c r="D10" s="20">
        <v>43930</v>
      </c>
      <c r="E10" s="20" t="s">
        <v>71</v>
      </c>
      <c r="F10" t="s">
        <v>89</v>
      </c>
      <c r="G10">
        <v>38.14</v>
      </c>
      <c r="H10" s="15">
        <v>2.13</v>
      </c>
      <c r="I10" s="15">
        <f t="shared" si="0"/>
        <v>36.01</v>
      </c>
      <c r="J10" s="25">
        <f t="shared" si="1"/>
        <v>4</v>
      </c>
      <c r="K10" s="25">
        <f t="shared" si="2"/>
        <v>2020</v>
      </c>
      <c r="L10" s="15">
        <f t="shared" si="3"/>
        <v>34.809999999999995</v>
      </c>
      <c r="N10" s="22" t="s">
        <v>69</v>
      </c>
      <c r="O10" s="26">
        <v>1.2</v>
      </c>
      <c r="Q10" s="20"/>
    </row>
    <row r="11" spans="1:17" x14ac:dyDescent="0.3">
      <c r="A11">
        <v>10</v>
      </c>
      <c r="B11" t="s">
        <v>11</v>
      </c>
      <c r="C11" t="s">
        <v>79</v>
      </c>
      <c r="D11" s="20">
        <v>43832</v>
      </c>
      <c r="E11" s="20" t="s">
        <v>87</v>
      </c>
      <c r="F11" t="s">
        <v>28</v>
      </c>
      <c r="G11">
        <v>72.319999999999993</v>
      </c>
      <c r="H11" s="15">
        <v>2.14</v>
      </c>
      <c r="I11" s="15">
        <f t="shared" si="0"/>
        <v>70.179999999999993</v>
      </c>
      <c r="J11" s="25">
        <f t="shared" si="1"/>
        <v>1</v>
      </c>
      <c r="K11" s="25">
        <f t="shared" si="2"/>
        <v>2020</v>
      </c>
      <c r="L11" s="15">
        <f t="shared" si="3"/>
        <v>68.97999999999999</v>
      </c>
      <c r="N11" s="21"/>
      <c r="Q11" s="20"/>
    </row>
    <row r="12" spans="1:17" x14ac:dyDescent="0.3">
      <c r="A12">
        <v>11</v>
      </c>
      <c r="B12" t="s">
        <v>11</v>
      </c>
      <c r="C12" t="s">
        <v>84</v>
      </c>
      <c r="D12" s="20">
        <v>43025</v>
      </c>
      <c r="E12" s="20" t="s">
        <v>71</v>
      </c>
      <c r="F12" t="s">
        <v>89</v>
      </c>
      <c r="G12">
        <v>22.32</v>
      </c>
      <c r="H12" s="15">
        <v>3.91</v>
      </c>
      <c r="I12" s="15">
        <f t="shared" si="0"/>
        <v>18.41</v>
      </c>
      <c r="J12" s="25">
        <f t="shared" si="1"/>
        <v>10</v>
      </c>
      <c r="K12" s="25">
        <f t="shared" si="2"/>
        <v>2017</v>
      </c>
      <c r="L12" s="15">
        <f t="shared" si="3"/>
        <v>17.21</v>
      </c>
      <c r="Q12" s="20"/>
    </row>
    <row r="13" spans="1:17" x14ac:dyDescent="0.3">
      <c r="A13">
        <v>12</v>
      </c>
      <c r="B13" t="s">
        <v>24</v>
      </c>
      <c r="C13" t="s">
        <v>86</v>
      </c>
      <c r="D13" s="20">
        <v>43451</v>
      </c>
      <c r="E13" s="20" t="s">
        <v>71</v>
      </c>
      <c r="F13" t="s">
        <v>38</v>
      </c>
      <c r="G13">
        <v>38.14</v>
      </c>
      <c r="H13" s="15">
        <v>3.91</v>
      </c>
      <c r="I13" s="15">
        <f t="shared" si="0"/>
        <v>34.230000000000004</v>
      </c>
      <c r="J13" s="25">
        <f t="shared" si="1"/>
        <v>12</v>
      </c>
      <c r="K13" s="25">
        <f t="shared" si="2"/>
        <v>2018</v>
      </c>
      <c r="L13" s="15">
        <f t="shared" si="3"/>
        <v>33.03</v>
      </c>
      <c r="Q13" s="20"/>
    </row>
    <row r="14" spans="1:17" x14ac:dyDescent="0.3">
      <c r="A14">
        <v>13</v>
      </c>
      <c r="B14" t="s">
        <v>74</v>
      </c>
      <c r="C14" t="s">
        <v>88</v>
      </c>
      <c r="D14" s="20">
        <v>43468</v>
      </c>
      <c r="E14" s="20" t="s">
        <v>87</v>
      </c>
      <c r="F14" t="s">
        <v>32</v>
      </c>
      <c r="G14">
        <v>92.32</v>
      </c>
      <c r="H14" s="15">
        <v>2.11</v>
      </c>
      <c r="I14" s="15">
        <f t="shared" si="0"/>
        <v>90.21</v>
      </c>
      <c r="J14" s="25">
        <f t="shared" si="1"/>
        <v>1</v>
      </c>
      <c r="K14" s="25">
        <f t="shared" si="2"/>
        <v>2019</v>
      </c>
      <c r="L14" s="15">
        <f t="shared" si="3"/>
        <v>89.009999999999991</v>
      </c>
      <c r="Q14" s="20"/>
    </row>
    <row r="15" spans="1:17" x14ac:dyDescent="0.3">
      <c r="A15">
        <v>14</v>
      </c>
      <c r="B15" t="s">
        <v>78</v>
      </c>
      <c r="C15" t="s">
        <v>79</v>
      </c>
      <c r="D15" s="20">
        <v>42948</v>
      </c>
      <c r="E15" s="20" t="s">
        <v>71</v>
      </c>
      <c r="F15" t="s">
        <v>32</v>
      </c>
      <c r="G15">
        <v>21.32</v>
      </c>
      <c r="H15" s="15">
        <v>2.13</v>
      </c>
      <c r="I15" s="15">
        <f t="shared" si="0"/>
        <v>19.190000000000001</v>
      </c>
      <c r="J15" s="25">
        <f t="shared" si="1"/>
        <v>8</v>
      </c>
      <c r="K15" s="25">
        <f t="shared" si="2"/>
        <v>2017</v>
      </c>
      <c r="L15" s="15">
        <f t="shared" si="3"/>
        <v>17.990000000000002</v>
      </c>
    </row>
    <row r="16" spans="1:17" x14ac:dyDescent="0.3">
      <c r="A16">
        <v>15</v>
      </c>
      <c r="B16" t="s">
        <v>81</v>
      </c>
      <c r="C16" t="s">
        <v>70</v>
      </c>
      <c r="D16" s="20">
        <v>42773</v>
      </c>
      <c r="E16" s="20" t="s">
        <v>71</v>
      </c>
      <c r="F16" t="s">
        <v>32</v>
      </c>
      <c r="G16">
        <v>39.14</v>
      </c>
      <c r="H16" s="15">
        <v>2.14</v>
      </c>
      <c r="I16" s="15">
        <f t="shared" si="0"/>
        <v>37</v>
      </c>
      <c r="J16" s="25">
        <f t="shared" si="1"/>
        <v>2</v>
      </c>
      <c r="K16" s="25">
        <f t="shared" si="2"/>
        <v>2017</v>
      </c>
      <c r="L16" s="15">
        <f t="shared" si="3"/>
        <v>35.799999999999997</v>
      </c>
    </row>
    <row r="17" spans="1:12" x14ac:dyDescent="0.3">
      <c r="A17">
        <v>16</v>
      </c>
      <c r="B17" t="s">
        <v>74</v>
      </c>
      <c r="C17" t="s">
        <v>72</v>
      </c>
      <c r="D17" s="20">
        <v>43499</v>
      </c>
      <c r="E17" s="20" t="s">
        <v>71</v>
      </c>
      <c r="F17" t="s">
        <v>89</v>
      </c>
      <c r="G17">
        <v>92.32</v>
      </c>
      <c r="H17" s="15">
        <v>3.91</v>
      </c>
      <c r="I17" s="15">
        <f t="shared" si="0"/>
        <v>88.41</v>
      </c>
      <c r="J17" s="25">
        <f t="shared" si="1"/>
        <v>2</v>
      </c>
      <c r="K17" s="25">
        <f t="shared" si="2"/>
        <v>2019</v>
      </c>
      <c r="L17" s="15">
        <f t="shared" si="3"/>
        <v>87.21</v>
      </c>
    </row>
    <row r="18" spans="1:12" x14ac:dyDescent="0.3">
      <c r="A18">
        <v>17</v>
      </c>
      <c r="B18" t="s">
        <v>74</v>
      </c>
      <c r="C18" t="s">
        <v>75</v>
      </c>
      <c r="D18" s="20">
        <v>42743</v>
      </c>
      <c r="E18" s="20" t="s">
        <v>71</v>
      </c>
      <c r="F18" t="s">
        <v>90</v>
      </c>
      <c r="G18">
        <v>22.32</v>
      </c>
      <c r="H18" s="15">
        <v>3.91</v>
      </c>
      <c r="I18" s="15">
        <f t="shared" si="0"/>
        <v>18.41</v>
      </c>
      <c r="J18" s="25">
        <f t="shared" si="1"/>
        <v>1</v>
      </c>
      <c r="K18" s="25">
        <f t="shared" si="2"/>
        <v>2017</v>
      </c>
      <c r="L18" s="15">
        <f t="shared" si="3"/>
        <v>17.21</v>
      </c>
    </row>
    <row r="19" spans="1:12" x14ac:dyDescent="0.3">
      <c r="A19">
        <v>18</v>
      </c>
      <c r="B19" t="s">
        <v>91</v>
      </c>
      <c r="C19" t="s">
        <v>92</v>
      </c>
      <c r="D19" s="20">
        <v>42743</v>
      </c>
      <c r="E19" s="20" t="s">
        <v>71</v>
      </c>
      <c r="F19" t="s">
        <v>90</v>
      </c>
      <c r="G19">
        <v>100</v>
      </c>
      <c r="H19" s="15">
        <v>1.2</v>
      </c>
      <c r="I19" s="15">
        <f t="shared" si="0"/>
        <v>98.8</v>
      </c>
      <c r="J19" s="25">
        <f t="shared" si="1"/>
        <v>1</v>
      </c>
      <c r="K19" s="25">
        <f t="shared" si="2"/>
        <v>2017</v>
      </c>
      <c r="L19" s="15">
        <f t="shared" si="3"/>
        <v>97.6</v>
      </c>
    </row>
    <row r="20" spans="1:12" x14ac:dyDescent="0.3">
      <c r="D20" s="20"/>
    </row>
    <row r="21" spans="1:12" x14ac:dyDescent="0.3">
      <c r="D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9F1-4C55-4448-ACB1-8C223ED6B17E}">
  <dimension ref="A1:G4"/>
  <sheetViews>
    <sheetView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2.77734375" bestFit="1" customWidth="1"/>
    <col min="4" max="4" width="23.21875" bestFit="1" customWidth="1"/>
    <col min="5" max="5" width="24.6640625" bestFit="1" customWidth="1"/>
    <col min="6" max="6" width="16" bestFit="1" customWidth="1"/>
    <col min="7" max="7" width="23.5546875" bestFit="1" customWidth="1"/>
  </cols>
  <sheetData>
    <row r="1" spans="1:7" x14ac:dyDescent="0.3">
      <c r="A1" s="21" t="s">
        <v>93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101</v>
      </c>
      <c r="G1" s="21" t="s">
        <v>108</v>
      </c>
    </row>
    <row r="2" spans="1:7" x14ac:dyDescent="0.3">
      <c r="A2" t="s">
        <v>98</v>
      </c>
      <c r="B2" t="str">
        <f>SUBSTITUTE(A2,"-",".")</f>
        <v>232.cdc.432</v>
      </c>
      <c r="C2" t="str">
        <f>LEFT(B2,3)</f>
        <v>232</v>
      </c>
      <c r="D2" t="str">
        <f>RIGHT(B2,3)</f>
        <v>432</v>
      </c>
      <c r="E2" t="str">
        <f>MID(B2,5,3)</f>
        <v>cdc</v>
      </c>
      <c r="F2" t="str">
        <f>_xlfn.CONCAT(C2,".",E2,".",D2)</f>
        <v>232.cdc.432</v>
      </c>
      <c r="G2" t="str">
        <f>UPPER(F2)</f>
        <v>232.CDC.432</v>
      </c>
    </row>
    <row r="3" spans="1:7" x14ac:dyDescent="0.3">
      <c r="A3" t="s">
        <v>99</v>
      </c>
      <c r="B3" t="str">
        <f t="shared" ref="B3:B4" si="0">SUBSTITUTE(A3,"-",".")</f>
        <v>121.CFC.123</v>
      </c>
      <c r="C3" t="str">
        <f t="shared" ref="C3:C4" si="1">LEFT(B3,3)</f>
        <v>121</v>
      </c>
      <c r="D3" t="str">
        <f t="shared" ref="D3:D4" si="2">RIGHT(B3,3)</f>
        <v>123</v>
      </c>
      <c r="E3" t="str">
        <f t="shared" ref="E3:E4" si="3">MID(B3,5,3)</f>
        <v>CFC</v>
      </c>
      <c r="F3" t="str">
        <f t="shared" ref="F3:F4" si="4">_xlfn.CONCAT(C3,".",E3,".",D3)</f>
        <v>121.CFC.123</v>
      </c>
      <c r="G3" t="str">
        <f t="shared" ref="G3:G4" si="5">UPPER(F3)</f>
        <v>121.CFC.123</v>
      </c>
    </row>
    <row r="4" spans="1:7" x14ac:dyDescent="0.3">
      <c r="A4" t="s">
        <v>100</v>
      </c>
      <c r="B4" t="str">
        <f t="shared" si="0"/>
        <v>982.CRP.123</v>
      </c>
      <c r="C4" t="str">
        <f t="shared" si="1"/>
        <v>982</v>
      </c>
      <c r="D4" t="str">
        <f t="shared" si="2"/>
        <v>123</v>
      </c>
      <c r="E4" t="str">
        <f t="shared" si="3"/>
        <v>CRP</v>
      </c>
      <c r="F4" t="str">
        <f t="shared" si="4"/>
        <v>982.CRP.123</v>
      </c>
      <c r="G4" t="str">
        <f t="shared" si="5"/>
        <v>982.CRP.123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094-D501-4BAF-A33D-C81D3FEFFF69}">
  <dimension ref="A1:G21"/>
  <sheetViews>
    <sheetView workbookViewId="0"/>
  </sheetViews>
  <sheetFormatPr defaultRowHeight="14.4" x14ac:dyDescent="0.3"/>
  <cols>
    <col min="2" max="2" width="10.5546875" bestFit="1" customWidth="1"/>
    <col min="3" max="4" width="11" bestFit="1" customWidth="1"/>
    <col min="5" max="5" width="12.109375" customWidth="1"/>
    <col min="6" max="6" width="11.5546875" bestFit="1" customWidth="1"/>
    <col min="7" max="7" width="10.5546875" bestFit="1" customWidth="1"/>
  </cols>
  <sheetData>
    <row r="1" spans="1:7" x14ac:dyDescent="0.3">
      <c r="A1" s="21" t="s">
        <v>102</v>
      </c>
      <c r="B1" s="21" t="s">
        <v>114</v>
      </c>
      <c r="C1" s="27" t="s">
        <v>63</v>
      </c>
      <c r="D1" s="21" t="s">
        <v>113</v>
      </c>
      <c r="E1" s="21" t="s">
        <v>113</v>
      </c>
      <c r="F1" s="21" t="s">
        <v>103</v>
      </c>
      <c r="G1" s="20">
        <f ca="1">TODAY()</f>
        <v>44802</v>
      </c>
    </row>
    <row r="2" spans="1:7" x14ac:dyDescent="0.3">
      <c r="A2">
        <v>1</v>
      </c>
      <c r="B2" s="20">
        <v>44796</v>
      </c>
      <c r="C2" t="str">
        <f ca="1">IF(B2&lt;$G$1,"scaduto","non scaduto")</f>
        <v>scaduto</v>
      </c>
      <c r="D2" t="str" cm="1">
        <f t="array" aca="1" ref="D2" ca="1">_xlfn.IFS(B2&lt;$G$1,"scaduto",B2=$G$1,"scade oggi",B2&gt;$G$1,"non scaduto")</f>
        <v>scaduto</v>
      </c>
      <c r="E2" t="str">
        <f ca="1">IF(B2&lt;$G$1,"scaduto",IF(B2=$G$1,"scade oggi","non scaduto"))</f>
        <v>scaduto</v>
      </c>
    </row>
    <row r="3" spans="1:7" x14ac:dyDescent="0.3">
      <c r="A3">
        <v>2</v>
      </c>
      <c r="B3" s="20">
        <v>44797</v>
      </c>
      <c r="C3" t="str">
        <f t="shared" ref="C3:C21" ca="1" si="0">IF(B3&lt;$G$1,"scaduto","non scaduto")</f>
        <v>scaduto</v>
      </c>
      <c r="D3" t="str" cm="1">
        <f t="array" aca="1" ref="D3" ca="1">_xlfn.IFS(B3&lt;$G$1,"scaduto",B3=$G$1,"scade oggi",B3&gt;$G$1,"non scaduto")</f>
        <v>scaduto</v>
      </c>
      <c r="E3" t="str">
        <f t="shared" ref="E3:E21" ca="1" si="1">IF(B3&lt;$G$1,"scaduto",IF(B3=$G$1,"scade oggi","non scaduto"))</f>
        <v>scaduto</v>
      </c>
    </row>
    <row r="4" spans="1:7" x14ac:dyDescent="0.3">
      <c r="A4">
        <v>3</v>
      </c>
      <c r="B4" s="20">
        <v>44798</v>
      </c>
      <c r="C4" t="str">
        <f t="shared" ca="1" si="0"/>
        <v>scaduto</v>
      </c>
      <c r="D4" t="str" cm="1">
        <f t="array" aca="1" ref="D4" ca="1">_xlfn.IFS(B4&lt;$G$1,"scaduto",B4=$G$1,"scade oggi",B4&gt;$G$1,"non scaduto")</f>
        <v>scaduto</v>
      </c>
      <c r="E4" t="str">
        <f t="shared" ca="1" si="1"/>
        <v>scaduto</v>
      </c>
    </row>
    <row r="5" spans="1:7" x14ac:dyDescent="0.3">
      <c r="A5">
        <v>4</v>
      </c>
      <c r="B5" s="20">
        <v>44799</v>
      </c>
      <c r="C5" t="str">
        <f t="shared" ca="1" si="0"/>
        <v>scaduto</v>
      </c>
      <c r="D5" t="str" cm="1">
        <f t="array" aca="1" ref="D5" ca="1">_xlfn.IFS(B5&lt;$G$1,"scaduto",B5=$G$1,"scade oggi",B5&gt;$G$1,"non scaduto")</f>
        <v>scaduto</v>
      </c>
      <c r="E5" t="str">
        <f t="shared" ca="1" si="1"/>
        <v>scaduto</v>
      </c>
    </row>
    <row r="6" spans="1:7" x14ac:dyDescent="0.3">
      <c r="A6">
        <v>5</v>
      </c>
      <c r="B6" s="20">
        <v>44800</v>
      </c>
      <c r="C6" t="str">
        <f t="shared" ca="1" si="0"/>
        <v>scaduto</v>
      </c>
      <c r="D6" t="str" cm="1">
        <f t="array" aca="1" ref="D6" ca="1">_xlfn.IFS(B6&lt;$G$1,"scaduto",B6=$G$1,"scade oggi",B6&gt;$G$1,"non scaduto")</f>
        <v>scaduto</v>
      </c>
      <c r="E6" t="str">
        <f t="shared" ca="1" si="1"/>
        <v>scaduto</v>
      </c>
    </row>
    <row r="7" spans="1:7" x14ac:dyDescent="0.3">
      <c r="A7">
        <v>6</v>
      </c>
      <c r="B7" s="20">
        <v>44801</v>
      </c>
      <c r="C7" t="str">
        <f t="shared" ca="1" si="0"/>
        <v>scaduto</v>
      </c>
      <c r="D7" t="str" cm="1">
        <f t="array" aca="1" ref="D7" ca="1">_xlfn.IFS(B7&lt;$G$1,"scaduto",B7=$G$1,"scade oggi",B7&gt;$G$1,"non scaduto")</f>
        <v>scaduto</v>
      </c>
      <c r="E7" t="str">
        <f t="shared" ca="1" si="1"/>
        <v>scaduto</v>
      </c>
    </row>
    <row r="8" spans="1:7" x14ac:dyDescent="0.3">
      <c r="A8">
        <v>7</v>
      </c>
      <c r="B8" s="20">
        <v>44802</v>
      </c>
      <c r="C8" t="str">
        <f t="shared" ca="1" si="0"/>
        <v>non scaduto</v>
      </c>
      <c r="D8" t="str" cm="1">
        <f t="array" aca="1" ref="D8" ca="1">_xlfn.IFS(B8&lt;$G$1,"scaduto",B8=$G$1,"scade oggi",B8&gt;$G$1,"non scaduto")</f>
        <v>scade oggi</v>
      </c>
      <c r="E8" t="str">
        <f t="shared" ca="1" si="1"/>
        <v>scade oggi</v>
      </c>
    </row>
    <row r="9" spans="1:7" x14ac:dyDescent="0.3">
      <c r="A9">
        <v>8</v>
      </c>
      <c r="B9" s="20">
        <v>44803</v>
      </c>
      <c r="C9" t="str">
        <f t="shared" ca="1" si="0"/>
        <v>non scaduto</v>
      </c>
      <c r="D9" t="str" cm="1">
        <f t="array" aca="1" ref="D9" ca="1">_xlfn.IFS(B9&lt;$G$1,"scaduto",B9=$G$1,"scade oggi",B9&gt;$G$1,"non scaduto")</f>
        <v>non scaduto</v>
      </c>
      <c r="E9" t="str">
        <f t="shared" ca="1" si="1"/>
        <v>non scaduto</v>
      </c>
    </row>
    <row r="10" spans="1:7" x14ac:dyDescent="0.3">
      <c r="A10">
        <v>9</v>
      </c>
      <c r="B10" s="20">
        <v>44804</v>
      </c>
      <c r="C10" t="str">
        <f t="shared" ca="1" si="0"/>
        <v>non scaduto</v>
      </c>
      <c r="D10" t="str" cm="1">
        <f t="array" aca="1" ref="D10" ca="1">_xlfn.IFS(B10&lt;$G$1,"scaduto",B10=$G$1,"scade oggi",B10&gt;$G$1,"non scaduto")</f>
        <v>non scaduto</v>
      </c>
      <c r="E10" t="str">
        <f t="shared" ca="1" si="1"/>
        <v>non scaduto</v>
      </c>
    </row>
    <row r="11" spans="1:7" x14ac:dyDescent="0.3">
      <c r="A11">
        <v>10</v>
      </c>
      <c r="B11" s="20">
        <v>44805</v>
      </c>
      <c r="C11" t="str">
        <f t="shared" ca="1" si="0"/>
        <v>non scaduto</v>
      </c>
      <c r="D11" t="str" cm="1">
        <f t="array" aca="1" ref="D11" ca="1">_xlfn.IFS(B11&lt;$G$1,"scaduto",B11=$G$1,"scade oggi",B11&gt;$G$1,"non scaduto")</f>
        <v>non scaduto</v>
      </c>
      <c r="E11" t="str">
        <f t="shared" ca="1" si="1"/>
        <v>non scaduto</v>
      </c>
    </row>
    <row r="12" spans="1:7" x14ac:dyDescent="0.3">
      <c r="A12">
        <v>11</v>
      </c>
      <c r="B12" s="20">
        <v>44806</v>
      </c>
      <c r="C12" t="str">
        <f t="shared" ca="1" si="0"/>
        <v>non scaduto</v>
      </c>
      <c r="D12" t="str" cm="1">
        <f t="array" aca="1" ref="D12" ca="1">_xlfn.IFS(B12&lt;$G$1,"scaduto",B12=$G$1,"scade oggi",B12&gt;$G$1,"non scaduto")</f>
        <v>non scaduto</v>
      </c>
      <c r="E12" t="str">
        <f t="shared" ca="1" si="1"/>
        <v>non scaduto</v>
      </c>
    </row>
    <row r="13" spans="1:7" x14ac:dyDescent="0.3">
      <c r="A13">
        <v>12</v>
      </c>
      <c r="B13" s="20">
        <v>44807</v>
      </c>
      <c r="C13" t="str">
        <f t="shared" ca="1" si="0"/>
        <v>non scaduto</v>
      </c>
      <c r="D13" t="str" cm="1">
        <f t="array" aca="1" ref="D13" ca="1">_xlfn.IFS(B13&lt;$G$1,"scaduto",B13=$G$1,"scade oggi",B13&gt;$G$1,"non scaduto")</f>
        <v>non scaduto</v>
      </c>
      <c r="E13" t="str">
        <f t="shared" ca="1" si="1"/>
        <v>non scaduto</v>
      </c>
    </row>
    <row r="14" spans="1:7" x14ac:dyDescent="0.3">
      <c r="A14">
        <v>13</v>
      </c>
      <c r="B14" s="20">
        <v>44808</v>
      </c>
      <c r="C14" t="str">
        <f t="shared" ca="1" si="0"/>
        <v>non scaduto</v>
      </c>
      <c r="D14" t="str" cm="1">
        <f t="array" aca="1" ref="D14" ca="1">_xlfn.IFS(B14&lt;$G$1,"scaduto",B14=$G$1,"scade oggi",B14&gt;$G$1,"non scaduto")</f>
        <v>non scaduto</v>
      </c>
      <c r="E14" t="str">
        <f t="shared" ca="1" si="1"/>
        <v>non scaduto</v>
      </c>
    </row>
    <row r="15" spans="1:7" x14ac:dyDescent="0.3">
      <c r="A15">
        <v>14</v>
      </c>
      <c r="B15" s="20">
        <v>44809</v>
      </c>
      <c r="C15" t="str">
        <f t="shared" ca="1" si="0"/>
        <v>non scaduto</v>
      </c>
      <c r="D15" t="str" cm="1">
        <f t="array" aca="1" ref="D15" ca="1">_xlfn.IFS(B15&lt;$G$1,"scaduto",B15=$G$1,"scade oggi",B15&gt;$G$1,"non scaduto")</f>
        <v>non scaduto</v>
      </c>
      <c r="E15" t="str">
        <f t="shared" ca="1" si="1"/>
        <v>non scaduto</v>
      </c>
    </row>
    <row r="16" spans="1:7" x14ac:dyDescent="0.3">
      <c r="A16">
        <v>15</v>
      </c>
      <c r="B16" s="20">
        <v>44810</v>
      </c>
      <c r="C16" t="str">
        <f t="shared" ca="1" si="0"/>
        <v>non scaduto</v>
      </c>
      <c r="D16" t="str" cm="1">
        <f t="array" aca="1" ref="D16" ca="1">_xlfn.IFS(B16&lt;$G$1,"scaduto",B16=$G$1,"scade oggi",B16&gt;$G$1,"non scaduto")</f>
        <v>non scaduto</v>
      </c>
      <c r="E16" t="str">
        <f t="shared" ca="1" si="1"/>
        <v>non scaduto</v>
      </c>
    </row>
    <row r="17" spans="1:5" x14ac:dyDescent="0.3">
      <c r="A17">
        <v>16</v>
      </c>
      <c r="B17" s="20">
        <v>44811</v>
      </c>
      <c r="C17" t="str">
        <f t="shared" ca="1" si="0"/>
        <v>non scaduto</v>
      </c>
      <c r="D17" t="str" cm="1">
        <f t="array" aca="1" ref="D17" ca="1">_xlfn.IFS(B17&lt;$G$1,"scaduto",B17=$G$1,"scade oggi",B17&gt;$G$1,"non scaduto")</f>
        <v>non scaduto</v>
      </c>
      <c r="E17" t="str">
        <f t="shared" ca="1" si="1"/>
        <v>non scaduto</v>
      </c>
    </row>
    <row r="18" spans="1:5" x14ac:dyDescent="0.3">
      <c r="A18">
        <v>17</v>
      </c>
      <c r="B18" s="20">
        <v>44812</v>
      </c>
      <c r="C18" t="str">
        <f t="shared" ca="1" si="0"/>
        <v>non scaduto</v>
      </c>
      <c r="D18" t="str" cm="1">
        <f t="array" aca="1" ref="D18" ca="1">_xlfn.IFS(B18&lt;$G$1,"scaduto",B18=$G$1,"scade oggi",B18&gt;$G$1,"non scaduto")</f>
        <v>non scaduto</v>
      </c>
      <c r="E18" t="str">
        <f t="shared" ca="1" si="1"/>
        <v>non scaduto</v>
      </c>
    </row>
    <row r="19" spans="1:5" x14ac:dyDescent="0.3">
      <c r="A19">
        <v>18</v>
      </c>
      <c r="B19" s="20">
        <v>44813</v>
      </c>
      <c r="C19" t="str">
        <f t="shared" ca="1" si="0"/>
        <v>non scaduto</v>
      </c>
      <c r="D19" t="str" cm="1">
        <f t="array" aca="1" ref="D19" ca="1">_xlfn.IFS(B19&lt;$G$1,"scaduto",B19=$G$1,"scade oggi",B19&gt;$G$1,"non scaduto")</f>
        <v>non scaduto</v>
      </c>
      <c r="E19" t="str">
        <f t="shared" ca="1" si="1"/>
        <v>non scaduto</v>
      </c>
    </row>
    <row r="20" spans="1:5" x14ac:dyDescent="0.3">
      <c r="A20">
        <v>19</v>
      </c>
      <c r="B20" s="20">
        <v>44814</v>
      </c>
      <c r="C20" t="str">
        <f t="shared" ca="1" si="0"/>
        <v>non scaduto</v>
      </c>
      <c r="D20" t="str" cm="1">
        <f t="array" aca="1" ref="D20" ca="1">_xlfn.IFS(B20&lt;$G$1,"scaduto",B20=$G$1,"scade oggi",B20&gt;$G$1,"non scaduto")</f>
        <v>non scaduto</v>
      </c>
      <c r="E20" t="str">
        <f t="shared" ca="1" si="1"/>
        <v>non scaduto</v>
      </c>
    </row>
    <row r="21" spans="1:5" x14ac:dyDescent="0.3">
      <c r="A21">
        <v>20</v>
      </c>
      <c r="B21" s="20">
        <v>44815</v>
      </c>
      <c r="C21" t="str">
        <f t="shared" ca="1" si="0"/>
        <v>non scaduto</v>
      </c>
      <c r="D21" t="str" cm="1">
        <f t="array" aca="1" ref="D21" ca="1">_xlfn.IFS(B21&lt;$G$1,"scaduto",B21=$G$1,"scade oggi",B21&gt;$G$1,"non scaduto")</f>
        <v>non scaduto</v>
      </c>
      <c r="E21" t="str">
        <f t="shared" ca="1" si="1"/>
        <v>non scaduto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1ABB-0B35-4CE2-92B3-61DB8FAC223C}">
  <dimension ref="A1:E19"/>
  <sheetViews>
    <sheetView workbookViewId="0">
      <selection activeCell="E2" sqref="E2:E19"/>
    </sheetView>
  </sheetViews>
  <sheetFormatPr defaultRowHeight="14.4" x14ac:dyDescent="0.3"/>
  <cols>
    <col min="1" max="1" width="10.5546875" bestFit="1" customWidth="1"/>
    <col min="4" max="4" width="8.88671875" style="25"/>
    <col min="5" max="5" width="41" bestFit="1" customWidth="1"/>
  </cols>
  <sheetData>
    <row r="1" spans="1:5" x14ac:dyDescent="0.3">
      <c r="A1" s="27" t="s">
        <v>62</v>
      </c>
      <c r="B1" s="21" t="s">
        <v>65</v>
      </c>
      <c r="C1" s="21" t="s">
        <v>66</v>
      </c>
      <c r="D1" s="28" t="s">
        <v>104</v>
      </c>
      <c r="E1" s="21" t="s">
        <v>115</v>
      </c>
    </row>
    <row r="2" spans="1:5" x14ac:dyDescent="0.3">
      <c r="A2" s="20">
        <v>43025</v>
      </c>
      <c r="B2">
        <v>30.12</v>
      </c>
      <c r="C2" s="15">
        <v>3.91</v>
      </c>
      <c r="D2" s="25">
        <f>MONTH(A2)</f>
        <v>10</v>
      </c>
      <c r="E2">
        <f>IF(D2=12,B2-C2,B2-0)</f>
        <v>30.12</v>
      </c>
    </row>
    <row r="3" spans="1:5" x14ac:dyDescent="0.3">
      <c r="A3" s="20">
        <v>43451</v>
      </c>
      <c r="B3">
        <v>38.14</v>
      </c>
      <c r="C3" s="15">
        <v>2.11</v>
      </c>
      <c r="D3" s="25">
        <f t="shared" ref="D3:D19" si="0">MONTH(A3)</f>
        <v>12</v>
      </c>
      <c r="E3">
        <f t="shared" ref="E3:E19" si="1">IF(D3=12,B3-C3,B3-0)</f>
        <v>36.03</v>
      </c>
    </row>
    <row r="4" spans="1:5" x14ac:dyDescent="0.3">
      <c r="A4" s="20">
        <v>43468</v>
      </c>
      <c r="B4">
        <v>93.32</v>
      </c>
      <c r="C4" s="15">
        <v>2.13</v>
      </c>
      <c r="D4" s="25">
        <f t="shared" si="0"/>
        <v>1</v>
      </c>
      <c r="E4">
        <f t="shared" si="1"/>
        <v>93.32</v>
      </c>
    </row>
    <row r="5" spans="1:5" x14ac:dyDescent="0.3">
      <c r="A5" s="20">
        <v>43070</v>
      </c>
      <c r="B5">
        <v>22.32</v>
      </c>
      <c r="C5" s="15">
        <v>2.14</v>
      </c>
      <c r="D5" s="25">
        <f t="shared" si="0"/>
        <v>12</v>
      </c>
      <c r="E5">
        <f t="shared" si="1"/>
        <v>20.18</v>
      </c>
    </row>
    <row r="6" spans="1:5" x14ac:dyDescent="0.3">
      <c r="A6" s="20">
        <v>36526</v>
      </c>
      <c r="B6">
        <v>55.14</v>
      </c>
      <c r="C6" s="15">
        <v>3.91</v>
      </c>
      <c r="D6" s="25">
        <f t="shared" si="0"/>
        <v>1</v>
      </c>
      <c r="E6">
        <f t="shared" si="1"/>
        <v>55.14</v>
      </c>
    </row>
    <row r="7" spans="1:5" x14ac:dyDescent="0.3">
      <c r="A7" s="20">
        <v>42769</v>
      </c>
      <c r="B7">
        <v>38.14</v>
      </c>
      <c r="C7" s="15">
        <v>3.91</v>
      </c>
      <c r="D7" s="25">
        <f t="shared" si="0"/>
        <v>2</v>
      </c>
      <c r="E7">
        <f t="shared" si="1"/>
        <v>38.14</v>
      </c>
    </row>
    <row r="8" spans="1:5" x14ac:dyDescent="0.3">
      <c r="A8" s="20">
        <v>43564</v>
      </c>
      <c r="B8">
        <v>92.32</v>
      </c>
      <c r="C8" s="15">
        <v>3.91</v>
      </c>
      <c r="D8" s="25">
        <f t="shared" si="0"/>
        <v>4</v>
      </c>
      <c r="E8">
        <f t="shared" si="1"/>
        <v>92.32</v>
      </c>
    </row>
    <row r="9" spans="1:5" x14ac:dyDescent="0.3">
      <c r="A9" s="20">
        <v>42766</v>
      </c>
      <c r="B9">
        <v>22.32</v>
      </c>
      <c r="C9" s="15">
        <v>2.11</v>
      </c>
      <c r="D9" s="25">
        <f t="shared" si="0"/>
        <v>1</v>
      </c>
      <c r="E9">
        <f t="shared" si="1"/>
        <v>22.32</v>
      </c>
    </row>
    <row r="10" spans="1:5" x14ac:dyDescent="0.3">
      <c r="A10" s="20">
        <v>100</v>
      </c>
      <c r="B10">
        <v>38.14</v>
      </c>
      <c r="C10" s="15">
        <v>2.13</v>
      </c>
      <c r="D10" s="25">
        <f t="shared" si="0"/>
        <v>4</v>
      </c>
      <c r="E10">
        <f t="shared" si="1"/>
        <v>38.14</v>
      </c>
    </row>
    <row r="11" spans="1:5" x14ac:dyDescent="0.3">
      <c r="A11" s="20">
        <v>2</v>
      </c>
      <c r="B11">
        <v>72.319999999999993</v>
      </c>
      <c r="C11" s="15">
        <v>2.14</v>
      </c>
      <c r="D11" s="25">
        <f t="shared" si="0"/>
        <v>1</v>
      </c>
      <c r="E11">
        <f t="shared" si="1"/>
        <v>72.319999999999993</v>
      </c>
    </row>
    <row r="12" spans="1:5" x14ac:dyDescent="0.3">
      <c r="A12" s="20">
        <v>43025</v>
      </c>
      <c r="B12">
        <v>22.32</v>
      </c>
      <c r="C12" s="15">
        <v>3.91</v>
      </c>
      <c r="D12" s="25">
        <f t="shared" si="0"/>
        <v>10</v>
      </c>
      <c r="E12">
        <f t="shared" si="1"/>
        <v>22.32</v>
      </c>
    </row>
    <row r="13" spans="1:5" x14ac:dyDescent="0.3">
      <c r="A13" s="20">
        <v>43451</v>
      </c>
      <c r="B13">
        <v>38.14</v>
      </c>
      <c r="C13" s="15">
        <v>3.91</v>
      </c>
      <c r="D13" s="25">
        <f t="shared" si="0"/>
        <v>12</v>
      </c>
      <c r="E13">
        <f t="shared" si="1"/>
        <v>34.230000000000004</v>
      </c>
    </row>
    <row r="14" spans="1:5" x14ac:dyDescent="0.3">
      <c r="A14" s="20">
        <v>43468</v>
      </c>
      <c r="B14">
        <v>92.32</v>
      </c>
      <c r="C14" s="15">
        <v>2.11</v>
      </c>
      <c r="D14" s="25">
        <f t="shared" si="0"/>
        <v>1</v>
      </c>
      <c r="E14">
        <f t="shared" si="1"/>
        <v>92.32</v>
      </c>
    </row>
    <row r="15" spans="1:5" x14ac:dyDescent="0.3">
      <c r="A15" s="20">
        <v>42948</v>
      </c>
      <c r="B15">
        <v>21.32</v>
      </c>
      <c r="C15" s="15">
        <v>2.13</v>
      </c>
      <c r="D15" s="25">
        <f t="shared" si="0"/>
        <v>8</v>
      </c>
      <c r="E15">
        <f t="shared" si="1"/>
        <v>21.32</v>
      </c>
    </row>
    <row r="16" spans="1:5" x14ac:dyDescent="0.3">
      <c r="A16" s="20">
        <v>42773</v>
      </c>
      <c r="B16">
        <v>39.14</v>
      </c>
      <c r="C16" s="15">
        <v>2.14</v>
      </c>
      <c r="D16" s="25">
        <f t="shared" si="0"/>
        <v>2</v>
      </c>
      <c r="E16">
        <f t="shared" si="1"/>
        <v>39.14</v>
      </c>
    </row>
    <row r="17" spans="1:5" x14ac:dyDescent="0.3">
      <c r="A17" s="20">
        <v>43499</v>
      </c>
      <c r="B17">
        <v>92.32</v>
      </c>
      <c r="C17" s="15">
        <v>3.91</v>
      </c>
      <c r="D17" s="25">
        <f t="shared" si="0"/>
        <v>2</v>
      </c>
      <c r="E17">
        <f t="shared" si="1"/>
        <v>92.32</v>
      </c>
    </row>
    <row r="18" spans="1:5" x14ac:dyDescent="0.3">
      <c r="A18" s="20">
        <v>42743</v>
      </c>
      <c r="B18">
        <v>22.32</v>
      </c>
      <c r="C18" s="15">
        <v>3.91</v>
      </c>
      <c r="D18" s="25">
        <f t="shared" si="0"/>
        <v>1</v>
      </c>
      <c r="E18">
        <f t="shared" si="1"/>
        <v>22.32</v>
      </c>
    </row>
    <row r="19" spans="1:5" x14ac:dyDescent="0.3">
      <c r="A19" s="20">
        <v>42743</v>
      </c>
      <c r="B19">
        <v>100</v>
      </c>
      <c r="C19" s="15">
        <v>1.2</v>
      </c>
      <c r="D19" s="25">
        <f t="shared" si="0"/>
        <v>1</v>
      </c>
      <c r="E19">
        <f t="shared" si="1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O302"/>
  <sheetViews>
    <sheetView tabSelected="1" workbookViewId="0"/>
  </sheetViews>
  <sheetFormatPr defaultRowHeight="14.4" x14ac:dyDescent="0.3"/>
  <cols>
    <col min="1" max="1" width="8.6640625" bestFit="1" customWidth="1"/>
    <col min="2" max="2" width="8.44140625" bestFit="1" customWidth="1"/>
    <col min="3" max="3" width="10.33203125" bestFit="1" customWidth="1"/>
    <col min="4" max="4" width="10.88671875" bestFit="1" customWidth="1"/>
    <col min="5" max="5" width="21.77734375" bestFit="1" customWidth="1"/>
    <col min="6" max="6" width="14.6640625" bestFit="1" customWidth="1"/>
    <col min="7" max="7" width="7.88671875" bestFit="1" customWidth="1"/>
    <col min="8" max="8" width="9.33203125" bestFit="1" customWidth="1"/>
    <col min="9" max="9" width="16.88671875" bestFit="1" customWidth="1"/>
    <col min="10" max="10" width="18.88671875" bestFit="1" customWidth="1"/>
    <col min="11" max="11" width="15" bestFit="1" customWidth="1"/>
    <col min="12" max="12" width="18.5546875" bestFit="1" customWidth="1"/>
    <col min="13" max="13" width="48.77734375" bestFit="1" customWidth="1"/>
    <col min="14" max="14" width="16" bestFit="1" customWidth="1"/>
    <col min="15" max="15" width="18.109375" bestFit="1" customWidth="1"/>
  </cols>
  <sheetData>
    <row r="1" spans="1:15" x14ac:dyDescent="0.3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105</v>
      </c>
      <c r="N1" s="16" t="s">
        <v>59</v>
      </c>
      <c r="O1" s="16" t="s">
        <v>116</v>
      </c>
    </row>
    <row r="2" spans="1:15" x14ac:dyDescent="0.3">
      <c r="A2" s="7">
        <v>1</v>
      </c>
      <c r="B2" s="2">
        <v>1</v>
      </c>
      <c r="C2" s="2">
        <v>3</v>
      </c>
      <c r="D2" s="8">
        <v>43324</v>
      </c>
      <c r="E2" s="8">
        <v>43416</v>
      </c>
      <c r="F2" s="8">
        <v>43414</v>
      </c>
      <c r="G2" s="2">
        <v>10.199999999999999</v>
      </c>
      <c r="H2" s="2">
        <v>3</v>
      </c>
      <c r="I2" t="str">
        <f>IFERROR(VLOOKUP(B2,Database!A:D,4,0),"assente")</f>
        <v>Lazio</v>
      </c>
      <c r="J2" t="str">
        <f>VLOOKUP(C2,Database!M:O,3,0)</f>
        <v>Calabria</v>
      </c>
      <c r="K2" t="str">
        <f>VLOOKUP(H2,Database!$G$1:$J$4,4,0)</f>
        <v>Calabria</v>
      </c>
      <c r="L2" t="str">
        <f>_xlfn.XLOOKUP(B2,Database!A:A,Database!D:D,"assente")</f>
        <v>Lazio</v>
      </c>
    </row>
    <row r="3" spans="1:15" x14ac:dyDescent="0.3">
      <c r="A3" s="9">
        <v>2</v>
      </c>
      <c r="B3" s="3">
        <v>39</v>
      </c>
      <c r="C3" s="3">
        <v>1</v>
      </c>
      <c r="D3" s="10">
        <v>43304</v>
      </c>
      <c r="E3" s="10">
        <v>43396</v>
      </c>
      <c r="F3" s="10">
        <v>43394</v>
      </c>
      <c r="G3" s="3">
        <v>10.3</v>
      </c>
      <c r="H3" s="3">
        <v>1</v>
      </c>
      <c r="I3" t="str">
        <f>IFERROR(VLOOKUP(B3,Database!A:D,4,0),"assente")</f>
        <v>Molise</v>
      </c>
      <c r="J3" t="str">
        <f>VLOOKUP(C3,Database!M:O,3,0)</f>
        <v>Lombardia</v>
      </c>
      <c r="K3" t="str">
        <f>VLOOKUP(H3,Database!$G$1:$J$4,4,0)</f>
        <v>Lombardia</v>
      </c>
      <c r="L3" t="str">
        <f>_xlfn.XLOOKUP(B3,Database!A:A,Database!D:D,"assente")</f>
        <v>Molise</v>
      </c>
    </row>
    <row r="4" spans="1:15" x14ac:dyDescent="0.3">
      <c r="A4" s="7">
        <v>3</v>
      </c>
      <c r="B4" s="2">
        <v>10</v>
      </c>
      <c r="C4" s="2">
        <v>1</v>
      </c>
      <c r="D4" s="8">
        <v>43337</v>
      </c>
      <c r="E4" s="8">
        <v>43429</v>
      </c>
      <c r="F4" s="8">
        <v>43427</v>
      </c>
      <c r="G4" s="2">
        <v>6.8</v>
      </c>
      <c r="H4" s="2">
        <v>1</v>
      </c>
      <c r="I4" t="str">
        <f>IFERROR(VLOOKUP(B4,Database!A:D,4,0),"assente")</f>
        <v>Toscana</v>
      </c>
      <c r="J4" t="str">
        <f>VLOOKUP(C4,Database!M:O,3,0)</f>
        <v>Lombardia</v>
      </c>
      <c r="K4" t="str">
        <f>VLOOKUP(H4,Database!$G$1:$J$4,4,0)</f>
        <v>Lombardia</v>
      </c>
      <c r="L4" t="str">
        <f>_xlfn.XLOOKUP(B4,Database!A:A,Database!D:D,"assente")</f>
        <v>Toscana</v>
      </c>
    </row>
    <row r="5" spans="1:15" x14ac:dyDescent="0.3">
      <c r="A5" s="9">
        <v>4</v>
      </c>
      <c r="B5" s="3">
        <v>10</v>
      </c>
      <c r="C5" s="3">
        <v>2</v>
      </c>
      <c r="D5" s="10">
        <v>43437</v>
      </c>
      <c r="E5" s="10">
        <v>43527</v>
      </c>
      <c r="F5" s="10">
        <v>43527</v>
      </c>
      <c r="G5" s="3">
        <v>5.0999999999999996</v>
      </c>
      <c r="H5" s="3">
        <v>3</v>
      </c>
      <c r="I5" t="str">
        <f>IFERROR(VLOOKUP(B5,Database!A:D,4,0),"assente")</f>
        <v>Toscana</v>
      </c>
      <c r="J5" t="str">
        <f>VLOOKUP(C5,Database!M:O,3,0)</f>
        <v>Lazio</v>
      </c>
      <c r="K5" t="str">
        <f>VLOOKUP(H5,Database!$G$1:$J$4,4,0)</f>
        <v>Calabria</v>
      </c>
      <c r="L5" t="str">
        <f>_xlfn.XLOOKUP(B5,Database!A:A,Database!D:D,"assente")</f>
        <v>Toscana</v>
      </c>
    </row>
    <row r="6" spans="1:15" x14ac:dyDescent="0.3">
      <c r="A6" s="7">
        <v>5</v>
      </c>
      <c r="B6" s="2">
        <v>29</v>
      </c>
      <c r="C6" s="2">
        <v>2</v>
      </c>
      <c r="D6" s="8">
        <v>43419</v>
      </c>
      <c r="E6" s="8">
        <v>43511</v>
      </c>
      <c r="F6" s="8">
        <v>43509</v>
      </c>
      <c r="G6" s="2">
        <v>2.2999999999999998</v>
      </c>
      <c r="H6" s="2">
        <v>1</v>
      </c>
      <c r="I6" t="str">
        <f>IFERROR(VLOOKUP(B6,Database!A:D,4,0),"assente")</f>
        <v>Lombardia</v>
      </c>
      <c r="J6" t="str">
        <f>VLOOKUP(C6,Database!M:O,3,0)</f>
        <v>Lazio</v>
      </c>
      <c r="K6" t="str">
        <f>VLOOKUP(H6,Database!$G$1:$J$4,4,0)</f>
        <v>Lombardia</v>
      </c>
      <c r="L6" t="str">
        <f>_xlfn.XLOOKUP(B6,Database!A:A,Database!D:D,"assente")</f>
        <v>Lombardia</v>
      </c>
    </row>
    <row r="7" spans="1:15" x14ac:dyDescent="0.3">
      <c r="A7" s="9">
        <v>6</v>
      </c>
      <c r="B7" s="3">
        <v>15</v>
      </c>
      <c r="C7" s="3">
        <v>2</v>
      </c>
      <c r="D7" s="10">
        <v>43307</v>
      </c>
      <c r="E7" s="10">
        <v>43399</v>
      </c>
      <c r="F7" s="10">
        <v>43397</v>
      </c>
      <c r="G7" s="3">
        <v>8.5</v>
      </c>
      <c r="H7" s="3">
        <v>3</v>
      </c>
      <c r="I7" t="str">
        <f>IFERROR(VLOOKUP(B7,Database!A:D,4,0),"assente")</f>
        <v>Toscana</v>
      </c>
      <c r="J7" t="str">
        <f>VLOOKUP(C7,Database!M:O,3,0)</f>
        <v>Lazio</v>
      </c>
      <c r="K7" t="str">
        <f>VLOOKUP(H7,Database!$G$1:$J$4,4,0)</f>
        <v>Calabria</v>
      </c>
      <c r="L7" t="str">
        <f>_xlfn.XLOOKUP(B7,Database!A:A,Database!D:D,"assente")</f>
        <v>Toscana</v>
      </c>
    </row>
    <row r="8" spans="1:15" x14ac:dyDescent="0.3">
      <c r="A8" s="7">
        <v>7</v>
      </c>
      <c r="B8" s="2">
        <v>35</v>
      </c>
      <c r="C8" s="2">
        <v>2</v>
      </c>
      <c r="D8" s="8">
        <v>43128</v>
      </c>
      <c r="E8" s="8">
        <v>43218</v>
      </c>
      <c r="F8" s="8">
        <v>43218</v>
      </c>
      <c r="G8" s="2">
        <v>8.8000000000000007</v>
      </c>
      <c r="H8" s="2">
        <v>1</v>
      </c>
      <c r="I8" t="str">
        <f>IFERROR(VLOOKUP(B8,Database!A:D,4,0),"assente")</f>
        <v>Molise</v>
      </c>
      <c r="J8" t="str">
        <f>VLOOKUP(C8,Database!M:O,3,0)</f>
        <v>Lazio</v>
      </c>
      <c r="K8" t="str">
        <f>VLOOKUP(H8,Database!$G$1:$J$4,4,0)</f>
        <v>Lombardia</v>
      </c>
      <c r="L8" t="str">
        <f>_xlfn.XLOOKUP(B8,Database!A:A,Database!D:D,"assente")</f>
        <v>Molise</v>
      </c>
    </row>
    <row r="9" spans="1:15" x14ac:dyDescent="0.3">
      <c r="A9" s="9">
        <v>8</v>
      </c>
      <c r="B9" s="3">
        <v>21</v>
      </c>
      <c r="C9" s="3">
        <v>2</v>
      </c>
      <c r="D9" s="10">
        <v>43186</v>
      </c>
      <c r="E9" s="10">
        <v>43278</v>
      </c>
      <c r="F9" s="10">
        <v>43281</v>
      </c>
      <c r="G9" s="3">
        <v>1.3</v>
      </c>
      <c r="H9" s="3">
        <v>1</v>
      </c>
      <c r="I9" t="str">
        <f>IFERROR(VLOOKUP(B9,Database!A:D,4,0),"assente")</f>
        <v>Piemonte</v>
      </c>
      <c r="J9" t="str">
        <f>VLOOKUP(C9,Database!M:O,3,0)</f>
        <v>Lazio</v>
      </c>
      <c r="K9" t="str">
        <f>VLOOKUP(H9,Database!$G$1:$J$4,4,0)</f>
        <v>Lombardia</v>
      </c>
      <c r="L9" t="str">
        <f>_xlfn.XLOOKUP(B9,Database!A:A,Database!D:D,"assente")</f>
        <v>Piemonte</v>
      </c>
    </row>
    <row r="10" spans="1:15" x14ac:dyDescent="0.3">
      <c r="A10" s="7">
        <v>9</v>
      </c>
      <c r="B10" s="2">
        <v>40</v>
      </c>
      <c r="C10" s="2">
        <v>3</v>
      </c>
      <c r="D10" s="8">
        <v>43278</v>
      </c>
      <c r="E10" s="8">
        <v>43370</v>
      </c>
      <c r="F10" s="8">
        <v>43368</v>
      </c>
      <c r="G10" s="2">
        <v>5.7</v>
      </c>
      <c r="H10" s="2">
        <v>1</v>
      </c>
      <c r="I10" t="str">
        <f>IFERROR(VLOOKUP(B10,Database!A:D,4,0),"assente")</f>
        <v>Molise</v>
      </c>
      <c r="J10" t="str">
        <f>VLOOKUP(C10,Database!M:O,3,0)</f>
        <v>Calabria</v>
      </c>
      <c r="K10" t="str">
        <f>VLOOKUP(H10,Database!$G$1:$J$4,4,0)</f>
        <v>Lombardia</v>
      </c>
      <c r="L10" t="str">
        <f>_xlfn.XLOOKUP(B10,Database!A:A,Database!D:D,"assente")</f>
        <v>Molise</v>
      </c>
    </row>
    <row r="11" spans="1:15" x14ac:dyDescent="0.3">
      <c r="A11" s="9">
        <v>10</v>
      </c>
      <c r="B11" s="3">
        <v>35</v>
      </c>
      <c r="C11" s="3">
        <v>2</v>
      </c>
      <c r="D11" s="10">
        <v>43432</v>
      </c>
      <c r="E11" s="10">
        <v>43524</v>
      </c>
      <c r="F11" s="10">
        <v>43522</v>
      </c>
      <c r="G11" s="3">
        <v>9.5</v>
      </c>
      <c r="H11" s="3">
        <v>2</v>
      </c>
      <c r="I11" t="str">
        <f>IFERROR(VLOOKUP(B11,Database!A:D,4,0),"assente")</f>
        <v>Molise</v>
      </c>
      <c r="J11" t="str">
        <f>VLOOKUP(C11,Database!M:O,3,0)</f>
        <v>Lazio</v>
      </c>
      <c r="K11" t="str">
        <f>VLOOKUP(H11,Database!$G$1:$J$4,4,0)</f>
        <v>Lazio</v>
      </c>
      <c r="L11" t="str">
        <f>_xlfn.XLOOKUP(B11,Database!A:A,Database!D:D,"assente")</f>
        <v>Molise</v>
      </c>
    </row>
    <row r="12" spans="1:15" x14ac:dyDescent="0.3">
      <c r="A12" s="7">
        <v>11</v>
      </c>
      <c r="B12" s="2">
        <v>32</v>
      </c>
      <c r="C12" s="2">
        <v>1</v>
      </c>
      <c r="D12" s="8">
        <v>43231</v>
      </c>
      <c r="E12" s="8">
        <v>43323</v>
      </c>
      <c r="F12" s="8">
        <v>43321</v>
      </c>
      <c r="G12" s="2">
        <v>2.7</v>
      </c>
      <c r="H12" s="2">
        <v>2</v>
      </c>
      <c r="I12" t="str">
        <f>IFERROR(VLOOKUP(B12,Database!A:D,4,0),"assente")</f>
        <v>Puglia</v>
      </c>
      <c r="J12" t="str">
        <f>VLOOKUP(C12,Database!M:O,3,0)</f>
        <v>Lombardia</v>
      </c>
      <c r="K12" t="str">
        <f>VLOOKUP(H12,Database!$G$1:$J$4,4,0)</f>
        <v>Lazio</v>
      </c>
      <c r="L12" t="str">
        <f>_xlfn.XLOOKUP(B12,Database!A:A,Database!D:D,"assente")</f>
        <v>Puglia</v>
      </c>
    </row>
    <row r="13" spans="1:15" x14ac:dyDescent="0.3">
      <c r="A13" s="9">
        <v>12</v>
      </c>
      <c r="B13" s="3">
        <v>22</v>
      </c>
      <c r="C13" s="3">
        <v>2</v>
      </c>
      <c r="D13" s="10">
        <v>43323</v>
      </c>
      <c r="E13" s="10">
        <v>43415</v>
      </c>
      <c r="F13" s="10">
        <v>43413</v>
      </c>
      <c r="G13" s="3">
        <v>10.8</v>
      </c>
      <c r="H13" s="3">
        <v>1</v>
      </c>
      <c r="I13" t="str">
        <f>IFERROR(VLOOKUP(B13,Database!A:D,4,0),"assente")</f>
        <v>Piemonte</v>
      </c>
      <c r="J13" t="str">
        <f>VLOOKUP(C13,Database!M:O,3,0)</f>
        <v>Lazio</v>
      </c>
      <c r="K13" t="str">
        <f>VLOOKUP(H13,Database!$G$1:$J$4,4,0)</f>
        <v>Lombardia</v>
      </c>
      <c r="L13" t="str">
        <f>_xlfn.XLOOKUP(B13,Database!A:A,Database!D:D,"assente")</f>
        <v>Piemonte</v>
      </c>
    </row>
    <row r="14" spans="1:15" x14ac:dyDescent="0.3">
      <c r="A14" s="7">
        <v>13</v>
      </c>
      <c r="B14" s="2">
        <v>7</v>
      </c>
      <c r="C14" s="2">
        <v>2</v>
      </c>
      <c r="D14" s="8">
        <v>43352</v>
      </c>
      <c r="E14" s="8">
        <v>43443</v>
      </c>
      <c r="F14" s="8">
        <v>43442</v>
      </c>
      <c r="G14" s="2">
        <v>3</v>
      </c>
      <c r="H14" s="2">
        <v>3</v>
      </c>
      <c r="I14" t="str">
        <f>IFERROR(VLOOKUP(B14,Database!A:D,4,0),"assente")</f>
        <v>Sicilia</v>
      </c>
      <c r="J14" t="str">
        <f>VLOOKUP(C14,Database!M:O,3,0)</f>
        <v>Lazio</v>
      </c>
      <c r="K14" t="str">
        <f>VLOOKUP(H14,Database!$G$1:$J$4,4,0)</f>
        <v>Calabria</v>
      </c>
      <c r="L14" t="str">
        <f>_xlfn.XLOOKUP(B14,Database!A:A,Database!D:D,"assente")</f>
        <v>Sicilia</v>
      </c>
    </row>
    <row r="15" spans="1:15" x14ac:dyDescent="0.3">
      <c r="A15" s="9">
        <v>14</v>
      </c>
      <c r="B15" s="3">
        <v>13</v>
      </c>
      <c r="C15" s="3">
        <v>1</v>
      </c>
      <c r="D15" s="10">
        <v>43122</v>
      </c>
      <c r="E15" s="10">
        <v>43212</v>
      </c>
      <c r="F15" s="10">
        <v>43212</v>
      </c>
      <c r="G15" s="3">
        <v>7.1</v>
      </c>
      <c r="H15" s="3">
        <v>3</v>
      </c>
      <c r="I15" t="str">
        <f>IFERROR(VLOOKUP(B15,Database!A:D,4,0),"assente")</f>
        <v>Toscana</v>
      </c>
      <c r="J15" t="str">
        <f>VLOOKUP(C15,Database!M:O,3,0)</f>
        <v>Lombardia</v>
      </c>
      <c r="K15" t="str">
        <f>VLOOKUP(H15,Database!$G$1:$J$4,4,0)</f>
        <v>Calabria</v>
      </c>
      <c r="L15" t="str">
        <f>_xlfn.XLOOKUP(B15,Database!A:A,Database!D:D,"assente")</f>
        <v>Toscana</v>
      </c>
    </row>
    <row r="16" spans="1:15" x14ac:dyDescent="0.3">
      <c r="A16" s="7">
        <v>15</v>
      </c>
      <c r="B16" s="2">
        <v>22</v>
      </c>
      <c r="C16" s="2">
        <v>3</v>
      </c>
      <c r="D16" s="8">
        <v>43355</v>
      </c>
      <c r="E16" s="8">
        <v>43446</v>
      </c>
      <c r="F16" s="8">
        <v>43464</v>
      </c>
      <c r="G16" s="2">
        <v>6.1</v>
      </c>
      <c r="H16" s="2">
        <v>1</v>
      </c>
      <c r="I16" t="str">
        <f>IFERROR(VLOOKUP(B16,Database!A:D,4,0),"assente")</f>
        <v>Piemonte</v>
      </c>
      <c r="J16" t="str">
        <f>VLOOKUP(C16,Database!M:O,3,0)</f>
        <v>Calabria</v>
      </c>
      <c r="K16" t="str">
        <f>VLOOKUP(H16,Database!$G$1:$J$4,4,0)</f>
        <v>Lombardia</v>
      </c>
      <c r="L16" t="str">
        <f>_xlfn.XLOOKUP(B16,Database!A:A,Database!D:D,"assente")</f>
        <v>Piemonte</v>
      </c>
    </row>
    <row r="17" spans="1:12" x14ac:dyDescent="0.3">
      <c r="A17" s="9">
        <v>16</v>
      </c>
      <c r="B17" s="3">
        <v>10</v>
      </c>
      <c r="C17" s="3">
        <v>1</v>
      </c>
      <c r="D17" s="10">
        <v>43393</v>
      </c>
      <c r="E17" s="10">
        <v>43485</v>
      </c>
      <c r="F17" s="10">
        <v>43483</v>
      </c>
      <c r="G17" s="3">
        <v>1.3</v>
      </c>
      <c r="H17" s="3">
        <v>1</v>
      </c>
      <c r="I17" t="str">
        <f>IFERROR(VLOOKUP(B17,Database!A:D,4,0),"assente")</f>
        <v>Toscana</v>
      </c>
      <c r="J17" t="str">
        <f>VLOOKUP(C17,Database!M:O,3,0)</f>
        <v>Lombardia</v>
      </c>
      <c r="K17" t="str">
        <f>VLOOKUP(H17,Database!$G$1:$J$4,4,0)</f>
        <v>Lombardia</v>
      </c>
      <c r="L17" t="str">
        <f>_xlfn.XLOOKUP(B17,Database!A:A,Database!D:D,"assente")</f>
        <v>Toscana</v>
      </c>
    </row>
    <row r="18" spans="1:12" x14ac:dyDescent="0.3">
      <c r="A18" s="7">
        <v>17</v>
      </c>
      <c r="B18" s="2">
        <v>22</v>
      </c>
      <c r="C18" s="2">
        <v>2</v>
      </c>
      <c r="D18" s="8">
        <v>43370</v>
      </c>
      <c r="E18" s="8">
        <v>43461</v>
      </c>
      <c r="F18" s="8">
        <v>43460</v>
      </c>
      <c r="G18" s="2">
        <v>2.1</v>
      </c>
      <c r="H18" s="2">
        <v>2</v>
      </c>
      <c r="I18" t="str">
        <f>IFERROR(VLOOKUP(B18,Database!A:D,4,0),"assente")</f>
        <v>Piemonte</v>
      </c>
      <c r="J18" t="str">
        <f>VLOOKUP(C18,Database!M:O,3,0)</f>
        <v>Lazio</v>
      </c>
      <c r="K18" t="str">
        <f>VLOOKUP(H18,Database!$G$1:$J$4,4,0)</f>
        <v>Lazio</v>
      </c>
      <c r="L18" t="str">
        <f>_xlfn.XLOOKUP(B18,Database!A:A,Database!D:D,"assente")</f>
        <v>Piemonte</v>
      </c>
    </row>
    <row r="19" spans="1:12" x14ac:dyDescent="0.3">
      <c r="A19" s="9">
        <v>18</v>
      </c>
      <c r="B19" s="3">
        <v>39</v>
      </c>
      <c r="C19" s="3">
        <v>1</v>
      </c>
      <c r="D19" s="10">
        <v>43350</v>
      </c>
      <c r="E19" s="10">
        <v>43441</v>
      </c>
      <c r="F19" s="10">
        <v>43440</v>
      </c>
      <c r="G19" s="3">
        <v>4.7</v>
      </c>
      <c r="H19" s="3">
        <v>2</v>
      </c>
      <c r="I19" t="str">
        <f>IFERROR(VLOOKUP(B19,Database!A:D,4,0),"assente")</f>
        <v>Molise</v>
      </c>
      <c r="J19" t="str">
        <f>VLOOKUP(C19,Database!M:O,3,0)</f>
        <v>Lombardia</v>
      </c>
      <c r="K19" t="str">
        <f>VLOOKUP(H19,Database!$G$1:$J$4,4,0)</f>
        <v>Lazio</v>
      </c>
      <c r="L19" t="str">
        <f>_xlfn.XLOOKUP(B19,Database!A:A,Database!D:D,"assente")</f>
        <v>Molise</v>
      </c>
    </row>
    <row r="20" spans="1:12" x14ac:dyDescent="0.3">
      <c r="A20" s="7">
        <v>19</v>
      </c>
      <c r="B20" s="2">
        <v>40</v>
      </c>
      <c r="C20" s="2">
        <v>3</v>
      </c>
      <c r="D20" s="8">
        <v>43441</v>
      </c>
      <c r="E20" s="8">
        <v>43531</v>
      </c>
      <c r="F20" s="8">
        <v>43531</v>
      </c>
      <c r="G20" s="2">
        <v>8.1999999999999993</v>
      </c>
      <c r="H20" s="2">
        <v>1</v>
      </c>
      <c r="I20" t="str">
        <f>IFERROR(VLOOKUP(B20,Database!A:D,4,0),"assente")</f>
        <v>Molise</v>
      </c>
      <c r="J20" t="str">
        <f>VLOOKUP(C20,Database!M:O,3,0)</f>
        <v>Calabria</v>
      </c>
      <c r="K20" t="str">
        <f>VLOOKUP(H20,Database!$G$1:$J$4,4,0)</f>
        <v>Lombardia</v>
      </c>
      <c r="L20" t="str">
        <f>_xlfn.XLOOKUP(B20,Database!A:A,Database!D:D,"assente")</f>
        <v>Molise</v>
      </c>
    </row>
    <row r="21" spans="1:12" x14ac:dyDescent="0.3">
      <c r="A21" s="9">
        <v>20</v>
      </c>
      <c r="B21" s="3">
        <v>30</v>
      </c>
      <c r="C21" s="3">
        <v>3</v>
      </c>
      <c r="D21" s="10">
        <v>43321</v>
      </c>
      <c r="E21" s="10">
        <v>43413</v>
      </c>
      <c r="F21" s="10">
        <v>43411</v>
      </c>
      <c r="G21" s="3">
        <v>0.4</v>
      </c>
      <c r="H21" s="3">
        <v>1</v>
      </c>
      <c r="I21" t="str">
        <f>IFERROR(VLOOKUP(B21,Database!A:D,4,0),"assente")</f>
        <v>Puglia</v>
      </c>
      <c r="J21" t="str">
        <f>VLOOKUP(C21,Database!M:O,3,0)</f>
        <v>Calabria</v>
      </c>
      <c r="K21" t="str">
        <f>VLOOKUP(H21,Database!$G$1:$J$4,4,0)</f>
        <v>Lombardia</v>
      </c>
      <c r="L21" t="str">
        <f>_xlfn.XLOOKUP(B21,Database!A:A,Database!D:D,"assente")</f>
        <v>Puglia</v>
      </c>
    </row>
    <row r="22" spans="1:12" x14ac:dyDescent="0.3">
      <c r="A22" s="7">
        <v>21</v>
      </c>
      <c r="B22" s="2">
        <v>4</v>
      </c>
      <c r="C22" s="2">
        <v>2</v>
      </c>
      <c r="D22" s="8">
        <v>43116</v>
      </c>
      <c r="E22" s="8">
        <v>43206</v>
      </c>
      <c r="F22" s="8">
        <v>43206</v>
      </c>
      <c r="G22" s="2">
        <v>8.6999999999999993</v>
      </c>
      <c r="H22" s="2">
        <v>3</v>
      </c>
      <c r="I22" t="str">
        <f>IFERROR(VLOOKUP(B22,Database!A:D,4,0),"assente")</f>
        <v>Lazio</v>
      </c>
      <c r="J22" t="str">
        <f>VLOOKUP(C22,Database!M:O,3,0)</f>
        <v>Lazio</v>
      </c>
      <c r="K22" t="str">
        <f>VLOOKUP(H22,Database!$G$1:$J$4,4,0)</f>
        <v>Calabria</v>
      </c>
      <c r="L22" t="str">
        <f>_xlfn.XLOOKUP(B22,Database!A:A,Database!D:D,"assente")</f>
        <v>Lazio</v>
      </c>
    </row>
    <row r="23" spans="1:12" x14ac:dyDescent="0.3">
      <c r="A23" s="9">
        <v>22</v>
      </c>
      <c r="B23" s="3">
        <v>13</v>
      </c>
      <c r="C23" s="3">
        <v>2</v>
      </c>
      <c r="D23" s="10">
        <v>43325</v>
      </c>
      <c r="E23" s="10">
        <v>43417</v>
      </c>
      <c r="F23" s="10">
        <v>43415</v>
      </c>
      <c r="G23" s="3">
        <v>9.1</v>
      </c>
      <c r="H23" s="3">
        <v>3</v>
      </c>
      <c r="I23" t="str">
        <f>IFERROR(VLOOKUP(B23,Database!A:D,4,0),"assente")</f>
        <v>Toscana</v>
      </c>
      <c r="J23" t="str">
        <f>VLOOKUP(C23,Database!M:O,3,0)</f>
        <v>Lazio</v>
      </c>
      <c r="K23" t="str">
        <f>VLOOKUP(H23,Database!$G$1:$J$4,4,0)</f>
        <v>Calabria</v>
      </c>
      <c r="L23" t="str">
        <f>_xlfn.XLOOKUP(B23,Database!A:A,Database!D:D,"assente")</f>
        <v>Toscana</v>
      </c>
    </row>
    <row r="24" spans="1:12" x14ac:dyDescent="0.3">
      <c r="A24" s="7">
        <v>23</v>
      </c>
      <c r="B24" s="2">
        <v>18</v>
      </c>
      <c r="C24" s="2">
        <v>2</v>
      </c>
      <c r="D24" s="8">
        <v>43263</v>
      </c>
      <c r="E24" s="8">
        <v>43355</v>
      </c>
      <c r="F24" s="8">
        <v>43353</v>
      </c>
      <c r="G24" s="2">
        <v>4.0999999999999996</v>
      </c>
      <c r="H24" s="2">
        <v>1</v>
      </c>
      <c r="I24" t="str">
        <f>IFERROR(VLOOKUP(B24,Database!A:D,4,0),"assente")</f>
        <v>Toscana</v>
      </c>
      <c r="J24" t="str">
        <f>VLOOKUP(C24,Database!M:O,3,0)</f>
        <v>Lazio</v>
      </c>
      <c r="K24" t="str">
        <f>VLOOKUP(H24,Database!$G$1:$J$4,4,0)</f>
        <v>Lombardia</v>
      </c>
      <c r="L24" t="str">
        <f>_xlfn.XLOOKUP(B24,Database!A:A,Database!D:D,"assente")</f>
        <v>Toscana</v>
      </c>
    </row>
    <row r="25" spans="1:12" x14ac:dyDescent="0.3">
      <c r="A25" s="9">
        <v>24</v>
      </c>
      <c r="B25" s="3">
        <v>3</v>
      </c>
      <c r="C25" s="3">
        <v>2</v>
      </c>
      <c r="D25" s="10">
        <v>43192</v>
      </c>
      <c r="E25" s="10">
        <v>43283</v>
      </c>
      <c r="F25" s="10">
        <v>43282</v>
      </c>
      <c r="G25" s="3">
        <v>1.4</v>
      </c>
      <c r="H25" s="3">
        <v>1</v>
      </c>
      <c r="I25" t="str">
        <f>IFERROR(VLOOKUP(B25,Database!A:D,4,0),"assente")</f>
        <v>Lazio</v>
      </c>
      <c r="J25" t="str">
        <f>VLOOKUP(C25,Database!M:O,3,0)</f>
        <v>Lazio</v>
      </c>
      <c r="K25" t="str">
        <f>VLOOKUP(H25,Database!$G$1:$J$4,4,0)</f>
        <v>Lombardia</v>
      </c>
      <c r="L25" t="str">
        <f>_xlfn.XLOOKUP(B25,Database!A:A,Database!D:D,"assente")</f>
        <v>Lazio</v>
      </c>
    </row>
    <row r="26" spans="1:12" x14ac:dyDescent="0.3">
      <c r="A26" s="7">
        <v>25</v>
      </c>
      <c r="B26" s="2">
        <v>24</v>
      </c>
      <c r="C26" s="2">
        <v>1</v>
      </c>
      <c r="D26" s="8">
        <v>43542</v>
      </c>
      <c r="E26" s="8">
        <v>43634</v>
      </c>
      <c r="F26" s="8">
        <v>43632</v>
      </c>
      <c r="G26" s="2">
        <v>7</v>
      </c>
      <c r="H26" s="2">
        <v>1</v>
      </c>
      <c r="I26" t="str">
        <f>IFERROR(VLOOKUP(B26,Database!A:D,4,0),"assente")</f>
        <v>Piemonte</v>
      </c>
      <c r="J26" t="str">
        <f>VLOOKUP(C26,Database!M:O,3,0)</f>
        <v>Lombardia</v>
      </c>
      <c r="K26" t="str">
        <f>VLOOKUP(H26,Database!$G$1:$J$4,4,0)</f>
        <v>Lombardia</v>
      </c>
      <c r="L26" t="str">
        <f>_xlfn.XLOOKUP(B26,Database!A:A,Database!D:D,"assente")</f>
        <v>Piemonte</v>
      </c>
    </row>
    <row r="27" spans="1:12" x14ac:dyDescent="0.3">
      <c r="A27" s="9">
        <v>26</v>
      </c>
      <c r="B27" s="3">
        <v>15</v>
      </c>
      <c r="C27" s="3">
        <v>2</v>
      </c>
      <c r="D27" s="10">
        <v>43759</v>
      </c>
      <c r="E27" s="10">
        <v>43851</v>
      </c>
      <c r="F27" s="10">
        <v>43849</v>
      </c>
      <c r="G27" s="3">
        <v>7.5</v>
      </c>
      <c r="H27" s="3">
        <v>2</v>
      </c>
      <c r="I27" t="str">
        <f>IFERROR(VLOOKUP(B27,Database!A:D,4,0),"assente")</f>
        <v>Toscana</v>
      </c>
      <c r="J27" t="str">
        <f>VLOOKUP(C27,Database!M:O,3,0)</f>
        <v>Lazio</v>
      </c>
      <c r="K27" t="str">
        <f>VLOOKUP(H27,Database!$G$1:$J$4,4,0)</f>
        <v>Lazio</v>
      </c>
      <c r="L27" t="str">
        <f>_xlfn.XLOOKUP(B27,Database!A:A,Database!D:D,"assente")</f>
        <v>Toscana</v>
      </c>
    </row>
    <row r="28" spans="1:12" x14ac:dyDescent="0.3">
      <c r="A28" s="7">
        <v>27</v>
      </c>
      <c r="B28" s="2">
        <v>7</v>
      </c>
      <c r="C28" s="2">
        <v>2</v>
      </c>
      <c r="D28" s="8">
        <v>43801</v>
      </c>
      <c r="E28" s="8">
        <v>43892</v>
      </c>
      <c r="F28" s="8">
        <v>43891</v>
      </c>
      <c r="G28" s="2">
        <v>9.4</v>
      </c>
      <c r="H28" s="2">
        <v>3</v>
      </c>
      <c r="I28" t="str">
        <f>IFERROR(VLOOKUP(B28,Database!A:D,4,0),"assente")</f>
        <v>Sicilia</v>
      </c>
      <c r="J28" t="str">
        <f>VLOOKUP(C28,Database!M:O,3,0)</f>
        <v>Lazio</v>
      </c>
      <c r="K28" t="str">
        <f>VLOOKUP(H28,Database!$G$1:$J$4,4,0)</f>
        <v>Calabria</v>
      </c>
      <c r="L28" t="str">
        <f>_xlfn.XLOOKUP(B28,Database!A:A,Database!D:D,"assente")</f>
        <v>Sicilia</v>
      </c>
    </row>
    <row r="29" spans="1:12" x14ac:dyDescent="0.3">
      <c r="A29" s="9">
        <v>28</v>
      </c>
      <c r="B29" s="3">
        <v>27</v>
      </c>
      <c r="C29" s="3">
        <v>1</v>
      </c>
      <c r="D29" s="10">
        <v>43624</v>
      </c>
      <c r="E29" s="10">
        <v>43716</v>
      </c>
      <c r="F29" s="10">
        <v>43714</v>
      </c>
      <c r="G29" s="3">
        <v>6</v>
      </c>
      <c r="H29" s="3">
        <v>3</v>
      </c>
      <c r="I29" t="str">
        <f>IFERROR(VLOOKUP(B29,Database!A:D,4,0),"assente")</f>
        <v>Lombardia</v>
      </c>
      <c r="J29" t="str">
        <f>VLOOKUP(C29,Database!M:O,3,0)</f>
        <v>Lombardia</v>
      </c>
      <c r="K29" t="str">
        <f>VLOOKUP(H29,Database!$G$1:$J$4,4,0)</f>
        <v>Calabria</v>
      </c>
      <c r="L29" t="str">
        <f>_xlfn.XLOOKUP(B29,Database!A:A,Database!D:D,"assente")</f>
        <v>Lombardia</v>
      </c>
    </row>
    <row r="30" spans="1:12" x14ac:dyDescent="0.3">
      <c r="A30" s="7">
        <v>29</v>
      </c>
      <c r="B30" s="2">
        <v>19</v>
      </c>
      <c r="C30" s="2">
        <v>3</v>
      </c>
      <c r="D30" s="8">
        <v>43475</v>
      </c>
      <c r="E30" s="8">
        <v>43565</v>
      </c>
      <c r="F30" s="8">
        <v>43565</v>
      </c>
      <c r="G30" s="2">
        <v>2.9</v>
      </c>
      <c r="H30" s="2">
        <v>2</v>
      </c>
      <c r="I30" t="str">
        <f>IFERROR(VLOOKUP(B30,Database!A:D,4,0),"assente")</f>
        <v>Toscana</v>
      </c>
      <c r="J30" t="str">
        <f>VLOOKUP(C30,Database!M:O,3,0)</f>
        <v>Calabria</v>
      </c>
      <c r="K30" t="str">
        <f>VLOOKUP(H30,Database!$G$1:$J$4,4,0)</f>
        <v>Lazio</v>
      </c>
      <c r="L30" t="str">
        <f>_xlfn.XLOOKUP(B30,Database!A:A,Database!D:D,"assente")</f>
        <v>Toscana</v>
      </c>
    </row>
    <row r="31" spans="1:12" x14ac:dyDescent="0.3">
      <c r="A31" s="9">
        <v>30</v>
      </c>
      <c r="B31" s="3">
        <v>16</v>
      </c>
      <c r="C31" s="3">
        <v>2</v>
      </c>
      <c r="D31" s="10">
        <v>43683</v>
      </c>
      <c r="E31" s="10">
        <v>43775</v>
      </c>
      <c r="F31" s="10">
        <v>43773</v>
      </c>
      <c r="G31" s="3">
        <v>1.6</v>
      </c>
      <c r="H31" s="3">
        <v>2</v>
      </c>
      <c r="I31" t="str">
        <f>IFERROR(VLOOKUP(B31,Database!A:D,4,0),"assente")</f>
        <v>Toscana</v>
      </c>
      <c r="J31" t="str">
        <f>VLOOKUP(C31,Database!M:O,3,0)</f>
        <v>Lazio</v>
      </c>
      <c r="K31" t="str">
        <f>VLOOKUP(H31,Database!$G$1:$J$4,4,0)</f>
        <v>Lazio</v>
      </c>
      <c r="L31" t="str">
        <f>_xlfn.XLOOKUP(B31,Database!A:A,Database!D:D,"assente")</f>
        <v>Toscana</v>
      </c>
    </row>
    <row r="32" spans="1:12" x14ac:dyDescent="0.3">
      <c r="A32" s="7">
        <v>31</v>
      </c>
      <c r="B32" s="2">
        <v>36</v>
      </c>
      <c r="C32" s="2">
        <v>3</v>
      </c>
      <c r="D32" s="8">
        <v>43518</v>
      </c>
      <c r="E32" s="8">
        <v>43607</v>
      </c>
      <c r="F32" s="8">
        <v>43608</v>
      </c>
      <c r="G32" s="2">
        <v>2</v>
      </c>
      <c r="H32" s="2">
        <v>1</v>
      </c>
      <c r="I32" t="str">
        <f>IFERROR(VLOOKUP(B32,Database!A:D,4,0),"assente")</f>
        <v>Molise</v>
      </c>
      <c r="J32" t="str">
        <f>VLOOKUP(C32,Database!M:O,3,0)</f>
        <v>Calabria</v>
      </c>
      <c r="K32" t="str">
        <f>VLOOKUP(H32,Database!$G$1:$J$4,4,0)</f>
        <v>Lombardia</v>
      </c>
      <c r="L32" t="str">
        <f>_xlfn.XLOOKUP(B32,Database!A:A,Database!D:D,"assente")</f>
        <v>Molise</v>
      </c>
    </row>
    <row r="33" spans="1:12" x14ac:dyDescent="0.3">
      <c r="A33" s="9">
        <v>32</v>
      </c>
      <c r="B33" s="3">
        <v>24</v>
      </c>
      <c r="C33" s="3">
        <v>1</v>
      </c>
      <c r="D33" s="10">
        <v>43627</v>
      </c>
      <c r="E33" s="10">
        <v>43719</v>
      </c>
      <c r="F33" s="10">
        <v>43717</v>
      </c>
      <c r="G33" s="3">
        <v>0.9</v>
      </c>
      <c r="H33" s="3">
        <v>1</v>
      </c>
      <c r="I33" t="str">
        <f>IFERROR(VLOOKUP(B33,Database!A:D,4,0),"assente")</f>
        <v>Piemonte</v>
      </c>
      <c r="J33" t="str">
        <f>VLOOKUP(C33,Database!M:O,3,0)</f>
        <v>Lombardia</v>
      </c>
      <c r="K33" t="str">
        <f>VLOOKUP(H33,Database!$G$1:$J$4,4,0)</f>
        <v>Lombardia</v>
      </c>
      <c r="L33" t="str">
        <f>_xlfn.XLOOKUP(B33,Database!A:A,Database!D:D,"assente")</f>
        <v>Piemonte</v>
      </c>
    </row>
    <row r="34" spans="1:12" x14ac:dyDescent="0.3">
      <c r="A34" s="7">
        <v>33</v>
      </c>
      <c r="B34" s="2">
        <v>27</v>
      </c>
      <c r="C34" s="2">
        <v>1</v>
      </c>
      <c r="D34" s="8">
        <v>43497</v>
      </c>
      <c r="E34" s="8">
        <v>43586</v>
      </c>
      <c r="F34" s="8">
        <v>43587</v>
      </c>
      <c r="G34" s="2">
        <v>4.3</v>
      </c>
      <c r="H34" s="2">
        <v>1</v>
      </c>
      <c r="I34" t="str">
        <f>IFERROR(VLOOKUP(B34,Database!A:D,4,0),"assente")</f>
        <v>Lombardia</v>
      </c>
      <c r="J34" t="str">
        <f>VLOOKUP(C34,Database!M:O,3,0)</f>
        <v>Lombardia</v>
      </c>
      <c r="K34" t="str">
        <f>VLOOKUP(H34,Database!$G$1:$J$4,4,0)</f>
        <v>Lombardia</v>
      </c>
      <c r="L34" t="str">
        <f>_xlfn.XLOOKUP(B34,Database!A:A,Database!D:D,"assente")</f>
        <v>Lombardia</v>
      </c>
    </row>
    <row r="35" spans="1:12" x14ac:dyDescent="0.3">
      <c r="A35" s="9">
        <v>34</v>
      </c>
      <c r="B35" s="3">
        <v>25</v>
      </c>
      <c r="C35" s="3">
        <v>1</v>
      </c>
      <c r="D35" s="10">
        <v>43538</v>
      </c>
      <c r="E35" s="10">
        <v>43630</v>
      </c>
      <c r="F35" s="10">
        <v>43628</v>
      </c>
      <c r="G35" s="3">
        <v>5</v>
      </c>
      <c r="H35" s="3">
        <v>1</v>
      </c>
      <c r="I35" t="str">
        <f>IFERROR(VLOOKUP(B35,Database!A:D,4,0),"assente")</f>
        <v>Lombardia</v>
      </c>
      <c r="J35" t="str">
        <f>VLOOKUP(C35,Database!M:O,3,0)</f>
        <v>Lombardia</v>
      </c>
      <c r="K35" t="str">
        <f>VLOOKUP(H35,Database!$G$1:$J$4,4,0)</f>
        <v>Lombardia</v>
      </c>
      <c r="L35" t="str">
        <f>_xlfn.XLOOKUP(B35,Database!A:A,Database!D:D,"assente")</f>
        <v>Lombardia</v>
      </c>
    </row>
    <row r="36" spans="1:12" x14ac:dyDescent="0.3">
      <c r="A36" s="7">
        <v>35</v>
      </c>
      <c r="B36" s="2">
        <v>7</v>
      </c>
      <c r="C36" s="2">
        <v>3</v>
      </c>
      <c r="D36" s="8">
        <v>43651</v>
      </c>
      <c r="E36" s="8">
        <v>43743</v>
      </c>
      <c r="F36" s="8">
        <v>43741</v>
      </c>
      <c r="G36" s="2">
        <v>4.7</v>
      </c>
      <c r="H36" s="2">
        <v>2</v>
      </c>
      <c r="I36" t="str">
        <f>IFERROR(VLOOKUP(B36,Database!A:D,4,0),"assente")</f>
        <v>Sicilia</v>
      </c>
      <c r="J36" t="str">
        <f>VLOOKUP(C36,Database!M:O,3,0)</f>
        <v>Calabria</v>
      </c>
      <c r="K36" t="str">
        <f>VLOOKUP(H36,Database!$G$1:$J$4,4,0)</f>
        <v>Lazio</v>
      </c>
      <c r="L36" t="str">
        <f>_xlfn.XLOOKUP(B36,Database!A:A,Database!D:D,"assente")</f>
        <v>Sicilia</v>
      </c>
    </row>
    <row r="37" spans="1:12" x14ac:dyDescent="0.3">
      <c r="A37" s="9">
        <v>36</v>
      </c>
      <c r="B37" s="3">
        <v>12</v>
      </c>
      <c r="C37" s="3">
        <v>3</v>
      </c>
      <c r="D37" s="10">
        <v>43603</v>
      </c>
      <c r="E37" s="10">
        <v>43695</v>
      </c>
      <c r="F37" s="10">
        <v>43693</v>
      </c>
      <c r="G37" s="3">
        <v>9.4</v>
      </c>
      <c r="H37" s="3">
        <v>3</v>
      </c>
      <c r="I37" t="str">
        <f>IFERROR(VLOOKUP(B37,Database!A:D,4,0),"assente")</f>
        <v>Toscana</v>
      </c>
      <c r="J37" t="str">
        <f>VLOOKUP(C37,Database!M:O,3,0)</f>
        <v>Calabria</v>
      </c>
      <c r="K37" t="str">
        <f>VLOOKUP(H37,Database!$G$1:$J$4,4,0)</f>
        <v>Calabria</v>
      </c>
      <c r="L37" t="str">
        <f>_xlfn.XLOOKUP(B37,Database!A:A,Database!D:D,"assente")</f>
        <v>Toscana</v>
      </c>
    </row>
    <row r="38" spans="1:12" x14ac:dyDescent="0.3">
      <c r="A38" s="7">
        <v>37</v>
      </c>
      <c r="B38" s="2">
        <v>33</v>
      </c>
      <c r="C38" s="2">
        <v>2</v>
      </c>
      <c r="D38" s="8">
        <v>43669</v>
      </c>
      <c r="E38" s="8">
        <v>43761</v>
      </c>
      <c r="F38" s="8">
        <v>43759</v>
      </c>
      <c r="G38" s="2">
        <v>3.7</v>
      </c>
      <c r="H38" s="2">
        <v>1</v>
      </c>
      <c r="I38" t="str">
        <f>IFERROR(VLOOKUP(B38,Database!A:D,4,0),"assente")</f>
        <v>Puglia</v>
      </c>
      <c r="J38" t="str">
        <f>VLOOKUP(C38,Database!M:O,3,0)</f>
        <v>Lazio</v>
      </c>
      <c r="K38" t="str">
        <f>VLOOKUP(H38,Database!$G$1:$J$4,4,0)</f>
        <v>Lombardia</v>
      </c>
      <c r="L38" t="str">
        <f>_xlfn.XLOOKUP(B38,Database!A:A,Database!D:D,"assente")</f>
        <v>Puglia</v>
      </c>
    </row>
    <row r="39" spans="1:12" x14ac:dyDescent="0.3">
      <c r="A39" s="9">
        <v>38</v>
      </c>
      <c r="B39" s="3">
        <v>34</v>
      </c>
      <c r="C39" s="3">
        <v>3</v>
      </c>
      <c r="D39" s="10">
        <v>43527</v>
      </c>
      <c r="E39" s="10">
        <v>43619</v>
      </c>
      <c r="F39" s="10">
        <v>43617</v>
      </c>
      <c r="G39" s="3">
        <v>10</v>
      </c>
      <c r="H39" s="3">
        <v>1</v>
      </c>
      <c r="I39" t="str">
        <f>IFERROR(VLOOKUP(B39,Database!A:D,4,0),"assente")</f>
        <v>Puglia</v>
      </c>
      <c r="J39" t="str">
        <f>VLOOKUP(C39,Database!M:O,3,0)</f>
        <v>Calabria</v>
      </c>
      <c r="K39" t="str">
        <f>VLOOKUP(H39,Database!$G$1:$J$4,4,0)</f>
        <v>Lombardia</v>
      </c>
      <c r="L39" t="str">
        <f>_xlfn.XLOOKUP(B39,Database!A:A,Database!D:D,"assente")</f>
        <v>Puglia</v>
      </c>
    </row>
    <row r="40" spans="1:12" x14ac:dyDescent="0.3">
      <c r="A40" s="7">
        <v>39</v>
      </c>
      <c r="B40" s="2">
        <v>12</v>
      </c>
      <c r="C40" s="2">
        <v>1</v>
      </c>
      <c r="D40" s="8">
        <v>43604</v>
      </c>
      <c r="E40" s="8">
        <v>43696</v>
      </c>
      <c r="F40" s="8">
        <v>43694</v>
      </c>
      <c r="G40" s="2">
        <v>4.7</v>
      </c>
      <c r="H40" s="2">
        <v>1</v>
      </c>
      <c r="I40" t="str">
        <f>IFERROR(VLOOKUP(B40,Database!A:D,4,0),"assente")</f>
        <v>Toscana</v>
      </c>
      <c r="J40" t="str">
        <f>VLOOKUP(C40,Database!M:O,3,0)</f>
        <v>Lombardia</v>
      </c>
      <c r="K40" t="str">
        <f>VLOOKUP(H40,Database!$G$1:$J$4,4,0)</f>
        <v>Lombardia</v>
      </c>
      <c r="L40" t="str">
        <f>_xlfn.XLOOKUP(B40,Database!A:A,Database!D:D,"assente")</f>
        <v>Toscana</v>
      </c>
    </row>
    <row r="41" spans="1:12" x14ac:dyDescent="0.3">
      <c r="A41" s="9">
        <v>40</v>
      </c>
      <c r="B41" s="3">
        <v>31</v>
      </c>
      <c r="C41" s="3">
        <v>3</v>
      </c>
      <c r="D41" s="10">
        <v>43538</v>
      </c>
      <c r="E41" s="10">
        <v>43630</v>
      </c>
      <c r="F41" s="10">
        <v>43628</v>
      </c>
      <c r="G41" s="3">
        <v>5.9</v>
      </c>
      <c r="H41" s="3">
        <v>1</v>
      </c>
      <c r="I41" t="str">
        <f>IFERROR(VLOOKUP(B41,Database!A:D,4,0),"assente")</f>
        <v>Puglia</v>
      </c>
      <c r="J41" t="str">
        <f>VLOOKUP(C41,Database!M:O,3,0)</f>
        <v>Calabria</v>
      </c>
      <c r="K41" t="str">
        <f>VLOOKUP(H41,Database!$G$1:$J$4,4,0)</f>
        <v>Lombardia</v>
      </c>
      <c r="L41" t="str">
        <f>_xlfn.XLOOKUP(B41,Database!A:A,Database!D:D,"assente")</f>
        <v>Puglia</v>
      </c>
    </row>
    <row r="42" spans="1:12" x14ac:dyDescent="0.3">
      <c r="A42" s="7">
        <v>41</v>
      </c>
      <c r="B42" s="2">
        <v>9</v>
      </c>
      <c r="C42" s="2">
        <v>1</v>
      </c>
      <c r="D42" s="8">
        <v>43565</v>
      </c>
      <c r="E42" s="8">
        <v>43656</v>
      </c>
      <c r="F42" s="8">
        <v>43655</v>
      </c>
      <c r="G42" s="2">
        <v>10.199999999999999</v>
      </c>
      <c r="H42" s="2">
        <v>2</v>
      </c>
      <c r="I42" t="str">
        <f>IFERROR(VLOOKUP(B42,Database!A:D,4,0),"assente")</f>
        <v>Sicilia</v>
      </c>
      <c r="J42" t="str">
        <f>VLOOKUP(C42,Database!M:O,3,0)</f>
        <v>Lombardia</v>
      </c>
      <c r="K42" t="str">
        <f>VLOOKUP(H42,Database!$G$1:$J$4,4,0)</f>
        <v>Lazio</v>
      </c>
      <c r="L42" t="str">
        <f>_xlfn.XLOOKUP(B42,Database!A:A,Database!D:D,"assente")</f>
        <v>Sicilia</v>
      </c>
    </row>
    <row r="43" spans="1:12" x14ac:dyDescent="0.3">
      <c r="A43" s="9">
        <v>42</v>
      </c>
      <c r="B43" s="3">
        <v>40</v>
      </c>
      <c r="C43" s="3">
        <v>2</v>
      </c>
      <c r="D43" s="10">
        <v>43807</v>
      </c>
      <c r="E43" s="10">
        <v>43898</v>
      </c>
      <c r="F43" s="10">
        <v>43897</v>
      </c>
      <c r="G43" s="3">
        <v>4</v>
      </c>
      <c r="H43" s="3">
        <v>1</v>
      </c>
      <c r="I43" t="str">
        <f>IFERROR(VLOOKUP(B43,Database!A:D,4,0),"assente")</f>
        <v>Molise</v>
      </c>
      <c r="J43" t="str">
        <f>VLOOKUP(C43,Database!M:O,3,0)</f>
        <v>Lazio</v>
      </c>
      <c r="K43" t="str">
        <f>VLOOKUP(H43,Database!$G$1:$J$4,4,0)</f>
        <v>Lombardia</v>
      </c>
      <c r="L43" t="str">
        <f>_xlfn.XLOOKUP(B43,Database!A:A,Database!D:D,"assente")</f>
        <v>Molise</v>
      </c>
    </row>
    <row r="44" spans="1:12" x14ac:dyDescent="0.3">
      <c r="A44" s="7">
        <v>43</v>
      </c>
      <c r="B44" s="2">
        <v>36</v>
      </c>
      <c r="C44" s="2">
        <v>1</v>
      </c>
      <c r="D44" s="8">
        <v>43628</v>
      </c>
      <c r="E44" s="8">
        <v>43720</v>
      </c>
      <c r="F44" s="8">
        <v>43718</v>
      </c>
      <c r="G44" s="2">
        <v>7.8</v>
      </c>
      <c r="H44" s="2">
        <v>3</v>
      </c>
      <c r="I44" t="str">
        <f>IFERROR(VLOOKUP(B44,Database!A:D,4,0),"assente")</f>
        <v>Molise</v>
      </c>
      <c r="J44" t="str">
        <f>VLOOKUP(C44,Database!M:O,3,0)</f>
        <v>Lombardia</v>
      </c>
      <c r="K44" t="str">
        <f>VLOOKUP(H44,Database!$G$1:$J$4,4,0)</f>
        <v>Calabria</v>
      </c>
      <c r="L44" t="str">
        <f>_xlfn.XLOOKUP(B44,Database!A:A,Database!D:D,"assente")</f>
        <v>Molise</v>
      </c>
    </row>
    <row r="45" spans="1:12" x14ac:dyDescent="0.3">
      <c r="A45" s="9">
        <v>44</v>
      </c>
      <c r="B45" s="3">
        <v>2</v>
      </c>
      <c r="C45" s="3">
        <v>3</v>
      </c>
      <c r="D45" s="10">
        <v>43566</v>
      </c>
      <c r="E45" s="10">
        <v>43657</v>
      </c>
      <c r="F45" s="10">
        <v>43656</v>
      </c>
      <c r="G45" s="3">
        <v>6.1</v>
      </c>
      <c r="H45" s="3">
        <v>2</v>
      </c>
      <c r="I45" t="str">
        <f>IFERROR(VLOOKUP(B45,Database!A:D,4,0),"assente")</f>
        <v>Lazio</v>
      </c>
      <c r="J45" t="str">
        <f>VLOOKUP(C45,Database!M:O,3,0)</f>
        <v>Calabria</v>
      </c>
      <c r="K45" t="str">
        <f>VLOOKUP(H45,Database!$G$1:$J$4,4,0)</f>
        <v>Lazio</v>
      </c>
      <c r="L45" t="str">
        <f>_xlfn.XLOOKUP(B45,Database!A:A,Database!D:D,"assente")</f>
        <v>Lazio</v>
      </c>
    </row>
    <row r="46" spans="1:12" x14ac:dyDescent="0.3">
      <c r="A46" s="7">
        <v>45</v>
      </c>
      <c r="B46" s="2">
        <v>3</v>
      </c>
      <c r="C46" s="2">
        <v>3</v>
      </c>
      <c r="D46" s="8">
        <v>43815</v>
      </c>
      <c r="E46" s="8">
        <v>43906</v>
      </c>
      <c r="F46" s="8">
        <v>43905</v>
      </c>
      <c r="G46" s="2">
        <v>10.5</v>
      </c>
      <c r="H46" s="2">
        <v>2</v>
      </c>
      <c r="I46" t="str">
        <f>IFERROR(VLOOKUP(B46,Database!A:D,4,0),"assente")</f>
        <v>Lazio</v>
      </c>
      <c r="J46" t="str">
        <f>VLOOKUP(C46,Database!M:O,3,0)</f>
        <v>Calabria</v>
      </c>
      <c r="K46" t="str">
        <f>VLOOKUP(H46,Database!$G$1:$J$4,4,0)</f>
        <v>Lazio</v>
      </c>
      <c r="L46" t="str">
        <f>_xlfn.XLOOKUP(B46,Database!A:A,Database!D:D,"assente")</f>
        <v>Lazio</v>
      </c>
    </row>
    <row r="47" spans="1:12" x14ac:dyDescent="0.3">
      <c r="A47" s="9">
        <v>46</v>
      </c>
      <c r="B47" s="3">
        <v>15</v>
      </c>
      <c r="C47" s="3">
        <v>2</v>
      </c>
      <c r="D47" s="10">
        <v>43658</v>
      </c>
      <c r="E47" s="10">
        <v>43750</v>
      </c>
      <c r="F47" s="10">
        <v>43748</v>
      </c>
      <c r="G47" s="3">
        <v>8.8000000000000007</v>
      </c>
      <c r="H47" s="3">
        <v>2</v>
      </c>
      <c r="I47" t="str">
        <f>IFERROR(VLOOKUP(B47,Database!A:D,4,0),"assente")</f>
        <v>Toscana</v>
      </c>
      <c r="J47" t="str">
        <f>VLOOKUP(C47,Database!M:O,3,0)</f>
        <v>Lazio</v>
      </c>
      <c r="K47" t="str">
        <f>VLOOKUP(H47,Database!$G$1:$J$4,4,0)</f>
        <v>Lazio</v>
      </c>
      <c r="L47" t="str">
        <f>_xlfn.XLOOKUP(B47,Database!A:A,Database!D:D,"assente")</f>
        <v>Toscana</v>
      </c>
    </row>
    <row r="48" spans="1:12" x14ac:dyDescent="0.3">
      <c r="A48" s="7">
        <v>47</v>
      </c>
      <c r="B48" s="2">
        <v>29</v>
      </c>
      <c r="C48" s="2">
        <v>2</v>
      </c>
      <c r="D48" s="8">
        <v>43793</v>
      </c>
      <c r="E48" s="8">
        <v>43885</v>
      </c>
      <c r="F48" s="8">
        <v>43883</v>
      </c>
      <c r="G48" s="2">
        <v>0.4</v>
      </c>
      <c r="H48" s="2">
        <v>1</v>
      </c>
      <c r="I48" t="str">
        <f>IFERROR(VLOOKUP(B48,Database!A:D,4,0),"assente")</f>
        <v>Lombardia</v>
      </c>
      <c r="J48" t="str">
        <f>VLOOKUP(C48,Database!M:O,3,0)</f>
        <v>Lazio</v>
      </c>
      <c r="K48" t="str">
        <f>VLOOKUP(H48,Database!$G$1:$J$4,4,0)</f>
        <v>Lombardia</v>
      </c>
      <c r="L48" t="str">
        <f>_xlfn.XLOOKUP(B48,Database!A:A,Database!D:D,"assente")</f>
        <v>Lombardia</v>
      </c>
    </row>
    <row r="49" spans="1:12" x14ac:dyDescent="0.3">
      <c r="A49" s="9">
        <v>48</v>
      </c>
      <c r="B49" s="3">
        <v>21</v>
      </c>
      <c r="C49" s="3">
        <v>1</v>
      </c>
      <c r="D49" s="10">
        <v>43561</v>
      </c>
      <c r="E49" s="10">
        <v>43652</v>
      </c>
      <c r="F49" s="10">
        <v>43651</v>
      </c>
      <c r="G49" s="3">
        <v>3.8</v>
      </c>
      <c r="H49" s="3">
        <v>2</v>
      </c>
      <c r="I49" t="str">
        <f>IFERROR(VLOOKUP(B49,Database!A:D,4,0),"assente")</f>
        <v>Piemonte</v>
      </c>
      <c r="J49" t="str">
        <f>VLOOKUP(C49,Database!M:O,3,0)</f>
        <v>Lombardia</v>
      </c>
      <c r="K49" t="str">
        <f>VLOOKUP(H49,Database!$G$1:$J$4,4,0)</f>
        <v>Lazio</v>
      </c>
      <c r="L49" t="str">
        <f>_xlfn.XLOOKUP(B49,Database!A:A,Database!D:D,"assente")</f>
        <v>Piemonte</v>
      </c>
    </row>
    <row r="50" spans="1:12" x14ac:dyDescent="0.3">
      <c r="A50" s="7">
        <v>49</v>
      </c>
      <c r="B50" s="2">
        <v>17</v>
      </c>
      <c r="C50" s="2">
        <v>2</v>
      </c>
      <c r="D50" s="8">
        <v>43772</v>
      </c>
      <c r="E50" s="8">
        <v>43864</v>
      </c>
      <c r="F50" s="8">
        <v>43862</v>
      </c>
      <c r="G50" s="2">
        <v>7.9</v>
      </c>
      <c r="H50" s="2">
        <v>2</v>
      </c>
      <c r="I50" t="str">
        <f>IFERROR(VLOOKUP(B50,Database!A:D,4,0),"assente")</f>
        <v>Toscana</v>
      </c>
      <c r="J50" t="str">
        <f>VLOOKUP(C50,Database!M:O,3,0)</f>
        <v>Lazio</v>
      </c>
      <c r="K50" t="str">
        <f>VLOOKUP(H50,Database!$G$1:$J$4,4,0)</f>
        <v>Lazio</v>
      </c>
      <c r="L50" t="str">
        <f>_xlfn.XLOOKUP(B50,Database!A:A,Database!D:D,"assente")</f>
        <v>Toscana</v>
      </c>
    </row>
    <row r="51" spans="1:12" x14ac:dyDescent="0.3">
      <c r="A51" s="9">
        <v>50</v>
      </c>
      <c r="B51" s="3">
        <v>30</v>
      </c>
      <c r="C51" s="3">
        <v>1</v>
      </c>
      <c r="D51" s="10">
        <v>43739</v>
      </c>
      <c r="E51" s="10">
        <v>43831</v>
      </c>
      <c r="F51" s="10">
        <v>43829</v>
      </c>
      <c r="G51" s="3">
        <v>4.8</v>
      </c>
      <c r="H51" s="3">
        <v>2</v>
      </c>
      <c r="I51" t="str">
        <f>IFERROR(VLOOKUP(B51,Database!A:D,4,0),"assente")</f>
        <v>Puglia</v>
      </c>
      <c r="J51" t="str">
        <f>VLOOKUP(C51,Database!M:O,3,0)</f>
        <v>Lombardia</v>
      </c>
      <c r="K51" t="str">
        <f>VLOOKUP(H51,Database!$G$1:$J$4,4,0)</f>
        <v>Lazio</v>
      </c>
      <c r="L51" t="str">
        <f>_xlfn.XLOOKUP(B51,Database!A:A,Database!D:D,"assente")</f>
        <v>Puglia</v>
      </c>
    </row>
    <row r="52" spans="1:12" x14ac:dyDescent="0.3">
      <c r="A52" s="7">
        <v>51</v>
      </c>
      <c r="B52" s="2">
        <v>40</v>
      </c>
      <c r="C52" s="2">
        <v>1</v>
      </c>
      <c r="D52" s="8">
        <v>43611</v>
      </c>
      <c r="E52" s="8">
        <v>43703</v>
      </c>
      <c r="F52" s="8">
        <v>43701</v>
      </c>
      <c r="G52" s="2">
        <v>8.1999999999999993</v>
      </c>
      <c r="H52" s="2">
        <v>1</v>
      </c>
      <c r="I52" t="str">
        <f>IFERROR(VLOOKUP(B52,Database!A:D,4,0),"assente")</f>
        <v>Molise</v>
      </c>
      <c r="J52" t="str">
        <f>VLOOKUP(C52,Database!M:O,3,0)</f>
        <v>Lombardia</v>
      </c>
      <c r="K52" t="str">
        <f>VLOOKUP(H52,Database!$G$1:$J$4,4,0)</f>
        <v>Lombardia</v>
      </c>
      <c r="L52" t="str">
        <f>_xlfn.XLOOKUP(B52,Database!A:A,Database!D:D,"assente")</f>
        <v>Molise</v>
      </c>
    </row>
    <row r="53" spans="1:12" x14ac:dyDescent="0.3">
      <c r="A53" s="9">
        <v>52</v>
      </c>
      <c r="B53" s="3">
        <v>6</v>
      </c>
      <c r="C53" s="3">
        <v>3</v>
      </c>
      <c r="D53" s="10">
        <v>43637</v>
      </c>
      <c r="E53" s="10">
        <v>43729</v>
      </c>
      <c r="F53" s="10">
        <v>43727</v>
      </c>
      <c r="G53" s="3">
        <v>9.5</v>
      </c>
      <c r="H53" s="3">
        <v>3</v>
      </c>
      <c r="I53" t="str">
        <f>IFERROR(VLOOKUP(B53,Database!A:D,4,0),"assente")</f>
        <v>Sicilia</v>
      </c>
      <c r="J53" t="str">
        <f>VLOOKUP(C53,Database!M:O,3,0)</f>
        <v>Calabria</v>
      </c>
      <c r="K53" t="str">
        <f>VLOOKUP(H53,Database!$G$1:$J$4,4,0)</f>
        <v>Calabria</v>
      </c>
      <c r="L53" t="str">
        <f>_xlfn.XLOOKUP(B53,Database!A:A,Database!D:D,"assente")</f>
        <v>Sicilia</v>
      </c>
    </row>
    <row r="54" spans="1:12" x14ac:dyDescent="0.3">
      <c r="A54" s="7">
        <v>53</v>
      </c>
      <c r="B54" s="2">
        <v>10</v>
      </c>
      <c r="C54" s="2">
        <v>3</v>
      </c>
      <c r="D54" s="8">
        <v>43531</v>
      </c>
      <c r="E54" s="8">
        <v>43623</v>
      </c>
      <c r="F54" s="8">
        <v>43621</v>
      </c>
      <c r="G54" s="2">
        <v>3.2</v>
      </c>
      <c r="H54" s="2">
        <v>1</v>
      </c>
      <c r="I54" t="str">
        <f>IFERROR(VLOOKUP(B54,Database!A:D,4,0),"assente")</f>
        <v>Toscana</v>
      </c>
      <c r="J54" t="str">
        <f>VLOOKUP(C54,Database!M:O,3,0)</f>
        <v>Calabria</v>
      </c>
      <c r="K54" t="str">
        <f>VLOOKUP(H54,Database!$G$1:$J$4,4,0)</f>
        <v>Lombardia</v>
      </c>
      <c r="L54" t="str">
        <f>_xlfn.XLOOKUP(B54,Database!A:A,Database!D:D,"assente")</f>
        <v>Toscana</v>
      </c>
    </row>
    <row r="55" spans="1:12" x14ac:dyDescent="0.3">
      <c r="A55" s="9">
        <v>54</v>
      </c>
      <c r="B55" s="3">
        <v>21</v>
      </c>
      <c r="C55" s="3">
        <v>2</v>
      </c>
      <c r="D55" s="10">
        <v>43694</v>
      </c>
      <c r="E55" s="10">
        <v>43786</v>
      </c>
      <c r="F55" s="10">
        <v>43784</v>
      </c>
      <c r="G55" s="3">
        <v>8.1999999999999993</v>
      </c>
      <c r="H55" s="3">
        <v>3</v>
      </c>
      <c r="I55" t="str">
        <f>IFERROR(VLOOKUP(B55,Database!A:D,4,0),"assente")</f>
        <v>Piemonte</v>
      </c>
      <c r="J55" t="str">
        <f>VLOOKUP(C55,Database!M:O,3,0)</f>
        <v>Lazio</v>
      </c>
      <c r="K55" t="str">
        <f>VLOOKUP(H55,Database!$G$1:$J$4,4,0)</f>
        <v>Calabria</v>
      </c>
      <c r="L55" t="str">
        <f>_xlfn.XLOOKUP(B55,Database!A:A,Database!D:D,"assente")</f>
        <v>Piemonte</v>
      </c>
    </row>
    <row r="56" spans="1:12" x14ac:dyDescent="0.3">
      <c r="A56" s="7">
        <v>55</v>
      </c>
      <c r="B56" s="2">
        <v>2</v>
      </c>
      <c r="C56" s="2">
        <v>3</v>
      </c>
      <c r="D56" s="8">
        <v>43775</v>
      </c>
      <c r="E56" s="8">
        <v>43867</v>
      </c>
      <c r="F56" s="8">
        <v>43865</v>
      </c>
      <c r="G56" s="2">
        <v>7</v>
      </c>
      <c r="H56" s="2">
        <v>2</v>
      </c>
      <c r="I56" t="str">
        <f>IFERROR(VLOOKUP(B56,Database!A:D,4,0),"assente")</f>
        <v>Lazio</v>
      </c>
      <c r="J56" t="str">
        <f>VLOOKUP(C56,Database!M:O,3,0)</f>
        <v>Calabria</v>
      </c>
      <c r="K56" t="str">
        <f>VLOOKUP(H56,Database!$G$1:$J$4,4,0)</f>
        <v>Lazio</v>
      </c>
      <c r="L56" t="str">
        <f>_xlfn.XLOOKUP(B56,Database!A:A,Database!D:D,"assente")</f>
        <v>Lazio</v>
      </c>
    </row>
    <row r="57" spans="1:12" x14ac:dyDescent="0.3">
      <c r="A57" s="9">
        <v>56</v>
      </c>
      <c r="B57" s="3">
        <v>7</v>
      </c>
      <c r="C57" s="3">
        <v>2</v>
      </c>
      <c r="D57" s="10">
        <v>43611</v>
      </c>
      <c r="E57" s="10">
        <v>43703</v>
      </c>
      <c r="F57" s="10">
        <v>43701</v>
      </c>
      <c r="G57" s="3">
        <v>10.7</v>
      </c>
      <c r="H57" s="3">
        <v>3</v>
      </c>
      <c r="I57" t="str">
        <f>IFERROR(VLOOKUP(B57,Database!A:D,4,0),"assente")</f>
        <v>Sicilia</v>
      </c>
      <c r="J57" t="str">
        <f>VLOOKUP(C57,Database!M:O,3,0)</f>
        <v>Lazio</v>
      </c>
      <c r="K57" t="str">
        <f>VLOOKUP(H57,Database!$G$1:$J$4,4,0)</f>
        <v>Calabria</v>
      </c>
      <c r="L57" t="str">
        <f>_xlfn.XLOOKUP(B57,Database!A:A,Database!D:D,"assente")</f>
        <v>Sicilia</v>
      </c>
    </row>
    <row r="58" spans="1:12" x14ac:dyDescent="0.3">
      <c r="A58" s="7">
        <v>57</v>
      </c>
      <c r="B58" s="2">
        <v>8</v>
      </c>
      <c r="C58" s="2">
        <v>1</v>
      </c>
      <c r="D58" s="8">
        <v>43557</v>
      </c>
      <c r="E58" s="8">
        <v>43648</v>
      </c>
      <c r="F58" s="8">
        <v>43647</v>
      </c>
      <c r="G58" s="2">
        <v>10</v>
      </c>
      <c r="H58" s="2">
        <v>2</v>
      </c>
      <c r="I58" t="str">
        <f>IFERROR(VLOOKUP(B58,Database!A:D,4,0),"assente")</f>
        <v>Sicilia</v>
      </c>
      <c r="J58" t="str">
        <f>VLOOKUP(C58,Database!M:O,3,0)</f>
        <v>Lombardia</v>
      </c>
      <c r="K58" t="str">
        <f>VLOOKUP(H58,Database!$G$1:$J$4,4,0)</f>
        <v>Lazio</v>
      </c>
      <c r="L58" t="str">
        <f>_xlfn.XLOOKUP(B58,Database!A:A,Database!D:D,"assente")</f>
        <v>Sicilia</v>
      </c>
    </row>
    <row r="59" spans="1:12" x14ac:dyDescent="0.3">
      <c r="A59" s="9">
        <v>58</v>
      </c>
      <c r="B59" s="3">
        <v>2</v>
      </c>
      <c r="C59" s="3">
        <v>1</v>
      </c>
      <c r="D59" s="10">
        <v>43583</v>
      </c>
      <c r="E59" s="10">
        <v>43674</v>
      </c>
      <c r="F59" s="10">
        <v>43673</v>
      </c>
      <c r="G59" s="3">
        <v>9.1</v>
      </c>
      <c r="H59" s="3">
        <v>2</v>
      </c>
      <c r="I59" t="str">
        <f>IFERROR(VLOOKUP(B59,Database!A:D,4,0),"assente")</f>
        <v>Lazio</v>
      </c>
      <c r="J59" t="str">
        <f>VLOOKUP(C59,Database!M:O,3,0)</f>
        <v>Lombardia</v>
      </c>
      <c r="K59" t="str">
        <f>VLOOKUP(H59,Database!$G$1:$J$4,4,0)</f>
        <v>Lazio</v>
      </c>
      <c r="L59" t="str">
        <f>_xlfn.XLOOKUP(B59,Database!A:A,Database!D:D,"assente")</f>
        <v>Lazio</v>
      </c>
    </row>
    <row r="60" spans="1:12" x14ac:dyDescent="0.3">
      <c r="A60" s="7">
        <v>59</v>
      </c>
      <c r="B60" s="2">
        <v>17</v>
      </c>
      <c r="C60" s="2">
        <v>1</v>
      </c>
      <c r="D60" s="8">
        <v>43497</v>
      </c>
      <c r="E60" s="8">
        <v>43586</v>
      </c>
      <c r="F60" s="8">
        <v>43587</v>
      </c>
      <c r="G60" s="2">
        <v>2.4</v>
      </c>
      <c r="H60" s="2">
        <v>1</v>
      </c>
      <c r="I60" t="str">
        <f>IFERROR(VLOOKUP(B60,Database!A:D,4,0),"assente")</f>
        <v>Toscana</v>
      </c>
      <c r="J60" t="str">
        <f>VLOOKUP(C60,Database!M:O,3,0)</f>
        <v>Lombardia</v>
      </c>
      <c r="K60" t="str">
        <f>VLOOKUP(H60,Database!$G$1:$J$4,4,0)</f>
        <v>Lombardia</v>
      </c>
      <c r="L60" t="str">
        <f>_xlfn.XLOOKUP(B60,Database!A:A,Database!D:D,"assente")</f>
        <v>Toscana</v>
      </c>
    </row>
    <row r="61" spans="1:12" x14ac:dyDescent="0.3">
      <c r="A61" s="9">
        <v>60</v>
      </c>
      <c r="B61" s="3">
        <v>6</v>
      </c>
      <c r="C61" s="3">
        <v>2</v>
      </c>
      <c r="D61" s="10">
        <v>43713</v>
      </c>
      <c r="E61" s="10">
        <v>43804</v>
      </c>
      <c r="F61" s="10">
        <v>43803</v>
      </c>
      <c r="G61" s="3">
        <v>1.9</v>
      </c>
      <c r="H61" s="3">
        <v>2</v>
      </c>
      <c r="I61" t="str">
        <f>IFERROR(VLOOKUP(B61,Database!A:D,4,0),"assente")</f>
        <v>Sicilia</v>
      </c>
      <c r="J61" t="str">
        <f>VLOOKUP(C61,Database!M:O,3,0)</f>
        <v>Lazio</v>
      </c>
      <c r="K61" t="str">
        <f>VLOOKUP(H61,Database!$G$1:$J$4,4,0)</f>
        <v>Lazio</v>
      </c>
      <c r="L61" t="str">
        <f>_xlfn.XLOOKUP(B61,Database!A:A,Database!D:D,"assente")</f>
        <v>Sicilia</v>
      </c>
    </row>
    <row r="62" spans="1:12" x14ac:dyDescent="0.3">
      <c r="A62" s="7">
        <v>61</v>
      </c>
      <c r="B62" s="2">
        <v>25</v>
      </c>
      <c r="C62" s="2">
        <v>3</v>
      </c>
      <c r="D62" s="8">
        <v>43618</v>
      </c>
      <c r="E62" s="8">
        <v>43710</v>
      </c>
      <c r="F62" s="8">
        <v>43708</v>
      </c>
      <c r="G62" s="2">
        <v>2.8</v>
      </c>
      <c r="H62" s="2">
        <v>2</v>
      </c>
      <c r="I62" t="str">
        <f>IFERROR(VLOOKUP(B62,Database!A:D,4,0),"assente")</f>
        <v>Lombardia</v>
      </c>
      <c r="J62" t="str">
        <f>VLOOKUP(C62,Database!M:O,3,0)</f>
        <v>Calabria</v>
      </c>
      <c r="K62" t="str">
        <f>VLOOKUP(H62,Database!$G$1:$J$4,4,0)</f>
        <v>Lazio</v>
      </c>
      <c r="L62" t="str">
        <f>_xlfn.XLOOKUP(B62,Database!A:A,Database!D:D,"assente")</f>
        <v>Lombardia</v>
      </c>
    </row>
    <row r="63" spans="1:12" x14ac:dyDescent="0.3">
      <c r="A63" s="9">
        <v>62</v>
      </c>
      <c r="B63" s="3">
        <v>33</v>
      </c>
      <c r="C63" s="3">
        <v>1</v>
      </c>
      <c r="D63" s="10">
        <v>43485</v>
      </c>
      <c r="E63" s="10">
        <v>43575</v>
      </c>
      <c r="F63" s="10">
        <v>43575</v>
      </c>
      <c r="G63" s="3">
        <v>2.2999999999999998</v>
      </c>
      <c r="H63" s="3">
        <v>1</v>
      </c>
      <c r="I63" t="str">
        <f>IFERROR(VLOOKUP(B63,Database!A:D,4,0),"assente")</f>
        <v>Puglia</v>
      </c>
      <c r="J63" t="str">
        <f>VLOOKUP(C63,Database!M:O,3,0)</f>
        <v>Lombardia</v>
      </c>
      <c r="K63" t="str">
        <f>VLOOKUP(H63,Database!$G$1:$J$4,4,0)</f>
        <v>Lombardia</v>
      </c>
      <c r="L63" t="str">
        <f>_xlfn.XLOOKUP(B63,Database!A:A,Database!D:D,"assente")</f>
        <v>Puglia</v>
      </c>
    </row>
    <row r="64" spans="1:12" x14ac:dyDescent="0.3">
      <c r="A64" s="7">
        <v>63</v>
      </c>
      <c r="B64" s="2">
        <v>22</v>
      </c>
      <c r="C64" s="2">
        <v>2</v>
      </c>
      <c r="D64" s="8">
        <v>43533</v>
      </c>
      <c r="E64" s="8">
        <v>43625</v>
      </c>
      <c r="F64" s="8">
        <v>43623</v>
      </c>
      <c r="G64" s="2">
        <v>3</v>
      </c>
      <c r="H64" s="2">
        <v>2</v>
      </c>
      <c r="I64" t="str">
        <f>IFERROR(VLOOKUP(B64,Database!A:D,4,0),"assente")</f>
        <v>Piemonte</v>
      </c>
      <c r="J64" t="str">
        <f>VLOOKUP(C64,Database!M:O,3,0)</f>
        <v>Lazio</v>
      </c>
      <c r="K64" t="str">
        <f>VLOOKUP(H64,Database!$G$1:$J$4,4,0)</f>
        <v>Lazio</v>
      </c>
      <c r="L64" t="str">
        <f>_xlfn.XLOOKUP(B64,Database!A:A,Database!D:D,"assente")</f>
        <v>Piemonte</v>
      </c>
    </row>
    <row r="65" spans="1:12" x14ac:dyDescent="0.3">
      <c r="A65" s="9">
        <v>64</v>
      </c>
      <c r="B65" s="3">
        <v>32</v>
      </c>
      <c r="C65" s="3">
        <v>1</v>
      </c>
      <c r="D65" s="10">
        <v>43529</v>
      </c>
      <c r="E65" s="10">
        <v>43621</v>
      </c>
      <c r="F65" s="10">
        <v>43619</v>
      </c>
      <c r="G65" s="3">
        <v>1.9</v>
      </c>
      <c r="H65" s="3">
        <v>2</v>
      </c>
      <c r="I65" t="str">
        <f>IFERROR(VLOOKUP(B65,Database!A:D,4,0),"assente")</f>
        <v>Puglia</v>
      </c>
      <c r="J65" t="str">
        <f>VLOOKUP(C65,Database!M:O,3,0)</f>
        <v>Lombardia</v>
      </c>
      <c r="K65" t="str">
        <f>VLOOKUP(H65,Database!$G$1:$J$4,4,0)</f>
        <v>Lazio</v>
      </c>
      <c r="L65" t="str">
        <f>_xlfn.XLOOKUP(B65,Database!A:A,Database!D:D,"assente")</f>
        <v>Puglia</v>
      </c>
    </row>
    <row r="66" spans="1:12" x14ac:dyDescent="0.3">
      <c r="A66" s="7">
        <v>65</v>
      </c>
      <c r="B66" s="2">
        <v>5</v>
      </c>
      <c r="C66" s="2">
        <v>2</v>
      </c>
      <c r="D66" s="8">
        <v>43657</v>
      </c>
      <c r="E66" s="8">
        <v>43749</v>
      </c>
      <c r="F66" s="8">
        <v>43747</v>
      </c>
      <c r="G66" s="2">
        <v>9.6</v>
      </c>
      <c r="H66" s="2">
        <v>1</v>
      </c>
      <c r="I66" t="str">
        <f>IFERROR(VLOOKUP(B66,Database!A:D,4,0),"assente")</f>
        <v>Sicilia</v>
      </c>
      <c r="J66" t="str">
        <f>VLOOKUP(C66,Database!M:O,3,0)</f>
        <v>Lazio</v>
      </c>
      <c r="K66" t="str">
        <f>VLOOKUP(H66,Database!$G$1:$J$4,4,0)</f>
        <v>Lombardia</v>
      </c>
      <c r="L66" t="str">
        <f>_xlfn.XLOOKUP(B66,Database!A:A,Database!D:D,"assente")</f>
        <v>Sicilia</v>
      </c>
    </row>
    <row r="67" spans="1:12" x14ac:dyDescent="0.3">
      <c r="A67" s="9">
        <v>66</v>
      </c>
      <c r="B67" s="3">
        <v>28</v>
      </c>
      <c r="C67" s="3">
        <v>2</v>
      </c>
      <c r="D67" s="10">
        <v>43688</v>
      </c>
      <c r="E67" s="10">
        <v>43780</v>
      </c>
      <c r="F67" s="10">
        <v>43778</v>
      </c>
      <c r="G67" s="3">
        <v>9</v>
      </c>
      <c r="H67" s="3">
        <v>3</v>
      </c>
      <c r="I67" t="str">
        <f>IFERROR(VLOOKUP(B67,Database!A:D,4,0),"assente")</f>
        <v>Lombardia</v>
      </c>
      <c r="J67" t="str">
        <f>VLOOKUP(C67,Database!M:O,3,0)</f>
        <v>Lazio</v>
      </c>
      <c r="K67" t="str">
        <f>VLOOKUP(H67,Database!$G$1:$J$4,4,0)</f>
        <v>Calabria</v>
      </c>
      <c r="L67" t="str">
        <f>_xlfn.XLOOKUP(B67,Database!A:A,Database!D:D,"assente")</f>
        <v>Lombardia</v>
      </c>
    </row>
    <row r="68" spans="1:12" x14ac:dyDescent="0.3">
      <c r="A68" s="7">
        <v>67</v>
      </c>
      <c r="B68" s="2">
        <v>36</v>
      </c>
      <c r="C68" s="2">
        <v>2</v>
      </c>
      <c r="D68" s="8">
        <v>43476</v>
      </c>
      <c r="E68" s="8">
        <v>43566</v>
      </c>
      <c r="F68" s="8">
        <v>43566</v>
      </c>
      <c r="G68" s="2">
        <v>1.1000000000000001</v>
      </c>
      <c r="H68" s="2">
        <v>1</v>
      </c>
      <c r="I68" t="str">
        <f>IFERROR(VLOOKUP(B68,Database!A:D,4,0),"assente")</f>
        <v>Molise</v>
      </c>
      <c r="J68" t="str">
        <f>VLOOKUP(C68,Database!M:O,3,0)</f>
        <v>Lazio</v>
      </c>
      <c r="K68" t="str">
        <f>VLOOKUP(H68,Database!$G$1:$J$4,4,0)</f>
        <v>Lombardia</v>
      </c>
      <c r="L68" t="str">
        <f>_xlfn.XLOOKUP(B68,Database!A:A,Database!D:D,"assente")</f>
        <v>Molise</v>
      </c>
    </row>
    <row r="69" spans="1:12" x14ac:dyDescent="0.3">
      <c r="A69" s="9">
        <v>68</v>
      </c>
      <c r="B69" s="3">
        <v>4</v>
      </c>
      <c r="C69" s="3">
        <v>1</v>
      </c>
      <c r="D69" s="10">
        <v>43657</v>
      </c>
      <c r="E69" s="10">
        <v>43749</v>
      </c>
      <c r="F69" s="10">
        <v>43747</v>
      </c>
      <c r="G69" s="3">
        <v>1.1000000000000001</v>
      </c>
      <c r="H69" s="3">
        <v>1</v>
      </c>
      <c r="I69" t="str">
        <f>IFERROR(VLOOKUP(B69,Database!A:D,4,0),"assente")</f>
        <v>Lazio</v>
      </c>
      <c r="J69" t="str">
        <f>VLOOKUP(C69,Database!M:O,3,0)</f>
        <v>Lombardia</v>
      </c>
      <c r="K69" t="str">
        <f>VLOOKUP(H69,Database!$G$1:$J$4,4,0)</f>
        <v>Lombardia</v>
      </c>
      <c r="L69" t="str">
        <f>_xlfn.XLOOKUP(B69,Database!A:A,Database!D:D,"assente")</f>
        <v>Lazio</v>
      </c>
    </row>
    <row r="70" spans="1:12" x14ac:dyDescent="0.3">
      <c r="A70" s="7">
        <v>69</v>
      </c>
      <c r="B70" s="2">
        <v>35</v>
      </c>
      <c r="C70" s="2">
        <v>2</v>
      </c>
      <c r="D70" s="8">
        <v>43802</v>
      </c>
      <c r="E70" s="8">
        <v>43893</v>
      </c>
      <c r="F70" s="8">
        <v>43892</v>
      </c>
      <c r="G70" s="2">
        <v>3.4</v>
      </c>
      <c r="H70" s="2">
        <v>3</v>
      </c>
      <c r="I70" t="str">
        <f>IFERROR(VLOOKUP(B70,Database!A:D,4,0),"assente")</f>
        <v>Molise</v>
      </c>
      <c r="J70" t="str">
        <f>VLOOKUP(C70,Database!M:O,3,0)</f>
        <v>Lazio</v>
      </c>
      <c r="K70" t="str">
        <f>VLOOKUP(H70,Database!$G$1:$J$4,4,0)</f>
        <v>Calabria</v>
      </c>
      <c r="L70" t="str">
        <f>_xlfn.XLOOKUP(B70,Database!A:A,Database!D:D,"assente")</f>
        <v>Molise</v>
      </c>
    </row>
    <row r="71" spans="1:12" x14ac:dyDescent="0.3">
      <c r="A71" s="9">
        <v>70</v>
      </c>
      <c r="B71" s="3">
        <v>23</v>
      </c>
      <c r="C71" s="3">
        <v>1</v>
      </c>
      <c r="D71" s="10">
        <v>43489</v>
      </c>
      <c r="E71" s="10">
        <v>43579</v>
      </c>
      <c r="F71" s="10">
        <v>43579</v>
      </c>
      <c r="G71" s="3">
        <v>8</v>
      </c>
      <c r="H71" s="3">
        <v>3</v>
      </c>
      <c r="I71" t="str">
        <f>IFERROR(VLOOKUP(B71,Database!A:D,4,0),"assente")</f>
        <v>Piemonte</v>
      </c>
      <c r="J71" t="str">
        <f>VLOOKUP(C71,Database!M:O,3,0)</f>
        <v>Lombardia</v>
      </c>
      <c r="K71" t="str">
        <f>VLOOKUP(H71,Database!$G$1:$J$4,4,0)</f>
        <v>Calabria</v>
      </c>
      <c r="L71" t="str">
        <f>_xlfn.XLOOKUP(B71,Database!A:A,Database!D:D,"assente")</f>
        <v>Piemonte</v>
      </c>
    </row>
    <row r="72" spans="1:12" x14ac:dyDescent="0.3">
      <c r="A72" s="7">
        <v>71</v>
      </c>
      <c r="B72" s="2">
        <v>12</v>
      </c>
      <c r="C72" s="2">
        <v>3</v>
      </c>
      <c r="D72" s="8">
        <v>43581</v>
      </c>
      <c r="E72" s="8">
        <v>43672</v>
      </c>
      <c r="F72" s="8">
        <v>43671</v>
      </c>
      <c r="G72" s="2">
        <v>10.9</v>
      </c>
      <c r="H72" s="2">
        <v>2</v>
      </c>
      <c r="I72" t="str">
        <f>IFERROR(VLOOKUP(B72,Database!A:D,4,0),"assente")</f>
        <v>Toscana</v>
      </c>
      <c r="J72" t="str">
        <f>VLOOKUP(C72,Database!M:O,3,0)</f>
        <v>Calabria</v>
      </c>
      <c r="K72" t="str">
        <f>VLOOKUP(H72,Database!$G$1:$J$4,4,0)</f>
        <v>Lazio</v>
      </c>
      <c r="L72" t="str">
        <f>_xlfn.XLOOKUP(B72,Database!A:A,Database!D:D,"assente")</f>
        <v>Toscana</v>
      </c>
    </row>
    <row r="73" spans="1:12" x14ac:dyDescent="0.3">
      <c r="A73" s="9">
        <v>72</v>
      </c>
      <c r="B73" s="3">
        <v>15</v>
      </c>
      <c r="C73" s="3">
        <v>2</v>
      </c>
      <c r="D73" s="10">
        <v>43500</v>
      </c>
      <c r="E73" s="10">
        <v>43589</v>
      </c>
      <c r="F73" s="10">
        <v>43590</v>
      </c>
      <c r="G73" s="3">
        <v>2.7</v>
      </c>
      <c r="H73" s="3">
        <v>1</v>
      </c>
      <c r="I73" t="str">
        <f>IFERROR(VLOOKUP(B73,Database!A:D,4,0),"assente")</f>
        <v>Toscana</v>
      </c>
      <c r="J73" t="str">
        <f>VLOOKUP(C73,Database!M:O,3,0)</f>
        <v>Lazio</v>
      </c>
      <c r="K73" t="str">
        <f>VLOOKUP(H73,Database!$G$1:$J$4,4,0)</f>
        <v>Lombardia</v>
      </c>
      <c r="L73" t="str">
        <f>_xlfn.XLOOKUP(B73,Database!A:A,Database!D:D,"assente")</f>
        <v>Toscana</v>
      </c>
    </row>
    <row r="74" spans="1:12" x14ac:dyDescent="0.3">
      <c r="A74" s="7">
        <v>73</v>
      </c>
      <c r="B74" s="2">
        <v>36</v>
      </c>
      <c r="C74" s="2">
        <v>3</v>
      </c>
      <c r="D74" s="8">
        <v>43568</v>
      </c>
      <c r="E74" s="8">
        <v>43659</v>
      </c>
      <c r="F74" s="8">
        <v>43658</v>
      </c>
      <c r="G74" s="2">
        <v>6.8</v>
      </c>
      <c r="H74" s="2">
        <v>1</v>
      </c>
      <c r="I74" t="str">
        <f>IFERROR(VLOOKUP(B74,Database!A:D,4,0),"assente")</f>
        <v>Molise</v>
      </c>
      <c r="J74" t="str">
        <f>VLOOKUP(C74,Database!M:O,3,0)</f>
        <v>Calabria</v>
      </c>
      <c r="K74" t="str">
        <f>VLOOKUP(H74,Database!$G$1:$J$4,4,0)</f>
        <v>Lombardia</v>
      </c>
      <c r="L74" t="str">
        <f>_xlfn.XLOOKUP(B74,Database!A:A,Database!D:D,"assente")</f>
        <v>Molise</v>
      </c>
    </row>
    <row r="75" spans="1:12" x14ac:dyDescent="0.3">
      <c r="A75" s="9">
        <v>74</v>
      </c>
      <c r="B75" s="3">
        <v>25</v>
      </c>
      <c r="C75" s="3">
        <v>2</v>
      </c>
      <c r="D75" s="10">
        <v>43545</v>
      </c>
      <c r="E75" s="10">
        <v>43637</v>
      </c>
      <c r="F75" s="10">
        <v>43635</v>
      </c>
      <c r="G75" s="3">
        <v>9.3000000000000007</v>
      </c>
      <c r="H75" s="3">
        <v>1</v>
      </c>
      <c r="I75" t="str">
        <f>IFERROR(VLOOKUP(B75,Database!A:D,4,0),"assente")</f>
        <v>Lombardia</v>
      </c>
      <c r="J75" t="str">
        <f>VLOOKUP(C75,Database!M:O,3,0)</f>
        <v>Lazio</v>
      </c>
      <c r="K75" t="str">
        <f>VLOOKUP(H75,Database!$G$1:$J$4,4,0)</f>
        <v>Lombardia</v>
      </c>
      <c r="L75" t="str">
        <f>_xlfn.XLOOKUP(B75,Database!A:A,Database!D:D,"assente")</f>
        <v>Lombardia</v>
      </c>
    </row>
    <row r="76" spans="1:12" x14ac:dyDescent="0.3">
      <c r="A76" s="7">
        <v>75</v>
      </c>
      <c r="B76" s="2">
        <v>12</v>
      </c>
      <c r="C76" s="2">
        <v>1</v>
      </c>
      <c r="D76" s="8">
        <v>43763</v>
      </c>
      <c r="E76" s="8">
        <v>43855</v>
      </c>
      <c r="F76" s="8">
        <v>43853</v>
      </c>
      <c r="G76" s="2">
        <v>1.3</v>
      </c>
      <c r="H76" s="2">
        <v>2</v>
      </c>
      <c r="I76" t="str">
        <f>IFERROR(VLOOKUP(B76,Database!A:D,4,0),"assente")</f>
        <v>Toscana</v>
      </c>
      <c r="J76" t="str">
        <f>VLOOKUP(C76,Database!M:O,3,0)</f>
        <v>Lombardia</v>
      </c>
      <c r="K76" t="str">
        <f>VLOOKUP(H76,Database!$G$1:$J$4,4,0)</f>
        <v>Lazio</v>
      </c>
      <c r="L76" t="str">
        <f>_xlfn.XLOOKUP(B76,Database!A:A,Database!D:D,"assente")</f>
        <v>Toscana</v>
      </c>
    </row>
    <row r="77" spans="1:12" x14ac:dyDescent="0.3">
      <c r="A77" s="9">
        <v>76</v>
      </c>
      <c r="B77" s="3">
        <v>3</v>
      </c>
      <c r="C77" s="3">
        <v>1</v>
      </c>
      <c r="D77" s="10">
        <v>43720</v>
      </c>
      <c r="E77" s="10">
        <v>43811</v>
      </c>
      <c r="F77" s="10">
        <v>43810</v>
      </c>
      <c r="G77" s="3">
        <v>10.1</v>
      </c>
      <c r="H77" s="3">
        <v>2</v>
      </c>
      <c r="I77" t="str">
        <f>IFERROR(VLOOKUP(B77,Database!A:D,4,0),"assente")</f>
        <v>Lazio</v>
      </c>
      <c r="J77" t="str">
        <f>VLOOKUP(C77,Database!M:O,3,0)</f>
        <v>Lombardia</v>
      </c>
      <c r="K77" t="str">
        <f>VLOOKUP(H77,Database!$G$1:$J$4,4,0)</f>
        <v>Lazio</v>
      </c>
      <c r="L77" t="str">
        <f>_xlfn.XLOOKUP(B77,Database!A:A,Database!D:D,"assente")</f>
        <v>Lazio</v>
      </c>
    </row>
    <row r="78" spans="1:12" x14ac:dyDescent="0.3">
      <c r="A78" s="7">
        <v>77</v>
      </c>
      <c r="B78" s="2">
        <v>34</v>
      </c>
      <c r="C78" s="2">
        <v>2</v>
      </c>
      <c r="D78" s="8">
        <v>43765</v>
      </c>
      <c r="E78" s="8">
        <v>43857</v>
      </c>
      <c r="F78" s="8">
        <v>43855</v>
      </c>
      <c r="G78" s="2">
        <v>10.5</v>
      </c>
      <c r="H78" s="2">
        <v>1</v>
      </c>
      <c r="I78" t="str">
        <f>IFERROR(VLOOKUP(B78,Database!A:D,4,0),"assente")</f>
        <v>Puglia</v>
      </c>
      <c r="J78" t="str">
        <f>VLOOKUP(C78,Database!M:O,3,0)</f>
        <v>Lazio</v>
      </c>
      <c r="K78" t="str">
        <f>VLOOKUP(H78,Database!$G$1:$J$4,4,0)</f>
        <v>Lombardia</v>
      </c>
      <c r="L78" t="str">
        <f>_xlfn.XLOOKUP(B78,Database!A:A,Database!D:D,"assente")</f>
        <v>Puglia</v>
      </c>
    </row>
    <row r="79" spans="1:12" x14ac:dyDescent="0.3">
      <c r="A79" s="9">
        <v>78</v>
      </c>
      <c r="B79" s="3">
        <v>32</v>
      </c>
      <c r="C79" s="3">
        <v>3</v>
      </c>
      <c r="D79" s="10">
        <v>43547</v>
      </c>
      <c r="E79" s="10">
        <v>43639</v>
      </c>
      <c r="F79" s="10">
        <v>43637</v>
      </c>
      <c r="G79" s="3">
        <v>5</v>
      </c>
      <c r="H79" s="3">
        <v>2</v>
      </c>
      <c r="I79" t="str">
        <f>IFERROR(VLOOKUP(B79,Database!A:D,4,0),"assente")</f>
        <v>Puglia</v>
      </c>
      <c r="J79" t="str">
        <f>VLOOKUP(C79,Database!M:O,3,0)</f>
        <v>Calabria</v>
      </c>
      <c r="K79" t="str">
        <f>VLOOKUP(H79,Database!$G$1:$J$4,4,0)</f>
        <v>Lazio</v>
      </c>
      <c r="L79" t="str">
        <f>_xlfn.XLOOKUP(B79,Database!A:A,Database!D:D,"assente")</f>
        <v>Puglia</v>
      </c>
    </row>
    <row r="80" spans="1:12" x14ac:dyDescent="0.3">
      <c r="A80" s="7">
        <v>79</v>
      </c>
      <c r="B80" s="2">
        <v>16</v>
      </c>
      <c r="C80" s="2">
        <v>2</v>
      </c>
      <c r="D80" s="8">
        <v>43476</v>
      </c>
      <c r="E80" s="8">
        <v>43566</v>
      </c>
      <c r="F80" s="8">
        <v>43566</v>
      </c>
      <c r="G80" s="2">
        <v>7.6</v>
      </c>
      <c r="H80" s="2">
        <v>2</v>
      </c>
      <c r="I80" t="str">
        <f>IFERROR(VLOOKUP(B80,Database!A:D,4,0),"assente")</f>
        <v>Toscana</v>
      </c>
      <c r="J80" t="str">
        <f>VLOOKUP(C80,Database!M:O,3,0)</f>
        <v>Lazio</v>
      </c>
      <c r="K80" t="str">
        <f>VLOOKUP(H80,Database!$G$1:$J$4,4,0)</f>
        <v>Lazio</v>
      </c>
      <c r="L80" t="str">
        <f>_xlfn.XLOOKUP(B80,Database!A:A,Database!D:D,"assente")</f>
        <v>Toscana</v>
      </c>
    </row>
    <row r="81" spans="1:12" x14ac:dyDescent="0.3">
      <c r="A81" s="9">
        <v>80</v>
      </c>
      <c r="B81" s="3">
        <v>14</v>
      </c>
      <c r="C81" s="3">
        <v>1</v>
      </c>
      <c r="D81" s="10">
        <v>43560</v>
      </c>
      <c r="E81" s="10">
        <v>43651</v>
      </c>
      <c r="F81" s="10">
        <v>43650</v>
      </c>
      <c r="G81" s="3">
        <v>7.2</v>
      </c>
      <c r="H81" s="3">
        <v>2</v>
      </c>
      <c r="I81" t="str">
        <f>IFERROR(VLOOKUP(B81,Database!A:D,4,0),"assente")</f>
        <v>Toscana</v>
      </c>
      <c r="J81" t="str">
        <f>VLOOKUP(C81,Database!M:O,3,0)</f>
        <v>Lombardia</v>
      </c>
      <c r="K81" t="str">
        <f>VLOOKUP(H81,Database!$G$1:$J$4,4,0)</f>
        <v>Lazio</v>
      </c>
      <c r="L81" t="str">
        <f>_xlfn.XLOOKUP(B81,Database!A:A,Database!D:D,"assente")</f>
        <v>Toscana</v>
      </c>
    </row>
    <row r="82" spans="1:12" x14ac:dyDescent="0.3">
      <c r="A82" s="7">
        <v>81</v>
      </c>
      <c r="B82" s="2">
        <v>23</v>
      </c>
      <c r="C82" s="2">
        <v>3</v>
      </c>
      <c r="D82" s="8">
        <v>43589</v>
      </c>
      <c r="E82" s="8">
        <v>43681</v>
      </c>
      <c r="F82" s="8">
        <v>43679</v>
      </c>
      <c r="G82" s="2">
        <v>3.3</v>
      </c>
      <c r="H82" s="2">
        <v>1</v>
      </c>
      <c r="I82" t="str">
        <f>IFERROR(VLOOKUP(B82,Database!A:D,4,0),"assente")</f>
        <v>Piemonte</v>
      </c>
      <c r="J82" t="str">
        <f>VLOOKUP(C82,Database!M:O,3,0)</f>
        <v>Calabria</v>
      </c>
      <c r="K82" t="str">
        <f>VLOOKUP(H82,Database!$G$1:$J$4,4,0)</f>
        <v>Lombardia</v>
      </c>
      <c r="L82" t="str">
        <f>_xlfn.XLOOKUP(B82,Database!A:A,Database!D:D,"assente")</f>
        <v>Piemonte</v>
      </c>
    </row>
    <row r="83" spans="1:12" x14ac:dyDescent="0.3">
      <c r="A83" s="9">
        <v>82</v>
      </c>
      <c r="B83" s="3">
        <v>35</v>
      </c>
      <c r="C83" s="3">
        <v>1</v>
      </c>
      <c r="D83" s="10">
        <v>43680</v>
      </c>
      <c r="E83" s="10">
        <v>43772</v>
      </c>
      <c r="F83" s="10">
        <v>43770</v>
      </c>
      <c r="G83" s="3">
        <v>5.2</v>
      </c>
      <c r="H83" s="3">
        <v>1</v>
      </c>
      <c r="I83" t="str">
        <f>IFERROR(VLOOKUP(B83,Database!A:D,4,0),"assente")</f>
        <v>Molise</v>
      </c>
      <c r="J83" t="str">
        <f>VLOOKUP(C83,Database!M:O,3,0)</f>
        <v>Lombardia</v>
      </c>
      <c r="K83" t="str">
        <f>VLOOKUP(H83,Database!$G$1:$J$4,4,0)</f>
        <v>Lombardia</v>
      </c>
      <c r="L83" t="str">
        <f>_xlfn.XLOOKUP(B83,Database!A:A,Database!D:D,"assente")</f>
        <v>Molise</v>
      </c>
    </row>
    <row r="84" spans="1:12" x14ac:dyDescent="0.3">
      <c r="A84" s="7">
        <v>83</v>
      </c>
      <c r="B84" s="2">
        <v>14</v>
      </c>
      <c r="C84" s="2">
        <v>3</v>
      </c>
      <c r="D84" s="8">
        <v>43671</v>
      </c>
      <c r="E84" s="8">
        <v>43763</v>
      </c>
      <c r="F84" s="8">
        <v>43761</v>
      </c>
      <c r="G84" s="2">
        <v>9.4</v>
      </c>
      <c r="H84" s="2">
        <v>2</v>
      </c>
      <c r="I84" t="str">
        <f>IFERROR(VLOOKUP(B84,Database!A:D,4,0),"assente")</f>
        <v>Toscana</v>
      </c>
      <c r="J84" t="str">
        <f>VLOOKUP(C84,Database!M:O,3,0)</f>
        <v>Calabria</v>
      </c>
      <c r="K84" t="str">
        <f>VLOOKUP(H84,Database!$G$1:$J$4,4,0)</f>
        <v>Lazio</v>
      </c>
      <c r="L84" t="str">
        <f>_xlfn.XLOOKUP(B84,Database!A:A,Database!D:D,"assente")</f>
        <v>Toscana</v>
      </c>
    </row>
    <row r="85" spans="1:12" x14ac:dyDescent="0.3">
      <c r="A85" s="9">
        <v>84</v>
      </c>
      <c r="B85" s="3">
        <v>22</v>
      </c>
      <c r="C85" s="3">
        <v>3</v>
      </c>
      <c r="D85" s="10">
        <v>43609</v>
      </c>
      <c r="E85" s="10">
        <v>43701</v>
      </c>
      <c r="F85" s="10">
        <v>43699</v>
      </c>
      <c r="G85" s="3">
        <v>3.5</v>
      </c>
      <c r="H85" s="3">
        <v>2</v>
      </c>
      <c r="I85" t="str">
        <f>IFERROR(VLOOKUP(B85,Database!A:D,4,0),"assente")</f>
        <v>Piemonte</v>
      </c>
      <c r="J85" t="str">
        <f>VLOOKUP(C85,Database!M:O,3,0)</f>
        <v>Calabria</v>
      </c>
      <c r="K85" t="str">
        <f>VLOOKUP(H85,Database!$G$1:$J$4,4,0)</f>
        <v>Lazio</v>
      </c>
      <c r="L85" t="str">
        <f>_xlfn.XLOOKUP(B85,Database!A:A,Database!D:D,"assente")</f>
        <v>Piemonte</v>
      </c>
    </row>
    <row r="86" spans="1:12" x14ac:dyDescent="0.3">
      <c r="A86" s="7">
        <v>85</v>
      </c>
      <c r="B86" s="2">
        <v>15</v>
      </c>
      <c r="C86" s="2">
        <v>3</v>
      </c>
      <c r="D86" s="8">
        <v>43534</v>
      </c>
      <c r="E86" s="8">
        <v>43626</v>
      </c>
      <c r="F86" s="8">
        <v>43624</v>
      </c>
      <c r="G86" s="2">
        <v>7.3</v>
      </c>
      <c r="H86" s="2">
        <v>3</v>
      </c>
      <c r="I86" t="str">
        <f>IFERROR(VLOOKUP(B86,Database!A:D,4,0),"assente")</f>
        <v>Toscana</v>
      </c>
      <c r="J86" t="str">
        <f>VLOOKUP(C86,Database!M:O,3,0)</f>
        <v>Calabria</v>
      </c>
      <c r="K86" t="str">
        <f>VLOOKUP(H86,Database!$G$1:$J$4,4,0)</f>
        <v>Calabria</v>
      </c>
      <c r="L86" t="str">
        <f>_xlfn.XLOOKUP(B86,Database!A:A,Database!D:D,"assente")</f>
        <v>Toscana</v>
      </c>
    </row>
    <row r="87" spans="1:12" x14ac:dyDescent="0.3">
      <c r="A87" s="9">
        <v>86</v>
      </c>
      <c r="B87" s="3">
        <v>15</v>
      </c>
      <c r="C87" s="3">
        <v>1</v>
      </c>
      <c r="D87" s="10">
        <v>43650</v>
      </c>
      <c r="E87" s="10">
        <v>43742</v>
      </c>
      <c r="F87" s="10">
        <v>43740</v>
      </c>
      <c r="G87" s="3">
        <v>3</v>
      </c>
      <c r="H87" s="3">
        <v>1</v>
      </c>
      <c r="I87" t="str">
        <f>IFERROR(VLOOKUP(B87,Database!A:D,4,0),"assente")</f>
        <v>Toscana</v>
      </c>
      <c r="J87" t="str">
        <f>VLOOKUP(C87,Database!M:O,3,0)</f>
        <v>Lombardia</v>
      </c>
      <c r="K87" t="str">
        <f>VLOOKUP(H87,Database!$G$1:$J$4,4,0)</f>
        <v>Lombardia</v>
      </c>
      <c r="L87" t="str">
        <f>_xlfn.XLOOKUP(B87,Database!A:A,Database!D:D,"assente")</f>
        <v>Toscana</v>
      </c>
    </row>
    <row r="88" spans="1:12" x14ac:dyDescent="0.3">
      <c r="A88" s="7">
        <v>87</v>
      </c>
      <c r="B88" s="2">
        <v>33</v>
      </c>
      <c r="C88" s="2">
        <v>2</v>
      </c>
      <c r="D88" s="8">
        <v>43762</v>
      </c>
      <c r="E88" s="8">
        <v>43854</v>
      </c>
      <c r="F88" s="8">
        <v>43852</v>
      </c>
      <c r="G88" s="2">
        <v>3.6</v>
      </c>
      <c r="H88" s="2">
        <v>1</v>
      </c>
      <c r="I88" t="str">
        <f>IFERROR(VLOOKUP(B88,Database!A:D,4,0),"assente")</f>
        <v>Puglia</v>
      </c>
      <c r="J88" t="str">
        <f>VLOOKUP(C88,Database!M:O,3,0)</f>
        <v>Lazio</v>
      </c>
      <c r="K88" t="str">
        <f>VLOOKUP(H88,Database!$G$1:$J$4,4,0)</f>
        <v>Lombardia</v>
      </c>
      <c r="L88" t="str">
        <f>_xlfn.XLOOKUP(B88,Database!A:A,Database!D:D,"assente")</f>
        <v>Puglia</v>
      </c>
    </row>
    <row r="89" spans="1:12" x14ac:dyDescent="0.3">
      <c r="A89" s="9">
        <v>88</v>
      </c>
      <c r="B89" s="3">
        <v>33</v>
      </c>
      <c r="C89" s="3">
        <v>2</v>
      </c>
      <c r="D89" s="10">
        <v>43538</v>
      </c>
      <c r="E89" s="10">
        <v>43630</v>
      </c>
      <c r="F89" s="10">
        <v>43628</v>
      </c>
      <c r="G89" s="3">
        <v>1</v>
      </c>
      <c r="H89" s="3">
        <v>1</v>
      </c>
      <c r="I89" t="str">
        <f>IFERROR(VLOOKUP(B89,Database!A:D,4,0),"assente")</f>
        <v>Puglia</v>
      </c>
      <c r="J89" t="str">
        <f>VLOOKUP(C89,Database!M:O,3,0)</f>
        <v>Lazio</v>
      </c>
      <c r="K89" t="str">
        <f>VLOOKUP(H89,Database!$G$1:$J$4,4,0)</f>
        <v>Lombardia</v>
      </c>
      <c r="L89" t="str">
        <f>_xlfn.XLOOKUP(B89,Database!A:A,Database!D:D,"assente")</f>
        <v>Puglia</v>
      </c>
    </row>
    <row r="90" spans="1:12" x14ac:dyDescent="0.3">
      <c r="A90" s="7">
        <v>89</v>
      </c>
      <c r="B90" s="2">
        <v>20</v>
      </c>
      <c r="C90" s="2">
        <v>3</v>
      </c>
      <c r="D90" s="8">
        <v>43581</v>
      </c>
      <c r="E90" s="8">
        <v>43672</v>
      </c>
      <c r="F90" s="8">
        <v>43671</v>
      </c>
      <c r="G90" s="2">
        <v>4.5999999999999996</v>
      </c>
      <c r="H90" s="2">
        <v>3</v>
      </c>
      <c r="I90" t="str">
        <f>IFERROR(VLOOKUP(B90,Database!A:D,4,0),"assente")</f>
        <v>Piemonte</v>
      </c>
      <c r="J90" t="str">
        <f>VLOOKUP(C90,Database!M:O,3,0)</f>
        <v>Calabria</v>
      </c>
      <c r="K90" t="str">
        <f>VLOOKUP(H90,Database!$G$1:$J$4,4,0)</f>
        <v>Calabria</v>
      </c>
      <c r="L90" t="str">
        <f>_xlfn.XLOOKUP(B90,Database!A:A,Database!D:D,"assente")</f>
        <v>Piemonte</v>
      </c>
    </row>
    <row r="91" spans="1:12" x14ac:dyDescent="0.3">
      <c r="A91" s="9">
        <v>90</v>
      </c>
      <c r="B91" s="3">
        <v>3</v>
      </c>
      <c r="C91" s="3">
        <v>3</v>
      </c>
      <c r="D91" s="10">
        <v>43480</v>
      </c>
      <c r="E91" s="10">
        <v>43570</v>
      </c>
      <c r="F91" s="10">
        <v>43570</v>
      </c>
      <c r="G91" s="3">
        <v>4.0999999999999996</v>
      </c>
      <c r="H91" s="3">
        <v>2</v>
      </c>
      <c r="I91" t="str">
        <f>IFERROR(VLOOKUP(B91,Database!A:D,4,0),"assente")</f>
        <v>Lazio</v>
      </c>
      <c r="J91" t="str">
        <f>VLOOKUP(C91,Database!M:O,3,0)</f>
        <v>Calabria</v>
      </c>
      <c r="K91" t="str">
        <f>VLOOKUP(H91,Database!$G$1:$J$4,4,0)</f>
        <v>Lazio</v>
      </c>
      <c r="L91" t="str">
        <f>_xlfn.XLOOKUP(B91,Database!A:A,Database!D:D,"assente")</f>
        <v>Lazio</v>
      </c>
    </row>
    <row r="92" spans="1:12" x14ac:dyDescent="0.3">
      <c r="A92" s="7">
        <v>91</v>
      </c>
      <c r="B92" s="2">
        <v>40</v>
      </c>
      <c r="C92" s="2">
        <v>3</v>
      </c>
      <c r="D92" s="8">
        <v>43810</v>
      </c>
      <c r="E92" s="8">
        <v>43901</v>
      </c>
      <c r="F92" s="8">
        <v>43900</v>
      </c>
      <c r="G92" s="2">
        <v>3.7</v>
      </c>
      <c r="H92" s="2">
        <v>2</v>
      </c>
      <c r="I92" t="str">
        <f>IFERROR(VLOOKUP(B92,Database!A:D,4,0),"assente")</f>
        <v>Molise</v>
      </c>
      <c r="J92" t="str">
        <f>VLOOKUP(C92,Database!M:O,3,0)</f>
        <v>Calabria</v>
      </c>
      <c r="K92" t="str">
        <f>VLOOKUP(H92,Database!$G$1:$J$4,4,0)</f>
        <v>Lazio</v>
      </c>
      <c r="L92" t="str">
        <f>_xlfn.XLOOKUP(B92,Database!A:A,Database!D:D,"assente")</f>
        <v>Molise</v>
      </c>
    </row>
    <row r="93" spans="1:12" x14ac:dyDescent="0.3">
      <c r="A93" s="9">
        <v>92</v>
      </c>
      <c r="B93" s="3">
        <v>40</v>
      </c>
      <c r="C93" s="3">
        <v>3</v>
      </c>
      <c r="D93" s="10">
        <v>43795</v>
      </c>
      <c r="E93" s="10">
        <v>43887</v>
      </c>
      <c r="F93" s="10">
        <v>43885</v>
      </c>
      <c r="G93" s="3">
        <v>9.6999999999999993</v>
      </c>
      <c r="H93" s="3">
        <v>1</v>
      </c>
      <c r="I93" t="str">
        <f>IFERROR(VLOOKUP(B93,Database!A:D,4,0),"assente")</f>
        <v>Molise</v>
      </c>
      <c r="J93" t="str">
        <f>VLOOKUP(C93,Database!M:O,3,0)</f>
        <v>Calabria</v>
      </c>
      <c r="K93" t="str">
        <f>VLOOKUP(H93,Database!$G$1:$J$4,4,0)</f>
        <v>Lombardia</v>
      </c>
      <c r="L93" t="str">
        <f>_xlfn.XLOOKUP(B93,Database!A:A,Database!D:D,"assente")</f>
        <v>Molise</v>
      </c>
    </row>
    <row r="94" spans="1:12" x14ac:dyDescent="0.3">
      <c r="A94" s="7">
        <v>93</v>
      </c>
      <c r="B94" s="2">
        <v>8</v>
      </c>
      <c r="C94" s="2">
        <v>3</v>
      </c>
      <c r="D94" s="8">
        <v>43591</v>
      </c>
      <c r="E94" s="8">
        <v>43683</v>
      </c>
      <c r="F94" s="8">
        <v>43681</v>
      </c>
      <c r="G94" s="2">
        <v>5.2</v>
      </c>
      <c r="H94" s="2">
        <v>1</v>
      </c>
      <c r="I94" t="str">
        <f>IFERROR(VLOOKUP(B94,Database!A:D,4,0),"assente")</f>
        <v>Sicilia</v>
      </c>
      <c r="J94" t="str">
        <f>VLOOKUP(C94,Database!M:O,3,0)</f>
        <v>Calabria</v>
      </c>
      <c r="K94" t="str">
        <f>VLOOKUP(H94,Database!$G$1:$J$4,4,0)</f>
        <v>Lombardia</v>
      </c>
      <c r="L94" t="str">
        <f>_xlfn.XLOOKUP(B94,Database!A:A,Database!D:D,"assente")</f>
        <v>Sicilia</v>
      </c>
    </row>
    <row r="95" spans="1:12" x14ac:dyDescent="0.3">
      <c r="A95" s="9">
        <v>94</v>
      </c>
      <c r="B95" s="3">
        <v>17</v>
      </c>
      <c r="C95" s="3">
        <v>1</v>
      </c>
      <c r="D95" s="10">
        <v>43476</v>
      </c>
      <c r="E95" s="10">
        <v>43566</v>
      </c>
      <c r="F95" s="10">
        <v>43566</v>
      </c>
      <c r="G95" s="3">
        <v>2.5</v>
      </c>
      <c r="H95" s="3">
        <v>2</v>
      </c>
      <c r="I95" t="str">
        <f>IFERROR(VLOOKUP(B95,Database!A:D,4,0),"assente")</f>
        <v>Toscana</v>
      </c>
      <c r="J95" t="str">
        <f>VLOOKUP(C95,Database!M:O,3,0)</f>
        <v>Lombardia</v>
      </c>
      <c r="K95" t="str">
        <f>VLOOKUP(H95,Database!$G$1:$J$4,4,0)</f>
        <v>Lazio</v>
      </c>
      <c r="L95" t="str">
        <f>_xlfn.XLOOKUP(B95,Database!A:A,Database!D:D,"assente")</f>
        <v>Toscana</v>
      </c>
    </row>
    <row r="96" spans="1:12" x14ac:dyDescent="0.3">
      <c r="A96" s="7">
        <v>95</v>
      </c>
      <c r="B96" s="2">
        <v>4</v>
      </c>
      <c r="C96" s="2">
        <v>3</v>
      </c>
      <c r="D96" s="8">
        <v>43502</v>
      </c>
      <c r="E96" s="8">
        <v>43591</v>
      </c>
      <c r="F96" s="8">
        <v>43592</v>
      </c>
      <c r="G96" s="2">
        <v>2.4</v>
      </c>
      <c r="H96" s="2">
        <v>3</v>
      </c>
      <c r="I96" t="str">
        <f>IFERROR(VLOOKUP(B96,Database!A:D,4,0),"assente")</f>
        <v>Lazio</v>
      </c>
      <c r="J96" t="str">
        <f>VLOOKUP(C96,Database!M:O,3,0)</f>
        <v>Calabria</v>
      </c>
      <c r="K96" t="str">
        <f>VLOOKUP(H96,Database!$G$1:$J$4,4,0)</f>
        <v>Calabria</v>
      </c>
      <c r="L96" t="str">
        <f>_xlfn.XLOOKUP(B96,Database!A:A,Database!D:D,"assente")</f>
        <v>Lazio</v>
      </c>
    </row>
    <row r="97" spans="1:12" x14ac:dyDescent="0.3">
      <c r="A97" s="9">
        <v>96</v>
      </c>
      <c r="B97" s="3">
        <v>25</v>
      </c>
      <c r="C97" s="3">
        <v>1</v>
      </c>
      <c r="D97" s="10">
        <v>43660</v>
      </c>
      <c r="E97" s="10">
        <v>43752</v>
      </c>
      <c r="F97" s="10">
        <v>43750</v>
      </c>
      <c r="G97" s="3">
        <v>7.2</v>
      </c>
      <c r="H97" s="3">
        <v>2</v>
      </c>
      <c r="I97" t="str">
        <f>IFERROR(VLOOKUP(B97,Database!A:D,4,0),"assente")</f>
        <v>Lombardia</v>
      </c>
      <c r="J97" t="str">
        <f>VLOOKUP(C97,Database!M:O,3,0)</f>
        <v>Lombardia</v>
      </c>
      <c r="K97" t="str">
        <f>VLOOKUP(H97,Database!$G$1:$J$4,4,0)</f>
        <v>Lazio</v>
      </c>
      <c r="L97" t="str">
        <f>_xlfn.XLOOKUP(B97,Database!A:A,Database!D:D,"assente")</f>
        <v>Lombardia</v>
      </c>
    </row>
    <row r="98" spans="1:12" x14ac:dyDescent="0.3">
      <c r="A98" s="7">
        <v>97</v>
      </c>
      <c r="B98" s="2">
        <v>39</v>
      </c>
      <c r="C98" s="2">
        <v>1</v>
      </c>
      <c r="D98" s="8">
        <v>43807</v>
      </c>
      <c r="E98" s="8">
        <v>43898</v>
      </c>
      <c r="F98" s="8">
        <v>43897</v>
      </c>
      <c r="G98" s="2">
        <v>2.1</v>
      </c>
      <c r="H98" s="2">
        <v>3</v>
      </c>
      <c r="I98" t="str">
        <f>IFERROR(VLOOKUP(B98,Database!A:D,4,0),"assente")</f>
        <v>Molise</v>
      </c>
      <c r="J98" t="str">
        <f>VLOOKUP(C98,Database!M:O,3,0)</f>
        <v>Lombardia</v>
      </c>
      <c r="K98" t="str">
        <f>VLOOKUP(H98,Database!$G$1:$J$4,4,0)</f>
        <v>Calabria</v>
      </c>
      <c r="L98" t="str">
        <f>_xlfn.XLOOKUP(B98,Database!A:A,Database!D:D,"assente")</f>
        <v>Molise</v>
      </c>
    </row>
    <row r="99" spans="1:12" x14ac:dyDescent="0.3">
      <c r="A99" s="9">
        <v>98</v>
      </c>
      <c r="B99" s="3">
        <v>40</v>
      </c>
      <c r="C99" s="3">
        <v>2</v>
      </c>
      <c r="D99" s="10">
        <v>43534</v>
      </c>
      <c r="E99" s="10">
        <v>43626</v>
      </c>
      <c r="F99" s="10">
        <v>43624</v>
      </c>
      <c r="G99" s="3">
        <v>2</v>
      </c>
      <c r="H99" s="3">
        <v>2</v>
      </c>
      <c r="I99" t="str">
        <f>IFERROR(VLOOKUP(B99,Database!A:D,4,0),"assente")</f>
        <v>Molise</v>
      </c>
      <c r="J99" t="str">
        <f>VLOOKUP(C99,Database!M:O,3,0)</f>
        <v>Lazio</v>
      </c>
      <c r="K99" t="str">
        <f>VLOOKUP(H99,Database!$G$1:$J$4,4,0)</f>
        <v>Lazio</v>
      </c>
      <c r="L99" t="str">
        <f>_xlfn.XLOOKUP(B99,Database!A:A,Database!D:D,"assente")</f>
        <v>Molise</v>
      </c>
    </row>
    <row r="100" spans="1:12" x14ac:dyDescent="0.3">
      <c r="A100" s="7">
        <v>99</v>
      </c>
      <c r="B100" s="2">
        <v>5</v>
      </c>
      <c r="C100" s="2">
        <v>3</v>
      </c>
      <c r="D100" s="8">
        <v>43609</v>
      </c>
      <c r="E100" s="8">
        <v>43701</v>
      </c>
      <c r="F100" s="8">
        <v>43699</v>
      </c>
      <c r="G100" s="2">
        <v>5.2</v>
      </c>
      <c r="H100" s="2">
        <v>3</v>
      </c>
      <c r="I100" t="str">
        <f>IFERROR(VLOOKUP(B100,Database!A:D,4,0),"assente")</f>
        <v>Sicilia</v>
      </c>
      <c r="J100" t="str">
        <f>VLOOKUP(C100,Database!M:O,3,0)</f>
        <v>Calabria</v>
      </c>
      <c r="K100" t="str">
        <f>VLOOKUP(H100,Database!$G$1:$J$4,4,0)</f>
        <v>Calabria</v>
      </c>
      <c r="L100" t="str">
        <f>_xlfn.XLOOKUP(B100,Database!A:A,Database!D:D,"assente")</f>
        <v>Sicilia</v>
      </c>
    </row>
    <row r="101" spans="1:12" x14ac:dyDescent="0.3">
      <c r="A101" s="9">
        <v>100</v>
      </c>
      <c r="B101" s="3">
        <v>15</v>
      </c>
      <c r="C101" s="3">
        <v>3</v>
      </c>
      <c r="D101" s="10">
        <v>43679</v>
      </c>
      <c r="E101" s="10">
        <v>43771</v>
      </c>
      <c r="F101" s="10">
        <v>43769</v>
      </c>
      <c r="G101" s="3">
        <v>7.5</v>
      </c>
      <c r="H101" s="3">
        <v>1</v>
      </c>
      <c r="I101" t="str">
        <f>IFERROR(VLOOKUP(B101,Database!A:D,4,0),"assente")</f>
        <v>Toscana</v>
      </c>
      <c r="J101" t="str">
        <f>VLOOKUP(C101,Database!M:O,3,0)</f>
        <v>Calabria</v>
      </c>
      <c r="K101" t="str">
        <f>VLOOKUP(H101,Database!$G$1:$J$4,4,0)</f>
        <v>Lombardia</v>
      </c>
      <c r="L101" t="str">
        <f>_xlfn.XLOOKUP(B101,Database!A:A,Database!D:D,"assente")</f>
        <v>Toscana</v>
      </c>
    </row>
    <row r="102" spans="1:12" x14ac:dyDescent="0.3">
      <c r="A102" s="7">
        <v>101</v>
      </c>
      <c r="B102" s="2">
        <v>6</v>
      </c>
      <c r="C102" s="2">
        <v>3</v>
      </c>
      <c r="D102" s="8">
        <v>43572</v>
      </c>
      <c r="E102" s="8">
        <v>43663</v>
      </c>
      <c r="F102" s="8">
        <v>43662</v>
      </c>
      <c r="G102" s="2">
        <v>1</v>
      </c>
      <c r="H102" s="2">
        <v>1</v>
      </c>
      <c r="I102" t="str">
        <f>IFERROR(VLOOKUP(B102,Database!A:D,4,0),"assente")</f>
        <v>Sicilia</v>
      </c>
      <c r="J102" t="str">
        <f>VLOOKUP(C102,Database!M:O,3,0)</f>
        <v>Calabria</v>
      </c>
      <c r="K102" t="str">
        <f>VLOOKUP(H102,Database!$G$1:$J$4,4,0)</f>
        <v>Lombardia</v>
      </c>
      <c r="L102" t="str">
        <f>_xlfn.XLOOKUP(B102,Database!A:A,Database!D:D,"assente")</f>
        <v>Sicilia</v>
      </c>
    </row>
    <row r="103" spans="1:12" x14ac:dyDescent="0.3">
      <c r="A103" s="9">
        <v>102</v>
      </c>
      <c r="B103" s="3">
        <v>4</v>
      </c>
      <c r="C103" s="3">
        <v>3</v>
      </c>
      <c r="D103" s="10">
        <v>43695</v>
      </c>
      <c r="E103" s="10">
        <v>43787</v>
      </c>
      <c r="F103" s="10">
        <v>43785</v>
      </c>
      <c r="G103" s="3">
        <v>1.7</v>
      </c>
      <c r="H103" s="3">
        <v>3</v>
      </c>
      <c r="I103" t="str">
        <f>IFERROR(VLOOKUP(B103,Database!A:D,4,0),"assente")</f>
        <v>Lazio</v>
      </c>
      <c r="J103" t="str">
        <f>VLOOKUP(C103,Database!M:O,3,0)</f>
        <v>Calabria</v>
      </c>
      <c r="K103" t="str">
        <f>VLOOKUP(H103,Database!$G$1:$J$4,4,0)</f>
        <v>Calabria</v>
      </c>
      <c r="L103" t="str">
        <f>_xlfn.XLOOKUP(B103,Database!A:A,Database!D:D,"assente")</f>
        <v>Lazio</v>
      </c>
    </row>
    <row r="104" spans="1:12" x14ac:dyDescent="0.3">
      <c r="A104" s="7">
        <v>103</v>
      </c>
      <c r="B104" s="2">
        <v>28</v>
      </c>
      <c r="C104" s="2">
        <v>3</v>
      </c>
      <c r="D104" s="8">
        <v>43513</v>
      </c>
      <c r="E104" s="8">
        <v>43602</v>
      </c>
      <c r="F104" s="8">
        <v>43603</v>
      </c>
      <c r="G104" s="2">
        <v>5</v>
      </c>
      <c r="H104" s="2">
        <v>1</v>
      </c>
      <c r="I104" t="str">
        <f>IFERROR(VLOOKUP(B104,Database!A:D,4,0),"assente")</f>
        <v>Lombardia</v>
      </c>
      <c r="J104" t="str">
        <f>VLOOKUP(C104,Database!M:O,3,0)</f>
        <v>Calabria</v>
      </c>
      <c r="K104" t="str">
        <f>VLOOKUP(H104,Database!$G$1:$J$4,4,0)</f>
        <v>Lombardia</v>
      </c>
      <c r="L104" t="str">
        <f>_xlfn.XLOOKUP(B104,Database!A:A,Database!D:D,"assente")</f>
        <v>Lombardia</v>
      </c>
    </row>
    <row r="105" spans="1:12" x14ac:dyDescent="0.3">
      <c r="A105" s="9">
        <v>104</v>
      </c>
      <c r="B105" s="3">
        <v>20</v>
      </c>
      <c r="C105" s="3">
        <v>1</v>
      </c>
      <c r="D105" s="10">
        <v>43638</v>
      </c>
      <c r="E105" s="10">
        <v>43730</v>
      </c>
      <c r="F105" s="10">
        <v>43728</v>
      </c>
      <c r="G105" s="3">
        <v>5.9</v>
      </c>
      <c r="H105" s="3">
        <v>3</v>
      </c>
      <c r="I105" t="str">
        <f>IFERROR(VLOOKUP(B105,Database!A:D,4,0),"assente")</f>
        <v>Piemonte</v>
      </c>
      <c r="J105" t="str">
        <f>VLOOKUP(C105,Database!M:O,3,0)</f>
        <v>Lombardia</v>
      </c>
      <c r="K105" t="str">
        <f>VLOOKUP(H105,Database!$G$1:$J$4,4,0)</f>
        <v>Calabria</v>
      </c>
      <c r="L105" t="str">
        <f>_xlfn.XLOOKUP(B105,Database!A:A,Database!D:D,"assente")</f>
        <v>Piemonte</v>
      </c>
    </row>
    <row r="106" spans="1:12" x14ac:dyDescent="0.3">
      <c r="A106" s="7">
        <v>105</v>
      </c>
      <c r="B106" s="2">
        <v>2</v>
      </c>
      <c r="C106" s="2">
        <v>2</v>
      </c>
      <c r="D106" s="8">
        <v>43748</v>
      </c>
      <c r="E106" s="8">
        <v>43840</v>
      </c>
      <c r="F106" s="8">
        <v>43838</v>
      </c>
      <c r="G106" s="2">
        <v>5.0999999999999996</v>
      </c>
      <c r="H106" s="2">
        <v>1</v>
      </c>
      <c r="I106" t="str">
        <f>IFERROR(VLOOKUP(B106,Database!A:D,4,0),"assente")</f>
        <v>Lazio</v>
      </c>
      <c r="J106" t="str">
        <f>VLOOKUP(C106,Database!M:O,3,0)</f>
        <v>Lazio</v>
      </c>
      <c r="K106" t="str">
        <f>VLOOKUP(H106,Database!$G$1:$J$4,4,0)</f>
        <v>Lombardia</v>
      </c>
      <c r="L106" t="str">
        <f>_xlfn.XLOOKUP(B106,Database!A:A,Database!D:D,"assente")</f>
        <v>Lazio</v>
      </c>
    </row>
    <row r="107" spans="1:12" x14ac:dyDescent="0.3">
      <c r="A107" s="9">
        <v>106</v>
      </c>
      <c r="B107" s="3">
        <v>13</v>
      </c>
      <c r="C107" s="3">
        <v>1</v>
      </c>
      <c r="D107" s="10">
        <v>43620</v>
      </c>
      <c r="E107" s="10">
        <v>43712</v>
      </c>
      <c r="F107" s="10">
        <v>43710</v>
      </c>
      <c r="G107" s="3">
        <v>1.2</v>
      </c>
      <c r="H107" s="3">
        <v>2</v>
      </c>
      <c r="I107" t="str">
        <f>IFERROR(VLOOKUP(B107,Database!A:D,4,0),"assente")</f>
        <v>Toscana</v>
      </c>
      <c r="J107" t="str">
        <f>VLOOKUP(C107,Database!M:O,3,0)</f>
        <v>Lombardia</v>
      </c>
      <c r="K107" t="str">
        <f>VLOOKUP(H107,Database!$G$1:$J$4,4,0)</f>
        <v>Lazio</v>
      </c>
      <c r="L107" t="str">
        <f>_xlfn.XLOOKUP(B107,Database!A:A,Database!D:D,"assente")</f>
        <v>Toscana</v>
      </c>
    </row>
    <row r="108" spans="1:12" x14ac:dyDescent="0.3">
      <c r="A108" s="7">
        <v>107</v>
      </c>
      <c r="B108" s="2">
        <v>37</v>
      </c>
      <c r="C108" s="2">
        <v>2</v>
      </c>
      <c r="D108" s="8">
        <v>43532</v>
      </c>
      <c r="E108" s="8">
        <v>43624</v>
      </c>
      <c r="F108" s="8">
        <v>43622</v>
      </c>
      <c r="G108" s="2">
        <v>5.0999999999999996</v>
      </c>
      <c r="H108" s="2">
        <v>2</v>
      </c>
      <c r="I108" t="str">
        <f>IFERROR(VLOOKUP(B108,Database!A:D,4,0),"assente")</f>
        <v>Molise</v>
      </c>
      <c r="J108" t="str">
        <f>VLOOKUP(C108,Database!M:O,3,0)</f>
        <v>Lazio</v>
      </c>
      <c r="K108" t="str">
        <f>VLOOKUP(H108,Database!$G$1:$J$4,4,0)</f>
        <v>Lazio</v>
      </c>
      <c r="L108" t="str">
        <f>_xlfn.XLOOKUP(B108,Database!A:A,Database!D:D,"assente")</f>
        <v>Molise</v>
      </c>
    </row>
    <row r="109" spans="1:12" x14ac:dyDescent="0.3">
      <c r="A109" s="9">
        <v>108</v>
      </c>
      <c r="B109" s="3">
        <v>7</v>
      </c>
      <c r="C109" s="3">
        <v>1</v>
      </c>
      <c r="D109" s="10">
        <v>43644</v>
      </c>
      <c r="E109" s="10">
        <v>43736</v>
      </c>
      <c r="F109" s="10">
        <v>43734</v>
      </c>
      <c r="G109" s="3">
        <v>1.9</v>
      </c>
      <c r="H109" s="3">
        <v>3</v>
      </c>
      <c r="I109" t="str">
        <f>IFERROR(VLOOKUP(B109,Database!A:D,4,0),"assente")</f>
        <v>Sicilia</v>
      </c>
      <c r="J109" t="str">
        <f>VLOOKUP(C109,Database!M:O,3,0)</f>
        <v>Lombardia</v>
      </c>
      <c r="K109" t="str">
        <f>VLOOKUP(H109,Database!$G$1:$J$4,4,0)</f>
        <v>Calabria</v>
      </c>
      <c r="L109" t="str">
        <f>_xlfn.XLOOKUP(B109,Database!A:A,Database!D:D,"assente")</f>
        <v>Sicilia</v>
      </c>
    </row>
    <row r="110" spans="1:12" x14ac:dyDescent="0.3">
      <c r="A110" s="7">
        <v>109</v>
      </c>
      <c r="B110" s="2">
        <v>3</v>
      </c>
      <c r="C110" s="2">
        <v>2</v>
      </c>
      <c r="D110" s="8">
        <v>43499</v>
      </c>
      <c r="E110" s="8">
        <v>43588</v>
      </c>
      <c r="F110" s="8">
        <v>43589</v>
      </c>
      <c r="G110" s="2">
        <v>3.6</v>
      </c>
      <c r="H110" s="2">
        <v>1</v>
      </c>
      <c r="I110" t="str">
        <f>IFERROR(VLOOKUP(B110,Database!A:D,4,0),"assente")</f>
        <v>Lazio</v>
      </c>
      <c r="J110" t="str">
        <f>VLOOKUP(C110,Database!M:O,3,0)</f>
        <v>Lazio</v>
      </c>
      <c r="K110" t="str">
        <f>VLOOKUP(H110,Database!$G$1:$J$4,4,0)</f>
        <v>Lombardia</v>
      </c>
      <c r="L110" t="str">
        <f>_xlfn.XLOOKUP(B110,Database!A:A,Database!D:D,"assente")</f>
        <v>Lazio</v>
      </c>
    </row>
    <row r="111" spans="1:12" x14ac:dyDescent="0.3">
      <c r="A111" s="9">
        <v>110</v>
      </c>
      <c r="B111" s="3">
        <v>17</v>
      </c>
      <c r="C111" s="3">
        <v>2</v>
      </c>
      <c r="D111" s="10">
        <v>43533</v>
      </c>
      <c r="E111" s="10">
        <v>43625</v>
      </c>
      <c r="F111" s="10">
        <v>43623</v>
      </c>
      <c r="G111" s="3">
        <v>1.4</v>
      </c>
      <c r="H111" s="3">
        <v>1</v>
      </c>
      <c r="I111" t="str">
        <f>IFERROR(VLOOKUP(B111,Database!A:D,4,0),"assente")</f>
        <v>Toscana</v>
      </c>
      <c r="J111" t="str">
        <f>VLOOKUP(C111,Database!M:O,3,0)</f>
        <v>Lazio</v>
      </c>
      <c r="K111" t="str">
        <f>VLOOKUP(H111,Database!$G$1:$J$4,4,0)</f>
        <v>Lombardia</v>
      </c>
      <c r="L111" t="str">
        <f>_xlfn.XLOOKUP(B111,Database!A:A,Database!D:D,"assente")</f>
        <v>Toscana</v>
      </c>
    </row>
    <row r="112" spans="1:12" x14ac:dyDescent="0.3">
      <c r="A112" s="7">
        <v>111</v>
      </c>
      <c r="B112" s="2">
        <v>31</v>
      </c>
      <c r="C112" s="2">
        <v>2</v>
      </c>
      <c r="D112" s="8">
        <v>43600</v>
      </c>
      <c r="E112" s="8">
        <v>43692</v>
      </c>
      <c r="F112" s="8">
        <v>43690</v>
      </c>
      <c r="G112" s="2">
        <v>2.9</v>
      </c>
      <c r="H112" s="2">
        <v>1</v>
      </c>
      <c r="I112" t="str">
        <f>IFERROR(VLOOKUP(B112,Database!A:D,4,0),"assente")</f>
        <v>Puglia</v>
      </c>
      <c r="J112" t="str">
        <f>VLOOKUP(C112,Database!M:O,3,0)</f>
        <v>Lazio</v>
      </c>
      <c r="K112" t="str">
        <f>VLOOKUP(H112,Database!$G$1:$J$4,4,0)</f>
        <v>Lombardia</v>
      </c>
      <c r="L112" t="str">
        <f>_xlfn.XLOOKUP(B112,Database!A:A,Database!D:D,"assente")</f>
        <v>Puglia</v>
      </c>
    </row>
    <row r="113" spans="1:12" x14ac:dyDescent="0.3">
      <c r="A113" s="9">
        <v>112</v>
      </c>
      <c r="B113" s="3">
        <v>37</v>
      </c>
      <c r="C113" s="3">
        <v>3</v>
      </c>
      <c r="D113" s="10">
        <v>43573</v>
      </c>
      <c r="E113" s="10">
        <v>43664</v>
      </c>
      <c r="F113" s="10">
        <v>43663</v>
      </c>
      <c r="G113" s="3">
        <v>2</v>
      </c>
      <c r="H113" s="3">
        <v>1</v>
      </c>
      <c r="I113" t="str">
        <f>IFERROR(VLOOKUP(B113,Database!A:D,4,0),"assente")</f>
        <v>Molise</v>
      </c>
      <c r="J113" t="str">
        <f>VLOOKUP(C113,Database!M:O,3,0)</f>
        <v>Calabria</v>
      </c>
      <c r="K113" t="str">
        <f>VLOOKUP(H113,Database!$G$1:$J$4,4,0)</f>
        <v>Lombardia</v>
      </c>
      <c r="L113" t="str">
        <f>_xlfn.XLOOKUP(B113,Database!A:A,Database!D:D,"assente")</f>
        <v>Molise</v>
      </c>
    </row>
    <row r="114" spans="1:12" x14ac:dyDescent="0.3">
      <c r="A114" s="7">
        <v>113</v>
      </c>
      <c r="B114" s="2">
        <v>12</v>
      </c>
      <c r="C114" s="2">
        <v>1</v>
      </c>
      <c r="D114" s="8">
        <v>43709</v>
      </c>
      <c r="E114" s="8">
        <v>43800</v>
      </c>
      <c r="F114" s="8">
        <v>43799</v>
      </c>
      <c r="G114" s="2">
        <v>1.7</v>
      </c>
      <c r="H114" s="2">
        <v>1</v>
      </c>
      <c r="I114" t="str">
        <f>IFERROR(VLOOKUP(B114,Database!A:D,4,0),"assente")</f>
        <v>Toscana</v>
      </c>
      <c r="J114" t="str">
        <f>VLOOKUP(C114,Database!M:O,3,0)</f>
        <v>Lombardia</v>
      </c>
      <c r="K114" t="str">
        <f>VLOOKUP(H114,Database!$G$1:$J$4,4,0)</f>
        <v>Lombardia</v>
      </c>
      <c r="L114" t="str">
        <f>_xlfn.XLOOKUP(B114,Database!A:A,Database!D:D,"assente")</f>
        <v>Toscana</v>
      </c>
    </row>
    <row r="115" spans="1:12" x14ac:dyDescent="0.3">
      <c r="A115" s="9">
        <v>114</v>
      </c>
      <c r="B115" s="3">
        <v>27</v>
      </c>
      <c r="C115" s="3">
        <v>3</v>
      </c>
      <c r="D115" s="10">
        <v>43705</v>
      </c>
      <c r="E115" s="10">
        <v>43797</v>
      </c>
      <c r="F115" s="10">
        <v>43795</v>
      </c>
      <c r="G115" s="3">
        <v>6.2</v>
      </c>
      <c r="H115" s="3">
        <v>2</v>
      </c>
      <c r="I115" t="str">
        <f>IFERROR(VLOOKUP(B115,Database!A:D,4,0),"assente")</f>
        <v>Lombardia</v>
      </c>
      <c r="J115" t="str">
        <f>VLOOKUP(C115,Database!M:O,3,0)</f>
        <v>Calabria</v>
      </c>
      <c r="K115" t="str">
        <f>VLOOKUP(H115,Database!$G$1:$J$4,4,0)</f>
        <v>Lazio</v>
      </c>
      <c r="L115" t="str">
        <f>_xlfn.XLOOKUP(B115,Database!A:A,Database!D:D,"assente")</f>
        <v>Lombardia</v>
      </c>
    </row>
    <row r="116" spans="1:12" x14ac:dyDescent="0.3">
      <c r="A116" s="7">
        <v>115</v>
      </c>
      <c r="B116" s="2">
        <v>31</v>
      </c>
      <c r="C116" s="2">
        <v>1</v>
      </c>
      <c r="D116" s="8">
        <v>43604</v>
      </c>
      <c r="E116" s="8">
        <v>43696</v>
      </c>
      <c r="F116" s="8">
        <v>43694</v>
      </c>
      <c r="G116" s="2">
        <v>9.1999999999999993</v>
      </c>
      <c r="H116" s="2">
        <v>2</v>
      </c>
      <c r="I116" t="str">
        <f>IFERROR(VLOOKUP(B116,Database!A:D,4,0),"assente")</f>
        <v>Puglia</v>
      </c>
      <c r="J116" t="str">
        <f>VLOOKUP(C116,Database!M:O,3,0)</f>
        <v>Lombardia</v>
      </c>
      <c r="K116" t="str">
        <f>VLOOKUP(H116,Database!$G$1:$J$4,4,0)</f>
        <v>Lazio</v>
      </c>
      <c r="L116" t="str">
        <f>_xlfn.XLOOKUP(B116,Database!A:A,Database!D:D,"assente")</f>
        <v>Puglia</v>
      </c>
    </row>
    <row r="117" spans="1:12" x14ac:dyDescent="0.3">
      <c r="A117" s="9">
        <v>116</v>
      </c>
      <c r="B117" s="3">
        <v>24</v>
      </c>
      <c r="C117" s="3">
        <v>1</v>
      </c>
      <c r="D117" s="10">
        <v>43779</v>
      </c>
      <c r="E117" s="10">
        <v>43871</v>
      </c>
      <c r="F117" s="10">
        <v>43869</v>
      </c>
      <c r="G117" s="3">
        <v>10.3</v>
      </c>
      <c r="H117" s="3">
        <v>2</v>
      </c>
      <c r="I117" t="str">
        <f>IFERROR(VLOOKUP(B117,Database!A:D,4,0),"assente")</f>
        <v>Piemonte</v>
      </c>
      <c r="J117" t="str">
        <f>VLOOKUP(C117,Database!M:O,3,0)</f>
        <v>Lombardia</v>
      </c>
      <c r="K117" t="str">
        <f>VLOOKUP(H117,Database!$G$1:$J$4,4,0)</f>
        <v>Lazio</v>
      </c>
      <c r="L117" t="str">
        <f>_xlfn.XLOOKUP(B117,Database!A:A,Database!D:D,"assente")</f>
        <v>Piemonte</v>
      </c>
    </row>
    <row r="118" spans="1:12" x14ac:dyDescent="0.3">
      <c r="A118" s="7">
        <v>117</v>
      </c>
      <c r="B118" s="2">
        <v>9</v>
      </c>
      <c r="C118" s="2">
        <v>2</v>
      </c>
      <c r="D118" s="8">
        <v>43631</v>
      </c>
      <c r="E118" s="8">
        <v>43723</v>
      </c>
      <c r="F118" s="8">
        <v>43721</v>
      </c>
      <c r="G118" s="2">
        <v>8.3000000000000007</v>
      </c>
      <c r="H118" s="2">
        <v>3</v>
      </c>
      <c r="I118" t="str">
        <f>IFERROR(VLOOKUP(B118,Database!A:D,4,0),"assente")</f>
        <v>Sicilia</v>
      </c>
      <c r="J118" t="str">
        <f>VLOOKUP(C118,Database!M:O,3,0)</f>
        <v>Lazio</v>
      </c>
      <c r="K118" t="str">
        <f>VLOOKUP(H118,Database!$G$1:$J$4,4,0)</f>
        <v>Calabria</v>
      </c>
      <c r="L118" t="str">
        <f>_xlfn.XLOOKUP(B118,Database!A:A,Database!D:D,"assente")</f>
        <v>Sicilia</v>
      </c>
    </row>
    <row r="119" spans="1:12" x14ac:dyDescent="0.3">
      <c r="A119" s="9">
        <v>118</v>
      </c>
      <c r="B119" s="3">
        <v>23</v>
      </c>
      <c r="C119" s="3">
        <v>1</v>
      </c>
      <c r="D119" s="10">
        <v>43658</v>
      </c>
      <c r="E119" s="10">
        <v>43750</v>
      </c>
      <c r="F119" s="10">
        <v>43748</v>
      </c>
      <c r="G119" s="3">
        <v>7</v>
      </c>
      <c r="H119" s="3">
        <v>2</v>
      </c>
      <c r="I119" t="str">
        <f>IFERROR(VLOOKUP(B119,Database!A:D,4,0),"assente")</f>
        <v>Piemonte</v>
      </c>
      <c r="J119" t="str">
        <f>VLOOKUP(C119,Database!M:O,3,0)</f>
        <v>Lombardia</v>
      </c>
      <c r="K119" t="str">
        <f>VLOOKUP(H119,Database!$G$1:$J$4,4,0)</f>
        <v>Lazio</v>
      </c>
      <c r="L119" t="str">
        <f>_xlfn.XLOOKUP(B119,Database!A:A,Database!D:D,"assente")</f>
        <v>Piemonte</v>
      </c>
    </row>
    <row r="120" spans="1:12" x14ac:dyDescent="0.3">
      <c r="A120" s="7">
        <v>119</v>
      </c>
      <c r="B120" s="2">
        <v>24</v>
      </c>
      <c r="C120" s="2">
        <v>2</v>
      </c>
      <c r="D120" s="8">
        <v>43745</v>
      </c>
      <c r="E120" s="8">
        <v>43837</v>
      </c>
      <c r="F120" s="8">
        <v>43835</v>
      </c>
      <c r="G120" s="2">
        <v>5.6</v>
      </c>
      <c r="H120" s="2">
        <v>3</v>
      </c>
      <c r="I120" t="str">
        <f>IFERROR(VLOOKUP(B120,Database!A:D,4,0),"assente")</f>
        <v>Piemonte</v>
      </c>
      <c r="J120" t="str">
        <f>VLOOKUP(C120,Database!M:O,3,0)</f>
        <v>Lazio</v>
      </c>
      <c r="K120" t="str">
        <f>VLOOKUP(H120,Database!$G$1:$J$4,4,0)</f>
        <v>Calabria</v>
      </c>
      <c r="L120" t="str">
        <f>_xlfn.XLOOKUP(B120,Database!A:A,Database!D:D,"assente")</f>
        <v>Piemonte</v>
      </c>
    </row>
    <row r="121" spans="1:12" x14ac:dyDescent="0.3">
      <c r="A121" s="9">
        <v>120</v>
      </c>
      <c r="B121" s="3">
        <v>18</v>
      </c>
      <c r="C121" s="3">
        <v>2</v>
      </c>
      <c r="D121" s="10">
        <v>43580</v>
      </c>
      <c r="E121" s="10">
        <v>43671</v>
      </c>
      <c r="F121" s="10">
        <v>43670</v>
      </c>
      <c r="G121" s="3">
        <v>4.7</v>
      </c>
      <c r="H121" s="3">
        <v>1</v>
      </c>
      <c r="I121" t="str">
        <f>IFERROR(VLOOKUP(B121,Database!A:D,4,0),"assente")</f>
        <v>Toscana</v>
      </c>
      <c r="J121" t="str">
        <f>VLOOKUP(C121,Database!M:O,3,0)</f>
        <v>Lazio</v>
      </c>
      <c r="K121" t="str">
        <f>VLOOKUP(H121,Database!$G$1:$J$4,4,0)</f>
        <v>Lombardia</v>
      </c>
      <c r="L121" t="str">
        <f>_xlfn.XLOOKUP(B121,Database!A:A,Database!D:D,"assente")</f>
        <v>Toscana</v>
      </c>
    </row>
    <row r="122" spans="1:12" x14ac:dyDescent="0.3">
      <c r="A122" s="7">
        <v>121</v>
      </c>
      <c r="B122" s="2">
        <v>24</v>
      </c>
      <c r="C122" s="2">
        <v>1</v>
      </c>
      <c r="D122" s="8">
        <v>43573</v>
      </c>
      <c r="E122" s="8">
        <v>43664</v>
      </c>
      <c r="F122" s="8">
        <v>43663</v>
      </c>
      <c r="G122" s="2">
        <v>10.4</v>
      </c>
      <c r="H122" s="2">
        <v>1</v>
      </c>
      <c r="I122" t="str">
        <f>IFERROR(VLOOKUP(B122,Database!A:D,4,0),"assente")</f>
        <v>Piemonte</v>
      </c>
      <c r="J122" t="str">
        <f>VLOOKUP(C122,Database!M:O,3,0)</f>
        <v>Lombardia</v>
      </c>
      <c r="K122" t="str">
        <f>VLOOKUP(H122,Database!$G$1:$J$4,4,0)</f>
        <v>Lombardia</v>
      </c>
      <c r="L122" t="str">
        <f>_xlfn.XLOOKUP(B122,Database!A:A,Database!D:D,"assente")</f>
        <v>Piemonte</v>
      </c>
    </row>
    <row r="123" spans="1:12" x14ac:dyDescent="0.3">
      <c r="A123" s="9">
        <v>122</v>
      </c>
      <c r="B123" s="3">
        <v>39</v>
      </c>
      <c r="C123" s="3">
        <v>3</v>
      </c>
      <c r="D123" s="10">
        <v>43601</v>
      </c>
      <c r="E123" s="10">
        <v>43693</v>
      </c>
      <c r="F123" s="10">
        <v>43691</v>
      </c>
      <c r="G123" s="3">
        <v>0.2</v>
      </c>
      <c r="H123" s="3">
        <v>2</v>
      </c>
      <c r="I123" t="str">
        <f>IFERROR(VLOOKUP(B123,Database!A:D,4,0),"assente")</f>
        <v>Molise</v>
      </c>
      <c r="J123" t="str">
        <f>VLOOKUP(C123,Database!M:O,3,0)</f>
        <v>Calabria</v>
      </c>
      <c r="K123" t="str">
        <f>VLOOKUP(H123,Database!$G$1:$J$4,4,0)</f>
        <v>Lazio</v>
      </c>
      <c r="L123" t="str">
        <f>_xlfn.XLOOKUP(B123,Database!A:A,Database!D:D,"assente")</f>
        <v>Molise</v>
      </c>
    </row>
    <row r="124" spans="1:12" x14ac:dyDescent="0.3">
      <c r="A124" s="7">
        <v>123</v>
      </c>
      <c r="B124" s="2">
        <v>5</v>
      </c>
      <c r="C124" s="2">
        <v>3</v>
      </c>
      <c r="D124" s="8">
        <v>43796</v>
      </c>
      <c r="E124" s="8">
        <v>43888</v>
      </c>
      <c r="F124" s="8">
        <v>43886</v>
      </c>
      <c r="G124" s="2">
        <v>1.4</v>
      </c>
      <c r="H124" s="2">
        <v>1</v>
      </c>
      <c r="I124" t="str">
        <f>IFERROR(VLOOKUP(B124,Database!A:D,4,0),"assente")</f>
        <v>Sicilia</v>
      </c>
      <c r="J124" t="str">
        <f>VLOOKUP(C124,Database!M:O,3,0)</f>
        <v>Calabria</v>
      </c>
      <c r="K124" t="str">
        <f>VLOOKUP(H124,Database!$G$1:$J$4,4,0)</f>
        <v>Lombardia</v>
      </c>
      <c r="L124" t="str">
        <f>_xlfn.XLOOKUP(B124,Database!A:A,Database!D:D,"assente")</f>
        <v>Sicilia</v>
      </c>
    </row>
    <row r="125" spans="1:12" x14ac:dyDescent="0.3">
      <c r="A125" s="9">
        <v>124</v>
      </c>
      <c r="B125" s="3">
        <v>33</v>
      </c>
      <c r="C125" s="3">
        <v>1</v>
      </c>
      <c r="D125" s="10">
        <v>43546</v>
      </c>
      <c r="E125" s="10">
        <v>43638</v>
      </c>
      <c r="F125" s="10">
        <v>43636</v>
      </c>
      <c r="G125" s="3">
        <v>2.5</v>
      </c>
      <c r="H125" s="3">
        <v>2</v>
      </c>
      <c r="I125" t="str">
        <f>IFERROR(VLOOKUP(B125,Database!A:D,4,0),"assente")</f>
        <v>Puglia</v>
      </c>
      <c r="J125" t="str">
        <f>VLOOKUP(C125,Database!M:O,3,0)</f>
        <v>Lombardia</v>
      </c>
      <c r="K125" t="str">
        <f>VLOOKUP(H125,Database!$G$1:$J$4,4,0)</f>
        <v>Lazio</v>
      </c>
      <c r="L125" t="str">
        <f>_xlfn.XLOOKUP(B125,Database!A:A,Database!D:D,"assente")</f>
        <v>Puglia</v>
      </c>
    </row>
    <row r="126" spans="1:12" x14ac:dyDescent="0.3">
      <c r="A126" s="7">
        <v>125</v>
      </c>
      <c r="B126" s="2">
        <v>22</v>
      </c>
      <c r="C126" s="2">
        <v>1</v>
      </c>
      <c r="D126" s="8">
        <v>43725</v>
      </c>
      <c r="E126" s="8">
        <v>43816</v>
      </c>
      <c r="F126" s="8">
        <v>43815</v>
      </c>
      <c r="G126" s="2">
        <v>9.3000000000000007</v>
      </c>
      <c r="H126" s="2">
        <v>1</v>
      </c>
      <c r="I126" t="str">
        <f>IFERROR(VLOOKUP(B126,Database!A:D,4,0),"assente")</f>
        <v>Piemonte</v>
      </c>
      <c r="J126" t="str">
        <f>VLOOKUP(C126,Database!M:O,3,0)</f>
        <v>Lombardia</v>
      </c>
      <c r="K126" t="str">
        <f>VLOOKUP(H126,Database!$G$1:$J$4,4,0)</f>
        <v>Lombardia</v>
      </c>
      <c r="L126" t="str">
        <f>_xlfn.XLOOKUP(B126,Database!A:A,Database!D:D,"assente")</f>
        <v>Piemonte</v>
      </c>
    </row>
    <row r="127" spans="1:12" x14ac:dyDescent="0.3">
      <c r="A127" s="9">
        <v>126</v>
      </c>
      <c r="B127" s="3">
        <v>12</v>
      </c>
      <c r="C127" s="3">
        <v>3</v>
      </c>
      <c r="D127" s="10">
        <v>43705</v>
      </c>
      <c r="E127" s="10">
        <v>43797</v>
      </c>
      <c r="F127" s="10">
        <v>43795</v>
      </c>
      <c r="G127" s="3">
        <v>5.5</v>
      </c>
      <c r="H127" s="3">
        <v>2</v>
      </c>
      <c r="I127" t="str">
        <f>IFERROR(VLOOKUP(B127,Database!A:D,4,0),"assente")</f>
        <v>Toscana</v>
      </c>
      <c r="J127" t="str">
        <f>VLOOKUP(C127,Database!M:O,3,0)</f>
        <v>Calabria</v>
      </c>
      <c r="K127" t="str">
        <f>VLOOKUP(H127,Database!$G$1:$J$4,4,0)</f>
        <v>Lazio</v>
      </c>
      <c r="L127" t="str">
        <f>_xlfn.XLOOKUP(B127,Database!A:A,Database!D:D,"assente")</f>
        <v>Toscana</v>
      </c>
    </row>
    <row r="128" spans="1:12" x14ac:dyDescent="0.3">
      <c r="A128" s="7">
        <v>127</v>
      </c>
      <c r="B128" s="2">
        <v>37</v>
      </c>
      <c r="C128" s="2">
        <v>3</v>
      </c>
      <c r="D128" s="8">
        <v>43601</v>
      </c>
      <c r="E128" s="8">
        <v>43693</v>
      </c>
      <c r="F128" s="8">
        <v>43691</v>
      </c>
      <c r="G128" s="2">
        <v>0</v>
      </c>
      <c r="H128" s="2">
        <v>2</v>
      </c>
      <c r="I128" t="str">
        <f>IFERROR(VLOOKUP(B128,Database!A:D,4,0),"assente")</f>
        <v>Molise</v>
      </c>
      <c r="J128" t="str">
        <f>VLOOKUP(C128,Database!M:O,3,0)</f>
        <v>Calabria</v>
      </c>
      <c r="K128" t="str">
        <f>VLOOKUP(H128,Database!$G$1:$J$4,4,0)</f>
        <v>Lazio</v>
      </c>
      <c r="L128" t="str">
        <f>_xlfn.XLOOKUP(B128,Database!A:A,Database!D:D,"assente")</f>
        <v>Molise</v>
      </c>
    </row>
    <row r="129" spans="1:12" x14ac:dyDescent="0.3">
      <c r="A129" s="9">
        <v>128</v>
      </c>
      <c r="B129" s="3">
        <v>32</v>
      </c>
      <c r="C129" s="3">
        <v>2</v>
      </c>
      <c r="D129" s="10">
        <v>43704</v>
      </c>
      <c r="E129" s="10">
        <v>43796</v>
      </c>
      <c r="F129" s="10">
        <v>43794</v>
      </c>
      <c r="G129" s="3">
        <v>4</v>
      </c>
      <c r="H129" s="3">
        <v>3</v>
      </c>
      <c r="I129" t="str">
        <f>IFERROR(VLOOKUP(B129,Database!A:D,4,0),"assente")</f>
        <v>Puglia</v>
      </c>
      <c r="J129" t="str">
        <f>VLOOKUP(C129,Database!M:O,3,0)</f>
        <v>Lazio</v>
      </c>
      <c r="K129" t="str">
        <f>VLOOKUP(H129,Database!$G$1:$J$4,4,0)</f>
        <v>Calabria</v>
      </c>
      <c r="L129" t="str">
        <f>_xlfn.XLOOKUP(B129,Database!A:A,Database!D:D,"assente")</f>
        <v>Puglia</v>
      </c>
    </row>
    <row r="130" spans="1:12" x14ac:dyDescent="0.3">
      <c r="A130" s="7">
        <v>129</v>
      </c>
      <c r="B130" s="2">
        <v>2</v>
      </c>
      <c r="C130" s="2">
        <v>3</v>
      </c>
      <c r="D130" s="8">
        <v>43743</v>
      </c>
      <c r="E130" s="8">
        <v>43835</v>
      </c>
      <c r="F130" s="8">
        <v>43833</v>
      </c>
      <c r="G130" s="2">
        <v>9.6999999999999993</v>
      </c>
      <c r="H130" s="2">
        <v>1</v>
      </c>
      <c r="I130" t="str">
        <f>IFERROR(VLOOKUP(B130,Database!A:D,4,0),"assente")</f>
        <v>Lazio</v>
      </c>
      <c r="J130" t="str">
        <f>VLOOKUP(C130,Database!M:O,3,0)</f>
        <v>Calabria</v>
      </c>
      <c r="K130" t="str">
        <f>VLOOKUP(H130,Database!$G$1:$J$4,4,0)</f>
        <v>Lombardia</v>
      </c>
      <c r="L130" t="str">
        <f>_xlfn.XLOOKUP(B130,Database!A:A,Database!D:D,"assente")</f>
        <v>Lazio</v>
      </c>
    </row>
    <row r="131" spans="1:12" x14ac:dyDescent="0.3">
      <c r="A131" s="9">
        <v>130</v>
      </c>
      <c r="B131" s="3">
        <v>34</v>
      </c>
      <c r="C131" s="3">
        <v>2</v>
      </c>
      <c r="D131" s="10">
        <v>43772</v>
      </c>
      <c r="E131" s="10">
        <v>43864</v>
      </c>
      <c r="F131" s="10">
        <v>43862</v>
      </c>
      <c r="G131" s="3">
        <v>8.3000000000000007</v>
      </c>
      <c r="H131" s="3">
        <v>2</v>
      </c>
      <c r="I131" t="str">
        <f>IFERROR(VLOOKUP(B131,Database!A:D,4,0),"assente")</f>
        <v>Puglia</v>
      </c>
      <c r="J131" t="str">
        <f>VLOOKUP(C131,Database!M:O,3,0)</f>
        <v>Lazio</v>
      </c>
      <c r="K131" t="str">
        <f>VLOOKUP(H131,Database!$G$1:$J$4,4,0)</f>
        <v>Lazio</v>
      </c>
      <c r="L131" t="str">
        <f>_xlfn.XLOOKUP(B131,Database!A:A,Database!D:D,"assente")</f>
        <v>Puglia</v>
      </c>
    </row>
    <row r="132" spans="1:12" x14ac:dyDescent="0.3">
      <c r="A132" s="7">
        <v>131</v>
      </c>
      <c r="B132" s="2">
        <v>3</v>
      </c>
      <c r="C132" s="2">
        <v>3</v>
      </c>
      <c r="D132" s="8">
        <v>43796</v>
      </c>
      <c r="E132" s="8">
        <v>43888</v>
      </c>
      <c r="F132" s="8">
        <v>43886</v>
      </c>
      <c r="G132" s="2">
        <v>0</v>
      </c>
      <c r="H132" s="2">
        <v>1</v>
      </c>
      <c r="I132" t="str">
        <f>IFERROR(VLOOKUP(B132,Database!A:D,4,0),"assente")</f>
        <v>Lazio</v>
      </c>
      <c r="J132" t="str">
        <f>VLOOKUP(C132,Database!M:O,3,0)</f>
        <v>Calabria</v>
      </c>
      <c r="K132" t="str">
        <f>VLOOKUP(H132,Database!$G$1:$J$4,4,0)</f>
        <v>Lombardia</v>
      </c>
      <c r="L132" t="str">
        <f>_xlfn.XLOOKUP(B132,Database!A:A,Database!D:D,"assente")</f>
        <v>Lazio</v>
      </c>
    </row>
    <row r="133" spans="1:12" x14ac:dyDescent="0.3">
      <c r="A133" s="9">
        <v>132</v>
      </c>
      <c r="B133" s="3">
        <v>40</v>
      </c>
      <c r="C133" s="3">
        <v>3</v>
      </c>
      <c r="D133" s="10">
        <v>43626</v>
      </c>
      <c r="E133" s="10">
        <v>43718</v>
      </c>
      <c r="F133" s="10">
        <v>43746</v>
      </c>
      <c r="G133" s="3">
        <v>10.3</v>
      </c>
      <c r="H133" s="3">
        <v>2</v>
      </c>
      <c r="I133" t="str">
        <f>IFERROR(VLOOKUP(B133,Database!A:D,4,0),"assente")</f>
        <v>Molise</v>
      </c>
      <c r="J133" t="str">
        <f>VLOOKUP(C133,Database!M:O,3,0)</f>
        <v>Calabria</v>
      </c>
      <c r="K133" t="str">
        <f>VLOOKUP(H133,Database!$G$1:$J$4,4,0)</f>
        <v>Lazio</v>
      </c>
      <c r="L133" t="str">
        <f>_xlfn.XLOOKUP(B133,Database!A:A,Database!D:D,"assente")</f>
        <v>Molise</v>
      </c>
    </row>
    <row r="134" spans="1:12" x14ac:dyDescent="0.3">
      <c r="A134" s="7">
        <v>133</v>
      </c>
      <c r="B134" s="2">
        <v>38</v>
      </c>
      <c r="C134" s="2">
        <v>3</v>
      </c>
      <c r="D134" s="8">
        <v>43526</v>
      </c>
      <c r="E134" s="8">
        <v>43618</v>
      </c>
      <c r="F134" s="8">
        <v>43616</v>
      </c>
      <c r="G134" s="2">
        <v>8.6999999999999993</v>
      </c>
      <c r="H134" s="2">
        <v>2</v>
      </c>
      <c r="I134" t="str">
        <f>IFERROR(VLOOKUP(B134,Database!A:D,4,0),"assente")</f>
        <v>Molise</v>
      </c>
      <c r="J134" t="str">
        <f>VLOOKUP(C134,Database!M:O,3,0)</f>
        <v>Calabria</v>
      </c>
      <c r="K134" t="str">
        <f>VLOOKUP(H134,Database!$G$1:$J$4,4,0)</f>
        <v>Lazio</v>
      </c>
      <c r="L134" t="str">
        <f>_xlfn.XLOOKUP(B134,Database!A:A,Database!D:D,"assente")</f>
        <v>Molise</v>
      </c>
    </row>
    <row r="135" spans="1:12" x14ac:dyDescent="0.3">
      <c r="A135" s="9">
        <v>134</v>
      </c>
      <c r="B135" s="3">
        <v>10</v>
      </c>
      <c r="C135" s="3">
        <v>2</v>
      </c>
      <c r="D135" s="10">
        <v>43471</v>
      </c>
      <c r="E135" s="10">
        <v>43561</v>
      </c>
      <c r="F135" s="10">
        <v>43561</v>
      </c>
      <c r="G135" s="3">
        <v>4</v>
      </c>
      <c r="H135" s="3">
        <v>3</v>
      </c>
      <c r="I135" t="str">
        <f>IFERROR(VLOOKUP(B135,Database!A:D,4,0),"assente")</f>
        <v>Toscana</v>
      </c>
      <c r="J135" t="str">
        <f>VLOOKUP(C135,Database!M:O,3,0)</f>
        <v>Lazio</v>
      </c>
      <c r="K135" t="str">
        <f>VLOOKUP(H135,Database!$G$1:$J$4,4,0)</f>
        <v>Calabria</v>
      </c>
      <c r="L135" t="str">
        <f>_xlfn.XLOOKUP(B135,Database!A:A,Database!D:D,"assente")</f>
        <v>Toscana</v>
      </c>
    </row>
    <row r="136" spans="1:12" x14ac:dyDescent="0.3">
      <c r="A136" s="7">
        <v>135</v>
      </c>
      <c r="B136" s="2">
        <v>20</v>
      </c>
      <c r="C136" s="2">
        <v>2</v>
      </c>
      <c r="D136" s="8">
        <v>43726</v>
      </c>
      <c r="E136" s="8">
        <v>43817</v>
      </c>
      <c r="F136" s="8">
        <v>43816</v>
      </c>
      <c r="G136" s="2">
        <v>8.9</v>
      </c>
      <c r="H136" s="2">
        <v>1</v>
      </c>
      <c r="I136" t="str">
        <f>IFERROR(VLOOKUP(B136,Database!A:D,4,0),"assente")</f>
        <v>Piemonte</v>
      </c>
      <c r="J136" t="str">
        <f>VLOOKUP(C136,Database!M:O,3,0)</f>
        <v>Lazio</v>
      </c>
      <c r="K136" t="str">
        <f>VLOOKUP(H136,Database!$G$1:$J$4,4,0)</f>
        <v>Lombardia</v>
      </c>
      <c r="L136" t="str">
        <f>_xlfn.XLOOKUP(B136,Database!A:A,Database!D:D,"assente")</f>
        <v>Piemonte</v>
      </c>
    </row>
    <row r="137" spans="1:12" x14ac:dyDescent="0.3">
      <c r="A137" s="9">
        <v>136</v>
      </c>
      <c r="B137" s="3">
        <v>23</v>
      </c>
      <c r="C137" s="3">
        <v>1</v>
      </c>
      <c r="D137" s="10">
        <v>43575</v>
      </c>
      <c r="E137" s="10">
        <v>43666</v>
      </c>
      <c r="F137" s="10">
        <v>43665</v>
      </c>
      <c r="G137" s="3">
        <v>1.2</v>
      </c>
      <c r="H137" s="3">
        <v>1</v>
      </c>
      <c r="I137" t="str">
        <f>IFERROR(VLOOKUP(B137,Database!A:D,4,0),"assente")</f>
        <v>Piemonte</v>
      </c>
      <c r="J137" t="str">
        <f>VLOOKUP(C137,Database!M:O,3,0)</f>
        <v>Lombardia</v>
      </c>
      <c r="K137" t="str">
        <f>VLOOKUP(H137,Database!$G$1:$J$4,4,0)</f>
        <v>Lombardia</v>
      </c>
      <c r="L137" t="str">
        <f>_xlfn.XLOOKUP(B137,Database!A:A,Database!D:D,"assente")</f>
        <v>Piemonte</v>
      </c>
    </row>
    <row r="138" spans="1:12" x14ac:dyDescent="0.3">
      <c r="A138" s="7">
        <v>137</v>
      </c>
      <c r="B138" s="2">
        <v>12</v>
      </c>
      <c r="C138" s="2">
        <v>3</v>
      </c>
      <c r="D138" s="8">
        <v>43792</v>
      </c>
      <c r="E138" s="8">
        <v>43884</v>
      </c>
      <c r="F138" s="8">
        <v>43882</v>
      </c>
      <c r="G138" s="2">
        <v>0.2</v>
      </c>
      <c r="H138" s="2">
        <v>2</v>
      </c>
      <c r="I138" t="str">
        <f>IFERROR(VLOOKUP(B138,Database!A:D,4,0),"assente")</f>
        <v>Toscana</v>
      </c>
      <c r="J138" t="str">
        <f>VLOOKUP(C138,Database!M:O,3,0)</f>
        <v>Calabria</v>
      </c>
      <c r="K138" t="str">
        <f>VLOOKUP(H138,Database!$G$1:$J$4,4,0)</f>
        <v>Lazio</v>
      </c>
      <c r="L138" t="str">
        <f>_xlfn.XLOOKUP(B138,Database!A:A,Database!D:D,"assente")</f>
        <v>Toscana</v>
      </c>
    </row>
    <row r="139" spans="1:12" x14ac:dyDescent="0.3">
      <c r="A139" s="9">
        <v>138</v>
      </c>
      <c r="B139" s="3">
        <v>35</v>
      </c>
      <c r="C139" s="3">
        <v>2</v>
      </c>
      <c r="D139" s="10">
        <v>43690</v>
      </c>
      <c r="E139" s="10">
        <v>43782</v>
      </c>
      <c r="F139" s="10">
        <v>43780</v>
      </c>
      <c r="G139" s="3">
        <v>3.6</v>
      </c>
      <c r="H139" s="3">
        <v>3</v>
      </c>
      <c r="I139" t="str">
        <f>IFERROR(VLOOKUP(B139,Database!A:D,4,0),"assente")</f>
        <v>Molise</v>
      </c>
      <c r="J139" t="str">
        <f>VLOOKUP(C139,Database!M:O,3,0)</f>
        <v>Lazio</v>
      </c>
      <c r="K139" t="str">
        <f>VLOOKUP(H139,Database!$G$1:$J$4,4,0)</f>
        <v>Calabria</v>
      </c>
      <c r="L139" t="str">
        <f>_xlfn.XLOOKUP(B139,Database!A:A,Database!D:D,"assente")</f>
        <v>Molise</v>
      </c>
    </row>
    <row r="140" spans="1:12" x14ac:dyDescent="0.3">
      <c r="A140" s="7">
        <v>139</v>
      </c>
      <c r="B140" s="2">
        <v>29</v>
      </c>
      <c r="C140" s="2">
        <v>3</v>
      </c>
      <c r="D140" s="8">
        <v>43607</v>
      </c>
      <c r="E140" s="8">
        <v>43699</v>
      </c>
      <c r="F140" s="8">
        <v>43697</v>
      </c>
      <c r="G140" s="2">
        <v>10.9</v>
      </c>
      <c r="H140" s="2">
        <v>1</v>
      </c>
      <c r="I140" t="str">
        <f>IFERROR(VLOOKUP(B140,Database!A:D,4,0),"assente")</f>
        <v>Lombardia</v>
      </c>
      <c r="J140" t="str">
        <f>VLOOKUP(C140,Database!M:O,3,0)</f>
        <v>Calabria</v>
      </c>
      <c r="K140" t="str">
        <f>VLOOKUP(H140,Database!$G$1:$J$4,4,0)</f>
        <v>Lombardia</v>
      </c>
      <c r="L140" t="str">
        <f>_xlfn.XLOOKUP(B140,Database!A:A,Database!D:D,"assente")</f>
        <v>Lombardia</v>
      </c>
    </row>
    <row r="141" spans="1:12" x14ac:dyDescent="0.3">
      <c r="A141" s="9">
        <v>140</v>
      </c>
      <c r="B141" s="3">
        <v>22</v>
      </c>
      <c r="C141" s="3">
        <v>2</v>
      </c>
      <c r="D141" s="10">
        <v>43501</v>
      </c>
      <c r="E141" s="10">
        <v>43590</v>
      </c>
      <c r="F141" s="10">
        <v>43591</v>
      </c>
      <c r="G141" s="3">
        <v>7</v>
      </c>
      <c r="H141" s="3">
        <v>2</v>
      </c>
      <c r="I141" t="str">
        <f>IFERROR(VLOOKUP(B141,Database!A:D,4,0),"assente")</f>
        <v>Piemonte</v>
      </c>
      <c r="J141" t="str">
        <f>VLOOKUP(C141,Database!M:O,3,0)</f>
        <v>Lazio</v>
      </c>
      <c r="K141" t="str">
        <f>VLOOKUP(H141,Database!$G$1:$J$4,4,0)</f>
        <v>Lazio</v>
      </c>
      <c r="L141" t="str">
        <f>_xlfn.XLOOKUP(B141,Database!A:A,Database!D:D,"assente")</f>
        <v>Piemonte</v>
      </c>
    </row>
    <row r="142" spans="1:12" x14ac:dyDescent="0.3">
      <c r="A142" s="7">
        <v>141</v>
      </c>
      <c r="B142" s="2">
        <v>17</v>
      </c>
      <c r="C142" s="2">
        <v>1</v>
      </c>
      <c r="D142" s="8">
        <v>43521</v>
      </c>
      <c r="E142" s="8">
        <v>43610</v>
      </c>
      <c r="F142" s="8">
        <v>43611</v>
      </c>
      <c r="G142" s="2">
        <v>9.6999999999999993</v>
      </c>
      <c r="H142" s="2">
        <v>3</v>
      </c>
      <c r="I142" t="str">
        <f>IFERROR(VLOOKUP(B142,Database!A:D,4,0),"assente")</f>
        <v>Toscana</v>
      </c>
      <c r="J142" t="str">
        <f>VLOOKUP(C142,Database!M:O,3,0)</f>
        <v>Lombardia</v>
      </c>
      <c r="K142" t="str">
        <f>VLOOKUP(H142,Database!$G$1:$J$4,4,0)</f>
        <v>Calabria</v>
      </c>
      <c r="L142" t="str">
        <f>_xlfn.XLOOKUP(B142,Database!A:A,Database!D:D,"assente")</f>
        <v>Toscana</v>
      </c>
    </row>
    <row r="143" spans="1:12" x14ac:dyDescent="0.3">
      <c r="A143" s="9">
        <v>142</v>
      </c>
      <c r="B143" s="3">
        <v>3</v>
      </c>
      <c r="C143" s="3">
        <v>1</v>
      </c>
      <c r="D143" s="10">
        <v>43775</v>
      </c>
      <c r="E143" s="10">
        <v>43867</v>
      </c>
      <c r="F143" s="10">
        <v>43865</v>
      </c>
      <c r="G143" s="3">
        <v>3.7</v>
      </c>
      <c r="H143" s="3">
        <v>3</v>
      </c>
      <c r="I143" t="str">
        <f>IFERROR(VLOOKUP(B143,Database!A:D,4,0),"assente")</f>
        <v>Lazio</v>
      </c>
      <c r="J143" t="str">
        <f>VLOOKUP(C143,Database!M:O,3,0)</f>
        <v>Lombardia</v>
      </c>
      <c r="K143" t="str">
        <f>VLOOKUP(H143,Database!$G$1:$J$4,4,0)</f>
        <v>Calabria</v>
      </c>
      <c r="L143" t="str">
        <f>_xlfn.XLOOKUP(B143,Database!A:A,Database!D:D,"assente")</f>
        <v>Lazio</v>
      </c>
    </row>
    <row r="144" spans="1:12" x14ac:dyDescent="0.3">
      <c r="A144" s="7">
        <v>143</v>
      </c>
      <c r="B144" s="2">
        <v>38</v>
      </c>
      <c r="C144" s="2">
        <v>1</v>
      </c>
      <c r="D144" s="8">
        <v>43504</v>
      </c>
      <c r="E144" s="8">
        <v>43593</v>
      </c>
      <c r="F144" s="8">
        <v>43594</v>
      </c>
      <c r="G144" s="2">
        <v>7.2</v>
      </c>
      <c r="H144" s="2">
        <v>1</v>
      </c>
      <c r="I144" t="str">
        <f>IFERROR(VLOOKUP(B144,Database!A:D,4,0),"assente")</f>
        <v>Molise</v>
      </c>
      <c r="J144" t="str">
        <f>VLOOKUP(C144,Database!M:O,3,0)</f>
        <v>Lombardia</v>
      </c>
      <c r="K144" t="str">
        <f>VLOOKUP(H144,Database!$G$1:$J$4,4,0)</f>
        <v>Lombardia</v>
      </c>
      <c r="L144" t="str">
        <f>_xlfn.XLOOKUP(B144,Database!A:A,Database!D:D,"assente")</f>
        <v>Molise</v>
      </c>
    </row>
    <row r="145" spans="1:12" x14ac:dyDescent="0.3">
      <c r="A145" s="9">
        <v>144</v>
      </c>
      <c r="B145" s="3">
        <v>18</v>
      </c>
      <c r="C145" s="3">
        <v>2</v>
      </c>
      <c r="D145" s="10">
        <v>43539</v>
      </c>
      <c r="E145" s="10">
        <v>43631</v>
      </c>
      <c r="F145" s="10">
        <v>43629</v>
      </c>
      <c r="G145" s="3">
        <v>1</v>
      </c>
      <c r="H145" s="3">
        <v>2</v>
      </c>
      <c r="I145" t="str">
        <f>IFERROR(VLOOKUP(B145,Database!A:D,4,0),"assente")</f>
        <v>Toscana</v>
      </c>
      <c r="J145" t="str">
        <f>VLOOKUP(C145,Database!M:O,3,0)</f>
        <v>Lazio</v>
      </c>
      <c r="K145" t="str">
        <f>VLOOKUP(H145,Database!$G$1:$J$4,4,0)</f>
        <v>Lazio</v>
      </c>
      <c r="L145" t="str">
        <f>_xlfn.XLOOKUP(B145,Database!A:A,Database!D:D,"assente")</f>
        <v>Toscana</v>
      </c>
    </row>
    <row r="146" spans="1:12" x14ac:dyDescent="0.3">
      <c r="A146" s="7">
        <v>145</v>
      </c>
      <c r="B146" s="2">
        <v>24</v>
      </c>
      <c r="C146" s="2">
        <v>3</v>
      </c>
      <c r="D146" s="8">
        <v>43564</v>
      </c>
      <c r="E146" s="8">
        <v>43655</v>
      </c>
      <c r="F146" s="8">
        <v>43654</v>
      </c>
      <c r="G146" s="2">
        <v>5.4</v>
      </c>
      <c r="H146" s="2">
        <v>3</v>
      </c>
      <c r="I146" t="str">
        <f>IFERROR(VLOOKUP(B146,Database!A:D,4,0),"assente")</f>
        <v>Piemonte</v>
      </c>
      <c r="J146" t="str">
        <f>VLOOKUP(C146,Database!M:O,3,0)</f>
        <v>Calabria</v>
      </c>
      <c r="K146" t="str">
        <f>VLOOKUP(H146,Database!$G$1:$J$4,4,0)</f>
        <v>Calabria</v>
      </c>
      <c r="L146" t="str">
        <f>_xlfn.XLOOKUP(B146,Database!A:A,Database!D:D,"assente")</f>
        <v>Piemonte</v>
      </c>
    </row>
    <row r="147" spans="1:12" x14ac:dyDescent="0.3">
      <c r="A147" s="9">
        <v>146</v>
      </c>
      <c r="B147" s="3">
        <v>32</v>
      </c>
      <c r="C147" s="3">
        <v>2</v>
      </c>
      <c r="D147" s="10">
        <v>43725</v>
      </c>
      <c r="E147" s="10">
        <v>43816</v>
      </c>
      <c r="F147" s="10">
        <v>43815</v>
      </c>
      <c r="G147" s="3">
        <v>6</v>
      </c>
      <c r="H147" s="3">
        <v>2</v>
      </c>
      <c r="I147" t="str">
        <f>IFERROR(VLOOKUP(B147,Database!A:D,4,0),"assente")</f>
        <v>Puglia</v>
      </c>
      <c r="J147" t="str">
        <f>VLOOKUP(C147,Database!M:O,3,0)</f>
        <v>Lazio</v>
      </c>
      <c r="K147" t="str">
        <f>VLOOKUP(H147,Database!$G$1:$J$4,4,0)</f>
        <v>Lazio</v>
      </c>
      <c r="L147" t="str">
        <f>_xlfn.XLOOKUP(B147,Database!A:A,Database!D:D,"assente")</f>
        <v>Puglia</v>
      </c>
    </row>
    <row r="148" spans="1:12" x14ac:dyDescent="0.3">
      <c r="A148" s="7">
        <v>147</v>
      </c>
      <c r="B148" s="2">
        <v>32</v>
      </c>
      <c r="C148" s="2">
        <v>1</v>
      </c>
      <c r="D148" s="8">
        <v>43605</v>
      </c>
      <c r="E148" s="8">
        <v>43697</v>
      </c>
      <c r="F148" s="8">
        <v>43695</v>
      </c>
      <c r="G148" s="2">
        <v>7.9</v>
      </c>
      <c r="H148" s="2">
        <v>2</v>
      </c>
      <c r="I148" t="str">
        <f>IFERROR(VLOOKUP(B148,Database!A:D,4,0),"assente")</f>
        <v>Puglia</v>
      </c>
      <c r="J148" t="str">
        <f>VLOOKUP(C148,Database!M:O,3,0)</f>
        <v>Lombardia</v>
      </c>
      <c r="K148" t="str">
        <f>VLOOKUP(H148,Database!$G$1:$J$4,4,0)</f>
        <v>Lazio</v>
      </c>
      <c r="L148" t="str">
        <f>_xlfn.XLOOKUP(B148,Database!A:A,Database!D:D,"assente")</f>
        <v>Puglia</v>
      </c>
    </row>
    <row r="149" spans="1:12" x14ac:dyDescent="0.3">
      <c r="A149" s="9">
        <v>148</v>
      </c>
      <c r="B149" s="3">
        <v>25</v>
      </c>
      <c r="C149" s="3">
        <v>2</v>
      </c>
      <c r="D149" s="10">
        <v>43674</v>
      </c>
      <c r="E149" s="10">
        <v>43766</v>
      </c>
      <c r="F149" s="10">
        <v>43764</v>
      </c>
      <c r="G149" s="3">
        <v>6.1</v>
      </c>
      <c r="H149" s="3">
        <v>1</v>
      </c>
      <c r="I149" t="str">
        <f>IFERROR(VLOOKUP(B149,Database!A:D,4,0),"assente")</f>
        <v>Lombardia</v>
      </c>
      <c r="J149" t="str">
        <f>VLOOKUP(C149,Database!M:O,3,0)</f>
        <v>Lazio</v>
      </c>
      <c r="K149" t="str">
        <f>VLOOKUP(H149,Database!$G$1:$J$4,4,0)</f>
        <v>Lombardia</v>
      </c>
      <c r="L149" t="str">
        <f>_xlfn.XLOOKUP(B149,Database!A:A,Database!D:D,"assente")</f>
        <v>Lombardia</v>
      </c>
    </row>
    <row r="150" spans="1:12" x14ac:dyDescent="0.3">
      <c r="A150" s="7">
        <v>149</v>
      </c>
      <c r="B150" s="2">
        <v>33</v>
      </c>
      <c r="C150" s="2">
        <v>1</v>
      </c>
      <c r="D150" s="8">
        <v>43636</v>
      </c>
      <c r="E150" s="8">
        <v>43728</v>
      </c>
      <c r="F150" s="8">
        <v>43726</v>
      </c>
      <c r="G150" s="2">
        <v>4.7</v>
      </c>
      <c r="H150" s="2">
        <v>1</v>
      </c>
      <c r="I150" t="str">
        <f>IFERROR(VLOOKUP(B150,Database!A:D,4,0),"assente")</f>
        <v>Puglia</v>
      </c>
      <c r="J150" t="str">
        <f>VLOOKUP(C150,Database!M:O,3,0)</f>
        <v>Lombardia</v>
      </c>
      <c r="K150" t="str">
        <f>VLOOKUP(H150,Database!$G$1:$J$4,4,0)</f>
        <v>Lombardia</v>
      </c>
      <c r="L150" t="str">
        <f>_xlfn.XLOOKUP(B150,Database!A:A,Database!D:D,"assente")</f>
        <v>Puglia</v>
      </c>
    </row>
    <row r="151" spans="1:12" x14ac:dyDescent="0.3">
      <c r="A151" s="9">
        <v>150</v>
      </c>
      <c r="B151" s="3">
        <v>38</v>
      </c>
      <c r="C151" s="3">
        <v>3</v>
      </c>
      <c r="D151" s="10">
        <v>43774</v>
      </c>
      <c r="E151" s="10">
        <v>43866</v>
      </c>
      <c r="F151" s="10">
        <v>43864</v>
      </c>
      <c r="G151" s="3">
        <v>7.8</v>
      </c>
      <c r="H151" s="3">
        <v>3</v>
      </c>
      <c r="I151" t="str">
        <f>IFERROR(VLOOKUP(B151,Database!A:D,4,0),"assente")</f>
        <v>Molise</v>
      </c>
      <c r="J151" t="str">
        <f>VLOOKUP(C151,Database!M:O,3,0)</f>
        <v>Calabria</v>
      </c>
      <c r="K151" t="str">
        <f>VLOOKUP(H151,Database!$G$1:$J$4,4,0)</f>
        <v>Calabria</v>
      </c>
      <c r="L151" t="str">
        <f>_xlfn.XLOOKUP(B151,Database!A:A,Database!D:D,"assente")</f>
        <v>Molise</v>
      </c>
    </row>
    <row r="152" spans="1:12" x14ac:dyDescent="0.3">
      <c r="A152" s="7">
        <v>151</v>
      </c>
      <c r="B152" s="2">
        <v>35</v>
      </c>
      <c r="C152" s="2">
        <v>2</v>
      </c>
      <c r="D152" s="8">
        <v>43795</v>
      </c>
      <c r="E152" s="8">
        <v>43887</v>
      </c>
      <c r="F152" s="8">
        <v>43885</v>
      </c>
      <c r="G152" s="2">
        <v>9</v>
      </c>
      <c r="H152" s="2">
        <v>3</v>
      </c>
      <c r="I152" t="str">
        <f>IFERROR(VLOOKUP(B152,Database!A:D,4,0),"assente")</f>
        <v>Molise</v>
      </c>
      <c r="J152" t="str">
        <f>VLOOKUP(C152,Database!M:O,3,0)</f>
        <v>Lazio</v>
      </c>
      <c r="K152" t="str">
        <f>VLOOKUP(H152,Database!$G$1:$J$4,4,0)</f>
        <v>Calabria</v>
      </c>
      <c r="L152" t="str">
        <f>_xlfn.XLOOKUP(B152,Database!A:A,Database!D:D,"assente")</f>
        <v>Molise</v>
      </c>
    </row>
    <row r="153" spans="1:12" x14ac:dyDescent="0.3">
      <c r="A153" s="9">
        <v>152</v>
      </c>
      <c r="B153" s="3">
        <v>37</v>
      </c>
      <c r="C153" s="3">
        <v>3</v>
      </c>
      <c r="D153" s="10">
        <v>43712</v>
      </c>
      <c r="E153" s="10">
        <v>43803</v>
      </c>
      <c r="F153" s="10">
        <v>43802</v>
      </c>
      <c r="G153" s="3">
        <v>8.6999999999999993</v>
      </c>
      <c r="H153" s="3">
        <v>2</v>
      </c>
      <c r="I153" t="str">
        <f>IFERROR(VLOOKUP(B153,Database!A:D,4,0),"assente")</f>
        <v>Molise</v>
      </c>
      <c r="J153" t="str">
        <f>VLOOKUP(C153,Database!M:O,3,0)</f>
        <v>Calabria</v>
      </c>
      <c r="K153" t="str">
        <f>VLOOKUP(H153,Database!$G$1:$J$4,4,0)</f>
        <v>Lazio</v>
      </c>
      <c r="L153" t="str">
        <f>_xlfn.XLOOKUP(B153,Database!A:A,Database!D:D,"assente")</f>
        <v>Molise</v>
      </c>
    </row>
    <row r="154" spans="1:12" x14ac:dyDescent="0.3">
      <c r="A154" s="7">
        <v>153</v>
      </c>
      <c r="B154" s="2">
        <v>39</v>
      </c>
      <c r="C154" s="2">
        <v>1</v>
      </c>
      <c r="D154" s="8">
        <v>43751</v>
      </c>
      <c r="E154" s="8">
        <v>43843</v>
      </c>
      <c r="F154" s="8">
        <v>43841</v>
      </c>
      <c r="G154" s="2">
        <v>3.3</v>
      </c>
      <c r="H154" s="2">
        <v>1</v>
      </c>
      <c r="I154" t="str">
        <f>IFERROR(VLOOKUP(B154,Database!A:D,4,0),"assente")</f>
        <v>Molise</v>
      </c>
      <c r="J154" t="str">
        <f>VLOOKUP(C154,Database!M:O,3,0)</f>
        <v>Lombardia</v>
      </c>
      <c r="K154" t="str">
        <f>VLOOKUP(H154,Database!$G$1:$J$4,4,0)</f>
        <v>Lombardia</v>
      </c>
      <c r="L154" t="str">
        <f>_xlfn.XLOOKUP(B154,Database!A:A,Database!D:D,"assente")</f>
        <v>Molise</v>
      </c>
    </row>
    <row r="155" spans="1:12" x14ac:dyDescent="0.3">
      <c r="A155" s="9">
        <v>154</v>
      </c>
      <c r="B155" s="3">
        <v>6</v>
      </c>
      <c r="C155" s="3">
        <v>1</v>
      </c>
      <c r="D155" s="10">
        <v>43503</v>
      </c>
      <c r="E155" s="10">
        <v>43592</v>
      </c>
      <c r="F155" s="10">
        <v>43593</v>
      </c>
      <c r="G155" s="3">
        <v>0</v>
      </c>
      <c r="H155" s="3">
        <v>1</v>
      </c>
      <c r="I155" t="str">
        <f>IFERROR(VLOOKUP(B155,Database!A:D,4,0),"assente")</f>
        <v>Sicilia</v>
      </c>
      <c r="J155" t="str">
        <f>VLOOKUP(C155,Database!M:O,3,0)</f>
        <v>Lombardia</v>
      </c>
      <c r="K155" t="str">
        <f>VLOOKUP(H155,Database!$G$1:$J$4,4,0)</f>
        <v>Lombardia</v>
      </c>
      <c r="L155" t="str">
        <f>_xlfn.XLOOKUP(B155,Database!A:A,Database!D:D,"assente")</f>
        <v>Sicilia</v>
      </c>
    </row>
    <row r="156" spans="1:12" x14ac:dyDescent="0.3">
      <c r="A156" s="7">
        <v>155</v>
      </c>
      <c r="B156" s="2">
        <v>32</v>
      </c>
      <c r="C156" s="2">
        <v>2</v>
      </c>
      <c r="D156" s="8">
        <v>43518</v>
      </c>
      <c r="E156" s="8">
        <v>43607</v>
      </c>
      <c r="F156" s="8">
        <v>43608</v>
      </c>
      <c r="G156" s="2">
        <v>3.7</v>
      </c>
      <c r="H156" s="2">
        <v>2</v>
      </c>
      <c r="I156" t="str">
        <f>IFERROR(VLOOKUP(B156,Database!A:D,4,0),"assente")</f>
        <v>Puglia</v>
      </c>
      <c r="J156" t="str">
        <f>VLOOKUP(C156,Database!M:O,3,0)</f>
        <v>Lazio</v>
      </c>
      <c r="K156" t="str">
        <f>VLOOKUP(H156,Database!$G$1:$J$4,4,0)</f>
        <v>Lazio</v>
      </c>
      <c r="L156" t="str">
        <f>_xlfn.XLOOKUP(B156,Database!A:A,Database!D:D,"assente")</f>
        <v>Puglia</v>
      </c>
    </row>
    <row r="157" spans="1:12" x14ac:dyDescent="0.3">
      <c r="A157" s="9">
        <v>156</v>
      </c>
      <c r="B157" s="3">
        <v>11</v>
      </c>
      <c r="C157" s="3">
        <v>1</v>
      </c>
      <c r="D157" s="10">
        <v>43725</v>
      </c>
      <c r="E157" s="10">
        <v>43816</v>
      </c>
      <c r="F157" s="10">
        <v>43815</v>
      </c>
      <c r="G157" s="3">
        <v>9.1999999999999993</v>
      </c>
      <c r="H157" s="3">
        <v>3</v>
      </c>
      <c r="I157" t="str">
        <f>IFERROR(VLOOKUP(B157,Database!A:D,4,0),"assente")</f>
        <v>Toscana</v>
      </c>
      <c r="J157" t="str">
        <f>VLOOKUP(C157,Database!M:O,3,0)</f>
        <v>Lombardia</v>
      </c>
      <c r="K157" t="str">
        <f>VLOOKUP(H157,Database!$G$1:$J$4,4,0)</f>
        <v>Calabria</v>
      </c>
      <c r="L157" t="str">
        <f>_xlfn.XLOOKUP(B157,Database!A:A,Database!D:D,"assente")</f>
        <v>Toscana</v>
      </c>
    </row>
    <row r="158" spans="1:12" x14ac:dyDescent="0.3">
      <c r="A158" s="7">
        <v>157</v>
      </c>
      <c r="B158" s="2">
        <v>19</v>
      </c>
      <c r="C158" s="2">
        <v>1</v>
      </c>
      <c r="D158" s="8">
        <v>43578</v>
      </c>
      <c r="E158" s="8">
        <v>43669</v>
      </c>
      <c r="F158" s="8">
        <v>43668</v>
      </c>
      <c r="G158" s="2">
        <v>8</v>
      </c>
      <c r="H158" s="2">
        <v>3</v>
      </c>
      <c r="I158" t="str">
        <f>IFERROR(VLOOKUP(B158,Database!A:D,4,0),"assente")</f>
        <v>Toscana</v>
      </c>
      <c r="J158" t="str">
        <f>VLOOKUP(C158,Database!M:O,3,0)</f>
        <v>Lombardia</v>
      </c>
      <c r="K158" t="str">
        <f>VLOOKUP(H158,Database!$G$1:$J$4,4,0)</f>
        <v>Calabria</v>
      </c>
      <c r="L158" t="str">
        <f>_xlfn.XLOOKUP(B158,Database!A:A,Database!D:D,"assente")</f>
        <v>Toscana</v>
      </c>
    </row>
    <row r="159" spans="1:12" x14ac:dyDescent="0.3">
      <c r="A159" s="9">
        <v>158</v>
      </c>
      <c r="B159" s="3">
        <v>16</v>
      </c>
      <c r="C159" s="3">
        <v>1</v>
      </c>
      <c r="D159" s="10">
        <v>43792</v>
      </c>
      <c r="E159" s="10">
        <v>43884</v>
      </c>
      <c r="F159" s="10">
        <v>43882</v>
      </c>
      <c r="G159" s="3">
        <v>7.8</v>
      </c>
      <c r="H159" s="3">
        <v>1</v>
      </c>
      <c r="I159" t="str">
        <f>IFERROR(VLOOKUP(B159,Database!A:D,4,0),"assente")</f>
        <v>Toscana</v>
      </c>
      <c r="J159" t="str">
        <f>VLOOKUP(C159,Database!M:O,3,0)</f>
        <v>Lombardia</v>
      </c>
      <c r="K159" t="str">
        <f>VLOOKUP(H159,Database!$G$1:$J$4,4,0)</f>
        <v>Lombardia</v>
      </c>
      <c r="L159" t="str">
        <f>_xlfn.XLOOKUP(B159,Database!A:A,Database!D:D,"assente")</f>
        <v>Toscana</v>
      </c>
    </row>
    <row r="160" spans="1:12" x14ac:dyDescent="0.3">
      <c r="A160" s="7">
        <v>159</v>
      </c>
      <c r="B160" s="2">
        <v>4</v>
      </c>
      <c r="C160" s="2">
        <v>2</v>
      </c>
      <c r="D160" s="8">
        <v>43773</v>
      </c>
      <c r="E160" s="8">
        <v>43865</v>
      </c>
      <c r="F160" s="8">
        <v>43863</v>
      </c>
      <c r="G160" s="2">
        <v>7.3</v>
      </c>
      <c r="H160" s="2">
        <v>2</v>
      </c>
      <c r="I160" t="str">
        <f>IFERROR(VLOOKUP(B160,Database!A:D,4,0),"assente")</f>
        <v>Lazio</v>
      </c>
      <c r="J160" t="str">
        <f>VLOOKUP(C160,Database!M:O,3,0)</f>
        <v>Lazio</v>
      </c>
      <c r="K160" t="str">
        <f>VLOOKUP(H160,Database!$G$1:$J$4,4,0)</f>
        <v>Lazio</v>
      </c>
      <c r="L160" t="str">
        <f>_xlfn.XLOOKUP(B160,Database!A:A,Database!D:D,"assente")</f>
        <v>Lazio</v>
      </c>
    </row>
    <row r="161" spans="1:12" x14ac:dyDescent="0.3">
      <c r="A161" s="9">
        <v>160</v>
      </c>
      <c r="B161" s="3">
        <v>11</v>
      </c>
      <c r="C161" s="3">
        <v>2</v>
      </c>
      <c r="D161" s="10">
        <v>43827</v>
      </c>
      <c r="E161" s="10">
        <v>43918</v>
      </c>
      <c r="F161" s="10">
        <v>43917</v>
      </c>
      <c r="G161" s="3">
        <v>4.8</v>
      </c>
      <c r="H161" s="3">
        <v>1</v>
      </c>
      <c r="I161" t="str">
        <f>IFERROR(VLOOKUP(B161,Database!A:D,4,0),"assente")</f>
        <v>Toscana</v>
      </c>
      <c r="J161" t="str">
        <f>VLOOKUP(C161,Database!M:O,3,0)</f>
        <v>Lazio</v>
      </c>
      <c r="K161" t="str">
        <f>VLOOKUP(H161,Database!$G$1:$J$4,4,0)</f>
        <v>Lombardia</v>
      </c>
      <c r="L161" t="str">
        <f>_xlfn.XLOOKUP(B161,Database!A:A,Database!D:D,"assente")</f>
        <v>Toscana</v>
      </c>
    </row>
    <row r="162" spans="1:12" x14ac:dyDescent="0.3">
      <c r="A162" s="7">
        <v>161</v>
      </c>
      <c r="B162" s="2">
        <v>26</v>
      </c>
      <c r="C162" s="2">
        <v>2</v>
      </c>
      <c r="D162" s="8">
        <v>43749</v>
      </c>
      <c r="E162" s="8">
        <v>43841</v>
      </c>
      <c r="F162" s="8">
        <v>43839</v>
      </c>
      <c r="G162" s="2">
        <v>0.1</v>
      </c>
      <c r="H162" s="2">
        <v>1</v>
      </c>
      <c r="I162" t="str">
        <f>IFERROR(VLOOKUP(B162,Database!A:D,4,0),"assente")</f>
        <v>Lombardia</v>
      </c>
      <c r="J162" t="str">
        <f>VLOOKUP(C162,Database!M:O,3,0)</f>
        <v>Lazio</v>
      </c>
      <c r="K162" t="str">
        <f>VLOOKUP(H162,Database!$G$1:$J$4,4,0)</f>
        <v>Lombardia</v>
      </c>
      <c r="L162" t="str">
        <f>_xlfn.XLOOKUP(B162,Database!A:A,Database!D:D,"assente")</f>
        <v>Lombardia</v>
      </c>
    </row>
    <row r="163" spans="1:12" x14ac:dyDescent="0.3">
      <c r="A163" s="9">
        <v>162</v>
      </c>
      <c r="B163" s="3">
        <v>21</v>
      </c>
      <c r="C163" s="3">
        <v>1</v>
      </c>
      <c r="D163" s="10">
        <v>43826</v>
      </c>
      <c r="E163" s="10">
        <v>43917</v>
      </c>
      <c r="F163" s="10">
        <v>43916</v>
      </c>
      <c r="G163" s="3">
        <v>5.2</v>
      </c>
      <c r="H163" s="3">
        <v>1</v>
      </c>
      <c r="I163" t="str">
        <f>IFERROR(VLOOKUP(B163,Database!A:D,4,0),"assente")</f>
        <v>Piemonte</v>
      </c>
      <c r="J163" t="str">
        <f>VLOOKUP(C163,Database!M:O,3,0)</f>
        <v>Lombardia</v>
      </c>
      <c r="K163" t="str">
        <f>VLOOKUP(H163,Database!$G$1:$J$4,4,0)</f>
        <v>Lombardia</v>
      </c>
      <c r="L163" t="str">
        <f>_xlfn.XLOOKUP(B163,Database!A:A,Database!D:D,"assente")</f>
        <v>Piemonte</v>
      </c>
    </row>
    <row r="164" spans="1:12" x14ac:dyDescent="0.3">
      <c r="A164" s="7">
        <v>163</v>
      </c>
      <c r="B164" s="2">
        <v>30</v>
      </c>
      <c r="C164" s="2">
        <v>2</v>
      </c>
      <c r="D164" s="8">
        <v>43583</v>
      </c>
      <c r="E164" s="8">
        <v>43674</v>
      </c>
      <c r="F164" s="8">
        <v>43673</v>
      </c>
      <c r="G164" s="2">
        <v>5.2</v>
      </c>
      <c r="H164" s="2">
        <v>1</v>
      </c>
      <c r="I164" t="str">
        <f>IFERROR(VLOOKUP(B164,Database!A:D,4,0),"assente")</f>
        <v>Puglia</v>
      </c>
      <c r="J164" t="str">
        <f>VLOOKUP(C164,Database!M:O,3,0)</f>
        <v>Lazio</v>
      </c>
      <c r="K164" t="str">
        <f>VLOOKUP(H164,Database!$G$1:$J$4,4,0)</f>
        <v>Lombardia</v>
      </c>
      <c r="L164" t="str">
        <f>_xlfn.XLOOKUP(B164,Database!A:A,Database!D:D,"assente")</f>
        <v>Puglia</v>
      </c>
    </row>
    <row r="165" spans="1:12" x14ac:dyDescent="0.3">
      <c r="A165" s="9">
        <v>164</v>
      </c>
      <c r="B165" s="3">
        <v>20</v>
      </c>
      <c r="C165" s="3">
        <v>3</v>
      </c>
      <c r="D165" s="10">
        <v>43629</v>
      </c>
      <c r="E165" s="10">
        <v>43721</v>
      </c>
      <c r="F165" s="10">
        <v>43719</v>
      </c>
      <c r="G165" s="3">
        <v>6.8</v>
      </c>
      <c r="H165" s="3">
        <v>2</v>
      </c>
      <c r="I165" t="str">
        <f>IFERROR(VLOOKUP(B165,Database!A:D,4,0),"assente")</f>
        <v>Piemonte</v>
      </c>
      <c r="J165" t="str">
        <f>VLOOKUP(C165,Database!M:O,3,0)</f>
        <v>Calabria</v>
      </c>
      <c r="K165" t="str">
        <f>VLOOKUP(H165,Database!$G$1:$J$4,4,0)</f>
        <v>Lazio</v>
      </c>
      <c r="L165" t="str">
        <f>_xlfn.XLOOKUP(B165,Database!A:A,Database!D:D,"assente")</f>
        <v>Piemonte</v>
      </c>
    </row>
    <row r="166" spans="1:12" x14ac:dyDescent="0.3">
      <c r="A166" s="7">
        <v>165</v>
      </c>
      <c r="B166" s="2">
        <v>14</v>
      </c>
      <c r="C166" s="2">
        <v>1</v>
      </c>
      <c r="D166" s="8">
        <v>43795</v>
      </c>
      <c r="E166" s="8">
        <v>43887</v>
      </c>
      <c r="F166" s="8">
        <v>43885</v>
      </c>
      <c r="G166" s="2">
        <v>1.8</v>
      </c>
      <c r="H166" s="2">
        <v>3</v>
      </c>
      <c r="I166" t="str">
        <f>IFERROR(VLOOKUP(B166,Database!A:D,4,0),"assente")</f>
        <v>Toscana</v>
      </c>
      <c r="J166" t="str">
        <f>VLOOKUP(C166,Database!M:O,3,0)</f>
        <v>Lombardia</v>
      </c>
      <c r="K166" t="str">
        <f>VLOOKUP(H166,Database!$G$1:$J$4,4,0)</f>
        <v>Calabria</v>
      </c>
      <c r="L166" t="str">
        <f>_xlfn.XLOOKUP(B166,Database!A:A,Database!D:D,"assente")</f>
        <v>Toscana</v>
      </c>
    </row>
    <row r="167" spans="1:12" x14ac:dyDescent="0.3">
      <c r="A167" s="9">
        <v>166</v>
      </c>
      <c r="B167" s="3">
        <v>2</v>
      </c>
      <c r="C167" s="3">
        <v>2</v>
      </c>
      <c r="D167" s="10">
        <v>43535</v>
      </c>
      <c r="E167" s="10">
        <v>43627</v>
      </c>
      <c r="F167" s="10">
        <v>43625</v>
      </c>
      <c r="G167" s="3">
        <v>4.3</v>
      </c>
      <c r="H167" s="3">
        <v>3</v>
      </c>
      <c r="I167" t="str">
        <f>IFERROR(VLOOKUP(B167,Database!A:D,4,0),"assente")</f>
        <v>Lazio</v>
      </c>
      <c r="J167" t="str">
        <f>VLOOKUP(C167,Database!M:O,3,0)</f>
        <v>Lazio</v>
      </c>
      <c r="K167" t="str">
        <f>VLOOKUP(H167,Database!$G$1:$J$4,4,0)</f>
        <v>Calabria</v>
      </c>
      <c r="L167" t="str">
        <f>_xlfn.XLOOKUP(B167,Database!A:A,Database!D:D,"assente")</f>
        <v>Lazio</v>
      </c>
    </row>
    <row r="168" spans="1:12" x14ac:dyDescent="0.3">
      <c r="A168" s="7">
        <v>167</v>
      </c>
      <c r="B168" s="2">
        <v>15</v>
      </c>
      <c r="C168" s="2">
        <v>1</v>
      </c>
      <c r="D168" s="8">
        <v>43755</v>
      </c>
      <c r="E168" s="8">
        <v>43847</v>
      </c>
      <c r="F168" s="8">
        <v>43845</v>
      </c>
      <c r="G168" s="2">
        <v>4.5</v>
      </c>
      <c r="H168" s="2">
        <v>2</v>
      </c>
      <c r="I168" t="str">
        <f>IFERROR(VLOOKUP(B168,Database!A:D,4,0),"assente")</f>
        <v>Toscana</v>
      </c>
      <c r="J168" t="str">
        <f>VLOOKUP(C168,Database!M:O,3,0)</f>
        <v>Lombardia</v>
      </c>
      <c r="K168" t="str">
        <f>VLOOKUP(H168,Database!$G$1:$J$4,4,0)</f>
        <v>Lazio</v>
      </c>
      <c r="L168" t="str">
        <f>_xlfn.XLOOKUP(B168,Database!A:A,Database!D:D,"assente")</f>
        <v>Toscana</v>
      </c>
    </row>
    <row r="169" spans="1:12" x14ac:dyDescent="0.3">
      <c r="A169" s="9">
        <v>168</v>
      </c>
      <c r="B169" s="3">
        <v>8</v>
      </c>
      <c r="C169" s="3">
        <v>2</v>
      </c>
      <c r="D169" s="10">
        <v>43609</v>
      </c>
      <c r="E169" s="10">
        <v>43701</v>
      </c>
      <c r="F169" s="10">
        <v>43699</v>
      </c>
      <c r="G169" s="3">
        <v>1.4</v>
      </c>
      <c r="H169" s="3">
        <v>2</v>
      </c>
      <c r="I169" t="str">
        <f>IFERROR(VLOOKUP(B169,Database!A:D,4,0),"assente")</f>
        <v>Sicilia</v>
      </c>
      <c r="J169" t="str">
        <f>VLOOKUP(C169,Database!M:O,3,0)</f>
        <v>Lazio</v>
      </c>
      <c r="K169" t="str">
        <f>VLOOKUP(H169,Database!$G$1:$J$4,4,0)</f>
        <v>Lazio</v>
      </c>
      <c r="L169" t="str">
        <f>_xlfn.XLOOKUP(B169,Database!A:A,Database!D:D,"assente")</f>
        <v>Sicilia</v>
      </c>
    </row>
    <row r="170" spans="1:12" x14ac:dyDescent="0.3">
      <c r="A170" s="7">
        <v>169</v>
      </c>
      <c r="B170" s="2">
        <v>3</v>
      </c>
      <c r="C170" s="2">
        <v>3</v>
      </c>
      <c r="D170" s="8">
        <v>43570</v>
      </c>
      <c r="E170" s="8">
        <v>43661</v>
      </c>
      <c r="F170" s="8">
        <v>43660</v>
      </c>
      <c r="G170" s="2">
        <v>5.4</v>
      </c>
      <c r="H170" s="2">
        <v>2</v>
      </c>
      <c r="I170" t="str">
        <f>IFERROR(VLOOKUP(B170,Database!A:D,4,0),"assente")</f>
        <v>Lazio</v>
      </c>
      <c r="J170" t="str">
        <f>VLOOKUP(C170,Database!M:O,3,0)</f>
        <v>Calabria</v>
      </c>
      <c r="K170" t="str">
        <f>VLOOKUP(H170,Database!$G$1:$J$4,4,0)</f>
        <v>Lazio</v>
      </c>
      <c r="L170" t="str">
        <f>_xlfn.XLOOKUP(B170,Database!A:A,Database!D:D,"assente")</f>
        <v>Lazio</v>
      </c>
    </row>
    <row r="171" spans="1:12" x14ac:dyDescent="0.3">
      <c r="A171" s="9">
        <v>170</v>
      </c>
      <c r="B171" s="3">
        <v>37</v>
      </c>
      <c r="C171" s="3">
        <v>2</v>
      </c>
      <c r="D171" s="10">
        <v>43620</v>
      </c>
      <c r="E171" s="10">
        <v>43712</v>
      </c>
      <c r="F171" s="10">
        <v>43710</v>
      </c>
      <c r="G171" s="3">
        <v>4</v>
      </c>
      <c r="H171" s="3">
        <v>2</v>
      </c>
      <c r="I171" t="str">
        <f>IFERROR(VLOOKUP(B171,Database!A:D,4,0),"assente")</f>
        <v>Molise</v>
      </c>
      <c r="J171" t="str">
        <f>VLOOKUP(C171,Database!M:O,3,0)</f>
        <v>Lazio</v>
      </c>
      <c r="K171" t="str">
        <f>VLOOKUP(H171,Database!$G$1:$J$4,4,0)</f>
        <v>Lazio</v>
      </c>
      <c r="L171" t="str">
        <f>_xlfn.XLOOKUP(B171,Database!A:A,Database!D:D,"assente")</f>
        <v>Molise</v>
      </c>
    </row>
    <row r="172" spans="1:12" x14ac:dyDescent="0.3">
      <c r="A172" s="7">
        <v>171</v>
      </c>
      <c r="B172" s="2">
        <v>33</v>
      </c>
      <c r="C172" s="2">
        <v>3</v>
      </c>
      <c r="D172" s="8">
        <v>43622</v>
      </c>
      <c r="E172" s="8">
        <v>43714</v>
      </c>
      <c r="F172" s="8">
        <v>43712</v>
      </c>
      <c r="G172" s="2">
        <v>4.2</v>
      </c>
      <c r="H172" s="2">
        <v>2</v>
      </c>
      <c r="I172" t="str">
        <f>IFERROR(VLOOKUP(B172,Database!A:D,4,0),"assente")</f>
        <v>Puglia</v>
      </c>
      <c r="J172" t="str">
        <f>VLOOKUP(C172,Database!M:O,3,0)</f>
        <v>Calabria</v>
      </c>
      <c r="K172" t="str">
        <f>VLOOKUP(H172,Database!$G$1:$J$4,4,0)</f>
        <v>Lazio</v>
      </c>
      <c r="L172" t="str">
        <f>_xlfn.XLOOKUP(B172,Database!A:A,Database!D:D,"assente")</f>
        <v>Puglia</v>
      </c>
    </row>
    <row r="173" spans="1:12" x14ac:dyDescent="0.3">
      <c r="A173" s="9">
        <v>172</v>
      </c>
      <c r="B173" s="3">
        <v>19</v>
      </c>
      <c r="C173" s="3">
        <v>2</v>
      </c>
      <c r="D173" s="10">
        <v>43565</v>
      </c>
      <c r="E173" s="10">
        <v>43656</v>
      </c>
      <c r="F173" s="10">
        <v>43655</v>
      </c>
      <c r="G173" s="3">
        <v>4.4000000000000004</v>
      </c>
      <c r="H173" s="3">
        <v>1</v>
      </c>
      <c r="I173" t="str">
        <f>IFERROR(VLOOKUP(B173,Database!A:D,4,0),"assente")</f>
        <v>Toscana</v>
      </c>
      <c r="J173" t="str">
        <f>VLOOKUP(C173,Database!M:O,3,0)</f>
        <v>Lazio</v>
      </c>
      <c r="K173" t="str">
        <f>VLOOKUP(H173,Database!$G$1:$J$4,4,0)</f>
        <v>Lombardia</v>
      </c>
      <c r="L173" t="str">
        <f>_xlfn.XLOOKUP(B173,Database!A:A,Database!D:D,"assente")</f>
        <v>Toscana</v>
      </c>
    </row>
    <row r="174" spans="1:12" x14ac:dyDescent="0.3">
      <c r="A174" s="7">
        <v>173</v>
      </c>
      <c r="B174" s="2">
        <v>13</v>
      </c>
      <c r="C174" s="2">
        <v>3</v>
      </c>
      <c r="D174" s="8">
        <v>43756</v>
      </c>
      <c r="E174" s="8">
        <v>43848</v>
      </c>
      <c r="F174" s="8">
        <v>43846</v>
      </c>
      <c r="G174" s="2">
        <v>4</v>
      </c>
      <c r="H174" s="2">
        <v>1</v>
      </c>
      <c r="I174" t="str">
        <f>IFERROR(VLOOKUP(B174,Database!A:D,4,0),"assente")</f>
        <v>Toscana</v>
      </c>
      <c r="J174" t="str">
        <f>VLOOKUP(C174,Database!M:O,3,0)</f>
        <v>Calabria</v>
      </c>
      <c r="K174" t="str">
        <f>VLOOKUP(H174,Database!$G$1:$J$4,4,0)</f>
        <v>Lombardia</v>
      </c>
      <c r="L174" t="str">
        <f>_xlfn.XLOOKUP(B174,Database!A:A,Database!D:D,"assente")</f>
        <v>Toscana</v>
      </c>
    </row>
    <row r="175" spans="1:12" x14ac:dyDescent="0.3">
      <c r="A175" s="9">
        <v>174</v>
      </c>
      <c r="B175" s="3">
        <v>12</v>
      </c>
      <c r="C175" s="3">
        <v>3</v>
      </c>
      <c r="D175" s="10">
        <v>43539</v>
      </c>
      <c r="E175" s="10">
        <v>43631</v>
      </c>
      <c r="F175" s="10">
        <v>43629</v>
      </c>
      <c r="G175" s="3">
        <v>7</v>
      </c>
      <c r="H175" s="3">
        <v>3</v>
      </c>
      <c r="I175" t="str">
        <f>IFERROR(VLOOKUP(B175,Database!A:D,4,0),"assente")</f>
        <v>Toscana</v>
      </c>
      <c r="J175" t="str">
        <f>VLOOKUP(C175,Database!M:O,3,0)</f>
        <v>Calabria</v>
      </c>
      <c r="K175" t="str">
        <f>VLOOKUP(H175,Database!$G$1:$J$4,4,0)</f>
        <v>Calabria</v>
      </c>
      <c r="L175" t="str">
        <f>_xlfn.XLOOKUP(B175,Database!A:A,Database!D:D,"assente")</f>
        <v>Toscana</v>
      </c>
    </row>
    <row r="176" spans="1:12" x14ac:dyDescent="0.3">
      <c r="A176" s="7">
        <v>175</v>
      </c>
      <c r="B176" s="2">
        <v>8</v>
      </c>
      <c r="C176" s="2">
        <v>3</v>
      </c>
      <c r="D176" s="8">
        <v>43537</v>
      </c>
      <c r="E176" s="8">
        <v>43629</v>
      </c>
      <c r="F176" s="8">
        <v>43627</v>
      </c>
      <c r="G176" s="2">
        <v>6.6</v>
      </c>
      <c r="H176" s="2">
        <v>1</v>
      </c>
      <c r="I176" t="str">
        <f>IFERROR(VLOOKUP(B176,Database!A:D,4,0),"assente")</f>
        <v>Sicilia</v>
      </c>
      <c r="J176" t="str">
        <f>VLOOKUP(C176,Database!M:O,3,0)</f>
        <v>Calabria</v>
      </c>
      <c r="K176" t="str">
        <f>VLOOKUP(H176,Database!$G$1:$J$4,4,0)</f>
        <v>Lombardia</v>
      </c>
      <c r="L176" t="str">
        <f>_xlfn.XLOOKUP(B176,Database!A:A,Database!D:D,"assente")</f>
        <v>Sicilia</v>
      </c>
    </row>
    <row r="177" spans="1:12" x14ac:dyDescent="0.3">
      <c r="A177" s="9">
        <v>176</v>
      </c>
      <c r="B177" s="3">
        <v>32</v>
      </c>
      <c r="C177" s="3">
        <v>2</v>
      </c>
      <c r="D177" s="10">
        <v>43550</v>
      </c>
      <c r="E177" s="10">
        <v>43642</v>
      </c>
      <c r="F177" s="10">
        <v>43640</v>
      </c>
      <c r="G177" s="3">
        <v>6.6</v>
      </c>
      <c r="H177" s="3">
        <v>3</v>
      </c>
      <c r="I177" t="str">
        <f>IFERROR(VLOOKUP(B177,Database!A:D,4,0),"assente")</f>
        <v>Puglia</v>
      </c>
      <c r="J177" t="str">
        <f>VLOOKUP(C177,Database!M:O,3,0)</f>
        <v>Lazio</v>
      </c>
      <c r="K177" t="str">
        <f>VLOOKUP(H177,Database!$G$1:$J$4,4,0)</f>
        <v>Calabria</v>
      </c>
      <c r="L177" t="str">
        <f>_xlfn.XLOOKUP(B177,Database!A:A,Database!D:D,"assente")</f>
        <v>Puglia</v>
      </c>
    </row>
    <row r="178" spans="1:12" x14ac:dyDescent="0.3">
      <c r="A178" s="7">
        <v>177</v>
      </c>
      <c r="B178" s="2">
        <v>25</v>
      </c>
      <c r="C178" s="2">
        <v>1</v>
      </c>
      <c r="D178" s="8">
        <v>43825</v>
      </c>
      <c r="E178" s="8">
        <v>43916</v>
      </c>
      <c r="F178" s="8">
        <v>43915</v>
      </c>
      <c r="G178" s="2">
        <v>8.6</v>
      </c>
      <c r="H178" s="2">
        <v>2</v>
      </c>
      <c r="I178" t="str">
        <f>IFERROR(VLOOKUP(B178,Database!A:D,4,0),"assente")</f>
        <v>Lombardia</v>
      </c>
      <c r="J178" t="str">
        <f>VLOOKUP(C178,Database!M:O,3,0)</f>
        <v>Lombardia</v>
      </c>
      <c r="K178" t="str">
        <f>VLOOKUP(H178,Database!$G$1:$J$4,4,0)</f>
        <v>Lazio</v>
      </c>
      <c r="L178" t="str">
        <f>_xlfn.XLOOKUP(B178,Database!A:A,Database!D:D,"assente")</f>
        <v>Lombardia</v>
      </c>
    </row>
    <row r="179" spans="1:12" x14ac:dyDescent="0.3">
      <c r="A179" s="9">
        <v>178</v>
      </c>
      <c r="B179" s="3">
        <v>29</v>
      </c>
      <c r="C179" s="3">
        <v>2</v>
      </c>
      <c r="D179" s="10">
        <v>43521</v>
      </c>
      <c r="E179" s="10">
        <v>43610</v>
      </c>
      <c r="F179" s="10">
        <v>43611</v>
      </c>
      <c r="G179" s="3">
        <v>3</v>
      </c>
      <c r="H179" s="3">
        <v>1</v>
      </c>
      <c r="I179" t="str">
        <f>IFERROR(VLOOKUP(B179,Database!A:D,4,0),"assente")</f>
        <v>Lombardia</v>
      </c>
      <c r="J179" t="str">
        <f>VLOOKUP(C179,Database!M:O,3,0)</f>
        <v>Lazio</v>
      </c>
      <c r="K179" t="str">
        <f>VLOOKUP(H179,Database!$G$1:$J$4,4,0)</f>
        <v>Lombardia</v>
      </c>
      <c r="L179" t="str">
        <f>_xlfn.XLOOKUP(B179,Database!A:A,Database!D:D,"assente")</f>
        <v>Lombardia</v>
      </c>
    </row>
    <row r="180" spans="1:12" x14ac:dyDescent="0.3">
      <c r="A180" s="7">
        <v>179</v>
      </c>
      <c r="B180" s="2">
        <v>7</v>
      </c>
      <c r="C180" s="2">
        <v>3</v>
      </c>
      <c r="D180" s="8">
        <v>43748</v>
      </c>
      <c r="E180" s="8">
        <v>43840</v>
      </c>
      <c r="F180" s="8">
        <v>43838</v>
      </c>
      <c r="G180" s="2">
        <v>1.4</v>
      </c>
      <c r="H180" s="2">
        <v>2</v>
      </c>
      <c r="I180" t="str">
        <f>IFERROR(VLOOKUP(B180,Database!A:D,4,0),"assente")</f>
        <v>Sicilia</v>
      </c>
      <c r="J180" t="str">
        <f>VLOOKUP(C180,Database!M:O,3,0)</f>
        <v>Calabria</v>
      </c>
      <c r="K180" t="str">
        <f>VLOOKUP(H180,Database!$G$1:$J$4,4,0)</f>
        <v>Lazio</v>
      </c>
      <c r="L180" t="str">
        <f>_xlfn.XLOOKUP(B180,Database!A:A,Database!D:D,"assente")</f>
        <v>Sicilia</v>
      </c>
    </row>
    <row r="181" spans="1:12" x14ac:dyDescent="0.3">
      <c r="A181" s="9">
        <v>180</v>
      </c>
      <c r="B181" s="3">
        <v>2</v>
      </c>
      <c r="C181" s="3">
        <v>1</v>
      </c>
      <c r="D181" s="10">
        <v>43581</v>
      </c>
      <c r="E181" s="10">
        <v>43672</v>
      </c>
      <c r="F181" s="10">
        <v>43671</v>
      </c>
      <c r="G181" s="3">
        <v>3.3</v>
      </c>
      <c r="H181" s="3">
        <v>2</v>
      </c>
      <c r="I181" t="str">
        <f>IFERROR(VLOOKUP(B181,Database!A:D,4,0),"assente")</f>
        <v>Lazio</v>
      </c>
      <c r="J181" t="str">
        <f>VLOOKUP(C181,Database!M:O,3,0)</f>
        <v>Lombardia</v>
      </c>
      <c r="K181" t="str">
        <f>VLOOKUP(H181,Database!$G$1:$J$4,4,0)</f>
        <v>Lazio</v>
      </c>
      <c r="L181" t="str">
        <f>_xlfn.XLOOKUP(B181,Database!A:A,Database!D:D,"assente")</f>
        <v>Lazio</v>
      </c>
    </row>
    <row r="182" spans="1:12" x14ac:dyDescent="0.3">
      <c r="A182" s="7">
        <v>181</v>
      </c>
      <c r="B182" s="2">
        <v>20</v>
      </c>
      <c r="C182" s="2">
        <v>3</v>
      </c>
      <c r="D182" s="8">
        <v>43661</v>
      </c>
      <c r="E182" s="8">
        <v>43753</v>
      </c>
      <c r="F182" s="8">
        <v>43751</v>
      </c>
      <c r="G182" s="2">
        <v>8.8000000000000007</v>
      </c>
      <c r="H182" s="2">
        <v>3</v>
      </c>
      <c r="I182" t="str">
        <f>IFERROR(VLOOKUP(B182,Database!A:D,4,0),"assente")</f>
        <v>Piemonte</v>
      </c>
      <c r="J182" t="str">
        <f>VLOOKUP(C182,Database!M:O,3,0)</f>
        <v>Calabria</v>
      </c>
      <c r="K182" t="str">
        <f>VLOOKUP(H182,Database!$G$1:$J$4,4,0)</f>
        <v>Calabria</v>
      </c>
      <c r="L182" t="str">
        <f>_xlfn.XLOOKUP(B182,Database!A:A,Database!D:D,"assente")</f>
        <v>Piemonte</v>
      </c>
    </row>
    <row r="183" spans="1:12" x14ac:dyDescent="0.3">
      <c r="A183" s="9">
        <v>182</v>
      </c>
      <c r="B183" s="3">
        <v>37</v>
      </c>
      <c r="C183" s="3">
        <v>3</v>
      </c>
      <c r="D183" s="10">
        <v>43629</v>
      </c>
      <c r="E183" s="10">
        <v>43721</v>
      </c>
      <c r="F183" s="10">
        <v>43719</v>
      </c>
      <c r="G183" s="3">
        <v>0.6</v>
      </c>
      <c r="H183" s="3">
        <v>1</v>
      </c>
      <c r="I183" t="str">
        <f>IFERROR(VLOOKUP(B183,Database!A:D,4,0),"assente")</f>
        <v>Molise</v>
      </c>
      <c r="J183" t="str">
        <f>VLOOKUP(C183,Database!M:O,3,0)</f>
        <v>Calabria</v>
      </c>
      <c r="K183" t="str">
        <f>VLOOKUP(H183,Database!$G$1:$J$4,4,0)</f>
        <v>Lombardia</v>
      </c>
      <c r="L183" t="str">
        <f>_xlfn.XLOOKUP(B183,Database!A:A,Database!D:D,"assente")</f>
        <v>Molise</v>
      </c>
    </row>
    <row r="184" spans="1:12" x14ac:dyDescent="0.3">
      <c r="A184" s="7">
        <v>183</v>
      </c>
      <c r="B184" s="2">
        <v>36</v>
      </c>
      <c r="C184" s="2">
        <v>2</v>
      </c>
      <c r="D184" s="8">
        <v>43666</v>
      </c>
      <c r="E184" s="8">
        <v>43758</v>
      </c>
      <c r="F184" s="8">
        <v>43756</v>
      </c>
      <c r="G184" s="2">
        <v>10.199999999999999</v>
      </c>
      <c r="H184" s="2">
        <v>1</v>
      </c>
      <c r="I184" t="str">
        <f>IFERROR(VLOOKUP(B184,Database!A:D,4,0),"assente")</f>
        <v>Molise</v>
      </c>
      <c r="J184" t="str">
        <f>VLOOKUP(C184,Database!M:O,3,0)</f>
        <v>Lazio</v>
      </c>
      <c r="K184" t="str">
        <f>VLOOKUP(H184,Database!$G$1:$J$4,4,0)</f>
        <v>Lombardia</v>
      </c>
      <c r="L184" t="str">
        <f>_xlfn.XLOOKUP(B184,Database!A:A,Database!D:D,"assente")</f>
        <v>Molise</v>
      </c>
    </row>
    <row r="185" spans="1:12" x14ac:dyDescent="0.3">
      <c r="A185" s="9">
        <v>184</v>
      </c>
      <c r="B185" s="3">
        <v>20</v>
      </c>
      <c r="C185" s="3">
        <v>3</v>
      </c>
      <c r="D185" s="10">
        <v>43631</v>
      </c>
      <c r="E185" s="10">
        <v>43723</v>
      </c>
      <c r="F185" s="10">
        <v>43721</v>
      </c>
      <c r="G185" s="3">
        <v>6.9</v>
      </c>
      <c r="H185" s="3">
        <v>1</v>
      </c>
      <c r="I185" t="str">
        <f>IFERROR(VLOOKUP(B185,Database!A:D,4,0),"assente")</f>
        <v>Piemonte</v>
      </c>
      <c r="J185" t="str">
        <f>VLOOKUP(C185,Database!M:O,3,0)</f>
        <v>Calabria</v>
      </c>
      <c r="K185" t="str">
        <f>VLOOKUP(H185,Database!$G$1:$J$4,4,0)</f>
        <v>Lombardia</v>
      </c>
      <c r="L185" t="str">
        <f>_xlfn.XLOOKUP(B185,Database!A:A,Database!D:D,"assente")</f>
        <v>Piemonte</v>
      </c>
    </row>
    <row r="186" spans="1:12" x14ac:dyDescent="0.3">
      <c r="A186" s="7">
        <v>185</v>
      </c>
      <c r="B186" s="2">
        <v>32</v>
      </c>
      <c r="C186" s="2">
        <v>3</v>
      </c>
      <c r="D186" s="8">
        <v>43541</v>
      </c>
      <c r="E186" s="8">
        <v>43633</v>
      </c>
      <c r="F186" s="8">
        <v>43631</v>
      </c>
      <c r="G186" s="2">
        <v>6.7</v>
      </c>
      <c r="H186" s="2">
        <v>3</v>
      </c>
      <c r="I186" t="str">
        <f>IFERROR(VLOOKUP(B186,Database!A:D,4,0),"assente")</f>
        <v>Puglia</v>
      </c>
      <c r="J186" t="str">
        <f>VLOOKUP(C186,Database!M:O,3,0)</f>
        <v>Calabria</v>
      </c>
      <c r="K186" t="str">
        <f>VLOOKUP(H186,Database!$G$1:$J$4,4,0)</f>
        <v>Calabria</v>
      </c>
      <c r="L186" t="str">
        <f>_xlfn.XLOOKUP(B186,Database!A:A,Database!D:D,"assente")</f>
        <v>Puglia</v>
      </c>
    </row>
    <row r="187" spans="1:12" x14ac:dyDescent="0.3">
      <c r="A187" s="9">
        <v>186</v>
      </c>
      <c r="B187" s="3">
        <v>20</v>
      </c>
      <c r="C187" s="3">
        <v>3</v>
      </c>
      <c r="D187" s="10">
        <v>43643</v>
      </c>
      <c r="E187" s="10">
        <v>43735</v>
      </c>
      <c r="F187" s="10">
        <v>43733</v>
      </c>
      <c r="G187" s="3">
        <v>5.0999999999999996</v>
      </c>
      <c r="H187" s="3">
        <v>2</v>
      </c>
      <c r="I187" t="str">
        <f>IFERROR(VLOOKUP(B187,Database!A:D,4,0),"assente")</f>
        <v>Piemonte</v>
      </c>
      <c r="J187" t="str">
        <f>VLOOKUP(C187,Database!M:O,3,0)</f>
        <v>Calabria</v>
      </c>
      <c r="K187" t="str">
        <f>VLOOKUP(H187,Database!$G$1:$J$4,4,0)</f>
        <v>Lazio</v>
      </c>
      <c r="L187" t="str">
        <f>_xlfn.XLOOKUP(B187,Database!A:A,Database!D:D,"assente")</f>
        <v>Piemonte</v>
      </c>
    </row>
    <row r="188" spans="1:12" x14ac:dyDescent="0.3">
      <c r="A188" s="7">
        <v>187</v>
      </c>
      <c r="B188" s="2">
        <v>16</v>
      </c>
      <c r="C188" s="2">
        <v>2</v>
      </c>
      <c r="D188" s="8">
        <v>43814</v>
      </c>
      <c r="E188" s="8">
        <v>43905</v>
      </c>
      <c r="F188" s="8">
        <v>43904</v>
      </c>
      <c r="G188" s="2">
        <v>2.2999999999999998</v>
      </c>
      <c r="H188" s="2">
        <v>2</v>
      </c>
      <c r="I188" t="str">
        <f>IFERROR(VLOOKUP(B188,Database!A:D,4,0),"assente")</f>
        <v>Toscana</v>
      </c>
      <c r="J188" t="str">
        <f>VLOOKUP(C188,Database!M:O,3,0)</f>
        <v>Lazio</v>
      </c>
      <c r="K188" t="str">
        <f>VLOOKUP(H188,Database!$G$1:$J$4,4,0)</f>
        <v>Lazio</v>
      </c>
      <c r="L188" t="str">
        <f>_xlfn.XLOOKUP(B188,Database!A:A,Database!D:D,"assente")</f>
        <v>Toscana</v>
      </c>
    </row>
    <row r="189" spans="1:12" x14ac:dyDescent="0.3">
      <c r="A189" s="9">
        <v>188</v>
      </c>
      <c r="B189" s="3">
        <v>2</v>
      </c>
      <c r="C189" s="3">
        <v>2</v>
      </c>
      <c r="D189" s="10">
        <v>43682</v>
      </c>
      <c r="E189" s="10">
        <v>43774</v>
      </c>
      <c r="F189" s="10">
        <v>43772</v>
      </c>
      <c r="G189" s="3">
        <v>4.5</v>
      </c>
      <c r="H189" s="3">
        <v>2</v>
      </c>
      <c r="I189" t="str">
        <f>IFERROR(VLOOKUP(B189,Database!A:D,4,0),"assente")</f>
        <v>Lazio</v>
      </c>
      <c r="J189" t="str">
        <f>VLOOKUP(C189,Database!M:O,3,0)</f>
        <v>Lazio</v>
      </c>
      <c r="K189" t="str">
        <f>VLOOKUP(H189,Database!$G$1:$J$4,4,0)</f>
        <v>Lazio</v>
      </c>
      <c r="L189" t="str">
        <f>_xlfn.XLOOKUP(B189,Database!A:A,Database!D:D,"assente")</f>
        <v>Lazio</v>
      </c>
    </row>
    <row r="190" spans="1:12" x14ac:dyDescent="0.3">
      <c r="A190" s="7">
        <v>189</v>
      </c>
      <c r="B190" s="2">
        <v>31</v>
      </c>
      <c r="C190" s="2">
        <v>2</v>
      </c>
      <c r="D190" s="8">
        <v>43745</v>
      </c>
      <c r="E190" s="8">
        <v>43837</v>
      </c>
      <c r="F190" s="8">
        <v>43835</v>
      </c>
      <c r="G190" s="2">
        <v>7.3</v>
      </c>
      <c r="H190" s="2">
        <v>2</v>
      </c>
      <c r="I190" t="str">
        <f>IFERROR(VLOOKUP(B190,Database!A:D,4,0),"assente")</f>
        <v>Puglia</v>
      </c>
      <c r="J190" t="str">
        <f>VLOOKUP(C190,Database!M:O,3,0)</f>
        <v>Lazio</v>
      </c>
      <c r="K190" t="str">
        <f>VLOOKUP(H190,Database!$G$1:$J$4,4,0)</f>
        <v>Lazio</v>
      </c>
      <c r="L190" t="str">
        <f>_xlfn.XLOOKUP(B190,Database!A:A,Database!D:D,"assente")</f>
        <v>Puglia</v>
      </c>
    </row>
    <row r="191" spans="1:12" x14ac:dyDescent="0.3">
      <c r="A191" s="9">
        <v>190</v>
      </c>
      <c r="B191" s="3">
        <v>32</v>
      </c>
      <c r="C191" s="3">
        <v>3</v>
      </c>
      <c r="D191" s="10">
        <v>43622</v>
      </c>
      <c r="E191" s="10">
        <v>43714</v>
      </c>
      <c r="F191" s="10">
        <v>43712</v>
      </c>
      <c r="G191" s="3">
        <v>5.0999999999999996</v>
      </c>
      <c r="H191" s="3">
        <v>3</v>
      </c>
      <c r="I191" t="str">
        <f>IFERROR(VLOOKUP(B191,Database!A:D,4,0),"assente")</f>
        <v>Puglia</v>
      </c>
      <c r="J191" t="str">
        <f>VLOOKUP(C191,Database!M:O,3,0)</f>
        <v>Calabria</v>
      </c>
      <c r="K191" t="str">
        <f>VLOOKUP(H191,Database!$G$1:$J$4,4,0)</f>
        <v>Calabria</v>
      </c>
      <c r="L191" t="str">
        <f>_xlfn.XLOOKUP(B191,Database!A:A,Database!D:D,"assente")</f>
        <v>Puglia</v>
      </c>
    </row>
    <row r="192" spans="1:12" x14ac:dyDescent="0.3">
      <c r="A192" s="7">
        <v>191</v>
      </c>
      <c r="B192" s="2">
        <v>3</v>
      </c>
      <c r="C192" s="2">
        <v>1</v>
      </c>
      <c r="D192" s="8">
        <v>43490</v>
      </c>
      <c r="E192" s="8">
        <v>43580</v>
      </c>
      <c r="F192" s="8">
        <v>43580</v>
      </c>
      <c r="G192" s="2">
        <v>3.5</v>
      </c>
      <c r="H192" s="2">
        <v>3</v>
      </c>
      <c r="I192" t="str">
        <f>IFERROR(VLOOKUP(B192,Database!A:D,4,0),"assente")</f>
        <v>Lazio</v>
      </c>
      <c r="J192" t="str">
        <f>VLOOKUP(C192,Database!M:O,3,0)</f>
        <v>Lombardia</v>
      </c>
      <c r="K192" t="str">
        <f>VLOOKUP(H192,Database!$G$1:$J$4,4,0)</f>
        <v>Calabria</v>
      </c>
      <c r="L192" t="str">
        <f>_xlfn.XLOOKUP(B192,Database!A:A,Database!D:D,"assente")</f>
        <v>Lazio</v>
      </c>
    </row>
    <row r="193" spans="1:12" x14ac:dyDescent="0.3">
      <c r="A193" s="9">
        <v>192</v>
      </c>
      <c r="B193" s="3">
        <v>29</v>
      </c>
      <c r="C193" s="3">
        <v>2</v>
      </c>
      <c r="D193" s="10">
        <v>43757</v>
      </c>
      <c r="E193" s="10">
        <v>43849</v>
      </c>
      <c r="F193" s="10">
        <v>43847</v>
      </c>
      <c r="G193" s="3">
        <v>10.7</v>
      </c>
      <c r="H193" s="3">
        <v>1</v>
      </c>
      <c r="I193" t="str">
        <f>IFERROR(VLOOKUP(B193,Database!A:D,4,0),"assente")</f>
        <v>Lombardia</v>
      </c>
      <c r="J193" t="str">
        <f>VLOOKUP(C193,Database!M:O,3,0)</f>
        <v>Lazio</v>
      </c>
      <c r="K193" t="str">
        <f>VLOOKUP(H193,Database!$G$1:$J$4,4,0)</f>
        <v>Lombardia</v>
      </c>
      <c r="L193" t="str">
        <f>_xlfn.XLOOKUP(B193,Database!A:A,Database!D:D,"assente")</f>
        <v>Lombardia</v>
      </c>
    </row>
    <row r="194" spans="1:12" x14ac:dyDescent="0.3">
      <c r="A194" s="7">
        <v>193</v>
      </c>
      <c r="B194" s="2">
        <v>10</v>
      </c>
      <c r="C194" s="2">
        <v>2</v>
      </c>
      <c r="D194" s="8">
        <v>43732</v>
      </c>
      <c r="E194" s="8">
        <v>43823</v>
      </c>
      <c r="F194" s="8">
        <v>43822</v>
      </c>
      <c r="G194" s="2">
        <v>5</v>
      </c>
      <c r="H194" s="2">
        <v>1</v>
      </c>
      <c r="I194" t="str">
        <f>IFERROR(VLOOKUP(B194,Database!A:D,4,0),"assente")</f>
        <v>Toscana</v>
      </c>
      <c r="J194" t="str">
        <f>VLOOKUP(C194,Database!M:O,3,0)</f>
        <v>Lazio</v>
      </c>
      <c r="K194" t="str">
        <f>VLOOKUP(H194,Database!$G$1:$J$4,4,0)</f>
        <v>Lombardia</v>
      </c>
      <c r="L194" t="str">
        <f>_xlfn.XLOOKUP(B194,Database!A:A,Database!D:D,"assente")</f>
        <v>Toscana</v>
      </c>
    </row>
    <row r="195" spans="1:12" x14ac:dyDescent="0.3">
      <c r="A195" s="9">
        <v>194</v>
      </c>
      <c r="B195" s="3">
        <v>4</v>
      </c>
      <c r="C195" s="3">
        <v>2</v>
      </c>
      <c r="D195" s="10">
        <v>43697</v>
      </c>
      <c r="E195" s="10">
        <v>43789</v>
      </c>
      <c r="F195" s="10">
        <v>43787</v>
      </c>
      <c r="G195" s="3">
        <v>7.5</v>
      </c>
      <c r="H195" s="3">
        <v>2</v>
      </c>
      <c r="I195" t="str">
        <f>IFERROR(VLOOKUP(B195,Database!A:D,4,0),"assente")</f>
        <v>Lazio</v>
      </c>
      <c r="J195" t="str">
        <f>VLOOKUP(C195,Database!M:O,3,0)</f>
        <v>Lazio</v>
      </c>
      <c r="K195" t="str">
        <f>VLOOKUP(H195,Database!$G$1:$J$4,4,0)</f>
        <v>Lazio</v>
      </c>
      <c r="L195" t="str">
        <f>_xlfn.XLOOKUP(B195,Database!A:A,Database!D:D,"assente")</f>
        <v>Lazio</v>
      </c>
    </row>
    <row r="196" spans="1:12" x14ac:dyDescent="0.3">
      <c r="A196" s="7">
        <v>195</v>
      </c>
      <c r="B196" s="2">
        <v>17</v>
      </c>
      <c r="C196" s="2">
        <v>3</v>
      </c>
      <c r="D196" s="8">
        <v>43484</v>
      </c>
      <c r="E196" s="8">
        <v>43574</v>
      </c>
      <c r="F196" s="8">
        <v>43604</v>
      </c>
      <c r="G196" s="2">
        <v>9.8000000000000007</v>
      </c>
      <c r="H196" s="2">
        <v>1</v>
      </c>
      <c r="I196" t="str">
        <f>IFERROR(VLOOKUP(B196,Database!A:D,4,0),"assente")</f>
        <v>Toscana</v>
      </c>
      <c r="J196" t="str">
        <f>VLOOKUP(C196,Database!M:O,3,0)</f>
        <v>Calabria</v>
      </c>
      <c r="K196" t="str">
        <f>VLOOKUP(H196,Database!$G$1:$J$4,4,0)</f>
        <v>Lombardia</v>
      </c>
      <c r="L196" t="str">
        <f>_xlfn.XLOOKUP(B196,Database!A:A,Database!D:D,"assente")</f>
        <v>Toscana</v>
      </c>
    </row>
    <row r="197" spans="1:12" x14ac:dyDescent="0.3">
      <c r="A197" s="9">
        <v>196</v>
      </c>
      <c r="B197" s="3">
        <v>26</v>
      </c>
      <c r="C197" s="3">
        <v>3</v>
      </c>
      <c r="D197" s="10">
        <v>43626</v>
      </c>
      <c r="E197" s="10">
        <v>43718</v>
      </c>
      <c r="F197" s="10">
        <v>43716</v>
      </c>
      <c r="G197" s="3">
        <v>5</v>
      </c>
      <c r="H197" s="3">
        <v>2</v>
      </c>
      <c r="I197" t="str">
        <f>IFERROR(VLOOKUP(B197,Database!A:D,4,0),"assente")</f>
        <v>Lombardia</v>
      </c>
      <c r="J197" t="str">
        <f>VLOOKUP(C197,Database!M:O,3,0)</f>
        <v>Calabria</v>
      </c>
      <c r="K197" t="str">
        <f>VLOOKUP(H197,Database!$G$1:$J$4,4,0)</f>
        <v>Lazio</v>
      </c>
      <c r="L197" t="str">
        <f>_xlfn.XLOOKUP(B197,Database!A:A,Database!D:D,"assente")</f>
        <v>Lombardia</v>
      </c>
    </row>
    <row r="198" spans="1:12" x14ac:dyDescent="0.3">
      <c r="A198" s="7">
        <v>197</v>
      </c>
      <c r="B198" s="2">
        <v>20</v>
      </c>
      <c r="C198" s="2">
        <v>2</v>
      </c>
      <c r="D198" s="8">
        <v>43548</v>
      </c>
      <c r="E198" s="8">
        <v>43640</v>
      </c>
      <c r="F198" s="8">
        <v>43638</v>
      </c>
      <c r="G198" s="2">
        <v>1</v>
      </c>
      <c r="H198" s="2">
        <v>2</v>
      </c>
      <c r="I198" t="str">
        <f>IFERROR(VLOOKUP(B198,Database!A:D,4,0),"assente")</f>
        <v>Piemonte</v>
      </c>
      <c r="J198" t="str">
        <f>VLOOKUP(C198,Database!M:O,3,0)</f>
        <v>Lazio</v>
      </c>
      <c r="K198" t="str">
        <f>VLOOKUP(H198,Database!$G$1:$J$4,4,0)</f>
        <v>Lazio</v>
      </c>
      <c r="L198" t="str">
        <f>_xlfn.XLOOKUP(B198,Database!A:A,Database!D:D,"assente")</f>
        <v>Piemonte</v>
      </c>
    </row>
    <row r="199" spans="1:12" x14ac:dyDescent="0.3">
      <c r="A199" s="9">
        <v>198</v>
      </c>
      <c r="B199" s="3">
        <v>10</v>
      </c>
      <c r="C199" s="3">
        <v>3</v>
      </c>
      <c r="D199" s="10">
        <v>43629</v>
      </c>
      <c r="E199" s="10">
        <v>43721</v>
      </c>
      <c r="F199" s="10">
        <v>43719</v>
      </c>
      <c r="G199" s="3">
        <v>8.8000000000000007</v>
      </c>
      <c r="H199" s="3">
        <v>1</v>
      </c>
      <c r="I199" t="str">
        <f>IFERROR(VLOOKUP(B199,Database!A:D,4,0),"assente")</f>
        <v>Toscana</v>
      </c>
      <c r="J199" t="str">
        <f>VLOOKUP(C199,Database!M:O,3,0)</f>
        <v>Calabria</v>
      </c>
      <c r="K199" t="str">
        <f>VLOOKUP(H199,Database!$G$1:$J$4,4,0)</f>
        <v>Lombardia</v>
      </c>
      <c r="L199" t="str">
        <f>_xlfn.XLOOKUP(B199,Database!A:A,Database!D:D,"assente")</f>
        <v>Toscana</v>
      </c>
    </row>
    <row r="200" spans="1:12" x14ac:dyDescent="0.3">
      <c r="A200" s="7">
        <v>199</v>
      </c>
      <c r="B200" s="2">
        <v>36</v>
      </c>
      <c r="C200" s="2">
        <v>2</v>
      </c>
      <c r="D200" s="8">
        <v>43695</v>
      </c>
      <c r="E200" s="8">
        <v>43787</v>
      </c>
      <c r="F200" s="8">
        <v>43785</v>
      </c>
      <c r="G200" s="2">
        <v>0.3</v>
      </c>
      <c r="H200" s="2">
        <v>3</v>
      </c>
      <c r="I200" t="str">
        <f>IFERROR(VLOOKUP(B200,Database!A:D,4,0),"assente")</f>
        <v>Molise</v>
      </c>
      <c r="J200" t="str">
        <f>VLOOKUP(C200,Database!M:O,3,0)</f>
        <v>Lazio</v>
      </c>
      <c r="K200" t="str">
        <f>VLOOKUP(H200,Database!$G$1:$J$4,4,0)</f>
        <v>Calabria</v>
      </c>
      <c r="L200" t="str">
        <f>_xlfn.XLOOKUP(B200,Database!A:A,Database!D:D,"assente")</f>
        <v>Molise</v>
      </c>
    </row>
    <row r="201" spans="1:12" x14ac:dyDescent="0.3">
      <c r="A201" s="9">
        <v>200</v>
      </c>
      <c r="B201" s="3">
        <v>16</v>
      </c>
      <c r="C201" s="3">
        <v>2</v>
      </c>
      <c r="D201" s="10">
        <v>43660</v>
      </c>
      <c r="E201" s="10">
        <v>43752</v>
      </c>
      <c r="F201" s="10">
        <v>43750</v>
      </c>
      <c r="G201" s="3">
        <v>0.9</v>
      </c>
      <c r="H201" s="3">
        <v>3</v>
      </c>
      <c r="I201" t="str">
        <f>IFERROR(VLOOKUP(B201,Database!A:D,4,0),"assente")</f>
        <v>Toscana</v>
      </c>
      <c r="J201" t="str">
        <f>VLOOKUP(C201,Database!M:O,3,0)</f>
        <v>Lazio</v>
      </c>
      <c r="K201" t="str">
        <f>VLOOKUP(H201,Database!$G$1:$J$4,4,0)</f>
        <v>Calabria</v>
      </c>
      <c r="L201" t="str">
        <f>_xlfn.XLOOKUP(B201,Database!A:A,Database!D:D,"assente")</f>
        <v>Toscana</v>
      </c>
    </row>
    <row r="202" spans="1:12" x14ac:dyDescent="0.3">
      <c r="A202" s="7">
        <v>201</v>
      </c>
      <c r="B202" s="2">
        <v>40</v>
      </c>
      <c r="C202" s="2">
        <v>1</v>
      </c>
      <c r="D202" s="8">
        <v>43532</v>
      </c>
      <c r="E202" s="8">
        <v>43624</v>
      </c>
      <c r="F202" s="8">
        <v>43622</v>
      </c>
      <c r="G202" s="2">
        <v>8.3000000000000007</v>
      </c>
      <c r="H202" s="2">
        <v>1</v>
      </c>
      <c r="I202" t="str">
        <f>IFERROR(VLOOKUP(B202,Database!A:D,4,0),"assente")</f>
        <v>Molise</v>
      </c>
      <c r="J202" t="str">
        <f>VLOOKUP(C202,Database!M:O,3,0)</f>
        <v>Lombardia</v>
      </c>
      <c r="K202" t="str">
        <f>VLOOKUP(H202,Database!$G$1:$J$4,4,0)</f>
        <v>Lombardia</v>
      </c>
      <c r="L202" t="str">
        <f>_xlfn.XLOOKUP(B202,Database!A:A,Database!D:D,"assente")</f>
        <v>Molise</v>
      </c>
    </row>
    <row r="203" spans="1:12" x14ac:dyDescent="0.3">
      <c r="A203" s="9">
        <v>202</v>
      </c>
      <c r="B203" s="3">
        <v>21</v>
      </c>
      <c r="C203" s="3">
        <v>2</v>
      </c>
      <c r="D203" s="10">
        <v>43808</v>
      </c>
      <c r="E203" s="10">
        <v>43899</v>
      </c>
      <c r="F203" s="10">
        <v>43898</v>
      </c>
      <c r="G203" s="3">
        <v>9</v>
      </c>
      <c r="H203" s="3">
        <v>2</v>
      </c>
      <c r="I203" t="str">
        <f>IFERROR(VLOOKUP(B203,Database!A:D,4,0),"assente")</f>
        <v>Piemonte</v>
      </c>
      <c r="J203" t="str">
        <f>VLOOKUP(C203,Database!M:O,3,0)</f>
        <v>Lazio</v>
      </c>
      <c r="K203" t="str">
        <f>VLOOKUP(H203,Database!$G$1:$J$4,4,0)</f>
        <v>Lazio</v>
      </c>
      <c r="L203" t="str">
        <f>_xlfn.XLOOKUP(B203,Database!A:A,Database!D:D,"assente")</f>
        <v>Piemonte</v>
      </c>
    </row>
    <row r="204" spans="1:12" x14ac:dyDescent="0.3">
      <c r="A204" s="7">
        <v>203</v>
      </c>
      <c r="B204" s="2">
        <v>17</v>
      </c>
      <c r="C204" s="2">
        <v>3</v>
      </c>
      <c r="D204" s="8">
        <v>43569</v>
      </c>
      <c r="E204" s="8">
        <v>43660</v>
      </c>
      <c r="F204" s="8">
        <v>43659</v>
      </c>
      <c r="G204" s="2">
        <v>9</v>
      </c>
      <c r="H204" s="2">
        <v>3</v>
      </c>
      <c r="I204" t="str">
        <f>IFERROR(VLOOKUP(B204,Database!A:D,4,0),"assente")</f>
        <v>Toscana</v>
      </c>
      <c r="J204" t="str">
        <f>VLOOKUP(C204,Database!M:O,3,0)</f>
        <v>Calabria</v>
      </c>
      <c r="K204" t="str">
        <f>VLOOKUP(H204,Database!$G$1:$J$4,4,0)</f>
        <v>Calabria</v>
      </c>
      <c r="L204" t="str">
        <f>_xlfn.XLOOKUP(B204,Database!A:A,Database!D:D,"assente")</f>
        <v>Toscana</v>
      </c>
    </row>
    <row r="205" spans="1:12" x14ac:dyDescent="0.3">
      <c r="A205" s="9">
        <v>204</v>
      </c>
      <c r="B205" s="3">
        <v>39</v>
      </c>
      <c r="C205" s="3">
        <v>2</v>
      </c>
      <c r="D205" s="10">
        <v>43728</v>
      </c>
      <c r="E205" s="10">
        <v>43819</v>
      </c>
      <c r="F205" s="10">
        <v>43818</v>
      </c>
      <c r="G205" s="3">
        <v>1.5</v>
      </c>
      <c r="H205" s="3">
        <v>1</v>
      </c>
      <c r="I205" t="str">
        <f>IFERROR(VLOOKUP(B205,Database!A:D,4,0),"assente")</f>
        <v>Molise</v>
      </c>
      <c r="J205" t="str">
        <f>VLOOKUP(C205,Database!M:O,3,0)</f>
        <v>Lazio</v>
      </c>
      <c r="K205" t="str">
        <f>VLOOKUP(H205,Database!$G$1:$J$4,4,0)</f>
        <v>Lombardia</v>
      </c>
      <c r="L205" t="str">
        <f>_xlfn.XLOOKUP(B205,Database!A:A,Database!D:D,"assente")</f>
        <v>Molise</v>
      </c>
    </row>
    <row r="206" spans="1:12" x14ac:dyDescent="0.3">
      <c r="A206" s="7">
        <v>205</v>
      </c>
      <c r="B206" s="2">
        <v>35</v>
      </c>
      <c r="C206" s="2">
        <v>2</v>
      </c>
      <c r="D206" s="8">
        <v>43762</v>
      </c>
      <c r="E206" s="8">
        <v>43854</v>
      </c>
      <c r="F206" s="8">
        <v>43852</v>
      </c>
      <c r="G206" s="2">
        <v>7.3</v>
      </c>
      <c r="H206" s="2">
        <v>1</v>
      </c>
      <c r="I206" t="str">
        <f>IFERROR(VLOOKUP(B206,Database!A:D,4,0),"assente")</f>
        <v>Molise</v>
      </c>
      <c r="J206" t="str">
        <f>VLOOKUP(C206,Database!M:O,3,0)</f>
        <v>Lazio</v>
      </c>
      <c r="K206" t="str">
        <f>VLOOKUP(H206,Database!$G$1:$J$4,4,0)</f>
        <v>Lombardia</v>
      </c>
      <c r="L206" t="str">
        <f>_xlfn.XLOOKUP(B206,Database!A:A,Database!D:D,"assente")</f>
        <v>Molise</v>
      </c>
    </row>
    <row r="207" spans="1:12" x14ac:dyDescent="0.3">
      <c r="A207" s="9">
        <v>206</v>
      </c>
      <c r="B207" s="3">
        <v>26</v>
      </c>
      <c r="C207" s="3">
        <v>3</v>
      </c>
      <c r="D207" s="10">
        <v>43531</v>
      </c>
      <c r="E207" s="10">
        <v>43623</v>
      </c>
      <c r="F207" s="10">
        <v>43621</v>
      </c>
      <c r="G207" s="3">
        <v>7.3</v>
      </c>
      <c r="H207" s="3">
        <v>2</v>
      </c>
      <c r="I207" t="str">
        <f>IFERROR(VLOOKUP(B207,Database!A:D,4,0),"assente")</f>
        <v>Lombardia</v>
      </c>
      <c r="J207" t="str">
        <f>VLOOKUP(C207,Database!M:O,3,0)</f>
        <v>Calabria</v>
      </c>
      <c r="K207" t="str">
        <f>VLOOKUP(H207,Database!$G$1:$J$4,4,0)</f>
        <v>Lazio</v>
      </c>
      <c r="L207" t="str">
        <f>_xlfn.XLOOKUP(B207,Database!A:A,Database!D:D,"assente")</f>
        <v>Lombardia</v>
      </c>
    </row>
    <row r="208" spans="1:12" x14ac:dyDescent="0.3">
      <c r="A208" s="7">
        <v>207</v>
      </c>
      <c r="B208" s="2">
        <v>29</v>
      </c>
      <c r="C208" s="2">
        <v>2</v>
      </c>
      <c r="D208" s="8">
        <v>43638</v>
      </c>
      <c r="E208" s="8">
        <v>43730</v>
      </c>
      <c r="F208" s="8">
        <v>43728</v>
      </c>
      <c r="G208" s="2">
        <v>10</v>
      </c>
      <c r="H208" s="2">
        <v>2</v>
      </c>
      <c r="I208" t="str">
        <f>IFERROR(VLOOKUP(B208,Database!A:D,4,0),"assente")</f>
        <v>Lombardia</v>
      </c>
      <c r="J208" t="str">
        <f>VLOOKUP(C208,Database!M:O,3,0)</f>
        <v>Lazio</v>
      </c>
      <c r="K208" t="str">
        <f>VLOOKUP(H208,Database!$G$1:$J$4,4,0)</f>
        <v>Lazio</v>
      </c>
      <c r="L208" t="str">
        <f>_xlfn.XLOOKUP(B208,Database!A:A,Database!D:D,"assente")</f>
        <v>Lombardia</v>
      </c>
    </row>
    <row r="209" spans="1:12" x14ac:dyDescent="0.3">
      <c r="A209" s="9">
        <v>208</v>
      </c>
      <c r="B209" s="3">
        <v>12</v>
      </c>
      <c r="C209" s="3">
        <v>3</v>
      </c>
      <c r="D209" s="10">
        <v>43802</v>
      </c>
      <c r="E209" s="10">
        <v>43893</v>
      </c>
      <c r="F209" s="10">
        <v>43892</v>
      </c>
      <c r="G209" s="3">
        <v>0.8</v>
      </c>
      <c r="H209" s="3">
        <v>3</v>
      </c>
      <c r="I209" t="str">
        <f>IFERROR(VLOOKUP(B209,Database!A:D,4,0),"assente")</f>
        <v>Toscana</v>
      </c>
      <c r="J209" t="str">
        <f>VLOOKUP(C209,Database!M:O,3,0)</f>
        <v>Calabria</v>
      </c>
      <c r="K209" t="str">
        <f>VLOOKUP(H209,Database!$G$1:$J$4,4,0)</f>
        <v>Calabria</v>
      </c>
      <c r="L209" t="str">
        <f>_xlfn.XLOOKUP(B209,Database!A:A,Database!D:D,"assente")</f>
        <v>Toscana</v>
      </c>
    </row>
    <row r="210" spans="1:12" x14ac:dyDescent="0.3">
      <c r="A210" s="7">
        <v>209</v>
      </c>
      <c r="B210" s="2">
        <v>9</v>
      </c>
      <c r="C210" s="2">
        <v>2</v>
      </c>
      <c r="D210" s="8">
        <v>43593</v>
      </c>
      <c r="E210" s="8">
        <v>43685</v>
      </c>
      <c r="F210" s="8">
        <v>43683</v>
      </c>
      <c r="G210" s="2">
        <v>3.9</v>
      </c>
      <c r="H210" s="2">
        <v>1</v>
      </c>
      <c r="I210" t="str">
        <f>IFERROR(VLOOKUP(B210,Database!A:D,4,0),"assente")</f>
        <v>Sicilia</v>
      </c>
      <c r="J210" t="str">
        <f>VLOOKUP(C210,Database!M:O,3,0)</f>
        <v>Lazio</v>
      </c>
      <c r="K210" t="str">
        <f>VLOOKUP(H210,Database!$G$1:$J$4,4,0)</f>
        <v>Lombardia</v>
      </c>
      <c r="L210" t="str">
        <f>_xlfn.XLOOKUP(B210,Database!A:A,Database!D:D,"assente")</f>
        <v>Sicilia</v>
      </c>
    </row>
    <row r="211" spans="1:12" x14ac:dyDescent="0.3">
      <c r="A211" s="9">
        <v>210</v>
      </c>
      <c r="B211" s="3">
        <v>34</v>
      </c>
      <c r="C211" s="3">
        <v>2</v>
      </c>
      <c r="D211" s="10">
        <v>43746</v>
      </c>
      <c r="E211" s="10">
        <v>43838</v>
      </c>
      <c r="F211" s="10">
        <v>43836</v>
      </c>
      <c r="G211" s="3">
        <v>10.3</v>
      </c>
      <c r="H211" s="3">
        <v>2</v>
      </c>
      <c r="I211" t="str">
        <f>IFERROR(VLOOKUP(B211,Database!A:D,4,0),"assente")</f>
        <v>Puglia</v>
      </c>
      <c r="J211" t="str">
        <f>VLOOKUP(C211,Database!M:O,3,0)</f>
        <v>Lazio</v>
      </c>
      <c r="K211" t="str">
        <f>VLOOKUP(H211,Database!$G$1:$J$4,4,0)</f>
        <v>Lazio</v>
      </c>
      <c r="L211" t="str">
        <f>_xlfn.XLOOKUP(B211,Database!A:A,Database!D:D,"assente")</f>
        <v>Puglia</v>
      </c>
    </row>
    <row r="212" spans="1:12" x14ac:dyDescent="0.3">
      <c r="A212" s="7">
        <v>211</v>
      </c>
      <c r="B212" s="2">
        <v>40</v>
      </c>
      <c r="C212" s="2">
        <v>2</v>
      </c>
      <c r="D212" s="8">
        <v>43761</v>
      </c>
      <c r="E212" s="8">
        <v>43853</v>
      </c>
      <c r="F212" s="8">
        <v>43851</v>
      </c>
      <c r="G212" s="2">
        <v>3.8</v>
      </c>
      <c r="H212" s="2">
        <v>1</v>
      </c>
      <c r="I212" t="str">
        <f>IFERROR(VLOOKUP(B212,Database!A:D,4,0),"assente")</f>
        <v>Molise</v>
      </c>
      <c r="J212" t="str">
        <f>VLOOKUP(C212,Database!M:O,3,0)</f>
        <v>Lazio</v>
      </c>
      <c r="K212" t="str">
        <f>VLOOKUP(H212,Database!$G$1:$J$4,4,0)</f>
        <v>Lombardia</v>
      </c>
      <c r="L212" t="str">
        <f>_xlfn.XLOOKUP(B212,Database!A:A,Database!D:D,"assente")</f>
        <v>Molise</v>
      </c>
    </row>
    <row r="213" spans="1:12" x14ac:dyDescent="0.3">
      <c r="A213" s="9">
        <v>212</v>
      </c>
      <c r="B213" s="3">
        <v>36</v>
      </c>
      <c r="C213" s="3">
        <v>2</v>
      </c>
      <c r="D213" s="10">
        <v>43567</v>
      </c>
      <c r="E213" s="10">
        <v>43658</v>
      </c>
      <c r="F213" s="10">
        <v>43657</v>
      </c>
      <c r="G213" s="3">
        <v>10</v>
      </c>
      <c r="H213" s="3">
        <v>1</v>
      </c>
      <c r="I213" t="str">
        <f>IFERROR(VLOOKUP(B213,Database!A:D,4,0),"assente")</f>
        <v>Molise</v>
      </c>
      <c r="J213" t="str">
        <f>VLOOKUP(C213,Database!M:O,3,0)</f>
        <v>Lazio</v>
      </c>
      <c r="K213" t="str">
        <f>VLOOKUP(H213,Database!$G$1:$J$4,4,0)</f>
        <v>Lombardia</v>
      </c>
      <c r="L213" t="str">
        <f>_xlfn.XLOOKUP(B213,Database!A:A,Database!D:D,"assente")</f>
        <v>Molise</v>
      </c>
    </row>
    <row r="214" spans="1:12" x14ac:dyDescent="0.3">
      <c r="A214" s="7">
        <v>213</v>
      </c>
      <c r="B214" s="2">
        <v>40</v>
      </c>
      <c r="C214" s="2">
        <v>1</v>
      </c>
      <c r="D214" s="8">
        <v>43472</v>
      </c>
      <c r="E214" s="8">
        <v>43562</v>
      </c>
      <c r="F214" s="8">
        <v>43562</v>
      </c>
      <c r="G214" s="2">
        <v>0.6</v>
      </c>
      <c r="H214" s="2">
        <v>3</v>
      </c>
      <c r="I214" t="str">
        <f>IFERROR(VLOOKUP(B214,Database!A:D,4,0),"assente")</f>
        <v>Molise</v>
      </c>
      <c r="J214" t="str">
        <f>VLOOKUP(C214,Database!M:O,3,0)</f>
        <v>Lombardia</v>
      </c>
      <c r="K214" t="str">
        <f>VLOOKUP(H214,Database!$G$1:$J$4,4,0)</f>
        <v>Calabria</v>
      </c>
      <c r="L214" t="str">
        <f>_xlfn.XLOOKUP(B214,Database!A:A,Database!D:D,"assente")</f>
        <v>Molise</v>
      </c>
    </row>
    <row r="215" spans="1:12" x14ac:dyDescent="0.3">
      <c r="A215" s="9">
        <v>214</v>
      </c>
      <c r="B215" s="3">
        <v>32</v>
      </c>
      <c r="C215" s="3">
        <v>3</v>
      </c>
      <c r="D215" s="10">
        <v>43670</v>
      </c>
      <c r="E215" s="10">
        <v>43762</v>
      </c>
      <c r="F215" s="10">
        <v>43760</v>
      </c>
      <c r="G215" s="3">
        <v>8.9</v>
      </c>
      <c r="H215" s="3">
        <v>2</v>
      </c>
      <c r="I215" t="str">
        <f>IFERROR(VLOOKUP(B215,Database!A:D,4,0),"assente")</f>
        <v>Puglia</v>
      </c>
      <c r="J215" t="str">
        <f>VLOOKUP(C215,Database!M:O,3,0)</f>
        <v>Calabria</v>
      </c>
      <c r="K215" t="str">
        <f>VLOOKUP(H215,Database!$G$1:$J$4,4,0)</f>
        <v>Lazio</v>
      </c>
      <c r="L215" t="str">
        <f>_xlfn.XLOOKUP(B215,Database!A:A,Database!D:D,"assente")</f>
        <v>Puglia</v>
      </c>
    </row>
    <row r="216" spans="1:12" x14ac:dyDescent="0.3">
      <c r="A216" s="7">
        <v>215</v>
      </c>
      <c r="B216" s="2">
        <v>5</v>
      </c>
      <c r="C216" s="2">
        <v>1</v>
      </c>
      <c r="D216" s="8">
        <v>43518</v>
      </c>
      <c r="E216" s="8">
        <v>43607</v>
      </c>
      <c r="F216" s="8">
        <v>43608</v>
      </c>
      <c r="G216" s="2">
        <v>3</v>
      </c>
      <c r="H216" s="2">
        <v>3</v>
      </c>
      <c r="I216" t="str">
        <f>IFERROR(VLOOKUP(B216,Database!A:D,4,0),"assente")</f>
        <v>Sicilia</v>
      </c>
      <c r="J216" t="str">
        <f>VLOOKUP(C216,Database!M:O,3,0)</f>
        <v>Lombardia</v>
      </c>
      <c r="K216" t="str">
        <f>VLOOKUP(H216,Database!$G$1:$J$4,4,0)</f>
        <v>Calabria</v>
      </c>
      <c r="L216" t="str">
        <f>_xlfn.XLOOKUP(B216,Database!A:A,Database!D:D,"assente")</f>
        <v>Sicilia</v>
      </c>
    </row>
    <row r="217" spans="1:12" x14ac:dyDescent="0.3">
      <c r="A217" s="9">
        <v>216</v>
      </c>
      <c r="B217" s="3">
        <v>18</v>
      </c>
      <c r="C217" s="3">
        <v>3</v>
      </c>
      <c r="D217" s="10">
        <v>43578</v>
      </c>
      <c r="E217" s="10">
        <v>43669</v>
      </c>
      <c r="F217" s="10">
        <v>43668</v>
      </c>
      <c r="G217" s="3">
        <v>1.3</v>
      </c>
      <c r="H217" s="3">
        <v>2</v>
      </c>
      <c r="I217" t="str">
        <f>IFERROR(VLOOKUP(B217,Database!A:D,4,0),"assente")</f>
        <v>Toscana</v>
      </c>
      <c r="J217" t="str">
        <f>VLOOKUP(C217,Database!M:O,3,0)</f>
        <v>Calabria</v>
      </c>
      <c r="K217" t="str">
        <f>VLOOKUP(H217,Database!$G$1:$J$4,4,0)</f>
        <v>Lazio</v>
      </c>
      <c r="L217" t="str">
        <f>_xlfn.XLOOKUP(B217,Database!A:A,Database!D:D,"assente")</f>
        <v>Toscana</v>
      </c>
    </row>
    <row r="218" spans="1:12" x14ac:dyDescent="0.3">
      <c r="A218" s="7">
        <v>217</v>
      </c>
      <c r="B218" s="2">
        <v>30</v>
      </c>
      <c r="C218" s="2">
        <v>3</v>
      </c>
      <c r="D218" s="8">
        <v>43709</v>
      </c>
      <c r="E218" s="8">
        <v>43800</v>
      </c>
      <c r="F218" s="8">
        <v>43799</v>
      </c>
      <c r="G218" s="2">
        <v>9</v>
      </c>
      <c r="H218" s="2">
        <v>2</v>
      </c>
      <c r="I218" t="str">
        <f>IFERROR(VLOOKUP(B218,Database!A:D,4,0),"assente")</f>
        <v>Puglia</v>
      </c>
      <c r="J218" t="str">
        <f>VLOOKUP(C218,Database!M:O,3,0)</f>
        <v>Calabria</v>
      </c>
      <c r="K218" t="str">
        <f>VLOOKUP(H218,Database!$G$1:$J$4,4,0)</f>
        <v>Lazio</v>
      </c>
      <c r="L218" t="str">
        <f>_xlfn.XLOOKUP(B218,Database!A:A,Database!D:D,"assente")</f>
        <v>Puglia</v>
      </c>
    </row>
    <row r="219" spans="1:12" x14ac:dyDescent="0.3">
      <c r="A219" s="9">
        <v>218</v>
      </c>
      <c r="B219" s="3">
        <v>32</v>
      </c>
      <c r="C219" s="3">
        <v>1</v>
      </c>
      <c r="D219" s="10">
        <v>43517</v>
      </c>
      <c r="E219" s="10">
        <v>43606</v>
      </c>
      <c r="F219" s="10">
        <v>43607</v>
      </c>
      <c r="G219" s="3">
        <v>5.6</v>
      </c>
      <c r="H219" s="3">
        <v>3</v>
      </c>
      <c r="I219" t="str">
        <f>IFERROR(VLOOKUP(B219,Database!A:D,4,0),"assente")</f>
        <v>Puglia</v>
      </c>
      <c r="J219" t="str">
        <f>VLOOKUP(C219,Database!M:O,3,0)</f>
        <v>Lombardia</v>
      </c>
      <c r="K219" t="str">
        <f>VLOOKUP(H219,Database!$G$1:$J$4,4,0)</f>
        <v>Calabria</v>
      </c>
      <c r="L219" t="str">
        <f>_xlfn.XLOOKUP(B219,Database!A:A,Database!D:D,"assente")</f>
        <v>Puglia</v>
      </c>
    </row>
    <row r="220" spans="1:12" x14ac:dyDescent="0.3">
      <c r="A220" s="7">
        <v>219</v>
      </c>
      <c r="B220" s="2">
        <v>5</v>
      </c>
      <c r="C220" s="2">
        <v>3</v>
      </c>
      <c r="D220" s="8">
        <v>43604</v>
      </c>
      <c r="E220" s="8">
        <v>43696</v>
      </c>
      <c r="F220" s="8">
        <v>43694</v>
      </c>
      <c r="G220" s="2">
        <v>4.7</v>
      </c>
      <c r="H220" s="2">
        <v>3</v>
      </c>
      <c r="I220" t="str">
        <f>IFERROR(VLOOKUP(B220,Database!A:D,4,0),"assente")</f>
        <v>Sicilia</v>
      </c>
      <c r="J220" t="str">
        <f>VLOOKUP(C220,Database!M:O,3,0)</f>
        <v>Calabria</v>
      </c>
      <c r="K220" t="str">
        <f>VLOOKUP(H220,Database!$G$1:$J$4,4,0)</f>
        <v>Calabria</v>
      </c>
      <c r="L220" t="str">
        <f>_xlfn.XLOOKUP(B220,Database!A:A,Database!D:D,"assente")</f>
        <v>Sicilia</v>
      </c>
    </row>
    <row r="221" spans="1:12" x14ac:dyDescent="0.3">
      <c r="A221" s="9">
        <v>220</v>
      </c>
      <c r="B221" s="3">
        <v>38</v>
      </c>
      <c r="C221" s="3">
        <v>3</v>
      </c>
      <c r="D221" s="10">
        <v>43488</v>
      </c>
      <c r="E221" s="10">
        <v>43578</v>
      </c>
      <c r="F221" s="10">
        <v>43578</v>
      </c>
      <c r="G221" s="3">
        <v>1</v>
      </c>
      <c r="H221" s="3">
        <v>1</v>
      </c>
      <c r="I221" t="str">
        <f>IFERROR(VLOOKUP(B221,Database!A:D,4,0),"assente")</f>
        <v>Molise</v>
      </c>
      <c r="J221" t="str">
        <f>VLOOKUP(C221,Database!M:O,3,0)</f>
        <v>Calabria</v>
      </c>
      <c r="K221" t="str">
        <f>VLOOKUP(H221,Database!$G$1:$J$4,4,0)</f>
        <v>Lombardia</v>
      </c>
      <c r="L221" t="str">
        <f>_xlfn.XLOOKUP(B221,Database!A:A,Database!D:D,"assente")</f>
        <v>Molise</v>
      </c>
    </row>
    <row r="222" spans="1:12" x14ac:dyDescent="0.3">
      <c r="A222" s="7">
        <v>221</v>
      </c>
      <c r="B222" s="2">
        <v>37</v>
      </c>
      <c r="C222" s="2">
        <v>3</v>
      </c>
      <c r="D222" s="8">
        <v>43576</v>
      </c>
      <c r="E222" s="8">
        <v>43667</v>
      </c>
      <c r="F222" s="8">
        <v>43666</v>
      </c>
      <c r="G222" s="2">
        <v>10.8</v>
      </c>
      <c r="H222" s="2">
        <v>1</v>
      </c>
      <c r="I222" t="str">
        <f>IFERROR(VLOOKUP(B222,Database!A:D,4,0),"assente")</f>
        <v>Molise</v>
      </c>
      <c r="J222" t="str">
        <f>VLOOKUP(C222,Database!M:O,3,0)</f>
        <v>Calabria</v>
      </c>
      <c r="K222" t="str">
        <f>VLOOKUP(H222,Database!$G$1:$J$4,4,0)</f>
        <v>Lombardia</v>
      </c>
      <c r="L222" t="str">
        <f>_xlfn.XLOOKUP(B222,Database!A:A,Database!D:D,"assente")</f>
        <v>Molise</v>
      </c>
    </row>
    <row r="223" spans="1:12" x14ac:dyDescent="0.3">
      <c r="A223" s="9">
        <v>222</v>
      </c>
      <c r="B223" s="3">
        <v>23</v>
      </c>
      <c r="C223" s="3">
        <v>1</v>
      </c>
      <c r="D223" s="10">
        <v>43540</v>
      </c>
      <c r="E223" s="10">
        <v>43632</v>
      </c>
      <c r="F223" s="10">
        <v>43630</v>
      </c>
      <c r="G223" s="3">
        <v>1.4</v>
      </c>
      <c r="H223" s="3">
        <v>1</v>
      </c>
      <c r="I223" t="str">
        <f>IFERROR(VLOOKUP(B223,Database!A:D,4,0),"assente")</f>
        <v>Piemonte</v>
      </c>
      <c r="J223" t="str">
        <f>VLOOKUP(C223,Database!M:O,3,0)</f>
        <v>Lombardia</v>
      </c>
      <c r="K223" t="str">
        <f>VLOOKUP(H223,Database!$G$1:$J$4,4,0)</f>
        <v>Lombardia</v>
      </c>
      <c r="L223" t="str">
        <f>_xlfn.XLOOKUP(B223,Database!A:A,Database!D:D,"assente")</f>
        <v>Piemonte</v>
      </c>
    </row>
    <row r="224" spans="1:12" x14ac:dyDescent="0.3">
      <c r="A224" s="7">
        <v>223</v>
      </c>
      <c r="B224" s="2">
        <v>16</v>
      </c>
      <c r="C224" s="2">
        <v>1</v>
      </c>
      <c r="D224" s="8">
        <v>43684</v>
      </c>
      <c r="E224" s="8">
        <v>43776</v>
      </c>
      <c r="F224" s="8">
        <v>43774</v>
      </c>
      <c r="G224" s="2">
        <v>2.2999999999999998</v>
      </c>
      <c r="H224" s="2">
        <v>3</v>
      </c>
      <c r="I224" t="str">
        <f>IFERROR(VLOOKUP(B224,Database!A:D,4,0),"assente")</f>
        <v>Toscana</v>
      </c>
      <c r="J224" t="str">
        <f>VLOOKUP(C224,Database!M:O,3,0)</f>
        <v>Lombardia</v>
      </c>
      <c r="K224" t="str">
        <f>VLOOKUP(H224,Database!$G$1:$J$4,4,0)</f>
        <v>Calabria</v>
      </c>
      <c r="L224" t="str">
        <f>_xlfn.XLOOKUP(B224,Database!A:A,Database!D:D,"assente")</f>
        <v>Toscana</v>
      </c>
    </row>
    <row r="225" spans="1:12" x14ac:dyDescent="0.3">
      <c r="A225" s="9">
        <v>224</v>
      </c>
      <c r="B225" s="3">
        <v>38</v>
      </c>
      <c r="C225" s="3">
        <v>1</v>
      </c>
      <c r="D225" s="10">
        <v>43580</v>
      </c>
      <c r="E225" s="10">
        <v>43671</v>
      </c>
      <c r="F225" s="10">
        <v>43670</v>
      </c>
      <c r="G225" s="3">
        <v>2.8</v>
      </c>
      <c r="H225" s="3">
        <v>3</v>
      </c>
      <c r="I225" t="str">
        <f>IFERROR(VLOOKUP(B225,Database!A:D,4,0),"assente")</f>
        <v>Molise</v>
      </c>
      <c r="J225" t="str">
        <f>VLOOKUP(C225,Database!M:O,3,0)</f>
        <v>Lombardia</v>
      </c>
      <c r="K225" t="str">
        <f>VLOOKUP(H225,Database!$G$1:$J$4,4,0)</f>
        <v>Calabria</v>
      </c>
      <c r="L225" t="str">
        <f>_xlfn.XLOOKUP(B225,Database!A:A,Database!D:D,"assente")</f>
        <v>Molise</v>
      </c>
    </row>
    <row r="226" spans="1:12" x14ac:dyDescent="0.3">
      <c r="A226" s="7">
        <v>225</v>
      </c>
      <c r="B226" s="2">
        <v>13</v>
      </c>
      <c r="C226" s="2">
        <v>1</v>
      </c>
      <c r="D226" s="8">
        <v>43668</v>
      </c>
      <c r="E226" s="8">
        <v>43760</v>
      </c>
      <c r="F226" s="8">
        <v>43758</v>
      </c>
      <c r="G226" s="2">
        <v>9.8000000000000007</v>
      </c>
      <c r="H226" s="2">
        <v>1</v>
      </c>
      <c r="I226" t="str">
        <f>IFERROR(VLOOKUP(B226,Database!A:D,4,0),"assente")</f>
        <v>Toscana</v>
      </c>
      <c r="J226" t="str">
        <f>VLOOKUP(C226,Database!M:O,3,0)</f>
        <v>Lombardia</v>
      </c>
      <c r="K226" t="str">
        <f>VLOOKUP(H226,Database!$G$1:$J$4,4,0)</f>
        <v>Lombardia</v>
      </c>
      <c r="L226" t="str">
        <f>_xlfn.XLOOKUP(B226,Database!A:A,Database!D:D,"assente")</f>
        <v>Toscana</v>
      </c>
    </row>
    <row r="227" spans="1:12" x14ac:dyDescent="0.3">
      <c r="A227" s="9">
        <v>226</v>
      </c>
      <c r="B227" s="3">
        <v>3</v>
      </c>
      <c r="C227" s="3">
        <v>2</v>
      </c>
      <c r="D227" s="10">
        <v>43490</v>
      </c>
      <c r="E227" s="10">
        <v>43580</v>
      </c>
      <c r="F227" s="10">
        <v>43580</v>
      </c>
      <c r="G227" s="3">
        <v>1.3</v>
      </c>
      <c r="H227" s="3">
        <v>1</v>
      </c>
      <c r="I227" t="str">
        <f>IFERROR(VLOOKUP(B227,Database!A:D,4,0),"assente")</f>
        <v>Lazio</v>
      </c>
      <c r="J227" t="str">
        <f>VLOOKUP(C227,Database!M:O,3,0)</f>
        <v>Lazio</v>
      </c>
      <c r="K227" t="str">
        <f>VLOOKUP(H227,Database!$G$1:$J$4,4,0)</f>
        <v>Lombardia</v>
      </c>
      <c r="L227" t="str">
        <f>_xlfn.XLOOKUP(B227,Database!A:A,Database!D:D,"assente")</f>
        <v>Lazio</v>
      </c>
    </row>
    <row r="228" spans="1:12" x14ac:dyDescent="0.3">
      <c r="A228" s="7">
        <v>227</v>
      </c>
      <c r="B228" s="2">
        <v>23</v>
      </c>
      <c r="C228" s="2">
        <v>1</v>
      </c>
      <c r="D228" s="8">
        <v>43612</v>
      </c>
      <c r="E228" s="8">
        <v>43704</v>
      </c>
      <c r="F228" s="8">
        <v>43702</v>
      </c>
      <c r="G228" s="2">
        <v>6.2</v>
      </c>
      <c r="H228" s="2">
        <v>1</v>
      </c>
      <c r="I228" t="str">
        <f>IFERROR(VLOOKUP(B228,Database!A:D,4,0),"assente")</f>
        <v>Piemonte</v>
      </c>
      <c r="J228" t="str">
        <f>VLOOKUP(C228,Database!M:O,3,0)</f>
        <v>Lombardia</v>
      </c>
      <c r="K228" t="str">
        <f>VLOOKUP(H228,Database!$G$1:$J$4,4,0)</f>
        <v>Lombardia</v>
      </c>
      <c r="L228" t="str">
        <f>_xlfn.XLOOKUP(B228,Database!A:A,Database!D:D,"assente")</f>
        <v>Piemonte</v>
      </c>
    </row>
    <row r="229" spans="1:12" x14ac:dyDescent="0.3">
      <c r="A229" s="9">
        <v>228</v>
      </c>
      <c r="B229" s="3">
        <v>5</v>
      </c>
      <c r="C229" s="3">
        <v>3</v>
      </c>
      <c r="D229" s="10">
        <v>43780</v>
      </c>
      <c r="E229" s="10">
        <v>43872</v>
      </c>
      <c r="F229" s="10">
        <v>43870</v>
      </c>
      <c r="G229" s="3">
        <v>7.6</v>
      </c>
      <c r="H229" s="3">
        <v>1</v>
      </c>
      <c r="I229" t="str">
        <f>IFERROR(VLOOKUP(B229,Database!A:D,4,0),"assente")</f>
        <v>Sicilia</v>
      </c>
      <c r="J229" t="str">
        <f>VLOOKUP(C229,Database!M:O,3,0)</f>
        <v>Calabria</v>
      </c>
      <c r="K229" t="str">
        <f>VLOOKUP(H229,Database!$G$1:$J$4,4,0)</f>
        <v>Lombardia</v>
      </c>
      <c r="L229" t="str">
        <f>_xlfn.XLOOKUP(B229,Database!A:A,Database!D:D,"assente")</f>
        <v>Sicilia</v>
      </c>
    </row>
    <row r="230" spans="1:12" x14ac:dyDescent="0.3">
      <c r="A230" s="7">
        <v>229</v>
      </c>
      <c r="B230" s="2">
        <v>5</v>
      </c>
      <c r="C230" s="2">
        <v>1</v>
      </c>
      <c r="D230" s="8">
        <v>43559</v>
      </c>
      <c r="E230" s="8">
        <v>43650</v>
      </c>
      <c r="F230" s="8">
        <v>43649</v>
      </c>
      <c r="G230" s="2">
        <v>0.4</v>
      </c>
      <c r="H230" s="2">
        <v>3</v>
      </c>
      <c r="I230" t="str">
        <f>IFERROR(VLOOKUP(B230,Database!A:D,4,0),"assente")</f>
        <v>Sicilia</v>
      </c>
      <c r="J230" t="str">
        <f>VLOOKUP(C230,Database!M:O,3,0)</f>
        <v>Lombardia</v>
      </c>
      <c r="K230" t="str">
        <f>VLOOKUP(H230,Database!$G$1:$J$4,4,0)</f>
        <v>Calabria</v>
      </c>
      <c r="L230" t="str">
        <f>_xlfn.XLOOKUP(B230,Database!A:A,Database!D:D,"assente")</f>
        <v>Sicilia</v>
      </c>
    </row>
    <row r="231" spans="1:12" x14ac:dyDescent="0.3">
      <c r="A231" s="9">
        <v>230</v>
      </c>
      <c r="B231" s="3">
        <v>15</v>
      </c>
      <c r="C231" s="3">
        <v>3</v>
      </c>
      <c r="D231" s="10">
        <v>43657</v>
      </c>
      <c r="E231" s="10">
        <v>43749</v>
      </c>
      <c r="F231" s="10">
        <v>43747</v>
      </c>
      <c r="G231" s="3">
        <v>2.6</v>
      </c>
      <c r="H231" s="3">
        <v>1</v>
      </c>
      <c r="I231" t="str">
        <f>IFERROR(VLOOKUP(B231,Database!A:D,4,0),"assente")</f>
        <v>Toscana</v>
      </c>
      <c r="J231" t="str">
        <f>VLOOKUP(C231,Database!M:O,3,0)</f>
        <v>Calabria</v>
      </c>
      <c r="K231" t="str">
        <f>VLOOKUP(H231,Database!$G$1:$J$4,4,0)</f>
        <v>Lombardia</v>
      </c>
      <c r="L231" t="str">
        <f>_xlfn.XLOOKUP(B231,Database!A:A,Database!D:D,"assente")</f>
        <v>Toscana</v>
      </c>
    </row>
    <row r="232" spans="1:12" x14ac:dyDescent="0.3">
      <c r="A232" s="7">
        <v>231</v>
      </c>
      <c r="B232" s="2">
        <v>38</v>
      </c>
      <c r="C232" s="2">
        <v>2</v>
      </c>
      <c r="D232" s="8">
        <v>43792</v>
      </c>
      <c r="E232" s="8">
        <v>43884</v>
      </c>
      <c r="F232" s="8">
        <v>43882</v>
      </c>
      <c r="G232" s="2">
        <v>3.4</v>
      </c>
      <c r="H232" s="2">
        <v>2</v>
      </c>
      <c r="I232" t="str">
        <f>IFERROR(VLOOKUP(B232,Database!A:D,4,0),"assente")</f>
        <v>Molise</v>
      </c>
      <c r="J232" t="str">
        <f>VLOOKUP(C232,Database!M:O,3,0)</f>
        <v>Lazio</v>
      </c>
      <c r="K232" t="str">
        <f>VLOOKUP(H232,Database!$G$1:$J$4,4,0)</f>
        <v>Lazio</v>
      </c>
      <c r="L232" t="str">
        <f>_xlfn.XLOOKUP(B232,Database!A:A,Database!D:D,"assente")</f>
        <v>Molise</v>
      </c>
    </row>
    <row r="233" spans="1:12" x14ac:dyDescent="0.3">
      <c r="A233" s="9">
        <v>232</v>
      </c>
      <c r="B233" s="3">
        <v>19</v>
      </c>
      <c r="C233" s="3">
        <v>2</v>
      </c>
      <c r="D233" s="10">
        <v>43751</v>
      </c>
      <c r="E233" s="10">
        <v>43843</v>
      </c>
      <c r="F233" s="10">
        <v>43841</v>
      </c>
      <c r="G233" s="3">
        <v>1.3</v>
      </c>
      <c r="H233" s="3">
        <v>3</v>
      </c>
      <c r="I233" t="str">
        <f>IFERROR(VLOOKUP(B233,Database!A:D,4,0),"assente")</f>
        <v>Toscana</v>
      </c>
      <c r="J233" t="str">
        <f>VLOOKUP(C233,Database!M:O,3,0)</f>
        <v>Lazio</v>
      </c>
      <c r="K233" t="str">
        <f>VLOOKUP(H233,Database!$G$1:$J$4,4,0)</f>
        <v>Calabria</v>
      </c>
      <c r="L233" t="str">
        <f>_xlfn.XLOOKUP(B233,Database!A:A,Database!D:D,"assente")</f>
        <v>Toscana</v>
      </c>
    </row>
    <row r="234" spans="1:12" x14ac:dyDescent="0.3">
      <c r="A234" s="7">
        <v>233</v>
      </c>
      <c r="B234" s="2">
        <v>7</v>
      </c>
      <c r="C234" s="2">
        <v>3</v>
      </c>
      <c r="D234" s="8">
        <v>43664</v>
      </c>
      <c r="E234" s="8">
        <v>43756</v>
      </c>
      <c r="F234" s="8">
        <v>43754</v>
      </c>
      <c r="G234" s="2">
        <v>4.8</v>
      </c>
      <c r="H234" s="2">
        <v>1</v>
      </c>
      <c r="I234" t="str">
        <f>IFERROR(VLOOKUP(B234,Database!A:D,4,0),"assente")</f>
        <v>Sicilia</v>
      </c>
      <c r="J234" t="str">
        <f>VLOOKUP(C234,Database!M:O,3,0)</f>
        <v>Calabria</v>
      </c>
      <c r="K234" t="str">
        <f>VLOOKUP(H234,Database!$G$1:$J$4,4,0)</f>
        <v>Lombardia</v>
      </c>
      <c r="L234" t="str">
        <f>_xlfn.XLOOKUP(B234,Database!A:A,Database!D:D,"assente")</f>
        <v>Sicilia</v>
      </c>
    </row>
    <row r="235" spans="1:12" x14ac:dyDescent="0.3">
      <c r="A235" s="9">
        <v>234</v>
      </c>
      <c r="B235" s="3">
        <v>30</v>
      </c>
      <c r="C235" s="3">
        <v>3</v>
      </c>
      <c r="D235" s="10">
        <v>43542</v>
      </c>
      <c r="E235" s="10">
        <v>43634</v>
      </c>
      <c r="F235" s="10">
        <v>43632</v>
      </c>
      <c r="G235" s="3">
        <v>9.8000000000000007</v>
      </c>
      <c r="H235" s="3">
        <v>2</v>
      </c>
      <c r="I235" t="str">
        <f>IFERROR(VLOOKUP(B235,Database!A:D,4,0),"assente")</f>
        <v>Puglia</v>
      </c>
      <c r="J235" t="str">
        <f>VLOOKUP(C235,Database!M:O,3,0)</f>
        <v>Calabria</v>
      </c>
      <c r="K235" t="str">
        <f>VLOOKUP(H235,Database!$G$1:$J$4,4,0)</f>
        <v>Lazio</v>
      </c>
      <c r="L235" t="str">
        <f>_xlfn.XLOOKUP(B235,Database!A:A,Database!D:D,"assente")</f>
        <v>Puglia</v>
      </c>
    </row>
    <row r="236" spans="1:12" x14ac:dyDescent="0.3">
      <c r="A236" s="7">
        <v>235</v>
      </c>
      <c r="B236" s="2">
        <v>35</v>
      </c>
      <c r="C236" s="2">
        <v>3</v>
      </c>
      <c r="D236" s="8">
        <v>43521</v>
      </c>
      <c r="E236" s="8">
        <v>43610</v>
      </c>
      <c r="F236" s="8">
        <v>43611</v>
      </c>
      <c r="G236" s="2">
        <v>1.9</v>
      </c>
      <c r="H236" s="2">
        <v>3</v>
      </c>
      <c r="I236" t="str">
        <f>IFERROR(VLOOKUP(B236,Database!A:D,4,0),"assente")</f>
        <v>Molise</v>
      </c>
      <c r="J236" t="str">
        <f>VLOOKUP(C236,Database!M:O,3,0)</f>
        <v>Calabria</v>
      </c>
      <c r="K236" t="str">
        <f>VLOOKUP(H236,Database!$G$1:$J$4,4,0)</f>
        <v>Calabria</v>
      </c>
      <c r="L236" t="str">
        <f>_xlfn.XLOOKUP(B236,Database!A:A,Database!D:D,"assente")</f>
        <v>Molise</v>
      </c>
    </row>
    <row r="237" spans="1:12" x14ac:dyDescent="0.3">
      <c r="A237" s="9">
        <v>236</v>
      </c>
      <c r="B237" s="3">
        <v>33</v>
      </c>
      <c r="C237" s="3">
        <v>1</v>
      </c>
      <c r="D237" s="10">
        <v>43620</v>
      </c>
      <c r="E237" s="10">
        <v>43712</v>
      </c>
      <c r="F237" s="10">
        <v>43710</v>
      </c>
      <c r="G237" s="3">
        <v>0</v>
      </c>
      <c r="H237" s="3">
        <v>2</v>
      </c>
      <c r="I237" t="str">
        <f>IFERROR(VLOOKUP(B237,Database!A:D,4,0),"assente")</f>
        <v>Puglia</v>
      </c>
      <c r="J237" t="str">
        <f>VLOOKUP(C237,Database!M:O,3,0)</f>
        <v>Lombardia</v>
      </c>
      <c r="K237" t="str">
        <f>VLOOKUP(H237,Database!$G$1:$J$4,4,0)</f>
        <v>Lazio</v>
      </c>
      <c r="L237" t="str">
        <f>_xlfn.XLOOKUP(B237,Database!A:A,Database!D:D,"assente")</f>
        <v>Puglia</v>
      </c>
    </row>
    <row r="238" spans="1:12" x14ac:dyDescent="0.3">
      <c r="A238" s="7">
        <v>237</v>
      </c>
      <c r="B238" s="2">
        <v>33</v>
      </c>
      <c r="C238" s="2">
        <v>1</v>
      </c>
      <c r="D238" s="8">
        <v>43477</v>
      </c>
      <c r="E238" s="8">
        <v>43567</v>
      </c>
      <c r="F238" s="8">
        <v>43567</v>
      </c>
      <c r="G238" s="2">
        <v>9.9</v>
      </c>
      <c r="H238" s="2">
        <v>2</v>
      </c>
      <c r="I238" t="str">
        <f>IFERROR(VLOOKUP(B238,Database!A:D,4,0),"assente")</f>
        <v>Puglia</v>
      </c>
      <c r="J238" t="str">
        <f>VLOOKUP(C238,Database!M:O,3,0)</f>
        <v>Lombardia</v>
      </c>
      <c r="K238" t="str">
        <f>VLOOKUP(H238,Database!$G$1:$J$4,4,0)</f>
        <v>Lazio</v>
      </c>
      <c r="L238" t="str">
        <f>_xlfn.XLOOKUP(B238,Database!A:A,Database!D:D,"assente")</f>
        <v>Puglia</v>
      </c>
    </row>
    <row r="239" spans="1:12" x14ac:dyDescent="0.3">
      <c r="A239" s="9">
        <v>238</v>
      </c>
      <c r="B239" s="3">
        <v>5</v>
      </c>
      <c r="C239" s="3">
        <v>3</v>
      </c>
      <c r="D239" s="10">
        <v>43691</v>
      </c>
      <c r="E239" s="10">
        <v>43783</v>
      </c>
      <c r="F239" s="10">
        <v>43781</v>
      </c>
      <c r="G239" s="3">
        <v>3.9</v>
      </c>
      <c r="H239" s="3">
        <v>2</v>
      </c>
      <c r="I239" t="str">
        <f>IFERROR(VLOOKUP(B239,Database!A:D,4,0),"assente")</f>
        <v>Sicilia</v>
      </c>
      <c r="J239" t="str">
        <f>VLOOKUP(C239,Database!M:O,3,0)</f>
        <v>Calabria</v>
      </c>
      <c r="K239" t="str">
        <f>VLOOKUP(H239,Database!$G$1:$J$4,4,0)</f>
        <v>Lazio</v>
      </c>
      <c r="L239" t="str">
        <f>_xlfn.XLOOKUP(B239,Database!A:A,Database!D:D,"assente")</f>
        <v>Sicilia</v>
      </c>
    </row>
    <row r="240" spans="1:12" x14ac:dyDescent="0.3">
      <c r="A240" s="7">
        <v>239</v>
      </c>
      <c r="B240" s="2">
        <v>34</v>
      </c>
      <c r="C240" s="2">
        <v>2</v>
      </c>
      <c r="D240" s="8">
        <v>43736</v>
      </c>
      <c r="E240" s="8">
        <v>43827</v>
      </c>
      <c r="F240" s="8">
        <v>43826</v>
      </c>
      <c r="G240" s="2">
        <v>2.6</v>
      </c>
      <c r="H240" s="2">
        <v>1</v>
      </c>
      <c r="I240" t="str">
        <f>IFERROR(VLOOKUP(B240,Database!A:D,4,0),"assente")</f>
        <v>Puglia</v>
      </c>
      <c r="J240" t="str">
        <f>VLOOKUP(C240,Database!M:O,3,0)</f>
        <v>Lazio</v>
      </c>
      <c r="K240" t="str">
        <f>VLOOKUP(H240,Database!$G$1:$J$4,4,0)</f>
        <v>Lombardia</v>
      </c>
      <c r="L240" t="str">
        <f>_xlfn.XLOOKUP(B240,Database!A:A,Database!D:D,"assente")</f>
        <v>Puglia</v>
      </c>
    </row>
    <row r="241" spans="1:12" x14ac:dyDescent="0.3">
      <c r="A241" s="9">
        <v>240</v>
      </c>
      <c r="B241" s="3">
        <v>22</v>
      </c>
      <c r="C241" s="3">
        <v>1</v>
      </c>
      <c r="D241" s="10">
        <v>43606</v>
      </c>
      <c r="E241" s="10">
        <v>43698</v>
      </c>
      <c r="F241" s="10">
        <v>43696</v>
      </c>
      <c r="G241" s="3">
        <v>3.3</v>
      </c>
      <c r="H241" s="3">
        <v>2</v>
      </c>
      <c r="I241" t="str">
        <f>IFERROR(VLOOKUP(B241,Database!A:D,4,0),"assente")</f>
        <v>Piemonte</v>
      </c>
      <c r="J241" t="str">
        <f>VLOOKUP(C241,Database!M:O,3,0)</f>
        <v>Lombardia</v>
      </c>
      <c r="K241" t="str">
        <f>VLOOKUP(H241,Database!$G$1:$J$4,4,0)</f>
        <v>Lazio</v>
      </c>
      <c r="L241" t="str">
        <f>_xlfn.XLOOKUP(B241,Database!A:A,Database!D:D,"assente")</f>
        <v>Piemonte</v>
      </c>
    </row>
    <row r="242" spans="1:12" x14ac:dyDescent="0.3">
      <c r="A242" s="7">
        <v>241</v>
      </c>
      <c r="B242" s="2">
        <v>4</v>
      </c>
      <c r="C242" s="2">
        <v>3</v>
      </c>
      <c r="D242" s="8">
        <v>43609</v>
      </c>
      <c r="E242" s="8">
        <v>43701</v>
      </c>
      <c r="F242" s="8">
        <v>43699</v>
      </c>
      <c r="G242" s="2">
        <v>2.1</v>
      </c>
      <c r="H242" s="2">
        <v>3</v>
      </c>
      <c r="I242" t="str">
        <f>IFERROR(VLOOKUP(B242,Database!A:D,4,0),"assente")</f>
        <v>Lazio</v>
      </c>
      <c r="J242" t="str">
        <f>VLOOKUP(C242,Database!M:O,3,0)</f>
        <v>Calabria</v>
      </c>
      <c r="K242" t="str">
        <f>VLOOKUP(H242,Database!$G$1:$J$4,4,0)</f>
        <v>Calabria</v>
      </c>
      <c r="L242" t="str">
        <f>_xlfn.XLOOKUP(B242,Database!A:A,Database!D:D,"assente")</f>
        <v>Lazio</v>
      </c>
    </row>
    <row r="243" spans="1:12" x14ac:dyDescent="0.3">
      <c r="A243" s="9">
        <v>242</v>
      </c>
      <c r="B243" s="3">
        <v>40</v>
      </c>
      <c r="C243" s="3">
        <v>2</v>
      </c>
      <c r="D243" s="10">
        <v>43699</v>
      </c>
      <c r="E243" s="10">
        <v>43791</v>
      </c>
      <c r="F243" s="10">
        <v>43789</v>
      </c>
      <c r="G243" s="3">
        <v>4.7</v>
      </c>
      <c r="H243" s="3">
        <v>3</v>
      </c>
      <c r="I243" t="str">
        <f>IFERROR(VLOOKUP(B243,Database!A:D,4,0),"assente")</f>
        <v>Molise</v>
      </c>
      <c r="J243" t="str">
        <f>VLOOKUP(C243,Database!M:O,3,0)</f>
        <v>Lazio</v>
      </c>
      <c r="K243" t="str">
        <f>VLOOKUP(H243,Database!$G$1:$J$4,4,0)</f>
        <v>Calabria</v>
      </c>
      <c r="L243" t="str">
        <f>_xlfn.XLOOKUP(B243,Database!A:A,Database!D:D,"assente")</f>
        <v>Molise</v>
      </c>
    </row>
    <row r="244" spans="1:12" x14ac:dyDescent="0.3">
      <c r="A244" s="7">
        <v>243</v>
      </c>
      <c r="B244" s="2">
        <v>36</v>
      </c>
      <c r="C244" s="2">
        <v>1</v>
      </c>
      <c r="D244" s="8">
        <v>43705</v>
      </c>
      <c r="E244" s="8">
        <v>43797</v>
      </c>
      <c r="F244" s="8">
        <v>43795</v>
      </c>
      <c r="G244" s="2">
        <v>8.1</v>
      </c>
      <c r="H244" s="2">
        <v>1</v>
      </c>
      <c r="I244" t="str">
        <f>IFERROR(VLOOKUP(B244,Database!A:D,4,0),"assente")</f>
        <v>Molise</v>
      </c>
      <c r="J244" t="str">
        <f>VLOOKUP(C244,Database!M:O,3,0)</f>
        <v>Lombardia</v>
      </c>
      <c r="K244" t="str">
        <f>VLOOKUP(H244,Database!$G$1:$J$4,4,0)</f>
        <v>Lombardia</v>
      </c>
      <c r="L244" t="str">
        <f>_xlfn.XLOOKUP(B244,Database!A:A,Database!D:D,"assente")</f>
        <v>Molise</v>
      </c>
    </row>
    <row r="245" spans="1:12" x14ac:dyDescent="0.3">
      <c r="A245" s="9">
        <v>244</v>
      </c>
      <c r="B245" s="3">
        <v>16</v>
      </c>
      <c r="C245" s="3">
        <v>3</v>
      </c>
      <c r="D245" s="10">
        <v>43629</v>
      </c>
      <c r="E245" s="10">
        <v>43721</v>
      </c>
      <c r="F245" s="10">
        <v>43719</v>
      </c>
      <c r="G245" s="3">
        <v>0.6</v>
      </c>
      <c r="H245" s="3">
        <v>3</v>
      </c>
      <c r="I245" t="str">
        <f>IFERROR(VLOOKUP(B245,Database!A:D,4,0),"assente")</f>
        <v>Toscana</v>
      </c>
      <c r="J245" t="str">
        <f>VLOOKUP(C245,Database!M:O,3,0)</f>
        <v>Calabria</v>
      </c>
      <c r="K245" t="str">
        <f>VLOOKUP(H245,Database!$G$1:$J$4,4,0)</f>
        <v>Calabria</v>
      </c>
      <c r="L245" t="str">
        <f>_xlfn.XLOOKUP(B245,Database!A:A,Database!D:D,"assente")</f>
        <v>Toscana</v>
      </c>
    </row>
    <row r="246" spans="1:12" x14ac:dyDescent="0.3">
      <c r="A246" s="7">
        <v>245</v>
      </c>
      <c r="B246" s="2">
        <v>26</v>
      </c>
      <c r="C246" s="2">
        <v>1</v>
      </c>
      <c r="D246" s="8">
        <v>43779</v>
      </c>
      <c r="E246" s="8">
        <v>43871</v>
      </c>
      <c r="F246" s="8">
        <v>43869</v>
      </c>
      <c r="G246" s="2">
        <v>6.2</v>
      </c>
      <c r="H246" s="2">
        <v>3</v>
      </c>
      <c r="I246" t="str">
        <f>IFERROR(VLOOKUP(B246,Database!A:D,4,0),"assente")</f>
        <v>Lombardia</v>
      </c>
      <c r="J246" t="str">
        <f>VLOOKUP(C246,Database!M:O,3,0)</f>
        <v>Lombardia</v>
      </c>
      <c r="K246" t="str">
        <f>VLOOKUP(H246,Database!$G$1:$J$4,4,0)</f>
        <v>Calabria</v>
      </c>
      <c r="L246" t="str">
        <f>_xlfn.XLOOKUP(B246,Database!A:A,Database!D:D,"assente")</f>
        <v>Lombardia</v>
      </c>
    </row>
    <row r="247" spans="1:12" x14ac:dyDescent="0.3">
      <c r="A247" s="9">
        <v>246</v>
      </c>
      <c r="B247" s="3">
        <v>18</v>
      </c>
      <c r="C247" s="3">
        <v>2</v>
      </c>
      <c r="D247" s="10">
        <v>43568</v>
      </c>
      <c r="E247" s="10">
        <v>43659</v>
      </c>
      <c r="F247" s="10">
        <v>43658</v>
      </c>
      <c r="G247" s="3">
        <v>4.2</v>
      </c>
      <c r="H247" s="3">
        <v>3</v>
      </c>
      <c r="I247" t="str">
        <f>IFERROR(VLOOKUP(B247,Database!A:D,4,0),"assente")</f>
        <v>Toscana</v>
      </c>
      <c r="J247" t="str">
        <f>VLOOKUP(C247,Database!M:O,3,0)</f>
        <v>Lazio</v>
      </c>
      <c r="K247" t="str">
        <f>VLOOKUP(H247,Database!$G$1:$J$4,4,0)</f>
        <v>Calabria</v>
      </c>
      <c r="L247" t="str">
        <f>_xlfn.XLOOKUP(B247,Database!A:A,Database!D:D,"assente")</f>
        <v>Toscana</v>
      </c>
    </row>
    <row r="248" spans="1:12" x14ac:dyDescent="0.3">
      <c r="A248" s="7">
        <v>247</v>
      </c>
      <c r="B248" s="2">
        <v>24</v>
      </c>
      <c r="C248" s="2">
        <v>1</v>
      </c>
      <c r="D248" s="8">
        <v>43785</v>
      </c>
      <c r="E248" s="8">
        <v>43877</v>
      </c>
      <c r="F248" s="8">
        <v>43875</v>
      </c>
      <c r="G248" s="2">
        <v>8.8000000000000007</v>
      </c>
      <c r="H248" s="2">
        <v>3</v>
      </c>
      <c r="I248" t="str">
        <f>IFERROR(VLOOKUP(B248,Database!A:D,4,0),"assente")</f>
        <v>Piemonte</v>
      </c>
      <c r="J248" t="str">
        <f>VLOOKUP(C248,Database!M:O,3,0)</f>
        <v>Lombardia</v>
      </c>
      <c r="K248" t="str">
        <f>VLOOKUP(H248,Database!$G$1:$J$4,4,0)</f>
        <v>Calabria</v>
      </c>
      <c r="L248" t="str">
        <f>_xlfn.XLOOKUP(B248,Database!A:A,Database!D:D,"assente")</f>
        <v>Piemonte</v>
      </c>
    </row>
    <row r="249" spans="1:12" x14ac:dyDescent="0.3">
      <c r="A249" s="9">
        <v>248</v>
      </c>
      <c r="B249" s="3">
        <v>32</v>
      </c>
      <c r="C249" s="3">
        <v>3</v>
      </c>
      <c r="D249" s="10">
        <v>43814</v>
      </c>
      <c r="E249" s="10">
        <v>43905</v>
      </c>
      <c r="F249" s="10">
        <v>43904</v>
      </c>
      <c r="G249" s="3">
        <v>3</v>
      </c>
      <c r="H249" s="3">
        <v>3</v>
      </c>
      <c r="I249" t="str">
        <f>IFERROR(VLOOKUP(B249,Database!A:D,4,0),"assente")</f>
        <v>Puglia</v>
      </c>
      <c r="J249" t="str">
        <f>VLOOKUP(C249,Database!M:O,3,0)</f>
        <v>Calabria</v>
      </c>
      <c r="K249" t="str">
        <f>VLOOKUP(H249,Database!$G$1:$J$4,4,0)</f>
        <v>Calabria</v>
      </c>
      <c r="L249" t="str">
        <f>_xlfn.XLOOKUP(B249,Database!A:A,Database!D:D,"assente")</f>
        <v>Puglia</v>
      </c>
    </row>
    <row r="250" spans="1:12" x14ac:dyDescent="0.3">
      <c r="A250" s="7">
        <v>249</v>
      </c>
      <c r="B250" s="2">
        <v>2</v>
      </c>
      <c r="C250" s="2">
        <v>2</v>
      </c>
      <c r="D250" s="8">
        <v>43551</v>
      </c>
      <c r="E250" s="8">
        <v>43643</v>
      </c>
      <c r="F250" s="8">
        <v>43641</v>
      </c>
      <c r="G250" s="2">
        <v>3.8</v>
      </c>
      <c r="H250" s="2">
        <v>3</v>
      </c>
      <c r="I250" t="str">
        <f>IFERROR(VLOOKUP(B250,Database!A:D,4,0),"assente")</f>
        <v>Lazio</v>
      </c>
      <c r="J250" t="str">
        <f>VLOOKUP(C250,Database!M:O,3,0)</f>
        <v>Lazio</v>
      </c>
      <c r="K250" t="str">
        <f>VLOOKUP(H250,Database!$G$1:$J$4,4,0)</f>
        <v>Calabria</v>
      </c>
      <c r="L250" t="str">
        <f>_xlfn.XLOOKUP(B250,Database!A:A,Database!D:D,"assente")</f>
        <v>Lazio</v>
      </c>
    </row>
    <row r="251" spans="1:12" x14ac:dyDescent="0.3">
      <c r="A251" s="9">
        <v>250</v>
      </c>
      <c r="B251" s="3">
        <v>15</v>
      </c>
      <c r="C251" s="3">
        <v>3</v>
      </c>
      <c r="D251" s="10">
        <v>43696</v>
      </c>
      <c r="E251" s="10">
        <v>43788</v>
      </c>
      <c r="F251" s="10">
        <v>43786</v>
      </c>
      <c r="G251" s="3">
        <v>3.6</v>
      </c>
      <c r="H251" s="3">
        <v>1</v>
      </c>
      <c r="I251" t="str">
        <f>IFERROR(VLOOKUP(B251,Database!A:D,4,0),"assente")</f>
        <v>Toscana</v>
      </c>
      <c r="J251" t="str">
        <f>VLOOKUP(C251,Database!M:O,3,0)</f>
        <v>Calabria</v>
      </c>
      <c r="K251" t="str">
        <f>VLOOKUP(H251,Database!$G$1:$J$4,4,0)</f>
        <v>Lombardia</v>
      </c>
      <c r="L251" t="str">
        <f>_xlfn.XLOOKUP(B251,Database!A:A,Database!D:D,"assente")</f>
        <v>Toscana</v>
      </c>
    </row>
    <row r="252" spans="1:12" x14ac:dyDescent="0.3">
      <c r="A252" s="7">
        <v>251</v>
      </c>
      <c r="B252" s="2">
        <v>18</v>
      </c>
      <c r="C252" s="2">
        <v>3</v>
      </c>
      <c r="D252" s="8">
        <v>43668</v>
      </c>
      <c r="E252" s="8">
        <v>43760</v>
      </c>
      <c r="F252" s="8">
        <v>43758</v>
      </c>
      <c r="G252" s="2">
        <v>1</v>
      </c>
      <c r="H252" s="2">
        <v>3</v>
      </c>
      <c r="I252" t="str">
        <f>IFERROR(VLOOKUP(B252,Database!A:D,4,0),"assente")</f>
        <v>Toscana</v>
      </c>
      <c r="J252" t="str">
        <f>VLOOKUP(C252,Database!M:O,3,0)</f>
        <v>Calabria</v>
      </c>
      <c r="K252" t="str">
        <f>VLOOKUP(H252,Database!$G$1:$J$4,4,0)</f>
        <v>Calabria</v>
      </c>
      <c r="L252" t="str">
        <f>_xlfn.XLOOKUP(B252,Database!A:A,Database!D:D,"assente")</f>
        <v>Toscana</v>
      </c>
    </row>
    <row r="253" spans="1:12" x14ac:dyDescent="0.3">
      <c r="A253" s="9">
        <v>252</v>
      </c>
      <c r="B253" s="3">
        <v>4</v>
      </c>
      <c r="C253" s="3">
        <v>2</v>
      </c>
      <c r="D253" s="10">
        <v>43717</v>
      </c>
      <c r="E253" s="10">
        <v>43808</v>
      </c>
      <c r="F253" s="10">
        <v>43807</v>
      </c>
      <c r="G253" s="3">
        <v>0.6</v>
      </c>
      <c r="H253" s="3">
        <v>2</v>
      </c>
      <c r="I253" t="str">
        <f>IFERROR(VLOOKUP(B253,Database!A:D,4,0),"assente")</f>
        <v>Lazio</v>
      </c>
      <c r="J253" t="str">
        <f>VLOOKUP(C253,Database!M:O,3,0)</f>
        <v>Lazio</v>
      </c>
      <c r="K253" t="str">
        <f>VLOOKUP(H253,Database!$G$1:$J$4,4,0)</f>
        <v>Lazio</v>
      </c>
      <c r="L253" t="str">
        <f>_xlfn.XLOOKUP(B253,Database!A:A,Database!D:D,"assente")</f>
        <v>Lazio</v>
      </c>
    </row>
    <row r="254" spans="1:12" x14ac:dyDescent="0.3">
      <c r="A254" s="7">
        <v>253</v>
      </c>
      <c r="B254" s="2">
        <v>20</v>
      </c>
      <c r="C254" s="2">
        <v>1</v>
      </c>
      <c r="D254" s="8">
        <v>43698</v>
      </c>
      <c r="E254" s="8">
        <v>43790</v>
      </c>
      <c r="F254" s="8">
        <v>43788</v>
      </c>
      <c r="G254" s="2">
        <v>8.1</v>
      </c>
      <c r="H254" s="2">
        <v>3</v>
      </c>
      <c r="I254" t="str">
        <f>IFERROR(VLOOKUP(B254,Database!A:D,4,0),"assente")</f>
        <v>Piemonte</v>
      </c>
      <c r="J254" t="str">
        <f>VLOOKUP(C254,Database!M:O,3,0)</f>
        <v>Lombardia</v>
      </c>
      <c r="K254" t="str">
        <f>VLOOKUP(H254,Database!$G$1:$J$4,4,0)</f>
        <v>Calabria</v>
      </c>
      <c r="L254" t="str">
        <f>_xlfn.XLOOKUP(B254,Database!A:A,Database!D:D,"assente")</f>
        <v>Piemonte</v>
      </c>
    </row>
    <row r="255" spans="1:12" x14ac:dyDescent="0.3">
      <c r="A255" s="9">
        <v>254</v>
      </c>
      <c r="B255" s="3">
        <v>17</v>
      </c>
      <c r="C255" s="3">
        <v>1</v>
      </c>
      <c r="D255" s="10">
        <v>43526</v>
      </c>
      <c r="E255" s="10">
        <v>43618</v>
      </c>
      <c r="F255" s="10">
        <v>43616</v>
      </c>
      <c r="G255" s="3">
        <v>6.3</v>
      </c>
      <c r="H255" s="3">
        <v>2</v>
      </c>
      <c r="I255" t="str">
        <f>IFERROR(VLOOKUP(B255,Database!A:D,4,0),"assente")</f>
        <v>Toscana</v>
      </c>
      <c r="J255" t="str">
        <f>VLOOKUP(C255,Database!M:O,3,0)</f>
        <v>Lombardia</v>
      </c>
      <c r="K255" t="str">
        <f>VLOOKUP(H255,Database!$G$1:$J$4,4,0)</f>
        <v>Lazio</v>
      </c>
      <c r="L255" t="str">
        <f>_xlfn.XLOOKUP(B255,Database!A:A,Database!D:D,"assente")</f>
        <v>Toscana</v>
      </c>
    </row>
    <row r="256" spans="1:12" x14ac:dyDescent="0.3">
      <c r="A256" s="7">
        <v>255</v>
      </c>
      <c r="B256" s="2">
        <v>31</v>
      </c>
      <c r="C256" s="2">
        <v>2</v>
      </c>
      <c r="D256" s="8">
        <v>43810</v>
      </c>
      <c r="E256" s="8">
        <v>43901</v>
      </c>
      <c r="F256" s="8">
        <v>43900</v>
      </c>
      <c r="G256" s="2">
        <v>8</v>
      </c>
      <c r="H256" s="2">
        <v>3</v>
      </c>
      <c r="I256" t="str">
        <f>IFERROR(VLOOKUP(B256,Database!A:D,4,0),"assente")</f>
        <v>Puglia</v>
      </c>
      <c r="J256" t="str">
        <f>VLOOKUP(C256,Database!M:O,3,0)</f>
        <v>Lazio</v>
      </c>
      <c r="K256" t="str">
        <f>VLOOKUP(H256,Database!$G$1:$J$4,4,0)</f>
        <v>Calabria</v>
      </c>
      <c r="L256" t="str">
        <f>_xlfn.XLOOKUP(B256,Database!A:A,Database!D:D,"assente")</f>
        <v>Puglia</v>
      </c>
    </row>
    <row r="257" spans="1:12" x14ac:dyDescent="0.3">
      <c r="A257" s="9">
        <v>256</v>
      </c>
      <c r="B257" s="3">
        <v>23</v>
      </c>
      <c r="C257" s="3">
        <v>3</v>
      </c>
      <c r="D257" s="10">
        <v>43541</v>
      </c>
      <c r="E257" s="10">
        <v>43633</v>
      </c>
      <c r="F257" s="10">
        <v>43631</v>
      </c>
      <c r="G257" s="3">
        <v>4.8</v>
      </c>
      <c r="H257" s="3">
        <v>2</v>
      </c>
      <c r="I257" t="str">
        <f>IFERROR(VLOOKUP(B257,Database!A:D,4,0),"assente")</f>
        <v>Piemonte</v>
      </c>
      <c r="J257" t="str">
        <f>VLOOKUP(C257,Database!M:O,3,0)</f>
        <v>Calabria</v>
      </c>
      <c r="K257" t="str">
        <f>VLOOKUP(H257,Database!$G$1:$J$4,4,0)</f>
        <v>Lazio</v>
      </c>
      <c r="L257" t="str">
        <f>_xlfn.XLOOKUP(B257,Database!A:A,Database!D:D,"assente")</f>
        <v>Piemonte</v>
      </c>
    </row>
    <row r="258" spans="1:12" x14ac:dyDescent="0.3">
      <c r="A258" s="7">
        <v>257</v>
      </c>
      <c r="B258" s="2">
        <v>39</v>
      </c>
      <c r="C258" s="2">
        <v>3</v>
      </c>
      <c r="D258" s="8">
        <v>43813</v>
      </c>
      <c r="E258" s="8">
        <v>43904</v>
      </c>
      <c r="F258" s="8">
        <v>43903</v>
      </c>
      <c r="G258" s="2">
        <v>8.1</v>
      </c>
      <c r="H258" s="2">
        <v>2</v>
      </c>
      <c r="I258" t="str">
        <f>IFERROR(VLOOKUP(B258,Database!A:D,4,0),"assente")</f>
        <v>Molise</v>
      </c>
      <c r="J258" t="str">
        <f>VLOOKUP(C258,Database!M:O,3,0)</f>
        <v>Calabria</v>
      </c>
      <c r="K258" t="str">
        <f>VLOOKUP(H258,Database!$G$1:$J$4,4,0)</f>
        <v>Lazio</v>
      </c>
      <c r="L258" t="str">
        <f>_xlfn.XLOOKUP(B258,Database!A:A,Database!D:D,"assente")</f>
        <v>Molise</v>
      </c>
    </row>
    <row r="259" spans="1:12" x14ac:dyDescent="0.3">
      <c r="A259" s="9">
        <v>258</v>
      </c>
      <c r="B259" s="3">
        <v>38</v>
      </c>
      <c r="C259" s="3">
        <v>1</v>
      </c>
      <c r="D259" s="10">
        <v>43780</v>
      </c>
      <c r="E259" s="10">
        <v>43872</v>
      </c>
      <c r="F259" s="10">
        <v>43870</v>
      </c>
      <c r="G259" s="3">
        <v>1</v>
      </c>
      <c r="H259" s="3">
        <v>1</v>
      </c>
      <c r="I259" t="str">
        <f>IFERROR(VLOOKUP(B259,Database!A:D,4,0),"assente")</f>
        <v>Molise</v>
      </c>
      <c r="J259" t="str">
        <f>VLOOKUP(C259,Database!M:O,3,0)</f>
        <v>Lombardia</v>
      </c>
      <c r="K259" t="str">
        <f>VLOOKUP(H259,Database!$G$1:$J$4,4,0)</f>
        <v>Lombardia</v>
      </c>
      <c r="L259" t="str">
        <f>_xlfn.XLOOKUP(B259,Database!A:A,Database!D:D,"assente")</f>
        <v>Molise</v>
      </c>
    </row>
    <row r="260" spans="1:12" x14ac:dyDescent="0.3">
      <c r="A260" s="7">
        <v>259</v>
      </c>
      <c r="B260" s="2">
        <v>12</v>
      </c>
      <c r="C260" s="2">
        <v>2</v>
      </c>
      <c r="D260" s="8">
        <v>43562</v>
      </c>
      <c r="E260" s="8">
        <v>43653</v>
      </c>
      <c r="F260" s="8">
        <v>43652</v>
      </c>
      <c r="G260" s="2">
        <v>0.3</v>
      </c>
      <c r="H260" s="2">
        <v>1</v>
      </c>
      <c r="I260" t="str">
        <f>IFERROR(VLOOKUP(B260,Database!A:D,4,0),"assente")</f>
        <v>Toscana</v>
      </c>
      <c r="J260" t="str">
        <f>VLOOKUP(C260,Database!M:O,3,0)</f>
        <v>Lazio</v>
      </c>
      <c r="K260" t="str">
        <f>VLOOKUP(H260,Database!$G$1:$J$4,4,0)</f>
        <v>Lombardia</v>
      </c>
      <c r="L260" t="str">
        <f>_xlfn.XLOOKUP(B260,Database!A:A,Database!D:D,"assente")</f>
        <v>Toscana</v>
      </c>
    </row>
    <row r="261" spans="1:12" x14ac:dyDescent="0.3">
      <c r="A261" s="9">
        <v>260</v>
      </c>
      <c r="B261" s="3">
        <v>2</v>
      </c>
      <c r="C261" s="3">
        <v>3</v>
      </c>
      <c r="D261" s="10">
        <v>43802</v>
      </c>
      <c r="E261" s="10">
        <v>43893</v>
      </c>
      <c r="F261" s="10">
        <v>43892</v>
      </c>
      <c r="G261" s="3">
        <v>2.5</v>
      </c>
      <c r="H261" s="3">
        <v>2</v>
      </c>
      <c r="I261" t="str">
        <f>IFERROR(VLOOKUP(B261,Database!A:D,4,0),"assente")</f>
        <v>Lazio</v>
      </c>
      <c r="J261" t="str">
        <f>VLOOKUP(C261,Database!M:O,3,0)</f>
        <v>Calabria</v>
      </c>
      <c r="K261" t="str">
        <f>VLOOKUP(H261,Database!$G$1:$J$4,4,0)</f>
        <v>Lazio</v>
      </c>
      <c r="L261" t="str">
        <f>_xlfn.XLOOKUP(B261,Database!A:A,Database!D:D,"assente")</f>
        <v>Lazio</v>
      </c>
    </row>
    <row r="262" spans="1:12" x14ac:dyDescent="0.3">
      <c r="A262" s="7">
        <v>261</v>
      </c>
      <c r="B262" s="2">
        <v>19</v>
      </c>
      <c r="C262" s="2">
        <v>3</v>
      </c>
      <c r="D262" s="8">
        <v>43518</v>
      </c>
      <c r="E262" s="8">
        <v>43607</v>
      </c>
      <c r="F262" s="8">
        <v>43608</v>
      </c>
      <c r="G262" s="2">
        <v>1.6</v>
      </c>
      <c r="H262" s="2">
        <v>1</v>
      </c>
      <c r="I262" t="str">
        <f>IFERROR(VLOOKUP(B262,Database!A:D,4,0),"assente")</f>
        <v>Toscana</v>
      </c>
      <c r="J262" t="str">
        <f>VLOOKUP(C262,Database!M:O,3,0)</f>
        <v>Calabria</v>
      </c>
      <c r="K262" t="str">
        <f>VLOOKUP(H262,Database!$G$1:$J$4,4,0)</f>
        <v>Lombardia</v>
      </c>
      <c r="L262" t="str">
        <f>_xlfn.XLOOKUP(B262,Database!A:A,Database!D:D,"assente")</f>
        <v>Toscana</v>
      </c>
    </row>
    <row r="263" spans="1:12" x14ac:dyDescent="0.3">
      <c r="A263" s="9">
        <v>262</v>
      </c>
      <c r="B263" s="3">
        <v>26</v>
      </c>
      <c r="C263" s="3">
        <v>2</v>
      </c>
      <c r="D263" s="10">
        <v>43691</v>
      </c>
      <c r="E263" s="10">
        <v>43783</v>
      </c>
      <c r="F263" s="10">
        <v>43781</v>
      </c>
      <c r="G263" s="3">
        <v>10.199999999999999</v>
      </c>
      <c r="H263" s="3">
        <v>2</v>
      </c>
      <c r="I263" t="str">
        <f>IFERROR(VLOOKUP(B263,Database!A:D,4,0),"assente")</f>
        <v>Lombardia</v>
      </c>
      <c r="J263" t="str">
        <f>VLOOKUP(C263,Database!M:O,3,0)</f>
        <v>Lazio</v>
      </c>
      <c r="K263" t="str">
        <f>VLOOKUP(H263,Database!$G$1:$J$4,4,0)</f>
        <v>Lazio</v>
      </c>
      <c r="L263" t="str">
        <f>_xlfn.XLOOKUP(B263,Database!A:A,Database!D:D,"assente")</f>
        <v>Lombardia</v>
      </c>
    </row>
    <row r="264" spans="1:12" x14ac:dyDescent="0.3">
      <c r="A264" s="7">
        <v>263</v>
      </c>
      <c r="B264" s="2">
        <v>18</v>
      </c>
      <c r="C264" s="2">
        <v>1</v>
      </c>
      <c r="D264" s="8">
        <v>43466</v>
      </c>
      <c r="E264" s="8">
        <v>43556</v>
      </c>
      <c r="F264" s="8">
        <v>43556</v>
      </c>
      <c r="G264" s="2">
        <v>0.6</v>
      </c>
      <c r="H264" s="2">
        <v>2</v>
      </c>
      <c r="I264" t="str">
        <f>IFERROR(VLOOKUP(B264,Database!A:D,4,0),"assente")</f>
        <v>Toscana</v>
      </c>
      <c r="J264" t="str">
        <f>VLOOKUP(C264,Database!M:O,3,0)</f>
        <v>Lombardia</v>
      </c>
      <c r="K264" t="str">
        <f>VLOOKUP(H264,Database!$G$1:$J$4,4,0)</f>
        <v>Lazio</v>
      </c>
      <c r="L264" t="str">
        <f>_xlfn.XLOOKUP(B264,Database!A:A,Database!D:D,"assente")</f>
        <v>Toscana</v>
      </c>
    </row>
    <row r="265" spans="1:12" x14ac:dyDescent="0.3">
      <c r="A265" s="9">
        <v>264</v>
      </c>
      <c r="B265" s="3">
        <v>21</v>
      </c>
      <c r="C265" s="3">
        <v>3</v>
      </c>
      <c r="D265" s="10">
        <v>43726</v>
      </c>
      <c r="E265" s="10">
        <v>43817</v>
      </c>
      <c r="F265" s="10">
        <v>43816</v>
      </c>
      <c r="G265" s="3">
        <v>6.5</v>
      </c>
      <c r="H265" s="3">
        <v>1</v>
      </c>
      <c r="I265" t="str">
        <f>IFERROR(VLOOKUP(B265,Database!A:D,4,0),"assente")</f>
        <v>Piemonte</v>
      </c>
      <c r="J265" t="str">
        <f>VLOOKUP(C265,Database!M:O,3,0)</f>
        <v>Calabria</v>
      </c>
      <c r="K265" t="str">
        <f>VLOOKUP(H265,Database!$G$1:$J$4,4,0)</f>
        <v>Lombardia</v>
      </c>
      <c r="L265" t="str">
        <f>_xlfn.XLOOKUP(B265,Database!A:A,Database!D:D,"assente")</f>
        <v>Piemonte</v>
      </c>
    </row>
    <row r="266" spans="1:12" x14ac:dyDescent="0.3">
      <c r="A266" s="7">
        <v>265</v>
      </c>
      <c r="B266" s="2">
        <v>30</v>
      </c>
      <c r="C266" s="2">
        <v>1</v>
      </c>
      <c r="D266" s="8">
        <v>43506</v>
      </c>
      <c r="E266" s="8">
        <v>43595</v>
      </c>
      <c r="F266" s="8">
        <v>43596</v>
      </c>
      <c r="G266" s="2">
        <v>6</v>
      </c>
      <c r="H266" s="2">
        <v>3</v>
      </c>
      <c r="I266" t="str">
        <f>IFERROR(VLOOKUP(B266,Database!A:D,4,0),"assente")</f>
        <v>Puglia</v>
      </c>
      <c r="J266" t="str">
        <f>VLOOKUP(C266,Database!M:O,3,0)</f>
        <v>Lombardia</v>
      </c>
      <c r="K266" t="str">
        <f>VLOOKUP(H266,Database!$G$1:$J$4,4,0)</f>
        <v>Calabria</v>
      </c>
      <c r="L266" t="str">
        <f>_xlfn.XLOOKUP(B266,Database!A:A,Database!D:D,"assente")</f>
        <v>Puglia</v>
      </c>
    </row>
    <row r="267" spans="1:12" x14ac:dyDescent="0.3">
      <c r="A267" s="9">
        <v>266</v>
      </c>
      <c r="B267" s="3">
        <v>19</v>
      </c>
      <c r="C267" s="3">
        <v>1</v>
      </c>
      <c r="D267" s="10">
        <v>43596</v>
      </c>
      <c r="E267" s="10">
        <v>43688</v>
      </c>
      <c r="F267" s="10">
        <v>43686</v>
      </c>
      <c r="G267" s="3">
        <v>1.9</v>
      </c>
      <c r="H267" s="3">
        <v>2</v>
      </c>
      <c r="I267" t="str">
        <f>IFERROR(VLOOKUP(B267,Database!A:D,4,0),"assente")</f>
        <v>Toscana</v>
      </c>
      <c r="J267" t="str">
        <f>VLOOKUP(C267,Database!M:O,3,0)</f>
        <v>Lombardia</v>
      </c>
      <c r="K267" t="str">
        <f>VLOOKUP(H267,Database!$G$1:$J$4,4,0)</f>
        <v>Lazio</v>
      </c>
      <c r="L267" t="str">
        <f>_xlfn.XLOOKUP(B267,Database!A:A,Database!D:D,"assente")</f>
        <v>Toscana</v>
      </c>
    </row>
    <row r="268" spans="1:12" x14ac:dyDescent="0.3">
      <c r="A268" s="7">
        <v>267</v>
      </c>
      <c r="B268" s="2">
        <v>12</v>
      </c>
      <c r="C268" s="2">
        <v>2</v>
      </c>
      <c r="D268" s="8">
        <v>43712</v>
      </c>
      <c r="E268" s="8">
        <v>43803</v>
      </c>
      <c r="F268" s="8">
        <v>43802</v>
      </c>
      <c r="G268" s="2">
        <v>4.5999999999999996</v>
      </c>
      <c r="H268" s="2">
        <v>1</v>
      </c>
      <c r="I268" t="str">
        <f>IFERROR(VLOOKUP(B268,Database!A:D,4,0),"assente")</f>
        <v>Toscana</v>
      </c>
      <c r="J268" t="str">
        <f>VLOOKUP(C268,Database!M:O,3,0)</f>
        <v>Lazio</v>
      </c>
      <c r="K268" t="str">
        <f>VLOOKUP(H268,Database!$G$1:$J$4,4,0)</f>
        <v>Lombardia</v>
      </c>
      <c r="L268" t="str">
        <f>_xlfn.XLOOKUP(B268,Database!A:A,Database!D:D,"assente")</f>
        <v>Toscana</v>
      </c>
    </row>
    <row r="269" spans="1:12" x14ac:dyDescent="0.3">
      <c r="A269" s="9">
        <v>268</v>
      </c>
      <c r="B269" s="3">
        <v>18</v>
      </c>
      <c r="C269" s="3">
        <v>1</v>
      </c>
      <c r="D269" s="10">
        <v>43498</v>
      </c>
      <c r="E269" s="10">
        <v>43587</v>
      </c>
      <c r="F269" s="10">
        <v>43588</v>
      </c>
      <c r="G269" s="3">
        <v>0.5</v>
      </c>
      <c r="H269" s="3">
        <v>1</v>
      </c>
      <c r="I269" t="str">
        <f>IFERROR(VLOOKUP(B269,Database!A:D,4,0),"assente")</f>
        <v>Toscana</v>
      </c>
      <c r="J269" t="str">
        <f>VLOOKUP(C269,Database!M:O,3,0)</f>
        <v>Lombardia</v>
      </c>
      <c r="K269" t="str">
        <f>VLOOKUP(H269,Database!$G$1:$J$4,4,0)</f>
        <v>Lombardia</v>
      </c>
      <c r="L269" t="str">
        <f>_xlfn.XLOOKUP(B269,Database!A:A,Database!D:D,"assente")</f>
        <v>Toscana</v>
      </c>
    </row>
    <row r="270" spans="1:12" x14ac:dyDescent="0.3">
      <c r="A270" s="7">
        <v>269</v>
      </c>
      <c r="B270" s="2">
        <v>39</v>
      </c>
      <c r="C270" s="2">
        <v>1</v>
      </c>
      <c r="D270" s="8">
        <v>43611</v>
      </c>
      <c r="E270" s="8">
        <v>43703</v>
      </c>
      <c r="F270" s="8">
        <v>43701</v>
      </c>
      <c r="G270" s="2">
        <v>2.7</v>
      </c>
      <c r="H270" s="2">
        <v>2</v>
      </c>
      <c r="I270" t="str">
        <f>IFERROR(VLOOKUP(B270,Database!A:D,4,0),"assente")</f>
        <v>Molise</v>
      </c>
      <c r="J270" t="str">
        <f>VLOOKUP(C270,Database!M:O,3,0)</f>
        <v>Lombardia</v>
      </c>
      <c r="K270" t="str">
        <f>VLOOKUP(H270,Database!$G$1:$J$4,4,0)</f>
        <v>Lazio</v>
      </c>
      <c r="L270" t="str">
        <f>_xlfn.XLOOKUP(B270,Database!A:A,Database!D:D,"assente")</f>
        <v>Molise</v>
      </c>
    </row>
    <row r="271" spans="1:12" x14ac:dyDescent="0.3">
      <c r="A271" s="9">
        <v>270</v>
      </c>
      <c r="B271" s="3">
        <v>25</v>
      </c>
      <c r="C271" s="3">
        <v>3</v>
      </c>
      <c r="D271" s="10">
        <v>43601</v>
      </c>
      <c r="E271" s="10">
        <v>43693</v>
      </c>
      <c r="F271" s="10">
        <v>43691</v>
      </c>
      <c r="G271" s="3">
        <v>2</v>
      </c>
      <c r="H271" s="3">
        <v>3</v>
      </c>
      <c r="I271" t="str">
        <f>IFERROR(VLOOKUP(B271,Database!A:D,4,0),"assente")</f>
        <v>Lombardia</v>
      </c>
      <c r="J271" t="str">
        <f>VLOOKUP(C271,Database!M:O,3,0)</f>
        <v>Calabria</v>
      </c>
      <c r="K271" t="str">
        <f>VLOOKUP(H271,Database!$G$1:$J$4,4,0)</f>
        <v>Calabria</v>
      </c>
      <c r="L271" t="str">
        <f>_xlfn.XLOOKUP(B271,Database!A:A,Database!D:D,"assente")</f>
        <v>Lombardia</v>
      </c>
    </row>
    <row r="272" spans="1:12" x14ac:dyDescent="0.3">
      <c r="A272" s="7">
        <v>271</v>
      </c>
      <c r="B272" s="2">
        <v>15</v>
      </c>
      <c r="C272" s="2">
        <v>1</v>
      </c>
      <c r="D272" s="8">
        <v>43586</v>
      </c>
      <c r="E272" s="8">
        <v>43678</v>
      </c>
      <c r="F272" s="8">
        <v>43676</v>
      </c>
      <c r="G272" s="2">
        <v>7.1</v>
      </c>
      <c r="H272" s="2">
        <v>1</v>
      </c>
      <c r="I272" t="str">
        <f>IFERROR(VLOOKUP(B272,Database!A:D,4,0),"assente")</f>
        <v>Toscana</v>
      </c>
      <c r="J272" t="str">
        <f>VLOOKUP(C272,Database!M:O,3,0)</f>
        <v>Lombardia</v>
      </c>
      <c r="K272" t="str">
        <f>VLOOKUP(H272,Database!$G$1:$J$4,4,0)</f>
        <v>Lombardia</v>
      </c>
      <c r="L272" t="str">
        <f>_xlfn.XLOOKUP(B272,Database!A:A,Database!D:D,"assente")</f>
        <v>Toscana</v>
      </c>
    </row>
    <row r="273" spans="1:12" x14ac:dyDescent="0.3">
      <c r="A273" s="9">
        <v>272</v>
      </c>
      <c r="B273" s="3">
        <v>16</v>
      </c>
      <c r="C273" s="3">
        <v>3</v>
      </c>
      <c r="D273" s="10">
        <v>43809</v>
      </c>
      <c r="E273" s="10">
        <v>43900</v>
      </c>
      <c r="F273" s="10">
        <v>43899</v>
      </c>
      <c r="G273" s="3">
        <v>0.6</v>
      </c>
      <c r="H273" s="3">
        <v>3</v>
      </c>
      <c r="I273" t="str">
        <f>IFERROR(VLOOKUP(B273,Database!A:D,4,0),"assente")</f>
        <v>Toscana</v>
      </c>
      <c r="J273" t="str">
        <f>VLOOKUP(C273,Database!M:O,3,0)</f>
        <v>Calabria</v>
      </c>
      <c r="K273" t="str">
        <f>VLOOKUP(H273,Database!$G$1:$J$4,4,0)</f>
        <v>Calabria</v>
      </c>
      <c r="L273" t="str">
        <f>_xlfn.XLOOKUP(B273,Database!A:A,Database!D:D,"assente")</f>
        <v>Toscana</v>
      </c>
    </row>
    <row r="274" spans="1:12" x14ac:dyDescent="0.3">
      <c r="A274" s="7">
        <v>273</v>
      </c>
      <c r="B274" s="2">
        <v>37</v>
      </c>
      <c r="C274" s="2">
        <v>1</v>
      </c>
      <c r="D274" s="8">
        <v>43820</v>
      </c>
      <c r="E274" s="8">
        <v>43911</v>
      </c>
      <c r="F274" s="8">
        <v>43910</v>
      </c>
      <c r="G274" s="2">
        <v>5.9</v>
      </c>
      <c r="H274" s="2">
        <v>1</v>
      </c>
      <c r="I274" t="str">
        <f>IFERROR(VLOOKUP(B274,Database!A:D,4,0),"assente")</f>
        <v>Molise</v>
      </c>
      <c r="J274" t="str">
        <f>VLOOKUP(C274,Database!M:O,3,0)</f>
        <v>Lombardia</v>
      </c>
      <c r="K274" t="str">
        <f>VLOOKUP(H274,Database!$G$1:$J$4,4,0)</f>
        <v>Lombardia</v>
      </c>
      <c r="L274" t="str">
        <f>_xlfn.XLOOKUP(B274,Database!A:A,Database!D:D,"assente")</f>
        <v>Molise</v>
      </c>
    </row>
    <row r="275" spans="1:12" x14ac:dyDescent="0.3">
      <c r="A275" s="9">
        <v>274</v>
      </c>
      <c r="B275" s="3">
        <v>2</v>
      </c>
      <c r="C275" s="3">
        <v>3</v>
      </c>
      <c r="D275" s="10">
        <v>43823</v>
      </c>
      <c r="E275" s="10">
        <v>43914</v>
      </c>
      <c r="F275" s="10">
        <v>43913</v>
      </c>
      <c r="G275" s="3">
        <v>8.1</v>
      </c>
      <c r="H275" s="3">
        <v>2</v>
      </c>
      <c r="I275" t="str">
        <f>IFERROR(VLOOKUP(B275,Database!A:D,4,0),"assente")</f>
        <v>Lazio</v>
      </c>
      <c r="J275" t="str">
        <f>VLOOKUP(C275,Database!M:O,3,0)</f>
        <v>Calabria</v>
      </c>
      <c r="K275" t="str">
        <f>VLOOKUP(H275,Database!$G$1:$J$4,4,0)</f>
        <v>Lazio</v>
      </c>
      <c r="L275" t="str">
        <f>_xlfn.XLOOKUP(B275,Database!A:A,Database!D:D,"assente")</f>
        <v>Lazio</v>
      </c>
    </row>
    <row r="276" spans="1:12" x14ac:dyDescent="0.3">
      <c r="A276" s="7">
        <v>275</v>
      </c>
      <c r="B276" s="2">
        <v>2</v>
      </c>
      <c r="C276" s="2">
        <v>3</v>
      </c>
      <c r="D276" s="8">
        <v>43525</v>
      </c>
      <c r="E276" s="8">
        <v>43617</v>
      </c>
      <c r="F276" s="8">
        <v>43615</v>
      </c>
      <c r="G276" s="2">
        <v>8.9</v>
      </c>
      <c r="H276" s="2">
        <v>3</v>
      </c>
      <c r="I276" t="str">
        <f>IFERROR(VLOOKUP(B276,Database!A:D,4,0),"assente")</f>
        <v>Lazio</v>
      </c>
      <c r="J276" t="str">
        <f>VLOOKUP(C276,Database!M:O,3,0)</f>
        <v>Calabria</v>
      </c>
      <c r="K276" t="str">
        <f>VLOOKUP(H276,Database!$G$1:$J$4,4,0)</f>
        <v>Calabria</v>
      </c>
      <c r="L276" t="str">
        <f>_xlfn.XLOOKUP(B276,Database!A:A,Database!D:D,"assente")</f>
        <v>Lazio</v>
      </c>
    </row>
    <row r="277" spans="1:12" x14ac:dyDescent="0.3">
      <c r="A277" s="9">
        <v>276</v>
      </c>
      <c r="B277" s="3">
        <v>36</v>
      </c>
      <c r="C277" s="3">
        <v>1</v>
      </c>
      <c r="D277" s="10">
        <v>43751</v>
      </c>
      <c r="E277" s="10">
        <v>43843</v>
      </c>
      <c r="F277" s="10">
        <v>43841</v>
      </c>
      <c r="G277" s="3">
        <v>2.8</v>
      </c>
      <c r="H277" s="3">
        <v>3</v>
      </c>
      <c r="I277" t="str">
        <f>IFERROR(VLOOKUP(B277,Database!A:D,4,0),"assente")</f>
        <v>Molise</v>
      </c>
      <c r="J277" t="str">
        <f>VLOOKUP(C277,Database!M:O,3,0)</f>
        <v>Lombardia</v>
      </c>
      <c r="K277" t="str">
        <f>VLOOKUP(H277,Database!$G$1:$J$4,4,0)</f>
        <v>Calabria</v>
      </c>
      <c r="L277" t="str">
        <f>_xlfn.XLOOKUP(B277,Database!A:A,Database!D:D,"assente")</f>
        <v>Molise</v>
      </c>
    </row>
    <row r="278" spans="1:12" x14ac:dyDescent="0.3">
      <c r="A278" s="7">
        <v>277</v>
      </c>
      <c r="B278" s="2">
        <v>15</v>
      </c>
      <c r="C278" s="2">
        <v>1</v>
      </c>
      <c r="D278" s="8">
        <v>43752</v>
      </c>
      <c r="E278" s="8">
        <v>43844</v>
      </c>
      <c r="F278" s="8">
        <v>43842</v>
      </c>
      <c r="G278" s="2">
        <v>0</v>
      </c>
      <c r="H278" s="2">
        <v>2</v>
      </c>
      <c r="I278" t="str">
        <f>IFERROR(VLOOKUP(B278,Database!A:D,4,0),"assente")</f>
        <v>Toscana</v>
      </c>
      <c r="J278" t="str">
        <f>VLOOKUP(C278,Database!M:O,3,0)</f>
        <v>Lombardia</v>
      </c>
      <c r="K278" t="str">
        <f>VLOOKUP(H278,Database!$G$1:$J$4,4,0)</f>
        <v>Lazio</v>
      </c>
      <c r="L278" t="str">
        <f>_xlfn.XLOOKUP(B278,Database!A:A,Database!D:D,"assente")</f>
        <v>Toscana</v>
      </c>
    </row>
    <row r="279" spans="1:12" x14ac:dyDescent="0.3">
      <c r="A279" s="9">
        <v>278</v>
      </c>
      <c r="B279" s="3">
        <v>6</v>
      </c>
      <c r="C279" s="3">
        <v>3</v>
      </c>
      <c r="D279" s="10">
        <v>43782</v>
      </c>
      <c r="E279" s="10">
        <v>43874</v>
      </c>
      <c r="F279" s="10">
        <v>43872</v>
      </c>
      <c r="G279" s="3">
        <v>4</v>
      </c>
      <c r="H279" s="3">
        <v>1</v>
      </c>
      <c r="I279" t="str">
        <f>IFERROR(VLOOKUP(B279,Database!A:D,4,0),"assente")</f>
        <v>Sicilia</v>
      </c>
      <c r="J279" t="str">
        <f>VLOOKUP(C279,Database!M:O,3,0)</f>
        <v>Calabria</v>
      </c>
      <c r="K279" t="str">
        <f>VLOOKUP(H279,Database!$G$1:$J$4,4,0)</f>
        <v>Lombardia</v>
      </c>
      <c r="L279" t="str">
        <f>_xlfn.XLOOKUP(B279,Database!A:A,Database!D:D,"assente")</f>
        <v>Sicilia</v>
      </c>
    </row>
    <row r="280" spans="1:12" x14ac:dyDescent="0.3">
      <c r="A280" s="7">
        <v>279</v>
      </c>
      <c r="B280" s="2">
        <v>29</v>
      </c>
      <c r="C280" s="2">
        <v>3</v>
      </c>
      <c r="D280" s="8">
        <v>43827</v>
      </c>
      <c r="E280" s="8">
        <v>43918</v>
      </c>
      <c r="F280" s="8">
        <v>43917</v>
      </c>
      <c r="G280" s="2">
        <v>1.9</v>
      </c>
      <c r="H280" s="2">
        <v>2</v>
      </c>
      <c r="I280" t="str">
        <f>IFERROR(VLOOKUP(B280,Database!A:D,4,0),"assente")</f>
        <v>Lombardia</v>
      </c>
      <c r="J280" t="str">
        <f>VLOOKUP(C280,Database!M:O,3,0)</f>
        <v>Calabria</v>
      </c>
      <c r="K280" t="str">
        <f>VLOOKUP(H280,Database!$G$1:$J$4,4,0)</f>
        <v>Lazio</v>
      </c>
      <c r="L280" t="str">
        <f>_xlfn.XLOOKUP(B280,Database!A:A,Database!D:D,"assente")</f>
        <v>Lombardia</v>
      </c>
    </row>
    <row r="281" spans="1:12" x14ac:dyDescent="0.3">
      <c r="A281" s="9">
        <v>280</v>
      </c>
      <c r="B281" s="3">
        <v>8</v>
      </c>
      <c r="C281" s="3">
        <v>3</v>
      </c>
      <c r="D281" s="10">
        <v>43501</v>
      </c>
      <c r="E281" s="10">
        <v>43590</v>
      </c>
      <c r="F281" s="10">
        <v>43591</v>
      </c>
      <c r="G281" s="3">
        <v>11</v>
      </c>
      <c r="H281" s="3">
        <v>3</v>
      </c>
      <c r="I281" t="str">
        <f>IFERROR(VLOOKUP(B281,Database!A:D,4,0),"assente")</f>
        <v>Sicilia</v>
      </c>
      <c r="J281" t="str">
        <f>VLOOKUP(C281,Database!M:O,3,0)</f>
        <v>Calabria</v>
      </c>
      <c r="K281" t="str">
        <f>VLOOKUP(H281,Database!$G$1:$J$4,4,0)</f>
        <v>Calabria</v>
      </c>
      <c r="L281" t="str">
        <f>_xlfn.XLOOKUP(B281,Database!A:A,Database!D:D,"assente")</f>
        <v>Sicilia</v>
      </c>
    </row>
    <row r="282" spans="1:12" x14ac:dyDescent="0.3">
      <c r="A282" s="7">
        <v>281</v>
      </c>
      <c r="B282" s="2">
        <v>31</v>
      </c>
      <c r="C282" s="2">
        <v>3</v>
      </c>
      <c r="D282" s="8">
        <v>43634</v>
      </c>
      <c r="E282" s="8">
        <v>43726</v>
      </c>
      <c r="F282" s="8">
        <v>43724</v>
      </c>
      <c r="G282" s="2">
        <v>5.2</v>
      </c>
      <c r="H282" s="2">
        <v>3</v>
      </c>
      <c r="I282" t="str">
        <f>IFERROR(VLOOKUP(B282,Database!A:D,4,0),"assente")</f>
        <v>Puglia</v>
      </c>
      <c r="J282" t="str">
        <f>VLOOKUP(C282,Database!M:O,3,0)</f>
        <v>Calabria</v>
      </c>
      <c r="K282" t="str">
        <f>VLOOKUP(H282,Database!$G$1:$J$4,4,0)</f>
        <v>Calabria</v>
      </c>
      <c r="L282" t="str">
        <f>_xlfn.XLOOKUP(B282,Database!A:A,Database!D:D,"assente")</f>
        <v>Puglia</v>
      </c>
    </row>
    <row r="283" spans="1:12" x14ac:dyDescent="0.3">
      <c r="A283" s="9">
        <v>282</v>
      </c>
      <c r="B283" s="3">
        <v>22</v>
      </c>
      <c r="C283" s="3">
        <v>3</v>
      </c>
      <c r="D283" s="10">
        <v>43763</v>
      </c>
      <c r="E283" s="10">
        <v>43855</v>
      </c>
      <c r="F283" s="10">
        <v>43853</v>
      </c>
      <c r="G283" s="3">
        <v>5</v>
      </c>
      <c r="H283" s="3">
        <v>3</v>
      </c>
      <c r="I283" t="str">
        <f>IFERROR(VLOOKUP(B283,Database!A:D,4,0),"assente")</f>
        <v>Piemonte</v>
      </c>
      <c r="J283" t="str">
        <f>VLOOKUP(C283,Database!M:O,3,0)</f>
        <v>Calabria</v>
      </c>
      <c r="K283" t="str">
        <f>VLOOKUP(H283,Database!$G$1:$J$4,4,0)</f>
        <v>Calabria</v>
      </c>
      <c r="L283" t="str">
        <f>_xlfn.XLOOKUP(B283,Database!A:A,Database!D:D,"assente")</f>
        <v>Piemonte</v>
      </c>
    </row>
    <row r="284" spans="1:12" x14ac:dyDescent="0.3">
      <c r="A284" s="7">
        <v>283</v>
      </c>
      <c r="B284" s="2">
        <v>16</v>
      </c>
      <c r="C284" s="2">
        <v>2</v>
      </c>
      <c r="D284" s="8">
        <v>43570</v>
      </c>
      <c r="E284" s="8">
        <v>43661</v>
      </c>
      <c r="F284" s="8">
        <v>43660</v>
      </c>
      <c r="G284" s="2">
        <v>5.5</v>
      </c>
      <c r="H284" s="2">
        <v>2</v>
      </c>
      <c r="I284" t="str">
        <f>IFERROR(VLOOKUP(B284,Database!A:D,4,0),"assente")</f>
        <v>Toscana</v>
      </c>
      <c r="J284" t="str">
        <f>VLOOKUP(C284,Database!M:O,3,0)</f>
        <v>Lazio</v>
      </c>
      <c r="K284" t="str">
        <f>VLOOKUP(H284,Database!$G$1:$J$4,4,0)</f>
        <v>Lazio</v>
      </c>
      <c r="L284" t="str">
        <f>_xlfn.XLOOKUP(B284,Database!A:A,Database!D:D,"assente")</f>
        <v>Toscana</v>
      </c>
    </row>
    <row r="285" spans="1:12" x14ac:dyDescent="0.3">
      <c r="A285" s="9">
        <v>284</v>
      </c>
      <c r="B285" s="3">
        <v>21</v>
      </c>
      <c r="C285" s="3">
        <v>1</v>
      </c>
      <c r="D285" s="10">
        <v>43745</v>
      </c>
      <c r="E285" s="10">
        <v>43837</v>
      </c>
      <c r="F285" s="10">
        <v>43835</v>
      </c>
      <c r="G285" s="3">
        <v>9.8000000000000007</v>
      </c>
      <c r="H285" s="3">
        <v>2</v>
      </c>
      <c r="I285" t="str">
        <f>IFERROR(VLOOKUP(B285,Database!A:D,4,0),"assente")</f>
        <v>Piemonte</v>
      </c>
      <c r="J285" t="str">
        <f>VLOOKUP(C285,Database!M:O,3,0)</f>
        <v>Lombardia</v>
      </c>
      <c r="K285" t="str">
        <f>VLOOKUP(H285,Database!$G$1:$J$4,4,0)</f>
        <v>Lazio</v>
      </c>
      <c r="L285" t="str">
        <f>_xlfn.XLOOKUP(B285,Database!A:A,Database!D:D,"assente")</f>
        <v>Piemonte</v>
      </c>
    </row>
    <row r="286" spans="1:12" x14ac:dyDescent="0.3">
      <c r="A286" s="7">
        <v>285</v>
      </c>
      <c r="B286" s="2">
        <v>36</v>
      </c>
      <c r="C286" s="2">
        <v>2</v>
      </c>
      <c r="D286" s="8">
        <v>43762</v>
      </c>
      <c r="E286" s="8">
        <v>43854</v>
      </c>
      <c r="F286" s="8">
        <v>43852</v>
      </c>
      <c r="G286" s="2">
        <v>8.6999999999999993</v>
      </c>
      <c r="H286" s="2">
        <v>2</v>
      </c>
      <c r="I286" t="str">
        <f>IFERROR(VLOOKUP(B286,Database!A:D,4,0),"assente")</f>
        <v>Molise</v>
      </c>
      <c r="J286" t="str">
        <f>VLOOKUP(C286,Database!M:O,3,0)</f>
        <v>Lazio</v>
      </c>
      <c r="K286" t="str">
        <f>VLOOKUP(H286,Database!$G$1:$J$4,4,0)</f>
        <v>Lazio</v>
      </c>
      <c r="L286" t="str">
        <f>_xlfn.XLOOKUP(B286,Database!A:A,Database!D:D,"assente")</f>
        <v>Molise</v>
      </c>
    </row>
    <row r="287" spans="1:12" x14ac:dyDescent="0.3">
      <c r="A287" s="9">
        <v>286</v>
      </c>
      <c r="B287" s="3">
        <v>6</v>
      </c>
      <c r="C287" s="3">
        <v>2</v>
      </c>
      <c r="D287" s="10">
        <v>43713</v>
      </c>
      <c r="E287" s="10">
        <v>43804</v>
      </c>
      <c r="F287" s="10">
        <v>43803</v>
      </c>
      <c r="G287" s="3">
        <v>7.7</v>
      </c>
      <c r="H287" s="3">
        <v>3</v>
      </c>
      <c r="I287" t="str">
        <f>IFERROR(VLOOKUP(B287,Database!A:D,4,0),"assente")</f>
        <v>Sicilia</v>
      </c>
      <c r="J287" t="str">
        <f>VLOOKUP(C287,Database!M:O,3,0)</f>
        <v>Lazio</v>
      </c>
      <c r="K287" t="str">
        <f>VLOOKUP(H287,Database!$G$1:$J$4,4,0)</f>
        <v>Calabria</v>
      </c>
      <c r="L287" t="str">
        <f>_xlfn.XLOOKUP(B287,Database!A:A,Database!D:D,"assente")</f>
        <v>Sicilia</v>
      </c>
    </row>
    <row r="288" spans="1:12" x14ac:dyDescent="0.3">
      <c r="A288" s="7">
        <v>287</v>
      </c>
      <c r="B288" s="2">
        <v>31</v>
      </c>
      <c r="C288" s="2">
        <v>2</v>
      </c>
      <c r="D288" s="8">
        <v>43551</v>
      </c>
      <c r="E288" s="8">
        <v>43643</v>
      </c>
      <c r="F288" s="8">
        <v>43641</v>
      </c>
      <c r="G288" s="2">
        <v>3.3</v>
      </c>
      <c r="H288" s="2">
        <v>1</v>
      </c>
      <c r="I288" t="str">
        <f>IFERROR(VLOOKUP(B288,Database!A:D,4,0),"assente")</f>
        <v>Puglia</v>
      </c>
      <c r="J288" t="str">
        <f>VLOOKUP(C288,Database!M:O,3,0)</f>
        <v>Lazio</v>
      </c>
      <c r="K288" t="str">
        <f>VLOOKUP(H288,Database!$G$1:$J$4,4,0)</f>
        <v>Lombardia</v>
      </c>
      <c r="L288" t="str">
        <f>_xlfn.XLOOKUP(B288,Database!A:A,Database!D:D,"assente")</f>
        <v>Puglia</v>
      </c>
    </row>
    <row r="289" spans="1:12" x14ac:dyDescent="0.3">
      <c r="A289" s="9">
        <v>288</v>
      </c>
      <c r="B289" s="3">
        <v>39</v>
      </c>
      <c r="C289" s="3">
        <v>3</v>
      </c>
      <c r="D289" s="10">
        <v>43550</v>
      </c>
      <c r="E289" s="10">
        <v>43642</v>
      </c>
      <c r="F289" s="10">
        <v>43640</v>
      </c>
      <c r="G289" s="3">
        <v>8.9</v>
      </c>
      <c r="H289" s="3">
        <v>1</v>
      </c>
      <c r="I289" t="str">
        <f>IFERROR(VLOOKUP(B289,Database!A:D,4,0),"assente")</f>
        <v>Molise</v>
      </c>
      <c r="J289" t="str">
        <f>VLOOKUP(C289,Database!M:O,3,0)</f>
        <v>Calabria</v>
      </c>
      <c r="K289" t="str">
        <f>VLOOKUP(H289,Database!$G$1:$J$4,4,0)</f>
        <v>Lombardia</v>
      </c>
      <c r="L289" t="str">
        <f>_xlfn.XLOOKUP(B289,Database!A:A,Database!D:D,"assente")</f>
        <v>Molise</v>
      </c>
    </row>
    <row r="290" spans="1:12" x14ac:dyDescent="0.3">
      <c r="A290" s="7">
        <v>289</v>
      </c>
      <c r="B290" s="2">
        <v>8</v>
      </c>
      <c r="C290" s="2">
        <v>1</v>
      </c>
      <c r="D290" s="8">
        <v>43818</v>
      </c>
      <c r="E290" s="8">
        <v>43909</v>
      </c>
      <c r="F290" s="8">
        <v>43908</v>
      </c>
      <c r="G290" s="2">
        <v>11</v>
      </c>
      <c r="H290" s="2">
        <v>2</v>
      </c>
      <c r="I290" t="str">
        <f>IFERROR(VLOOKUP(B290,Database!A:D,4,0),"assente")</f>
        <v>Sicilia</v>
      </c>
      <c r="J290" t="str">
        <f>VLOOKUP(C290,Database!M:O,3,0)</f>
        <v>Lombardia</v>
      </c>
      <c r="K290" t="str">
        <f>VLOOKUP(H290,Database!$G$1:$J$4,4,0)</f>
        <v>Lazio</v>
      </c>
      <c r="L290" t="str">
        <f>_xlfn.XLOOKUP(B290,Database!A:A,Database!D:D,"assente")</f>
        <v>Sicilia</v>
      </c>
    </row>
    <row r="291" spans="1:12" x14ac:dyDescent="0.3">
      <c r="A291" s="9">
        <v>290</v>
      </c>
      <c r="B291" s="3">
        <v>16</v>
      </c>
      <c r="C291" s="3">
        <v>2</v>
      </c>
      <c r="D291" s="10">
        <v>43466</v>
      </c>
      <c r="E291" s="10">
        <v>43556</v>
      </c>
      <c r="F291" s="10">
        <v>43556</v>
      </c>
      <c r="G291" s="3">
        <v>4.3</v>
      </c>
      <c r="H291" s="3">
        <v>1</v>
      </c>
      <c r="I291" t="str">
        <f>IFERROR(VLOOKUP(B291,Database!A:D,4,0),"assente")</f>
        <v>Toscana</v>
      </c>
      <c r="J291" t="str">
        <f>VLOOKUP(C291,Database!M:O,3,0)</f>
        <v>Lazio</v>
      </c>
      <c r="K291" t="str">
        <f>VLOOKUP(H291,Database!$G$1:$J$4,4,0)</f>
        <v>Lombardia</v>
      </c>
      <c r="L291" t="str">
        <f>_xlfn.XLOOKUP(B291,Database!A:A,Database!D:D,"assente")</f>
        <v>Toscana</v>
      </c>
    </row>
    <row r="292" spans="1:12" x14ac:dyDescent="0.3">
      <c r="A292" s="7">
        <v>291</v>
      </c>
      <c r="B292" s="2">
        <v>21</v>
      </c>
      <c r="C292" s="2">
        <v>2</v>
      </c>
      <c r="D292" s="8">
        <v>43700</v>
      </c>
      <c r="E292" s="8">
        <v>43792</v>
      </c>
      <c r="F292" s="8">
        <v>43790</v>
      </c>
      <c r="G292" s="2">
        <v>1.4</v>
      </c>
      <c r="H292" s="2">
        <v>3</v>
      </c>
      <c r="I292" t="str">
        <f>IFERROR(VLOOKUP(B292,Database!A:D,4,0),"assente")</f>
        <v>Piemonte</v>
      </c>
      <c r="J292" t="str">
        <f>VLOOKUP(C292,Database!M:O,3,0)</f>
        <v>Lazio</v>
      </c>
      <c r="K292" t="str">
        <f>VLOOKUP(H292,Database!$G$1:$J$4,4,0)</f>
        <v>Calabria</v>
      </c>
      <c r="L292" t="str">
        <f>_xlfn.XLOOKUP(B292,Database!A:A,Database!D:D,"assente")</f>
        <v>Piemonte</v>
      </c>
    </row>
    <row r="293" spans="1:12" x14ac:dyDescent="0.3">
      <c r="A293" s="9">
        <v>292</v>
      </c>
      <c r="B293" s="3">
        <v>5</v>
      </c>
      <c r="C293" s="3">
        <v>2</v>
      </c>
      <c r="D293" s="10">
        <v>43734</v>
      </c>
      <c r="E293" s="10">
        <v>43825</v>
      </c>
      <c r="F293" s="10">
        <v>43824</v>
      </c>
      <c r="G293" s="3">
        <v>8.5</v>
      </c>
      <c r="H293" s="3">
        <v>2</v>
      </c>
      <c r="I293" t="str">
        <f>IFERROR(VLOOKUP(B293,Database!A:D,4,0),"assente")</f>
        <v>Sicilia</v>
      </c>
      <c r="J293" t="str">
        <f>VLOOKUP(C293,Database!M:O,3,0)</f>
        <v>Lazio</v>
      </c>
      <c r="K293" t="str">
        <f>VLOOKUP(H293,Database!$G$1:$J$4,4,0)</f>
        <v>Lazio</v>
      </c>
      <c r="L293" t="str">
        <f>_xlfn.XLOOKUP(B293,Database!A:A,Database!D:D,"assente")</f>
        <v>Sicilia</v>
      </c>
    </row>
    <row r="294" spans="1:12" x14ac:dyDescent="0.3">
      <c r="A294" s="7">
        <v>293</v>
      </c>
      <c r="B294" s="2">
        <v>12</v>
      </c>
      <c r="C294" s="2">
        <v>2</v>
      </c>
      <c r="D294" s="8">
        <v>43718</v>
      </c>
      <c r="E294" s="8">
        <v>43809</v>
      </c>
      <c r="F294" s="8">
        <v>43808</v>
      </c>
      <c r="G294" s="2">
        <v>5</v>
      </c>
      <c r="H294" s="2">
        <v>3</v>
      </c>
      <c r="I294" t="str">
        <f>IFERROR(VLOOKUP(B294,Database!A:D,4,0),"assente")</f>
        <v>Toscana</v>
      </c>
      <c r="J294" t="str">
        <f>VLOOKUP(C294,Database!M:O,3,0)</f>
        <v>Lazio</v>
      </c>
      <c r="K294" t="str">
        <f>VLOOKUP(H294,Database!$G$1:$J$4,4,0)</f>
        <v>Calabria</v>
      </c>
      <c r="L294" t="str">
        <f>_xlfn.XLOOKUP(B294,Database!A:A,Database!D:D,"assente")</f>
        <v>Toscana</v>
      </c>
    </row>
    <row r="295" spans="1:12" x14ac:dyDescent="0.3">
      <c r="A295" s="9">
        <v>294</v>
      </c>
      <c r="B295" s="3">
        <v>40</v>
      </c>
      <c r="C295" s="3">
        <v>3</v>
      </c>
      <c r="D295" s="10">
        <v>43610</v>
      </c>
      <c r="E295" s="10">
        <v>43702</v>
      </c>
      <c r="F295" s="10">
        <v>43700</v>
      </c>
      <c r="G295" s="3">
        <v>9.1999999999999993</v>
      </c>
      <c r="H295" s="3">
        <v>2</v>
      </c>
      <c r="I295" t="str">
        <f>IFERROR(VLOOKUP(B295,Database!A:D,4,0),"assente")</f>
        <v>Molise</v>
      </c>
      <c r="J295" t="str">
        <f>VLOOKUP(C295,Database!M:O,3,0)</f>
        <v>Calabria</v>
      </c>
      <c r="K295" t="str">
        <f>VLOOKUP(H295,Database!$G$1:$J$4,4,0)</f>
        <v>Lazio</v>
      </c>
      <c r="L295" t="str">
        <f>_xlfn.XLOOKUP(B295,Database!A:A,Database!D:D,"assente")</f>
        <v>Molise</v>
      </c>
    </row>
    <row r="296" spans="1:12" x14ac:dyDescent="0.3">
      <c r="A296" s="7">
        <v>295</v>
      </c>
      <c r="B296" s="2">
        <v>14</v>
      </c>
      <c r="C296" s="2">
        <v>1</v>
      </c>
      <c r="D296" s="8">
        <v>43546</v>
      </c>
      <c r="E296" s="8">
        <v>43638</v>
      </c>
      <c r="F296" s="8">
        <v>43636</v>
      </c>
      <c r="G296" s="2">
        <v>8.9</v>
      </c>
      <c r="H296" s="2">
        <v>2</v>
      </c>
      <c r="I296" t="str">
        <f>IFERROR(VLOOKUP(B296,Database!A:D,4,0),"assente")</f>
        <v>Toscana</v>
      </c>
      <c r="J296" t="str">
        <f>VLOOKUP(C296,Database!M:O,3,0)</f>
        <v>Lombardia</v>
      </c>
      <c r="K296" t="str">
        <f>VLOOKUP(H296,Database!$G$1:$J$4,4,0)</f>
        <v>Lazio</v>
      </c>
      <c r="L296" t="str">
        <f>_xlfn.XLOOKUP(B296,Database!A:A,Database!D:D,"assente")</f>
        <v>Toscana</v>
      </c>
    </row>
    <row r="297" spans="1:12" x14ac:dyDescent="0.3">
      <c r="A297" s="9">
        <v>296</v>
      </c>
      <c r="B297" s="3">
        <v>26</v>
      </c>
      <c r="C297" s="3">
        <v>1</v>
      </c>
      <c r="D297" s="10">
        <v>43733</v>
      </c>
      <c r="E297" s="10">
        <v>43824</v>
      </c>
      <c r="F297" s="10">
        <v>43823</v>
      </c>
      <c r="G297" s="3">
        <v>6.3</v>
      </c>
      <c r="H297" s="3">
        <v>2</v>
      </c>
      <c r="I297" t="str">
        <f>IFERROR(VLOOKUP(B297,Database!A:D,4,0),"assente")</f>
        <v>Lombardia</v>
      </c>
      <c r="J297" t="str">
        <f>VLOOKUP(C297,Database!M:O,3,0)</f>
        <v>Lombardia</v>
      </c>
      <c r="K297" t="str">
        <f>VLOOKUP(H297,Database!$G$1:$J$4,4,0)</f>
        <v>Lazio</v>
      </c>
      <c r="L297" t="str">
        <f>_xlfn.XLOOKUP(B297,Database!A:A,Database!D:D,"assente")</f>
        <v>Lombardia</v>
      </c>
    </row>
    <row r="298" spans="1:12" x14ac:dyDescent="0.3">
      <c r="A298" s="7">
        <v>297</v>
      </c>
      <c r="B298" s="2">
        <v>31</v>
      </c>
      <c r="C298" s="2">
        <v>2</v>
      </c>
      <c r="D298" s="8">
        <v>43621</v>
      </c>
      <c r="E298" s="8">
        <v>43713</v>
      </c>
      <c r="F298" s="8">
        <v>43711</v>
      </c>
      <c r="G298" s="2">
        <v>4.2</v>
      </c>
      <c r="H298" s="2">
        <v>3</v>
      </c>
      <c r="I298" t="str">
        <f>IFERROR(VLOOKUP(B298,Database!A:D,4,0),"assente")</f>
        <v>Puglia</v>
      </c>
      <c r="J298" t="str">
        <f>VLOOKUP(C298,Database!M:O,3,0)</f>
        <v>Lazio</v>
      </c>
      <c r="K298" t="str">
        <f>VLOOKUP(H298,Database!$G$1:$J$4,4,0)</f>
        <v>Calabria</v>
      </c>
      <c r="L298" t="str">
        <f>_xlfn.XLOOKUP(B298,Database!A:A,Database!D:D,"assente")</f>
        <v>Puglia</v>
      </c>
    </row>
    <row r="299" spans="1:12" x14ac:dyDescent="0.3">
      <c r="A299" s="9">
        <v>298</v>
      </c>
      <c r="B299" s="3">
        <v>29</v>
      </c>
      <c r="C299" s="3">
        <v>2</v>
      </c>
      <c r="D299" s="10">
        <v>43696</v>
      </c>
      <c r="E299" s="10">
        <v>43788</v>
      </c>
      <c r="F299" s="10">
        <v>43786</v>
      </c>
      <c r="G299" s="3">
        <v>4.0999999999999996</v>
      </c>
      <c r="H299" s="3">
        <v>2</v>
      </c>
      <c r="I299" t="str">
        <f>IFERROR(VLOOKUP(B299,Database!A:D,4,0),"assente")</f>
        <v>Lombardia</v>
      </c>
      <c r="J299" t="str">
        <f>VLOOKUP(C299,Database!M:O,3,0)</f>
        <v>Lazio</v>
      </c>
      <c r="K299" t="str">
        <f>VLOOKUP(H299,Database!$G$1:$J$4,4,0)</f>
        <v>Lazio</v>
      </c>
      <c r="L299" t="str">
        <f>_xlfn.XLOOKUP(B299,Database!A:A,Database!D:D,"assente")</f>
        <v>Lombardia</v>
      </c>
    </row>
    <row r="300" spans="1:12" x14ac:dyDescent="0.3">
      <c r="A300" s="7">
        <v>299</v>
      </c>
      <c r="B300" s="2">
        <v>9</v>
      </c>
      <c r="C300" s="2">
        <v>1</v>
      </c>
      <c r="D300" s="8">
        <v>43704</v>
      </c>
      <c r="E300" s="8">
        <v>43796</v>
      </c>
      <c r="F300" s="8">
        <v>43794</v>
      </c>
      <c r="G300" s="2">
        <v>7.5</v>
      </c>
      <c r="H300" s="2">
        <v>1</v>
      </c>
      <c r="I300" t="str">
        <f>IFERROR(VLOOKUP(B300,Database!A:D,4,0),"assente")</f>
        <v>Sicilia</v>
      </c>
      <c r="J300" t="str">
        <f>VLOOKUP(C300,Database!M:O,3,0)</f>
        <v>Lombardia</v>
      </c>
      <c r="K300" t="str">
        <f>VLOOKUP(H300,Database!$G$1:$J$4,4,0)</f>
        <v>Lombardia</v>
      </c>
      <c r="L300" t="str">
        <f>_xlfn.XLOOKUP(B300,Database!A:A,Database!D:D,"assente")</f>
        <v>Sicilia</v>
      </c>
    </row>
    <row r="301" spans="1:12" x14ac:dyDescent="0.3">
      <c r="A301" s="11">
        <v>300</v>
      </c>
      <c r="B301" s="4">
        <v>26</v>
      </c>
      <c r="C301" s="4">
        <v>1</v>
      </c>
      <c r="D301" s="12">
        <v>43586</v>
      </c>
      <c r="E301" s="12">
        <v>43678</v>
      </c>
      <c r="F301" s="12">
        <v>43676</v>
      </c>
      <c r="G301" s="4">
        <v>3.8</v>
      </c>
      <c r="H301" s="4">
        <v>2</v>
      </c>
      <c r="I301" t="str">
        <f>IFERROR(VLOOKUP(B301,Database!A:D,4,0),"assente")</f>
        <v>Lombardia</v>
      </c>
      <c r="J301" t="str">
        <f>VLOOKUP(C301,Database!M:O,3,0)</f>
        <v>Lombardia</v>
      </c>
      <c r="K301" t="str">
        <f>VLOOKUP(H301,Database!$G$1:$J$4,4,0)</f>
        <v>Lazio</v>
      </c>
      <c r="L301" t="str">
        <f>_xlfn.XLOOKUP(B301,Database!A:A,Database!D:D,"assente")</f>
        <v>Lombardia</v>
      </c>
    </row>
    <row r="302" spans="1:12" x14ac:dyDescent="0.3">
      <c r="A302" s="11">
        <v>301</v>
      </c>
      <c r="B302" s="4">
        <v>26</v>
      </c>
      <c r="C302" s="4">
        <v>1</v>
      </c>
      <c r="D302" s="12">
        <v>43586</v>
      </c>
      <c r="E302" s="12">
        <v>43678</v>
      </c>
      <c r="F302" s="12">
        <v>43676</v>
      </c>
      <c r="G302" s="4">
        <v>20.3</v>
      </c>
      <c r="H302" s="4">
        <v>2</v>
      </c>
      <c r="I302" t="str">
        <f>IFERROR(VLOOKUP(B302,Database!A:D,4,0),"assente")</f>
        <v>Lombardia</v>
      </c>
      <c r="J302" t="str">
        <f>VLOOKUP(C302,Database!M:O,3,0)</f>
        <v>Lombardia</v>
      </c>
      <c r="K302" t="str">
        <f>VLOOKUP(H302,Database!$G$1:$J$4,4,0)</f>
        <v>Lazio</v>
      </c>
      <c r="L302" t="str">
        <f>_xlfn.XLOOKUP(B302,Database!A:A,Database!D:D,"assente")</f>
        <v>Lombardia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O41"/>
  <sheetViews>
    <sheetView workbookViewId="0"/>
  </sheetViews>
  <sheetFormatPr defaultRowHeight="14.4" x14ac:dyDescent="0.3"/>
  <cols>
    <col min="1" max="1" width="8.44140625" bestFit="1" customWidth="1"/>
    <col min="2" max="2" width="9.21875" bestFit="1" customWidth="1"/>
    <col min="3" max="3" width="11" bestFit="1" customWidth="1"/>
    <col min="4" max="4" width="9.6640625" bestFit="1" customWidth="1"/>
    <col min="10" max="10" width="9.6640625" bestFit="1" customWidth="1"/>
    <col min="14" max="14" width="14.21875" bestFit="1" customWidth="1"/>
    <col min="15" max="15" width="9.6640625" bestFit="1" customWidth="1"/>
  </cols>
  <sheetData>
    <row r="1" spans="1:15" x14ac:dyDescent="0.3">
      <c r="A1" s="5" t="s">
        <v>1</v>
      </c>
      <c r="B1" s="1" t="s">
        <v>8</v>
      </c>
      <c r="C1" s="1" t="s">
        <v>9</v>
      </c>
      <c r="D1" s="1" t="s">
        <v>10</v>
      </c>
      <c r="G1" s="5" t="s">
        <v>7</v>
      </c>
      <c r="H1" s="1" t="s">
        <v>44</v>
      </c>
      <c r="I1" s="1" t="s">
        <v>49</v>
      </c>
      <c r="J1" s="1" t="s">
        <v>10</v>
      </c>
      <c r="M1" s="5" t="s">
        <v>2</v>
      </c>
      <c r="N1" s="1" t="s">
        <v>44</v>
      </c>
      <c r="O1" s="1" t="s">
        <v>10</v>
      </c>
    </row>
    <row r="2" spans="1:15" x14ac:dyDescent="0.3">
      <c r="A2" s="7">
        <v>1</v>
      </c>
      <c r="B2" s="2" t="s">
        <v>11</v>
      </c>
      <c r="C2" s="8">
        <v>40179</v>
      </c>
      <c r="D2" s="2" t="s">
        <v>12</v>
      </c>
      <c r="G2" s="7">
        <v>1</v>
      </c>
      <c r="H2" s="2" t="s">
        <v>50</v>
      </c>
      <c r="I2" s="2" t="s">
        <v>51</v>
      </c>
      <c r="J2" s="2" t="s">
        <v>32</v>
      </c>
      <c r="M2" s="7">
        <v>1</v>
      </c>
      <c r="N2" s="2" t="s">
        <v>45</v>
      </c>
      <c r="O2" s="2" t="s">
        <v>32</v>
      </c>
    </row>
    <row r="3" spans="1:15" x14ac:dyDescent="0.3">
      <c r="A3" s="9">
        <v>2</v>
      </c>
      <c r="B3" s="3" t="s">
        <v>13</v>
      </c>
      <c r="C3" s="10">
        <v>27820</v>
      </c>
      <c r="D3" s="3" t="s">
        <v>12</v>
      </c>
      <c r="G3" s="9">
        <v>2</v>
      </c>
      <c r="H3" s="3" t="s">
        <v>52</v>
      </c>
      <c r="I3" s="3" t="s">
        <v>51</v>
      </c>
      <c r="J3" s="3" t="s">
        <v>12</v>
      </c>
      <c r="M3" s="9">
        <v>2</v>
      </c>
      <c r="N3" s="3" t="s">
        <v>46</v>
      </c>
      <c r="O3" s="3" t="s">
        <v>12</v>
      </c>
    </row>
    <row r="4" spans="1:15" x14ac:dyDescent="0.3">
      <c r="A4" s="7">
        <v>3</v>
      </c>
      <c r="B4" s="2" t="s">
        <v>14</v>
      </c>
      <c r="C4" s="8">
        <v>29312</v>
      </c>
      <c r="D4" s="2" t="s">
        <v>12</v>
      </c>
      <c r="G4" s="13">
        <v>3</v>
      </c>
      <c r="H4" s="14" t="s">
        <v>53</v>
      </c>
      <c r="I4" s="14" t="s">
        <v>51</v>
      </c>
      <c r="J4" s="14" t="s">
        <v>48</v>
      </c>
      <c r="M4" s="13">
        <v>3</v>
      </c>
      <c r="N4" s="14" t="s">
        <v>47</v>
      </c>
      <c r="O4" s="14" t="s">
        <v>48</v>
      </c>
    </row>
    <row r="5" spans="1:15" x14ac:dyDescent="0.3">
      <c r="A5" s="9">
        <v>4</v>
      </c>
      <c r="B5" s="3" t="s">
        <v>15</v>
      </c>
      <c r="C5" s="10">
        <v>28246</v>
      </c>
      <c r="D5" s="3" t="s">
        <v>12</v>
      </c>
    </row>
    <row r="6" spans="1:15" x14ac:dyDescent="0.3">
      <c r="A6" s="7">
        <v>5</v>
      </c>
      <c r="B6" s="2" t="s">
        <v>16</v>
      </c>
      <c r="C6" s="8">
        <v>25355</v>
      </c>
      <c r="D6" s="2" t="s">
        <v>17</v>
      </c>
    </row>
    <row r="7" spans="1:15" x14ac:dyDescent="0.3">
      <c r="A7" s="9">
        <v>6</v>
      </c>
      <c r="B7" s="3" t="s">
        <v>18</v>
      </c>
      <c r="C7" s="10">
        <v>35247</v>
      </c>
      <c r="D7" s="3" t="s">
        <v>17</v>
      </c>
    </row>
    <row r="8" spans="1:15" x14ac:dyDescent="0.3">
      <c r="A8" s="7">
        <v>7</v>
      </c>
      <c r="B8" s="2" t="s">
        <v>19</v>
      </c>
      <c r="C8" s="8">
        <v>33086</v>
      </c>
      <c r="D8" s="2" t="s">
        <v>17</v>
      </c>
    </row>
    <row r="9" spans="1:15" x14ac:dyDescent="0.3">
      <c r="A9" s="9">
        <v>8</v>
      </c>
      <c r="B9" s="3" t="s">
        <v>20</v>
      </c>
      <c r="C9" s="10">
        <v>36404</v>
      </c>
      <c r="D9" s="3" t="s">
        <v>17</v>
      </c>
    </row>
    <row r="10" spans="1:15" x14ac:dyDescent="0.3">
      <c r="A10" s="7">
        <v>9</v>
      </c>
      <c r="B10" s="2" t="s">
        <v>21</v>
      </c>
      <c r="C10" s="8">
        <v>33147</v>
      </c>
      <c r="D10" s="2" t="s">
        <v>17</v>
      </c>
    </row>
    <row r="11" spans="1:15" x14ac:dyDescent="0.3">
      <c r="A11" s="9">
        <v>10</v>
      </c>
      <c r="B11" s="3" t="s">
        <v>13</v>
      </c>
      <c r="C11" s="10">
        <v>26238</v>
      </c>
      <c r="D11" s="3" t="s">
        <v>22</v>
      </c>
    </row>
    <row r="12" spans="1:15" x14ac:dyDescent="0.3">
      <c r="A12" s="7">
        <v>11</v>
      </c>
      <c r="B12" s="2" t="s">
        <v>20</v>
      </c>
      <c r="C12" s="8">
        <v>35400</v>
      </c>
      <c r="D12" s="2" t="s">
        <v>22</v>
      </c>
    </row>
    <row r="13" spans="1:15" x14ac:dyDescent="0.3">
      <c r="A13" s="9">
        <v>12</v>
      </c>
      <c r="B13" s="3" t="s">
        <v>23</v>
      </c>
      <c r="C13" s="10">
        <v>27760</v>
      </c>
      <c r="D13" s="3" t="s">
        <v>22</v>
      </c>
    </row>
    <row r="14" spans="1:15" x14ac:dyDescent="0.3">
      <c r="A14" s="7">
        <v>13</v>
      </c>
      <c r="B14" s="2" t="s">
        <v>24</v>
      </c>
      <c r="C14" s="8">
        <v>36192</v>
      </c>
      <c r="D14" s="2" t="s">
        <v>22</v>
      </c>
    </row>
    <row r="15" spans="1:15" x14ac:dyDescent="0.3">
      <c r="A15" s="9">
        <v>14</v>
      </c>
      <c r="B15" s="3" t="s">
        <v>25</v>
      </c>
      <c r="C15" s="10">
        <v>35125</v>
      </c>
      <c r="D15" s="3" t="s">
        <v>22</v>
      </c>
    </row>
    <row r="16" spans="1:15" x14ac:dyDescent="0.3">
      <c r="A16" s="7">
        <v>15</v>
      </c>
      <c r="B16" s="2" t="s">
        <v>13</v>
      </c>
      <c r="C16" s="8">
        <v>34425</v>
      </c>
      <c r="D16" s="2" t="s">
        <v>22</v>
      </c>
    </row>
    <row r="17" spans="1:4" x14ac:dyDescent="0.3">
      <c r="A17" s="9">
        <v>16</v>
      </c>
      <c r="B17" s="3" t="s">
        <v>26</v>
      </c>
      <c r="C17" s="10">
        <v>31168</v>
      </c>
      <c r="D17" s="3" t="s">
        <v>22</v>
      </c>
    </row>
    <row r="18" spans="1:4" x14ac:dyDescent="0.3">
      <c r="A18" s="7">
        <v>17</v>
      </c>
      <c r="B18" s="2" t="s">
        <v>11</v>
      </c>
      <c r="C18" s="8">
        <v>30103</v>
      </c>
      <c r="D18" s="2" t="s">
        <v>22</v>
      </c>
    </row>
    <row r="19" spans="1:4" x14ac:dyDescent="0.3">
      <c r="A19" s="9">
        <v>18</v>
      </c>
      <c r="B19" s="3" t="s">
        <v>27</v>
      </c>
      <c r="C19" s="10">
        <v>23559</v>
      </c>
      <c r="D19" s="3" t="s">
        <v>22</v>
      </c>
    </row>
    <row r="20" spans="1:4" x14ac:dyDescent="0.3">
      <c r="A20" s="7">
        <v>19</v>
      </c>
      <c r="B20" s="2" t="s">
        <v>18</v>
      </c>
      <c r="C20" s="8">
        <v>31990</v>
      </c>
      <c r="D20" s="2" t="s">
        <v>22</v>
      </c>
    </row>
    <row r="21" spans="1:4" x14ac:dyDescent="0.3">
      <c r="A21" s="9">
        <v>20</v>
      </c>
      <c r="B21" s="3" t="s">
        <v>13</v>
      </c>
      <c r="C21" s="10">
        <v>29830</v>
      </c>
      <c r="D21" s="3" t="s">
        <v>28</v>
      </c>
    </row>
    <row r="22" spans="1:4" x14ac:dyDescent="0.3">
      <c r="A22" s="7">
        <v>21</v>
      </c>
      <c r="B22" s="2" t="s">
        <v>24</v>
      </c>
      <c r="C22" s="8">
        <v>23285</v>
      </c>
      <c r="D22" s="2" t="s">
        <v>28</v>
      </c>
    </row>
    <row r="23" spans="1:4" x14ac:dyDescent="0.3">
      <c r="A23" s="9">
        <v>22</v>
      </c>
      <c r="B23" s="3" t="s">
        <v>29</v>
      </c>
      <c r="C23" s="10">
        <v>23316</v>
      </c>
      <c r="D23" s="3" t="s">
        <v>28</v>
      </c>
    </row>
    <row r="24" spans="1:4" x14ac:dyDescent="0.3">
      <c r="A24" s="7">
        <v>23</v>
      </c>
      <c r="B24" s="2" t="s">
        <v>20</v>
      </c>
      <c r="C24" s="8">
        <v>31747</v>
      </c>
      <c r="D24" s="2" t="s">
        <v>28</v>
      </c>
    </row>
    <row r="25" spans="1:4" x14ac:dyDescent="0.3">
      <c r="A25" s="9">
        <v>24</v>
      </c>
      <c r="B25" s="3" t="s">
        <v>30</v>
      </c>
      <c r="C25" s="10">
        <v>32874</v>
      </c>
      <c r="D25" s="3" t="s">
        <v>28</v>
      </c>
    </row>
    <row r="26" spans="1:4" x14ac:dyDescent="0.3">
      <c r="A26" s="7">
        <v>25</v>
      </c>
      <c r="B26" s="2" t="s">
        <v>31</v>
      </c>
      <c r="C26" s="8">
        <v>33270</v>
      </c>
      <c r="D26" s="2" t="s">
        <v>32</v>
      </c>
    </row>
    <row r="27" spans="1:4" x14ac:dyDescent="0.3">
      <c r="A27" s="9">
        <v>26</v>
      </c>
      <c r="B27" s="3" t="s">
        <v>33</v>
      </c>
      <c r="C27" s="10">
        <v>27089</v>
      </c>
      <c r="D27" s="3" t="s">
        <v>32</v>
      </c>
    </row>
    <row r="28" spans="1:4" x14ac:dyDescent="0.3">
      <c r="A28" s="7">
        <v>27</v>
      </c>
      <c r="B28" s="2" t="s">
        <v>34</v>
      </c>
      <c r="C28" s="8">
        <v>26755</v>
      </c>
      <c r="D28" s="2" t="s">
        <v>32</v>
      </c>
    </row>
    <row r="29" spans="1:4" x14ac:dyDescent="0.3">
      <c r="A29" s="9">
        <v>28</v>
      </c>
      <c r="B29" s="3" t="s">
        <v>35</v>
      </c>
      <c r="C29" s="10">
        <v>26785</v>
      </c>
      <c r="D29" s="3" t="s">
        <v>32</v>
      </c>
    </row>
    <row r="30" spans="1:4" x14ac:dyDescent="0.3">
      <c r="A30" s="7">
        <v>29</v>
      </c>
      <c r="B30" s="2" t="s">
        <v>36</v>
      </c>
      <c r="C30" s="8">
        <v>32295</v>
      </c>
      <c r="D30" s="2" t="s">
        <v>32</v>
      </c>
    </row>
    <row r="31" spans="1:4" x14ac:dyDescent="0.3">
      <c r="A31" s="9">
        <v>30</v>
      </c>
      <c r="B31" s="3" t="s">
        <v>37</v>
      </c>
      <c r="C31" s="10">
        <v>24654</v>
      </c>
      <c r="D31" s="3" t="s">
        <v>38</v>
      </c>
    </row>
    <row r="32" spans="1:4" x14ac:dyDescent="0.3">
      <c r="A32" s="7">
        <v>31</v>
      </c>
      <c r="B32" s="2" t="s">
        <v>13</v>
      </c>
      <c r="C32" s="8">
        <v>30895</v>
      </c>
      <c r="D32" s="2" t="s">
        <v>38</v>
      </c>
    </row>
    <row r="33" spans="1:4" x14ac:dyDescent="0.3">
      <c r="A33" s="9">
        <v>32</v>
      </c>
      <c r="B33" s="3" t="s">
        <v>20</v>
      </c>
      <c r="C33" s="10">
        <v>31291</v>
      </c>
      <c r="D33" s="3" t="s">
        <v>38</v>
      </c>
    </row>
    <row r="34" spans="1:4" x14ac:dyDescent="0.3">
      <c r="A34" s="7">
        <v>33</v>
      </c>
      <c r="B34" s="2" t="s">
        <v>39</v>
      </c>
      <c r="C34" s="8">
        <v>29129</v>
      </c>
      <c r="D34" s="2" t="s">
        <v>38</v>
      </c>
    </row>
    <row r="35" spans="1:4" x14ac:dyDescent="0.3">
      <c r="A35" s="9">
        <v>34</v>
      </c>
      <c r="B35" s="3" t="s">
        <v>40</v>
      </c>
      <c r="C35" s="10">
        <v>25873</v>
      </c>
      <c r="D35" s="3" t="s">
        <v>38</v>
      </c>
    </row>
    <row r="36" spans="1:4" x14ac:dyDescent="0.3">
      <c r="A36" s="7">
        <v>35</v>
      </c>
      <c r="B36" s="2" t="s">
        <v>13</v>
      </c>
      <c r="C36" s="8">
        <v>27364</v>
      </c>
      <c r="D36" s="2" t="s">
        <v>41</v>
      </c>
    </row>
    <row r="37" spans="1:4" x14ac:dyDescent="0.3">
      <c r="A37" s="9">
        <v>36</v>
      </c>
      <c r="B37" s="3" t="s">
        <v>20</v>
      </c>
      <c r="C37" s="10">
        <v>34335</v>
      </c>
      <c r="D37" s="3" t="s">
        <v>41</v>
      </c>
    </row>
    <row r="38" spans="1:4" x14ac:dyDescent="0.3">
      <c r="A38" s="7">
        <v>37</v>
      </c>
      <c r="B38" s="2" t="s">
        <v>42</v>
      </c>
      <c r="C38" s="8">
        <v>23774</v>
      </c>
      <c r="D38" s="2" t="s">
        <v>41</v>
      </c>
    </row>
    <row r="39" spans="1:4" x14ac:dyDescent="0.3">
      <c r="A39" s="9">
        <v>38</v>
      </c>
      <c r="B39" s="3" t="s">
        <v>43</v>
      </c>
      <c r="C39" s="10">
        <v>34394</v>
      </c>
      <c r="D39" s="3" t="s">
        <v>41</v>
      </c>
    </row>
    <row r="40" spans="1:4" x14ac:dyDescent="0.3">
      <c r="A40" s="7">
        <v>39</v>
      </c>
      <c r="B40" s="2" t="s">
        <v>20</v>
      </c>
      <c r="C40" s="8">
        <v>23468</v>
      </c>
      <c r="D40" s="2" t="s">
        <v>41</v>
      </c>
    </row>
    <row r="41" spans="1:4" x14ac:dyDescent="0.3">
      <c r="A41" s="11">
        <v>40</v>
      </c>
      <c r="B41" s="4" t="s">
        <v>13</v>
      </c>
      <c r="C41" s="12">
        <v>26420</v>
      </c>
      <c r="D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Funzioni</vt:lpstr>
      <vt:lpstr>Esercizio stringhe</vt:lpstr>
      <vt:lpstr>Se</vt:lpstr>
      <vt:lpstr>Se2</vt:lpstr>
      <vt:lpstr>Fatture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2022-08-29T17:11:46Z</dcterms:modified>
</cp:coreProperties>
</file>