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F:\PETROSEN\Service Production\Gadiaga_Sadiaratou\Challenge PAS prod DATA\"/>
    </mc:Choice>
  </mc:AlternateContent>
  <xr:revisionPtr revIDLastSave="0" documentId="13_ncr:1_{8398AE04-4EF4-433D-92AD-AED7198684A0}" xr6:coauthVersionLast="47" xr6:coauthVersionMax="47" xr10:uidLastSave="{00000000-0000-0000-0000-000000000000}"/>
  <bookViews>
    <workbookView xWindow="-96" yWindow="-96" windowWidth="23232" windowHeight="12552" tabRatio="603" xr2:uid="{00000000-000D-0000-FFFF-FFFF00000000}"/>
  </bookViews>
  <sheets>
    <sheet name="Prod mai 2024" sheetId="1" r:id="rId1"/>
    <sheet name="mai 2024 RECAP" sheetId="6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F34" i="1" l="1"/>
  <c r="CR34" i="1"/>
  <c r="CL34" i="1"/>
  <c r="CH34" i="1"/>
  <c r="CG34" i="1"/>
  <c r="CA34" i="1"/>
  <c r="AT34" i="1"/>
  <c r="AS34" i="1"/>
  <c r="AM34" i="1"/>
  <c r="X34" i="1"/>
  <c r="W34" i="1"/>
  <c r="Q34" i="1"/>
  <c r="L34" i="1"/>
  <c r="F34" i="1"/>
  <c r="CH15" i="1"/>
  <c r="AT6" i="1"/>
  <c r="AT7" i="1"/>
  <c r="AV7" i="1" s="1"/>
  <c r="AX7" i="1" s="1"/>
  <c r="AZ7" i="1" s="1"/>
  <c r="BB7" i="1" s="1"/>
  <c r="BD7" i="1" s="1"/>
  <c r="BF7" i="1" s="1"/>
  <c r="BH7" i="1" s="1"/>
  <c r="BJ7" i="1" s="1"/>
  <c r="BL7" i="1" s="1"/>
  <c r="BN7" i="1" s="1"/>
  <c r="BP7" i="1" s="1"/>
  <c r="BR7" i="1" s="1"/>
  <c r="BT7" i="1" s="1"/>
  <c r="BV7" i="1" s="1"/>
  <c r="CL33" i="1"/>
  <c r="CR33" i="1"/>
  <c r="CA33" i="1"/>
  <c r="CG33" i="1"/>
  <c r="CH33" i="1"/>
  <c r="AM33" i="1"/>
  <c r="AS33" i="1"/>
  <c r="AT33" i="1"/>
  <c r="Q33" i="1"/>
  <c r="W33" i="1"/>
  <c r="X33" i="1"/>
  <c r="L33" i="1"/>
  <c r="F33" i="1"/>
  <c r="DF5" i="1"/>
  <c r="DF6" i="1"/>
  <c r="DF7" i="1"/>
  <c r="DF8" i="1"/>
  <c r="DF9" i="1"/>
  <c r="DF10" i="1"/>
  <c r="DF11" i="1"/>
  <c r="DF12" i="1"/>
  <c r="DF13" i="1"/>
  <c r="DF14" i="1"/>
  <c r="DF15" i="1"/>
  <c r="DF16" i="1"/>
  <c r="DF17" i="1"/>
  <c r="DF18" i="1"/>
  <c r="DF19" i="1"/>
  <c r="DF20" i="1"/>
  <c r="DF21" i="1"/>
  <c r="DF22" i="1"/>
  <c r="DF23" i="1"/>
  <c r="DF24" i="1"/>
  <c r="DF25" i="1"/>
  <c r="DF26" i="1"/>
  <c r="DF27" i="1"/>
  <c r="DF28" i="1"/>
  <c r="DF29" i="1"/>
  <c r="DF30" i="1"/>
  <c r="DF31" i="1"/>
  <c r="DF32" i="1"/>
  <c r="DF33" i="1"/>
  <c r="DF4" i="1"/>
  <c r="CR22" i="1"/>
  <c r="X16" i="1"/>
  <c r="CH8" i="1"/>
  <c r="F7" i="1"/>
  <c r="CU35" i="1"/>
  <c r="CT35" i="1"/>
  <c r="CG26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DG3" i="1" l="1"/>
  <c r="DH3" i="1" s="1"/>
  <c r="DG2" i="1"/>
  <c r="DH2" i="1" s="1"/>
  <c r="DG1" i="1"/>
  <c r="DH1" i="1" s="1"/>
  <c r="AT35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4" i="1"/>
  <c r="AS5" i="1"/>
  <c r="AS6" i="1"/>
  <c r="AS7" i="1"/>
  <c r="AU7" i="1" s="1"/>
  <c r="AW7" i="1" s="1"/>
  <c r="AY7" i="1" s="1"/>
  <c r="BA7" i="1" s="1"/>
  <c r="BC7" i="1" s="1"/>
  <c r="BE7" i="1" s="1"/>
  <c r="BG7" i="1" s="1"/>
  <c r="BI7" i="1" s="1"/>
  <c r="BK7" i="1" s="1"/>
  <c r="BM7" i="1" s="1"/>
  <c r="BO7" i="1" s="1"/>
  <c r="BQ7" i="1" s="1"/>
  <c r="BS7" i="1" s="1"/>
  <c r="BU7" i="1" s="1"/>
  <c r="BW7" i="1" s="1"/>
  <c r="AS8" i="1"/>
  <c r="AS9" i="1"/>
  <c r="AS10" i="1"/>
  <c r="AS11" i="1"/>
  <c r="AS12" i="1"/>
  <c r="AS13" i="1"/>
  <c r="AS14" i="1"/>
  <c r="AS15" i="1"/>
  <c r="AS16" i="1"/>
  <c r="AU16" i="1" s="1"/>
  <c r="AW16" i="1" s="1"/>
  <c r="AY16" i="1" s="1"/>
  <c r="BA16" i="1" s="1"/>
  <c r="BC16" i="1" s="1"/>
  <c r="BE16" i="1" s="1"/>
  <c r="BG16" i="1" s="1"/>
  <c r="BI16" i="1" s="1"/>
  <c r="BK16" i="1" s="1"/>
  <c r="BM16" i="1" s="1"/>
  <c r="BO16" i="1" s="1"/>
  <c r="BQ16" i="1" s="1"/>
  <c r="BS16" i="1" s="1"/>
  <c r="BU16" i="1" s="1"/>
  <c r="BW16" i="1" s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4" i="1"/>
  <c r="CG5" i="1"/>
  <c r="CG6" i="1"/>
  <c r="CG7" i="1"/>
  <c r="CG8" i="1"/>
  <c r="CG9" i="1"/>
  <c r="CG10" i="1"/>
  <c r="CG11" i="1"/>
  <c r="CG12" i="1"/>
  <c r="CG13" i="1"/>
  <c r="CG14" i="1"/>
  <c r="CG15" i="1"/>
  <c r="CG16" i="1"/>
  <c r="CG17" i="1"/>
  <c r="CG18" i="1"/>
  <c r="CG19" i="1"/>
  <c r="CG20" i="1"/>
  <c r="CG21" i="1"/>
  <c r="CG22" i="1"/>
  <c r="CG23" i="1"/>
  <c r="CG24" i="1"/>
  <c r="CG25" i="1"/>
  <c r="CG27" i="1"/>
  <c r="CG28" i="1"/>
  <c r="CG29" i="1"/>
  <c r="CG30" i="1"/>
  <c r="CG31" i="1"/>
  <c r="CG32" i="1"/>
  <c r="CG4" i="1"/>
  <c r="CR5" i="1"/>
  <c r="CR6" i="1"/>
  <c r="CR7" i="1"/>
  <c r="CR8" i="1"/>
  <c r="CR9" i="1"/>
  <c r="CR10" i="1"/>
  <c r="CR11" i="1"/>
  <c r="CR12" i="1"/>
  <c r="CR13" i="1"/>
  <c r="CR14" i="1"/>
  <c r="CR15" i="1"/>
  <c r="CR16" i="1"/>
  <c r="CR17" i="1"/>
  <c r="CR18" i="1"/>
  <c r="CR19" i="1"/>
  <c r="CR20" i="1"/>
  <c r="CR21" i="1"/>
  <c r="CR23" i="1"/>
  <c r="CR24" i="1"/>
  <c r="CR25" i="1"/>
  <c r="CR26" i="1"/>
  <c r="CR27" i="1"/>
  <c r="CR28" i="1"/>
  <c r="CR29" i="1"/>
  <c r="CR30" i="1"/>
  <c r="CR31" i="1"/>
  <c r="CR32" i="1"/>
  <c r="CR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4" i="1"/>
  <c r="M36" i="1"/>
  <c r="G36" i="1"/>
  <c r="H35" i="1"/>
  <c r="G35" i="1"/>
  <c r="CH18" i="1"/>
  <c r="CH19" i="1"/>
  <c r="CH20" i="1"/>
  <c r="CH21" i="1"/>
  <c r="CH22" i="1"/>
  <c r="CH23" i="1"/>
  <c r="CH24" i="1"/>
  <c r="CH25" i="1"/>
  <c r="CH26" i="1"/>
  <c r="CH27" i="1"/>
  <c r="CH28" i="1"/>
  <c r="CH29" i="1"/>
  <c r="CH30" i="1"/>
  <c r="CH31" i="1"/>
  <c r="CH32" i="1"/>
  <c r="CH17" i="1"/>
  <c r="CH16" i="1"/>
  <c r="AV16" i="1"/>
  <c r="AX16" i="1" s="1"/>
  <c r="AZ16" i="1" s="1"/>
  <c r="BB16" i="1" s="1"/>
  <c r="BD16" i="1" s="1"/>
  <c r="BF16" i="1" s="1"/>
  <c r="BH16" i="1" s="1"/>
  <c r="BJ16" i="1" s="1"/>
  <c r="BL16" i="1" s="1"/>
  <c r="BN16" i="1" s="1"/>
  <c r="BP16" i="1" s="1"/>
  <c r="BR16" i="1" s="1"/>
  <c r="BT16" i="1" s="1"/>
  <c r="BV16" i="1" s="1"/>
  <c r="CH14" i="1"/>
  <c r="CH12" i="1"/>
  <c r="CH10" i="1"/>
  <c r="M1" i="6" l="1"/>
  <c r="V1" i="6" s="1"/>
  <c r="R36" i="1"/>
  <c r="AN36" i="1"/>
  <c r="CV35" i="1"/>
  <c r="CS35" i="1"/>
  <c r="H33" i="6"/>
  <c r="C33" i="6"/>
  <c r="X32" i="1"/>
  <c r="X6" i="1"/>
  <c r="X7" i="1"/>
  <c r="X8" i="1"/>
  <c r="X9" i="1"/>
  <c r="X10" i="1"/>
  <c r="X11" i="1"/>
  <c r="X12" i="1"/>
  <c r="X13" i="1"/>
  <c r="X14" i="1"/>
  <c r="X15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5" i="1"/>
  <c r="CH4" i="1"/>
  <c r="CH5" i="1"/>
  <c r="CH6" i="1"/>
  <c r="CH7" i="1"/>
  <c r="CH9" i="1"/>
  <c r="CH11" i="1"/>
  <c r="CF35" i="1"/>
  <c r="V35" i="1"/>
  <c r="R46" i="6"/>
  <c r="F18" i="1"/>
  <c r="Q15" i="1"/>
  <c r="F15" i="1"/>
  <c r="C3" i="6"/>
  <c r="D3" i="6" s="1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J33" i="6" l="1"/>
  <c r="CH35" i="1"/>
  <c r="CT36" i="1"/>
  <c r="D4" i="6"/>
  <c r="D5" i="6" s="1"/>
  <c r="D6" i="6" s="1"/>
  <c r="D7" i="6" s="1"/>
  <c r="D8" i="6" s="1"/>
  <c r="D9" i="6" s="1"/>
  <c r="D10" i="6" s="1"/>
  <c r="D11" i="6" s="1"/>
  <c r="D12" i="6" s="1"/>
  <c r="D13" i="6" s="1"/>
  <c r="D14" i="6" s="1"/>
  <c r="D15" i="6" s="1"/>
  <c r="D16" i="6" s="1"/>
  <c r="D17" i="6" s="1"/>
  <c r="D18" i="6" s="1"/>
  <c r="D19" i="6" s="1"/>
  <c r="D20" i="6" s="1"/>
  <c r="D21" i="6" s="1"/>
  <c r="D22" i="6" s="1"/>
  <c r="D23" i="6" s="1"/>
  <c r="D24" i="6" s="1"/>
  <c r="D25" i="6" s="1"/>
  <c r="D26" i="6" s="1"/>
  <c r="D27" i="6" s="1"/>
  <c r="D28" i="6" s="1"/>
  <c r="D29" i="6" s="1"/>
  <c r="D30" i="6" s="1"/>
  <c r="D31" i="6" s="1"/>
  <c r="D32" i="6" s="1"/>
  <c r="D33" i="6" s="1"/>
  <c r="D34" i="6" s="1"/>
  <c r="X4" i="1" l="1"/>
  <c r="X36" i="1" s="1"/>
  <c r="CH36" i="1" l="1"/>
  <c r="AT36" i="1"/>
  <c r="H4" i="6" l="1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" i="6"/>
  <c r="J29" i="6" l="1"/>
  <c r="J21" i="6"/>
  <c r="J13" i="6"/>
  <c r="J5" i="6"/>
  <c r="J28" i="6"/>
  <c r="J20" i="6"/>
  <c r="J12" i="6"/>
  <c r="J4" i="6"/>
  <c r="J19" i="6"/>
  <c r="J32" i="6"/>
  <c r="J16" i="6"/>
  <c r="J31" i="6"/>
  <c r="J23" i="6"/>
  <c r="J15" i="6"/>
  <c r="J7" i="6"/>
  <c r="J27" i="6"/>
  <c r="J11" i="6"/>
  <c r="J24" i="6"/>
  <c r="J8" i="6"/>
  <c r="J30" i="6"/>
  <c r="J22" i="6"/>
  <c r="J14" i="6"/>
  <c r="J6" i="6"/>
  <c r="J26" i="6"/>
  <c r="J18" i="6"/>
  <c r="J10" i="6"/>
  <c r="J25" i="6"/>
  <c r="J17" i="6"/>
  <c r="J9" i="6"/>
  <c r="J3" i="6"/>
  <c r="AQ35" i="1" l="1"/>
  <c r="R6" i="6" s="1"/>
  <c r="U35" i="1"/>
  <c r="J35" i="1"/>
  <c r="CP35" i="1"/>
  <c r="R8" i="6" s="1"/>
  <c r="CE35" i="1"/>
  <c r="R7" i="6" s="1"/>
  <c r="CS36" i="1"/>
  <c r="Q50" i="6" s="1"/>
  <c r="Q48" i="6"/>
  <c r="Q47" i="6"/>
  <c r="Q46" i="6"/>
  <c r="M35" i="1"/>
  <c r="R3" i="6" l="1"/>
  <c r="O46" i="6" s="1"/>
  <c r="N3" i="6" l="1"/>
  <c r="M3" i="6"/>
  <c r="CM35" i="1"/>
  <c r="M8" i="6" s="1"/>
  <c r="AI35" i="1"/>
  <c r="X35" i="1"/>
  <c r="AB32" i="1" l="1"/>
  <c r="AB31" i="1"/>
  <c r="AB30" i="1"/>
  <c r="AB29" i="1"/>
  <c r="AB28" i="1"/>
  <c r="AB27" i="1"/>
  <c r="AB26" i="1"/>
  <c r="AB25" i="1"/>
  <c r="AB24" i="1"/>
  <c r="AB23" i="1"/>
  <c r="AB22" i="1"/>
  <c r="AB21" i="1"/>
  <c r="AB5" i="1" l="1"/>
  <c r="AC36" i="1" l="1"/>
  <c r="R47" i="6"/>
  <c r="R48" i="6"/>
  <c r="CB36" i="1"/>
  <c r="R49" i="6" s="1"/>
  <c r="CM36" i="1"/>
  <c r="R50" i="6" s="1"/>
  <c r="CI36" i="1"/>
  <c r="CI35" i="1"/>
  <c r="CJ36" i="1"/>
  <c r="CJ35" i="1"/>
  <c r="BX36" i="1"/>
  <c r="BX35" i="1"/>
  <c r="BY36" i="1"/>
  <c r="BY35" i="1"/>
  <c r="AJ36" i="1"/>
  <c r="AJ35" i="1"/>
  <c r="AK36" i="1"/>
  <c r="AK35" i="1"/>
  <c r="Y36" i="1"/>
  <c r="Y35" i="1"/>
  <c r="Z36" i="1"/>
  <c r="Z35" i="1"/>
  <c r="O36" i="1"/>
  <c r="O35" i="1"/>
  <c r="N36" i="1"/>
  <c r="N35" i="1"/>
  <c r="D36" i="1"/>
  <c r="D35" i="1"/>
  <c r="C36" i="1"/>
  <c r="C35" i="1"/>
  <c r="R51" i="6" l="1"/>
  <c r="CL6" i="1"/>
  <c r="CA6" i="1"/>
  <c r="CL5" i="1"/>
  <c r="CA5" i="1"/>
  <c r="CL4" i="1"/>
  <c r="CA4" i="1"/>
  <c r="AM6" i="1"/>
  <c r="AB6" i="1"/>
  <c r="Q6" i="1"/>
  <c r="F6" i="1"/>
  <c r="AM5" i="1"/>
  <c r="Q5" i="1"/>
  <c r="F5" i="1"/>
  <c r="AM4" i="1"/>
  <c r="AB4" i="1"/>
  <c r="Q4" i="1"/>
  <c r="F4" i="1"/>
  <c r="CL7" i="1" l="1"/>
  <c r="CL8" i="1"/>
  <c r="CL9" i="1"/>
  <c r="CL10" i="1"/>
  <c r="CL11" i="1"/>
  <c r="CL12" i="1"/>
  <c r="CL13" i="1"/>
  <c r="CL14" i="1"/>
  <c r="CL15" i="1"/>
  <c r="CL16" i="1"/>
  <c r="CL17" i="1"/>
  <c r="CL18" i="1"/>
  <c r="CL19" i="1"/>
  <c r="CL20" i="1"/>
  <c r="CL21" i="1"/>
  <c r="CL22" i="1"/>
  <c r="CL23" i="1"/>
  <c r="CL24" i="1"/>
  <c r="CL25" i="1"/>
  <c r="CL26" i="1"/>
  <c r="CL27" i="1"/>
  <c r="CL28" i="1"/>
  <c r="CL29" i="1"/>
  <c r="CL30" i="1"/>
  <c r="CL31" i="1"/>
  <c r="CL32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Q7" i="1"/>
  <c r="Q8" i="1"/>
  <c r="Q9" i="1"/>
  <c r="Q10" i="1"/>
  <c r="Q11" i="1"/>
  <c r="Q12" i="1"/>
  <c r="Q13" i="1"/>
  <c r="Q14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F27" i="1"/>
  <c r="F28" i="1"/>
  <c r="F29" i="1"/>
  <c r="F8" i="1"/>
  <c r="F25" i="1" l="1"/>
  <c r="F24" i="1"/>
  <c r="Q8" i="6" l="1"/>
  <c r="Q7" i="6"/>
  <c r="O49" i="6"/>
  <c r="Q6" i="6"/>
  <c r="Q5" i="6"/>
  <c r="I3" i="6"/>
  <c r="I4" i="6" s="1"/>
  <c r="I5" i="6" s="1"/>
  <c r="I6" i="6" s="1"/>
  <c r="I7" i="6" s="1"/>
  <c r="I8" i="6" s="1"/>
  <c r="I9" i="6" s="1"/>
  <c r="I10" i="6" s="1"/>
  <c r="I11" i="6" s="1"/>
  <c r="I12" i="6" s="1"/>
  <c r="I13" i="6" s="1"/>
  <c r="I14" i="6" s="1"/>
  <c r="I15" i="6" s="1"/>
  <c r="I16" i="6" s="1"/>
  <c r="I17" i="6" s="1"/>
  <c r="I18" i="6" s="1"/>
  <c r="I19" i="6" s="1"/>
  <c r="I20" i="6" s="1"/>
  <c r="I21" i="6" s="1"/>
  <c r="I22" i="6" s="1"/>
  <c r="I23" i="6" s="1"/>
  <c r="I24" i="6" s="1"/>
  <c r="I25" i="6" s="1"/>
  <c r="I26" i="6" s="1"/>
  <c r="I27" i="6" s="1"/>
  <c r="I28" i="6" s="1"/>
  <c r="I29" i="6" s="1"/>
  <c r="I30" i="6" s="1"/>
  <c r="I31" i="6" s="1"/>
  <c r="I32" i="6" s="1"/>
  <c r="I33" i="6" s="1"/>
  <c r="I34" i="6" s="1"/>
  <c r="F9" i="1"/>
  <c r="F10" i="1"/>
  <c r="F11" i="1"/>
  <c r="F12" i="1"/>
  <c r="F13" i="1"/>
  <c r="F14" i="1"/>
  <c r="F16" i="1"/>
  <c r="F17" i="1"/>
  <c r="F19" i="1"/>
  <c r="F20" i="1"/>
  <c r="F21" i="1"/>
  <c r="F22" i="1"/>
  <c r="F23" i="1"/>
  <c r="F26" i="1"/>
  <c r="F30" i="1"/>
  <c r="F31" i="1"/>
  <c r="F32" i="1"/>
  <c r="I35" i="1"/>
  <c r="Q3" i="6" s="1"/>
  <c r="Z3" i="6" s="1"/>
  <c r="K35" i="1"/>
  <c r="R35" i="1"/>
  <c r="S35" i="1"/>
  <c r="N4" i="6" s="1"/>
  <c r="T35" i="1"/>
  <c r="Q4" i="6" s="1"/>
  <c r="R4" i="6"/>
  <c r="O47" i="6" s="1"/>
  <c r="AC35" i="1"/>
  <c r="M5" i="6" s="1"/>
  <c r="AD35" i="1"/>
  <c r="N5" i="6" s="1"/>
  <c r="AF35" i="1"/>
  <c r="R5" i="6" s="1"/>
  <c r="AG35" i="1"/>
  <c r="S5" i="6" s="1"/>
  <c r="T47" i="6" s="1"/>
  <c r="AN35" i="1"/>
  <c r="AO35" i="1"/>
  <c r="N6" i="6" s="1"/>
  <c r="O48" i="6"/>
  <c r="AR35" i="1"/>
  <c r="CB35" i="1"/>
  <c r="M7" i="6" s="1"/>
  <c r="CC35" i="1"/>
  <c r="N7" i="6" s="1"/>
  <c r="M50" i="6"/>
  <c r="CN35" i="1"/>
  <c r="N8" i="6" s="1"/>
  <c r="O50" i="6"/>
  <c r="CQ35" i="1"/>
  <c r="S7" i="6" l="1"/>
  <c r="T49" i="6" s="1"/>
  <c r="S6" i="6"/>
  <c r="T48" i="6" s="1"/>
  <c r="S8" i="6"/>
  <c r="T50" i="6" s="1"/>
  <c r="M4" i="6"/>
  <c r="P4" i="6" s="1"/>
  <c r="S3" i="6"/>
  <c r="M49" i="6"/>
  <c r="S4" i="6"/>
  <c r="T46" i="6" s="1"/>
  <c r="M6" i="6"/>
  <c r="P6" i="6" s="1"/>
  <c r="M46" i="6"/>
  <c r="P3" i="6"/>
  <c r="W4" i="6"/>
  <c r="N9" i="6"/>
  <c r="O7" i="6" s="1"/>
  <c r="P8" i="6"/>
  <c r="AA4" i="6"/>
  <c r="W3" i="6"/>
  <c r="Q9" i="6"/>
  <c r="N51" i="6" s="1"/>
  <c r="Z4" i="6"/>
  <c r="V3" i="6"/>
  <c r="AB3" i="6" l="1"/>
  <c r="T45" i="6"/>
  <c r="V4" i="6"/>
  <c r="Y4" i="6" s="1"/>
  <c r="P50" i="6"/>
  <c r="S9" i="6"/>
  <c r="T51" i="6" s="1"/>
  <c r="M9" i="6"/>
  <c r="F54" i="6" s="1"/>
  <c r="P48" i="6"/>
  <c r="P46" i="6"/>
  <c r="P49" i="6"/>
  <c r="Q49" i="6"/>
  <c r="M48" i="6"/>
  <c r="M47" i="6"/>
  <c r="P7" i="6"/>
  <c r="P47" i="6"/>
  <c r="AB4" i="6"/>
  <c r="R9" i="6"/>
  <c r="O51" i="6" s="1"/>
  <c r="AA3" i="6"/>
  <c r="O5" i="6"/>
  <c r="O6" i="6"/>
  <c r="X3" i="6"/>
  <c r="Y3" i="6"/>
  <c r="O4" i="6"/>
  <c r="X4" i="6"/>
  <c r="O3" i="6"/>
  <c r="O8" i="6"/>
  <c r="M51" i="6" l="1"/>
  <c r="P51" i="6"/>
  <c r="P9" i="6"/>
  <c r="Q51" i="6"/>
  <c r="P53" i="6" l="1"/>
</calcChain>
</file>

<file path=xl/sharedStrings.xml><?xml version="1.0" encoding="utf-8"?>
<sst xmlns="http://schemas.openxmlformats.org/spreadsheetml/2006/main" count="173" uniqueCount="83">
  <si>
    <r>
      <rPr>
        <b/>
        <sz val="16"/>
        <color indexed="10"/>
        <rFont val="Arial Black"/>
        <family val="2"/>
      </rPr>
      <t xml:space="preserve">Well-GD-2  </t>
    </r>
    <r>
      <rPr>
        <b/>
        <sz val="16"/>
        <color indexed="10"/>
        <rFont val="Tahoma"/>
        <family val="2"/>
      </rPr>
      <t>(LC1 : 1267-1269; Lc2:1349.5-1351.5)</t>
    </r>
  </si>
  <si>
    <t>Sa 1B</t>
  </si>
  <si>
    <t>Sa 2</t>
  </si>
  <si>
    <t>Sa 3 (ST-1A sand)</t>
  </si>
  <si>
    <t>SA 3 A (ST-8 1616 -- 1619.5 m)</t>
  </si>
  <si>
    <t>Comments</t>
  </si>
  <si>
    <t>SA 3B (ST-7)</t>
  </si>
  <si>
    <t>Sa 4</t>
  </si>
  <si>
    <r>
      <rPr>
        <b/>
        <sz val="16"/>
        <color indexed="10"/>
        <rFont val="Times New Roman"/>
        <family val="1"/>
      </rPr>
      <t>SA 4 A</t>
    </r>
    <r>
      <rPr>
        <b/>
        <sz val="16"/>
        <color indexed="10"/>
        <rFont val="Tahoma"/>
        <family val="2"/>
      </rPr>
      <t>(Lc1b: 1272.8-1273.8 &amp;1277.5-1278.5) St8: (1652-1655)</t>
    </r>
  </si>
  <si>
    <r>
      <rPr>
        <b/>
        <sz val="16"/>
        <color indexed="10"/>
        <rFont val="Times New Roman"/>
        <family val="1"/>
      </rPr>
      <t xml:space="preserve">SA 6 </t>
    </r>
    <r>
      <rPr>
        <b/>
        <sz val="16"/>
        <color indexed="10"/>
        <rFont val="Tahoma"/>
        <family val="2"/>
      </rPr>
      <t>( St-1 1539-1543 only)</t>
    </r>
  </si>
  <si>
    <t>Date</t>
  </si>
  <si>
    <t>THP (Psi)</t>
  </si>
  <si>
    <t>FLP (Psi)</t>
  </si>
  <si>
    <t>SIP (psi)</t>
  </si>
  <si>
    <t>Drawdown %</t>
  </si>
  <si>
    <t>Gas (Nm3)</t>
  </si>
  <si>
    <t xml:space="preserve">Condensate </t>
  </si>
  <si>
    <t>Water (bbl)</t>
  </si>
  <si>
    <t>Prod.Time</t>
  </si>
  <si>
    <t>Choke /64</t>
  </si>
  <si>
    <t>FTP (Psi)</t>
  </si>
  <si>
    <t xml:space="preserve">Condensate (bbl) </t>
  </si>
  <si>
    <t>Prod. Time</t>
  </si>
  <si>
    <t>Water</t>
  </si>
  <si>
    <t xml:space="preserve">Cond. (bbl) </t>
  </si>
  <si>
    <t>Water( bbl)</t>
  </si>
  <si>
    <t xml:space="preserve"> </t>
  </si>
  <si>
    <t>Vente</t>
  </si>
  <si>
    <t xml:space="preserve">  Condensate (bbl) </t>
  </si>
  <si>
    <t>GD-2</t>
  </si>
  <si>
    <t>SA-1B</t>
  </si>
  <si>
    <t>SA-2</t>
  </si>
  <si>
    <t>SA-3</t>
  </si>
  <si>
    <t>SA-4A</t>
  </si>
  <si>
    <t>SA-6</t>
  </si>
  <si>
    <t>Condensat</t>
  </si>
  <si>
    <t>Total</t>
  </si>
  <si>
    <t>Production (Nm3)</t>
  </si>
  <si>
    <t>Vente (Nm3)</t>
  </si>
  <si>
    <t>Eau (bbl)</t>
  </si>
  <si>
    <t>Tps production (h)</t>
  </si>
  <si>
    <t>Production journaliere de Gaz (Nm3)</t>
  </si>
  <si>
    <t>Cumul (Nm3)</t>
  </si>
  <si>
    <t>Ventes journaliere de Gaz (Nm3)</t>
  </si>
  <si>
    <t>Sadiaratou</t>
  </si>
  <si>
    <t>Prod-vente en Pourcent</t>
  </si>
  <si>
    <t>Pourcentage sur le total vente</t>
  </si>
  <si>
    <t>Production d'effluents</t>
  </si>
  <si>
    <t>Nombre d'heures de mise en service (h)</t>
  </si>
  <si>
    <t>Débit moyen journalier (Nm3/Day)</t>
  </si>
  <si>
    <t>Pression de fermeture ou du reservoir SIP (Psi)</t>
  </si>
  <si>
    <t>Production Gaz (Nm3)</t>
  </si>
  <si>
    <t>Production de Condensat</t>
  </si>
  <si>
    <t>Production d'Eau (bbl)</t>
  </si>
  <si>
    <t>Compression SA-2</t>
  </si>
  <si>
    <t>Compression GD-2</t>
  </si>
  <si>
    <t>Compression SA-1</t>
  </si>
  <si>
    <t>Compression SA-3</t>
  </si>
  <si>
    <t>Compression SA-4A</t>
  </si>
  <si>
    <t>Compression SA-</t>
  </si>
  <si>
    <r>
      <t xml:space="preserve">Kabor </t>
    </r>
    <r>
      <rPr>
        <b/>
        <sz val="16"/>
        <color rgb="FF002060"/>
        <rFont val="Calibri"/>
        <family val="2"/>
        <scheme val="minor"/>
      </rPr>
      <t>In</t>
    </r>
    <r>
      <rPr>
        <b/>
        <sz val="16"/>
        <color theme="1"/>
        <rFont val="Calibri"/>
        <family val="2"/>
        <scheme val="minor"/>
      </rPr>
      <t xml:space="preserve"> </t>
    </r>
  </si>
  <si>
    <r>
      <t>Kabor</t>
    </r>
    <r>
      <rPr>
        <b/>
        <sz val="16"/>
        <color theme="1"/>
        <rFont val="Calibri"/>
        <family val="2"/>
        <scheme val="minor"/>
      </rPr>
      <t xml:space="preserve"> </t>
    </r>
    <r>
      <rPr>
        <b/>
        <sz val="16"/>
        <color rgb="FFFF0000"/>
        <rFont val="Calibri"/>
        <family val="2"/>
        <scheme val="minor"/>
      </rPr>
      <t>Out</t>
    </r>
  </si>
  <si>
    <t>Cons_Fuel</t>
  </si>
  <si>
    <t>Nombre d'heures de mise en compression (h)</t>
  </si>
  <si>
    <t>THP</t>
  </si>
  <si>
    <t>CHP</t>
  </si>
  <si>
    <t>Prod -Vente</t>
  </si>
  <si>
    <t>Probleme</t>
  </si>
  <si>
    <t>Prod Ti</t>
  </si>
  <si>
    <t>ECART</t>
  </si>
  <si>
    <t>OE</t>
  </si>
  <si>
    <t>comp</t>
  </si>
  <si>
    <t xml:space="preserve">4'' Gd </t>
  </si>
  <si>
    <t xml:space="preserve"> 4'' Kab </t>
  </si>
  <si>
    <t>24'' storage</t>
  </si>
  <si>
    <t xml:space="preserve"> 6'' </t>
  </si>
  <si>
    <t xml:space="preserve"> PC-1</t>
  </si>
  <si>
    <t>ΔP Gd-Kbr</t>
  </si>
  <si>
    <t>6'' kab</t>
  </si>
  <si>
    <t>Données mai 2024</t>
  </si>
  <si>
    <t>PRODUCTION MAI 2024</t>
  </si>
  <si>
    <t>VENTES MAI 2024</t>
  </si>
  <si>
    <t>3'' kab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</si>
</sst>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C_F_A_-;\-* #,##0.00\ _C_F_A_-;_-* &quot;-&quot;??\ _C_F_A_-;_-@_-"/>
    <numFmt numFmtId="165" formatCode="0.0"/>
    <numFmt numFmtId="166" formatCode="_-* #,##0\ _C_F_A_-;\-* #,##0\ _C_F_A_-;_-* &quot;-&quot;??\ _C_F_A_-;_-@_-"/>
  </numFmts>
  <fonts count="35" x14ac:knownFonts="1">
    <font>
      <sz val="11"/>
      <color theme="1"/>
      <name val="Calibri"/>
      <family val="2"/>
      <scheme val="minor"/>
    </font>
    <font>
      <sz val="16"/>
      <name val="Arial"/>
      <family val="2"/>
    </font>
    <font>
      <sz val="20"/>
      <name val="Arial"/>
      <family val="2"/>
    </font>
    <font>
      <b/>
      <sz val="16"/>
      <color indexed="10"/>
      <name val="Arial Black"/>
      <family val="2"/>
    </font>
    <font>
      <b/>
      <sz val="16"/>
      <color indexed="10"/>
      <name val="Tahoma"/>
      <family val="2"/>
    </font>
    <font>
      <b/>
      <sz val="16"/>
      <color indexed="10"/>
      <name val="Times New Roman"/>
      <family val="1"/>
    </font>
    <font>
      <b/>
      <sz val="16"/>
      <name val="Arial"/>
      <family val="2"/>
    </font>
    <font>
      <b/>
      <sz val="2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6"/>
      <color rgb="FFFF0000"/>
      <name val="Algerian"/>
      <family val="5"/>
    </font>
    <font>
      <b/>
      <sz val="16"/>
      <color rgb="FF002060"/>
      <name val="Calibri"/>
      <family val="2"/>
      <scheme val="minor"/>
    </font>
    <font>
      <b/>
      <sz val="16"/>
      <color theme="3" tint="-0.249977111117893"/>
      <name val="Calibri"/>
      <family val="2"/>
      <scheme val="minor"/>
    </font>
    <font>
      <sz val="16"/>
      <color rgb="FF002060"/>
      <name val="Calibri"/>
      <family val="2"/>
      <scheme val="minor"/>
    </font>
    <font>
      <b/>
      <sz val="16"/>
      <name val="Calibri"/>
      <family val="2"/>
      <scheme val="minor"/>
    </font>
    <font>
      <sz val="16"/>
      <name val="Calibri"/>
      <family val="2"/>
      <scheme val="minor"/>
    </font>
    <font>
      <b/>
      <sz val="16"/>
      <color rgb="FFFF0000"/>
      <name val="Times New Roman"/>
      <family val="1"/>
    </font>
    <font>
      <sz val="12"/>
      <color theme="1"/>
      <name val="Times New Roman"/>
      <family val="1"/>
    </font>
    <font>
      <b/>
      <sz val="12"/>
      <color rgb="FF002060"/>
      <name val="Times New Roman"/>
      <family val="1"/>
    </font>
    <font>
      <b/>
      <sz val="12"/>
      <color theme="3" tint="-0.249977111117893"/>
      <name val="Times New Roman"/>
      <family val="1"/>
    </font>
    <font>
      <b/>
      <sz val="12"/>
      <color theme="1"/>
      <name val="Times New Roman"/>
      <family val="1"/>
    </font>
    <font>
      <b/>
      <sz val="12"/>
      <name val="Times New Roman"/>
      <family val="1"/>
    </font>
    <font>
      <sz val="20"/>
      <name val="Calibri"/>
      <family val="2"/>
    </font>
    <font>
      <b/>
      <sz val="14"/>
      <color theme="1"/>
      <name val="Times New Roman"/>
      <family val="1"/>
    </font>
    <font>
      <b/>
      <sz val="16"/>
      <color rgb="FFFF0000"/>
      <name val="Arial"/>
      <family val="2"/>
    </font>
    <font>
      <b/>
      <sz val="16"/>
      <color rgb="FF00B050"/>
      <name val="Arial"/>
      <family val="2"/>
    </font>
    <font>
      <b/>
      <sz val="16"/>
      <color theme="1"/>
      <name val="Arial"/>
      <family val="2"/>
    </font>
    <font>
      <b/>
      <sz val="18"/>
      <name val="Arial"/>
      <family val="2"/>
    </font>
    <font>
      <sz val="8"/>
      <name val="Calibri"/>
      <family val="2"/>
      <scheme val="minor"/>
    </font>
    <font>
      <sz val="16"/>
      <color rgb="FFFF0000"/>
      <name val="Arial"/>
      <family val="2"/>
    </font>
    <font>
      <b/>
      <sz val="16"/>
      <color theme="1"/>
      <name val="Aptos Narrow"/>
      <family val="2"/>
    </font>
  </fonts>
  <fills count="32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7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-0.249977111117893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5">
    <xf numFmtId="0" fontId="0" fillId="0" borderId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164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194">
    <xf numFmtId="0" fontId="0" fillId="0" borderId="0" xfId="0"/>
    <xf numFmtId="0" fontId="10" fillId="0" borderId="0" xfId="0" applyFont="1"/>
    <xf numFmtId="0" fontId="1" fillId="0" borderId="0" xfId="0" applyFont="1"/>
    <xf numFmtId="0" fontId="1" fillId="0" borderId="0" xfId="0" applyFont="1" applyAlignment="1">
      <alignment horizontal="center"/>
    </xf>
    <xf numFmtId="165" fontId="1" fillId="0" borderId="0" xfId="0" applyNumberFormat="1" applyFont="1"/>
    <xf numFmtId="0" fontId="11" fillId="4" borderId="0" xfId="1" applyFont="1" applyFill="1" applyBorder="1"/>
    <xf numFmtId="0" fontId="2" fillId="0" borderId="0" xfId="0" applyFont="1"/>
    <xf numFmtId="3" fontId="1" fillId="0" borderId="0" xfId="0" applyNumberFormat="1" applyFont="1" applyAlignment="1">
      <alignment horizontal="center"/>
    </xf>
    <xf numFmtId="0" fontId="12" fillId="0" borderId="0" xfId="0" applyFont="1"/>
    <xf numFmtId="0" fontId="11" fillId="2" borderId="0" xfId="1" applyFont="1"/>
    <xf numFmtId="0" fontId="1" fillId="0" borderId="0" xfId="0" applyFont="1" applyAlignment="1">
      <alignment horizontal="right"/>
    </xf>
    <xf numFmtId="0" fontId="13" fillId="5" borderId="1" xfId="0" applyFont="1" applyFill="1" applyBorder="1" applyAlignment="1">
      <alignment horizontal="center"/>
    </xf>
    <xf numFmtId="0" fontId="13" fillId="6" borderId="2" xfId="1" applyFont="1" applyFill="1" applyBorder="1" applyAlignment="1">
      <alignment horizontal="left" vertical="center"/>
    </xf>
    <xf numFmtId="0" fontId="14" fillId="0" borderId="0" xfId="2" applyFont="1" applyFill="1" applyBorder="1" applyAlignment="1">
      <alignment horizontal="center" vertical="center"/>
    </xf>
    <xf numFmtId="0" fontId="14" fillId="0" borderId="0" xfId="2" applyFont="1" applyFill="1" applyBorder="1" applyAlignment="1">
      <alignment horizontal="left" vertical="center"/>
    </xf>
    <xf numFmtId="0" fontId="13" fillId="0" borderId="0" xfId="0" applyFont="1" applyAlignment="1">
      <alignment horizontal="left"/>
    </xf>
    <xf numFmtId="0" fontId="13" fillId="0" borderId="0" xfId="0" applyFont="1" applyAlignment="1">
      <alignment horizontal="center"/>
    </xf>
    <xf numFmtId="0" fontId="13" fillId="6" borderId="0" xfId="0" applyFont="1" applyFill="1" applyAlignment="1">
      <alignment horizontal="left"/>
    </xf>
    <xf numFmtId="0" fontId="15" fillId="7" borderId="3" xfId="0" applyFont="1" applyFill="1" applyBorder="1" applyAlignment="1">
      <alignment horizontal="center" vertical="center"/>
    </xf>
    <xf numFmtId="0" fontId="16" fillId="8" borderId="1" xfId="0" applyFont="1" applyFill="1" applyBorder="1" applyAlignment="1">
      <alignment horizontal="center" vertical="center"/>
    </xf>
    <xf numFmtId="0" fontId="16" fillId="8" borderId="4" xfId="0" applyFont="1" applyFill="1" applyBorder="1" applyAlignment="1">
      <alignment horizontal="center" vertical="center"/>
    </xf>
    <xf numFmtId="165" fontId="16" fillId="8" borderId="4" xfId="0" applyNumberFormat="1" applyFont="1" applyFill="1" applyBorder="1" applyAlignment="1">
      <alignment horizontal="center" vertical="center"/>
    </xf>
    <xf numFmtId="0" fontId="10" fillId="8" borderId="1" xfId="0" applyFont="1" applyFill="1" applyBorder="1" applyAlignment="1">
      <alignment horizontal="center" vertical="center"/>
    </xf>
    <xf numFmtId="0" fontId="10" fillId="8" borderId="5" xfId="0" applyFont="1" applyFill="1" applyBorder="1" applyAlignment="1">
      <alignment horizontal="center" vertical="center"/>
    </xf>
    <xf numFmtId="0" fontId="10" fillId="8" borderId="6" xfId="0" applyFont="1" applyFill="1" applyBorder="1" applyAlignment="1">
      <alignment horizontal="center" vertical="center"/>
    </xf>
    <xf numFmtId="0" fontId="10" fillId="8" borderId="7" xfId="0" applyFont="1" applyFill="1" applyBorder="1" applyAlignment="1">
      <alignment horizontal="center" vertical="center"/>
    </xf>
    <xf numFmtId="3" fontId="10" fillId="8" borderId="6" xfId="0" applyNumberFormat="1" applyFont="1" applyFill="1" applyBorder="1" applyAlignment="1">
      <alignment horizontal="center" vertical="center"/>
    </xf>
    <xf numFmtId="0" fontId="10" fillId="8" borderId="8" xfId="0" applyFont="1" applyFill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3" fillId="0" borderId="10" xfId="0" applyFont="1" applyBorder="1" applyAlignment="1">
      <alignment horizontal="center" vertical="center"/>
    </xf>
    <xf numFmtId="0" fontId="10" fillId="2" borderId="10" xfId="1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8" borderId="12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10" fillId="9" borderId="13" xfId="0" applyFont="1" applyFill="1" applyBorder="1" applyAlignment="1">
      <alignment horizontal="center"/>
    </xf>
    <xf numFmtId="0" fontId="1" fillId="10" borderId="14" xfId="0" applyFont="1" applyFill="1" applyBorder="1" applyAlignment="1">
      <alignment horizontal="center"/>
    </xf>
    <xf numFmtId="0" fontId="11" fillId="0" borderId="0" xfId="0" applyFont="1"/>
    <xf numFmtId="0" fontId="1" fillId="4" borderId="0" xfId="0" applyFont="1" applyFill="1"/>
    <xf numFmtId="0" fontId="10" fillId="4" borderId="0" xfId="0" applyFont="1" applyFill="1"/>
    <xf numFmtId="0" fontId="1" fillId="4" borderId="0" xfId="0" applyFont="1" applyFill="1" applyAlignment="1">
      <alignment horizontal="center"/>
    </xf>
    <xf numFmtId="165" fontId="1" fillId="4" borderId="0" xfId="0" applyNumberFormat="1" applyFont="1" applyFill="1"/>
    <xf numFmtId="0" fontId="2" fillId="4" borderId="0" xfId="0" applyFont="1" applyFill="1"/>
    <xf numFmtId="3" fontId="1" fillId="4" borderId="0" xfId="0" applyNumberFormat="1" applyFont="1" applyFill="1" applyAlignment="1">
      <alignment horizontal="center"/>
    </xf>
    <xf numFmtId="0" fontId="12" fillId="4" borderId="0" xfId="0" applyFont="1" applyFill="1"/>
    <xf numFmtId="0" fontId="1" fillId="4" borderId="0" xfId="0" applyFont="1" applyFill="1" applyAlignment="1">
      <alignment horizontal="right"/>
    </xf>
    <xf numFmtId="0" fontId="18" fillId="13" borderId="19" xfId="0" applyFont="1" applyFill="1" applyBorder="1" applyAlignment="1">
      <alignment horizontal="center" vertical="center"/>
    </xf>
    <xf numFmtId="9" fontId="18" fillId="13" borderId="19" xfId="4" applyFont="1" applyFill="1" applyBorder="1" applyAlignment="1">
      <alignment horizontal="center" vertical="center"/>
    </xf>
    <xf numFmtId="165" fontId="18" fillId="13" borderId="19" xfId="0" applyNumberFormat="1" applyFont="1" applyFill="1" applyBorder="1" applyAlignment="1">
      <alignment horizontal="center" vertical="center"/>
    </xf>
    <xf numFmtId="0" fontId="1" fillId="13" borderId="16" xfId="0" applyFont="1" applyFill="1" applyBorder="1" applyAlignment="1">
      <alignment horizontal="center" vertical="center"/>
    </xf>
    <xf numFmtId="9" fontId="1" fillId="13" borderId="16" xfId="4" applyFont="1" applyFill="1" applyBorder="1" applyAlignment="1">
      <alignment horizontal="center" vertical="center"/>
    </xf>
    <xf numFmtId="0" fontId="1" fillId="12" borderId="16" xfId="0" applyFont="1" applyFill="1" applyBorder="1" applyAlignment="1">
      <alignment horizontal="center" vertical="center"/>
    </xf>
    <xf numFmtId="3" fontId="18" fillId="15" borderId="16" xfId="0" applyNumberFormat="1" applyFont="1" applyFill="1" applyBorder="1" applyAlignment="1">
      <alignment horizontal="center" vertical="center"/>
    </xf>
    <xf numFmtId="3" fontId="18" fillId="16" borderId="19" xfId="0" applyNumberFormat="1" applyFont="1" applyFill="1" applyBorder="1" applyAlignment="1">
      <alignment horizontal="center" vertical="center"/>
    </xf>
    <xf numFmtId="3" fontId="18" fillId="17" borderId="19" xfId="0" applyNumberFormat="1" applyFont="1" applyFill="1" applyBorder="1" applyAlignment="1">
      <alignment horizontal="center" vertical="center"/>
    </xf>
    <xf numFmtId="0" fontId="18" fillId="17" borderId="19" xfId="0" applyFont="1" applyFill="1" applyBorder="1" applyAlignment="1">
      <alignment horizontal="center" vertical="center"/>
    </xf>
    <xf numFmtId="0" fontId="18" fillId="17" borderId="15" xfId="0" applyFont="1" applyFill="1" applyBorder="1" applyAlignment="1">
      <alignment horizontal="center" vertical="center"/>
    </xf>
    <xf numFmtId="0" fontId="18" fillId="17" borderId="20" xfId="0" applyFont="1" applyFill="1" applyBorder="1" applyAlignment="1">
      <alignment horizontal="center" vertical="center"/>
    </xf>
    <xf numFmtId="0" fontId="1" fillId="18" borderId="21" xfId="0" applyFont="1" applyFill="1" applyBorder="1" applyAlignment="1">
      <alignment horizontal="center" vertical="center"/>
    </xf>
    <xf numFmtId="0" fontId="1" fillId="18" borderId="22" xfId="0" applyFont="1" applyFill="1" applyBorder="1" applyAlignment="1">
      <alignment horizontal="center" vertical="center"/>
    </xf>
    <xf numFmtId="0" fontId="19" fillId="18" borderId="22" xfId="0" applyFont="1" applyFill="1" applyBorder="1" applyAlignment="1">
      <alignment horizontal="center" vertical="center"/>
    </xf>
    <xf numFmtId="0" fontId="1" fillId="20" borderId="19" xfId="0" applyFont="1" applyFill="1" applyBorder="1" applyAlignment="1">
      <alignment horizontal="center" vertical="center"/>
    </xf>
    <xf numFmtId="0" fontId="19" fillId="20" borderId="19" xfId="0" applyFont="1" applyFill="1" applyBorder="1" applyAlignment="1">
      <alignment horizontal="center" vertical="center"/>
    </xf>
    <xf numFmtId="0" fontId="18" fillId="21" borderId="19" xfId="0" applyFont="1" applyFill="1" applyBorder="1" applyAlignment="1">
      <alignment horizontal="center" vertical="center"/>
    </xf>
    <xf numFmtId="0" fontId="6" fillId="21" borderId="19" xfId="0" applyFont="1" applyFill="1" applyBorder="1" applyAlignment="1">
      <alignment horizontal="center" vertical="center"/>
    </xf>
    <xf numFmtId="0" fontId="18" fillId="14" borderId="19" xfId="0" applyFont="1" applyFill="1" applyBorder="1" applyAlignment="1">
      <alignment horizontal="center" vertical="center"/>
    </xf>
    <xf numFmtId="0" fontId="18" fillId="14" borderId="16" xfId="0" applyFont="1" applyFill="1" applyBorder="1" applyAlignment="1">
      <alignment horizontal="center" vertical="center"/>
    </xf>
    <xf numFmtId="0" fontId="16" fillId="8" borderId="8" xfId="0" applyFont="1" applyFill="1" applyBorder="1" applyAlignment="1">
      <alignment horizontal="center" vertical="center"/>
    </xf>
    <xf numFmtId="0" fontId="10" fillId="4" borderId="23" xfId="0" applyFont="1" applyFill="1" applyBorder="1"/>
    <xf numFmtId="0" fontId="1" fillId="12" borderId="16" xfId="0" applyFont="1" applyFill="1" applyBorder="1"/>
    <xf numFmtId="3" fontId="7" fillId="12" borderId="16" xfId="0" applyNumberFormat="1" applyFont="1" applyFill="1" applyBorder="1" applyAlignment="1">
      <alignment horizontal="center"/>
    </xf>
    <xf numFmtId="0" fontId="11" fillId="12" borderId="16" xfId="1" applyFont="1" applyFill="1" applyBorder="1"/>
    <xf numFmtId="0" fontId="7" fillId="12" borderId="16" xfId="0" applyFont="1" applyFill="1" applyBorder="1" applyAlignment="1">
      <alignment horizontal="center"/>
    </xf>
    <xf numFmtId="3" fontId="7" fillId="12" borderId="16" xfId="0" applyNumberFormat="1" applyFont="1" applyFill="1" applyBorder="1"/>
    <xf numFmtId="0" fontId="12" fillId="12" borderId="16" xfId="0" applyFont="1" applyFill="1" applyBorder="1"/>
    <xf numFmtId="0" fontId="1" fillId="12" borderId="16" xfId="0" applyFont="1" applyFill="1" applyBorder="1" applyAlignment="1">
      <alignment horizontal="right"/>
    </xf>
    <xf numFmtId="0" fontId="7" fillId="12" borderId="16" xfId="0" applyFont="1" applyFill="1" applyBorder="1"/>
    <xf numFmtId="165" fontId="7" fillId="12" borderId="16" xfId="0" applyNumberFormat="1" applyFont="1" applyFill="1" applyBorder="1"/>
    <xf numFmtId="9" fontId="1" fillId="12" borderId="16" xfId="0" applyNumberFormat="1" applyFont="1" applyFill="1" applyBorder="1"/>
    <xf numFmtId="0" fontId="21" fillId="0" borderId="0" xfId="0" applyFont="1"/>
    <xf numFmtId="0" fontId="22" fillId="7" borderId="3" xfId="0" applyFont="1" applyFill="1" applyBorder="1" applyAlignment="1">
      <alignment horizontal="center" vertical="center"/>
    </xf>
    <xf numFmtId="0" fontId="24" fillId="9" borderId="13" xfId="0" applyFont="1" applyFill="1" applyBorder="1" applyAlignment="1">
      <alignment horizontal="center"/>
    </xf>
    <xf numFmtId="3" fontId="21" fillId="0" borderId="0" xfId="0" applyNumberFormat="1" applyFont="1"/>
    <xf numFmtId="0" fontId="23" fillId="8" borderId="3" xfId="0" applyFont="1" applyFill="1" applyBorder="1" applyAlignment="1">
      <alignment horizontal="center" vertical="center"/>
    </xf>
    <xf numFmtId="3" fontId="21" fillId="0" borderId="16" xfId="0" applyNumberFormat="1" applyFont="1" applyBorder="1"/>
    <xf numFmtId="3" fontId="24" fillId="18" borderId="16" xfId="0" applyNumberFormat="1" applyFont="1" applyFill="1" applyBorder="1"/>
    <xf numFmtId="0" fontId="21" fillId="0" borderId="16" xfId="0" applyFont="1" applyBorder="1"/>
    <xf numFmtId="0" fontId="24" fillId="11" borderId="16" xfId="0" applyFont="1" applyFill="1" applyBorder="1"/>
    <xf numFmtId="0" fontId="25" fillId="23" borderId="16" xfId="0" applyFont="1" applyFill="1" applyBorder="1"/>
    <xf numFmtId="166" fontId="24" fillId="24" borderId="16" xfId="3" applyNumberFormat="1" applyFont="1" applyFill="1" applyBorder="1" applyAlignment="1">
      <alignment horizontal="center"/>
    </xf>
    <xf numFmtId="166" fontId="24" fillId="15" borderId="16" xfId="3" applyNumberFormat="1" applyFont="1" applyFill="1" applyBorder="1" applyAlignment="1">
      <alignment horizontal="center"/>
    </xf>
    <xf numFmtId="166" fontId="24" fillId="27" borderId="16" xfId="3" applyNumberFormat="1" applyFont="1" applyFill="1" applyBorder="1" applyAlignment="1">
      <alignment horizontal="center"/>
    </xf>
    <xf numFmtId="9" fontId="24" fillId="28" borderId="16" xfId="4" applyFont="1" applyFill="1" applyBorder="1" applyAlignment="1">
      <alignment horizontal="center"/>
    </xf>
    <xf numFmtId="2" fontId="24" fillId="25" borderId="16" xfId="3" applyNumberFormat="1" applyFont="1" applyFill="1" applyBorder="1" applyAlignment="1">
      <alignment horizontal="center"/>
    </xf>
    <xf numFmtId="2" fontId="24" fillId="26" borderId="16" xfId="3" applyNumberFormat="1" applyFont="1" applyFill="1" applyBorder="1" applyAlignment="1">
      <alignment horizontal="center"/>
    </xf>
    <xf numFmtId="166" fontId="24" fillId="12" borderId="16" xfId="0" applyNumberFormat="1" applyFont="1" applyFill="1" applyBorder="1"/>
    <xf numFmtId="9" fontId="24" fillId="12" borderId="16" xfId="4" applyFont="1" applyFill="1" applyBorder="1" applyAlignment="1">
      <alignment horizontal="center"/>
    </xf>
    <xf numFmtId="2" fontId="24" fillId="12" borderId="16" xfId="0" applyNumberFormat="1" applyFont="1" applyFill="1" applyBorder="1" applyAlignment="1">
      <alignment horizontal="center"/>
    </xf>
    <xf numFmtId="0" fontId="25" fillId="12" borderId="16" xfId="0" applyFont="1" applyFill="1" applyBorder="1"/>
    <xf numFmtId="9" fontId="24" fillId="22" borderId="16" xfId="4" applyFont="1" applyFill="1" applyBorder="1" applyAlignment="1">
      <alignment horizontal="center"/>
    </xf>
    <xf numFmtId="3" fontId="18" fillId="11" borderId="19" xfId="0" applyNumberFormat="1" applyFont="1" applyFill="1" applyBorder="1" applyAlignment="1">
      <alignment horizontal="center" vertical="center"/>
    </xf>
    <xf numFmtId="0" fontId="18" fillId="19" borderId="19" xfId="0" applyFont="1" applyFill="1" applyBorder="1" applyAlignment="1">
      <alignment horizontal="center" vertical="center"/>
    </xf>
    <xf numFmtId="0" fontId="12" fillId="10" borderId="3" xfId="1" applyFont="1" applyFill="1" applyBorder="1" applyAlignment="1">
      <alignment vertical="center"/>
    </xf>
    <xf numFmtId="0" fontId="26" fillId="20" borderId="19" xfId="0" applyFont="1" applyFill="1" applyBorder="1" applyAlignment="1">
      <alignment horizontal="center" vertical="center"/>
    </xf>
    <xf numFmtId="0" fontId="6" fillId="19" borderId="19" xfId="0" applyFont="1" applyFill="1" applyBorder="1" applyAlignment="1">
      <alignment horizontal="center" vertical="center"/>
    </xf>
    <xf numFmtId="0" fontId="1" fillId="21" borderId="19" xfId="0" applyFont="1" applyFill="1" applyBorder="1" applyAlignment="1">
      <alignment horizontal="center" vertical="center"/>
    </xf>
    <xf numFmtId="0" fontId="18" fillId="12" borderId="20" xfId="0" applyFont="1" applyFill="1" applyBorder="1" applyAlignment="1">
      <alignment horizontal="center" vertical="center"/>
    </xf>
    <xf numFmtId="0" fontId="18" fillId="12" borderId="19" xfId="0" applyFont="1" applyFill="1" applyBorder="1" applyAlignment="1">
      <alignment horizontal="center" vertical="center"/>
    </xf>
    <xf numFmtId="49" fontId="1" fillId="18" borderId="22" xfId="0" applyNumberFormat="1" applyFont="1" applyFill="1" applyBorder="1" applyAlignment="1">
      <alignment horizontal="center" vertical="center"/>
    </xf>
    <xf numFmtId="0" fontId="18" fillId="19" borderId="16" xfId="0" applyFont="1" applyFill="1" applyBorder="1" applyAlignment="1">
      <alignment horizontal="center" vertical="center"/>
    </xf>
    <xf numFmtId="0" fontId="21" fillId="4" borderId="0" xfId="0" applyFont="1" applyFill="1"/>
    <xf numFmtId="0" fontId="21" fillId="0" borderId="16" xfId="0" applyFont="1" applyBorder="1" applyAlignment="1">
      <alignment horizontal="center"/>
    </xf>
    <xf numFmtId="0" fontId="24" fillId="11" borderId="16" xfId="0" applyFont="1" applyFill="1" applyBorder="1" applyAlignment="1">
      <alignment horizontal="center" wrapText="1"/>
    </xf>
    <xf numFmtId="166" fontId="24" fillId="12" borderId="16" xfId="3" applyNumberFormat="1" applyFont="1" applyFill="1" applyBorder="1" applyAlignment="1">
      <alignment horizontal="center"/>
    </xf>
    <xf numFmtId="2" fontId="24" fillId="12" borderId="16" xfId="3" applyNumberFormat="1" applyFont="1" applyFill="1" applyBorder="1" applyAlignment="1">
      <alignment horizontal="center"/>
    </xf>
    <xf numFmtId="2" fontId="10" fillId="4" borderId="0" xfId="3" applyNumberFormat="1" applyFont="1" applyFill="1" applyBorder="1"/>
    <xf numFmtId="2" fontId="13" fillId="10" borderId="3" xfId="3" applyNumberFormat="1" applyFont="1" applyFill="1" applyBorder="1" applyAlignment="1">
      <alignment vertical="center" wrapText="1"/>
    </xf>
    <xf numFmtId="2" fontId="18" fillId="10" borderId="18" xfId="3" applyNumberFormat="1" applyFont="1" applyFill="1" applyBorder="1" applyAlignment="1">
      <alignment vertical="center" wrapText="1"/>
    </xf>
    <xf numFmtId="2" fontId="10" fillId="12" borderId="16" xfId="3" applyNumberFormat="1" applyFont="1" applyFill="1" applyBorder="1"/>
    <xf numFmtId="2" fontId="13" fillId="4" borderId="17" xfId="3" applyNumberFormat="1" applyFont="1" applyFill="1" applyBorder="1" applyAlignment="1">
      <alignment vertical="center"/>
    </xf>
    <xf numFmtId="0" fontId="1" fillId="12" borderId="0" xfId="0" applyFont="1" applyFill="1"/>
    <xf numFmtId="3" fontId="7" fillId="12" borderId="0" xfId="0" applyNumberFormat="1" applyFont="1" applyFill="1" applyAlignment="1">
      <alignment horizontal="center"/>
    </xf>
    <xf numFmtId="0" fontId="7" fillId="12" borderId="0" xfId="0" applyFont="1" applyFill="1"/>
    <xf numFmtId="165" fontId="7" fillId="12" borderId="0" xfId="0" applyNumberFormat="1" applyFont="1" applyFill="1"/>
    <xf numFmtId="0" fontId="11" fillId="12" borderId="0" xfId="1" applyFont="1" applyFill="1" applyBorder="1"/>
    <xf numFmtId="0" fontId="7" fillId="12" borderId="0" xfId="0" applyFont="1" applyFill="1" applyAlignment="1">
      <alignment horizontal="center"/>
    </xf>
    <xf numFmtId="2" fontId="10" fillId="12" borderId="0" xfId="3" applyNumberFormat="1" applyFont="1" applyFill="1" applyBorder="1"/>
    <xf numFmtId="3" fontId="7" fillId="12" borderId="0" xfId="0" applyNumberFormat="1" applyFont="1" applyFill="1"/>
    <xf numFmtId="0" fontId="12" fillId="12" borderId="0" xfId="0" applyFont="1" applyFill="1"/>
    <xf numFmtId="0" fontId="1" fillId="12" borderId="0" xfId="0" applyFont="1" applyFill="1" applyAlignment="1">
      <alignment horizontal="center" vertical="center"/>
    </xf>
    <xf numFmtId="0" fontId="1" fillId="12" borderId="0" xfId="0" applyFont="1" applyFill="1" applyAlignment="1">
      <alignment horizontal="right"/>
    </xf>
    <xf numFmtId="9" fontId="1" fillId="12" borderId="0" xfId="0" applyNumberFormat="1" applyFont="1" applyFill="1"/>
    <xf numFmtId="3" fontId="1" fillId="12" borderId="16" xfId="0" applyNumberFormat="1" applyFont="1" applyFill="1" applyBorder="1"/>
    <xf numFmtId="3" fontId="1" fillId="12" borderId="0" xfId="0" applyNumberFormat="1" applyFont="1" applyFill="1"/>
    <xf numFmtId="0" fontId="6" fillId="0" borderId="0" xfId="0" applyFont="1"/>
    <xf numFmtId="3" fontId="29" fillId="0" borderId="0" xfId="0" applyNumberFormat="1" applyFont="1"/>
    <xf numFmtId="3" fontId="10" fillId="16" borderId="16" xfId="0" applyNumberFormat="1" applyFont="1" applyFill="1" applyBorder="1" applyAlignment="1">
      <alignment horizontal="center" vertical="center"/>
    </xf>
    <xf numFmtId="3" fontId="10" fillId="15" borderId="16" xfId="0" applyNumberFormat="1" applyFont="1" applyFill="1" applyBorder="1" applyAlignment="1">
      <alignment horizontal="center" vertical="center"/>
    </xf>
    <xf numFmtId="0" fontId="10" fillId="16" borderId="19" xfId="0" applyFont="1" applyFill="1" applyBorder="1" applyAlignment="1">
      <alignment horizontal="center" vertical="center"/>
    </xf>
    <xf numFmtId="0" fontId="10" fillId="15" borderId="16" xfId="0" applyFont="1" applyFill="1" applyBorder="1" applyAlignment="1">
      <alignment horizontal="center" vertical="center"/>
    </xf>
    <xf numFmtId="3" fontId="10" fillId="16" borderId="19" xfId="0" applyNumberFormat="1" applyFont="1" applyFill="1" applyBorder="1" applyAlignment="1">
      <alignment horizontal="center" vertical="center"/>
    </xf>
    <xf numFmtId="0" fontId="30" fillId="21" borderId="19" xfId="0" applyFont="1" applyFill="1" applyBorder="1" applyAlignment="1">
      <alignment horizontal="center" vertical="center"/>
    </xf>
    <xf numFmtId="0" fontId="21" fillId="22" borderId="0" xfId="0" applyFont="1" applyFill="1"/>
    <xf numFmtId="0" fontId="21" fillId="29" borderId="0" xfId="0" applyFont="1" applyFill="1"/>
    <xf numFmtId="0" fontId="24" fillId="15" borderId="0" xfId="0" applyFont="1" applyFill="1" applyAlignment="1">
      <alignment horizontal="center"/>
    </xf>
    <xf numFmtId="0" fontId="31" fillId="29" borderId="0" xfId="0" applyFont="1" applyFill="1"/>
    <xf numFmtId="3" fontId="24" fillId="29" borderId="16" xfId="0" applyNumberFormat="1" applyFont="1" applyFill="1" applyBorder="1"/>
    <xf numFmtId="0" fontId="21" fillId="12" borderId="0" xfId="0" applyFont="1" applyFill="1"/>
    <xf numFmtId="166" fontId="21" fillId="12" borderId="0" xfId="0" applyNumberFormat="1" applyFont="1" applyFill="1"/>
    <xf numFmtId="0" fontId="21" fillId="0" borderId="15" xfId="0" applyFont="1" applyBorder="1"/>
    <xf numFmtId="0" fontId="25" fillId="23" borderId="15" xfId="0" applyFont="1" applyFill="1" applyBorder="1"/>
    <xf numFmtId="0" fontId="21" fillId="30" borderId="16" xfId="0" applyFont="1" applyFill="1" applyBorder="1" applyAlignment="1">
      <alignment horizontal="center"/>
    </xf>
    <xf numFmtId="10" fontId="21" fillId="30" borderId="16" xfId="4" applyNumberFormat="1" applyFont="1" applyFill="1" applyBorder="1"/>
    <xf numFmtId="10" fontId="24" fillId="12" borderId="16" xfId="4" applyNumberFormat="1" applyFont="1" applyFill="1" applyBorder="1"/>
    <xf numFmtId="0" fontId="17" fillId="0" borderId="0" xfId="0" applyFont="1"/>
    <xf numFmtId="2" fontId="15" fillId="11" borderId="0" xfId="0" applyNumberFormat="1" applyFont="1" applyFill="1" applyAlignment="1">
      <alignment horizontal="center" vertical="center"/>
    </xf>
    <xf numFmtId="2" fontId="28" fillId="11" borderId="0" xfId="0" applyNumberFormat="1" applyFont="1" applyFill="1" applyAlignment="1">
      <alignment horizontal="center" vertical="center"/>
    </xf>
    <xf numFmtId="0" fontId="6" fillId="11" borderId="0" xfId="0" applyFont="1" applyFill="1"/>
    <xf numFmtId="9" fontId="21" fillId="0" borderId="0" xfId="4" applyFont="1"/>
    <xf numFmtId="10" fontId="24" fillId="22" borderId="16" xfId="4" applyNumberFormat="1" applyFont="1" applyFill="1" applyBorder="1" applyAlignment="1">
      <alignment horizontal="center"/>
    </xf>
    <xf numFmtId="0" fontId="28" fillId="11" borderId="0" xfId="0" applyFont="1" applyFill="1"/>
    <xf numFmtId="0" fontId="33" fillId="0" borderId="0" xfId="0" applyFont="1"/>
    <xf numFmtId="0" fontId="10" fillId="0" borderId="16" xfId="0" applyFont="1" applyBorder="1"/>
    <xf numFmtId="0" fontId="6" fillId="11" borderId="16" xfId="0" applyFont="1" applyFill="1" applyBorder="1"/>
    <xf numFmtId="0" fontId="34" fillId="31" borderId="0" xfId="0" applyFont="1" applyFill="1"/>
    <xf numFmtId="0" fontId="6" fillId="31" borderId="0" xfId="0" applyFont="1" applyFill="1"/>
    <xf numFmtId="0" fontId="20" fillId="6" borderId="2" xfId="2" applyFont="1" applyFill="1" applyBorder="1" applyAlignment="1">
      <alignment horizontal="left" vertical="center"/>
    </xf>
    <xf numFmtId="0" fontId="14" fillId="5" borderId="24" xfId="2" applyFont="1" applyFill="1" applyBorder="1" applyAlignment="1">
      <alignment horizontal="left" vertical="center"/>
    </xf>
    <xf numFmtId="0" fontId="14" fillId="5" borderId="4" xfId="2" applyFont="1" applyFill="1" applyBorder="1" applyAlignment="1">
      <alignment horizontal="left" vertical="center"/>
    </xf>
    <xf numFmtId="0" fontId="14" fillId="5" borderId="25" xfId="2" applyFont="1" applyFill="1" applyBorder="1" applyAlignment="1">
      <alignment horizontal="left" vertical="center"/>
    </xf>
    <xf numFmtId="0" fontId="14" fillId="5" borderId="24" xfId="2" applyFont="1" applyFill="1" applyBorder="1" applyAlignment="1">
      <alignment horizontal="center" vertical="center"/>
    </xf>
    <xf numFmtId="0" fontId="14" fillId="5" borderId="4" xfId="2" applyFont="1" applyFill="1" applyBorder="1" applyAlignment="1">
      <alignment horizontal="center" vertical="center"/>
    </xf>
    <xf numFmtId="0" fontId="14" fillId="5" borderId="25" xfId="2" applyFont="1" applyFill="1" applyBorder="1" applyAlignment="1">
      <alignment horizontal="center" vertical="center"/>
    </xf>
    <xf numFmtId="0" fontId="13" fillId="0" borderId="0" xfId="0" applyFont="1" applyAlignment="1">
      <alignment horizontal="center"/>
    </xf>
    <xf numFmtId="2" fontId="13" fillId="4" borderId="0" xfId="3" applyNumberFormat="1" applyFont="1" applyFill="1" applyBorder="1" applyAlignment="1">
      <alignment horizontal="center" vertical="center" wrapText="1"/>
    </xf>
    <xf numFmtId="0" fontId="13" fillId="4" borderId="3" xfId="0" applyFont="1" applyFill="1" applyBorder="1" applyAlignment="1">
      <alignment horizontal="center"/>
    </xf>
    <xf numFmtId="0" fontId="13" fillId="4" borderId="26" xfId="0" applyFont="1" applyFill="1" applyBorder="1" applyAlignment="1">
      <alignment horizontal="center"/>
    </xf>
    <xf numFmtId="0" fontId="20" fillId="5" borderId="24" xfId="2" applyFont="1" applyFill="1" applyBorder="1" applyAlignment="1">
      <alignment horizontal="center" vertical="center"/>
    </xf>
    <xf numFmtId="0" fontId="20" fillId="5" borderId="4" xfId="2" applyFont="1" applyFill="1" applyBorder="1" applyAlignment="1">
      <alignment horizontal="center" vertical="center"/>
    </xf>
    <xf numFmtId="0" fontId="20" fillId="5" borderId="25" xfId="2" applyFont="1" applyFill="1" applyBorder="1" applyAlignment="1">
      <alignment horizontal="center" vertical="center"/>
    </xf>
    <xf numFmtId="0" fontId="24" fillId="12" borderId="24" xfId="0" applyFont="1" applyFill="1" applyBorder="1" applyAlignment="1">
      <alignment horizontal="center"/>
    </xf>
    <xf numFmtId="0" fontId="24" fillId="12" borderId="4" xfId="0" applyFont="1" applyFill="1" applyBorder="1" applyAlignment="1">
      <alignment horizontal="center"/>
    </xf>
    <xf numFmtId="0" fontId="24" fillId="12" borderId="25" xfId="0" applyFont="1" applyFill="1" applyBorder="1" applyAlignment="1">
      <alignment horizontal="center"/>
    </xf>
    <xf numFmtId="0" fontId="21" fillId="14" borderId="0" xfId="0" applyFont="1" applyFill="1" applyAlignment="1">
      <alignment horizontal="center"/>
    </xf>
    <xf numFmtId="0" fontId="24" fillId="11" borderId="23" xfId="0" applyFont="1" applyFill="1" applyBorder="1" applyAlignment="1">
      <alignment horizontal="center" wrapText="1"/>
    </xf>
    <xf numFmtId="0" fontId="24" fillId="11" borderId="19" xfId="0" applyFont="1" applyFill="1" applyBorder="1" applyAlignment="1">
      <alignment horizontal="center" wrapText="1"/>
    </xf>
    <xf numFmtId="0" fontId="27" fillId="11" borderId="21" xfId="0" applyFont="1" applyFill="1" applyBorder="1" applyAlignment="1">
      <alignment horizontal="center" wrapText="1"/>
    </xf>
    <xf numFmtId="0" fontId="27" fillId="11" borderId="28" xfId="0" applyFont="1" applyFill="1" applyBorder="1" applyAlignment="1">
      <alignment horizontal="center" wrapText="1"/>
    </xf>
    <xf numFmtId="0" fontId="27" fillId="11" borderId="15" xfId="0" applyFont="1" applyFill="1" applyBorder="1" applyAlignment="1">
      <alignment horizontal="center" wrapText="1"/>
    </xf>
    <xf numFmtId="0" fontId="24" fillId="11" borderId="23" xfId="0" applyFont="1" applyFill="1" applyBorder="1" applyAlignment="1">
      <alignment horizontal="center" vertical="center" wrapText="1"/>
    </xf>
    <xf numFmtId="0" fontId="24" fillId="11" borderId="19" xfId="0" applyFont="1" applyFill="1" applyBorder="1" applyAlignment="1">
      <alignment horizontal="center" vertical="center" wrapText="1"/>
    </xf>
    <xf numFmtId="0" fontId="21" fillId="0" borderId="29" xfId="0" applyFont="1" applyBorder="1" applyAlignment="1">
      <alignment horizontal="center" wrapText="1"/>
    </xf>
    <xf numFmtId="0" fontId="27" fillId="14" borderId="27" xfId="0" applyFont="1" applyFill="1" applyBorder="1" applyAlignment="1">
      <alignment horizontal="center"/>
    </xf>
  </cellXfs>
  <cellStyles count="5">
    <cellStyle name="20 % - Accent1" xfId="1" builtinId="30"/>
    <cellStyle name="Accent4" xfId="2" builtinId="41"/>
    <cellStyle name="Milliers" xfId="3" builtinId="3"/>
    <cellStyle name="Normal" xfId="0" builtinId="0"/>
    <cellStyle name="Pourcentage" xfId="4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GD2 :</a:t>
            </a:r>
            <a:r>
              <a:rPr lang="en-GB" baseline="0"/>
              <a:t> </a:t>
            </a:r>
            <a:r>
              <a:rPr lang="en-GB" sz="1600" b="1" i="0" u="none" strike="noStrike" baseline="0">
                <a:effectLst/>
              </a:rPr>
              <a:t>Pression de tête de puits / Production par jour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4.5992742008259244E-2"/>
          <c:y val="8.8807409997627748E-2"/>
          <c:w val="0.89849919856988769"/>
          <c:h val="0.79930703077628007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'Prod mai 2024'!$G$3</c:f>
              <c:strCache>
                <c:ptCount val="1"/>
                <c:pt idx="0">
                  <c:v>Gas (Nm3)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val>
            <c:numRef>
              <c:f>'Prod mai 2024'!$G$4:$G$33</c:f>
              <c:numCache>
                <c:formatCode>#,##0</c:formatCode>
                <c:ptCount val="30"/>
                <c:pt idx="0">
                  <c:v>3074</c:v>
                </c:pt>
                <c:pt idx="1">
                  <c:v>3028</c:v>
                </c:pt>
                <c:pt idx="2">
                  <c:v>2983</c:v>
                </c:pt>
                <c:pt idx="3">
                  <c:v>2842</c:v>
                </c:pt>
                <c:pt idx="4">
                  <c:v>2958</c:v>
                </c:pt>
                <c:pt idx="5">
                  <c:v>2928</c:v>
                </c:pt>
                <c:pt idx="6">
                  <c:v>2914</c:v>
                </c:pt>
                <c:pt idx="7">
                  <c:v>3017</c:v>
                </c:pt>
                <c:pt idx="8">
                  <c:v>3265</c:v>
                </c:pt>
                <c:pt idx="9">
                  <c:v>3375</c:v>
                </c:pt>
                <c:pt idx="10">
                  <c:v>3581</c:v>
                </c:pt>
                <c:pt idx="11">
                  <c:v>3755</c:v>
                </c:pt>
                <c:pt idx="12">
                  <c:v>3881</c:v>
                </c:pt>
                <c:pt idx="13">
                  <c:v>3960</c:v>
                </c:pt>
                <c:pt idx="14">
                  <c:v>3903</c:v>
                </c:pt>
                <c:pt idx="15">
                  <c:v>3983</c:v>
                </c:pt>
                <c:pt idx="16">
                  <c:v>3745</c:v>
                </c:pt>
                <c:pt idx="17">
                  <c:v>3410</c:v>
                </c:pt>
                <c:pt idx="18">
                  <c:v>3498</c:v>
                </c:pt>
                <c:pt idx="19">
                  <c:v>3445</c:v>
                </c:pt>
                <c:pt idx="20">
                  <c:v>3619</c:v>
                </c:pt>
                <c:pt idx="21">
                  <c:v>3064</c:v>
                </c:pt>
                <c:pt idx="22">
                  <c:v>3123</c:v>
                </c:pt>
                <c:pt idx="23">
                  <c:v>3500</c:v>
                </c:pt>
                <c:pt idx="24">
                  <c:v>3275</c:v>
                </c:pt>
                <c:pt idx="25">
                  <c:v>3174</c:v>
                </c:pt>
                <c:pt idx="26">
                  <c:v>2924</c:v>
                </c:pt>
                <c:pt idx="27">
                  <c:v>3106</c:v>
                </c:pt>
                <c:pt idx="28">
                  <c:v>2844</c:v>
                </c:pt>
                <c:pt idx="29">
                  <c:v>2591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89-4376-96E6-5AA63253C0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8455864"/>
        <c:axId val="288455480"/>
      </c:barChart>
      <c:lineChart>
        <c:grouping val="standard"/>
        <c:varyColors val="0"/>
        <c:ser>
          <c:idx val="0"/>
          <c:order val="0"/>
          <c:tx>
            <c:strRef>
              <c:f>'Prod mai 2024'!$C$3</c:f>
              <c:strCache>
                <c:ptCount val="1"/>
                <c:pt idx="0">
                  <c:v>THP (Psi)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'Prod mai 2024'!$C$4:$C$33</c:f>
              <c:numCache>
                <c:formatCode>#,##0</c:formatCode>
                <c:ptCount val="30"/>
                <c:pt idx="0">
                  <c:v>32</c:v>
                </c:pt>
                <c:pt idx="1">
                  <c:v>32</c:v>
                </c:pt>
                <c:pt idx="2">
                  <c:v>32</c:v>
                </c:pt>
                <c:pt idx="3">
                  <c:v>32</c:v>
                </c:pt>
                <c:pt idx="4">
                  <c:v>34</c:v>
                </c:pt>
                <c:pt idx="5">
                  <c:v>32</c:v>
                </c:pt>
                <c:pt idx="6">
                  <c:v>31</c:v>
                </c:pt>
                <c:pt idx="7">
                  <c:v>34</c:v>
                </c:pt>
                <c:pt idx="8">
                  <c:v>38</c:v>
                </c:pt>
                <c:pt idx="9">
                  <c:v>38</c:v>
                </c:pt>
                <c:pt idx="10">
                  <c:v>42</c:v>
                </c:pt>
                <c:pt idx="11">
                  <c:v>30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50</c:v>
                </c:pt>
                <c:pt idx="16">
                  <c:v>45</c:v>
                </c:pt>
                <c:pt idx="17">
                  <c:v>40</c:v>
                </c:pt>
                <c:pt idx="18">
                  <c:v>43</c:v>
                </c:pt>
                <c:pt idx="19">
                  <c:v>40</c:v>
                </c:pt>
                <c:pt idx="20">
                  <c:v>42</c:v>
                </c:pt>
                <c:pt idx="21">
                  <c:v>40</c:v>
                </c:pt>
                <c:pt idx="22">
                  <c:v>46</c:v>
                </c:pt>
                <c:pt idx="23">
                  <c:v>38</c:v>
                </c:pt>
                <c:pt idx="24">
                  <c:v>34</c:v>
                </c:pt>
                <c:pt idx="25">
                  <c:v>30</c:v>
                </c:pt>
                <c:pt idx="26">
                  <c:v>50</c:v>
                </c:pt>
                <c:pt idx="27">
                  <c:v>45</c:v>
                </c:pt>
                <c:pt idx="28">
                  <c:v>40</c:v>
                </c:pt>
                <c:pt idx="29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89-4376-96E6-5AA63253C0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6889888"/>
        <c:axId val="286890272"/>
      </c:lineChart>
      <c:catAx>
        <c:axId val="286889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6890272"/>
        <c:crosses val="autoZero"/>
        <c:auto val="1"/>
        <c:lblAlgn val="ctr"/>
        <c:lblOffset val="100"/>
        <c:noMultiLvlLbl val="0"/>
      </c:catAx>
      <c:valAx>
        <c:axId val="286890272"/>
        <c:scaling>
          <c:orientation val="minMax"/>
          <c:max val="3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286889888"/>
        <c:crosses val="autoZero"/>
        <c:crossBetween val="between"/>
      </c:valAx>
      <c:valAx>
        <c:axId val="288455480"/>
        <c:scaling>
          <c:orientation val="minMax"/>
          <c:max val="20000"/>
          <c:min val="0"/>
        </c:scaling>
        <c:delete val="0"/>
        <c:axPos val="r"/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8455864"/>
        <c:crosses val="max"/>
        <c:crossBetween val="between"/>
      </c:valAx>
      <c:catAx>
        <c:axId val="288455864"/>
        <c:scaling>
          <c:orientation val="minMax"/>
        </c:scaling>
        <c:delete val="1"/>
        <c:axPos val="b"/>
        <c:majorTickMark val="out"/>
        <c:minorTickMark val="none"/>
        <c:tickLblPos val="nextTo"/>
        <c:crossAx val="2884554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2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 sz="1400"/>
              <a:t>Vente de gaz du mois </a:t>
            </a:r>
            <a:r>
              <a:rPr lang="en-GB" sz="1400" b="1" i="0" u="none" strike="noStrike" baseline="0">
                <a:effectLst/>
              </a:rPr>
              <a:t>de mai 2024 </a:t>
            </a:r>
            <a:r>
              <a:rPr lang="en-GB" sz="1400"/>
              <a:t>en Nm3</a:t>
            </a:r>
          </a:p>
        </c:rich>
      </c:tx>
      <c:layout>
        <c:manualLayout>
          <c:xMode val="edge"/>
          <c:yMode val="edge"/>
          <c:x val="0.19045906997474374"/>
          <c:y val="2.393161963674188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'mai 2024 RECAP'!$H$2</c:f>
              <c:strCache>
                <c:ptCount val="1"/>
                <c:pt idx="0">
                  <c:v>Ventes journaliere de Gaz (Nm3)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val>
            <c:numRef>
              <c:f>'mai 2024 RECAP'!$H$3:$H$33</c:f>
              <c:numCache>
                <c:formatCode>#,##0</c:formatCode>
                <c:ptCount val="31"/>
                <c:pt idx="0">
                  <c:v>7925</c:v>
                </c:pt>
                <c:pt idx="1">
                  <c:v>7398</c:v>
                </c:pt>
                <c:pt idx="2">
                  <c:v>7602</c:v>
                </c:pt>
                <c:pt idx="3">
                  <c:v>6123</c:v>
                </c:pt>
                <c:pt idx="4">
                  <c:v>9569</c:v>
                </c:pt>
                <c:pt idx="5">
                  <c:v>6445</c:v>
                </c:pt>
                <c:pt idx="6">
                  <c:v>7862</c:v>
                </c:pt>
                <c:pt idx="7">
                  <c:v>7731</c:v>
                </c:pt>
                <c:pt idx="8">
                  <c:v>8007</c:v>
                </c:pt>
                <c:pt idx="9">
                  <c:v>7706</c:v>
                </c:pt>
                <c:pt idx="10">
                  <c:v>7487</c:v>
                </c:pt>
                <c:pt idx="11">
                  <c:v>9590</c:v>
                </c:pt>
                <c:pt idx="12">
                  <c:v>7878</c:v>
                </c:pt>
                <c:pt idx="13">
                  <c:v>8645</c:v>
                </c:pt>
                <c:pt idx="14">
                  <c:v>7977</c:v>
                </c:pt>
                <c:pt idx="15">
                  <c:v>8449</c:v>
                </c:pt>
                <c:pt idx="16">
                  <c:v>9083</c:v>
                </c:pt>
                <c:pt idx="17">
                  <c:v>8163</c:v>
                </c:pt>
                <c:pt idx="18">
                  <c:v>8121</c:v>
                </c:pt>
                <c:pt idx="19">
                  <c:v>7697</c:v>
                </c:pt>
                <c:pt idx="20">
                  <c:v>7819</c:v>
                </c:pt>
                <c:pt idx="21">
                  <c:v>6664</c:v>
                </c:pt>
                <c:pt idx="22">
                  <c:v>5558</c:v>
                </c:pt>
                <c:pt idx="23">
                  <c:v>9115</c:v>
                </c:pt>
                <c:pt idx="24">
                  <c:v>7184</c:v>
                </c:pt>
                <c:pt idx="25">
                  <c:v>7773</c:v>
                </c:pt>
                <c:pt idx="26">
                  <c:v>3885</c:v>
                </c:pt>
                <c:pt idx="27">
                  <c:v>9291</c:v>
                </c:pt>
                <c:pt idx="28">
                  <c:v>5607</c:v>
                </c:pt>
                <c:pt idx="29">
                  <c:v>8015</c:v>
                </c:pt>
                <c:pt idx="30">
                  <c:v>7033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F3-443D-9235-8F85CE73C4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8819032"/>
        <c:axId val="288820992"/>
      </c:barChart>
      <c:lineChart>
        <c:grouping val="standard"/>
        <c:varyColors val="0"/>
        <c:ser>
          <c:idx val="1"/>
          <c:order val="1"/>
          <c:tx>
            <c:strRef>
              <c:f>'mai 2024 RECAP'!$I$2</c:f>
              <c:strCache>
                <c:ptCount val="1"/>
                <c:pt idx="0">
                  <c:v>Cumul (Nm3)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'mai 2024 RECAP'!$I$3:$I$33</c:f>
              <c:numCache>
                <c:formatCode>#,##0</c:formatCode>
                <c:ptCount val="31"/>
                <c:pt idx="0">
                  <c:v>7925</c:v>
                </c:pt>
                <c:pt idx="1">
                  <c:v>15323</c:v>
                </c:pt>
                <c:pt idx="2">
                  <c:v>22925</c:v>
                </c:pt>
                <c:pt idx="3">
                  <c:v>29048</c:v>
                </c:pt>
                <c:pt idx="4">
                  <c:v>38617</c:v>
                </c:pt>
                <c:pt idx="5">
                  <c:v>45062</c:v>
                </c:pt>
                <c:pt idx="6">
                  <c:v>52924</c:v>
                </c:pt>
                <c:pt idx="7">
                  <c:v>60655</c:v>
                </c:pt>
                <c:pt idx="8">
                  <c:v>68662</c:v>
                </c:pt>
                <c:pt idx="9">
                  <c:v>76368</c:v>
                </c:pt>
                <c:pt idx="10">
                  <c:v>83855</c:v>
                </c:pt>
                <c:pt idx="11">
                  <c:v>93445</c:v>
                </c:pt>
                <c:pt idx="12">
                  <c:v>101323</c:v>
                </c:pt>
                <c:pt idx="13">
                  <c:v>109968</c:v>
                </c:pt>
                <c:pt idx="14">
                  <c:v>117945</c:v>
                </c:pt>
                <c:pt idx="15">
                  <c:v>126394</c:v>
                </c:pt>
                <c:pt idx="16">
                  <c:v>135477</c:v>
                </c:pt>
                <c:pt idx="17">
                  <c:v>143640</c:v>
                </c:pt>
                <c:pt idx="18">
                  <c:v>151761</c:v>
                </c:pt>
                <c:pt idx="19">
                  <c:v>159458</c:v>
                </c:pt>
                <c:pt idx="20">
                  <c:v>167277</c:v>
                </c:pt>
                <c:pt idx="21">
                  <c:v>173941</c:v>
                </c:pt>
                <c:pt idx="22">
                  <c:v>179499</c:v>
                </c:pt>
                <c:pt idx="23">
                  <c:v>188614</c:v>
                </c:pt>
                <c:pt idx="24">
                  <c:v>195798</c:v>
                </c:pt>
                <c:pt idx="25">
                  <c:v>203571</c:v>
                </c:pt>
                <c:pt idx="26">
                  <c:v>207456</c:v>
                </c:pt>
                <c:pt idx="27">
                  <c:v>216747</c:v>
                </c:pt>
                <c:pt idx="28">
                  <c:v>222354</c:v>
                </c:pt>
                <c:pt idx="29">
                  <c:v>230369</c:v>
                </c:pt>
                <c:pt idx="30">
                  <c:v>237402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F3-443D-9235-8F85CE73C4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8817072"/>
        <c:axId val="288820600"/>
      </c:lineChart>
      <c:catAx>
        <c:axId val="2888170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8820600"/>
        <c:crosses val="autoZero"/>
        <c:auto val="1"/>
        <c:lblAlgn val="ctr"/>
        <c:lblOffset val="100"/>
        <c:noMultiLvlLbl val="0"/>
      </c:catAx>
      <c:valAx>
        <c:axId val="288820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8817072"/>
        <c:crosses val="autoZero"/>
        <c:crossBetween val="between"/>
      </c:valAx>
      <c:valAx>
        <c:axId val="288820992"/>
        <c:scaling>
          <c:orientation val="minMax"/>
          <c:max val="18000"/>
          <c:min val="5000"/>
        </c:scaling>
        <c:delete val="0"/>
        <c:axPos val="r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8819032"/>
        <c:crosses val="max"/>
        <c:crossBetween val="between"/>
      </c:valAx>
      <c:catAx>
        <c:axId val="288819032"/>
        <c:scaling>
          <c:orientation val="minMax"/>
        </c:scaling>
        <c:delete val="1"/>
        <c:axPos val="b"/>
        <c:majorTickMark val="none"/>
        <c:minorTickMark val="none"/>
        <c:tickLblPos val="nextTo"/>
        <c:crossAx val="2888209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7.0445436834406711E-2"/>
          <c:y val="0.24457123936322164"/>
          <c:w val="0.81673304612694719"/>
          <c:h val="0.65987016565817458"/>
        </c:manualLayout>
      </c:layout>
      <c:pie3DChart>
        <c:varyColors val="1"/>
        <c:ser>
          <c:idx val="0"/>
          <c:order val="0"/>
          <c:tx>
            <c:v>Contribution par Puits sur la vente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97CF-4792-9A9F-95407F6ECBC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97CF-4792-9A9F-95407F6ECBC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5DCE-41A8-B67E-AE66CD032BA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7-5DCE-41A8-B67E-AE66CD032BA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9-5DCE-41A8-B67E-AE66CD032BA0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97CF-4792-9A9F-95407F6ECBCC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97CF-4792-9A9F-95407F6ECBCC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5DCE-41A8-B67E-AE66CD032BA0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5DCE-41A8-B67E-AE66CD032BA0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9-5DCE-41A8-B67E-AE66CD032BA0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'mai 2024 RECAP'!$L$3:$L$8</c15:sqref>
                  </c15:fullRef>
                </c:ext>
              </c:extLst>
              <c:f>('mai 2024 RECAP'!$L$3:$L$4,'mai 2024 RECAP'!$L$6:$L$8)</c:f>
              <c:strCache>
                <c:ptCount val="5"/>
                <c:pt idx="0">
                  <c:v>GD-2</c:v>
                </c:pt>
                <c:pt idx="1">
                  <c:v>SA-1B</c:v>
                </c:pt>
                <c:pt idx="2">
                  <c:v>SA-3</c:v>
                </c:pt>
                <c:pt idx="3">
                  <c:v>SA-4A</c:v>
                </c:pt>
                <c:pt idx="4">
                  <c:v>SA-6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'mai 2024 RECAP'!$O$3:$O$8</c15:sqref>
                  </c15:fullRef>
                </c:ext>
              </c:extLst>
              <c:f>('mai 2024 RECAP'!$O$3:$O$4,'mai 2024 RECAP'!$O$6:$O$8)</c:f>
              <c:numCache>
                <c:formatCode>0%</c:formatCode>
                <c:ptCount val="5"/>
                <c:pt idx="0">
                  <c:v>0.39097817204572832</c:v>
                </c:pt>
                <c:pt idx="1">
                  <c:v>2.1141355169712134E-2</c:v>
                </c:pt>
                <c:pt idx="2">
                  <c:v>0.36302558529414242</c:v>
                </c:pt>
                <c:pt idx="3" formatCode="0.00%">
                  <c:v>2.5197765814946798E-2</c:v>
                </c:pt>
                <c:pt idx="4">
                  <c:v>0.19965712167547031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'mai 2024 RECAP'!$O$5</c15:sqref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0-60B5-42FA-B1B5-206606393496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 b="0" i="0" baseline="0">
                <a:effectLst/>
              </a:rPr>
              <a:t>Différence Prod-Vente par puits (%)</a:t>
            </a:r>
            <a:endParaRPr lang="fr-F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'mai 2024 RECAP'!$P$2</c:f>
              <c:strCache>
                <c:ptCount val="1"/>
                <c:pt idx="0">
                  <c:v>Prod-vente en Pourcent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dLbl>
              <c:idx val="0"/>
              <c:layout>
                <c:manualLayout>
                  <c:x val="0"/>
                  <c:y val="0.112266827346439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024-4CF0-9F69-E47B0E4D5DCE}"/>
                </c:ext>
              </c:extLst>
            </c:dLbl>
            <c:dLbl>
              <c:idx val="2"/>
              <c:layout>
                <c:manualLayout>
                  <c:x val="-4.8620906588282654E-17"/>
                  <c:y val="7.461020688721221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024-4CF0-9F69-E47B0E4D5DCE}"/>
                </c:ext>
              </c:extLst>
            </c:dLbl>
            <c:dLbl>
              <c:idx val="4"/>
              <c:layout>
                <c:manualLayout>
                  <c:x val="0"/>
                  <c:y val="6.482355538571969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024-4CF0-9F69-E47B0E4D5DCE}"/>
                </c:ext>
              </c:extLst>
            </c:dLbl>
            <c:dLbl>
              <c:idx val="5"/>
              <c:layout>
                <c:manualLayout>
                  <c:x val="-9.7241813176565308E-17"/>
                  <c:y val="7.910969671933058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024-4CF0-9F69-E47B0E4D5DC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'mai 2024 RECAP'!$L$3:$L$9</c15:sqref>
                  </c15:fullRef>
                </c:ext>
              </c:extLst>
              <c:f>('mai 2024 RECAP'!$L$3:$L$4,'mai 2024 RECAP'!$L$6:$L$9)</c:f>
              <c:strCache>
                <c:ptCount val="6"/>
                <c:pt idx="0">
                  <c:v>GD-2</c:v>
                </c:pt>
                <c:pt idx="1">
                  <c:v>SA-1B</c:v>
                </c:pt>
                <c:pt idx="2">
                  <c:v>SA-3</c:v>
                </c:pt>
                <c:pt idx="3">
                  <c:v>SA-4A</c:v>
                </c:pt>
                <c:pt idx="4">
                  <c:v>SA-6</c:v>
                </c:pt>
                <c:pt idx="5">
                  <c:v>Total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'mai 2024 RECAP'!$P$3:$P$9</c15:sqref>
                  </c15:fullRef>
                </c:ext>
              </c:extLst>
              <c:f>('mai 2024 RECAP'!$P$3:$P$4,'mai 2024 RECAP'!$P$6:$P$9)</c:f>
              <c:numCache>
                <c:formatCode>0%</c:formatCode>
                <c:ptCount val="6"/>
                <c:pt idx="0">
                  <c:v>8.7334441155937498E-2</c:v>
                </c:pt>
                <c:pt idx="1">
                  <c:v>8.4291187739463605E-2</c:v>
                </c:pt>
                <c:pt idx="2">
                  <c:v>8.489243772430928E-2</c:v>
                </c:pt>
                <c:pt idx="3">
                  <c:v>8.2374597330878971E-2</c:v>
                </c:pt>
                <c:pt idx="4">
                  <c:v>8.6935583294806593E-2</c:v>
                </c:pt>
                <c:pt idx="5">
                  <c:v>8.6180814577872217E-2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20-4972-AE34-6ED981A1244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288822560"/>
        <c:axId val="288819816"/>
      </c:barChart>
      <c:catAx>
        <c:axId val="288822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8819816"/>
        <c:crosses val="autoZero"/>
        <c:auto val="1"/>
        <c:lblAlgn val="ctr"/>
        <c:lblOffset val="100"/>
        <c:noMultiLvlLbl val="0"/>
      </c:catAx>
      <c:valAx>
        <c:axId val="288819816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28882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'mai 2024 RECAP'!$X$2</c:f>
              <c:strCache>
                <c:ptCount val="1"/>
                <c:pt idx="0">
                  <c:v>Pourcentage sur le total vente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953A-4EC3-B6C3-A5466FD013F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953A-4EC3-B6C3-A5466FD013FF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953A-4EC3-B6C3-A5466FD013FF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953A-4EC3-B6C3-A5466FD013FF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'mai 2024 RECAP'!$U$3:$U$4</c:f>
              <c:strCache>
                <c:ptCount val="2"/>
                <c:pt idx="0">
                  <c:v>GD-2</c:v>
                </c:pt>
                <c:pt idx="1">
                  <c:v>Sadiaratou</c:v>
                </c:pt>
              </c:strCache>
            </c:strRef>
          </c:cat>
          <c:val>
            <c:numRef>
              <c:f>'mai 2024 RECAP'!$X$3:$X$4</c:f>
              <c:numCache>
                <c:formatCode>0%</c:formatCode>
                <c:ptCount val="2"/>
                <c:pt idx="0">
                  <c:v>0.39097817204572832</c:v>
                </c:pt>
                <c:pt idx="1">
                  <c:v>0.60902182795427162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43-4E1C-B134-C36C02B4CBDE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Sa</a:t>
            </a:r>
            <a:r>
              <a:rPr lang="en-GB" baseline="0"/>
              <a:t> 1B</a:t>
            </a:r>
            <a:r>
              <a:rPr lang="en-GB"/>
              <a:t> :</a:t>
            </a:r>
            <a:r>
              <a:rPr lang="en-GB" baseline="0"/>
              <a:t> </a:t>
            </a:r>
            <a:r>
              <a:rPr lang="en-GB" sz="1600" b="1" i="0" u="none" strike="noStrike" baseline="0">
                <a:effectLst/>
              </a:rPr>
              <a:t>Pression de tête de puits / Production par jour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'Prod mai 2024'!$G$3</c:f>
              <c:strCache>
                <c:ptCount val="1"/>
                <c:pt idx="0">
                  <c:v>Gas (Nm3)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val>
            <c:numRef>
              <c:f>'Prod mai 2024'!$R$4:$R$33</c:f>
              <c:numCache>
                <c:formatCode>General</c:formatCode>
                <c:ptCount val="30"/>
                <c:pt idx="0">
                  <c:v>195</c:v>
                </c:pt>
                <c:pt idx="1">
                  <c:v>197</c:v>
                </c:pt>
                <c:pt idx="2">
                  <c:v>238</c:v>
                </c:pt>
                <c:pt idx="3">
                  <c:v>188</c:v>
                </c:pt>
                <c:pt idx="4">
                  <c:v>189</c:v>
                </c:pt>
                <c:pt idx="5">
                  <c:v>170</c:v>
                </c:pt>
                <c:pt idx="6">
                  <c:v>282</c:v>
                </c:pt>
                <c:pt idx="7">
                  <c:v>205</c:v>
                </c:pt>
                <c:pt idx="8">
                  <c:v>209</c:v>
                </c:pt>
                <c:pt idx="9">
                  <c:v>240</c:v>
                </c:pt>
                <c:pt idx="10">
                  <c:v>110</c:v>
                </c:pt>
                <c:pt idx="11">
                  <c:v>215</c:v>
                </c:pt>
                <c:pt idx="12">
                  <c:v>172</c:v>
                </c:pt>
                <c:pt idx="13">
                  <c:v>148</c:v>
                </c:pt>
                <c:pt idx="14">
                  <c:v>204</c:v>
                </c:pt>
                <c:pt idx="15">
                  <c:v>183</c:v>
                </c:pt>
                <c:pt idx="16">
                  <c:v>184</c:v>
                </c:pt>
                <c:pt idx="17">
                  <c:v>193</c:v>
                </c:pt>
                <c:pt idx="18">
                  <c:v>116</c:v>
                </c:pt>
                <c:pt idx="19">
                  <c:v>182</c:v>
                </c:pt>
                <c:pt idx="20">
                  <c:v>190</c:v>
                </c:pt>
                <c:pt idx="21">
                  <c:v>173</c:v>
                </c:pt>
                <c:pt idx="22">
                  <c:v>152</c:v>
                </c:pt>
                <c:pt idx="23">
                  <c:v>139</c:v>
                </c:pt>
                <c:pt idx="24">
                  <c:v>113</c:v>
                </c:pt>
                <c:pt idx="25">
                  <c:v>165</c:v>
                </c:pt>
                <c:pt idx="26">
                  <c:v>115</c:v>
                </c:pt>
                <c:pt idx="27">
                  <c:v>172</c:v>
                </c:pt>
                <c:pt idx="28">
                  <c:v>143</c:v>
                </c:pt>
                <c:pt idx="29">
                  <c:v>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15-4BE7-AD9D-0D37E1C00E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7946040"/>
        <c:axId val="287945656"/>
      </c:barChart>
      <c:lineChart>
        <c:grouping val="standard"/>
        <c:varyColors val="0"/>
        <c:ser>
          <c:idx val="0"/>
          <c:order val="0"/>
          <c:tx>
            <c:strRef>
              <c:f>'Prod mai 2024'!$C$3</c:f>
              <c:strCache>
                <c:ptCount val="1"/>
                <c:pt idx="0">
                  <c:v>THP (Psi)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'Prod mai 2024'!$N$4:$N$33</c:f>
              <c:numCache>
                <c:formatCode>General</c:formatCode>
                <c:ptCount val="30"/>
                <c:pt idx="0">
                  <c:v>30</c:v>
                </c:pt>
                <c:pt idx="1">
                  <c:v>25</c:v>
                </c:pt>
                <c:pt idx="2">
                  <c:v>25</c:v>
                </c:pt>
                <c:pt idx="3">
                  <c:v>35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30</c:v>
                </c:pt>
                <c:pt idx="8">
                  <c:v>25</c:v>
                </c:pt>
                <c:pt idx="9">
                  <c:v>25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25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25</c:v>
                </c:pt>
                <c:pt idx="21">
                  <c:v>25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25</c:v>
                </c:pt>
                <c:pt idx="26">
                  <c:v>25</c:v>
                </c:pt>
                <c:pt idx="27">
                  <c:v>25</c:v>
                </c:pt>
                <c:pt idx="28">
                  <c:v>30</c:v>
                </c:pt>
                <c:pt idx="29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15-4BE7-AD9D-0D37E1C00E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7944888"/>
        <c:axId val="287945272"/>
      </c:lineChart>
      <c:catAx>
        <c:axId val="287944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7945272"/>
        <c:crosses val="autoZero"/>
        <c:auto val="1"/>
        <c:lblAlgn val="ctr"/>
        <c:lblOffset val="100"/>
        <c:noMultiLvlLbl val="0"/>
      </c:catAx>
      <c:valAx>
        <c:axId val="287945272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287944888"/>
        <c:crosses val="autoZero"/>
        <c:crossBetween val="between"/>
      </c:valAx>
      <c:valAx>
        <c:axId val="287945656"/>
        <c:scaling>
          <c:orientation val="minMax"/>
          <c:max val="200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7946040"/>
        <c:crosses val="max"/>
        <c:crossBetween val="between"/>
      </c:valAx>
      <c:catAx>
        <c:axId val="287946040"/>
        <c:scaling>
          <c:orientation val="minMax"/>
        </c:scaling>
        <c:delete val="1"/>
        <c:axPos val="b"/>
        <c:majorTickMark val="out"/>
        <c:minorTickMark val="none"/>
        <c:tickLblPos val="nextTo"/>
        <c:crossAx val="2879456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2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Sa</a:t>
            </a:r>
            <a:r>
              <a:rPr lang="en-GB" baseline="0"/>
              <a:t> 2</a:t>
            </a:r>
            <a:r>
              <a:rPr lang="en-GB"/>
              <a:t> :</a:t>
            </a:r>
            <a:r>
              <a:rPr lang="en-GB" baseline="0"/>
              <a:t> </a:t>
            </a:r>
            <a:r>
              <a:rPr lang="en-GB" sz="1600" b="1" i="0" u="none" strike="noStrike" baseline="0">
                <a:effectLst/>
              </a:rPr>
              <a:t>Pression de tête de puits / Production par jour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'Prod mai 2024'!$G$3</c:f>
              <c:strCache>
                <c:ptCount val="1"/>
                <c:pt idx="0">
                  <c:v>Gas (Nm3)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val>
            <c:numRef>
              <c:f>'Prod mai 2024'!$AC$3:$AC$34</c:f>
            </c:numRef>
          </c:val>
          <c:extLst>
            <c:ext xmlns:c16="http://schemas.microsoft.com/office/drawing/2014/chart" uri="{C3380CC4-5D6E-409C-BE32-E72D297353CC}">
              <c16:uniqueId val="{00000000-EC30-4FD3-BC43-A92899B091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8012256"/>
        <c:axId val="288011872"/>
      </c:barChart>
      <c:lineChart>
        <c:grouping val="standard"/>
        <c:varyColors val="0"/>
        <c:ser>
          <c:idx val="0"/>
          <c:order val="0"/>
          <c:tx>
            <c:strRef>
              <c:f>'Prod mai 2024'!$C$3</c:f>
              <c:strCache>
                <c:ptCount val="1"/>
                <c:pt idx="0">
                  <c:v>THP (Psi)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'Prod mai 2024'!$Y$3:$Y$34</c:f>
            </c:numRef>
          </c:val>
          <c:smooth val="0"/>
          <c:extLst>
            <c:ext xmlns:c16="http://schemas.microsoft.com/office/drawing/2014/chart" uri="{C3380CC4-5D6E-409C-BE32-E72D297353CC}">
              <c16:uniqueId val="{00000001-EC30-4FD3-BC43-A92899B091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7994712"/>
        <c:axId val="287995096"/>
      </c:lineChart>
      <c:catAx>
        <c:axId val="2879947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7995096"/>
        <c:crosses val="autoZero"/>
        <c:auto val="1"/>
        <c:lblAlgn val="ctr"/>
        <c:lblOffset val="100"/>
        <c:noMultiLvlLbl val="0"/>
      </c:catAx>
      <c:valAx>
        <c:axId val="287995096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287994712"/>
        <c:crosses val="autoZero"/>
        <c:crossBetween val="between"/>
      </c:valAx>
      <c:valAx>
        <c:axId val="288011872"/>
        <c:scaling>
          <c:orientation val="minMax"/>
          <c:max val="20000"/>
        </c:scaling>
        <c:delete val="0"/>
        <c:axPos val="r"/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8012256"/>
        <c:crosses val="max"/>
        <c:crossBetween val="between"/>
      </c:valAx>
      <c:catAx>
        <c:axId val="288012256"/>
        <c:scaling>
          <c:orientation val="minMax"/>
        </c:scaling>
        <c:delete val="1"/>
        <c:axPos val="b"/>
        <c:majorTickMark val="out"/>
        <c:minorTickMark val="none"/>
        <c:tickLblPos val="nextTo"/>
        <c:crossAx val="2880118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2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Sa</a:t>
            </a:r>
            <a:r>
              <a:rPr lang="en-GB" baseline="0"/>
              <a:t> 3</a:t>
            </a:r>
            <a:r>
              <a:rPr lang="en-GB"/>
              <a:t> :</a:t>
            </a:r>
            <a:r>
              <a:rPr lang="en-GB" baseline="0"/>
              <a:t> </a:t>
            </a:r>
            <a:r>
              <a:rPr lang="en-GB" sz="1600" b="1" i="0" u="none" strike="noStrike" baseline="0">
                <a:effectLst/>
              </a:rPr>
              <a:t>Pression de tête de puits / Production par jour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'Prod mai 2024'!$G$3</c:f>
              <c:strCache>
                <c:ptCount val="1"/>
                <c:pt idx="0">
                  <c:v>Gas (Nm3)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val>
            <c:numRef>
              <c:f>'Prod mai 2024'!$AN$4:$AN$34</c:f>
              <c:numCache>
                <c:formatCode>#,##0</c:formatCode>
                <c:ptCount val="31"/>
                <c:pt idx="0">
                  <c:v>3441</c:v>
                </c:pt>
                <c:pt idx="1">
                  <c:v>2979</c:v>
                </c:pt>
                <c:pt idx="2">
                  <c:v>2633</c:v>
                </c:pt>
                <c:pt idx="3">
                  <c:v>2803</c:v>
                </c:pt>
                <c:pt idx="4">
                  <c:v>3638</c:v>
                </c:pt>
                <c:pt idx="5">
                  <c:v>2408</c:v>
                </c:pt>
                <c:pt idx="6">
                  <c:v>2893</c:v>
                </c:pt>
                <c:pt idx="7">
                  <c:v>2979</c:v>
                </c:pt>
                <c:pt idx="8">
                  <c:v>3358</c:v>
                </c:pt>
                <c:pt idx="9">
                  <c:v>3180</c:v>
                </c:pt>
                <c:pt idx="10">
                  <c:v>3049</c:v>
                </c:pt>
                <c:pt idx="11">
                  <c:v>3207</c:v>
                </c:pt>
                <c:pt idx="12">
                  <c:v>3060</c:v>
                </c:pt>
                <c:pt idx="13">
                  <c:v>2664</c:v>
                </c:pt>
                <c:pt idx="14">
                  <c:v>3028</c:v>
                </c:pt>
                <c:pt idx="15">
                  <c:v>3216</c:v>
                </c:pt>
                <c:pt idx="16">
                  <c:v>3162</c:v>
                </c:pt>
                <c:pt idx="17">
                  <c:v>3178</c:v>
                </c:pt>
                <c:pt idx="18">
                  <c:v>3224</c:v>
                </c:pt>
                <c:pt idx="19">
                  <c:v>3292</c:v>
                </c:pt>
                <c:pt idx="20">
                  <c:v>2959</c:v>
                </c:pt>
                <c:pt idx="21">
                  <c:v>2970</c:v>
                </c:pt>
                <c:pt idx="22">
                  <c:v>2650</c:v>
                </c:pt>
                <c:pt idx="23">
                  <c:v>3135</c:v>
                </c:pt>
                <c:pt idx="24">
                  <c:v>2938</c:v>
                </c:pt>
                <c:pt idx="25">
                  <c:v>3377</c:v>
                </c:pt>
                <c:pt idx="26">
                  <c:v>2095</c:v>
                </c:pt>
                <c:pt idx="27">
                  <c:v>3251</c:v>
                </c:pt>
                <c:pt idx="28">
                  <c:v>3074</c:v>
                </c:pt>
                <c:pt idx="29">
                  <c:v>3335</c:v>
                </c:pt>
                <c:pt idx="30">
                  <c:v>3002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5C-4991-8F48-D64E74A797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5941240"/>
        <c:axId val="285943984"/>
      </c:barChart>
      <c:lineChart>
        <c:grouping val="standard"/>
        <c:varyColors val="0"/>
        <c:ser>
          <c:idx val="0"/>
          <c:order val="0"/>
          <c:tx>
            <c:strRef>
              <c:f>'Prod mai 2024'!$C$3</c:f>
              <c:strCache>
                <c:ptCount val="1"/>
                <c:pt idx="0">
                  <c:v>THP (Psi)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'Prod mai 2024'!$AJ$4:$AJ$34</c:f>
              <c:numCache>
                <c:formatCode>General</c:formatCode>
                <c:ptCount val="31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30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30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30</c:v>
                </c:pt>
                <c:pt idx="13">
                  <c:v>25</c:v>
                </c:pt>
                <c:pt idx="14">
                  <c:v>25</c:v>
                </c:pt>
                <c:pt idx="15">
                  <c:v>25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30</c:v>
                </c:pt>
                <c:pt idx="20">
                  <c:v>25</c:v>
                </c:pt>
                <c:pt idx="21">
                  <c:v>25</c:v>
                </c:pt>
                <c:pt idx="22">
                  <c:v>30</c:v>
                </c:pt>
                <c:pt idx="23">
                  <c:v>25</c:v>
                </c:pt>
                <c:pt idx="24">
                  <c:v>25</c:v>
                </c:pt>
                <c:pt idx="25">
                  <c:v>25</c:v>
                </c:pt>
                <c:pt idx="26">
                  <c:v>20</c:v>
                </c:pt>
                <c:pt idx="27">
                  <c:v>20</c:v>
                </c:pt>
                <c:pt idx="28">
                  <c:v>25</c:v>
                </c:pt>
                <c:pt idx="29">
                  <c:v>25</c:v>
                </c:pt>
                <c:pt idx="30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5C-4991-8F48-D64E74A797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5940456"/>
        <c:axId val="285940848"/>
      </c:lineChart>
      <c:catAx>
        <c:axId val="2859404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5940848"/>
        <c:crosses val="autoZero"/>
        <c:auto val="1"/>
        <c:lblAlgn val="ctr"/>
        <c:lblOffset val="100"/>
        <c:noMultiLvlLbl val="0"/>
      </c:catAx>
      <c:valAx>
        <c:axId val="285940848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285940456"/>
        <c:crosses val="autoZero"/>
        <c:crossBetween val="between"/>
      </c:valAx>
      <c:valAx>
        <c:axId val="285943984"/>
        <c:scaling>
          <c:orientation val="minMax"/>
          <c:max val="20000"/>
        </c:scaling>
        <c:delete val="0"/>
        <c:axPos val="r"/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5941240"/>
        <c:crosses val="max"/>
        <c:crossBetween val="between"/>
      </c:valAx>
      <c:catAx>
        <c:axId val="285941240"/>
        <c:scaling>
          <c:orientation val="minMax"/>
        </c:scaling>
        <c:delete val="1"/>
        <c:axPos val="b"/>
        <c:majorTickMark val="out"/>
        <c:minorTickMark val="none"/>
        <c:tickLblPos val="nextTo"/>
        <c:crossAx val="2859439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2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Sa</a:t>
            </a:r>
            <a:r>
              <a:rPr lang="en-GB" baseline="0"/>
              <a:t> 4A</a:t>
            </a:r>
            <a:r>
              <a:rPr lang="en-GB"/>
              <a:t> :</a:t>
            </a:r>
            <a:r>
              <a:rPr lang="en-GB" baseline="0"/>
              <a:t> </a:t>
            </a:r>
            <a:r>
              <a:rPr lang="en-GB" sz="1600" b="1" i="0" u="none" strike="noStrike" baseline="0">
                <a:effectLst/>
              </a:rPr>
              <a:t>Pression de tête de puits / Production par jour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'Prod mai 2024'!$G$3</c:f>
              <c:strCache>
                <c:ptCount val="1"/>
                <c:pt idx="0">
                  <c:v>Gas (Nm3)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val>
            <c:numRef>
              <c:f>'Prod mai 2024'!$CB$4:$CB$34</c:f>
              <c:numCache>
                <c:formatCode>#,##0</c:formatCode>
                <c:ptCount val="31"/>
                <c:pt idx="0">
                  <c:v>204</c:v>
                </c:pt>
                <c:pt idx="1">
                  <c:v>204</c:v>
                </c:pt>
                <c:pt idx="2">
                  <c:v>275</c:v>
                </c:pt>
                <c:pt idx="3">
                  <c:v>203</c:v>
                </c:pt>
                <c:pt idx="4">
                  <c:v>203</c:v>
                </c:pt>
                <c:pt idx="5">
                  <c:v>221</c:v>
                </c:pt>
                <c:pt idx="6">
                  <c:v>346</c:v>
                </c:pt>
                <c:pt idx="7">
                  <c:v>296</c:v>
                </c:pt>
                <c:pt idx="8">
                  <c:v>218</c:v>
                </c:pt>
                <c:pt idx="9">
                  <c:v>317</c:v>
                </c:pt>
                <c:pt idx="10">
                  <c:v>194</c:v>
                </c:pt>
                <c:pt idx="11">
                  <c:v>293</c:v>
                </c:pt>
                <c:pt idx="12">
                  <c:v>215</c:v>
                </c:pt>
                <c:pt idx="13">
                  <c:v>203</c:v>
                </c:pt>
                <c:pt idx="14">
                  <c:v>233</c:v>
                </c:pt>
                <c:pt idx="15">
                  <c:v>207</c:v>
                </c:pt>
                <c:pt idx="16">
                  <c:v>201</c:v>
                </c:pt>
                <c:pt idx="17">
                  <c:v>230</c:v>
                </c:pt>
                <c:pt idx="18">
                  <c:v>138</c:v>
                </c:pt>
                <c:pt idx="19">
                  <c:v>204</c:v>
                </c:pt>
                <c:pt idx="20">
                  <c:v>217</c:v>
                </c:pt>
                <c:pt idx="21">
                  <c:v>189</c:v>
                </c:pt>
                <c:pt idx="22">
                  <c:v>162</c:v>
                </c:pt>
                <c:pt idx="23">
                  <c:v>153</c:v>
                </c:pt>
                <c:pt idx="24">
                  <c:v>155</c:v>
                </c:pt>
                <c:pt idx="25">
                  <c:v>182</c:v>
                </c:pt>
                <c:pt idx="26">
                  <c:v>138</c:v>
                </c:pt>
                <c:pt idx="27">
                  <c:v>184</c:v>
                </c:pt>
                <c:pt idx="28">
                  <c:v>166</c:v>
                </c:pt>
                <c:pt idx="29">
                  <c:v>202</c:v>
                </c:pt>
                <c:pt idx="30">
                  <c:v>166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C0-46EA-BB18-B7A7A11D27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5943200"/>
        <c:axId val="285943592"/>
      </c:barChart>
      <c:lineChart>
        <c:grouping val="standard"/>
        <c:varyColors val="0"/>
        <c:ser>
          <c:idx val="0"/>
          <c:order val="0"/>
          <c:tx>
            <c:strRef>
              <c:f>'Prod mai 2024'!$C$3</c:f>
              <c:strCache>
                <c:ptCount val="1"/>
                <c:pt idx="0">
                  <c:v>THP (Psi)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'Prod mai 2024'!$BX$4:$BX$34</c:f>
              <c:numCache>
                <c:formatCode>General</c:formatCode>
                <c:ptCount val="31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40</c:v>
                </c:pt>
                <c:pt idx="4">
                  <c:v>35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35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40</c:v>
                </c:pt>
                <c:pt idx="13">
                  <c:v>40</c:v>
                </c:pt>
                <c:pt idx="14">
                  <c:v>40</c:v>
                </c:pt>
                <c:pt idx="15">
                  <c:v>40</c:v>
                </c:pt>
                <c:pt idx="16">
                  <c:v>40</c:v>
                </c:pt>
                <c:pt idx="17">
                  <c:v>40</c:v>
                </c:pt>
                <c:pt idx="18">
                  <c:v>35</c:v>
                </c:pt>
                <c:pt idx="19">
                  <c:v>40</c:v>
                </c:pt>
                <c:pt idx="20">
                  <c:v>40</c:v>
                </c:pt>
                <c:pt idx="21">
                  <c:v>40</c:v>
                </c:pt>
                <c:pt idx="22">
                  <c:v>40</c:v>
                </c:pt>
                <c:pt idx="23">
                  <c:v>40</c:v>
                </c:pt>
                <c:pt idx="24">
                  <c:v>35</c:v>
                </c:pt>
                <c:pt idx="25">
                  <c:v>35</c:v>
                </c:pt>
                <c:pt idx="26">
                  <c:v>35</c:v>
                </c:pt>
                <c:pt idx="27">
                  <c:v>35</c:v>
                </c:pt>
                <c:pt idx="28">
                  <c:v>40</c:v>
                </c:pt>
                <c:pt idx="29">
                  <c:v>35</c:v>
                </c:pt>
                <c:pt idx="30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C0-46EA-BB18-B7A7A11D27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5946728"/>
        <c:axId val="285946336"/>
      </c:lineChart>
      <c:catAx>
        <c:axId val="2859467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5946336"/>
        <c:crosses val="autoZero"/>
        <c:auto val="1"/>
        <c:lblAlgn val="ctr"/>
        <c:lblOffset val="100"/>
        <c:noMultiLvlLbl val="0"/>
      </c:catAx>
      <c:valAx>
        <c:axId val="285946336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285946728"/>
        <c:crosses val="autoZero"/>
        <c:crossBetween val="between"/>
      </c:valAx>
      <c:valAx>
        <c:axId val="285943592"/>
        <c:scaling>
          <c:orientation val="minMax"/>
          <c:max val="20000"/>
        </c:scaling>
        <c:delete val="0"/>
        <c:axPos val="r"/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5943200"/>
        <c:crosses val="max"/>
        <c:crossBetween val="between"/>
      </c:valAx>
      <c:catAx>
        <c:axId val="285943200"/>
        <c:scaling>
          <c:orientation val="minMax"/>
        </c:scaling>
        <c:delete val="1"/>
        <c:axPos val="b"/>
        <c:majorTickMark val="out"/>
        <c:minorTickMark val="none"/>
        <c:tickLblPos val="nextTo"/>
        <c:crossAx val="2859435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2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Sa</a:t>
            </a:r>
            <a:r>
              <a:rPr lang="en-GB" baseline="0"/>
              <a:t> 6</a:t>
            </a:r>
            <a:r>
              <a:rPr lang="en-GB"/>
              <a:t> :</a:t>
            </a:r>
            <a:r>
              <a:rPr lang="en-GB" baseline="0"/>
              <a:t> </a:t>
            </a:r>
            <a:r>
              <a:rPr lang="en-GB"/>
              <a:t>Pression</a:t>
            </a:r>
            <a:r>
              <a:rPr lang="en-GB" baseline="0"/>
              <a:t> de tête de puits / Production par jour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4.3468871086865452E-2"/>
          <c:y val="9.5608225881334871E-2"/>
          <c:w val="0.9040690974287473"/>
          <c:h val="0.79930703077628007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'Prod mai 2024'!$G$3</c:f>
              <c:strCache>
                <c:ptCount val="1"/>
                <c:pt idx="0">
                  <c:v>Gas (Nm3)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val>
            <c:numRef>
              <c:f>'Prod mai 2024'!$CM$4:$CM$34</c:f>
              <c:numCache>
                <c:formatCode>#,##0</c:formatCode>
                <c:ptCount val="31"/>
                <c:pt idx="0">
                  <c:v>2033</c:v>
                </c:pt>
                <c:pt idx="1">
                  <c:v>2000</c:v>
                </c:pt>
                <c:pt idx="2">
                  <c:v>1713</c:v>
                </c:pt>
                <c:pt idx="3">
                  <c:v>1640</c:v>
                </c:pt>
                <c:pt idx="4">
                  <c:v>1889</c:v>
                </c:pt>
                <c:pt idx="5">
                  <c:v>1492</c:v>
                </c:pt>
                <c:pt idx="6">
                  <c:v>1890</c:v>
                </c:pt>
                <c:pt idx="7">
                  <c:v>1826</c:v>
                </c:pt>
                <c:pt idx="8">
                  <c:v>1987</c:v>
                </c:pt>
                <c:pt idx="9">
                  <c:v>1892</c:v>
                </c:pt>
                <c:pt idx="10">
                  <c:v>1898</c:v>
                </c:pt>
                <c:pt idx="11">
                  <c:v>1377</c:v>
                </c:pt>
                <c:pt idx="12">
                  <c:v>1685</c:v>
                </c:pt>
                <c:pt idx="13">
                  <c:v>1522</c:v>
                </c:pt>
                <c:pt idx="14">
                  <c:v>1619</c:v>
                </c:pt>
                <c:pt idx="15">
                  <c:v>1540</c:v>
                </c:pt>
                <c:pt idx="16">
                  <c:v>1938</c:v>
                </c:pt>
                <c:pt idx="17">
                  <c:v>1655</c:v>
                </c:pt>
                <c:pt idx="18">
                  <c:v>1565</c:v>
                </c:pt>
                <c:pt idx="19">
                  <c:v>1856</c:v>
                </c:pt>
                <c:pt idx="20">
                  <c:v>1463</c:v>
                </c:pt>
                <c:pt idx="21">
                  <c:v>1445</c:v>
                </c:pt>
                <c:pt idx="22">
                  <c:v>1474</c:v>
                </c:pt>
                <c:pt idx="23">
                  <c:v>1753</c:v>
                </c:pt>
                <c:pt idx="24">
                  <c:v>1559</c:v>
                </c:pt>
                <c:pt idx="25">
                  <c:v>1596</c:v>
                </c:pt>
                <c:pt idx="26">
                  <c:v>1024</c:v>
                </c:pt>
                <c:pt idx="27">
                  <c:v>1456</c:v>
                </c:pt>
                <c:pt idx="28">
                  <c:v>1529</c:v>
                </c:pt>
                <c:pt idx="29">
                  <c:v>1823</c:v>
                </c:pt>
                <c:pt idx="30">
                  <c:v>1773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8A-4F03-A5AB-E07588404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5947120"/>
        <c:axId val="285945552"/>
      </c:barChart>
      <c:lineChart>
        <c:grouping val="standard"/>
        <c:varyColors val="0"/>
        <c:ser>
          <c:idx val="0"/>
          <c:order val="0"/>
          <c:tx>
            <c:strRef>
              <c:f>'Prod mai 2024'!$C$3</c:f>
              <c:strCache>
                <c:ptCount val="1"/>
                <c:pt idx="0">
                  <c:v>THP (Psi)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'Prod mai 2024'!$CI$4:$CI$34</c:f>
              <c:numCache>
                <c:formatCode>General</c:formatCode>
                <c:ptCount val="31"/>
                <c:pt idx="0">
                  <c:v>20</c:v>
                </c:pt>
                <c:pt idx="1">
                  <c:v>35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25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25</c:v>
                </c:pt>
                <c:pt idx="15">
                  <c:v>30</c:v>
                </c:pt>
                <c:pt idx="16">
                  <c:v>25</c:v>
                </c:pt>
                <c:pt idx="17">
                  <c:v>25</c:v>
                </c:pt>
                <c:pt idx="18">
                  <c:v>30</c:v>
                </c:pt>
                <c:pt idx="19">
                  <c:v>30</c:v>
                </c:pt>
                <c:pt idx="20">
                  <c:v>25</c:v>
                </c:pt>
                <c:pt idx="21">
                  <c:v>25</c:v>
                </c:pt>
                <c:pt idx="22">
                  <c:v>30</c:v>
                </c:pt>
                <c:pt idx="23">
                  <c:v>25</c:v>
                </c:pt>
                <c:pt idx="24">
                  <c:v>25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25</c:v>
                </c:pt>
                <c:pt idx="29">
                  <c:v>25</c:v>
                </c:pt>
                <c:pt idx="30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8A-4F03-A5AB-E07588404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5942416"/>
        <c:axId val="285944376"/>
      </c:lineChart>
      <c:catAx>
        <c:axId val="285942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5944376"/>
        <c:crosses val="autoZero"/>
        <c:auto val="1"/>
        <c:lblAlgn val="ctr"/>
        <c:lblOffset val="100"/>
        <c:noMultiLvlLbl val="0"/>
      </c:catAx>
      <c:valAx>
        <c:axId val="285944376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285942416"/>
        <c:crosses val="autoZero"/>
        <c:crossBetween val="between"/>
      </c:valAx>
      <c:valAx>
        <c:axId val="285945552"/>
        <c:scaling>
          <c:orientation val="minMax"/>
          <c:max val="20000"/>
        </c:scaling>
        <c:delete val="0"/>
        <c:axPos val="r"/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5947120"/>
        <c:crosses val="max"/>
        <c:crossBetween val="between"/>
      </c:valAx>
      <c:catAx>
        <c:axId val="285947120"/>
        <c:scaling>
          <c:orientation val="minMax"/>
        </c:scaling>
        <c:delete val="1"/>
        <c:axPos val="b"/>
        <c:majorTickMark val="out"/>
        <c:minorTickMark val="none"/>
        <c:tickLblPos val="nextTo"/>
        <c:crossAx val="2859455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2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08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Evolution des pressions de Gadiaga à Sococim</a:t>
            </a:r>
          </a:p>
        </c:rich>
      </c:tx>
      <c:layout>
        <c:manualLayout>
          <c:xMode val="edge"/>
          <c:yMode val="edge"/>
          <c:x val="0.35581461184050006"/>
          <c:y val="7.6133711899723146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8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'Prod mai 2024'!$CY$3</c:f>
              <c:strCache>
                <c:ptCount val="1"/>
                <c:pt idx="0">
                  <c:v>4'' Gd </c:v>
                </c:pt>
              </c:strCache>
            </c:strRef>
          </c:tx>
          <c:spPr>
            <a:ln w="31750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'Prod mai 2024'!$CY$4:$CY$34</c:f>
              <c:numCache>
                <c:formatCode>General</c:formatCode>
                <c:ptCount val="31"/>
                <c:pt idx="0">
                  <c:v>160</c:v>
                </c:pt>
                <c:pt idx="1">
                  <c:v>150</c:v>
                </c:pt>
                <c:pt idx="2">
                  <c:v>150</c:v>
                </c:pt>
                <c:pt idx="3">
                  <c:v>170</c:v>
                </c:pt>
                <c:pt idx="4">
                  <c:v>135</c:v>
                </c:pt>
                <c:pt idx="5">
                  <c:v>145</c:v>
                </c:pt>
                <c:pt idx="6">
                  <c:v>140</c:v>
                </c:pt>
                <c:pt idx="7">
                  <c:v>140</c:v>
                </c:pt>
                <c:pt idx="8">
                  <c:v>155</c:v>
                </c:pt>
                <c:pt idx="9">
                  <c:v>160</c:v>
                </c:pt>
                <c:pt idx="10">
                  <c:v>160</c:v>
                </c:pt>
                <c:pt idx="11">
                  <c:v>150</c:v>
                </c:pt>
                <c:pt idx="12">
                  <c:v>150</c:v>
                </c:pt>
                <c:pt idx="13">
                  <c:v>145</c:v>
                </c:pt>
                <c:pt idx="14">
                  <c:v>155</c:v>
                </c:pt>
                <c:pt idx="15">
                  <c:v>150</c:v>
                </c:pt>
                <c:pt idx="16">
                  <c:v>145</c:v>
                </c:pt>
                <c:pt idx="17">
                  <c:v>160</c:v>
                </c:pt>
                <c:pt idx="18">
                  <c:v>155</c:v>
                </c:pt>
                <c:pt idx="19">
                  <c:v>152</c:v>
                </c:pt>
                <c:pt idx="20">
                  <c:v>145</c:v>
                </c:pt>
                <c:pt idx="21">
                  <c:v>140</c:v>
                </c:pt>
                <c:pt idx="22">
                  <c:v>160</c:v>
                </c:pt>
                <c:pt idx="23">
                  <c:v>140</c:v>
                </c:pt>
                <c:pt idx="24">
                  <c:v>145</c:v>
                </c:pt>
                <c:pt idx="25">
                  <c:v>145</c:v>
                </c:pt>
                <c:pt idx="26">
                  <c:v>168</c:v>
                </c:pt>
                <c:pt idx="27">
                  <c:v>145</c:v>
                </c:pt>
                <c:pt idx="28">
                  <c:v>170</c:v>
                </c:pt>
                <c:pt idx="29">
                  <c:v>140</c:v>
                </c:pt>
                <c:pt idx="30">
                  <c:v>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578-4206-BF4F-5D7C1C14BD10}"/>
            </c:ext>
          </c:extLst>
        </c:ser>
        <c:ser>
          <c:idx val="6"/>
          <c:order val="1"/>
          <c:tx>
            <c:strRef>
              <c:f>'Prod mai 2024'!$DA$3</c:f>
              <c:strCache>
                <c:ptCount val="1"/>
                <c:pt idx="0">
                  <c:v>6'' kab</c:v>
                </c:pt>
              </c:strCache>
            </c:strRef>
          </c:tx>
          <c:spPr>
            <a:ln w="317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'Prod mai 2024'!$DA$4:$DA$34</c:f>
              <c:numCache>
                <c:formatCode>General</c:formatCode>
                <c:ptCount val="31"/>
                <c:pt idx="0">
                  <c:v>90</c:v>
                </c:pt>
                <c:pt idx="1">
                  <c:v>85</c:v>
                </c:pt>
                <c:pt idx="2">
                  <c:v>80</c:v>
                </c:pt>
                <c:pt idx="3">
                  <c:v>110</c:v>
                </c:pt>
                <c:pt idx="4">
                  <c:v>70</c:v>
                </c:pt>
                <c:pt idx="5">
                  <c:v>80</c:v>
                </c:pt>
                <c:pt idx="6">
                  <c:v>70</c:v>
                </c:pt>
                <c:pt idx="7">
                  <c:v>70</c:v>
                </c:pt>
                <c:pt idx="8">
                  <c:v>90</c:v>
                </c:pt>
                <c:pt idx="9">
                  <c:v>95</c:v>
                </c:pt>
                <c:pt idx="10">
                  <c:v>100</c:v>
                </c:pt>
                <c:pt idx="11">
                  <c:v>80</c:v>
                </c:pt>
                <c:pt idx="12">
                  <c:v>80</c:v>
                </c:pt>
                <c:pt idx="13">
                  <c:v>80</c:v>
                </c:pt>
                <c:pt idx="14">
                  <c:v>85</c:v>
                </c:pt>
                <c:pt idx="15">
                  <c:v>85</c:v>
                </c:pt>
                <c:pt idx="16">
                  <c:v>80</c:v>
                </c:pt>
                <c:pt idx="17">
                  <c:v>100</c:v>
                </c:pt>
                <c:pt idx="18">
                  <c:v>95</c:v>
                </c:pt>
                <c:pt idx="19">
                  <c:v>90</c:v>
                </c:pt>
                <c:pt idx="20">
                  <c:v>80</c:v>
                </c:pt>
                <c:pt idx="21">
                  <c:v>80</c:v>
                </c:pt>
                <c:pt idx="22">
                  <c:v>105</c:v>
                </c:pt>
                <c:pt idx="23">
                  <c:v>70</c:v>
                </c:pt>
                <c:pt idx="24">
                  <c:v>80</c:v>
                </c:pt>
                <c:pt idx="25">
                  <c:v>80</c:v>
                </c:pt>
                <c:pt idx="26">
                  <c:v>115</c:v>
                </c:pt>
                <c:pt idx="27">
                  <c:v>75</c:v>
                </c:pt>
                <c:pt idx="28">
                  <c:v>115</c:v>
                </c:pt>
                <c:pt idx="29">
                  <c:v>80</c:v>
                </c:pt>
                <c:pt idx="30">
                  <c:v>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578-4206-BF4F-5D7C1C14BD10}"/>
            </c:ext>
          </c:extLst>
        </c:ser>
        <c:ser>
          <c:idx val="8"/>
          <c:order val="2"/>
          <c:tx>
            <c:strRef>
              <c:f>'Prod mai 2024'!$DC$3</c:f>
              <c:strCache>
                <c:ptCount val="1"/>
                <c:pt idx="0">
                  <c:v>24'' storage</c:v>
                </c:pt>
              </c:strCache>
            </c:strRef>
          </c:tx>
          <c:spPr>
            <a:ln w="317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'Prod mai 2024'!$DC$4:$DC$34</c:f>
              <c:numCache>
                <c:formatCode>General</c:formatCode>
                <c:ptCount val="31"/>
                <c:pt idx="0">
                  <c:v>70</c:v>
                </c:pt>
                <c:pt idx="1">
                  <c:v>100</c:v>
                </c:pt>
                <c:pt idx="2">
                  <c:v>95</c:v>
                </c:pt>
                <c:pt idx="3">
                  <c:v>120</c:v>
                </c:pt>
                <c:pt idx="4">
                  <c:v>80</c:v>
                </c:pt>
                <c:pt idx="5">
                  <c:v>85</c:v>
                </c:pt>
                <c:pt idx="6">
                  <c:v>79</c:v>
                </c:pt>
                <c:pt idx="7">
                  <c:v>70</c:v>
                </c:pt>
                <c:pt idx="8">
                  <c:v>70</c:v>
                </c:pt>
                <c:pt idx="9">
                  <c:v>80</c:v>
                </c:pt>
                <c:pt idx="10">
                  <c:v>100</c:v>
                </c:pt>
                <c:pt idx="11">
                  <c:v>80</c:v>
                </c:pt>
                <c:pt idx="12">
                  <c:v>99</c:v>
                </c:pt>
                <c:pt idx="13">
                  <c:v>80</c:v>
                </c:pt>
                <c:pt idx="14">
                  <c:v>90</c:v>
                </c:pt>
                <c:pt idx="15">
                  <c:v>85</c:v>
                </c:pt>
                <c:pt idx="16">
                  <c:v>70</c:v>
                </c:pt>
                <c:pt idx="17">
                  <c:v>65</c:v>
                </c:pt>
                <c:pt idx="18">
                  <c:v>75</c:v>
                </c:pt>
                <c:pt idx="19">
                  <c:v>100</c:v>
                </c:pt>
                <c:pt idx="20">
                  <c:v>85</c:v>
                </c:pt>
                <c:pt idx="21">
                  <c:v>80</c:v>
                </c:pt>
                <c:pt idx="22">
                  <c:v>120</c:v>
                </c:pt>
                <c:pt idx="23">
                  <c:v>70</c:v>
                </c:pt>
                <c:pt idx="24">
                  <c:v>80</c:v>
                </c:pt>
                <c:pt idx="25">
                  <c:v>80</c:v>
                </c:pt>
                <c:pt idx="26">
                  <c:v>140</c:v>
                </c:pt>
                <c:pt idx="27">
                  <c:v>80</c:v>
                </c:pt>
                <c:pt idx="28">
                  <c:v>120</c:v>
                </c:pt>
                <c:pt idx="29">
                  <c:v>95</c:v>
                </c:pt>
                <c:pt idx="30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578-4206-BF4F-5D7C1C14BD10}"/>
            </c:ext>
          </c:extLst>
        </c:ser>
        <c:ser>
          <c:idx val="10"/>
          <c:order val="3"/>
          <c:tx>
            <c:strRef>
              <c:f>'Prod mai 2024'!$DE$3</c:f>
              <c:strCache>
                <c:ptCount val="1"/>
                <c:pt idx="0">
                  <c:v> PC-1</c:v>
                </c:pt>
              </c:strCache>
            </c:strRef>
          </c:tx>
          <c:spPr>
            <a:ln w="31750" cap="rnd">
              <a:solidFill>
                <a:schemeClr val="accent4">
                  <a:lumMod val="8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'Prod mai 2024'!$DE$4:$DE$34</c:f>
              <c:numCache>
                <c:formatCode>General</c:formatCode>
                <c:ptCount val="31"/>
                <c:pt idx="0">
                  <c:v>82</c:v>
                </c:pt>
                <c:pt idx="1">
                  <c:v>75</c:v>
                </c:pt>
                <c:pt idx="2">
                  <c:v>74</c:v>
                </c:pt>
                <c:pt idx="3">
                  <c:v>100</c:v>
                </c:pt>
                <c:pt idx="4">
                  <c:v>62</c:v>
                </c:pt>
                <c:pt idx="5">
                  <c:v>74</c:v>
                </c:pt>
                <c:pt idx="6">
                  <c:v>64</c:v>
                </c:pt>
                <c:pt idx="7">
                  <c:v>63</c:v>
                </c:pt>
                <c:pt idx="8">
                  <c:v>80</c:v>
                </c:pt>
                <c:pt idx="9">
                  <c:v>85</c:v>
                </c:pt>
                <c:pt idx="10">
                  <c:v>89</c:v>
                </c:pt>
                <c:pt idx="11">
                  <c:v>70</c:v>
                </c:pt>
                <c:pt idx="12">
                  <c:v>75</c:v>
                </c:pt>
                <c:pt idx="13">
                  <c:v>66</c:v>
                </c:pt>
                <c:pt idx="14">
                  <c:v>79</c:v>
                </c:pt>
                <c:pt idx="15">
                  <c:v>75</c:v>
                </c:pt>
                <c:pt idx="16">
                  <c:v>74</c:v>
                </c:pt>
                <c:pt idx="17">
                  <c:v>69</c:v>
                </c:pt>
                <c:pt idx="18">
                  <c:v>86</c:v>
                </c:pt>
                <c:pt idx="19">
                  <c:v>80</c:v>
                </c:pt>
                <c:pt idx="20">
                  <c:v>74</c:v>
                </c:pt>
                <c:pt idx="21">
                  <c:v>68</c:v>
                </c:pt>
                <c:pt idx="22">
                  <c:v>95</c:v>
                </c:pt>
                <c:pt idx="23">
                  <c:v>64</c:v>
                </c:pt>
                <c:pt idx="24">
                  <c:v>70</c:v>
                </c:pt>
                <c:pt idx="25">
                  <c:v>74</c:v>
                </c:pt>
                <c:pt idx="26">
                  <c:v>104</c:v>
                </c:pt>
                <c:pt idx="27">
                  <c:v>66</c:v>
                </c:pt>
                <c:pt idx="28">
                  <c:v>104</c:v>
                </c:pt>
                <c:pt idx="29">
                  <c:v>70</c:v>
                </c:pt>
                <c:pt idx="30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578-4206-BF4F-5D7C1C14BD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5942416"/>
        <c:axId val="285944376"/>
      </c:lineChart>
      <c:catAx>
        <c:axId val="285942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5944376"/>
        <c:crosses val="autoZero"/>
        <c:auto val="1"/>
        <c:lblAlgn val="ctr"/>
        <c:lblOffset val="100"/>
        <c:noMultiLvlLbl val="0"/>
      </c:catAx>
      <c:valAx>
        <c:axId val="285944376"/>
        <c:scaling>
          <c:orientation val="minMax"/>
          <c:max val="21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5942416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6933800070722969"/>
          <c:y val="0.11155092389876521"/>
          <c:w val="0.58511998379680308"/>
          <c:h val="3.73219310302813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lang="en-US" sz="900" b="0" i="0" u="none" strike="noStrike" kern="1200" baseline="0">
          <a:solidFill>
            <a:schemeClr val="tx2"/>
          </a:solidFill>
          <a:latin typeface="+mn-lt"/>
          <a:ea typeface="+mn-ea"/>
          <a:cs typeface="+mn-cs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Consommation</a:t>
            </a:r>
            <a:r>
              <a:rPr lang="en-GB" baseline="0"/>
              <a:t> Ngadiaga et stockage kabor</a:t>
            </a:r>
            <a:endParaRPr lang="en-GB"/>
          </a:p>
        </c:rich>
      </c:tx>
      <c:layout>
        <c:manualLayout>
          <c:xMode val="edge"/>
          <c:yMode val="edge"/>
          <c:x val="0.39343278162701012"/>
          <c:y val="1.59442183017209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4.705061408229514E-2"/>
          <c:y val="8.9654332302521358E-2"/>
          <c:w val="0.94253786399243333"/>
          <c:h val="0.79739309868350272"/>
        </c:manualLayout>
      </c:layout>
      <c:lineChart>
        <c:grouping val="standard"/>
        <c:varyColors val="0"/>
        <c:ser>
          <c:idx val="0"/>
          <c:order val="0"/>
          <c:tx>
            <c:strRef>
              <c:f>'Prod mai 2024'!$CT$3</c:f>
              <c:strCache>
                <c:ptCount val="1"/>
                <c:pt idx="0">
                  <c:v>Kabor In 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'Prod mai 2024'!$CT$4:$CT$34</c:f>
              <c:numCache>
                <c:formatCode>0.00</c:formatCode>
                <c:ptCount val="31"/>
                <c:pt idx="0">
                  <c:v>0</c:v>
                </c:pt>
                <c:pt idx="1">
                  <c:v>828</c:v>
                </c:pt>
                <c:pt idx="2">
                  <c:v>0</c:v>
                </c:pt>
                <c:pt idx="3">
                  <c:v>690</c:v>
                </c:pt>
                <c:pt idx="4">
                  <c:v>0</c:v>
                </c:pt>
                <c:pt idx="5">
                  <c:v>138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276</c:v>
                </c:pt>
                <c:pt idx="10">
                  <c:v>552</c:v>
                </c:pt>
                <c:pt idx="11">
                  <c:v>0</c:v>
                </c:pt>
                <c:pt idx="12">
                  <c:v>524</c:v>
                </c:pt>
                <c:pt idx="13">
                  <c:v>0</c:v>
                </c:pt>
                <c:pt idx="14">
                  <c:v>276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276</c:v>
                </c:pt>
                <c:pt idx="19">
                  <c:v>6900</c:v>
                </c:pt>
                <c:pt idx="20">
                  <c:v>0</c:v>
                </c:pt>
                <c:pt idx="21">
                  <c:v>0</c:v>
                </c:pt>
                <c:pt idx="22">
                  <c:v>1241</c:v>
                </c:pt>
                <c:pt idx="23">
                  <c:v>0</c:v>
                </c:pt>
                <c:pt idx="24">
                  <c:v>138</c:v>
                </c:pt>
                <c:pt idx="25">
                  <c:v>0</c:v>
                </c:pt>
                <c:pt idx="26">
                  <c:v>1655</c:v>
                </c:pt>
                <c:pt idx="27">
                  <c:v>0</c:v>
                </c:pt>
                <c:pt idx="28">
                  <c:v>1103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B3A5-44EE-9D64-898F06370E87}"/>
            </c:ext>
          </c:extLst>
        </c:ser>
        <c:ser>
          <c:idx val="2"/>
          <c:order val="1"/>
          <c:tx>
            <c:strRef>
              <c:f>'Prod mai 2024'!$CU$3</c:f>
              <c:strCache>
                <c:ptCount val="1"/>
                <c:pt idx="0">
                  <c:v>Kabor Out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'Prod mai 2024'!$CU$4:$CU$34</c:f>
              <c:numCache>
                <c:formatCode>0.00</c:formatCode>
                <c:ptCount val="31"/>
                <c:pt idx="0">
                  <c:v>1103</c:v>
                </c:pt>
                <c:pt idx="1">
                  <c:v>0</c:v>
                </c:pt>
                <c:pt idx="2">
                  <c:v>138</c:v>
                </c:pt>
                <c:pt idx="3">
                  <c:v>0</c:v>
                </c:pt>
                <c:pt idx="4">
                  <c:v>1103</c:v>
                </c:pt>
                <c:pt idx="5">
                  <c:v>0</c:v>
                </c:pt>
                <c:pt idx="6">
                  <c:v>166</c:v>
                </c:pt>
                <c:pt idx="7">
                  <c:v>248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552</c:v>
                </c:pt>
                <c:pt idx="12">
                  <c:v>0</c:v>
                </c:pt>
                <c:pt idx="13">
                  <c:v>524</c:v>
                </c:pt>
                <c:pt idx="14">
                  <c:v>0</c:v>
                </c:pt>
                <c:pt idx="15">
                  <c:v>138</c:v>
                </c:pt>
                <c:pt idx="16">
                  <c:v>414</c:v>
                </c:pt>
                <c:pt idx="17">
                  <c:v>138</c:v>
                </c:pt>
                <c:pt idx="18">
                  <c:v>0</c:v>
                </c:pt>
                <c:pt idx="19">
                  <c:v>0</c:v>
                </c:pt>
                <c:pt idx="20">
                  <c:v>414</c:v>
                </c:pt>
                <c:pt idx="21">
                  <c:v>0</c:v>
                </c:pt>
                <c:pt idx="22">
                  <c:v>0</c:v>
                </c:pt>
                <c:pt idx="23">
                  <c:v>1379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1655</c:v>
                </c:pt>
                <c:pt idx="28">
                  <c:v>0</c:v>
                </c:pt>
                <c:pt idx="29">
                  <c:v>690</c:v>
                </c:pt>
                <c:pt idx="30">
                  <c:v>138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B3A5-44EE-9D64-898F06370E87}"/>
            </c:ext>
          </c:extLst>
        </c:ser>
        <c:ser>
          <c:idx val="3"/>
          <c:order val="2"/>
          <c:tx>
            <c:strRef>
              <c:f>'Prod mai 2024'!$CV$3</c:f>
              <c:strCache>
                <c:ptCount val="1"/>
                <c:pt idx="0">
                  <c:v>Cons_Fuel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'Prod mai 2024'!$CV$4:$CV$34</c:f>
              <c:numCache>
                <c:formatCode>General</c:formatCode>
                <c:ptCount val="31"/>
                <c:pt idx="0">
                  <c:v>840</c:v>
                </c:pt>
                <c:pt idx="1">
                  <c:v>840</c:v>
                </c:pt>
                <c:pt idx="2">
                  <c:v>840</c:v>
                </c:pt>
                <c:pt idx="3">
                  <c:v>840</c:v>
                </c:pt>
                <c:pt idx="4">
                  <c:v>630</c:v>
                </c:pt>
                <c:pt idx="5">
                  <c:v>630</c:v>
                </c:pt>
                <c:pt idx="6">
                  <c:v>630</c:v>
                </c:pt>
                <c:pt idx="7">
                  <c:v>630</c:v>
                </c:pt>
                <c:pt idx="8">
                  <c:v>630</c:v>
                </c:pt>
                <c:pt idx="9">
                  <c:v>630</c:v>
                </c:pt>
                <c:pt idx="10">
                  <c:v>630</c:v>
                </c:pt>
                <c:pt idx="11">
                  <c:v>630</c:v>
                </c:pt>
                <c:pt idx="12">
                  <c:v>630</c:v>
                </c:pt>
                <c:pt idx="13">
                  <c:v>630</c:v>
                </c:pt>
                <c:pt idx="14">
                  <c:v>630</c:v>
                </c:pt>
                <c:pt idx="15">
                  <c:v>630</c:v>
                </c:pt>
                <c:pt idx="16">
                  <c:v>630</c:v>
                </c:pt>
                <c:pt idx="17">
                  <c:v>630</c:v>
                </c:pt>
                <c:pt idx="18">
                  <c:v>840</c:v>
                </c:pt>
                <c:pt idx="19">
                  <c:v>840</c:v>
                </c:pt>
                <c:pt idx="20">
                  <c:v>840</c:v>
                </c:pt>
                <c:pt idx="21">
                  <c:v>840</c:v>
                </c:pt>
                <c:pt idx="22">
                  <c:v>840</c:v>
                </c:pt>
                <c:pt idx="23">
                  <c:v>840</c:v>
                </c:pt>
                <c:pt idx="24">
                  <c:v>840</c:v>
                </c:pt>
                <c:pt idx="25">
                  <c:v>840</c:v>
                </c:pt>
                <c:pt idx="26">
                  <c:v>840</c:v>
                </c:pt>
                <c:pt idx="27">
                  <c:v>840</c:v>
                </c:pt>
                <c:pt idx="28">
                  <c:v>840</c:v>
                </c:pt>
                <c:pt idx="29">
                  <c:v>630</c:v>
                </c:pt>
                <c:pt idx="30">
                  <c:v>630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B3A5-44EE-9D64-898F06370E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5942416"/>
        <c:axId val="285944376"/>
      </c:lineChart>
      <c:catAx>
        <c:axId val="285942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2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285944376"/>
        <c:crosses val="autoZero"/>
        <c:auto val="1"/>
        <c:lblAlgn val="ctr"/>
        <c:lblOffset val="100"/>
        <c:noMultiLvlLbl val="0"/>
      </c:catAx>
      <c:valAx>
        <c:axId val="285944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285942416"/>
        <c:crosses val="autoZero"/>
        <c:crossBetween val="between"/>
        <c:majorUnit val="2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2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 sz="1400"/>
              <a:t>Production de gaz du mois de</a:t>
            </a:r>
            <a:r>
              <a:rPr lang="en-GB" sz="1400" baseline="0"/>
              <a:t> mai 2024</a:t>
            </a:r>
            <a:r>
              <a:rPr lang="en-GB" sz="1400"/>
              <a:t> en Nm3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'mai 2024 RECAP'!$C$2</c:f>
              <c:strCache>
                <c:ptCount val="1"/>
                <c:pt idx="0">
                  <c:v>Production journaliere de Gaz (Nm3)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val>
            <c:numRef>
              <c:f>'mai 2024 RECAP'!$C$3:$C$33</c:f>
              <c:numCache>
                <c:formatCode>#,##0</c:formatCode>
                <c:ptCount val="31"/>
                <c:pt idx="0">
                  <c:v>8947</c:v>
                </c:pt>
                <c:pt idx="1">
                  <c:v>8408</c:v>
                </c:pt>
                <c:pt idx="2">
                  <c:v>7842</c:v>
                </c:pt>
                <c:pt idx="3">
                  <c:v>7676</c:v>
                </c:pt>
                <c:pt idx="4">
                  <c:v>8877</c:v>
                </c:pt>
                <c:pt idx="5">
                  <c:v>7219</c:v>
                </c:pt>
                <c:pt idx="6">
                  <c:v>8325</c:v>
                </c:pt>
                <c:pt idx="7">
                  <c:v>8323</c:v>
                </c:pt>
                <c:pt idx="8">
                  <c:v>9037</c:v>
                </c:pt>
                <c:pt idx="9">
                  <c:v>9004</c:v>
                </c:pt>
                <c:pt idx="10">
                  <c:v>8832</c:v>
                </c:pt>
                <c:pt idx="11">
                  <c:v>8847</c:v>
                </c:pt>
                <c:pt idx="12">
                  <c:v>9013</c:v>
                </c:pt>
                <c:pt idx="13">
                  <c:v>8497</c:v>
                </c:pt>
                <c:pt idx="14">
                  <c:v>8987</c:v>
                </c:pt>
                <c:pt idx="15">
                  <c:v>9129</c:v>
                </c:pt>
                <c:pt idx="16">
                  <c:v>9230</c:v>
                </c:pt>
                <c:pt idx="17">
                  <c:v>8666</c:v>
                </c:pt>
                <c:pt idx="18">
                  <c:v>8541</c:v>
                </c:pt>
                <c:pt idx="19">
                  <c:v>8979</c:v>
                </c:pt>
                <c:pt idx="20">
                  <c:v>8448</c:v>
                </c:pt>
                <c:pt idx="21">
                  <c:v>7841</c:v>
                </c:pt>
                <c:pt idx="22">
                  <c:v>7561</c:v>
                </c:pt>
                <c:pt idx="23">
                  <c:v>8680</c:v>
                </c:pt>
                <c:pt idx="24">
                  <c:v>8040</c:v>
                </c:pt>
                <c:pt idx="25">
                  <c:v>8494</c:v>
                </c:pt>
                <c:pt idx="26">
                  <c:v>6296</c:v>
                </c:pt>
                <c:pt idx="27">
                  <c:v>8169</c:v>
                </c:pt>
                <c:pt idx="28">
                  <c:v>7756</c:v>
                </c:pt>
                <c:pt idx="29">
                  <c:v>8130</c:v>
                </c:pt>
                <c:pt idx="30">
                  <c:v>7997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FD-490D-9126-EF074F8713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5941632"/>
        <c:axId val="285947904"/>
      </c:barChart>
      <c:lineChart>
        <c:grouping val="standard"/>
        <c:varyColors val="0"/>
        <c:ser>
          <c:idx val="1"/>
          <c:order val="1"/>
          <c:tx>
            <c:strRef>
              <c:f>'mai 2024 RECAP'!$D$2</c:f>
              <c:strCache>
                <c:ptCount val="1"/>
                <c:pt idx="0">
                  <c:v>Cumul (Nm3)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'mai 2024 RECAP'!$D$3:$D$33</c:f>
              <c:numCache>
                <c:formatCode>#,##0</c:formatCode>
                <c:ptCount val="31"/>
                <c:pt idx="0">
                  <c:v>8947</c:v>
                </c:pt>
                <c:pt idx="1">
                  <c:v>17355</c:v>
                </c:pt>
                <c:pt idx="2">
                  <c:v>25197</c:v>
                </c:pt>
                <c:pt idx="3">
                  <c:v>32873</c:v>
                </c:pt>
                <c:pt idx="4">
                  <c:v>41750</c:v>
                </c:pt>
                <c:pt idx="5">
                  <c:v>48969</c:v>
                </c:pt>
                <c:pt idx="6">
                  <c:v>57294</c:v>
                </c:pt>
                <c:pt idx="7">
                  <c:v>65617</c:v>
                </c:pt>
                <c:pt idx="8">
                  <c:v>74654</c:v>
                </c:pt>
                <c:pt idx="9">
                  <c:v>83658</c:v>
                </c:pt>
                <c:pt idx="10">
                  <c:v>92490</c:v>
                </c:pt>
                <c:pt idx="11">
                  <c:v>101337</c:v>
                </c:pt>
                <c:pt idx="12">
                  <c:v>110350</c:v>
                </c:pt>
                <c:pt idx="13">
                  <c:v>118847</c:v>
                </c:pt>
                <c:pt idx="14">
                  <c:v>127834</c:v>
                </c:pt>
                <c:pt idx="15">
                  <c:v>136963</c:v>
                </c:pt>
                <c:pt idx="16">
                  <c:v>146193</c:v>
                </c:pt>
                <c:pt idx="17">
                  <c:v>154859</c:v>
                </c:pt>
                <c:pt idx="18">
                  <c:v>163400</c:v>
                </c:pt>
                <c:pt idx="19">
                  <c:v>172379</c:v>
                </c:pt>
                <c:pt idx="20">
                  <c:v>180827</c:v>
                </c:pt>
                <c:pt idx="21">
                  <c:v>188668</c:v>
                </c:pt>
                <c:pt idx="22">
                  <c:v>196229</c:v>
                </c:pt>
                <c:pt idx="23">
                  <c:v>204909</c:v>
                </c:pt>
                <c:pt idx="24">
                  <c:v>212949</c:v>
                </c:pt>
                <c:pt idx="25">
                  <c:v>221443</c:v>
                </c:pt>
                <c:pt idx="26">
                  <c:v>227739</c:v>
                </c:pt>
                <c:pt idx="27">
                  <c:v>235908</c:v>
                </c:pt>
                <c:pt idx="28">
                  <c:v>243664</c:v>
                </c:pt>
                <c:pt idx="29">
                  <c:v>251794</c:v>
                </c:pt>
                <c:pt idx="30">
                  <c:v>259791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FD-490D-9126-EF074F8713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5947512"/>
        <c:axId val="285945160"/>
      </c:lineChart>
      <c:catAx>
        <c:axId val="2859475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5945160"/>
        <c:crosses val="autoZero"/>
        <c:auto val="1"/>
        <c:lblAlgn val="ctr"/>
        <c:lblOffset val="100"/>
        <c:noMultiLvlLbl val="0"/>
      </c:catAx>
      <c:valAx>
        <c:axId val="285945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5947512"/>
        <c:crosses val="autoZero"/>
        <c:crossBetween val="between"/>
      </c:valAx>
      <c:valAx>
        <c:axId val="285947904"/>
        <c:scaling>
          <c:orientation val="minMax"/>
          <c:min val="5000"/>
        </c:scaling>
        <c:delete val="0"/>
        <c:axPos val="r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5941632"/>
        <c:crosses val="max"/>
        <c:crossBetween val="between"/>
        <c:majorUnit val="500"/>
      </c:valAx>
      <c:catAx>
        <c:axId val="285941632"/>
        <c:scaling>
          <c:orientation val="minMax"/>
        </c:scaling>
        <c:delete val="1"/>
        <c:axPos val="b"/>
        <c:majorTickMark val="none"/>
        <c:minorTickMark val="none"/>
        <c:tickLblPos val="nextTo"/>
        <c:crossAx val="2859479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311727</xdr:colOff>
      <xdr:row>36</xdr:row>
      <xdr:rowOff>17317</xdr:rowOff>
    </xdr:from>
    <xdr:to>
      <xdr:col>11</xdr:col>
      <xdr:colOff>51955</xdr:colOff>
      <xdr:row>53</xdr:row>
      <xdr:rowOff>242454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1B895ADA-EA0D-43DA-BCFB-588B9A51AB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727363</xdr:colOff>
      <xdr:row>36</xdr:row>
      <xdr:rowOff>34636</xdr:rowOff>
    </xdr:from>
    <xdr:to>
      <xdr:col>22</xdr:col>
      <xdr:colOff>536864</xdr:colOff>
      <xdr:row>53</xdr:row>
      <xdr:rowOff>259773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2C3F6BE9-BEDB-4963-8D6E-82941CC8F2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0</xdr:colOff>
      <xdr:row>36</xdr:row>
      <xdr:rowOff>17318</xdr:rowOff>
    </xdr:from>
    <xdr:to>
      <xdr:col>33</xdr:col>
      <xdr:colOff>554183</xdr:colOff>
      <xdr:row>53</xdr:row>
      <xdr:rowOff>242455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AF780709-000B-4DF3-9513-6CEB81D14F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35</xdr:col>
      <xdr:colOff>727365</xdr:colOff>
      <xdr:row>36</xdr:row>
      <xdr:rowOff>51955</xdr:rowOff>
    </xdr:from>
    <xdr:to>
      <xdr:col>75</xdr:col>
      <xdr:colOff>398321</xdr:colOff>
      <xdr:row>53</xdr:row>
      <xdr:rowOff>277092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2E82BCD0-F12B-489D-9E75-FDD3A274FC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76</xdr:col>
      <xdr:colOff>502226</xdr:colOff>
      <xdr:row>36</xdr:row>
      <xdr:rowOff>69272</xdr:rowOff>
    </xdr:from>
    <xdr:to>
      <xdr:col>86</xdr:col>
      <xdr:colOff>762000</xdr:colOff>
      <xdr:row>53</xdr:row>
      <xdr:rowOff>294409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9C7BA926-AF8F-4CEF-A45F-192012292E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87</xdr:col>
      <xdr:colOff>668220</xdr:colOff>
      <xdr:row>36</xdr:row>
      <xdr:rowOff>40517</xdr:rowOff>
    </xdr:from>
    <xdr:to>
      <xdr:col>96</xdr:col>
      <xdr:colOff>1502434</xdr:colOff>
      <xdr:row>53</xdr:row>
      <xdr:rowOff>265654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CB869FBD-E936-4F9F-AFC7-07EC98C4FD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99</xdr:col>
      <xdr:colOff>751842</xdr:colOff>
      <xdr:row>38</xdr:row>
      <xdr:rowOff>90793</xdr:rowOff>
    </xdr:from>
    <xdr:to>
      <xdr:col>112</xdr:col>
      <xdr:colOff>309113</xdr:colOff>
      <xdr:row>53</xdr:row>
      <xdr:rowOff>237227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85711D38-A910-4594-AE9D-5C240E498A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100</xdr:col>
      <xdr:colOff>198781</xdr:colOff>
      <xdr:row>68</xdr:row>
      <xdr:rowOff>248479</xdr:rowOff>
    </xdr:from>
    <xdr:to>
      <xdr:col>115</xdr:col>
      <xdr:colOff>629478</xdr:colOff>
      <xdr:row>86</xdr:row>
      <xdr:rowOff>132521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C557DB79-46AF-490A-82E1-3CFBFB01E5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368753</xdr:colOff>
      <xdr:row>34</xdr:row>
      <xdr:rowOff>25853</xdr:rowOff>
    </xdr:from>
    <xdr:to>
      <xdr:col>4</xdr:col>
      <xdr:colOff>83003</xdr:colOff>
      <xdr:row>49</xdr:row>
      <xdr:rowOff>25853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C17FA24-2E23-41AA-90E1-4566B907F6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672192</xdr:colOff>
      <xdr:row>35</xdr:row>
      <xdr:rowOff>53068</xdr:rowOff>
    </xdr:from>
    <xdr:to>
      <xdr:col>9</xdr:col>
      <xdr:colOff>615042</xdr:colOff>
      <xdr:row>50</xdr:row>
      <xdr:rowOff>53068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61ED5FF8-AD90-43B4-9087-3A2445B0D5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1028700</xdr:colOff>
      <xdr:row>10</xdr:row>
      <xdr:rowOff>139472</xdr:rowOff>
    </xdr:from>
    <xdr:to>
      <xdr:col>14</xdr:col>
      <xdr:colOff>1017815</xdr:colOff>
      <xdr:row>24</xdr:row>
      <xdr:rowOff>168728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4F19D760-5A7D-440E-B88B-0638C06DF8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18775</xdr:colOff>
      <xdr:row>9</xdr:row>
      <xdr:rowOff>195261</xdr:rowOff>
    </xdr:from>
    <xdr:to>
      <xdr:col>19</xdr:col>
      <xdr:colOff>76199</xdr:colOff>
      <xdr:row>24</xdr:row>
      <xdr:rowOff>152399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2677279F-B53C-4511-A964-B01A4A8931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519795</xdr:colOff>
      <xdr:row>25</xdr:row>
      <xdr:rowOff>80962</xdr:rowOff>
    </xdr:from>
    <xdr:to>
      <xdr:col>19</xdr:col>
      <xdr:colOff>220438</xdr:colOff>
      <xdr:row>39</xdr:row>
      <xdr:rowOff>29254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F10E8690-B9A9-4848-87F7-91A38CE929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Q210"/>
  <sheetViews>
    <sheetView tabSelected="1" topLeftCell="CR1" zoomScale="50" zoomScaleNormal="50" workbookViewId="0">
      <pane ySplit="3" topLeftCell="A4" activePane="bottomLeft" state="frozen"/>
      <selection pane="bottomLeft" activeCell="DI7" sqref="DI7"/>
    </sheetView>
  </sheetViews>
  <sheetFormatPr baseColWidth="10" defaultColWidth="11.41796875" defaultRowHeight="24.9" x14ac:dyDescent="0.8"/>
  <cols>
    <col min="1" max="1" width="8.68359375" style="1" customWidth="1"/>
    <col min="2" max="2" width="5.41796875" style="2" customWidth="1"/>
    <col min="3" max="3" width="9.83984375" style="2" customWidth="1"/>
    <col min="4" max="5" width="11.578125" style="2" bestFit="1" customWidth="1"/>
    <col min="6" max="6" width="17.41796875" style="2" customWidth="1"/>
    <col min="7" max="7" width="18" style="3" customWidth="1"/>
    <col min="8" max="8" width="16" style="3" customWidth="1"/>
    <col min="9" max="9" width="16.68359375" style="2" customWidth="1"/>
    <col min="10" max="10" width="13.15625" style="2" customWidth="1"/>
    <col min="11" max="11" width="12.41796875" style="4" bestFit="1" customWidth="1"/>
    <col min="12" max="12" width="15.15625" style="2" customWidth="1"/>
    <col min="13" max="13" width="15.15625" style="116" customWidth="1"/>
    <col min="14" max="14" width="12" style="2" bestFit="1" customWidth="1"/>
    <col min="15" max="16" width="11.578125" style="2" bestFit="1" customWidth="1"/>
    <col min="17" max="17" width="16.41796875" style="2" bestFit="1" customWidth="1"/>
    <col min="18" max="18" width="19.41796875" style="3" customWidth="1"/>
    <col min="19" max="19" width="18" style="3" customWidth="1"/>
    <col min="20" max="20" width="16.68359375" style="6" customWidth="1"/>
    <col min="21" max="22" width="13.578125" style="2" customWidth="1"/>
    <col min="23" max="23" width="14.41796875" style="2" customWidth="1"/>
    <col min="24" max="24" width="15.15625" style="116" customWidth="1"/>
    <col min="25" max="25" width="12" style="2" hidden="1" customWidth="1"/>
    <col min="26" max="26" width="11.578125" style="2" hidden="1" customWidth="1"/>
    <col min="27" max="27" width="10.83984375" style="2" hidden="1" customWidth="1"/>
    <col min="28" max="28" width="13.26171875" style="2" hidden="1" customWidth="1"/>
    <col min="29" max="30" width="19.41796875" style="7" hidden="1" customWidth="1"/>
    <col min="31" max="31" width="16.68359375" style="2" hidden="1" customWidth="1"/>
    <col min="32" max="33" width="13.578125" style="2" hidden="1" customWidth="1"/>
    <col min="34" max="34" width="11.578125" style="2" hidden="1" customWidth="1"/>
    <col min="35" max="35" width="15.15625" style="116" hidden="1" customWidth="1"/>
    <col min="36" max="38" width="11.578125" style="2" bestFit="1" customWidth="1"/>
    <col min="39" max="39" width="16.41796875" style="2" bestFit="1" customWidth="1"/>
    <col min="40" max="41" width="16" style="2" customWidth="1"/>
    <col min="42" max="42" width="15.3671875" style="2" bestFit="1" customWidth="1"/>
    <col min="43" max="45" width="11.578125" style="2" bestFit="1" customWidth="1"/>
    <col min="46" max="46" width="15.15625" style="116" customWidth="1"/>
    <col min="47" max="49" width="0" style="2" hidden="1" customWidth="1"/>
    <col min="50" max="50" width="13.26171875" style="2" hidden="1" customWidth="1"/>
    <col min="51" max="51" width="0" style="8" hidden="1" customWidth="1"/>
    <col min="52" max="52" width="11.578125" style="2" hidden="1" customWidth="1"/>
    <col min="53" max="55" width="0" style="2" hidden="1" customWidth="1"/>
    <col min="56" max="56" width="0" style="9" hidden="1" customWidth="1"/>
    <col min="57" max="61" width="0" style="2" hidden="1" customWidth="1"/>
    <col min="62" max="62" width="12.83984375" style="2" hidden="1" customWidth="1"/>
    <col min="63" max="65" width="0" style="2" hidden="1" customWidth="1"/>
    <col min="66" max="66" width="16.41796875" style="9" hidden="1" customWidth="1"/>
    <col min="67" max="70" width="0" style="2" hidden="1" customWidth="1"/>
    <col min="71" max="71" width="14.83984375" style="2" hidden="1" customWidth="1"/>
    <col min="72" max="72" width="12.83984375" style="2" hidden="1" customWidth="1"/>
    <col min="73" max="73" width="0" style="2" hidden="1" customWidth="1"/>
    <col min="74" max="74" width="13.578125" style="2" hidden="1" customWidth="1"/>
    <col min="75" max="75" width="0" style="2" hidden="1" customWidth="1"/>
    <col min="76" max="79" width="11.578125" style="2" bestFit="1" customWidth="1"/>
    <col min="80" max="81" width="16" style="2" customWidth="1"/>
    <col min="82" max="82" width="11.578125" style="2" bestFit="1" customWidth="1"/>
    <col min="83" max="83" width="14.83984375" style="2" bestFit="1" customWidth="1"/>
    <col min="84" max="84" width="11.578125" style="2" bestFit="1" customWidth="1"/>
    <col min="85" max="85" width="11.578125" style="10" bestFit="1" customWidth="1"/>
    <col min="86" max="86" width="15.15625" style="116" customWidth="1"/>
    <col min="87" max="90" width="11.578125" style="2" bestFit="1" customWidth="1"/>
    <col min="91" max="92" width="18.578125" style="2" customWidth="1"/>
    <col min="93" max="93" width="13.578125" style="2" bestFit="1" customWidth="1"/>
    <col min="94" max="94" width="12" style="2" bestFit="1" customWidth="1"/>
    <col min="95" max="95" width="11.578125" style="2" bestFit="1" customWidth="1"/>
    <col min="96" max="96" width="15.26171875" style="2" customWidth="1"/>
    <col min="97" max="97" width="20.83984375" style="116" customWidth="1"/>
    <col min="98" max="98" width="27.15625" style="135" customWidth="1"/>
    <col min="99" max="99" width="28.578125" style="2" customWidth="1"/>
    <col min="100" max="100" width="21.83984375" style="2" customWidth="1"/>
    <col min="101" max="105" width="11.41796875" style="2"/>
    <col min="106" max="106" width="10.83984375" style="2" customWidth="1"/>
    <col min="107" max="107" width="15" style="2" customWidth="1"/>
    <col min="108" max="109" width="11.41796875" style="2"/>
    <col min="110" max="110" width="19.47265625" style="2" customWidth="1"/>
    <col min="111" max="112" width="11.41796875" style="2"/>
    <col min="113" max="115" width="13" style="2" customWidth="1"/>
    <col min="116" max="116" width="11.41796875" style="2"/>
    <col min="117" max="117" width="11.41796875" style="3"/>
    <col min="118" max="16384" width="11.41796875" style="2"/>
  </cols>
  <sheetData>
    <row r="1" spans="1:147" ht="25.2" thickBot="1" x14ac:dyDescent="0.85">
      <c r="H1" s="3" t="s">
        <v>26</v>
      </c>
      <c r="M1" s="175" t="s">
        <v>55</v>
      </c>
      <c r="X1" s="175" t="s">
        <v>56</v>
      </c>
      <c r="AE1" s="2" t="s">
        <v>26</v>
      </c>
      <c r="AI1" s="175" t="s">
        <v>54</v>
      </c>
      <c r="AT1" s="175" t="s">
        <v>57</v>
      </c>
      <c r="CH1" s="175" t="s">
        <v>58</v>
      </c>
      <c r="CP1" s="2" t="s">
        <v>26</v>
      </c>
      <c r="CS1" s="175" t="s">
        <v>59</v>
      </c>
      <c r="DG1" s="4">
        <f>AVERAGE(DF4:DF34)</f>
        <v>56.967741935483872</v>
      </c>
      <c r="DH1" s="2">
        <f>DG1/14.5</f>
        <v>3.9288097886540601</v>
      </c>
    </row>
    <row r="2" spans="1:147" s="17" customFormat="1" ht="24.3" thickBot="1" x14ac:dyDescent="0.8">
      <c r="A2" s="11"/>
      <c r="B2" s="176"/>
      <c r="C2" s="171" t="s">
        <v>0</v>
      </c>
      <c r="D2" s="172"/>
      <c r="E2" s="172"/>
      <c r="F2" s="172"/>
      <c r="G2" s="172"/>
      <c r="H2" s="172"/>
      <c r="I2" s="172"/>
      <c r="J2" s="172"/>
      <c r="K2" s="172"/>
      <c r="L2" s="173"/>
      <c r="M2" s="175"/>
      <c r="N2" s="178" t="s">
        <v>1</v>
      </c>
      <c r="O2" s="179"/>
      <c r="P2" s="179"/>
      <c r="Q2" s="179"/>
      <c r="R2" s="179"/>
      <c r="S2" s="179"/>
      <c r="T2" s="179"/>
      <c r="U2" s="179"/>
      <c r="V2" s="179"/>
      <c r="W2" s="180"/>
      <c r="X2" s="175"/>
      <c r="Y2" s="178" t="s">
        <v>2</v>
      </c>
      <c r="Z2" s="179"/>
      <c r="AA2" s="179"/>
      <c r="AB2" s="179"/>
      <c r="AC2" s="179"/>
      <c r="AD2" s="179"/>
      <c r="AE2" s="179"/>
      <c r="AF2" s="179"/>
      <c r="AG2" s="179"/>
      <c r="AH2" s="180"/>
      <c r="AI2" s="175"/>
      <c r="AJ2" s="178" t="s">
        <v>3</v>
      </c>
      <c r="AK2" s="172"/>
      <c r="AL2" s="172"/>
      <c r="AM2" s="172"/>
      <c r="AN2" s="172"/>
      <c r="AO2" s="172"/>
      <c r="AP2" s="172"/>
      <c r="AQ2" s="172"/>
      <c r="AR2" s="172"/>
      <c r="AS2" s="173"/>
      <c r="AT2" s="175"/>
      <c r="AU2" s="167" t="s">
        <v>4</v>
      </c>
      <c r="AV2" s="167"/>
      <c r="AW2" s="167"/>
      <c r="AX2" s="167"/>
      <c r="AY2" s="167"/>
      <c r="AZ2" s="167"/>
      <c r="BA2" s="167"/>
      <c r="BB2" s="167"/>
      <c r="BC2" s="167"/>
      <c r="BD2" s="12" t="s">
        <v>5</v>
      </c>
      <c r="BE2" s="167" t="s">
        <v>6</v>
      </c>
      <c r="BF2" s="167"/>
      <c r="BG2" s="167"/>
      <c r="BH2" s="167"/>
      <c r="BI2" s="167"/>
      <c r="BJ2" s="167"/>
      <c r="BK2" s="167"/>
      <c r="BL2" s="167"/>
      <c r="BM2" s="167"/>
      <c r="BN2" s="12" t="s">
        <v>5</v>
      </c>
      <c r="BO2" s="167" t="s">
        <v>7</v>
      </c>
      <c r="BP2" s="167"/>
      <c r="BQ2" s="167"/>
      <c r="BR2" s="167"/>
      <c r="BS2" s="167"/>
      <c r="BT2" s="167"/>
      <c r="BU2" s="167"/>
      <c r="BV2" s="167"/>
      <c r="BW2" s="167"/>
      <c r="BX2" s="168" t="s">
        <v>8</v>
      </c>
      <c r="BY2" s="169"/>
      <c r="BZ2" s="169"/>
      <c r="CA2" s="169"/>
      <c r="CB2" s="169"/>
      <c r="CC2" s="169"/>
      <c r="CD2" s="169"/>
      <c r="CE2" s="169"/>
      <c r="CF2" s="169"/>
      <c r="CG2" s="170"/>
      <c r="CH2" s="175"/>
      <c r="CI2" s="171" t="s">
        <v>9</v>
      </c>
      <c r="CJ2" s="172"/>
      <c r="CK2" s="172"/>
      <c r="CL2" s="172"/>
      <c r="CM2" s="172"/>
      <c r="CN2" s="172"/>
      <c r="CO2" s="172"/>
      <c r="CP2" s="172"/>
      <c r="CQ2" s="172"/>
      <c r="CR2" s="173"/>
      <c r="CS2" s="175"/>
      <c r="CT2" s="13"/>
      <c r="CU2" s="14"/>
      <c r="CV2" s="15"/>
      <c r="CW2" s="174" t="s">
        <v>31</v>
      </c>
      <c r="CX2" s="174"/>
      <c r="CY2" s="15"/>
      <c r="CZ2" s="15"/>
      <c r="DA2" s="15"/>
      <c r="DB2" s="15"/>
      <c r="DC2" s="15"/>
      <c r="DD2" s="15"/>
      <c r="DE2" s="15"/>
      <c r="DF2" s="15"/>
      <c r="DG2" s="2">
        <f>MIN(DF4:DF34)</f>
        <v>45</v>
      </c>
      <c r="DH2" s="2">
        <f t="shared" ref="DH2:DH3" si="0">DG2/14.5</f>
        <v>3.103448275862069</v>
      </c>
      <c r="DI2" s="15"/>
      <c r="DJ2" s="15"/>
      <c r="DK2" s="15"/>
      <c r="DL2" s="15"/>
      <c r="DM2" s="16"/>
      <c r="DN2" s="15"/>
      <c r="DO2" s="15"/>
      <c r="DP2" s="15"/>
      <c r="DQ2" s="15"/>
      <c r="DR2" s="15"/>
      <c r="DS2" s="15"/>
      <c r="DT2" s="15"/>
      <c r="DU2" s="15"/>
      <c r="DV2" s="15"/>
      <c r="DW2" s="15"/>
      <c r="DX2" s="15"/>
      <c r="DY2" s="15"/>
      <c r="DZ2" s="15"/>
      <c r="EA2" s="15"/>
      <c r="EB2" s="15"/>
      <c r="EC2" s="15"/>
      <c r="ED2" s="15"/>
      <c r="EE2" s="15"/>
      <c r="EF2" s="15"/>
      <c r="EG2" s="15"/>
      <c r="EH2" s="15"/>
      <c r="EI2" s="15"/>
      <c r="EJ2" s="15"/>
      <c r="EK2" s="15"/>
      <c r="EL2" s="15"/>
      <c r="EM2" s="15"/>
      <c r="EN2" s="15"/>
      <c r="EO2" s="15"/>
      <c r="EP2" s="15"/>
      <c r="EQ2" s="15"/>
    </row>
    <row r="3" spans="1:147" s="35" customFormat="1" ht="21.6" thickBot="1" x14ac:dyDescent="0.9">
      <c r="A3" s="18" t="s">
        <v>10</v>
      </c>
      <c r="B3" s="177"/>
      <c r="C3" s="19" t="s">
        <v>11</v>
      </c>
      <c r="D3" s="20" t="s">
        <v>12</v>
      </c>
      <c r="E3" s="19" t="s">
        <v>13</v>
      </c>
      <c r="F3" s="20" t="s">
        <v>14</v>
      </c>
      <c r="G3" s="19" t="s">
        <v>15</v>
      </c>
      <c r="H3" s="68" t="s">
        <v>27</v>
      </c>
      <c r="I3" s="20" t="s">
        <v>16</v>
      </c>
      <c r="J3" s="19" t="s">
        <v>17</v>
      </c>
      <c r="K3" s="21" t="s">
        <v>18</v>
      </c>
      <c r="L3" s="19" t="s">
        <v>19</v>
      </c>
      <c r="M3" s="120"/>
      <c r="N3" s="22" t="s">
        <v>20</v>
      </c>
      <c r="O3" s="23" t="s">
        <v>12</v>
      </c>
      <c r="P3" s="24" t="s">
        <v>13</v>
      </c>
      <c r="Q3" s="24" t="s">
        <v>14</v>
      </c>
      <c r="R3" s="24" t="s">
        <v>15</v>
      </c>
      <c r="S3" s="68" t="s">
        <v>27</v>
      </c>
      <c r="T3" s="24" t="s">
        <v>28</v>
      </c>
      <c r="U3" s="24" t="s">
        <v>17</v>
      </c>
      <c r="V3" s="24" t="s">
        <v>22</v>
      </c>
      <c r="W3" s="25" t="s">
        <v>19</v>
      </c>
      <c r="X3" s="120"/>
      <c r="Y3" s="22" t="s">
        <v>20</v>
      </c>
      <c r="Z3" s="23" t="s">
        <v>12</v>
      </c>
      <c r="AA3" s="24" t="s">
        <v>13</v>
      </c>
      <c r="AB3" s="24" t="s">
        <v>14</v>
      </c>
      <c r="AC3" s="26" t="s">
        <v>15</v>
      </c>
      <c r="AD3" s="68" t="s">
        <v>27</v>
      </c>
      <c r="AE3" s="24" t="s">
        <v>21</v>
      </c>
      <c r="AF3" s="24" t="s">
        <v>17</v>
      </c>
      <c r="AG3" s="24" t="s">
        <v>22</v>
      </c>
      <c r="AH3" s="25" t="s">
        <v>19</v>
      </c>
      <c r="AI3" s="120"/>
      <c r="AJ3" s="27" t="s">
        <v>11</v>
      </c>
      <c r="AK3" s="24" t="s">
        <v>12</v>
      </c>
      <c r="AL3" s="24" t="s">
        <v>13</v>
      </c>
      <c r="AM3" s="24" t="s">
        <v>14</v>
      </c>
      <c r="AN3" s="24" t="s">
        <v>15</v>
      </c>
      <c r="AO3" s="68" t="s">
        <v>27</v>
      </c>
      <c r="AP3" s="24" t="s">
        <v>16</v>
      </c>
      <c r="AQ3" s="24" t="s">
        <v>23</v>
      </c>
      <c r="AR3" s="24" t="s">
        <v>68</v>
      </c>
      <c r="AS3" s="25" t="s">
        <v>19</v>
      </c>
      <c r="AT3" s="120"/>
      <c r="AU3" s="28" t="s">
        <v>20</v>
      </c>
      <c r="AV3" s="29" t="s">
        <v>12</v>
      </c>
      <c r="AW3" s="29" t="s">
        <v>13</v>
      </c>
      <c r="AX3" s="29" t="s">
        <v>14</v>
      </c>
      <c r="AY3" s="30" t="s">
        <v>15</v>
      </c>
      <c r="AZ3" s="29" t="s">
        <v>16</v>
      </c>
      <c r="BA3" s="29" t="s">
        <v>23</v>
      </c>
      <c r="BB3" s="29" t="s">
        <v>18</v>
      </c>
      <c r="BC3" s="29" t="s">
        <v>19</v>
      </c>
      <c r="BD3" s="31"/>
      <c r="BE3" s="29" t="s">
        <v>20</v>
      </c>
      <c r="BF3" s="29" t="s">
        <v>12</v>
      </c>
      <c r="BG3" s="29" t="s">
        <v>13</v>
      </c>
      <c r="BH3" s="29" t="s">
        <v>14</v>
      </c>
      <c r="BI3" s="29" t="s">
        <v>15</v>
      </c>
      <c r="BJ3" s="29" t="s">
        <v>16</v>
      </c>
      <c r="BK3" s="29" t="s">
        <v>23</v>
      </c>
      <c r="BL3" s="29" t="s">
        <v>22</v>
      </c>
      <c r="BM3" s="29" t="s">
        <v>19</v>
      </c>
      <c r="BN3" s="31"/>
      <c r="BO3" s="29" t="s">
        <v>11</v>
      </c>
      <c r="BP3" s="29" t="s">
        <v>12</v>
      </c>
      <c r="BQ3" s="29" t="s">
        <v>13</v>
      </c>
      <c r="BR3" s="29" t="s">
        <v>14</v>
      </c>
      <c r="BS3" s="29" t="s">
        <v>15</v>
      </c>
      <c r="BT3" s="29" t="s">
        <v>24</v>
      </c>
      <c r="BU3" s="29" t="s">
        <v>25</v>
      </c>
      <c r="BV3" s="29" t="s">
        <v>18</v>
      </c>
      <c r="BW3" s="32" t="s">
        <v>19</v>
      </c>
      <c r="BX3" s="27" t="s">
        <v>11</v>
      </c>
      <c r="BY3" s="24" t="s">
        <v>12</v>
      </c>
      <c r="BZ3" s="24" t="s">
        <v>13</v>
      </c>
      <c r="CA3" s="24" t="s">
        <v>14</v>
      </c>
      <c r="CB3" s="24" t="s">
        <v>15</v>
      </c>
      <c r="CC3" s="68" t="s">
        <v>27</v>
      </c>
      <c r="CD3" s="24" t="s">
        <v>16</v>
      </c>
      <c r="CE3" s="24" t="s">
        <v>23</v>
      </c>
      <c r="CF3" s="33" t="s">
        <v>18</v>
      </c>
      <c r="CG3" s="22" t="s">
        <v>19</v>
      </c>
      <c r="CH3" s="120"/>
      <c r="CI3" s="22" t="s">
        <v>11</v>
      </c>
      <c r="CJ3" s="23" t="s">
        <v>12</v>
      </c>
      <c r="CK3" s="24" t="s">
        <v>13</v>
      </c>
      <c r="CL3" s="24" t="s">
        <v>14</v>
      </c>
      <c r="CM3" s="24" t="s">
        <v>15</v>
      </c>
      <c r="CN3" s="68" t="s">
        <v>27</v>
      </c>
      <c r="CO3" s="24" t="s">
        <v>16</v>
      </c>
      <c r="CP3" s="24" t="s">
        <v>23</v>
      </c>
      <c r="CQ3" s="33" t="s">
        <v>18</v>
      </c>
      <c r="CR3" s="22" t="s">
        <v>19</v>
      </c>
      <c r="CS3" s="120"/>
      <c r="CT3" s="34" t="s">
        <v>60</v>
      </c>
      <c r="CU3" s="34" t="s">
        <v>61</v>
      </c>
      <c r="CV3" s="35" t="s">
        <v>62</v>
      </c>
      <c r="CW3" s="16" t="s">
        <v>64</v>
      </c>
      <c r="CX3" s="16" t="s">
        <v>65</v>
      </c>
      <c r="CY3" s="163" t="s">
        <v>72</v>
      </c>
      <c r="CZ3" s="163" t="s">
        <v>73</v>
      </c>
      <c r="DA3" s="163" t="s">
        <v>78</v>
      </c>
      <c r="DB3" s="163" t="s">
        <v>82</v>
      </c>
      <c r="DC3" s="163" t="s">
        <v>74</v>
      </c>
      <c r="DD3" s="163" t="s">
        <v>75</v>
      </c>
      <c r="DE3" s="163" t="s">
        <v>76</v>
      </c>
      <c r="DF3" s="165" t="s">
        <v>77</v>
      </c>
      <c r="DG3" s="2">
        <f>MAX(DF4:DF34)</f>
        <v>65</v>
      </c>
      <c r="DH3" s="2">
        <f t="shared" si="0"/>
        <v>4.4827586206896548</v>
      </c>
    </row>
    <row r="4" spans="1:147" ht="26.1" thickBot="1" x14ac:dyDescent="0.8">
      <c r="A4" s="36">
        <v>1</v>
      </c>
      <c r="B4" s="37"/>
      <c r="C4" s="55">
        <v>32</v>
      </c>
      <c r="D4" s="66">
        <v>32</v>
      </c>
      <c r="E4" s="64">
        <v>180</v>
      </c>
      <c r="F4" s="48">
        <f>+(E4-C4)/E4</f>
        <v>0.82222222222222219</v>
      </c>
      <c r="G4" s="137">
        <v>3074</v>
      </c>
      <c r="H4" s="138">
        <v>2722</v>
      </c>
      <c r="I4" s="63">
        <v>0</v>
      </c>
      <c r="J4" s="102">
        <v>0.1</v>
      </c>
      <c r="K4" s="49">
        <v>24</v>
      </c>
      <c r="L4" s="61" t="str">
        <f>IF(K4=24,"30/30","0/30")</f>
        <v>30/30</v>
      </c>
      <c r="M4" s="118">
        <v>13</v>
      </c>
      <c r="N4" s="58">
        <v>30</v>
      </c>
      <c r="O4" s="66">
        <v>20</v>
      </c>
      <c r="P4" s="142">
        <v>260</v>
      </c>
      <c r="Q4" s="48">
        <f>+(P4-N4)/P4</f>
        <v>0.88461538461538458</v>
      </c>
      <c r="R4" s="139">
        <v>195</v>
      </c>
      <c r="S4" s="140">
        <v>173</v>
      </c>
      <c r="T4" s="104">
        <v>0</v>
      </c>
      <c r="U4" s="102">
        <v>0</v>
      </c>
      <c r="V4" s="47">
        <v>14</v>
      </c>
      <c r="W4" s="61" t="str">
        <f>IF(V4=24,"64/64","0/64")</f>
        <v>0/64</v>
      </c>
      <c r="X4" s="118">
        <f>V4</f>
        <v>14</v>
      </c>
      <c r="Y4" s="58">
        <v>0</v>
      </c>
      <c r="Z4" s="66">
        <v>0</v>
      </c>
      <c r="AA4" s="65">
        <v>0</v>
      </c>
      <c r="AB4" s="48" t="e">
        <f>+(AA4-Y4)/AA4</f>
        <v>#DIV/0!</v>
      </c>
      <c r="AC4" s="54">
        <v>0</v>
      </c>
      <c r="AD4" s="53">
        <v>0</v>
      </c>
      <c r="AE4" s="62">
        <v>0</v>
      </c>
      <c r="AF4" s="105">
        <v>0</v>
      </c>
      <c r="AG4" s="47">
        <v>0</v>
      </c>
      <c r="AH4" s="60">
        <v>0</v>
      </c>
      <c r="AI4" s="117">
        <v>0</v>
      </c>
      <c r="AJ4" s="58">
        <v>25</v>
      </c>
      <c r="AK4" s="66">
        <v>15</v>
      </c>
      <c r="AL4" s="65">
        <v>230</v>
      </c>
      <c r="AM4" s="48">
        <f>+(AL4-AJ4)/AL4</f>
        <v>0.89130434782608692</v>
      </c>
      <c r="AN4" s="137">
        <v>3441</v>
      </c>
      <c r="AO4" s="138">
        <v>3048</v>
      </c>
      <c r="AP4" s="62">
        <v>0</v>
      </c>
      <c r="AQ4" s="105">
        <v>0.2</v>
      </c>
      <c r="AR4" s="47">
        <v>14</v>
      </c>
      <c r="AS4" s="61" t="str">
        <f>IF(AR4=24,"64/64","0/64")</f>
        <v>0/64</v>
      </c>
      <c r="AT4" s="117">
        <v>14</v>
      </c>
      <c r="AU4" s="56"/>
      <c r="AV4" s="66"/>
      <c r="AW4" s="106"/>
      <c r="AX4" s="48"/>
      <c r="AY4" s="54"/>
      <c r="AZ4" s="101"/>
      <c r="BA4" s="62"/>
      <c r="BB4" s="105"/>
      <c r="BC4" s="47"/>
      <c r="BD4" s="59"/>
      <c r="BE4" s="103"/>
      <c r="BF4" s="107"/>
      <c r="BG4" s="108"/>
      <c r="BH4" s="65"/>
      <c r="BI4" s="48"/>
      <c r="BJ4" s="54"/>
      <c r="BK4" s="101"/>
      <c r="BL4" s="62"/>
      <c r="BM4" s="105"/>
      <c r="BN4" s="47"/>
      <c r="BO4" s="109"/>
      <c r="BP4" s="50"/>
      <c r="BQ4" s="50"/>
      <c r="BR4" s="51"/>
      <c r="BS4" s="51"/>
      <c r="BT4" s="50"/>
      <c r="BU4" s="50"/>
      <c r="BV4" s="50"/>
      <c r="BW4" s="50"/>
      <c r="BX4" s="56">
        <v>35</v>
      </c>
      <c r="BY4" s="66">
        <v>25</v>
      </c>
      <c r="BZ4" s="106">
        <v>210</v>
      </c>
      <c r="CA4" s="48">
        <f>+(BZ4-BX4)/BZ4</f>
        <v>0.83333333333333337</v>
      </c>
      <c r="CB4" s="141">
        <v>204</v>
      </c>
      <c r="CC4" s="138">
        <v>181</v>
      </c>
      <c r="CD4" s="62">
        <v>0</v>
      </c>
      <c r="CE4" s="110">
        <v>0.1</v>
      </c>
      <c r="CF4" s="47">
        <v>14</v>
      </c>
      <c r="CG4" s="61" t="str">
        <f>IF(CF4=24,"64/64","0/64")</f>
        <v>0/64</v>
      </c>
      <c r="CH4" s="118">
        <f t="shared" ref="CH4:CH12" si="1">CF4</f>
        <v>14</v>
      </c>
      <c r="CI4" s="57">
        <v>20</v>
      </c>
      <c r="CJ4" s="67">
        <v>15</v>
      </c>
      <c r="CK4" s="65">
        <v>280</v>
      </c>
      <c r="CL4" s="48">
        <f>+(CK4-CI4)/CK4</f>
        <v>0.9285714285714286</v>
      </c>
      <c r="CM4" s="137">
        <v>2033</v>
      </c>
      <c r="CN4" s="138">
        <v>1801</v>
      </c>
      <c r="CO4" s="62">
        <v>0</v>
      </c>
      <c r="CP4" s="110">
        <v>0.2</v>
      </c>
      <c r="CQ4" s="47">
        <v>22</v>
      </c>
      <c r="CR4" s="61" t="str">
        <f>IF(CQ4=24,"64/64","0/64")</f>
        <v>0/64</v>
      </c>
      <c r="CS4" s="118">
        <v>8</v>
      </c>
      <c r="CT4" s="156">
        <v>0</v>
      </c>
      <c r="CU4" s="157">
        <v>1103</v>
      </c>
      <c r="CV4" s="158">
        <v>840</v>
      </c>
      <c r="CW4" s="161">
        <v>18</v>
      </c>
      <c r="CX4" s="161">
        <v>150</v>
      </c>
      <c r="CY4" s="164">
        <v>160</v>
      </c>
      <c r="CZ4" s="164">
        <v>100</v>
      </c>
      <c r="DA4" s="164">
        <v>90</v>
      </c>
      <c r="DB4" s="164">
        <v>100</v>
      </c>
      <c r="DC4" s="164">
        <v>70</v>
      </c>
      <c r="DD4" s="164">
        <v>90</v>
      </c>
      <c r="DE4" s="164">
        <v>82</v>
      </c>
      <c r="DF4" s="166">
        <f>CY4-CZ4</f>
        <v>60</v>
      </c>
    </row>
    <row r="5" spans="1:147" s="38" customFormat="1" ht="26.1" thickBot="1" x14ac:dyDescent="0.8">
      <c r="A5" s="36">
        <v>2</v>
      </c>
      <c r="B5" s="37"/>
      <c r="C5" s="55">
        <v>32</v>
      </c>
      <c r="D5" s="66">
        <v>32</v>
      </c>
      <c r="E5" s="64">
        <v>180</v>
      </c>
      <c r="F5" s="48">
        <f>+(E5-C5)/E5</f>
        <v>0.82222222222222219</v>
      </c>
      <c r="G5" s="137">
        <v>3028</v>
      </c>
      <c r="H5" s="138">
        <v>2664</v>
      </c>
      <c r="I5" s="63">
        <v>0</v>
      </c>
      <c r="J5" s="102">
        <v>0.1</v>
      </c>
      <c r="K5" s="49">
        <v>24</v>
      </c>
      <c r="L5" s="61" t="str">
        <f t="shared" ref="L5:L32" si="2">IF(K5=24,"30/30","0/30")</f>
        <v>30/30</v>
      </c>
      <c r="M5" s="118">
        <v>14</v>
      </c>
      <c r="N5" s="58">
        <v>25</v>
      </c>
      <c r="O5" s="66">
        <v>15</v>
      </c>
      <c r="P5" s="142">
        <v>260</v>
      </c>
      <c r="Q5" s="48">
        <f t="shared" ref="Q5:Q6" si="3">+(P5-N5)/P5</f>
        <v>0.90384615384615385</v>
      </c>
      <c r="R5" s="139">
        <v>197</v>
      </c>
      <c r="S5" s="140">
        <v>173</v>
      </c>
      <c r="T5" s="104">
        <v>0</v>
      </c>
      <c r="U5" s="102">
        <v>0</v>
      </c>
      <c r="V5" s="47">
        <v>14</v>
      </c>
      <c r="W5" s="61" t="str">
        <f t="shared" ref="W5:W32" si="4">IF(V5=24,"64/64","0/64")</f>
        <v>0/64</v>
      </c>
      <c r="X5" s="118">
        <f>V5</f>
        <v>14</v>
      </c>
      <c r="Y5" s="58">
        <v>0</v>
      </c>
      <c r="Z5" s="66">
        <v>0</v>
      </c>
      <c r="AA5" s="65">
        <v>0</v>
      </c>
      <c r="AB5" s="48" t="e">
        <f>+(AA5-Y5)/AA5</f>
        <v>#DIV/0!</v>
      </c>
      <c r="AC5" s="54">
        <v>0</v>
      </c>
      <c r="AD5" s="53">
        <v>0</v>
      </c>
      <c r="AE5" s="62">
        <v>0</v>
      </c>
      <c r="AF5" s="105">
        <v>0</v>
      </c>
      <c r="AG5" s="47">
        <v>0</v>
      </c>
      <c r="AH5" s="60">
        <v>0</v>
      </c>
      <c r="AI5" s="117">
        <v>0</v>
      </c>
      <c r="AJ5" s="58">
        <v>25</v>
      </c>
      <c r="AK5" s="66">
        <v>15</v>
      </c>
      <c r="AL5" s="65">
        <v>230</v>
      </c>
      <c r="AM5" s="48">
        <f t="shared" ref="AM5" si="5">+(AL5-AJ5)/AL5</f>
        <v>0.89130434782608692</v>
      </c>
      <c r="AN5" s="137">
        <v>2979</v>
      </c>
      <c r="AO5" s="138">
        <v>2621</v>
      </c>
      <c r="AP5" s="62">
        <v>0</v>
      </c>
      <c r="AQ5" s="105">
        <v>0.2</v>
      </c>
      <c r="AR5" s="47">
        <v>14</v>
      </c>
      <c r="AS5" s="61" t="str">
        <f t="shared" ref="AS5:AS32" si="6">IF(AR5=24,"64/64","0/64")</f>
        <v>0/64</v>
      </c>
      <c r="AT5" s="117">
        <v>14</v>
      </c>
      <c r="AU5" s="56"/>
      <c r="AV5" s="66"/>
      <c r="AW5" s="106"/>
      <c r="AX5" s="48"/>
      <c r="AY5" s="54"/>
      <c r="AZ5" s="101"/>
      <c r="BA5" s="62"/>
      <c r="BB5" s="105"/>
      <c r="BC5" s="47"/>
      <c r="BD5" s="59"/>
      <c r="BE5" s="103"/>
      <c r="BF5" s="107"/>
      <c r="BG5" s="108"/>
      <c r="BH5" s="65"/>
      <c r="BI5" s="48"/>
      <c r="BJ5" s="54"/>
      <c r="BK5" s="101"/>
      <c r="BL5" s="62"/>
      <c r="BM5" s="105"/>
      <c r="BN5" s="47"/>
      <c r="BO5" s="109"/>
      <c r="BP5" s="50"/>
      <c r="BQ5" s="50"/>
      <c r="BR5" s="51"/>
      <c r="BS5" s="51"/>
      <c r="BT5" s="50"/>
      <c r="BU5" s="50"/>
      <c r="BV5" s="50"/>
      <c r="BW5" s="50"/>
      <c r="BX5" s="56">
        <v>35</v>
      </c>
      <c r="BY5" s="66">
        <v>25</v>
      </c>
      <c r="BZ5" s="106">
        <v>210</v>
      </c>
      <c r="CA5" s="48">
        <f t="shared" ref="CA5:CA6" si="7">+(BZ5-BX5)/BZ5</f>
        <v>0.83333333333333337</v>
      </c>
      <c r="CB5" s="141">
        <v>204</v>
      </c>
      <c r="CC5" s="138">
        <v>180</v>
      </c>
      <c r="CD5" s="62">
        <v>0</v>
      </c>
      <c r="CE5" s="110">
        <v>0.1</v>
      </c>
      <c r="CF5" s="47">
        <v>14</v>
      </c>
      <c r="CG5" s="61" t="str">
        <f t="shared" ref="CG5:CG32" si="8">IF(CF5=24,"64/64","0/64")</f>
        <v>0/64</v>
      </c>
      <c r="CH5" s="118">
        <f t="shared" si="1"/>
        <v>14</v>
      </c>
      <c r="CI5" s="57">
        <v>35</v>
      </c>
      <c r="CJ5" s="67">
        <v>25</v>
      </c>
      <c r="CK5" s="65">
        <v>280</v>
      </c>
      <c r="CL5" s="48">
        <f t="shared" ref="CL5:CL6" si="9">+(CK5-CI5)/CK5</f>
        <v>0.875</v>
      </c>
      <c r="CM5" s="137">
        <v>2000</v>
      </c>
      <c r="CN5" s="138">
        <v>1760</v>
      </c>
      <c r="CO5" s="62">
        <v>0</v>
      </c>
      <c r="CP5" s="110">
        <v>0.2</v>
      </c>
      <c r="CQ5" s="47">
        <v>22</v>
      </c>
      <c r="CR5" s="61" t="str">
        <f t="shared" ref="CR5:CR32" si="10">IF(CQ5=24,"64/64","0/64")</f>
        <v>0/64</v>
      </c>
      <c r="CS5" s="118">
        <v>6</v>
      </c>
      <c r="CT5" s="156">
        <v>828</v>
      </c>
      <c r="CU5" s="157">
        <v>0</v>
      </c>
      <c r="CV5" s="158">
        <v>840</v>
      </c>
      <c r="CW5" s="161">
        <v>18</v>
      </c>
      <c r="CX5" s="161">
        <v>150</v>
      </c>
      <c r="CY5" s="164">
        <v>150</v>
      </c>
      <c r="CZ5" s="164">
        <v>90</v>
      </c>
      <c r="DA5" s="164">
        <v>85</v>
      </c>
      <c r="DB5" s="164">
        <v>90</v>
      </c>
      <c r="DC5" s="164">
        <v>100</v>
      </c>
      <c r="DD5" s="164">
        <v>81</v>
      </c>
      <c r="DE5" s="164">
        <v>75</v>
      </c>
      <c r="DF5" s="166">
        <f t="shared" ref="DF5:DF33" si="11">CY5-CZ5</f>
        <v>60</v>
      </c>
      <c r="DH5" s="2"/>
    </row>
    <row r="6" spans="1:147" s="38" customFormat="1" ht="26.1" thickBot="1" x14ac:dyDescent="0.8">
      <c r="A6" s="36">
        <v>3</v>
      </c>
      <c r="B6" s="37"/>
      <c r="C6" s="55">
        <v>32</v>
      </c>
      <c r="D6" s="66">
        <v>32</v>
      </c>
      <c r="E6" s="64">
        <v>180</v>
      </c>
      <c r="F6" s="48">
        <f t="shared" ref="F6" si="12">+(E6-C6)/E6</f>
        <v>0.82222222222222219</v>
      </c>
      <c r="G6" s="137">
        <v>2983</v>
      </c>
      <c r="H6" s="138">
        <v>2892</v>
      </c>
      <c r="I6" s="63">
        <v>0</v>
      </c>
      <c r="J6" s="102">
        <v>0.1</v>
      </c>
      <c r="K6" s="49">
        <v>24</v>
      </c>
      <c r="L6" s="61" t="str">
        <f t="shared" si="2"/>
        <v>30/30</v>
      </c>
      <c r="M6" s="118">
        <v>14</v>
      </c>
      <c r="N6" s="58">
        <v>25</v>
      </c>
      <c r="O6" s="66">
        <v>15</v>
      </c>
      <c r="P6" s="142">
        <v>260</v>
      </c>
      <c r="Q6" s="48">
        <f t="shared" si="3"/>
        <v>0.90384615384615385</v>
      </c>
      <c r="R6" s="139">
        <v>238</v>
      </c>
      <c r="S6" s="140">
        <v>231</v>
      </c>
      <c r="T6" s="104">
        <v>0</v>
      </c>
      <c r="U6" s="102">
        <v>0</v>
      </c>
      <c r="V6" s="47">
        <v>14</v>
      </c>
      <c r="W6" s="61" t="str">
        <f t="shared" si="4"/>
        <v>0/64</v>
      </c>
      <c r="X6" s="118">
        <f t="shared" ref="X6:X31" si="13">V6</f>
        <v>14</v>
      </c>
      <c r="Y6" s="58">
        <v>0</v>
      </c>
      <c r="Z6" s="66">
        <v>0</v>
      </c>
      <c r="AA6" s="65">
        <v>0</v>
      </c>
      <c r="AB6" s="48" t="e">
        <f t="shared" ref="AB6" si="14">+(AA6-Y6)/AA6</f>
        <v>#DIV/0!</v>
      </c>
      <c r="AC6" s="54">
        <v>0</v>
      </c>
      <c r="AD6" s="53">
        <v>0</v>
      </c>
      <c r="AE6" s="62">
        <v>0</v>
      </c>
      <c r="AF6" s="105">
        <v>0</v>
      </c>
      <c r="AG6" s="47">
        <v>0</v>
      </c>
      <c r="AH6" s="60">
        <v>0</v>
      </c>
      <c r="AI6" s="117">
        <v>0</v>
      </c>
      <c r="AJ6" s="58">
        <v>25</v>
      </c>
      <c r="AK6" s="66">
        <v>15</v>
      </c>
      <c r="AL6" s="65">
        <v>230</v>
      </c>
      <c r="AM6" s="48">
        <f>+(AL6-AJ6)/AL6</f>
        <v>0.89130434782608692</v>
      </c>
      <c r="AN6" s="137">
        <v>2633</v>
      </c>
      <c r="AO6" s="138">
        <v>2552</v>
      </c>
      <c r="AP6" s="62">
        <v>0</v>
      </c>
      <c r="AQ6" s="105">
        <v>0.2</v>
      </c>
      <c r="AR6" s="47">
        <v>14</v>
      </c>
      <c r="AS6" s="61" t="str">
        <f t="shared" si="6"/>
        <v>0/64</v>
      </c>
      <c r="AT6" s="117">
        <f t="shared" ref="AT6:AT32" si="15">AR6</f>
        <v>14</v>
      </c>
      <c r="AU6" s="56"/>
      <c r="AV6" s="66"/>
      <c r="AW6" s="106"/>
      <c r="AX6" s="48"/>
      <c r="AY6" s="54"/>
      <c r="AZ6" s="101"/>
      <c r="BA6" s="62"/>
      <c r="BB6" s="105"/>
      <c r="BC6" s="47"/>
      <c r="BD6" s="59"/>
      <c r="BE6" s="103"/>
      <c r="BF6" s="107"/>
      <c r="BG6" s="108"/>
      <c r="BH6" s="65"/>
      <c r="BI6" s="48"/>
      <c r="BJ6" s="54"/>
      <c r="BK6" s="101"/>
      <c r="BL6" s="62"/>
      <c r="BM6" s="105"/>
      <c r="BN6" s="47"/>
      <c r="BO6" s="109"/>
      <c r="BP6" s="50"/>
      <c r="BQ6" s="50"/>
      <c r="BR6" s="51"/>
      <c r="BS6" s="51"/>
      <c r="BT6" s="50"/>
      <c r="BU6" s="50"/>
      <c r="BV6" s="50"/>
      <c r="BW6" s="50"/>
      <c r="BX6" s="56">
        <v>35</v>
      </c>
      <c r="BY6" s="66">
        <v>25</v>
      </c>
      <c r="BZ6" s="106">
        <v>210</v>
      </c>
      <c r="CA6" s="48">
        <f t="shared" si="7"/>
        <v>0.83333333333333337</v>
      </c>
      <c r="CB6" s="141">
        <v>275</v>
      </c>
      <c r="CC6" s="138">
        <v>266</v>
      </c>
      <c r="CD6" s="62">
        <v>0</v>
      </c>
      <c r="CE6" s="110">
        <v>0.1</v>
      </c>
      <c r="CF6" s="47">
        <v>14</v>
      </c>
      <c r="CG6" s="61" t="str">
        <f t="shared" si="8"/>
        <v>0/64</v>
      </c>
      <c r="CH6" s="118">
        <f t="shared" si="1"/>
        <v>14</v>
      </c>
      <c r="CI6" s="57">
        <v>30</v>
      </c>
      <c r="CJ6" s="67">
        <v>22</v>
      </c>
      <c r="CK6" s="65">
        <v>280</v>
      </c>
      <c r="CL6" s="48">
        <f t="shared" si="9"/>
        <v>0.8928571428571429</v>
      </c>
      <c r="CM6" s="137">
        <v>1713</v>
      </c>
      <c r="CN6" s="138">
        <v>1661</v>
      </c>
      <c r="CO6" s="62">
        <v>0</v>
      </c>
      <c r="CP6" s="110">
        <v>0.2</v>
      </c>
      <c r="CQ6" s="47">
        <v>22</v>
      </c>
      <c r="CR6" s="61" t="str">
        <f t="shared" si="10"/>
        <v>0/64</v>
      </c>
      <c r="CS6" s="118">
        <v>6</v>
      </c>
      <c r="CT6" s="156">
        <v>0</v>
      </c>
      <c r="CU6" s="157">
        <v>138</v>
      </c>
      <c r="CV6" s="158">
        <v>840</v>
      </c>
      <c r="CW6" s="161">
        <v>18</v>
      </c>
      <c r="CX6" s="161">
        <v>150</v>
      </c>
      <c r="CY6" s="164">
        <v>150</v>
      </c>
      <c r="CZ6" s="164">
        <v>90</v>
      </c>
      <c r="DA6" s="164">
        <v>80</v>
      </c>
      <c r="DB6" s="164">
        <v>90</v>
      </c>
      <c r="DC6" s="164">
        <v>95</v>
      </c>
      <c r="DD6" s="164">
        <v>80</v>
      </c>
      <c r="DE6" s="164">
        <v>74</v>
      </c>
      <c r="DF6" s="166">
        <f t="shared" si="11"/>
        <v>60</v>
      </c>
      <c r="DH6" s="2"/>
    </row>
    <row r="7" spans="1:147" s="38" customFormat="1" ht="26.1" thickBot="1" x14ac:dyDescent="0.8">
      <c r="A7" s="36">
        <v>4</v>
      </c>
      <c r="B7" s="37"/>
      <c r="C7" s="55">
        <v>32</v>
      </c>
      <c r="D7" s="66">
        <v>32</v>
      </c>
      <c r="E7" s="64">
        <v>180</v>
      </c>
      <c r="F7" s="48">
        <f>+(E7-C7)/E7</f>
        <v>0.82222222222222219</v>
      </c>
      <c r="G7" s="137">
        <v>2842</v>
      </c>
      <c r="H7" s="138">
        <v>2267</v>
      </c>
      <c r="I7" s="63">
        <v>0</v>
      </c>
      <c r="J7" s="102">
        <v>0.1</v>
      </c>
      <c r="K7" s="49">
        <v>24</v>
      </c>
      <c r="L7" s="61" t="str">
        <f t="shared" si="2"/>
        <v>30/30</v>
      </c>
      <c r="M7" s="118">
        <v>14</v>
      </c>
      <c r="N7" s="58">
        <v>35</v>
      </c>
      <c r="O7" s="66">
        <v>23</v>
      </c>
      <c r="P7" s="142">
        <v>260</v>
      </c>
      <c r="Q7" s="48">
        <f t="shared" ref="Q7:Q32" si="16">+(P7-N7)/P7</f>
        <v>0.86538461538461542</v>
      </c>
      <c r="R7" s="139">
        <v>188</v>
      </c>
      <c r="S7" s="140">
        <v>150</v>
      </c>
      <c r="T7" s="104">
        <v>0</v>
      </c>
      <c r="U7" s="102">
        <v>0</v>
      </c>
      <c r="V7" s="47">
        <v>14</v>
      </c>
      <c r="W7" s="61" t="str">
        <f t="shared" si="4"/>
        <v>0/64</v>
      </c>
      <c r="X7" s="118">
        <f t="shared" si="13"/>
        <v>14</v>
      </c>
      <c r="Y7" s="58">
        <v>0</v>
      </c>
      <c r="Z7" s="66">
        <v>0</v>
      </c>
      <c r="AA7" s="65">
        <v>0</v>
      </c>
      <c r="AB7" s="48" t="e">
        <f t="shared" ref="AB7:AB20" si="17">+(AA7-Y7)/AA7</f>
        <v>#DIV/0!</v>
      </c>
      <c r="AC7" s="54">
        <v>0</v>
      </c>
      <c r="AD7" s="53">
        <v>0</v>
      </c>
      <c r="AE7" s="62">
        <v>0</v>
      </c>
      <c r="AF7" s="105">
        <v>0</v>
      </c>
      <c r="AG7" s="47">
        <v>0</v>
      </c>
      <c r="AH7" s="60">
        <v>0</v>
      </c>
      <c r="AI7" s="117">
        <v>0</v>
      </c>
      <c r="AJ7" s="58">
        <v>30</v>
      </c>
      <c r="AK7" s="66">
        <v>18</v>
      </c>
      <c r="AL7" s="65">
        <v>230</v>
      </c>
      <c r="AM7" s="48">
        <f t="shared" ref="AM7:AM32" si="18">+(AL7-AJ7)/AL7</f>
        <v>0.86956521739130432</v>
      </c>
      <c r="AN7" s="137">
        <v>2803</v>
      </c>
      <c r="AO7" s="138">
        <v>2236</v>
      </c>
      <c r="AP7" s="62">
        <v>0</v>
      </c>
      <c r="AQ7" s="105">
        <v>0.2</v>
      </c>
      <c r="AR7" s="47">
        <v>14</v>
      </c>
      <c r="AS7" s="61" t="str">
        <f t="shared" si="6"/>
        <v>0/64</v>
      </c>
      <c r="AT7" s="117">
        <f t="shared" si="15"/>
        <v>14</v>
      </c>
      <c r="AU7" s="56" t="str">
        <f t="shared" ref="AU7:BW7" si="19">AS7</f>
        <v>0/64</v>
      </c>
      <c r="AV7" s="66">
        <f t="shared" si="19"/>
        <v>14</v>
      </c>
      <c r="AW7" s="106" t="str">
        <f t="shared" si="19"/>
        <v>0/64</v>
      </c>
      <c r="AX7" s="48">
        <f t="shared" si="19"/>
        <v>14</v>
      </c>
      <c r="AY7" s="54" t="str">
        <f t="shared" si="19"/>
        <v>0/64</v>
      </c>
      <c r="AZ7" s="101">
        <f t="shared" si="19"/>
        <v>14</v>
      </c>
      <c r="BA7" s="62" t="str">
        <f t="shared" si="19"/>
        <v>0/64</v>
      </c>
      <c r="BB7" s="105">
        <f t="shared" si="19"/>
        <v>14</v>
      </c>
      <c r="BC7" s="47" t="str">
        <f t="shared" si="19"/>
        <v>0/64</v>
      </c>
      <c r="BD7" s="59">
        <f t="shared" si="19"/>
        <v>14</v>
      </c>
      <c r="BE7" s="103" t="str">
        <f t="shared" si="19"/>
        <v>0/64</v>
      </c>
      <c r="BF7" s="107">
        <f t="shared" si="19"/>
        <v>14</v>
      </c>
      <c r="BG7" s="108" t="str">
        <f t="shared" si="19"/>
        <v>0/64</v>
      </c>
      <c r="BH7" s="65">
        <f t="shared" si="19"/>
        <v>14</v>
      </c>
      <c r="BI7" s="48" t="str">
        <f t="shared" si="19"/>
        <v>0/64</v>
      </c>
      <c r="BJ7" s="54">
        <f t="shared" si="19"/>
        <v>14</v>
      </c>
      <c r="BK7" s="101" t="str">
        <f t="shared" si="19"/>
        <v>0/64</v>
      </c>
      <c r="BL7" s="62">
        <f t="shared" si="19"/>
        <v>14</v>
      </c>
      <c r="BM7" s="105" t="str">
        <f t="shared" si="19"/>
        <v>0/64</v>
      </c>
      <c r="BN7" s="47">
        <f t="shared" si="19"/>
        <v>14</v>
      </c>
      <c r="BO7" s="109" t="str">
        <f t="shared" si="19"/>
        <v>0/64</v>
      </c>
      <c r="BP7" s="50">
        <f t="shared" si="19"/>
        <v>14</v>
      </c>
      <c r="BQ7" s="50" t="str">
        <f t="shared" si="19"/>
        <v>0/64</v>
      </c>
      <c r="BR7" s="51">
        <f t="shared" si="19"/>
        <v>14</v>
      </c>
      <c r="BS7" s="51" t="str">
        <f t="shared" si="19"/>
        <v>0/64</v>
      </c>
      <c r="BT7" s="50">
        <f t="shared" si="19"/>
        <v>14</v>
      </c>
      <c r="BU7" s="50" t="str">
        <f t="shared" si="19"/>
        <v>0/64</v>
      </c>
      <c r="BV7" s="50">
        <f t="shared" si="19"/>
        <v>14</v>
      </c>
      <c r="BW7" s="50" t="str">
        <f t="shared" si="19"/>
        <v>0/64</v>
      </c>
      <c r="BX7" s="56">
        <v>40</v>
      </c>
      <c r="BY7" s="66">
        <v>30</v>
      </c>
      <c r="BZ7" s="106">
        <v>210</v>
      </c>
      <c r="CA7" s="48">
        <f t="shared" ref="CA7:CA32" si="20">+(BZ7-BX7)/BZ7</f>
        <v>0.80952380952380953</v>
      </c>
      <c r="CB7" s="141">
        <v>203</v>
      </c>
      <c r="CC7" s="138">
        <v>162</v>
      </c>
      <c r="CD7" s="62">
        <v>0</v>
      </c>
      <c r="CE7" s="110">
        <v>0.1</v>
      </c>
      <c r="CF7" s="47">
        <v>14</v>
      </c>
      <c r="CG7" s="61" t="str">
        <f t="shared" si="8"/>
        <v>0/64</v>
      </c>
      <c r="CH7" s="118">
        <f t="shared" si="1"/>
        <v>14</v>
      </c>
      <c r="CI7" s="57">
        <v>30</v>
      </c>
      <c r="CJ7" s="67">
        <v>18</v>
      </c>
      <c r="CK7" s="65">
        <v>280</v>
      </c>
      <c r="CL7" s="48">
        <f t="shared" ref="CL7:CL32" si="21">+(CK7-CI7)/CK7</f>
        <v>0.8928571428571429</v>
      </c>
      <c r="CM7" s="137">
        <v>1640</v>
      </c>
      <c r="CN7" s="138">
        <v>1308</v>
      </c>
      <c r="CO7" s="62">
        <v>0</v>
      </c>
      <c r="CP7" s="110">
        <v>0.2</v>
      </c>
      <c r="CQ7" s="47">
        <v>22</v>
      </c>
      <c r="CR7" s="61" t="str">
        <f t="shared" si="10"/>
        <v>0/64</v>
      </c>
      <c r="CS7" s="118">
        <v>8</v>
      </c>
      <c r="CT7" s="156">
        <v>690</v>
      </c>
      <c r="CU7" s="157">
        <v>0</v>
      </c>
      <c r="CV7" s="158">
        <v>840</v>
      </c>
      <c r="CW7" s="161">
        <v>18</v>
      </c>
      <c r="CX7" s="161">
        <v>150</v>
      </c>
      <c r="CY7" s="164">
        <v>170</v>
      </c>
      <c r="CZ7" s="164">
        <v>120</v>
      </c>
      <c r="DA7" s="164">
        <v>110</v>
      </c>
      <c r="DB7" s="164">
        <v>120</v>
      </c>
      <c r="DC7" s="164">
        <v>120</v>
      </c>
      <c r="DD7" s="164">
        <v>110</v>
      </c>
      <c r="DE7" s="164">
        <v>100</v>
      </c>
      <c r="DF7" s="166">
        <f t="shared" si="11"/>
        <v>50</v>
      </c>
      <c r="DH7" s="2"/>
    </row>
    <row r="8" spans="1:147" s="38" customFormat="1" ht="26.1" thickBot="1" x14ac:dyDescent="0.8">
      <c r="A8" s="36">
        <v>5</v>
      </c>
      <c r="B8" s="37"/>
      <c r="C8" s="55">
        <v>34</v>
      </c>
      <c r="D8" s="66">
        <v>34</v>
      </c>
      <c r="E8" s="64">
        <v>180</v>
      </c>
      <c r="F8" s="48">
        <f t="shared" ref="F8:F33" si="22">+(E8-C8)/E8</f>
        <v>0.81111111111111112</v>
      </c>
      <c r="G8" s="137">
        <v>2958</v>
      </c>
      <c r="H8" s="138">
        <v>3190</v>
      </c>
      <c r="I8" s="63">
        <v>0</v>
      </c>
      <c r="J8" s="102">
        <v>0.1</v>
      </c>
      <c r="K8" s="49">
        <v>24</v>
      </c>
      <c r="L8" s="61" t="str">
        <f t="shared" si="2"/>
        <v>30/30</v>
      </c>
      <c r="M8" s="118">
        <v>13</v>
      </c>
      <c r="N8" s="58">
        <v>25</v>
      </c>
      <c r="O8" s="66">
        <v>13</v>
      </c>
      <c r="P8" s="142">
        <v>260</v>
      </c>
      <c r="Q8" s="48">
        <f>+(P8-N8)/P8</f>
        <v>0.90384615384615385</v>
      </c>
      <c r="R8" s="139">
        <v>189</v>
      </c>
      <c r="S8" s="140">
        <v>203</v>
      </c>
      <c r="T8" s="104">
        <v>0</v>
      </c>
      <c r="U8" s="102">
        <v>0</v>
      </c>
      <c r="V8" s="47">
        <v>14</v>
      </c>
      <c r="W8" s="61" t="str">
        <f t="shared" si="4"/>
        <v>0/64</v>
      </c>
      <c r="X8" s="118">
        <f t="shared" si="13"/>
        <v>14</v>
      </c>
      <c r="Y8" s="58">
        <v>0</v>
      </c>
      <c r="Z8" s="66">
        <v>0</v>
      </c>
      <c r="AA8" s="65">
        <v>0</v>
      </c>
      <c r="AB8" s="48" t="e">
        <f t="shared" si="17"/>
        <v>#DIV/0!</v>
      </c>
      <c r="AC8" s="54">
        <v>0</v>
      </c>
      <c r="AD8" s="53">
        <v>0</v>
      </c>
      <c r="AE8" s="62">
        <v>0</v>
      </c>
      <c r="AF8" s="105">
        <v>0</v>
      </c>
      <c r="AG8" s="47">
        <v>0</v>
      </c>
      <c r="AH8" s="60">
        <v>0</v>
      </c>
      <c r="AI8" s="117">
        <v>0</v>
      </c>
      <c r="AJ8" s="58">
        <v>25</v>
      </c>
      <c r="AK8" s="66">
        <v>13</v>
      </c>
      <c r="AL8" s="65">
        <v>230</v>
      </c>
      <c r="AM8" s="48">
        <f t="shared" si="18"/>
        <v>0.89130434782608692</v>
      </c>
      <c r="AN8" s="137">
        <v>3638</v>
      </c>
      <c r="AO8" s="138">
        <v>3922</v>
      </c>
      <c r="AP8" s="62">
        <v>0</v>
      </c>
      <c r="AQ8" s="105">
        <v>0.2</v>
      </c>
      <c r="AR8" s="47">
        <v>14</v>
      </c>
      <c r="AS8" s="61" t="str">
        <f t="shared" si="6"/>
        <v>0/64</v>
      </c>
      <c r="AT8" s="117">
        <f t="shared" si="15"/>
        <v>14</v>
      </c>
      <c r="AU8" s="56"/>
      <c r="AV8" s="66"/>
      <c r="AW8" s="106"/>
      <c r="AX8" s="48"/>
      <c r="AY8" s="54"/>
      <c r="AZ8" s="101"/>
      <c r="BA8" s="62"/>
      <c r="BB8" s="105"/>
      <c r="BC8" s="47"/>
      <c r="BD8" s="59"/>
      <c r="BE8" s="103"/>
      <c r="BF8" s="107"/>
      <c r="BG8" s="108"/>
      <c r="BH8" s="65"/>
      <c r="BI8" s="48"/>
      <c r="BJ8" s="54"/>
      <c r="BK8" s="101"/>
      <c r="BL8" s="62"/>
      <c r="BM8" s="105"/>
      <c r="BN8" s="47"/>
      <c r="BO8" s="109"/>
      <c r="BP8" s="50"/>
      <c r="BQ8" s="50"/>
      <c r="BR8" s="51"/>
      <c r="BS8" s="51"/>
      <c r="BT8" s="50"/>
      <c r="BU8" s="50"/>
      <c r="BV8" s="50"/>
      <c r="BW8" s="50"/>
      <c r="BX8" s="56">
        <v>35</v>
      </c>
      <c r="BY8" s="66">
        <v>25</v>
      </c>
      <c r="BZ8" s="106">
        <v>210</v>
      </c>
      <c r="CA8" s="48">
        <f t="shared" si="20"/>
        <v>0.83333333333333337</v>
      </c>
      <c r="CB8" s="141">
        <v>203</v>
      </c>
      <c r="CC8" s="138">
        <v>218</v>
      </c>
      <c r="CD8" s="62">
        <v>0</v>
      </c>
      <c r="CE8" s="110">
        <v>0.1</v>
      </c>
      <c r="CF8" s="47">
        <v>14</v>
      </c>
      <c r="CG8" s="61" t="str">
        <f t="shared" si="8"/>
        <v>0/64</v>
      </c>
      <c r="CH8" s="118">
        <f t="shared" si="1"/>
        <v>14</v>
      </c>
      <c r="CI8" s="57">
        <v>30</v>
      </c>
      <c r="CJ8" s="67">
        <v>20</v>
      </c>
      <c r="CK8" s="65">
        <v>280</v>
      </c>
      <c r="CL8" s="48">
        <f t="shared" si="21"/>
        <v>0.8928571428571429</v>
      </c>
      <c r="CM8" s="137">
        <v>1889</v>
      </c>
      <c r="CN8" s="138">
        <v>2036</v>
      </c>
      <c r="CO8" s="62">
        <v>0</v>
      </c>
      <c r="CP8" s="110">
        <v>0.2</v>
      </c>
      <c r="CQ8" s="47">
        <v>21</v>
      </c>
      <c r="CR8" s="61" t="str">
        <f t="shared" si="10"/>
        <v>0/64</v>
      </c>
      <c r="CS8" s="118">
        <v>6</v>
      </c>
      <c r="CT8" s="156">
        <v>0</v>
      </c>
      <c r="CU8" s="157">
        <v>1103</v>
      </c>
      <c r="CV8" s="158">
        <v>630</v>
      </c>
      <c r="CW8" s="161">
        <v>18</v>
      </c>
      <c r="CX8" s="161">
        <v>150</v>
      </c>
      <c r="CY8" s="164">
        <v>135</v>
      </c>
      <c r="CZ8" s="164">
        <v>75</v>
      </c>
      <c r="DA8" s="164">
        <v>70</v>
      </c>
      <c r="DB8" s="164">
        <v>75</v>
      </c>
      <c r="DC8" s="164">
        <v>80</v>
      </c>
      <c r="DD8" s="164">
        <v>68</v>
      </c>
      <c r="DE8" s="164">
        <v>62</v>
      </c>
      <c r="DF8" s="166">
        <f t="shared" si="11"/>
        <v>60</v>
      </c>
      <c r="DH8" s="2"/>
    </row>
    <row r="9" spans="1:147" s="38" customFormat="1" ht="26.1" thickBot="1" x14ac:dyDescent="0.8">
      <c r="A9" s="36">
        <v>6</v>
      </c>
      <c r="B9" s="37"/>
      <c r="C9" s="55">
        <v>32</v>
      </c>
      <c r="D9" s="66">
        <v>32</v>
      </c>
      <c r="E9" s="64">
        <v>180</v>
      </c>
      <c r="F9" s="48">
        <f t="shared" si="22"/>
        <v>0.82222222222222219</v>
      </c>
      <c r="G9" s="137">
        <v>2928</v>
      </c>
      <c r="H9" s="138">
        <v>2614</v>
      </c>
      <c r="I9" s="63">
        <v>0</v>
      </c>
      <c r="J9" s="102">
        <v>0.1</v>
      </c>
      <c r="K9" s="49">
        <v>24</v>
      </c>
      <c r="L9" s="61" t="str">
        <f t="shared" si="2"/>
        <v>30/30</v>
      </c>
      <c r="M9" s="118">
        <v>14</v>
      </c>
      <c r="N9" s="58">
        <v>25</v>
      </c>
      <c r="O9" s="66">
        <v>15</v>
      </c>
      <c r="P9" s="142">
        <v>260</v>
      </c>
      <c r="Q9" s="48">
        <f>+(P9-N9)/P9</f>
        <v>0.90384615384615385</v>
      </c>
      <c r="R9" s="139">
        <v>170</v>
      </c>
      <c r="S9" s="140">
        <v>152</v>
      </c>
      <c r="T9" s="104">
        <v>0</v>
      </c>
      <c r="U9" s="102">
        <v>0</v>
      </c>
      <c r="V9" s="47">
        <v>14</v>
      </c>
      <c r="W9" s="61" t="str">
        <f t="shared" si="4"/>
        <v>0/64</v>
      </c>
      <c r="X9" s="118">
        <f t="shared" si="13"/>
        <v>14</v>
      </c>
      <c r="Y9" s="58">
        <v>0</v>
      </c>
      <c r="Z9" s="66">
        <v>0</v>
      </c>
      <c r="AA9" s="65">
        <v>0</v>
      </c>
      <c r="AB9" s="48" t="e">
        <f>+(AA9-Y9)/AA9</f>
        <v>#DIV/0!</v>
      </c>
      <c r="AC9" s="54">
        <v>0</v>
      </c>
      <c r="AD9" s="53">
        <v>0</v>
      </c>
      <c r="AE9" s="62">
        <v>0</v>
      </c>
      <c r="AF9" s="105">
        <v>0</v>
      </c>
      <c r="AG9" s="47">
        <v>0</v>
      </c>
      <c r="AH9" s="60">
        <v>0</v>
      </c>
      <c r="AI9" s="117">
        <v>0</v>
      </c>
      <c r="AJ9" s="58">
        <v>25</v>
      </c>
      <c r="AK9" s="66">
        <v>15</v>
      </c>
      <c r="AL9" s="65">
        <v>230</v>
      </c>
      <c r="AM9" s="48">
        <f t="shared" si="18"/>
        <v>0.89130434782608692</v>
      </c>
      <c r="AN9" s="137">
        <v>2408</v>
      </c>
      <c r="AO9" s="138">
        <v>2150</v>
      </c>
      <c r="AP9" s="62">
        <v>0</v>
      </c>
      <c r="AQ9" s="105">
        <v>0.2</v>
      </c>
      <c r="AR9" s="47">
        <v>14</v>
      </c>
      <c r="AS9" s="61" t="str">
        <f t="shared" si="6"/>
        <v>0/64</v>
      </c>
      <c r="AT9" s="117">
        <f t="shared" si="15"/>
        <v>14</v>
      </c>
      <c r="AU9" s="56"/>
      <c r="AV9" s="66"/>
      <c r="AW9" s="106"/>
      <c r="AX9" s="48"/>
      <c r="AY9" s="54"/>
      <c r="AZ9" s="101"/>
      <c r="BA9" s="62"/>
      <c r="BB9" s="105"/>
      <c r="BC9" s="47"/>
      <c r="BD9" s="59"/>
      <c r="BE9" s="103"/>
      <c r="BF9" s="107"/>
      <c r="BG9" s="108"/>
      <c r="BH9" s="65"/>
      <c r="BI9" s="48"/>
      <c r="BJ9" s="54"/>
      <c r="BK9" s="101"/>
      <c r="BL9" s="62"/>
      <c r="BM9" s="105"/>
      <c r="BN9" s="47"/>
      <c r="BO9" s="109"/>
      <c r="BP9" s="50"/>
      <c r="BQ9" s="50"/>
      <c r="BR9" s="51"/>
      <c r="BS9" s="51"/>
      <c r="BT9" s="50"/>
      <c r="BU9" s="50"/>
      <c r="BV9" s="50"/>
      <c r="BW9" s="50"/>
      <c r="BX9" s="56">
        <v>30</v>
      </c>
      <c r="BY9" s="66">
        <v>20</v>
      </c>
      <c r="BZ9" s="106">
        <v>210</v>
      </c>
      <c r="CA9" s="48">
        <f t="shared" si="20"/>
        <v>0.8571428571428571</v>
      </c>
      <c r="CB9" s="141">
        <v>221</v>
      </c>
      <c r="CC9" s="138">
        <v>197</v>
      </c>
      <c r="CD9" s="62">
        <v>0</v>
      </c>
      <c r="CE9" s="110">
        <v>0.1</v>
      </c>
      <c r="CF9" s="47">
        <v>14</v>
      </c>
      <c r="CG9" s="61" t="str">
        <f t="shared" si="8"/>
        <v>0/64</v>
      </c>
      <c r="CH9" s="118">
        <f t="shared" si="1"/>
        <v>14</v>
      </c>
      <c r="CI9" s="57">
        <v>30</v>
      </c>
      <c r="CJ9" s="67">
        <v>20</v>
      </c>
      <c r="CK9" s="65">
        <v>280</v>
      </c>
      <c r="CL9" s="48">
        <f t="shared" si="21"/>
        <v>0.8928571428571429</v>
      </c>
      <c r="CM9" s="137">
        <v>1492</v>
      </c>
      <c r="CN9" s="138">
        <v>1332</v>
      </c>
      <c r="CO9" s="62">
        <v>0</v>
      </c>
      <c r="CP9" s="110">
        <v>0.2</v>
      </c>
      <c r="CQ9" s="47">
        <v>22</v>
      </c>
      <c r="CR9" s="61" t="str">
        <f t="shared" si="10"/>
        <v>0/64</v>
      </c>
      <c r="CS9" s="118">
        <v>6</v>
      </c>
      <c r="CT9" s="156">
        <v>138</v>
      </c>
      <c r="CU9" s="157">
        <v>0</v>
      </c>
      <c r="CV9" s="158">
        <v>630</v>
      </c>
      <c r="CW9" s="161">
        <v>18</v>
      </c>
      <c r="CX9" s="161">
        <v>150</v>
      </c>
      <c r="CY9" s="164">
        <v>145</v>
      </c>
      <c r="CZ9" s="164">
        <v>90</v>
      </c>
      <c r="DA9" s="164">
        <v>80</v>
      </c>
      <c r="DB9" s="164">
        <v>90</v>
      </c>
      <c r="DC9" s="164">
        <v>85</v>
      </c>
      <c r="DD9" s="164">
        <v>80</v>
      </c>
      <c r="DE9" s="164">
        <v>74</v>
      </c>
      <c r="DF9" s="166">
        <f t="shared" si="11"/>
        <v>55</v>
      </c>
      <c r="DH9" s="2"/>
    </row>
    <row r="10" spans="1:147" s="38" customFormat="1" ht="26.1" thickBot="1" x14ac:dyDescent="0.8">
      <c r="A10" s="36">
        <v>7</v>
      </c>
      <c r="B10" s="37"/>
      <c r="C10" s="55">
        <v>31</v>
      </c>
      <c r="D10" s="66">
        <v>31</v>
      </c>
      <c r="E10" s="64">
        <v>180</v>
      </c>
      <c r="F10" s="48">
        <f t="shared" si="22"/>
        <v>0.82777777777777772</v>
      </c>
      <c r="G10" s="137">
        <v>2914</v>
      </c>
      <c r="H10" s="138">
        <v>2752</v>
      </c>
      <c r="I10" s="63">
        <v>0</v>
      </c>
      <c r="J10" s="102">
        <v>0.1</v>
      </c>
      <c r="K10" s="49">
        <v>24</v>
      </c>
      <c r="L10" s="61" t="str">
        <f t="shared" si="2"/>
        <v>30/30</v>
      </c>
      <c r="M10" s="118">
        <v>14</v>
      </c>
      <c r="N10" s="58">
        <v>25</v>
      </c>
      <c r="O10" s="66">
        <v>15</v>
      </c>
      <c r="P10" s="142">
        <v>260</v>
      </c>
      <c r="Q10" s="48">
        <f t="shared" si="16"/>
        <v>0.90384615384615385</v>
      </c>
      <c r="R10" s="139">
        <v>282</v>
      </c>
      <c r="S10" s="140">
        <v>266</v>
      </c>
      <c r="T10" s="104">
        <v>0</v>
      </c>
      <c r="U10" s="102">
        <v>0</v>
      </c>
      <c r="V10" s="47">
        <v>14</v>
      </c>
      <c r="W10" s="61" t="str">
        <f t="shared" si="4"/>
        <v>0/64</v>
      </c>
      <c r="X10" s="118">
        <f t="shared" si="13"/>
        <v>14</v>
      </c>
      <c r="Y10" s="58">
        <v>0</v>
      </c>
      <c r="Z10" s="66">
        <v>0</v>
      </c>
      <c r="AA10" s="65">
        <v>0</v>
      </c>
      <c r="AB10" s="48" t="e">
        <f>+(AA10-Y10)/AA10</f>
        <v>#DIV/0!</v>
      </c>
      <c r="AC10" s="54">
        <v>0</v>
      </c>
      <c r="AD10" s="53">
        <v>0</v>
      </c>
      <c r="AE10" s="62">
        <v>0</v>
      </c>
      <c r="AF10" s="105">
        <v>0</v>
      </c>
      <c r="AG10" s="47">
        <v>0</v>
      </c>
      <c r="AH10" s="60">
        <v>0</v>
      </c>
      <c r="AI10" s="117">
        <v>0</v>
      </c>
      <c r="AJ10" s="58">
        <v>25</v>
      </c>
      <c r="AK10" s="66">
        <v>13</v>
      </c>
      <c r="AL10" s="65">
        <v>230</v>
      </c>
      <c r="AM10" s="48">
        <f t="shared" si="18"/>
        <v>0.89130434782608692</v>
      </c>
      <c r="AN10" s="137">
        <v>2893</v>
      </c>
      <c r="AO10" s="138">
        <v>2732</v>
      </c>
      <c r="AP10" s="62">
        <v>0</v>
      </c>
      <c r="AQ10" s="105">
        <v>0.2</v>
      </c>
      <c r="AR10" s="47">
        <v>14</v>
      </c>
      <c r="AS10" s="61" t="str">
        <f t="shared" si="6"/>
        <v>0/64</v>
      </c>
      <c r="AT10" s="117">
        <f t="shared" si="15"/>
        <v>14</v>
      </c>
      <c r="AU10" s="56"/>
      <c r="AV10" s="66"/>
      <c r="AW10" s="106"/>
      <c r="AX10" s="48"/>
      <c r="AY10" s="54"/>
      <c r="AZ10" s="101"/>
      <c r="BA10" s="62"/>
      <c r="BB10" s="105"/>
      <c r="BC10" s="47"/>
      <c r="BD10" s="59"/>
      <c r="BE10" s="103"/>
      <c r="BF10" s="107"/>
      <c r="BG10" s="108"/>
      <c r="BH10" s="65"/>
      <c r="BI10" s="48"/>
      <c r="BJ10" s="54"/>
      <c r="BK10" s="101"/>
      <c r="BL10" s="62"/>
      <c r="BM10" s="105"/>
      <c r="BN10" s="47"/>
      <c r="BO10" s="109"/>
      <c r="BP10" s="50"/>
      <c r="BQ10" s="50"/>
      <c r="BR10" s="51"/>
      <c r="BS10" s="51"/>
      <c r="BT10" s="50"/>
      <c r="BU10" s="50"/>
      <c r="BV10" s="50"/>
      <c r="BW10" s="50"/>
      <c r="BX10" s="56">
        <v>35</v>
      </c>
      <c r="BY10" s="66">
        <v>25</v>
      </c>
      <c r="BZ10" s="106">
        <v>210</v>
      </c>
      <c r="CA10" s="48">
        <f t="shared" si="20"/>
        <v>0.83333333333333337</v>
      </c>
      <c r="CB10" s="141">
        <v>346</v>
      </c>
      <c r="CC10" s="138">
        <v>327</v>
      </c>
      <c r="CD10" s="62">
        <v>0</v>
      </c>
      <c r="CE10" s="110">
        <v>0.1</v>
      </c>
      <c r="CF10" s="47">
        <v>14</v>
      </c>
      <c r="CG10" s="61" t="str">
        <f t="shared" si="8"/>
        <v>0/64</v>
      </c>
      <c r="CH10" s="118">
        <f>CF10</f>
        <v>14</v>
      </c>
      <c r="CI10" s="57">
        <v>30</v>
      </c>
      <c r="CJ10" s="67">
        <v>20</v>
      </c>
      <c r="CK10" s="65">
        <v>280</v>
      </c>
      <c r="CL10" s="48">
        <f t="shared" si="21"/>
        <v>0.8928571428571429</v>
      </c>
      <c r="CM10" s="137">
        <v>1890</v>
      </c>
      <c r="CN10" s="138">
        <v>1785</v>
      </c>
      <c r="CO10" s="62">
        <v>0</v>
      </c>
      <c r="CP10" s="110">
        <v>0.2</v>
      </c>
      <c r="CQ10" s="47">
        <v>22</v>
      </c>
      <c r="CR10" s="61" t="str">
        <f t="shared" si="10"/>
        <v>0/64</v>
      </c>
      <c r="CS10" s="118">
        <v>6</v>
      </c>
      <c r="CT10" s="156">
        <v>0</v>
      </c>
      <c r="CU10" s="157">
        <v>166</v>
      </c>
      <c r="CV10" s="158">
        <v>630</v>
      </c>
      <c r="CW10" s="161">
        <v>18</v>
      </c>
      <c r="CX10" s="161">
        <v>150</v>
      </c>
      <c r="CY10" s="164">
        <v>140</v>
      </c>
      <c r="CZ10" s="164">
        <v>79</v>
      </c>
      <c r="DA10" s="164">
        <v>70</v>
      </c>
      <c r="DB10" s="164">
        <v>80</v>
      </c>
      <c r="DC10" s="164">
        <v>79</v>
      </c>
      <c r="DD10" s="164">
        <v>70</v>
      </c>
      <c r="DE10" s="164">
        <v>64</v>
      </c>
      <c r="DF10" s="166">
        <f t="shared" si="11"/>
        <v>61</v>
      </c>
      <c r="DH10" s="2"/>
    </row>
    <row r="11" spans="1:147" s="155" customFormat="1" ht="26.1" thickBot="1" x14ac:dyDescent="0.8">
      <c r="A11" s="36">
        <v>8</v>
      </c>
      <c r="B11" s="37"/>
      <c r="C11" s="55">
        <v>34</v>
      </c>
      <c r="D11" s="66">
        <v>34</v>
      </c>
      <c r="E11" s="64">
        <v>180</v>
      </c>
      <c r="F11" s="48">
        <f t="shared" si="22"/>
        <v>0.81111111111111112</v>
      </c>
      <c r="G11" s="137">
        <v>3017</v>
      </c>
      <c r="H11" s="138">
        <v>2803</v>
      </c>
      <c r="I11" s="63">
        <v>0</v>
      </c>
      <c r="J11" s="102">
        <v>0.1</v>
      </c>
      <c r="K11" s="49">
        <v>21</v>
      </c>
      <c r="L11" s="61" t="str">
        <f t="shared" si="2"/>
        <v>0/30</v>
      </c>
      <c r="M11" s="118">
        <v>14</v>
      </c>
      <c r="N11" s="58">
        <v>30</v>
      </c>
      <c r="O11" s="66">
        <v>20</v>
      </c>
      <c r="P11" s="142">
        <v>260</v>
      </c>
      <c r="Q11" s="48">
        <f t="shared" si="16"/>
        <v>0.88461538461538458</v>
      </c>
      <c r="R11" s="139">
        <v>205</v>
      </c>
      <c r="S11" s="140">
        <v>190</v>
      </c>
      <c r="T11" s="104">
        <v>0</v>
      </c>
      <c r="U11" s="102">
        <v>0</v>
      </c>
      <c r="V11" s="47">
        <v>14</v>
      </c>
      <c r="W11" s="61" t="str">
        <f t="shared" si="4"/>
        <v>0/64</v>
      </c>
      <c r="X11" s="118">
        <f t="shared" si="13"/>
        <v>14</v>
      </c>
      <c r="Y11" s="58">
        <v>0</v>
      </c>
      <c r="Z11" s="66">
        <v>0</v>
      </c>
      <c r="AA11" s="65">
        <v>0</v>
      </c>
      <c r="AB11" s="48" t="e">
        <f>+(AA11-Y11)/AA11</f>
        <v>#DIV/0!</v>
      </c>
      <c r="AC11" s="54">
        <v>0</v>
      </c>
      <c r="AD11" s="53">
        <v>0</v>
      </c>
      <c r="AE11" s="62">
        <v>0</v>
      </c>
      <c r="AF11" s="105">
        <v>0</v>
      </c>
      <c r="AG11" s="47">
        <v>0</v>
      </c>
      <c r="AH11" s="60">
        <v>0</v>
      </c>
      <c r="AI11" s="117">
        <v>0</v>
      </c>
      <c r="AJ11" s="58">
        <v>30</v>
      </c>
      <c r="AK11" s="66">
        <v>18</v>
      </c>
      <c r="AL11" s="65">
        <v>230</v>
      </c>
      <c r="AM11" s="48">
        <f t="shared" si="18"/>
        <v>0.86956521739130432</v>
      </c>
      <c r="AN11" s="137">
        <v>2979</v>
      </c>
      <c r="AO11" s="138">
        <v>2767</v>
      </c>
      <c r="AP11" s="62">
        <v>0</v>
      </c>
      <c r="AQ11" s="105">
        <v>0.2</v>
      </c>
      <c r="AR11" s="47">
        <v>14</v>
      </c>
      <c r="AS11" s="61" t="str">
        <f t="shared" si="6"/>
        <v>0/64</v>
      </c>
      <c r="AT11" s="117">
        <f t="shared" si="15"/>
        <v>14</v>
      </c>
      <c r="AU11" s="56"/>
      <c r="AV11" s="66"/>
      <c r="AW11" s="106"/>
      <c r="AX11" s="48"/>
      <c r="AY11" s="54"/>
      <c r="AZ11" s="101"/>
      <c r="BA11" s="62"/>
      <c r="BB11" s="105"/>
      <c r="BC11" s="47"/>
      <c r="BD11" s="59"/>
      <c r="BE11" s="103"/>
      <c r="BF11" s="107"/>
      <c r="BG11" s="108"/>
      <c r="BH11" s="65"/>
      <c r="BI11" s="48"/>
      <c r="BJ11" s="54"/>
      <c r="BK11" s="101"/>
      <c r="BL11" s="62"/>
      <c r="BM11" s="105"/>
      <c r="BN11" s="47"/>
      <c r="BO11" s="109"/>
      <c r="BP11" s="50"/>
      <c r="BQ11" s="50"/>
      <c r="BR11" s="51"/>
      <c r="BS11" s="51"/>
      <c r="BT11" s="50"/>
      <c r="BU11" s="50"/>
      <c r="BV11" s="50"/>
      <c r="BW11" s="50"/>
      <c r="BX11" s="56">
        <v>40</v>
      </c>
      <c r="BY11" s="66">
        <v>30</v>
      </c>
      <c r="BZ11" s="106">
        <v>210</v>
      </c>
      <c r="CA11" s="48">
        <f t="shared" si="20"/>
        <v>0.80952380952380953</v>
      </c>
      <c r="CB11" s="141">
        <v>296</v>
      </c>
      <c r="CC11" s="138">
        <v>275</v>
      </c>
      <c r="CD11" s="62">
        <v>0</v>
      </c>
      <c r="CE11" s="110">
        <v>0.1</v>
      </c>
      <c r="CF11" s="47">
        <v>14</v>
      </c>
      <c r="CG11" s="61" t="str">
        <f t="shared" si="8"/>
        <v>0/64</v>
      </c>
      <c r="CH11" s="118">
        <f t="shared" si="1"/>
        <v>14</v>
      </c>
      <c r="CI11" s="57">
        <v>30</v>
      </c>
      <c r="CJ11" s="67">
        <v>20</v>
      </c>
      <c r="CK11" s="65">
        <v>280</v>
      </c>
      <c r="CL11" s="48">
        <f t="shared" si="21"/>
        <v>0.8928571428571429</v>
      </c>
      <c r="CM11" s="137">
        <v>1826</v>
      </c>
      <c r="CN11" s="138">
        <v>1696</v>
      </c>
      <c r="CO11" s="62">
        <v>0</v>
      </c>
      <c r="CP11" s="110">
        <v>0.2</v>
      </c>
      <c r="CQ11" s="47">
        <v>24</v>
      </c>
      <c r="CR11" s="61" t="str">
        <f t="shared" si="10"/>
        <v>64/64</v>
      </c>
      <c r="CS11" s="118">
        <v>8</v>
      </c>
      <c r="CT11" s="156">
        <v>0</v>
      </c>
      <c r="CU11" s="157">
        <v>248</v>
      </c>
      <c r="CV11" s="158">
        <v>630</v>
      </c>
      <c r="CW11" s="161">
        <v>18</v>
      </c>
      <c r="CX11" s="161">
        <v>150</v>
      </c>
      <c r="CY11" s="164">
        <v>140</v>
      </c>
      <c r="CZ11" s="164">
        <v>80</v>
      </c>
      <c r="DA11" s="164">
        <v>70</v>
      </c>
      <c r="DB11" s="164">
        <v>80</v>
      </c>
      <c r="DC11" s="164">
        <v>70</v>
      </c>
      <c r="DD11" s="164">
        <v>69</v>
      </c>
      <c r="DE11" s="164">
        <v>63</v>
      </c>
      <c r="DF11" s="166">
        <f t="shared" si="11"/>
        <v>60</v>
      </c>
      <c r="DH11" s="2"/>
    </row>
    <row r="12" spans="1:147" s="155" customFormat="1" ht="26.1" thickBot="1" x14ac:dyDescent="0.8">
      <c r="A12" s="36">
        <v>9</v>
      </c>
      <c r="B12" s="37"/>
      <c r="C12" s="55">
        <v>38</v>
      </c>
      <c r="D12" s="66">
        <v>38</v>
      </c>
      <c r="E12" s="64">
        <v>180</v>
      </c>
      <c r="F12" s="48">
        <f t="shared" si="22"/>
        <v>0.78888888888888886</v>
      </c>
      <c r="G12" s="137">
        <v>3265</v>
      </c>
      <c r="H12" s="138">
        <v>2893</v>
      </c>
      <c r="I12" s="63">
        <v>0</v>
      </c>
      <c r="J12" s="102">
        <v>0.1</v>
      </c>
      <c r="K12" s="49">
        <v>24</v>
      </c>
      <c r="L12" s="61" t="str">
        <f t="shared" si="2"/>
        <v>30/30</v>
      </c>
      <c r="M12" s="118">
        <v>16</v>
      </c>
      <c r="N12" s="58">
        <v>25</v>
      </c>
      <c r="O12" s="66">
        <v>15</v>
      </c>
      <c r="P12" s="142">
        <v>260</v>
      </c>
      <c r="Q12" s="48">
        <f t="shared" si="16"/>
        <v>0.90384615384615385</v>
      </c>
      <c r="R12" s="139">
        <v>209</v>
      </c>
      <c r="S12" s="140">
        <v>185</v>
      </c>
      <c r="T12" s="104">
        <v>0</v>
      </c>
      <c r="U12" s="102">
        <v>0</v>
      </c>
      <c r="V12" s="47">
        <v>14</v>
      </c>
      <c r="W12" s="61" t="str">
        <f t="shared" si="4"/>
        <v>0/64</v>
      </c>
      <c r="X12" s="118">
        <f t="shared" si="13"/>
        <v>14</v>
      </c>
      <c r="Y12" s="58">
        <v>0</v>
      </c>
      <c r="Z12" s="66">
        <v>0</v>
      </c>
      <c r="AA12" s="65">
        <v>0</v>
      </c>
      <c r="AB12" s="48" t="e">
        <f t="shared" si="17"/>
        <v>#DIV/0!</v>
      </c>
      <c r="AC12" s="54">
        <v>0</v>
      </c>
      <c r="AD12" s="53">
        <v>0</v>
      </c>
      <c r="AE12" s="62">
        <v>0</v>
      </c>
      <c r="AF12" s="105">
        <v>0</v>
      </c>
      <c r="AG12" s="47">
        <v>0</v>
      </c>
      <c r="AH12" s="60">
        <v>0</v>
      </c>
      <c r="AI12" s="117">
        <v>0</v>
      </c>
      <c r="AJ12" s="58">
        <v>25</v>
      </c>
      <c r="AK12" s="66">
        <v>15</v>
      </c>
      <c r="AL12" s="65">
        <v>230</v>
      </c>
      <c r="AM12" s="48">
        <f t="shared" si="18"/>
        <v>0.89130434782608692</v>
      </c>
      <c r="AN12" s="137">
        <v>3358</v>
      </c>
      <c r="AO12" s="138">
        <v>2975</v>
      </c>
      <c r="AP12" s="62">
        <v>0</v>
      </c>
      <c r="AQ12" s="105">
        <v>0.2</v>
      </c>
      <c r="AR12" s="47">
        <v>14</v>
      </c>
      <c r="AS12" s="61" t="str">
        <f t="shared" si="6"/>
        <v>0/64</v>
      </c>
      <c r="AT12" s="117">
        <f t="shared" si="15"/>
        <v>14</v>
      </c>
      <c r="AU12" s="56"/>
      <c r="AV12" s="66"/>
      <c r="AW12" s="106"/>
      <c r="AX12" s="48"/>
      <c r="AY12" s="54"/>
      <c r="AZ12" s="101"/>
      <c r="BA12" s="62"/>
      <c r="BB12" s="105"/>
      <c r="BC12" s="47"/>
      <c r="BD12" s="59"/>
      <c r="BE12" s="103"/>
      <c r="BF12" s="107"/>
      <c r="BG12" s="108"/>
      <c r="BH12" s="65"/>
      <c r="BI12" s="48"/>
      <c r="BJ12" s="54"/>
      <c r="BK12" s="101"/>
      <c r="BL12" s="62"/>
      <c r="BM12" s="105"/>
      <c r="BN12" s="47"/>
      <c r="BO12" s="109"/>
      <c r="BP12" s="50"/>
      <c r="BQ12" s="50"/>
      <c r="BR12" s="51"/>
      <c r="BS12" s="51"/>
      <c r="BT12" s="50"/>
      <c r="BU12" s="50"/>
      <c r="BV12" s="50"/>
      <c r="BW12" s="50"/>
      <c r="BX12" s="56">
        <v>35</v>
      </c>
      <c r="BY12" s="66">
        <v>25</v>
      </c>
      <c r="BZ12" s="106">
        <v>210</v>
      </c>
      <c r="CA12" s="48">
        <f t="shared" si="20"/>
        <v>0.83333333333333337</v>
      </c>
      <c r="CB12" s="141">
        <v>218</v>
      </c>
      <c r="CC12" s="138">
        <v>193</v>
      </c>
      <c r="CD12" s="62">
        <v>0</v>
      </c>
      <c r="CE12" s="110">
        <v>0.1</v>
      </c>
      <c r="CF12" s="47">
        <v>14</v>
      </c>
      <c r="CG12" s="61" t="str">
        <f t="shared" si="8"/>
        <v>0/64</v>
      </c>
      <c r="CH12" s="118">
        <f t="shared" si="1"/>
        <v>14</v>
      </c>
      <c r="CI12" s="57">
        <v>30</v>
      </c>
      <c r="CJ12" s="67">
        <v>20</v>
      </c>
      <c r="CK12" s="65">
        <v>280</v>
      </c>
      <c r="CL12" s="48">
        <f t="shared" si="21"/>
        <v>0.8928571428571429</v>
      </c>
      <c r="CM12" s="137">
        <v>1987</v>
      </c>
      <c r="CN12" s="138">
        <v>1761</v>
      </c>
      <c r="CO12" s="62">
        <v>0</v>
      </c>
      <c r="CP12" s="110">
        <v>0.2</v>
      </c>
      <c r="CQ12" s="47">
        <v>21</v>
      </c>
      <c r="CR12" s="61" t="str">
        <f t="shared" si="10"/>
        <v>0/64</v>
      </c>
      <c r="CS12" s="118">
        <v>8</v>
      </c>
      <c r="CT12" s="156">
        <v>0</v>
      </c>
      <c r="CU12" s="157">
        <v>0</v>
      </c>
      <c r="CV12" s="158">
        <v>630</v>
      </c>
      <c r="CW12" s="161">
        <v>18</v>
      </c>
      <c r="CX12" s="161">
        <v>150</v>
      </c>
      <c r="CY12" s="164">
        <v>155</v>
      </c>
      <c r="CZ12" s="164">
        <v>100</v>
      </c>
      <c r="DA12" s="164">
        <v>90</v>
      </c>
      <c r="DB12" s="164">
        <v>100</v>
      </c>
      <c r="DC12" s="164">
        <v>70</v>
      </c>
      <c r="DD12" s="164">
        <v>88</v>
      </c>
      <c r="DE12" s="164">
        <v>80</v>
      </c>
      <c r="DF12" s="166">
        <f t="shared" si="11"/>
        <v>55</v>
      </c>
      <c r="DH12" s="2"/>
    </row>
    <row r="13" spans="1:147" s="38" customFormat="1" ht="26.1" thickBot="1" x14ac:dyDescent="0.8">
      <c r="A13" s="36">
        <v>10</v>
      </c>
      <c r="B13" s="37"/>
      <c r="C13" s="55">
        <v>38</v>
      </c>
      <c r="D13" s="66">
        <v>38</v>
      </c>
      <c r="E13" s="64">
        <v>180</v>
      </c>
      <c r="F13" s="48">
        <f t="shared" si="22"/>
        <v>0.78888888888888886</v>
      </c>
      <c r="G13" s="137">
        <v>3375</v>
      </c>
      <c r="H13" s="138">
        <v>2888</v>
      </c>
      <c r="I13" s="63">
        <v>0</v>
      </c>
      <c r="J13" s="102">
        <v>0.1</v>
      </c>
      <c r="K13" s="49">
        <v>24</v>
      </c>
      <c r="L13" s="61" t="str">
        <f t="shared" si="2"/>
        <v>30/30</v>
      </c>
      <c r="M13" s="118">
        <v>16</v>
      </c>
      <c r="N13" s="58">
        <v>25</v>
      </c>
      <c r="O13" s="66">
        <v>15</v>
      </c>
      <c r="P13" s="142">
        <v>260</v>
      </c>
      <c r="Q13" s="48">
        <f t="shared" si="16"/>
        <v>0.90384615384615385</v>
      </c>
      <c r="R13" s="139">
        <v>240</v>
      </c>
      <c r="S13" s="140">
        <v>205</v>
      </c>
      <c r="T13" s="104">
        <v>0</v>
      </c>
      <c r="U13" s="102">
        <v>0</v>
      </c>
      <c r="V13" s="47">
        <v>14</v>
      </c>
      <c r="W13" s="61" t="str">
        <f t="shared" si="4"/>
        <v>0/64</v>
      </c>
      <c r="X13" s="118">
        <f t="shared" si="13"/>
        <v>14</v>
      </c>
      <c r="Y13" s="58">
        <v>0</v>
      </c>
      <c r="Z13" s="66">
        <v>0</v>
      </c>
      <c r="AA13" s="65">
        <v>0</v>
      </c>
      <c r="AB13" s="48" t="e">
        <f t="shared" si="17"/>
        <v>#DIV/0!</v>
      </c>
      <c r="AC13" s="54">
        <v>0</v>
      </c>
      <c r="AD13" s="53">
        <v>0</v>
      </c>
      <c r="AE13" s="62">
        <v>0</v>
      </c>
      <c r="AF13" s="105">
        <v>0</v>
      </c>
      <c r="AG13" s="47">
        <v>0</v>
      </c>
      <c r="AH13" s="60">
        <v>0</v>
      </c>
      <c r="AI13" s="117">
        <v>0</v>
      </c>
      <c r="AJ13" s="58">
        <v>25</v>
      </c>
      <c r="AK13" s="66">
        <v>15</v>
      </c>
      <c r="AL13" s="65">
        <v>230</v>
      </c>
      <c r="AM13" s="48">
        <f t="shared" si="18"/>
        <v>0.89130434782608692</v>
      </c>
      <c r="AN13" s="137">
        <v>3180</v>
      </c>
      <c r="AO13" s="138">
        <v>2722</v>
      </c>
      <c r="AP13" s="62">
        <v>0</v>
      </c>
      <c r="AQ13" s="105">
        <v>0.2</v>
      </c>
      <c r="AR13" s="47">
        <v>14</v>
      </c>
      <c r="AS13" s="61" t="str">
        <f t="shared" si="6"/>
        <v>0/64</v>
      </c>
      <c r="AT13" s="117">
        <f t="shared" si="15"/>
        <v>14</v>
      </c>
      <c r="AU13" s="56"/>
      <c r="AV13" s="66"/>
      <c r="AW13" s="106"/>
      <c r="AX13" s="48"/>
      <c r="AY13" s="54"/>
      <c r="AZ13" s="101"/>
      <c r="BA13" s="62"/>
      <c r="BB13" s="105"/>
      <c r="BC13" s="47"/>
      <c r="BD13" s="59"/>
      <c r="BE13" s="103"/>
      <c r="BF13" s="107"/>
      <c r="BG13" s="108"/>
      <c r="BH13" s="65"/>
      <c r="BI13" s="48"/>
      <c r="BJ13" s="54"/>
      <c r="BK13" s="101"/>
      <c r="BL13" s="62"/>
      <c r="BM13" s="105"/>
      <c r="BN13" s="47"/>
      <c r="BO13" s="109"/>
      <c r="BP13" s="50"/>
      <c r="BQ13" s="50"/>
      <c r="BR13" s="51"/>
      <c r="BS13" s="51"/>
      <c r="BT13" s="50"/>
      <c r="BU13" s="50"/>
      <c r="BV13" s="50"/>
      <c r="BW13" s="50"/>
      <c r="BX13" s="56">
        <v>30</v>
      </c>
      <c r="BY13" s="66">
        <v>18</v>
      </c>
      <c r="BZ13" s="106">
        <v>210</v>
      </c>
      <c r="CA13" s="48">
        <f t="shared" si="20"/>
        <v>0.8571428571428571</v>
      </c>
      <c r="CB13" s="141">
        <v>317</v>
      </c>
      <c r="CC13" s="138">
        <v>271</v>
      </c>
      <c r="CD13" s="62">
        <v>0</v>
      </c>
      <c r="CE13" s="110">
        <v>0.1</v>
      </c>
      <c r="CF13" s="47">
        <v>14</v>
      </c>
      <c r="CG13" s="61" t="str">
        <f t="shared" si="8"/>
        <v>0/64</v>
      </c>
      <c r="CH13" s="118">
        <v>14</v>
      </c>
      <c r="CI13" s="57">
        <v>30</v>
      </c>
      <c r="CJ13" s="67">
        <v>18</v>
      </c>
      <c r="CK13" s="65">
        <v>280</v>
      </c>
      <c r="CL13" s="48">
        <f t="shared" si="21"/>
        <v>0.8928571428571429</v>
      </c>
      <c r="CM13" s="137">
        <v>1892</v>
      </c>
      <c r="CN13" s="138">
        <v>1620</v>
      </c>
      <c r="CO13" s="62">
        <v>0</v>
      </c>
      <c r="CP13" s="110">
        <v>0.2</v>
      </c>
      <c r="CQ13" s="47">
        <v>24</v>
      </c>
      <c r="CR13" s="61" t="str">
        <f t="shared" si="10"/>
        <v>64/64</v>
      </c>
      <c r="CS13" s="118">
        <v>10</v>
      </c>
      <c r="CT13" s="156">
        <v>276</v>
      </c>
      <c r="CU13" s="157">
        <v>0</v>
      </c>
      <c r="CV13" s="158">
        <v>630</v>
      </c>
      <c r="CW13" s="161">
        <v>18</v>
      </c>
      <c r="CX13" s="161">
        <v>150</v>
      </c>
      <c r="CY13" s="164">
        <v>160</v>
      </c>
      <c r="CZ13" s="164">
        <v>105</v>
      </c>
      <c r="DA13" s="164">
        <v>95</v>
      </c>
      <c r="DB13" s="164">
        <v>105</v>
      </c>
      <c r="DC13" s="164">
        <v>80</v>
      </c>
      <c r="DD13" s="164">
        <v>92</v>
      </c>
      <c r="DE13" s="164">
        <v>85</v>
      </c>
      <c r="DF13" s="166">
        <f t="shared" si="11"/>
        <v>55</v>
      </c>
      <c r="DH13" s="2"/>
    </row>
    <row r="14" spans="1:147" s="38" customFormat="1" ht="26.1" thickBot="1" x14ac:dyDescent="0.8">
      <c r="A14" s="36">
        <v>11</v>
      </c>
      <c r="B14" s="37"/>
      <c r="C14" s="55">
        <v>42</v>
      </c>
      <c r="D14" s="66">
        <v>43</v>
      </c>
      <c r="E14" s="64">
        <v>180</v>
      </c>
      <c r="F14" s="48">
        <f t="shared" si="22"/>
        <v>0.76666666666666672</v>
      </c>
      <c r="G14" s="137">
        <v>3581</v>
      </c>
      <c r="H14" s="138">
        <v>3036</v>
      </c>
      <c r="I14" s="63">
        <v>0</v>
      </c>
      <c r="J14" s="102">
        <v>0.1</v>
      </c>
      <c r="K14" s="49">
        <v>24</v>
      </c>
      <c r="L14" s="61" t="str">
        <f t="shared" si="2"/>
        <v>30/30</v>
      </c>
      <c r="M14" s="118">
        <v>16</v>
      </c>
      <c r="N14" s="58">
        <v>30</v>
      </c>
      <c r="O14" s="66">
        <v>20</v>
      </c>
      <c r="P14" s="142">
        <v>260</v>
      </c>
      <c r="Q14" s="48">
        <f t="shared" si="16"/>
        <v>0.88461538461538458</v>
      </c>
      <c r="R14" s="139">
        <v>110</v>
      </c>
      <c r="S14" s="140">
        <v>93</v>
      </c>
      <c r="T14" s="104">
        <v>0</v>
      </c>
      <c r="U14" s="102">
        <v>0</v>
      </c>
      <c r="V14" s="47">
        <v>15</v>
      </c>
      <c r="W14" s="61" t="str">
        <f t="shared" si="4"/>
        <v>0/64</v>
      </c>
      <c r="X14" s="118">
        <f t="shared" si="13"/>
        <v>15</v>
      </c>
      <c r="Y14" s="58">
        <v>0</v>
      </c>
      <c r="Z14" s="66">
        <v>0</v>
      </c>
      <c r="AA14" s="65">
        <v>0</v>
      </c>
      <c r="AB14" s="48" t="e">
        <f t="shared" si="17"/>
        <v>#DIV/0!</v>
      </c>
      <c r="AC14" s="54">
        <v>0</v>
      </c>
      <c r="AD14" s="53">
        <v>0</v>
      </c>
      <c r="AE14" s="62">
        <v>0</v>
      </c>
      <c r="AF14" s="105">
        <v>0</v>
      </c>
      <c r="AG14" s="47">
        <v>0</v>
      </c>
      <c r="AH14" s="60">
        <v>0</v>
      </c>
      <c r="AI14" s="117">
        <v>0</v>
      </c>
      <c r="AJ14" s="58">
        <v>25</v>
      </c>
      <c r="AK14" s="66">
        <v>15</v>
      </c>
      <c r="AL14" s="65">
        <v>230</v>
      </c>
      <c r="AM14" s="48">
        <f t="shared" si="18"/>
        <v>0.89130434782608692</v>
      </c>
      <c r="AN14" s="137">
        <v>3049</v>
      </c>
      <c r="AO14" s="138">
        <v>2584</v>
      </c>
      <c r="AP14" s="62">
        <v>0</v>
      </c>
      <c r="AQ14" s="105">
        <v>0.2</v>
      </c>
      <c r="AR14" s="47">
        <v>15</v>
      </c>
      <c r="AS14" s="61" t="str">
        <f t="shared" si="6"/>
        <v>0/64</v>
      </c>
      <c r="AT14" s="117">
        <f t="shared" si="15"/>
        <v>15</v>
      </c>
      <c r="AU14" s="56"/>
      <c r="AV14" s="66"/>
      <c r="AW14" s="106"/>
      <c r="AX14" s="48"/>
      <c r="AY14" s="54"/>
      <c r="AZ14" s="101"/>
      <c r="BA14" s="62"/>
      <c r="BB14" s="105"/>
      <c r="BC14" s="47"/>
      <c r="BD14" s="59"/>
      <c r="BE14" s="103"/>
      <c r="BF14" s="107"/>
      <c r="BG14" s="108"/>
      <c r="BH14" s="65"/>
      <c r="BI14" s="48"/>
      <c r="BJ14" s="54"/>
      <c r="BK14" s="101"/>
      <c r="BL14" s="62"/>
      <c r="BM14" s="105"/>
      <c r="BN14" s="47"/>
      <c r="BO14" s="109"/>
      <c r="BP14" s="50"/>
      <c r="BQ14" s="50"/>
      <c r="BR14" s="51"/>
      <c r="BS14" s="51"/>
      <c r="BT14" s="50"/>
      <c r="BU14" s="50"/>
      <c r="BV14" s="50"/>
      <c r="BW14" s="50"/>
      <c r="BX14" s="56">
        <v>30</v>
      </c>
      <c r="BY14" s="66">
        <v>20</v>
      </c>
      <c r="BZ14" s="106">
        <v>210</v>
      </c>
      <c r="CA14" s="48">
        <f t="shared" si="20"/>
        <v>0.8571428571428571</v>
      </c>
      <c r="CB14" s="141">
        <v>194</v>
      </c>
      <c r="CC14" s="138">
        <v>165</v>
      </c>
      <c r="CD14" s="62">
        <v>0</v>
      </c>
      <c r="CE14" s="110">
        <v>0.1</v>
      </c>
      <c r="CF14" s="47">
        <v>15</v>
      </c>
      <c r="CG14" s="61" t="str">
        <f t="shared" si="8"/>
        <v>0/64</v>
      </c>
      <c r="CH14" s="118">
        <f>CF14</f>
        <v>15</v>
      </c>
      <c r="CI14" s="57">
        <v>25</v>
      </c>
      <c r="CJ14" s="67">
        <v>15</v>
      </c>
      <c r="CK14" s="65">
        <v>280</v>
      </c>
      <c r="CL14" s="48">
        <f t="shared" si="21"/>
        <v>0.9107142857142857</v>
      </c>
      <c r="CM14" s="137">
        <v>1898</v>
      </c>
      <c r="CN14" s="138">
        <v>1609</v>
      </c>
      <c r="CO14" s="62">
        <v>0</v>
      </c>
      <c r="CP14" s="110">
        <v>0.2</v>
      </c>
      <c r="CQ14" s="47">
        <v>24</v>
      </c>
      <c r="CR14" s="61" t="str">
        <f t="shared" si="10"/>
        <v>64/64</v>
      </c>
      <c r="CS14" s="118">
        <v>10</v>
      </c>
      <c r="CT14" s="156">
        <v>552</v>
      </c>
      <c r="CU14" s="157">
        <v>0</v>
      </c>
      <c r="CV14" s="158">
        <v>630</v>
      </c>
      <c r="CW14" s="161">
        <v>18</v>
      </c>
      <c r="CX14" s="161">
        <v>150</v>
      </c>
      <c r="CY14" s="164">
        <v>160</v>
      </c>
      <c r="CZ14" s="164">
        <v>105</v>
      </c>
      <c r="DA14" s="164">
        <v>100</v>
      </c>
      <c r="DB14" s="164">
        <v>105</v>
      </c>
      <c r="DC14" s="164">
        <v>100</v>
      </c>
      <c r="DD14" s="164">
        <v>96</v>
      </c>
      <c r="DE14" s="164">
        <v>89</v>
      </c>
      <c r="DF14" s="166">
        <f t="shared" si="11"/>
        <v>55</v>
      </c>
      <c r="DH14" s="2"/>
    </row>
    <row r="15" spans="1:147" s="38" customFormat="1" ht="26.1" thickBot="1" x14ac:dyDescent="0.8">
      <c r="A15" s="36">
        <v>12</v>
      </c>
      <c r="B15" s="37"/>
      <c r="C15" s="55">
        <v>30</v>
      </c>
      <c r="D15" s="66">
        <v>30</v>
      </c>
      <c r="E15" s="64">
        <v>180</v>
      </c>
      <c r="F15" s="48">
        <f t="shared" si="22"/>
        <v>0.83333333333333337</v>
      </c>
      <c r="G15" s="137">
        <v>3755</v>
      </c>
      <c r="H15" s="138">
        <v>4071</v>
      </c>
      <c r="I15" s="63">
        <v>0</v>
      </c>
      <c r="J15" s="102">
        <v>0.1</v>
      </c>
      <c r="K15" s="49">
        <v>24</v>
      </c>
      <c r="L15" s="61" t="str">
        <f t="shared" si="2"/>
        <v>30/30</v>
      </c>
      <c r="M15" s="118">
        <v>16</v>
      </c>
      <c r="N15" s="58">
        <v>30</v>
      </c>
      <c r="O15" s="66">
        <v>20</v>
      </c>
      <c r="P15" s="142">
        <v>260</v>
      </c>
      <c r="Q15" s="48">
        <f t="shared" si="16"/>
        <v>0.88461538461538458</v>
      </c>
      <c r="R15" s="139">
        <v>215</v>
      </c>
      <c r="S15" s="140">
        <v>233</v>
      </c>
      <c r="T15" s="104">
        <v>0</v>
      </c>
      <c r="U15" s="102">
        <v>0</v>
      </c>
      <c r="V15" s="47">
        <v>15</v>
      </c>
      <c r="W15" s="61" t="str">
        <f t="shared" si="4"/>
        <v>0/64</v>
      </c>
      <c r="X15" s="118">
        <f t="shared" si="13"/>
        <v>15</v>
      </c>
      <c r="Y15" s="58">
        <v>0</v>
      </c>
      <c r="Z15" s="66">
        <v>0</v>
      </c>
      <c r="AA15" s="65">
        <v>0</v>
      </c>
      <c r="AB15" s="48" t="e">
        <f t="shared" si="17"/>
        <v>#DIV/0!</v>
      </c>
      <c r="AC15" s="54">
        <v>0</v>
      </c>
      <c r="AD15" s="53">
        <v>0</v>
      </c>
      <c r="AE15" s="62">
        <v>0</v>
      </c>
      <c r="AF15" s="105">
        <v>0</v>
      </c>
      <c r="AG15" s="47">
        <v>0</v>
      </c>
      <c r="AH15" s="60">
        <v>0</v>
      </c>
      <c r="AI15" s="117">
        <v>0</v>
      </c>
      <c r="AJ15" s="58">
        <v>25</v>
      </c>
      <c r="AK15" s="66">
        <v>15</v>
      </c>
      <c r="AL15" s="65">
        <v>230</v>
      </c>
      <c r="AM15" s="48">
        <f t="shared" si="18"/>
        <v>0.89130434782608692</v>
      </c>
      <c r="AN15" s="137">
        <v>3207</v>
      </c>
      <c r="AO15" s="138">
        <v>3476</v>
      </c>
      <c r="AP15" s="62">
        <v>0</v>
      </c>
      <c r="AQ15" s="105">
        <v>0.2</v>
      </c>
      <c r="AR15" s="47">
        <v>15</v>
      </c>
      <c r="AS15" s="61" t="str">
        <f t="shared" si="6"/>
        <v>0/64</v>
      </c>
      <c r="AT15" s="117">
        <f t="shared" si="15"/>
        <v>15</v>
      </c>
      <c r="AU15" s="56"/>
      <c r="AV15" s="66"/>
      <c r="AW15" s="106"/>
      <c r="AX15" s="48"/>
      <c r="AY15" s="54"/>
      <c r="AZ15" s="101"/>
      <c r="BA15" s="62"/>
      <c r="BB15" s="105"/>
      <c r="BC15" s="47"/>
      <c r="BD15" s="59"/>
      <c r="BE15" s="103"/>
      <c r="BF15" s="107"/>
      <c r="BG15" s="108"/>
      <c r="BH15" s="65"/>
      <c r="BI15" s="48"/>
      <c r="BJ15" s="54"/>
      <c r="BK15" s="101"/>
      <c r="BL15" s="62"/>
      <c r="BM15" s="105"/>
      <c r="BN15" s="47"/>
      <c r="BO15" s="109"/>
      <c r="BP15" s="50"/>
      <c r="BQ15" s="50"/>
      <c r="BR15" s="51"/>
      <c r="BS15" s="51"/>
      <c r="BT15" s="50"/>
      <c r="BU15" s="50"/>
      <c r="BV15" s="50"/>
      <c r="BW15" s="50"/>
      <c r="BX15" s="56">
        <v>30</v>
      </c>
      <c r="BY15" s="66">
        <v>20</v>
      </c>
      <c r="BZ15" s="106">
        <v>210</v>
      </c>
      <c r="CA15" s="48">
        <f t="shared" si="20"/>
        <v>0.8571428571428571</v>
      </c>
      <c r="CB15" s="141">
        <v>293</v>
      </c>
      <c r="CC15" s="138">
        <v>318</v>
      </c>
      <c r="CD15" s="62">
        <v>0</v>
      </c>
      <c r="CE15" s="110">
        <v>0.1</v>
      </c>
      <c r="CF15" s="47">
        <v>15</v>
      </c>
      <c r="CG15" s="61" t="str">
        <f t="shared" si="8"/>
        <v>0/64</v>
      </c>
      <c r="CH15" s="118">
        <f>CF15</f>
        <v>15</v>
      </c>
      <c r="CI15" s="57">
        <v>30</v>
      </c>
      <c r="CJ15" s="67">
        <v>20</v>
      </c>
      <c r="CK15" s="65">
        <v>280</v>
      </c>
      <c r="CL15" s="48">
        <f t="shared" si="21"/>
        <v>0.8928571428571429</v>
      </c>
      <c r="CM15" s="137">
        <v>1377</v>
      </c>
      <c r="CN15" s="138">
        <v>1492</v>
      </c>
      <c r="CO15" s="62">
        <v>0</v>
      </c>
      <c r="CP15" s="110">
        <v>0.2</v>
      </c>
      <c r="CQ15" s="47">
        <v>20</v>
      </c>
      <c r="CR15" s="61" t="str">
        <f t="shared" si="10"/>
        <v>0/64</v>
      </c>
      <c r="CS15" s="118">
        <v>8</v>
      </c>
      <c r="CT15" s="156">
        <v>0</v>
      </c>
      <c r="CU15" s="157">
        <v>552</v>
      </c>
      <c r="CV15" s="158">
        <v>630</v>
      </c>
      <c r="CW15" s="161">
        <v>18</v>
      </c>
      <c r="CX15" s="161">
        <v>150</v>
      </c>
      <c r="CY15" s="164">
        <v>150</v>
      </c>
      <c r="CZ15" s="164">
        <v>85</v>
      </c>
      <c r="DA15" s="164">
        <v>80</v>
      </c>
      <c r="DB15" s="164">
        <v>85</v>
      </c>
      <c r="DC15" s="164">
        <v>80</v>
      </c>
      <c r="DD15" s="164">
        <v>76</v>
      </c>
      <c r="DE15" s="164">
        <v>70</v>
      </c>
      <c r="DF15" s="166">
        <f t="shared" si="11"/>
        <v>65</v>
      </c>
      <c r="DH15" s="2"/>
    </row>
    <row r="16" spans="1:147" s="38" customFormat="1" ht="26.1" thickBot="1" x14ac:dyDescent="0.8">
      <c r="A16" s="36">
        <v>13</v>
      </c>
      <c r="B16" s="37"/>
      <c r="C16" s="55">
        <v>45</v>
      </c>
      <c r="D16" s="66">
        <v>45</v>
      </c>
      <c r="E16" s="64">
        <v>180</v>
      </c>
      <c r="F16" s="48">
        <f t="shared" si="22"/>
        <v>0.75</v>
      </c>
      <c r="G16" s="137">
        <v>3881</v>
      </c>
      <c r="H16" s="138">
        <v>3392</v>
      </c>
      <c r="I16" s="63">
        <v>0</v>
      </c>
      <c r="J16" s="102">
        <v>0.1</v>
      </c>
      <c r="K16" s="49">
        <v>24</v>
      </c>
      <c r="L16" s="61" t="str">
        <f t="shared" si="2"/>
        <v>30/30</v>
      </c>
      <c r="M16" s="118">
        <v>16</v>
      </c>
      <c r="N16" s="58">
        <v>30</v>
      </c>
      <c r="O16" s="66">
        <v>20</v>
      </c>
      <c r="P16" s="142">
        <v>260</v>
      </c>
      <c r="Q16" s="48">
        <f t="shared" si="16"/>
        <v>0.88461538461538458</v>
      </c>
      <c r="R16" s="139">
        <v>172</v>
      </c>
      <c r="S16" s="140">
        <v>150</v>
      </c>
      <c r="T16" s="104">
        <v>0</v>
      </c>
      <c r="U16" s="102">
        <v>0</v>
      </c>
      <c r="V16" s="47">
        <v>15</v>
      </c>
      <c r="W16" s="61" t="str">
        <f t="shared" si="4"/>
        <v>0/64</v>
      </c>
      <c r="X16" s="118">
        <f>V16</f>
        <v>15</v>
      </c>
      <c r="Y16" s="58">
        <v>0</v>
      </c>
      <c r="Z16" s="66">
        <v>0</v>
      </c>
      <c r="AA16" s="65">
        <v>0</v>
      </c>
      <c r="AB16" s="48" t="e">
        <f t="shared" si="17"/>
        <v>#DIV/0!</v>
      </c>
      <c r="AC16" s="54">
        <v>0</v>
      </c>
      <c r="AD16" s="53">
        <v>0</v>
      </c>
      <c r="AE16" s="62">
        <v>0</v>
      </c>
      <c r="AF16" s="105">
        <v>0</v>
      </c>
      <c r="AG16" s="47">
        <v>0</v>
      </c>
      <c r="AH16" s="60">
        <v>0</v>
      </c>
      <c r="AI16" s="117">
        <v>0</v>
      </c>
      <c r="AJ16" s="58">
        <v>30</v>
      </c>
      <c r="AK16" s="66">
        <v>18</v>
      </c>
      <c r="AL16" s="65">
        <v>230</v>
      </c>
      <c r="AM16" s="48">
        <f t="shared" si="18"/>
        <v>0.86956521739130432</v>
      </c>
      <c r="AN16" s="137">
        <v>3060</v>
      </c>
      <c r="AO16" s="138">
        <v>2675</v>
      </c>
      <c r="AP16" s="62">
        <v>0</v>
      </c>
      <c r="AQ16" s="105">
        <v>0.2</v>
      </c>
      <c r="AR16" s="47">
        <v>15</v>
      </c>
      <c r="AS16" s="61" t="str">
        <f t="shared" si="6"/>
        <v>0/64</v>
      </c>
      <c r="AT16" s="117">
        <f t="shared" si="15"/>
        <v>15</v>
      </c>
      <c r="AU16" s="56" t="str">
        <f t="shared" ref="AU16:BW16" si="23">AS16</f>
        <v>0/64</v>
      </c>
      <c r="AV16" s="66">
        <f t="shared" si="23"/>
        <v>15</v>
      </c>
      <c r="AW16" s="106" t="str">
        <f t="shared" si="23"/>
        <v>0/64</v>
      </c>
      <c r="AX16" s="48">
        <f t="shared" si="23"/>
        <v>15</v>
      </c>
      <c r="AY16" s="54" t="str">
        <f t="shared" si="23"/>
        <v>0/64</v>
      </c>
      <c r="AZ16" s="101">
        <f t="shared" si="23"/>
        <v>15</v>
      </c>
      <c r="BA16" s="62" t="str">
        <f t="shared" si="23"/>
        <v>0/64</v>
      </c>
      <c r="BB16" s="105">
        <f t="shared" si="23"/>
        <v>15</v>
      </c>
      <c r="BC16" s="47" t="str">
        <f t="shared" si="23"/>
        <v>0/64</v>
      </c>
      <c r="BD16" s="59">
        <f t="shared" si="23"/>
        <v>15</v>
      </c>
      <c r="BE16" s="103" t="str">
        <f t="shared" si="23"/>
        <v>0/64</v>
      </c>
      <c r="BF16" s="107">
        <f t="shared" si="23"/>
        <v>15</v>
      </c>
      <c r="BG16" s="108" t="str">
        <f t="shared" si="23"/>
        <v>0/64</v>
      </c>
      <c r="BH16" s="65">
        <f t="shared" si="23"/>
        <v>15</v>
      </c>
      <c r="BI16" s="48" t="str">
        <f t="shared" si="23"/>
        <v>0/64</v>
      </c>
      <c r="BJ16" s="54">
        <f t="shared" si="23"/>
        <v>15</v>
      </c>
      <c r="BK16" s="101" t="str">
        <f t="shared" si="23"/>
        <v>0/64</v>
      </c>
      <c r="BL16" s="62">
        <f t="shared" si="23"/>
        <v>15</v>
      </c>
      <c r="BM16" s="105" t="str">
        <f t="shared" si="23"/>
        <v>0/64</v>
      </c>
      <c r="BN16" s="47">
        <f t="shared" si="23"/>
        <v>15</v>
      </c>
      <c r="BO16" s="109" t="str">
        <f t="shared" si="23"/>
        <v>0/64</v>
      </c>
      <c r="BP16" s="50">
        <f t="shared" si="23"/>
        <v>15</v>
      </c>
      <c r="BQ16" s="50" t="str">
        <f t="shared" si="23"/>
        <v>0/64</v>
      </c>
      <c r="BR16" s="51">
        <f t="shared" si="23"/>
        <v>15</v>
      </c>
      <c r="BS16" s="51" t="str">
        <f t="shared" si="23"/>
        <v>0/64</v>
      </c>
      <c r="BT16" s="50">
        <f t="shared" si="23"/>
        <v>15</v>
      </c>
      <c r="BU16" s="50" t="str">
        <f t="shared" si="23"/>
        <v>0/64</v>
      </c>
      <c r="BV16" s="50">
        <f t="shared" si="23"/>
        <v>15</v>
      </c>
      <c r="BW16" s="50" t="str">
        <f t="shared" si="23"/>
        <v>0/64</v>
      </c>
      <c r="BX16" s="56">
        <v>40</v>
      </c>
      <c r="BY16" s="66">
        <v>30</v>
      </c>
      <c r="BZ16" s="106">
        <v>210</v>
      </c>
      <c r="CA16" s="48">
        <f t="shared" si="20"/>
        <v>0.80952380952380953</v>
      </c>
      <c r="CB16" s="141">
        <v>215</v>
      </c>
      <c r="CC16" s="138">
        <v>188</v>
      </c>
      <c r="CD16" s="62">
        <v>0</v>
      </c>
      <c r="CE16" s="110">
        <v>0.1</v>
      </c>
      <c r="CF16" s="47">
        <v>15</v>
      </c>
      <c r="CG16" s="61" t="str">
        <f t="shared" si="8"/>
        <v>0/64</v>
      </c>
      <c r="CH16" s="118">
        <f>CF16</f>
        <v>15</v>
      </c>
      <c r="CI16" s="57">
        <v>30</v>
      </c>
      <c r="CJ16" s="67">
        <v>18</v>
      </c>
      <c r="CK16" s="65">
        <v>280</v>
      </c>
      <c r="CL16" s="48">
        <f t="shared" si="21"/>
        <v>0.8928571428571429</v>
      </c>
      <c r="CM16" s="137">
        <v>1685</v>
      </c>
      <c r="CN16" s="138">
        <v>1473</v>
      </c>
      <c r="CO16" s="62">
        <v>0</v>
      </c>
      <c r="CP16" s="110">
        <v>0.2</v>
      </c>
      <c r="CQ16" s="47">
        <v>24</v>
      </c>
      <c r="CR16" s="61" t="str">
        <f t="shared" si="10"/>
        <v>64/64</v>
      </c>
      <c r="CS16" s="118">
        <v>10</v>
      </c>
      <c r="CT16" s="156">
        <v>524</v>
      </c>
      <c r="CU16" s="157">
        <v>0</v>
      </c>
      <c r="CV16" s="158">
        <v>630</v>
      </c>
      <c r="CW16" s="161">
        <v>18</v>
      </c>
      <c r="CX16" s="161">
        <v>150</v>
      </c>
      <c r="CY16" s="164">
        <v>150</v>
      </c>
      <c r="CZ16" s="164">
        <v>90</v>
      </c>
      <c r="DA16" s="164">
        <v>80</v>
      </c>
      <c r="DB16" s="164">
        <v>90</v>
      </c>
      <c r="DC16" s="164">
        <v>99</v>
      </c>
      <c r="DD16" s="164">
        <v>81</v>
      </c>
      <c r="DE16" s="164">
        <v>75</v>
      </c>
      <c r="DF16" s="166">
        <f t="shared" si="11"/>
        <v>60</v>
      </c>
      <c r="DH16" s="2"/>
    </row>
    <row r="17" spans="1:112" ht="26.1" thickBot="1" x14ac:dyDescent="0.8">
      <c r="A17" s="36">
        <v>14</v>
      </c>
      <c r="B17" s="37"/>
      <c r="C17" s="55">
        <v>45</v>
      </c>
      <c r="D17" s="66">
        <v>45</v>
      </c>
      <c r="E17" s="64">
        <v>180</v>
      </c>
      <c r="F17" s="48">
        <f t="shared" si="22"/>
        <v>0.75</v>
      </c>
      <c r="G17" s="137">
        <v>3960</v>
      </c>
      <c r="H17" s="138">
        <v>4029</v>
      </c>
      <c r="I17" s="63">
        <v>0</v>
      </c>
      <c r="J17" s="102">
        <v>0.1</v>
      </c>
      <c r="K17" s="49">
        <v>24</v>
      </c>
      <c r="L17" s="61" t="str">
        <f t="shared" si="2"/>
        <v>30/30</v>
      </c>
      <c r="M17" s="118">
        <v>16</v>
      </c>
      <c r="N17" s="58">
        <v>30</v>
      </c>
      <c r="O17" s="66">
        <v>20</v>
      </c>
      <c r="P17" s="142">
        <v>260</v>
      </c>
      <c r="Q17" s="48">
        <f t="shared" si="16"/>
        <v>0.88461538461538458</v>
      </c>
      <c r="R17" s="139">
        <v>148</v>
      </c>
      <c r="S17" s="140">
        <v>151</v>
      </c>
      <c r="T17" s="104">
        <v>0</v>
      </c>
      <c r="U17" s="102">
        <v>0</v>
      </c>
      <c r="V17" s="47">
        <v>15</v>
      </c>
      <c r="W17" s="61" t="str">
        <f t="shared" si="4"/>
        <v>0/64</v>
      </c>
      <c r="X17" s="118">
        <f t="shared" si="13"/>
        <v>15</v>
      </c>
      <c r="Y17" s="58">
        <v>0</v>
      </c>
      <c r="Z17" s="66">
        <v>0</v>
      </c>
      <c r="AA17" s="65">
        <v>0</v>
      </c>
      <c r="AB17" s="48" t="e">
        <f t="shared" si="17"/>
        <v>#DIV/0!</v>
      </c>
      <c r="AC17" s="54">
        <v>0</v>
      </c>
      <c r="AD17" s="53">
        <v>0</v>
      </c>
      <c r="AE17" s="62">
        <v>0</v>
      </c>
      <c r="AF17" s="105">
        <v>0</v>
      </c>
      <c r="AG17" s="47">
        <v>0</v>
      </c>
      <c r="AH17" s="60">
        <v>0</v>
      </c>
      <c r="AI17" s="117">
        <v>0</v>
      </c>
      <c r="AJ17" s="58">
        <v>25</v>
      </c>
      <c r="AK17" s="66">
        <v>17</v>
      </c>
      <c r="AL17" s="65">
        <v>230</v>
      </c>
      <c r="AM17" s="48">
        <f t="shared" si="18"/>
        <v>0.89130434782608692</v>
      </c>
      <c r="AN17" s="137">
        <v>2664</v>
      </c>
      <c r="AO17" s="138">
        <v>2710</v>
      </c>
      <c r="AP17" s="62">
        <v>0</v>
      </c>
      <c r="AQ17" s="105">
        <v>0.2</v>
      </c>
      <c r="AR17" s="47">
        <v>15</v>
      </c>
      <c r="AS17" s="61" t="str">
        <f t="shared" si="6"/>
        <v>0/64</v>
      </c>
      <c r="AT17" s="117">
        <f t="shared" si="15"/>
        <v>15</v>
      </c>
      <c r="AU17" s="56"/>
      <c r="AV17" s="66"/>
      <c r="AW17" s="106"/>
      <c r="AX17" s="48"/>
      <c r="AY17" s="54"/>
      <c r="AZ17" s="101"/>
      <c r="BA17" s="62"/>
      <c r="BB17" s="105"/>
      <c r="BC17" s="47"/>
      <c r="BD17" s="59"/>
      <c r="BE17" s="103"/>
      <c r="BF17" s="107"/>
      <c r="BG17" s="108"/>
      <c r="BH17" s="65"/>
      <c r="BI17" s="48"/>
      <c r="BJ17" s="54"/>
      <c r="BK17" s="101"/>
      <c r="BL17" s="62"/>
      <c r="BM17" s="105"/>
      <c r="BN17" s="47"/>
      <c r="BO17" s="109"/>
      <c r="BP17" s="50"/>
      <c r="BQ17" s="50"/>
      <c r="BR17" s="51"/>
      <c r="BS17" s="51"/>
      <c r="BT17" s="50"/>
      <c r="BU17" s="50"/>
      <c r="BV17" s="50"/>
      <c r="BW17" s="50"/>
      <c r="BX17" s="56">
        <v>40</v>
      </c>
      <c r="BY17" s="66">
        <v>30</v>
      </c>
      <c r="BZ17" s="106">
        <v>210</v>
      </c>
      <c r="CA17" s="48">
        <f t="shared" si="20"/>
        <v>0.80952380952380953</v>
      </c>
      <c r="CB17" s="141">
        <v>203</v>
      </c>
      <c r="CC17" s="138">
        <v>207</v>
      </c>
      <c r="CD17" s="62">
        <v>0</v>
      </c>
      <c r="CE17" s="110">
        <v>0.1</v>
      </c>
      <c r="CF17" s="47">
        <v>15</v>
      </c>
      <c r="CG17" s="61" t="str">
        <f t="shared" si="8"/>
        <v>0/64</v>
      </c>
      <c r="CH17" s="118">
        <f>CF17</f>
        <v>15</v>
      </c>
      <c r="CI17" s="57">
        <v>30</v>
      </c>
      <c r="CJ17" s="67">
        <v>18</v>
      </c>
      <c r="CK17" s="65">
        <v>280</v>
      </c>
      <c r="CL17" s="48">
        <f t="shared" si="21"/>
        <v>0.8928571428571429</v>
      </c>
      <c r="CM17" s="137">
        <v>1522</v>
      </c>
      <c r="CN17" s="138">
        <v>1548</v>
      </c>
      <c r="CO17" s="62">
        <v>0</v>
      </c>
      <c r="CP17" s="110">
        <v>0.2</v>
      </c>
      <c r="CQ17" s="47">
        <v>24</v>
      </c>
      <c r="CR17" s="61" t="str">
        <f t="shared" si="10"/>
        <v>64/64</v>
      </c>
      <c r="CS17" s="118">
        <v>10</v>
      </c>
      <c r="CT17" s="156">
        <v>0</v>
      </c>
      <c r="CU17" s="157">
        <v>524</v>
      </c>
      <c r="CV17" s="158">
        <v>630</v>
      </c>
      <c r="CW17" s="161">
        <v>18</v>
      </c>
      <c r="CX17" s="161">
        <v>150</v>
      </c>
      <c r="CY17" s="164">
        <v>145</v>
      </c>
      <c r="CZ17" s="164">
        <v>85</v>
      </c>
      <c r="DA17" s="164">
        <v>80</v>
      </c>
      <c r="DB17" s="164">
        <v>85</v>
      </c>
      <c r="DC17" s="164">
        <v>80</v>
      </c>
      <c r="DD17" s="164">
        <v>72</v>
      </c>
      <c r="DE17" s="164">
        <v>66</v>
      </c>
      <c r="DF17" s="166">
        <f t="shared" si="11"/>
        <v>60</v>
      </c>
    </row>
    <row r="18" spans="1:112" ht="26.1" thickBot="1" x14ac:dyDescent="0.8">
      <c r="A18" s="36">
        <v>15</v>
      </c>
      <c r="B18" s="37"/>
      <c r="C18" s="55">
        <v>45</v>
      </c>
      <c r="D18" s="66">
        <v>45</v>
      </c>
      <c r="E18" s="64">
        <v>180</v>
      </c>
      <c r="F18" s="48">
        <f t="shared" si="22"/>
        <v>0.75</v>
      </c>
      <c r="G18" s="137">
        <v>3903</v>
      </c>
      <c r="H18" s="138">
        <v>3464</v>
      </c>
      <c r="I18" s="63">
        <v>0</v>
      </c>
      <c r="J18" s="102">
        <v>0.1</v>
      </c>
      <c r="K18" s="49">
        <v>24</v>
      </c>
      <c r="L18" s="61" t="str">
        <f t="shared" si="2"/>
        <v>30/30</v>
      </c>
      <c r="M18" s="118">
        <v>16</v>
      </c>
      <c r="N18" s="58">
        <v>25</v>
      </c>
      <c r="O18" s="66">
        <v>16</v>
      </c>
      <c r="P18" s="142">
        <v>260</v>
      </c>
      <c r="Q18" s="48">
        <f t="shared" si="16"/>
        <v>0.90384615384615385</v>
      </c>
      <c r="R18" s="139">
        <v>204</v>
      </c>
      <c r="S18" s="140">
        <v>181</v>
      </c>
      <c r="T18" s="104">
        <v>0</v>
      </c>
      <c r="U18" s="102">
        <v>0</v>
      </c>
      <c r="V18" s="47">
        <v>15</v>
      </c>
      <c r="W18" s="61" t="str">
        <f t="shared" si="4"/>
        <v>0/64</v>
      </c>
      <c r="X18" s="118">
        <f t="shared" si="13"/>
        <v>15</v>
      </c>
      <c r="Y18" s="58">
        <v>0</v>
      </c>
      <c r="Z18" s="66">
        <v>0</v>
      </c>
      <c r="AA18" s="65">
        <v>0</v>
      </c>
      <c r="AB18" s="48" t="e">
        <f t="shared" si="17"/>
        <v>#DIV/0!</v>
      </c>
      <c r="AC18" s="54">
        <v>0</v>
      </c>
      <c r="AD18" s="53">
        <v>0</v>
      </c>
      <c r="AE18" s="62">
        <v>0</v>
      </c>
      <c r="AF18" s="105">
        <v>0</v>
      </c>
      <c r="AG18" s="47">
        <v>0</v>
      </c>
      <c r="AH18" s="60">
        <v>0</v>
      </c>
      <c r="AI18" s="117">
        <v>0</v>
      </c>
      <c r="AJ18" s="58">
        <v>25</v>
      </c>
      <c r="AK18" s="66">
        <v>15</v>
      </c>
      <c r="AL18" s="65">
        <v>230</v>
      </c>
      <c r="AM18" s="48">
        <f t="shared" si="18"/>
        <v>0.89130434782608692</v>
      </c>
      <c r="AN18" s="137">
        <v>3028</v>
      </c>
      <c r="AO18" s="138">
        <v>2688</v>
      </c>
      <c r="AP18" s="62">
        <v>0</v>
      </c>
      <c r="AQ18" s="105">
        <v>0.2</v>
      </c>
      <c r="AR18" s="47">
        <v>15</v>
      </c>
      <c r="AS18" s="61" t="str">
        <f t="shared" si="6"/>
        <v>0/64</v>
      </c>
      <c r="AT18" s="117">
        <f t="shared" si="15"/>
        <v>15</v>
      </c>
      <c r="AU18" s="56"/>
      <c r="AV18" s="66"/>
      <c r="AW18" s="106"/>
      <c r="AX18" s="48"/>
      <c r="AY18" s="54"/>
      <c r="AZ18" s="101"/>
      <c r="BA18" s="62"/>
      <c r="BB18" s="105"/>
      <c r="BC18" s="47"/>
      <c r="BD18" s="59"/>
      <c r="BE18" s="103"/>
      <c r="BF18" s="107"/>
      <c r="BG18" s="108"/>
      <c r="BH18" s="65"/>
      <c r="BI18" s="48"/>
      <c r="BJ18" s="54"/>
      <c r="BK18" s="101"/>
      <c r="BL18" s="62"/>
      <c r="BM18" s="105"/>
      <c r="BN18" s="47"/>
      <c r="BO18" s="109"/>
      <c r="BP18" s="50"/>
      <c r="BQ18" s="50"/>
      <c r="BR18" s="51"/>
      <c r="BS18" s="51"/>
      <c r="BT18" s="50"/>
      <c r="BU18" s="50"/>
      <c r="BV18" s="50"/>
      <c r="BW18" s="50"/>
      <c r="BX18" s="56">
        <v>40</v>
      </c>
      <c r="BY18" s="66">
        <v>30</v>
      </c>
      <c r="BZ18" s="106">
        <v>210</v>
      </c>
      <c r="CA18" s="48">
        <f t="shared" si="20"/>
        <v>0.80952380952380953</v>
      </c>
      <c r="CB18" s="141">
        <v>233</v>
      </c>
      <c r="CC18" s="138">
        <v>207</v>
      </c>
      <c r="CD18" s="62">
        <v>0</v>
      </c>
      <c r="CE18" s="110">
        <v>0.1</v>
      </c>
      <c r="CF18" s="47">
        <v>15</v>
      </c>
      <c r="CG18" s="61" t="str">
        <f t="shared" si="8"/>
        <v>0/64</v>
      </c>
      <c r="CH18" s="118">
        <f t="shared" ref="CH18:CH32" si="24">CF18</f>
        <v>15</v>
      </c>
      <c r="CI18" s="57">
        <v>25</v>
      </c>
      <c r="CJ18" s="67">
        <v>14</v>
      </c>
      <c r="CK18" s="65">
        <v>280</v>
      </c>
      <c r="CL18" s="48">
        <f t="shared" si="21"/>
        <v>0.9107142857142857</v>
      </c>
      <c r="CM18" s="137">
        <v>1619</v>
      </c>
      <c r="CN18" s="138">
        <v>1437</v>
      </c>
      <c r="CO18" s="62">
        <v>0</v>
      </c>
      <c r="CP18" s="110">
        <v>0.2</v>
      </c>
      <c r="CQ18" s="47">
        <v>22</v>
      </c>
      <c r="CR18" s="61" t="str">
        <f t="shared" si="10"/>
        <v>0/64</v>
      </c>
      <c r="CS18" s="118">
        <v>10</v>
      </c>
      <c r="CT18" s="156">
        <v>276</v>
      </c>
      <c r="CU18" s="157">
        <v>0</v>
      </c>
      <c r="CV18" s="158">
        <v>630</v>
      </c>
      <c r="CW18" s="161">
        <v>18</v>
      </c>
      <c r="CX18" s="161">
        <v>150</v>
      </c>
      <c r="CY18" s="164">
        <v>155</v>
      </c>
      <c r="CZ18" s="164">
        <v>95</v>
      </c>
      <c r="DA18" s="164">
        <v>85</v>
      </c>
      <c r="DB18" s="164">
        <v>95</v>
      </c>
      <c r="DC18" s="164">
        <v>90</v>
      </c>
      <c r="DD18" s="164">
        <v>84</v>
      </c>
      <c r="DE18" s="164">
        <v>79</v>
      </c>
      <c r="DF18" s="166">
        <f t="shared" si="11"/>
        <v>60</v>
      </c>
    </row>
    <row r="19" spans="1:112" s="38" customFormat="1" ht="26.1" thickBot="1" x14ac:dyDescent="0.8">
      <c r="A19" s="36">
        <v>16</v>
      </c>
      <c r="B19" s="37"/>
      <c r="C19" s="55">
        <v>50</v>
      </c>
      <c r="D19" s="66">
        <v>50</v>
      </c>
      <c r="E19" s="64">
        <v>180</v>
      </c>
      <c r="F19" s="48">
        <f t="shared" si="22"/>
        <v>0.72222222222222221</v>
      </c>
      <c r="G19" s="137">
        <v>3983</v>
      </c>
      <c r="H19" s="138">
        <v>3684</v>
      </c>
      <c r="I19" s="63">
        <v>0</v>
      </c>
      <c r="J19" s="102">
        <v>0.1</v>
      </c>
      <c r="K19" s="49">
        <v>24</v>
      </c>
      <c r="L19" s="61" t="str">
        <f t="shared" si="2"/>
        <v>30/30</v>
      </c>
      <c r="M19" s="118">
        <v>16</v>
      </c>
      <c r="N19" s="58">
        <v>30</v>
      </c>
      <c r="O19" s="66">
        <v>20</v>
      </c>
      <c r="P19" s="142">
        <v>260</v>
      </c>
      <c r="Q19" s="48">
        <f t="shared" si="16"/>
        <v>0.88461538461538458</v>
      </c>
      <c r="R19" s="139">
        <v>183</v>
      </c>
      <c r="S19" s="140">
        <v>170</v>
      </c>
      <c r="T19" s="104">
        <v>0</v>
      </c>
      <c r="U19" s="102">
        <v>0</v>
      </c>
      <c r="V19" s="47">
        <v>15</v>
      </c>
      <c r="W19" s="61" t="str">
        <f t="shared" si="4"/>
        <v>0/64</v>
      </c>
      <c r="X19" s="118">
        <f t="shared" si="13"/>
        <v>15</v>
      </c>
      <c r="Y19" s="58">
        <v>0</v>
      </c>
      <c r="Z19" s="66">
        <v>0</v>
      </c>
      <c r="AA19" s="65">
        <v>0</v>
      </c>
      <c r="AB19" s="48" t="e">
        <f t="shared" si="17"/>
        <v>#DIV/0!</v>
      </c>
      <c r="AC19" s="54">
        <v>0</v>
      </c>
      <c r="AD19" s="53">
        <v>0</v>
      </c>
      <c r="AE19" s="62">
        <v>0</v>
      </c>
      <c r="AF19" s="105">
        <v>0</v>
      </c>
      <c r="AG19" s="47">
        <v>0</v>
      </c>
      <c r="AH19" s="60">
        <v>0</v>
      </c>
      <c r="AI19" s="117">
        <v>0</v>
      </c>
      <c r="AJ19" s="58">
        <v>25</v>
      </c>
      <c r="AK19" s="66">
        <v>17</v>
      </c>
      <c r="AL19" s="65">
        <v>230</v>
      </c>
      <c r="AM19" s="48">
        <f t="shared" si="18"/>
        <v>0.89130434782608692</v>
      </c>
      <c r="AN19" s="137">
        <v>3216</v>
      </c>
      <c r="AO19" s="138">
        <v>2974</v>
      </c>
      <c r="AP19" s="62">
        <v>0</v>
      </c>
      <c r="AQ19" s="105">
        <v>0.2</v>
      </c>
      <c r="AR19" s="47">
        <v>15</v>
      </c>
      <c r="AS19" s="61" t="str">
        <f t="shared" si="6"/>
        <v>0/64</v>
      </c>
      <c r="AT19" s="117">
        <f t="shared" si="15"/>
        <v>15</v>
      </c>
      <c r="AU19" s="56"/>
      <c r="AV19" s="66"/>
      <c r="AW19" s="106"/>
      <c r="AX19" s="48"/>
      <c r="AY19" s="54"/>
      <c r="AZ19" s="101"/>
      <c r="BA19" s="62"/>
      <c r="BB19" s="105"/>
      <c r="BC19" s="47"/>
      <c r="BD19" s="59"/>
      <c r="BE19" s="103"/>
      <c r="BF19" s="107"/>
      <c r="BG19" s="108"/>
      <c r="BH19" s="65"/>
      <c r="BI19" s="48"/>
      <c r="BJ19" s="54"/>
      <c r="BK19" s="101"/>
      <c r="BL19" s="62"/>
      <c r="BM19" s="105"/>
      <c r="BN19" s="47"/>
      <c r="BO19" s="109"/>
      <c r="BP19" s="50"/>
      <c r="BQ19" s="50"/>
      <c r="BR19" s="51"/>
      <c r="BS19" s="51"/>
      <c r="BT19" s="50"/>
      <c r="BU19" s="50"/>
      <c r="BV19" s="50"/>
      <c r="BW19" s="50"/>
      <c r="BX19" s="56">
        <v>40</v>
      </c>
      <c r="BY19" s="66">
        <v>30</v>
      </c>
      <c r="BZ19" s="106">
        <v>210</v>
      </c>
      <c r="CA19" s="48">
        <f t="shared" si="20"/>
        <v>0.80952380952380953</v>
      </c>
      <c r="CB19" s="141">
        <v>207</v>
      </c>
      <c r="CC19" s="138">
        <v>197</v>
      </c>
      <c r="CD19" s="62">
        <v>0</v>
      </c>
      <c r="CE19" s="110">
        <v>0.1</v>
      </c>
      <c r="CF19" s="47">
        <v>15</v>
      </c>
      <c r="CG19" s="61" t="str">
        <f t="shared" si="8"/>
        <v>0/64</v>
      </c>
      <c r="CH19" s="118">
        <f t="shared" si="24"/>
        <v>15</v>
      </c>
      <c r="CI19" s="57">
        <v>30</v>
      </c>
      <c r="CJ19" s="67">
        <v>18</v>
      </c>
      <c r="CK19" s="65">
        <v>280</v>
      </c>
      <c r="CL19" s="48">
        <f t="shared" si="21"/>
        <v>0.8928571428571429</v>
      </c>
      <c r="CM19" s="137">
        <v>1540</v>
      </c>
      <c r="CN19" s="138">
        <v>1424</v>
      </c>
      <c r="CO19" s="62">
        <v>0</v>
      </c>
      <c r="CP19" s="110">
        <v>0.2</v>
      </c>
      <c r="CQ19" s="47">
        <v>21</v>
      </c>
      <c r="CR19" s="61" t="str">
        <f t="shared" si="10"/>
        <v>0/64</v>
      </c>
      <c r="CS19" s="118">
        <v>10</v>
      </c>
      <c r="CT19" s="156">
        <v>0</v>
      </c>
      <c r="CU19" s="157">
        <v>138</v>
      </c>
      <c r="CV19" s="158">
        <v>630</v>
      </c>
      <c r="CW19" s="161">
        <v>18</v>
      </c>
      <c r="CX19" s="161">
        <v>150</v>
      </c>
      <c r="CY19" s="164">
        <v>150</v>
      </c>
      <c r="CZ19" s="164">
        <v>90</v>
      </c>
      <c r="DA19" s="164">
        <v>85</v>
      </c>
      <c r="DB19" s="164">
        <v>90</v>
      </c>
      <c r="DC19" s="164">
        <v>85</v>
      </c>
      <c r="DD19" s="164">
        <v>81</v>
      </c>
      <c r="DE19" s="164">
        <v>75</v>
      </c>
      <c r="DF19" s="166">
        <f t="shared" si="11"/>
        <v>60</v>
      </c>
      <c r="DH19" s="2"/>
    </row>
    <row r="20" spans="1:112" ht="26.1" thickBot="1" x14ac:dyDescent="0.8">
      <c r="A20" s="36">
        <v>17</v>
      </c>
      <c r="B20" s="37"/>
      <c r="C20" s="55">
        <v>45</v>
      </c>
      <c r="D20" s="66">
        <v>45</v>
      </c>
      <c r="E20" s="64">
        <v>180</v>
      </c>
      <c r="F20" s="48">
        <f t="shared" si="22"/>
        <v>0.75</v>
      </c>
      <c r="G20" s="137">
        <v>3745</v>
      </c>
      <c r="H20" s="138">
        <v>3685</v>
      </c>
      <c r="I20" s="63">
        <v>0</v>
      </c>
      <c r="J20" s="102">
        <v>0.1</v>
      </c>
      <c r="K20" s="49">
        <v>24</v>
      </c>
      <c r="L20" s="61" t="str">
        <f t="shared" si="2"/>
        <v>30/30</v>
      </c>
      <c r="M20" s="118">
        <v>16</v>
      </c>
      <c r="N20" s="58">
        <v>30</v>
      </c>
      <c r="O20" s="66">
        <v>20</v>
      </c>
      <c r="P20" s="142">
        <v>260</v>
      </c>
      <c r="Q20" s="48">
        <f t="shared" si="16"/>
        <v>0.88461538461538458</v>
      </c>
      <c r="R20" s="139">
        <v>184</v>
      </c>
      <c r="S20" s="140">
        <v>181</v>
      </c>
      <c r="T20" s="104">
        <v>0</v>
      </c>
      <c r="U20" s="102">
        <v>0</v>
      </c>
      <c r="V20" s="47">
        <v>15</v>
      </c>
      <c r="W20" s="61" t="str">
        <f t="shared" si="4"/>
        <v>0/64</v>
      </c>
      <c r="X20" s="118">
        <f t="shared" si="13"/>
        <v>15</v>
      </c>
      <c r="Y20" s="58">
        <v>0</v>
      </c>
      <c r="Z20" s="66">
        <v>0</v>
      </c>
      <c r="AA20" s="65">
        <v>0</v>
      </c>
      <c r="AB20" s="48" t="e">
        <f t="shared" si="17"/>
        <v>#DIV/0!</v>
      </c>
      <c r="AC20" s="54">
        <v>0</v>
      </c>
      <c r="AD20" s="53">
        <v>0</v>
      </c>
      <c r="AE20" s="62">
        <v>0</v>
      </c>
      <c r="AF20" s="105">
        <v>0</v>
      </c>
      <c r="AG20" s="47">
        <v>0</v>
      </c>
      <c r="AH20" s="60">
        <v>0</v>
      </c>
      <c r="AI20" s="117">
        <v>0</v>
      </c>
      <c r="AJ20" s="58">
        <v>25</v>
      </c>
      <c r="AK20" s="66">
        <v>15</v>
      </c>
      <c r="AL20" s="65">
        <v>230</v>
      </c>
      <c r="AM20" s="48">
        <f t="shared" si="18"/>
        <v>0.89130434782608692</v>
      </c>
      <c r="AN20" s="137">
        <v>3162</v>
      </c>
      <c r="AO20" s="138">
        <v>3111</v>
      </c>
      <c r="AP20" s="62">
        <v>0</v>
      </c>
      <c r="AQ20" s="105">
        <v>0.2</v>
      </c>
      <c r="AR20" s="47">
        <v>15</v>
      </c>
      <c r="AS20" s="61" t="str">
        <f t="shared" si="6"/>
        <v>0/64</v>
      </c>
      <c r="AT20" s="117">
        <f t="shared" si="15"/>
        <v>15</v>
      </c>
      <c r="AU20" s="56"/>
      <c r="AV20" s="66"/>
      <c r="AW20" s="106"/>
      <c r="AX20" s="48"/>
      <c r="AY20" s="54"/>
      <c r="AZ20" s="101"/>
      <c r="BA20" s="62"/>
      <c r="BB20" s="105"/>
      <c r="BC20" s="47"/>
      <c r="BD20" s="59"/>
      <c r="BE20" s="103"/>
      <c r="BF20" s="107"/>
      <c r="BG20" s="108"/>
      <c r="BH20" s="65"/>
      <c r="BI20" s="48"/>
      <c r="BJ20" s="54"/>
      <c r="BK20" s="101"/>
      <c r="BL20" s="62"/>
      <c r="BM20" s="105"/>
      <c r="BN20" s="47"/>
      <c r="BO20" s="109"/>
      <c r="BP20" s="50"/>
      <c r="BQ20" s="50"/>
      <c r="BR20" s="51"/>
      <c r="BS20" s="51"/>
      <c r="BT20" s="50"/>
      <c r="BU20" s="50"/>
      <c r="BV20" s="50"/>
      <c r="BW20" s="50"/>
      <c r="BX20" s="56">
        <v>40</v>
      </c>
      <c r="BY20" s="66">
        <v>30</v>
      </c>
      <c r="BZ20" s="106">
        <v>210</v>
      </c>
      <c r="CA20" s="48">
        <f t="shared" si="20"/>
        <v>0.80952380952380953</v>
      </c>
      <c r="CB20" s="141">
        <v>201</v>
      </c>
      <c r="CC20" s="138">
        <v>198</v>
      </c>
      <c r="CD20" s="62">
        <v>0</v>
      </c>
      <c r="CE20" s="110">
        <v>0.1</v>
      </c>
      <c r="CF20" s="47">
        <v>15</v>
      </c>
      <c r="CG20" s="61" t="str">
        <f t="shared" si="8"/>
        <v>0/64</v>
      </c>
      <c r="CH20" s="118">
        <f t="shared" si="24"/>
        <v>15</v>
      </c>
      <c r="CI20" s="57">
        <v>25</v>
      </c>
      <c r="CJ20" s="67">
        <v>15</v>
      </c>
      <c r="CK20" s="65">
        <v>280</v>
      </c>
      <c r="CL20" s="48">
        <f t="shared" si="21"/>
        <v>0.9107142857142857</v>
      </c>
      <c r="CM20" s="137">
        <v>1938</v>
      </c>
      <c r="CN20" s="138">
        <v>1908</v>
      </c>
      <c r="CO20" s="62">
        <v>0</v>
      </c>
      <c r="CP20" s="110">
        <v>0.2</v>
      </c>
      <c r="CQ20" s="47">
        <v>22</v>
      </c>
      <c r="CR20" s="61" t="str">
        <f t="shared" si="10"/>
        <v>0/64</v>
      </c>
      <c r="CS20" s="118">
        <v>10</v>
      </c>
      <c r="CT20" s="156">
        <v>0</v>
      </c>
      <c r="CU20" s="157">
        <v>414</v>
      </c>
      <c r="CV20" s="158">
        <v>630</v>
      </c>
      <c r="CW20" s="161">
        <v>18</v>
      </c>
      <c r="CX20" s="161">
        <v>150</v>
      </c>
      <c r="CY20" s="164">
        <v>145</v>
      </c>
      <c r="CZ20" s="164">
        <v>90</v>
      </c>
      <c r="DA20" s="164">
        <v>80</v>
      </c>
      <c r="DB20" s="164">
        <v>90</v>
      </c>
      <c r="DC20" s="164">
        <v>70</v>
      </c>
      <c r="DD20" s="164">
        <v>80</v>
      </c>
      <c r="DE20" s="164">
        <v>74</v>
      </c>
      <c r="DF20" s="166">
        <f t="shared" si="11"/>
        <v>55</v>
      </c>
    </row>
    <row r="21" spans="1:112" ht="26.1" thickBot="1" x14ac:dyDescent="0.8">
      <c r="A21" s="36">
        <v>18</v>
      </c>
      <c r="B21" s="37"/>
      <c r="C21" s="55">
        <v>40</v>
      </c>
      <c r="D21" s="66">
        <v>40</v>
      </c>
      <c r="E21" s="64">
        <v>180</v>
      </c>
      <c r="F21" s="48">
        <f t="shared" si="22"/>
        <v>0.77777777777777779</v>
      </c>
      <c r="G21" s="137">
        <v>3410</v>
      </c>
      <c r="H21" s="138">
        <v>3212</v>
      </c>
      <c r="I21" s="63">
        <v>0</v>
      </c>
      <c r="J21" s="102">
        <v>0.1</v>
      </c>
      <c r="K21" s="49">
        <v>24</v>
      </c>
      <c r="L21" s="61" t="str">
        <f t="shared" si="2"/>
        <v>30/30</v>
      </c>
      <c r="M21" s="118">
        <v>16</v>
      </c>
      <c r="N21" s="58">
        <v>30</v>
      </c>
      <c r="O21" s="66">
        <v>20</v>
      </c>
      <c r="P21" s="142">
        <v>260</v>
      </c>
      <c r="Q21" s="48">
        <f t="shared" si="16"/>
        <v>0.88461538461538458</v>
      </c>
      <c r="R21" s="139">
        <v>193</v>
      </c>
      <c r="S21" s="140">
        <v>182</v>
      </c>
      <c r="T21" s="104">
        <v>0</v>
      </c>
      <c r="U21" s="102">
        <v>0</v>
      </c>
      <c r="V21" s="47">
        <v>15</v>
      </c>
      <c r="W21" s="61" t="str">
        <f t="shared" si="4"/>
        <v>0/64</v>
      </c>
      <c r="X21" s="118">
        <f t="shared" si="13"/>
        <v>15</v>
      </c>
      <c r="Y21" s="58">
        <v>0</v>
      </c>
      <c r="Z21" s="66">
        <v>0</v>
      </c>
      <c r="AA21" s="65">
        <v>0</v>
      </c>
      <c r="AB21" s="48" t="e">
        <f t="shared" ref="AB21:AB32" si="25">+(AA21-Y21)/AA21</f>
        <v>#DIV/0!</v>
      </c>
      <c r="AC21" s="54">
        <v>0</v>
      </c>
      <c r="AD21" s="53">
        <v>0</v>
      </c>
      <c r="AE21" s="62">
        <v>0</v>
      </c>
      <c r="AF21" s="105">
        <v>0</v>
      </c>
      <c r="AG21" s="47">
        <v>0</v>
      </c>
      <c r="AH21" s="60">
        <v>0</v>
      </c>
      <c r="AI21" s="117">
        <v>0</v>
      </c>
      <c r="AJ21" s="58">
        <v>25</v>
      </c>
      <c r="AK21" s="66">
        <v>17</v>
      </c>
      <c r="AL21" s="65">
        <v>230</v>
      </c>
      <c r="AM21" s="48">
        <f t="shared" si="18"/>
        <v>0.89130434782608692</v>
      </c>
      <c r="AN21" s="137">
        <v>3178</v>
      </c>
      <c r="AO21" s="138">
        <v>2993</v>
      </c>
      <c r="AP21" s="62">
        <v>0</v>
      </c>
      <c r="AQ21" s="105">
        <v>0.2</v>
      </c>
      <c r="AR21" s="47">
        <v>15</v>
      </c>
      <c r="AS21" s="61" t="str">
        <f t="shared" si="6"/>
        <v>0/64</v>
      </c>
      <c r="AT21" s="117">
        <f t="shared" si="15"/>
        <v>15</v>
      </c>
      <c r="AU21" s="56"/>
      <c r="AV21" s="66"/>
      <c r="AW21" s="106"/>
      <c r="AX21" s="48"/>
      <c r="AY21" s="54"/>
      <c r="AZ21" s="101"/>
      <c r="BA21" s="62"/>
      <c r="BB21" s="105"/>
      <c r="BC21" s="47"/>
      <c r="BD21" s="59"/>
      <c r="BE21" s="103"/>
      <c r="BF21" s="107"/>
      <c r="BG21" s="108"/>
      <c r="BH21" s="65"/>
      <c r="BI21" s="48"/>
      <c r="BJ21" s="54"/>
      <c r="BK21" s="101"/>
      <c r="BL21" s="62"/>
      <c r="BM21" s="105"/>
      <c r="BN21" s="47"/>
      <c r="BO21" s="109"/>
      <c r="BP21" s="50"/>
      <c r="BQ21" s="50"/>
      <c r="BR21" s="51"/>
      <c r="BS21" s="51"/>
      <c r="BT21" s="50"/>
      <c r="BU21" s="50"/>
      <c r="BV21" s="50"/>
      <c r="BW21" s="50"/>
      <c r="BX21" s="56">
        <v>40</v>
      </c>
      <c r="BY21" s="66">
        <v>30</v>
      </c>
      <c r="BZ21" s="106">
        <v>210</v>
      </c>
      <c r="CA21" s="48">
        <f t="shared" si="20"/>
        <v>0.80952380952380953</v>
      </c>
      <c r="CB21" s="141">
        <v>230</v>
      </c>
      <c r="CC21" s="138">
        <v>217</v>
      </c>
      <c r="CD21" s="62">
        <v>0</v>
      </c>
      <c r="CE21" s="110">
        <v>0.1</v>
      </c>
      <c r="CF21" s="47">
        <v>15</v>
      </c>
      <c r="CG21" s="61" t="str">
        <f t="shared" si="8"/>
        <v>0/64</v>
      </c>
      <c r="CH21" s="118">
        <f t="shared" si="24"/>
        <v>15</v>
      </c>
      <c r="CI21" s="57">
        <v>25</v>
      </c>
      <c r="CJ21" s="67">
        <v>16</v>
      </c>
      <c r="CK21" s="65">
        <v>280</v>
      </c>
      <c r="CL21" s="48">
        <f t="shared" si="21"/>
        <v>0.9107142857142857</v>
      </c>
      <c r="CM21" s="137">
        <v>1655</v>
      </c>
      <c r="CN21" s="138">
        <v>1559</v>
      </c>
      <c r="CO21" s="62">
        <v>0</v>
      </c>
      <c r="CP21" s="110">
        <v>0.2</v>
      </c>
      <c r="CQ21" s="47">
        <v>24</v>
      </c>
      <c r="CR21" s="61" t="str">
        <f t="shared" si="10"/>
        <v>64/64</v>
      </c>
      <c r="CS21" s="118">
        <v>10</v>
      </c>
      <c r="CT21" s="156">
        <v>0</v>
      </c>
      <c r="CU21" s="157">
        <v>138</v>
      </c>
      <c r="CV21" s="158">
        <v>630</v>
      </c>
      <c r="CW21" s="161">
        <v>18</v>
      </c>
      <c r="CX21" s="161">
        <v>150</v>
      </c>
      <c r="CY21" s="164">
        <v>160</v>
      </c>
      <c r="CZ21" s="164">
        <v>105</v>
      </c>
      <c r="DA21" s="164">
        <v>100</v>
      </c>
      <c r="DB21" s="164">
        <v>105</v>
      </c>
      <c r="DC21" s="164">
        <v>65</v>
      </c>
      <c r="DD21" s="164">
        <v>97</v>
      </c>
      <c r="DE21" s="164">
        <v>69</v>
      </c>
      <c r="DF21" s="166">
        <f t="shared" si="11"/>
        <v>55</v>
      </c>
    </row>
    <row r="22" spans="1:112" ht="26.1" thickBot="1" x14ac:dyDescent="0.8">
      <c r="A22" s="36">
        <v>19</v>
      </c>
      <c r="B22" s="37"/>
      <c r="C22" s="55">
        <v>43</v>
      </c>
      <c r="D22" s="66">
        <v>43</v>
      </c>
      <c r="E22" s="64">
        <v>180</v>
      </c>
      <c r="F22" s="48">
        <f t="shared" si="22"/>
        <v>0.76111111111111107</v>
      </c>
      <c r="G22" s="137">
        <v>3498</v>
      </c>
      <c r="H22" s="138">
        <v>3326</v>
      </c>
      <c r="I22" s="63">
        <v>0</v>
      </c>
      <c r="J22" s="102">
        <v>0.1</v>
      </c>
      <c r="K22" s="49">
        <v>24</v>
      </c>
      <c r="L22" s="61" t="str">
        <f t="shared" si="2"/>
        <v>30/30</v>
      </c>
      <c r="M22" s="118">
        <v>16</v>
      </c>
      <c r="N22" s="58">
        <v>30</v>
      </c>
      <c r="O22" s="66">
        <v>20</v>
      </c>
      <c r="P22" s="142">
        <v>260</v>
      </c>
      <c r="Q22" s="48">
        <f t="shared" si="16"/>
        <v>0.88461538461538458</v>
      </c>
      <c r="R22" s="139">
        <v>116</v>
      </c>
      <c r="S22" s="140">
        <v>110</v>
      </c>
      <c r="T22" s="104">
        <v>0</v>
      </c>
      <c r="U22" s="102">
        <v>0</v>
      </c>
      <c r="V22" s="47">
        <v>15</v>
      </c>
      <c r="W22" s="61" t="str">
        <f t="shared" si="4"/>
        <v>0/64</v>
      </c>
      <c r="X22" s="118">
        <f t="shared" si="13"/>
        <v>15</v>
      </c>
      <c r="Y22" s="58">
        <v>0</v>
      </c>
      <c r="Z22" s="66">
        <v>0</v>
      </c>
      <c r="AA22" s="65">
        <v>0</v>
      </c>
      <c r="AB22" s="48" t="e">
        <f t="shared" si="25"/>
        <v>#DIV/0!</v>
      </c>
      <c r="AC22" s="54">
        <v>0</v>
      </c>
      <c r="AD22" s="53">
        <v>0</v>
      </c>
      <c r="AE22" s="62">
        <v>0</v>
      </c>
      <c r="AF22" s="105">
        <v>0</v>
      </c>
      <c r="AG22" s="47">
        <v>0</v>
      </c>
      <c r="AH22" s="60">
        <v>0</v>
      </c>
      <c r="AI22" s="117">
        <v>0</v>
      </c>
      <c r="AJ22" s="58">
        <v>25</v>
      </c>
      <c r="AK22" s="66">
        <v>17</v>
      </c>
      <c r="AL22" s="65">
        <v>230</v>
      </c>
      <c r="AM22" s="48">
        <f t="shared" si="18"/>
        <v>0.89130434782608692</v>
      </c>
      <c r="AN22" s="137">
        <v>3224</v>
      </c>
      <c r="AO22" s="138">
        <v>3065</v>
      </c>
      <c r="AP22" s="62">
        <v>0</v>
      </c>
      <c r="AQ22" s="105">
        <v>0.2</v>
      </c>
      <c r="AR22" s="47">
        <v>15</v>
      </c>
      <c r="AS22" s="61" t="str">
        <f t="shared" si="6"/>
        <v>0/64</v>
      </c>
      <c r="AT22" s="117">
        <f t="shared" si="15"/>
        <v>15</v>
      </c>
      <c r="AU22" s="56"/>
      <c r="AV22" s="66"/>
      <c r="AW22" s="106"/>
      <c r="AX22" s="48"/>
      <c r="AY22" s="54"/>
      <c r="AZ22" s="101"/>
      <c r="BA22" s="62"/>
      <c r="BB22" s="105"/>
      <c r="BC22" s="47"/>
      <c r="BD22" s="59"/>
      <c r="BE22" s="103"/>
      <c r="BF22" s="107"/>
      <c r="BG22" s="108"/>
      <c r="BH22" s="65"/>
      <c r="BI22" s="48"/>
      <c r="BJ22" s="54"/>
      <c r="BK22" s="101"/>
      <c r="BL22" s="62"/>
      <c r="BM22" s="105"/>
      <c r="BN22" s="47"/>
      <c r="BO22" s="109"/>
      <c r="BP22" s="50"/>
      <c r="BQ22" s="50"/>
      <c r="BR22" s="51"/>
      <c r="BS22" s="51"/>
      <c r="BT22" s="50"/>
      <c r="BU22" s="50"/>
      <c r="BV22" s="50"/>
      <c r="BW22" s="50"/>
      <c r="BX22" s="56">
        <v>35</v>
      </c>
      <c r="BY22" s="66">
        <v>25</v>
      </c>
      <c r="BZ22" s="106">
        <v>210</v>
      </c>
      <c r="CA22" s="48">
        <f t="shared" si="20"/>
        <v>0.83333333333333337</v>
      </c>
      <c r="CB22" s="141">
        <v>138</v>
      </c>
      <c r="CC22" s="138">
        <v>132</v>
      </c>
      <c r="CD22" s="62">
        <v>0</v>
      </c>
      <c r="CE22" s="110">
        <v>0.1</v>
      </c>
      <c r="CF22" s="47">
        <v>15</v>
      </c>
      <c r="CG22" s="61" t="str">
        <f t="shared" si="8"/>
        <v>0/64</v>
      </c>
      <c r="CH22" s="118">
        <f t="shared" si="24"/>
        <v>15</v>
      </c>
      <c r="CI22" s="57">
        <v>30</v>
      </c>
      <c r="CJ22" s="67">
        <v>18</v>
      </c>
      <c r="CK22" s="65">
        <v>280</v>
      </c>
      <c r="CL22" s="48">
        <f t="shared" si="21"/>
        <v>0.8928571428571429</v>
      </c>
      <c r="CM22" s="137">
        <v>1565</v>
      </c>
      <c r="CN22" s="138">
        <v>1488</v>
      </c>
      <c r="CO22" s="62">
        <v>0</v>
      </c>
      <c r="CP22" s="110">
        <v>0.2</v>
      </c>
      <c r="CQ22" s="47">
        <v>22</v>
      </c>
      <c r="CR22" s="61" t="str">
        <f>IF(CQ22=24,"64/64","0/64")</f>
        <v>0/64</v>
      </c>
      <c r="CS22" s="118">
        <v>8</v>
      </c>
      <c r="CT22" s="156">
        <v>276</v>
      </c>
      <c r="CU22" s="157">
        <v>0</v>
      </c>
      <c r="CV22" s="158">
        <v>840</v>
      </c>
      <c r="CW22" s="161">
        <v>18</v>
      </c>
      <c r="CX22" s="161">
        <v>150</v>
      </c>
      <c r="CY22" s="164">
        <v>155</v>
      </c>
      <c r="CZ22" s="164">
        <v>100</v>
      </c>
      <c r="DA22" s="164">
        <v>95</v>
      </c>
      <c r="DB22" s="164">
        <v>100</v>
      </c>
      <c r="DC22" s="164">
        <v>75</v>
      </c>
      <c r="DD22" s="164">
        <v>92</v>
      </c>
      <c r="DE22" s="164">
        <v>86</v>
      </c>
      <c r="DF22" s="166">
        <f t="shared" si="11"/>
        <v>55</v>
      </c>
    </row>
    <row r="23" spans="1:112" ht="26.1" thickBot="1" x14ac:dyDescent="0.8">
      <c r="A23" s="36">
        <v>20</v>
      </c>
      <c r="B23" s="37"/>
      <c r="C23" s="55">
        <v>40</v>
      </c>
      <c r="D23" s="66">
        <v>40</v>
      </c>
      <c r="E23" s="64">
        <v>180</v>
      </c>
      <c r="F23" s="48">
        <f t="shared" si="22"/>
        <v>0.77777777777777779</v>
      </c>
      <c r="G23" s="137">
        <v>3445</v>
      </c>
      <c r="H23" s="138">
        <v>2953</v>
      </c>
      <c r="I23" s="63">
        <v>0</v>
      </c>
      <c r="J23" s="102">
        <v>0.1</v>
      </c>
      <c r="K23" s="49">
        <v>24</v>
      </c>
      <c r="L23" s="61" t="str">
        <f t="shared" si="2"/>
        <v>30/30</v>
      </c>
      <c r="M23" s="118">
        <v>16</v>
      </c>
      <c r="N23" s="58">
        <v>30</v>
      </c>
      <c r="O23" s="66">
        <v>20</v>
      </c>
      <c r="P23" s="142">
        <v>260</v>
      </c>
      <c r="Q23" s="48">
        <f t="shared" si="16"/>
        <v>0.88461538461538458</v>
      </c>
      <c r="R23" s="139">
        <v>182</v>
      </c>
      <c r="S23" s="140">
        <v>156</v>
      </c>
      <c r="T23" s="104">
        <v>0</v>
      </c>
      <c r="U23" s="102">
        <v>0</v>
      </c>
      <c r="V23" s="47">
        <v>15</v>
      </c>
      <c r="W23" s="61" t="str">
        <f t="shared" si="4"/>
        <v>0/64</v>
      </c>
      <c r="X23" s="118">
        <f t="shared" si="13"/>
        <v>15</v>
      </c>
      <c r="Y23" s="58">
        <v>0</v>
      </c>
      <c r="Z23" s="66">
        <v>0</v>
      </c>
      <c r="AA23" s="65">
        <v>0</v>
      </c>
      <c r="AB23" s="48" t="e">
        <f t="shared" si="25"/>
        <v>#DIV/0!</v>
      </c>
      <c r="AC23" s="54">
        <v>0</v>
      </c>
      <c r="AD23" s="53">
        <v>0</v>
      </c>
      <c r="AE23" s="62">
        <v>0</v>
      </c>
      <c r="AF23" s="105">
        <v>0</v>
      </c>
      <c r="AG23" s="47">
        <v>0</v>
      </c>
      <c r="AH23" s="60">
        <v>0</v>
      </c>
      <c r="AI23" s="117">
        <v>0</v>
      </c>
      <c r="AJ23" s="58">
        <v>30</v>
      </c>
      <c r="AK23" s="66">
        <v>18</v>
      </c>
      <c r="AL23" s="65">
        <v>230</v>
      </c>
      <c r="AM23" s="48">
        <f t="shared" si="18"/>
        <v>0.86956521739130432</v>
      </c>
      <c r="AN23" s="137">
        <v>3292</v>
      </c>
      <c r="AO23" s="138">
        <v>2822</v>
      </c>
      <c r="AP23" s="62">
        <v>0</v>
      </c>
      <c r="AQ23" s="105">
        <v>0.2</v>
      </c>
      <c r="AR23" s="47">
        <v>15</v>
      </c>
      <c r="AS23" s="61" t="str">
        <f t="shared" si="6"/>
        <v>0/64</v>
      </c>
      <c r="AT23" s="117">
        <f t="shared" si="15"/>
        <v>15</v>
      </c>
      <c r="AU23" s="56"/>
      <c r="AV23" s="66"/>
      <c r="AW23" s="106"/>
      <c r="AX23" s="48"/>
      <c r="AY23" s="54"/>
      <c r="AZ23" s="101"/>
      <c r="BA23" s="62"/>
      <c r="BB23" s="105"/>
      <c r="BC23" s="47"/>
      <c r="BD23" s="59"/>
      <c r="BE23" s="103"/>
      <c r="BF23" s="107"/>
      <c r="BG23" s="108"/>
      <c r="BH23" s="65"/>
      <c r="BI23" s="48"/>
      <c r="BJ23" s="54"/>
      <c r="BK23" s="101"/>
      <c r="BL23" s="62"/>
      <c r="BM23" s="105"/>
      <c r="BN23" s="47"/>
      <c r="BO23" s="109"/>
      <c r="BP23" s="50"/>
      <c r="BQ23" s="50"/>
      <c r="BR23" s="51"/>
      <c r="BS23" s="51"/>
      <c r="BT23" s="50"/>
      <c r="BU23" s="50"/>
      <c r="BV23" s="50"/>
      <c r="BW23" s="50"/>
      <c r="BX23" s="56">
        <v>40</v>
      </c>
      <c r="BY23" s="66">
        <v>30</v>
      </c>
      <c r="BZ23" s="106">
        <v>210</v>
      </c>
      <c r="CA23" s="48">
        <f t="shared" si="20"/>
        <v>0.80952380952380953</v>
      </c>
      <c r="CB23" s="141">
        <v>204</v>
      </c>
      <c r="CC23" s="138">
        <v>175</v>
      </c>
      <c r="CD23" s="62">
        <v>0</v>
      </c>
      <c r="CE23" s="110">
        <v>0.1</v>
      </c>
      <c r="CF23" s="47">
        <v>15</v>
      </c>
      <c r="CG23" s="61" t="str">
        <f t="shared" si="8"/>
        <v>0/64</v>
      </c>
      <c r="CH23" s="118">
        <f t="shared" si="24"/>
        <v>15</v>
      </c>
      <c r="CI23" s="57">
        <v>30</v>
      </c>
      <c r="CJ23" s="67">
        <v>18</v>
      </c>
      <c r="CK23" s="65">
        <v>280</v>
      </c>
      <c r="CL23" s="48">
        <f t="shared" si="21"/>
        <v>0.8928571428571429</v>
      </c>
      <c r="CM23" s="137">
        <v>1856</v>
      </c>
      <c r="CN23" s="138">
        <v>1591</v>
      </c>
      <c r="CO23" s="62">
        <v>0</v>
      </c>
      <c r="CP23" s="110">
        <v>0.2</v>
      </c>
      <c r="CQ23" s="47">
        <v>24</v>
      </c>
      <c r="CR23" s="61" t="str">
        <f t="shared" si="10"/>
        <v>64/64</v>
      </c>
      <c r="CS23" s="118">
        <v>10</v>
      </c>
      <c r="CT23" s="156">
        <v>6900</v>
      </c>
      <c r="CU23" s="157">
        <v>0</v>
      </c>
      <c r="CV23" s="158">
        <v>840</v>
      </c>
      <c r="CW23" s="161">
        <v>18</v>
      </c>
      <c r="CX23" s="161">
        <v>150</v>
      </c>
      <c r="CY23" s="164">
        <v>152</v>
      </c>
      <c r="CZ23" s="164">
        <v>95</v>
      </c>
      <c r="DA23" s="164">
        <v>90</v>
      </c>
      <c r="DB23" s="164">
        <v>95</v>
      </c>
      <c r="DC23" s="164">
        <v>100</v>
      </c>
      <c r="DD23" s="164">
        <v>87</v>
      </c>
      <c r="DE23" s="164">
        <v>80</v>
      </c>
      <c r="DF23" s="166">
        <f t="shared" si="11"/>
        <v>57</v>
      </c>
    </row>
    <row r="24" spans="1:112" ht="26.1" thickBot="1" x14ac:dyDescent="0.8">
      <c r="A24" s="36">
        <v>21</v>
      </c>
      <c r="B24" s="37"/>
      <c r="C24" s="55">
        <v>42</v>
      </c>
      <c r="D24" s="66">
        <v>42</v>
      </c>
      <c r="E24" s="64">
        <v>180</v>
      </c>
      <c r="F24" s="48">
        <f>+(E24-C24)/E24</f>
        <v>0.76666666666666672</v>
      </c>
      <c r="G24" s="137">
        <v>3619</v>
      </c>
      <c r="H24" s="138">
        <v>3350</v>
      </c>
      <c r="I24" s="63">
        <v>0</v>
      </c>
      <c r="J24" s="102">
        <v>0.1</v>
      </c>
      <c r="K24" s="49">
        <v>24</v>
      </c>
      <c r="L24" s="61" t="str">
        <f t="shared" si="2"/>
        <v>30/30</v>
      </c>
      <c r="M24" s="118">
        <v>16</v>
      </c>
      <c r="N24" s="58">
        <v>25</v>
      </c>
      <c r="O24" s="66">
        <v>17</v>
      </c>
      <c r="P24" s="142">
        <v>260</v>
      </c>
      <c r="Q24" s="48">
        <f t="shared" si="16"/>
        <v>0.90384615384615385</v>
      </c>
      <c r="R24" s="139">
        <v>190</v>
      </c>
      <c r="S24" s="140">
        <v>176</v>
      </c>
      <c r="T24" s="104">
        <v>0</v>
      </c>
      <c r="U24" s="102">
        <v>0</v>
      </c>
      <c r="V24" s="47">
        <v>15</v>
      </c>
      <c r="W24" s="61" t="str">
        <f t="shared" si="4"/>
        <v>0/64</v>
      </c>
      <c r="X24" s="118">
        <f t="shared" si="13"/>
        <v>15</v>
      </c>
      <c r="Y24" s="58">
        <v>0</v>
      </c>
      <c r="Z24" s="66">
        <v>0</v>
      </c>
      <c r="AA24" s="65">
        <v>0</v>
      </c>
      <c r="AB24" s="48" t="e">
        <f t="shared" si="25"/>
        <v>#DIV/0!</v>
      </c>
      <c r="AC24" s="54">
        <v>0</v>
      </c>
      <c r="AD24" s="53">
        <v>0</v>
      </c>
      <c r="AE24" s="62">
        <v>0</v>
      </c>
      <c r="AF24" s="105">
        <v>0</v>
      </c>
      <c r="AG24" s="47">
        <v>0</v>
      </c>
      <c r="AH24" s="60">
        <v>0</v>
      </c>
      <c r="AI24" s="117">
        <v>0</v>
      </c>
      <c r="AJ24" s="58">
        <v>25</v>
      </c>
      <c r="AK24" s="66">
        <v>16</v>
      </c>
      <c r="AL24" s="65">
        <v>230</v>
      </c>
      <c r="AM24" s="48">
        <f t="shared" si="18"/>
        <v>0.89130434782608692</v>
      </c>
      <c r="AN24" s="137">
        <v>2959</v>
      </c>
      <c r="AO24" s="138">
        <v>2739</v>
      </c>
      <c r="AP24" s="62">
        <v>0</v>
      </c>
      <c r="AQ24" s="105">
        <v>0.2</v>
      </c>
      <c r="AR24" s="47">
        <v>15</v>
      </c>
      <c r="AS24" s="61" t="str">
        <f t="shared" si="6"/>
        <v>0/64</v>
      </c>
      <c r="AT24" s="117">
        <f t="shared" si="15"/>
        <v>15</v>
      </c>
      <c r="AU24" s="56"/>
      <c r="AV24" s="66"/>
      <c r="AW24" s="106"/>
      <c r="AX24" s="48"/>
      <c r="AY24" s="54"/>
      <c r="AZ24" s="101"/>
      <c r="BA24" s="62"/>
      <c r="BB24" s="105"/>
      <c r="BC24" s="47"/>
      <c r="BD24" s="59"/>
      <c r="BE24" s="103"/>
      <c r="BF24" s="107"/>
      <c r="BG24" s="108"/>
      <c r="BH24" s="65"/>
      <c r="BI24" s="48"/>
      <c r="BJ24" s="54"/>
      <c r="BK24" s="101"/>
      <c r="BL24" s="62"/>
      <c r="BM24" s="105"/>
      <c r="BN24" s="47"/>
      <c r="BO24" s="109"/>
      <c r="BP24" s="50"/>
      <c r="BQ24" s="50"/>
      <c r="BR24" s="51"/>
      <c r="BS24" s="51"/>
      <c r="BT24" s="50"/>
      <c r="BU24" s="50"/>
      <c r="BV24" s="50"/>
      <c r="BW24" s="50"/>
      <c r="BX24" s="56">
        <v>40</v>
      </c>
      <c r="BY24" s="66">
        <v>30</v>
      </c>
      <c r="BZ24" s="106">
        <v>210</v>
      </c>
      <c r="CA24" s="48">
        <f t="shared" si="20"/>
        <v>0.80952380952380953</v>
      </c>
      <c r="CB24" s="141">
        <v>217</v>
      </c>
      <c r="CC24" s="138">
        <v>200</v>
      </c>
      <c r="CD24" s="62">
        <v>0</v>
      </c>
      <c r="CE24" s="110">
        <v>0.1</v>
      </c>
      <c r="CF24" s="47">
        <v>15</v>
      </c>
      <c r="CG24" s="61" t="str">
        <f t="shared" si="8"/>
        <v>0/64</v>
      </c>
      <c r="CH24" s="118">
        <f t="shared" si="24"/>
        <v>15</v>
      </c>
      <c r="CI24" s="57">
        <v>25</v>
      </c>
      <c r="CJ24" s="67">
        <v>15</v>
      </c>
      <c r="CK24" s="65">
        <v>280</v>
      </c>
      <c r="CL24" s="48">
        <f t="shared" si="21"/>
        <v>0.9107142857142857</v>
      </c>
      <c r="CM24" s="137">
        <v>1463</v>
      </c>
      <c r="CN24" s="138">
        <v>1354</v>
      </c>
      <c r="CO24" s="62">
        <v>0</v>
      </c>
      <c r="CP24" s="110">
        <v>0.2</v>
      </c>
      <c r="CQ24" s="47">
        <v>24</v>
      </c>
      <c r="CR24" s="61" t="str">
        <f t="shared" si="10"/>
        <v>64/64</v>
      </c>
      <c r="CS24" s="118">
        <v>10</v>
      </c>
      <c r="CT24" s="156">
        <v>0</v>
      </c>
      <c r="CU24" s="157">
        <v>414</v>
      </c>
      <c r="CV24" s="158">
        <v>840</v>
      </c>
      <c r="CW24" s="161">
        <v>18</v>
      </c>
      <c r="CX24" s="161">
        <v>150</v>
      </c>
      <c r="CY24" s="164">
        <v>145</v>
      </c>
      <c r="CZ24" s="164">
        <v>85</v>
      </c>
      <c r="DA24" s="164">
        <v>80</v>
      </c>
      <c r="DB24" s="164">
        <v>85</v>
      </c>
      <c r="DC24" s="164">
        <v>85</v>
      </c>
      <c r="DD24" s="164">
        <v>78</v>
      </c>
      <c r="DE24" s="164">
        <v>74</v>
      </c>
      <c r="DF24" s="166">
        <f t="shared" si="11"/>
        <v>60</v>
      </c>
    </row>
    <row r="25" spans="1:112" ht="26.1" thickBot="1" x14ac:dyDescent="0.8">
      <c r="A25" s="36">
        <v>22</v>
      </c>
      <c r="B25" s="37"/>
      <c r="C25" s="55">
        <v>40</v>
      </c>
      <c r="D25" s="66">
        <v>40</v>
      </c>
      <c r="E25" s="64">
        <v>180</v>
      </c>
      <c r="F25" s="48">
        <f>+(E25-C25)/E25</f>
        <v>0.77777777777777779</v>
      </c>
      <c r="G25" s="137">
        <v>3064</v>
      </c>
      <c r="H25" s="138">
        <v>2601</v>
      </c>
      <c r="I25" s="63">
        <v>0</v>
      </c>
      <c r="J25" s="102">
        <v>0.1</v>
      </c>
      <c r="K25" s="49">
        <v>20</v>
      </c>
      <c r="L25" s="61" t="str">
        <f t="shared" si="2"/>
        <v>0/30</v>
      </c>
      <c r="M25" s="118">
        <v>16</v>
      </c>
      <c r="N25" s="58">
        <v>25</v>
      </c>
      <c r="O25" s="66">
        <v>17</v>
      </c>
      <c r="P25" s="142">
        <v>260</v>
      </c>
      <c r="Q25" s="48">
        <f t="shared" si="16"/>
        <v>0.90384615384615385</v>
      </c>
      <c r="R25" s="139">
        <v>173</v>
      </c>
      <c r="S25" s="140">
        <v>147</v>
      </c>
      <c r="T25" s="104">
        <v>0</v>
      </c>
      <c r="U25" s="102">
        <v>0</v>
      </c>
      <c r="V25" s="47">
        <v>15</v>
      </c>
      <c r="W25" s="61" t="str">
        <f t="shared" si="4"/>
        <v>0/64</v>
      </c>
      <c r="X25" s="118">
        <f t="shared" si="13"/>
        <v>15</v>
      </c>
      <c r="Y25" s="58">
        <v>0</v>
      </c>
      <c r="Z25" s="66">
        <v>0</v>
      </c>
      <c r="AA25" s="65">
        <v>0</v>
      </c>
      <c r="AB25" s="48" t="e">
        <f t="shared" si="25"/>
        <v>#DIV/0!</v>
      </c>
      <c r="AC25" s="54">
        <v>0</v>
      </c>
      <c r="AD25" s="53">
        <v>0</v>
      </c>
      <c r="AE25" s="62">
        <v>0</v>
      </c>
      <c r="AF25" s="105">
        <v>0</v>
      </c>
      <c r="AG25" s="47">
        <v>0</v>
      </c>
      <c r="AH25" s="60">
        <v>0</v>
      </c>
      <c r="AI25" s="117">
        <v>0</v>
      </c>
      <c r="AJ25" s="58">
        <v>25</v>
      </c>
      <c r="AK25" s="66">
        <v>15</v>
      </c>
      <c r="AL25" s="65">
        <v>230</v>
      </c>
      <c r="AM25" s="48">
        <f t="shared" si="18"/>
        <v>0.89130434782608692</v>
      </c>
      <c r="AN25" s="137">
        <v>2970</v>
      </c>
      <c r="AO25" s="138">
        <v>2522</v>
      </c>
      <c r="AP25" s="62">
        <v>0</v>
      </c>
      <c r="AQ25" s="105">
        <v>0.2</v>
      </c>
      <c r="AR25" s="47">
        <v>15</v>
      </c>
      <c r="AS25" s="61" t="str">
        <f t="shared" si="6"/>
        <v>0/64</v>
      </c>
      <c r="AT25" s="117">
        <f t="shared" si="15"/>
        <v>15</v>
      </c>
      <c r="AU25" s="56"/>
      <c r="AV25" s="66"/>
      <c r="AW25" s="106"/>
      <c r="AX25" s="48"/>
      <c r="AY25" s="54"/>
      <c r="AZ25" s="101"/>
      <c r="BA25" s="62"/>
      <c r="BB25" s="105"/>
      <c r="BC25" s="47"/>
      <c r="BD25" s="59"/>
      <c r="BE25" s="103"/>
      <c r="BF25" s="107"/>
      <c r="BG25" s="108"/>
      <c r="BH25" s="65"/>
      <c r="BI25" s="48"/>
      <c r="BJ25" s="54"/>
      <c r="BK25" s="101"/>
      <c r="BL25" s="62"/>
      <c r="BM25" s="105"/>
      <c r="BN25" s="47"/>
      <c r="BO25" s="109"/>
      <c r="BP25" s="50"/>
      <c r="BQ25" s="50"/>
      <c r="BR25" s="51"/>
      <c r="BS25" s="51"/>
      <c r="BT25" s="50"/>
      <c r="BU25" s="50"/>
      <c r="BV25" s="50"/>
      <c r="BW25" s="50"/>
      <c r="BX25" s="56">
        <v>40</v>
      </c>
      <c r="BY25" s="66">
        <v>27</v>
      </c>
      <c r="BZ25" s="106">
        <v>210</v>
      </c>
      <c r="CA25" s="48">
        <f t="shared" si="20"/>
        <v>0.80952380952380953</v>
      </c>
      <c r="CB25" s="141">
        <v>189</v>
      </c>
      <c r="CC25" s="138">
        <v>167</v>
      </c>
      <c r="CD25" s="62">
        <v>0</v>
      </c>
      <c r="CE25" s="110">
        <v>0.1</v>
      </c>
      <c r="CF25" s="47">
        <v>15</v>
      </c>
      <c r="CG25" s="61" t="str">
        <f t="shared" si="8"/>
        <v>0/64</v>
      </c>
      <c r="CH25" s="118">
        <f t="shared" si="24"/>
        <v>15</v>
      </c>
      <c r="CI25" s="57">
        <v>25</v>
      </c>
      <c r="CJ25" s="67">
        <v>14</v>
      </c>
      <c r="CK25" s="65">
        <v>280</v>
      </c>
      <c r="CL25" s="48">
        <f t="shared" si="21"/>
        <v>0.9107142857142857</v>
      </c>
      <c r="CM25" s="137">
        <v>1445</v>
      </c>
      <c r="CN25" s="138">
        <v>1227</v>
      </c>
      <c r="CO25" s="62">
        <v>0</v>
      </c>
      <c r="CP25" s="110">
        <v>0.2</v>
      </c>
      <c r="CQ25" s="47">
        <v>22</v>
      </c>
      <c r="CR25" s="61" t="str">
        <f t="shared" si="10"/>
        <v>0/64</v>
      </c>
      <c r="CS25" s="118">
        <v>10</v>
      </c>
      <c r="CT25" s="156">
        <v>0</v>
      </c>
      <c r="CU25" s="157">
        <v>0</v>
      </c>
      <c r="CV25" s="158">
        <v>840</v>
      </c>
      <c r="CW25" s="161">
        <v>18</v>
      </c>
      <c r="CX25" s="161">
        <v>150</v>
      </c>
      <c r="CY25" s="164">
        <v>140</v>
      </c>
      <c r="CZ25" s="164">
        <v>85</v>
      </c>
      <c r="DA25" s="164">
        <v>80</v>
      </c>
      <c r="DB25" s="164">
        <v>85</v>
      </c>
      <c r="DC25" s="164">
        <v>80</v>
      </c>
      <c r="DD25" s="164">
        <v>73</v>
      </c>
      <c r="DE25" s="164">
        <v>68</v>
      </c>
      <c r="DF25" s="166">
        <f t="shared" si="11"/>
        <v>55</v>
      </c>
    </row>
    <row r="26" spans="1:112" ht="26.1" thickBot="1" x14ac:dyDescent="0.8">
      <c r="A26" s="36">
        <v>23</v>
      </c>
      <c r="B26" s="37"/>
      <c r="C26" s="55">
        <v>46</v>
      </c>
      <c r="D26" s="66">
        <v>46</v>
      </c>
      <c r="E26" s="64">
        <v>180</v>
      </c>
      <c r="F26" s="48">
        <f t="shared" si="22"/>
        <v>0.74444444444444446</v>
      </c>
      <c r="G26" s="137">
        <v>3123</v>
      </c>
      <c r="H26" s="138">
        <v>2296</v>
      </c>
      <c r="I26" s="63">
        <v>0</v>
      </c>
      <c r="J26" s="102">
        <v>0.1</v>
      </c>
      <c r="K26" s="49">
        <v>24</v>
      </c>
      <c r="L26" s="61" t="str">
        <f t="shared" si="2"/>
        <v>30/30</v>
      </c>
      <c r="M26" s="118">
        <v>16</v>
      </c>
      <c r="N26" s="58">
        <v>30</v>
      </c>
      <c r="O26" s="66">
        <v>20</v>
      </c>
      <c r="P26" s="142">
        <v>260</v>
      </c>
      <c r="Q26" s="48">
        <f t="shared" si="16"/>
        <v>0.88461538461538458</v>
      </c>
      <c r="R26" s="139">
        <v>152</v>
      </c>
      <c r="S26" s="140">
        <v>111</v>
      </c>
      <c r="T26" s="104">
        <v>0</v>
      </c>
      <c r="U26" s="102">
        <v>0</v>
      </c>
      <c r="V26" s="47">
        <v>15</v>
      </c>
      <c r="W26" s="61" t="str">
        <f t="shared" si="4"/>
        <v>0/64</v>
      </c>
      <c r="X26" s="118">
        <f t="shared" si="13"/>
        <v>15</v>
      </c>
      <c r="Y26" s="58">
        <v>0</v>
      </c>
      <c r="Z26" s="66">
        <v>0</v>
      </c>
      <c r="AA26" s="65">
        <v>0</v>
      </c>
      <c r="AB26" s="48" t="e">
        <f t="shared" si="25"/>
        <v>#DIV/0!</v>
      </c>
      <c r="AC26" s="54">
        <v>0</v>
      </c>
      <c r="AD26" s="53">
        <v>0</v>
      </c>
      <c r="AE26" s="62">
        <v>0</v>
      </c>
      <c r="AF26" s="105">
        <v>0</v>
      </c>
      <c r="AG26" s="47">
        <v>0</v>
      </c>
      <c r="AH26" s="60">
        <v>0</v>
      </c>
      <c r="AI26" s="117">
        <v>0</v>
      </c>
      <c r="AJ26" s="58">
        <v>30</v>
      </c>
      <c r="AK26" s="66">
        <v>18</v>
      </c>
      <c r="AL26" s="65">
        <v>230</v>
      </c>
      <c r="AM26" s="48">
        <f t="shared" si="18"/>
        <v>0.86956521739130432</v>
      </c>
      <c r="AN26" s="137">
        <v>2650</v>
      </c>
      <c r="AO26" s="138">
        <v>1948</v>
      </c>
      <c r="AP26" s="62">
        <v>0</v>
      </c>
      <c r="AQ26" s="105">
        <v>0.2</v>
      </c>
      <c r="AR26" s="47">
        <v>15</v>
      </c>
      <c r="AS26" s="61" t="str">
        <f t="shared" si="6"/>
        <v>0/64</v>
      </c>
      <c r="AT26" s="117">
        <f t="shared" si="15"/>
        <v>15</v>
      </c>
      <c r="AU26" s="56"/>
      <c r="AV26" s="66"/>
      <c r="AW26" s="106"/>
      <c r="AX26" s="48"/>
      <c r="AY26" s="54"/>
      <c r="AZ26" s="101"/>
      <c r="BA26" s="62"/>
      <c r="BB26" s="105"/>
      <c r="BC26" s="47"/>
      <c r="BD26" s="59"/>
      <c r="BE26" s="103"/>
      <c r="BF26" s="107"/>
      <c r="BG26" s="108"/>
      <c r="BH26" s="65"/>
      <c r="BI26" s="48"/>
      <c r="BJ26" s="54"/>
      <c r="BK26" s="101"/>
      <c r="BL26" s="62"/>
      <c r="BM26" s="105"/>
      <c r="BN26" s="47"/>
      <c r="BO26" s="109"/>
      <c r="BP26" s="50"/>
      <c r="BQ26" s="50"/>
      <c r="BR26" s="51"/>
      <c r="BS26" s="51"/>
      <c r="BT26" s="50"/>
      <c r="BU26" s="50"/>
      <c r="BV26" s="50"/>
      <c r="BW26" s="50"/>
      <c r="BX26" s="56">
        <v>40</v>
      </c>
      <c r="BY26" s="66">
        <v>30</v>
      </c>
      <c r="BZ26" s="106">
        <v>210</v>
      </c>
      <c r="CA26" s="48">
        <f t="shared" si="20"/>
        <v>0.80952380952380953</v>
      </c>
      <c r="CB26" s="141">
        <v>162</v>
      </c>
      <c r="CC26" s="138">
        <v>119</v>
      </c>
      <c r="CD26" s="62">
        <v>0</v>
      </c>
      <c r="CE26" s="110">
        <v>0.1</v>
      </c>
      <c r="CF26" s="47">
        <v>15</v>
      </c>
      <c r="CG26" s="61" t="str">
        <f t="shared" si="8"/>
        <v>0/64</v>
      </c>
      <c r="CH26" s="118">
        <f>CF26</f>
        <v>15</v>
      </c>
      <c r="CI26" s="57">
        <v>30</v>
      </c>
      <c r="CJ26" s="67">
        <v>18</v>
      </c>
      <c r="CK26" s="65">
        <v>280</v>
      </c>
      <c r="CL26" s="48">
        <f t="shared" si="21"/>
        <v>0.8928571428571429</v>
      </c>
      <c r="CM26" s="137">
        <v>1474</v>
      </c>
      <c r="CN26" s="138">
        <v>1084</v>
      </c>
      <c r="CO26" s="62">
        <v>0</v>
      </c>
      <c r="CP26" s="110">
        <v>0.2</v>
      </c>
      <c r="CQ26" s="47">
        <v>24</v>
      </c>
      <c r="CR26" s="61" t="str">
        <f t="shared" si="10"/>
        <v>64/64</v>
      </c>
      <c r="CS26" s="118">
        <v>10</v>
      </c>
      <c r="CT26" s="156">
        <v>1241</v>
      </c>
      <c r="CU26" s="157">
        <v>0</v>
      </c>
      <c r="CV26" s="158">
        <v>840</v>
      </c>
      <c r="CW26" s="161">
        <v>18</v>
      </c>
      <c r="CX26" s="161">
        <v>150</v>
      </c>
      <c r="CY26" s="164">
        <v>160</v>
      </c>
      <c r="CZ26" s="164">
        <v>115</v>
      </c>
      <c r="DA26" s="164">
        <v>105</v>
      </c>
      <c r="DB26" s="164">
        <v>115</v>
      </c>
      <c r="DC26" s="164">
        <v>120</v>
      </c>
      <c r="DD26" s="164">
        <v>102</v>
      </c>
      <c r="DE26" s="164">
        <v>95</v>
      </c>
      <c r="DF26" s="166">
        <f t="shared" si="11"/>
        <v>45</v>
      </c>
    </row>
    <row r="27" spans="1:112" ht="26.1" thickBot="1" x14ac:dyDescent="0.8">
      <c r="A27" s="36">
        <v>24</v>
      </c>
      <c r="B27" s="37"/>
      <c r="C27" s="55">
        <v>38</v>
      </c>
      <c r="D27" s="66">
        <v>38</v>
      </c>
      <c r="E27" s="64">
        <v>180</v>
      </c>
      <c r="F27" s="48">
        <f t="shared" si="22"/>
        <v>0.78888888888888886</v>
      </c>
      <c r="G27" s="137">
        <v>3500</v>
      </c>
      <c r="H27" s="138">
        <v>3675</v>
      </c>
      <c r="I27" s="63">
        <v>0</v>
      </c>
      <c r="J27" s="102">
        <v>0.1</v>
      </c>
      <c r="K27" s="49">
        <v>24</v>
      </c>
      <c r="L27" s="61" t="str">
        <f t="shared" si="2"/>
        <v>30/30</v>
      </c>
      <c r="M27" s="118">
        <v>16</v>
      </c>
      <c r="N27" s="58">
        <v>30</v>
      </c>
      <c r="O27" s="66">
        <v>20</v>
      </c>
      <c r="P27" s="142">
        <v>260</v>
      </c>
      <c r="Q27" s="48">
        <f t="shared" si="16"/>
        <v>0.88461538461538458</v>
      </c>
      <c r="R27" s="139">
        <v>139</v>
      </c>
      <c r="S27" s="140">
        <v>146</v>
      </c>
      <c r="T27" s="104">
        <v>0</v>
      </c>
      <c r="U27" s="102">
        <v>0</v>
      </c>
      <c r="V27" s="47">
        <v>15</v>
      </c>
      <c r="W27" s="61" t="str">
        <f t="shared" si="4"/>
        <v>0/64</v>
      </c>
      <c r="X27" s="118">
        <f t="shared" si="13"/>
        <v>15</v>
      </c>
      <c r="Y27" s="58">
        <v>0</v>
      </c>
      <c r="Z27" s="66">
        <v>0</v>
      </c>
      <c r="AA27" s="65">
        <v>0</v>
      </c>
      <c r="AB27" s="48" t="e">
        <f t="shared" si="25"/>
        <v>#DIV/0!</v>
      </c>
      <c r="AC27" s="54">
        <v>0</v>
      </c>
      <c r="AD27" s="53">
        <v>0</v>
      </c>
      <c r="AE27" s="62">
        <v>0</v>
      </c>
      <c r="AF27" s="105">
        <v>0</v>
      </c>
      <c r="AG27" s="47">
        <v>0</v>
      </c>
      <c r="AH27" s="60">
        <v>0</v>
      </c>
      <c r="AI27" s="117">
        <v>0</v>
      </c>
      <c r="AJ27" s="58">
        <v>25</v>
      </c>
      <c r="AK27" s="66">
        <v>17</v>
      </c>
      <c r="AL27" s="65">
        <v>230</v>
      </c>
      <c r="AM27" s="48">
        <f t="shared" si="18"/>
        <v>0.89130434782608692</v>
      </c>
      <c r="AN27" s="137">
        <v>3135</v>
      </c>
      <c r="AO27" s="138">
        <v>3292</v>
      </c>
      <c r="AP27" s="62">
        <v>0</v>
      </c>
      <c r="AQ27" s="105">
        <v>0.2</v>
      </c>
      <c r="AR27" s="47">
        <v>15</v>
      </c>
      <c r="AS27" s="61" t="str">
        <f t="shared" si="6"/>
        <v>0/64</v>
      </c>
      <c r="AT27" s="117">
        <f t="shared" si="15"/>
        <v>15</v>
      </c>
      <c r="AU27" s="56"/>
      <c r="AV27" s="66"/>
      <c r="AW27" s="106"/>
      <c r="AX27" s="48"/>
      <c r="AY27" s="54"/>
      <c r="AZ27" s="101"/>
      <c r="BA27" s="62"/>
      <c r="BB27" s="105"/>
      <c r="BC27" s="47"/>
      <c r="BD27" s="59"/>
      <c r="BE27" s="103"/>
      <c r="BF27" s="107"/>
      <c r="BG27" s="108"/>
      <c r="BH27" s="65"/>
      <c r="BI27" s="48"/>
      <c r="BJ27" s="54"/>
      <c r="BK27" s="101"/>
      <c r="BL27" s="62"/>
      <c r="BM27" s="105"/>
      <c r="BN27" s="47"/>
      <c r="BO27" s="109"/>
      <c r="BP27" s="50"/>
      <c r="BQ27" s="50"/>
      <c r="BR27" s="51"/>
      <c r="BS27" s="51"/>
      <c r="BT27" s="50"/>
      <c r="BU27" s="50"/>
      <c r="BV27" s="50"/>
      <c r="BW27" s="50"/>
      <c r="BX27" s="56">
        <v>40</v>
      </c>
      <c r="BY27" s="66">
        <v>30</v>
      </c>
      <c r="BZ27" s="106">
        <v>210</v>
      </c>
      <c r="CA27" s="48">
        <f t="shared" si="20"/>
        <v>0.80952380952380953</v>
      </c>
      <c r="CB27" s="141">
        <v>153</v>
      </c>
      <c r="CC27" s="138">
        <v>161</v>
      </c>
      <c r="CD27" s="62">
        <v>0</v>
      </c>
      <c r="CE27" s="110">
        <v>0.1</v>
      </c>
      <c r="CF27" s="47">
        <v>15</v>
      </c>
      <c r="CG27" s="61" t="str">
        <f>IF(CF27=24,"64/64","0/64")</f>
        <v>0/64</v>
      </c>
      <c r="CH27" s="118">
        <f>CF27</f>
        <v>15</v>
      </c>
      <c r="CI27" s="57">
        <v>25</v>
      </c>
      <c r="CJ27" s="67">
        <v>17</v>
      </c>
      <c r="CK27" s="65">
        <v>280</v>
      </c>
      <c r="CL27" s="48">
        <f t="shared" si="21"/>
        <v>0.9107142857142857</v>
      </c>
      <c r="CM27" s="137">
        <v>1753</v>
      </c>
      <c r="CN27" s="138">
        <v>1841</v>
      </c>
      <c r="CO27" s="62">
        <v>0</v>
      </c>
      <c r="CP27" s="110">
        <v>0.2</v>
      </c>
      <c r="CQ27" s="47">
        <v>22</v>
      </c>
      <c r="CR27" s="61" t="str">
        <f t="shared" si="10"/>
        <v>0/64</v>
      </c>
      <c r="CS27" s="118">
        <v>10</v>
      </c>
      <c r="CT27" s="156">
        <v>0</v>
      </c>
      <c r="CU27" s="157">
        <v>1379</v>
      </c>
      <c r="CV27" s="158">
        <v>840</v>
      </c>
      <c r="CW27" s="161">
        <v>18</v>
      </c>
      <c r="CX27" s="161">
        <v>150</v>
      </c>
      <c r="CY27" s="164">
        <v>140</v>
      </c>
      <c r="CZ27" s="164">
        <v>80</v>
      </c>
      <c r="DA27" s="164">
        <v>70</v>
      </c>
      <c r="DB27" s="164">
        <v>80</v>
      </c>
      <c r="DC27" s="164">
        <v>70</v>
      </c>
      <c r="DD27" s="164">
        <v>70</v>
      </c>
      <c r="DE27" s="164">
        <v>64</v>
      </c>
      <c r="DF27" s="166">
        <f t="shared" si="11"/>
        <v>60</v>
      </c>
    </row>
    <row r="28" spans="1:112" ht="26.1" thickBot="1" x14ac:dyDescent="0.8">
      <c r="A28" s="36">
        <v>25</v>
      </c>
      <c r="B28" s="37"/>
      <c r="C28" s="55">
        <v>34</v>
      </c>
      <c r="D28" s="66">
        <v>34</v>
      </c>
      <c r="E28" s="64">
        <v>180</v>
      </c>
      <c r="F28" s="48">
        <f t="shared" si="22"/>
        <v>0.81111111111111112</v>
      </c>
      <c r="G28" s="137">
        <v>3275</v>
      </c>
      <c r="H28" s="138">
        <v>2927</v>
      </c>
      <c r="I28" s="63">
        <v>0</v>
      </c>
      <c r="J28" s="102">
        <v>0.1</v>
      </c>
      <c r="K28" s="49">
        <v>24</v>
      </c>
      <c r="L28" s="61" t="str">
        <f t="shared" si="2"/>
        <v>30/30</v>
      </c>
      <c r="M28" s="118">
        <v>16</v>
      </c>
      <c r="N28" s="58">
        <v>30</v>
      </c>
      <c r="O28" s="66">
        <v>20</v>
      </c>
      <c r="P28" s="142">
        <v>260</v>
      </c>
      <c r="Q28" s="48">
        <f t="shared" si="16"/>
        <v>0.88461538461538458</v>
      </c>
      <c r="R28" s="139">
        <v>113</v>
      </c>
      <c r="S28" s="140">
        <v>101</v>
      </c>
      <c r="T28" s="104">
        <v>0</v>
      </c>
      <c r="U28" s="102">
        <v>0</v>
      </c>
      <c r="V28" s="47">
        <v>15</v>
      </c>
      <c r="W28" s="61" t="str">
        <f t="shared" si="4"/>
        <v>0/64</v>
      </c>
      <c r="X28" s="118">
        <f t="shared" si="13"/>
        <v>15</v>
      </c>
      <c r="Y28" s="58">
        <v>0</v>
      </c>
      <c r="Z28" s="66">
        <v>0</v>
      </c>
      <c r="AA28" s="65">
        <v>0</v>
      </c>
      <c r="AB28" s="48" t="e">
        <f t="shared" si="25"/>
        <v>#DIV/0!</v>
      </c>
      <c r="AC28" s="54">
        <v>0</v>
      </c>
      <c r="AD28" s="53">
        <v>0</v>
      </c>
      <c r="AE28" s="62">
        <v>0</v>
      </c>
      <c r="AF28" s="105">
        <v>0</v>
      </c>
      <c r="AG28" s="47">
        <v>0</v>
      </c>
      <c r="AH28" s="60">
        <v>0</v>
      </c>
      <c r="AI28" s="117">
        <v>0</v>
      </c>
      <c r="AJ28" s="58">
        <v>25</v>
      </c>
      <c r="AK28" s="66">
        <v>15</v>
      </c>
      <c r="AL28" s="65">
        <v>230</v>
      </c>
      <c r="AM28" s="48">
        <f t="shared" si="18"/>
        <v>0.89130434782608692</v>
      </c>
      <c r="AN28" s="137">
        <v>2938</v>
      </c>
      <c r="AO28" s="138">
        <v>2627</v>
      </c>
      <c r="AP28" s="62">
        <v>0</v>
      </c>
      <c r="AQ28" s="105">
        <v>0.2</v>
      </c>
      <c r="AR28" s="47">
        <v>15</v>
      </c>
      <c r="AS28" s="61" t="str">
        <f t="shared" si="6"/>
        <v>0/64</v>
      </c>
      <c r="AT28" s="117">
        <f t="shared" si="15"/>
        <v>15</v>
      </c>
      <c r="AU28" s="56"/>
      <c r="AV28" s="66"/>
      <c r="AW28" s="106"/>
      <c r="AX28" s="48"/>
      <c r="AY28" s="54"/>
      <c r="AZ28" s="101"/>
      <c r="BA28" s="62"/>
      <c r="BB28" s="105"/>
      <c r="BC28" s="47"/>
      <c r="BD28" s="59"/>
      <c r="BE28" s="103"/>
      <c r="BF28" s="107"/>
      <c r="BG28" s="108"/>
      <c r="BH28" s="65"/>
      <c r="BI28" s="48"/>
      <c r="BJ28" s="54"/>
      <c r="BK28" s="101"/>
      <c r="BL28" s="62"/>
      <c r="BM28" s="105"/>
      <c r="BN28" s="47"/>
      <c r="BO28" s="109"/>
      <c r="BP28" s="50"/>
      <c r="BQ28" s="50"/>
      <c r="BR28" s="51"/>
      <c r="BS28" s="51"/>
      <c r="BT28" s="50"/>
      <c r="BU28" s="50"/>
      <c r="BV28" s="50"/>
      <c r="BW28" s="50"/>
      <c r="BX28" s="56">
        <v>35</v>
      </c>
      <c r="BY28" s="66">
        <v>25</v>
      </c>
      <c r="BZ28" s="106">
        <v>210</v>
      </c>
      <c r="CA28" s="48">
        <f t="shared" si="20"/>
        <v>0.83333333333333337</v>
      </c>
      <c r="CB28" s="141">
        <v>155</v>
      </c>
      <c r="CC28" s="138">
        <v>135</v>
      </c>
      <c r="CD28" s="62">
        <v>0</v>
      </c>
      <c r="CE28" s="110">
        <v>0.1</v>
      </c>
      <c r="CF28" s="47">
        <v>15</v>
      </c>
      <c r="CG28" s="61" t="str">
        <f t="shared" si="8"/>
        <v>0/64</v>
      </c>
      <c r="CH28" s="118">
        <f t="shared" si="24"/>
        <v>15</v>
      </c>
      <c r="CI28" s="57">
        <v>25</v>
      </c>
      <c r="CJ28" s="67">
        <v>15</v>
      </c>
      <c r="CK28" s="65">
        <v>280</v>
      </c>
      <c r="CL28" s="48">
        <f t="shared" si="21"/>
        <v>0.9107142857142857</v>
      </c>
      <c r="CM28" s="137">
        <v>1559</v>
      </c>
      <c r="CN28" s="138">
        <v>1394</v>
      </c>
      <c r="CO28" s="62">
        <v>0</v>
      </c>
      <c r="CP28" s="110">
        <v>0.2</v>
      </c>
      <c r="CQ28" s="47">
        <v>22</v>
      </c>
      <c r="CR28" s="61" t="str">
        <f t="shared" si="10"/>
        <v>0/64</v>
      </c>
      <c r="CS28" s="118">
        <v>10</v>
      </c>
      <c r="CT28" s="156">
        <v>138</v>
      </c>
      <c r="CU28" s="157">
        <v>0</v>
      </c>
      <c r="CV28" s="158">
        <v>840</v>
      </c>
      <c r="CW28" s="161">
        <v>18</v>
      </c>
      <c r="CX28" s="161">
        <v>150</v>
      </c>
      <c r="CY28" s="164">
        <v>145</v>
      </c>
      <c r="CZ28" s="164">
        <v>85</v>
      </c>
      <c r="DA28" s="164">
        <v>80</v>
      </c>
      <c r="DB28" s="164">
        <v>85</v>
      </c>
      <c r="DC28" s="164">
        <v>80</v>
      </c>
      <c r="DD28" s="164">
        <v>75</v>
      </c>
      <c r="DE28" s="164">
        <v>70</v>
      </c>
      <c r="DF28" s="166">
        <f t="shared" si="11"/>
        <v>60</v>
      </c>
    </row>
    <row r="29" spans="1:112" ht="26.1" thickBot="1" x14ac:dyDescent="0.8">
      <c r="A29" s="36">
        <v>26</v>
      </c>
      <c r="B29" s="37"/>
      <c r="C29" s="55">
        <v>30</v>
      </c>
      <c r="D29" s="66">
        <v>30</v>
      </c>
      <c r="E29" s="64">
        <v>180</v>
      </c>
      <c r="F29" s="48">
        <f t="shared" si="22"/>
        <v>0.83333333333333337</v>
      </c>
      <c r="G29" s="137">
        <v>3174</v>
      </c>
      <c r="H29" s="138">
        <v>2904</v>
      </c>
      <c r="I29" s="63">
        <v>0</v>
      </c>
      <c r="J29" s="102">
        <v>0.1</v>
      </c>
      <c r="K29" s="49">
        <v>24</v>
      </c>
      <c r="L29" s="61" t="str">
        <f t="shared" si="2"/>
        <v>30/30</v>
      </c>
      <c r="M29" s="118">
        <v>16</v>
      </c>
      <c r="N29" s="58">
        <v>25</v>
      </c>
      <c r="O29" s="66">
        <v>15</v>
      </c>
      <c r="P29" s="142">
        <v>260</v>
      </c>
      <c r="Q29" s="48">
        <f t="shared" si="16"/>
        <v>0.90384615384615385</v>
      </c>
      <c r="R29" s="139">
        <v>165</v>
      </c>
      <c r="S29" s="140">
        <v>151</v>
      </c>
      <c r="T29" s="104">
        <v>0</v>
      </c>
      <c r="U29" s="102">
        <v>0</v>
      </c>
      <c r="V29" s="47">
        <v>15</v>
      </c>
      <c r="W29" s="61" t="str">
        <f t="shared" si="4"/>
        <v>0/64</v>
      </c>
      <c r="X29" s="118">
        <f t="shared" si="13"/>
        <v>15</v>
      </c>
      <c r="Y29" s="58">
        <v>0</v>
      </c>
      <c r="Z29" s="66">
        <v>0</v>
      </c>
      <c r="AA29" s="65">
        <v>0</v>
      </c>
      <c r="AB29" s="48" t="e">
        <f t="shared" si="25"/>
        <v>#DIV/0!</v>
      </c>
      <c r="AC29" s="54">
        <v>0</v>
      </c>
      <c r="AD29" s="53">
        <v>0</v>
      </c>
      <c r="AE29" s="62">
        <v>0</v>
      </c>
      <c r="AF29" s="105">
        <v>0</v>
      </c>
      <c r="AG29" s="47">
        <v>0</v>
      </c>
      <c r="AH29" s="60">
        <v>0</v>
      </c>
      <c r="AI29" s="117">
        <v>0</v>
      </c>
      <c r="AJ29" s="58">
        <v>25</v>
      </c>
      <c r="AK29" s="66">
        <v>13</v>
      </c>
      <c r="AL29" s="65">
        <v>230</v>
      </c>
      <c r="AM29" s="48">
        <f t="shared" si="18"/>
        <v>0.89130434782608692</v>
      </c>
      <c r="AN29" s="137">
        <v>3377</v>
      </c>
      <c r="AO29" s="138">
        <v>3090</v>
      </c>
      <c r="AP29" s="62">
        <v>0</v>
      </c>
      <c r="AQ29" s="105">
        <v>0.2</v>
      </c>
      <c r="AR29" s="47">
        <v>15</v>
      </c>
      <c r="AS29" s="61" t="str">
        <f t="shared" si="6"/>
        <v>0/64</v>
      </c>
      <c r="AT29" s="117">
        <f t="shared" si="15"/>
        <v>15</v>
      </c>
      <c r="AU29" s="56">
        <v>14</v>
      </c>
      <c r="AV29" s="66">
        <v>14</v>
      </c>
      <c r="AW29" s="106">
        <v>14</v>
      </c>
      <c r="AX29" s="48">
        <v>14</v>
      </c>
      <c r="AY29" s="54">
        <v>14</v>
      </c>
      <c r="AZ29" s="101">
        <v>14</v>
      </c>
      <c r="BA29" s="62">
        <v>14</v>
      </c>
      <c r="BB29" s="105">
        <v>14</v>
      </c>
      <c r="BC29" s="47">
        <v>14</v>
      </c>
      <c r="BD29" s="59">
        <v>14</v>
      </c>
      <c r="BE29" s="103">
        <v>14</v>
      </c>
      <c r="BF29" s="107">
        <v>14</v>
      </c>
      <c r="BG29" s="108">
        <v>14</v>
      </c>
      <c r="BH29" s="65">
        <v>14</v>
      </c>
      <c r="BI29" s="48">
        <v>14</v>
      </c>
      <c r="BJ29" s="54">
        <v>14</v>
      </c>
      <c r="BK29" s="101">
        <v>14</v>
      </c>
      <c r="BL29" s="62">
        <v>14</v>
      </c>
      <c r="BM29" s="105">
        <v>14</v>
      </c>
      <c r="BN29" s="47">
        <v>14</v>
      </c>
      <c r="BO29" s="109">
        <v>14</v>
      </c>
      <c r="BP29" s="50">
        <v>14</v>
      </c>
      <c r="BQ29" s="50">
        <v>14</v>
      </c>
      <c r="BR29" s="51">
        <v>14</v>
      </c>
      <c r="BS29" s="51">
        <v>14</v>
      </c>
      <c r="BT29" s="50">
        <v>14</v>
      </c>
      <c r="BU29" s="50">
        <v>14</v>
      </c>
      <c r="BV29" s="50">
        <v>14</v>
      </c>
      <c r="BW29" s="50">
        <v>14</v>
      </c>
      <c r="BX29" s="56">
        <v>35</v>
      </c>
      <c r="BY29" s="66">
        <v>25</v>
      </c>
      <c r="BZ29" s="106">
        <v>210</v>
      </c>
      <c r="CA29" s="48">
        <f t="shared" si="20"/>
        <v>0.83333333333333337</v>
      </c>
      <c r="CB29" s="141">
        <v>182</v>
      </c>
      <c r="CC29" s="138">
        <v>167</v>
      </c>
      <c r="CD29" s="62">
        <v>0</v>
      </c>
      <c r="CE29" s="110">
        <v>0.1</v>
      </c>
      <c r="CF29" s="47">
        <v>15</v>
      </c>
      <c r="CG29" s="61" t="str">
        <f t="shared" si="8"/>
        <v>0/64</v>
      </c>
      <c r="CH29" s="118">
        <f t="shared" si="24"/>
        <v>15</v>
      </c>
      <c r="CI29" s="57">
        <v>30</v>
      </c>
      <c r="CJ29" s="67">
        <v>20</v>
      </c>
      <c r="CK29" s="65">
        <v>280</v>
      </c>
      <c r="CL29" s="48">
        <f t="shared" si="21"/>
        <v>0.8928571428571429</v>
      </c>
      <c r="CM29" s="137">
        <v>1596</v>
      </c>
      <c r="CN29" s="138">
        <v>1461</v>
      </c>
      <c r="CO29" s="62">
        <v>0</v>
      </c>
      <c r="CP29" s="110">
        <v>0.2</v>
      </c>
      <c r="CQ29" s="47">
        <v>22</v>
      </c>
      <c r="CR29" s="61" t="str">
        <f t="shared" si="10"/>
        <v>0/64</v>
      </c>
      <c r="CS29" s="118">
        <v>8</v>
      </c>
      <c r="CT29" s="156">
        <v>0</v>
      </c>
      <c r="CU29" s="157">
        <v>0</v>
      </c>
      <c r="CV29" s="158">
        <v>840</v>
      </c>
      <c r="CW29" s="161">
        <v>18</v>
      </c>
      <c r="CX29" s="161">
        <v>150</v>
      </c>
      <c r="CY29" s="164">
        <v>145</v>
      </c>
      <c r="CZ29" s="164">
        <v>90</v>
      </c>
      <c r="DA29" s="164">
        <v>80</v>
      </c>
      <c r="DB29" s="164">
        <v>90</v>
      </c>
      <c r="DC29" s="164">
        <v>80</v>
      </c>
      <c r="DD29" s="164">
        <v>80</v>
      </c>
      <c r="DE29" s="164">
        <v>74</v>
      </c>
      <c r="DF29" s="166">
        <f t="shared" si="11"/>
        <v>55</v>
      </c>
    </row>
    <row r="30" spans="1:112" ht="26.1" thickBot="1" x14ac:dyDescent="0.8">
      <c r="A30" s="36">
        <v>27</v>
      </c>
      <c r="B30" s="37"/>
      <c r="C30" s="55">
        <v>50</v>
      </c>
      <c r="D30" s="66">
        <v>50</v>
      </c>
      <c r="E30" s="64">
        <v>180</v>
      </c>
      <c r="F30" s="48">
        <f>+(E30-C30)/E30</f>
        <v>0.72222222222222221</v>
      </c>
      <c r="G30" s="137">
        <v>2924</v>
      </c>
      <c r="H30" s="138">
        <v>1804</v>
      </c>
      <c r="I30" s="63">
        <v>0</v>
      </c>
      <c r="J30" s="102">
        <v>0.1</v>
      </c>
      <c r="K30" s="49">
        <v>24</v>
      </c>
      <c r="L30" s="61" t="str">
        <f t="shared" si="2"/>
        <v>30/30</v>
      </c>
      <c r="M30" s="118">
        <v>14</v>
      </c>
      <c r="N30" s="58">
        <v>25</v>
      </c>
      <c r="O30" s="66">
        <v>13</v>
      </c>
      <c r="P30" s="142">
        <v>260</v>
      </c>
      <c r="Q30" s="48">
        <f t="shared" si="16"/>
        <v>0.90384615384615385</v>
      </c>
      <c r="R30" s="139">
        <v>115</v>
      </c>
      <c r="S30" s="140">
        <v>71</v>
      </c>
      <c r="T30" s="104">
        <v>0</v>
      </c>
      <c r="U30" s="102">
        <v>0</v>
      </c>
      <c r="V30" s="47">
        <v>14</v>
      </c>
      <c r="W30" s="61" t="str">
        <f t="shared" si="4"/>
        <v>0/64</v>
      </c>
      <c r="X30" s="118">
        <f t="shared" si="13"/>
        <v>14</v>
      </c>
      <c r="Y30" s="58">
        <v>0</v>
      </c>
      <c r="Z30" s="66">
        <v>0</v>
      </c>
      <c r="AA30" s="65">
        <v>0</v>
      </c>
      <c r="AB30" s="48" t="e">
        <f t="shared" si="25"/>
        <v>#DIV/0!</v>
      </c>
      <c r="AC30" s="54">
        <v>0</v>
      </c>
      <c r="AD30" s="53">
        <v>0</v>
      </c>
      <c r="AE30" s="62">
        <v>0</v>
      </c>
      <c r="AF30" s="105">
        <v>0</v>
      </c>
      <c r="AG30" s="47">
        <v>0</v>
      </c>
      <c r="AH30" s="60">
        <v>0</v>
      </c>
      <c r="AI30" s="117">
        <v>0</v>
      </c>
      <c r="AJ30" s="58">
        <v>20</v>
      </c>
      <c r="AK30" s="66">
        <v>10</v>
      </c>
      <c r="AL30" s="65">
        <v>230</v>
      </c>
      <c r="AM30" s="48">
        <f t="shared" si="18"/>
        <v>0.91304347826086951</v>
      </c>
      <c r="AN30" s="137">
        <v>2095</v>
      </c>
      <c r="AO30" s="138">
        <v>1293</v>
      </c>
      <c r="AP30" s="62">
        <v>0</v>
      </c>
      <c r="AQ30" s="105">
        <v>0.2</v>
      </c>
      <c r="AR30" s="47">
        <v>14</v>
      </c>
      <c r="AS30" s="61" t="str">
        <f t="shared" si="6"/>
        <v>0/64</v>
      </c>
      <c r="AT30" s="117">
        <f t="shared" si="15"/>
        <v>14</v>
      </c>
      <c r="AU30" s="56"/>
      <c r="AV30" s="66"/>
      <c r="AW30" s="106"/>
      <c r="AX30" s="48"/>
      <c r="AY30" s="54"/>
      <c r="AZ30" s="101"/>
      <c r="BA30" s="62"/>
      <c r="BB30" s="105"/>
      <c r="BC30" s="47"/>
      <c r="BD30" s="59"/>
      <c r="BE30" s="103"/>
      <c r="BF30" s="107"/>
      <c r="BG30" s="108"/>
      <c r="BH30" s="65"/>
      <c r="BI30" s="48"/>
      <c r="BJ30" s="54"/>
      <c r="BK30" s="101"/>
      <c r="BL30" s="62"/>
      <c r="BM30" s="105"/>
      <c r="BN30" s="47"/>
      <c r="BO30" s="109"/>
      <c r="BP30" s="50"/>
      <c r="BQ30" s="50"/>
      <c r="BR30" s="51"/>
      <c r="BS30" s="51"/>
      <c r="BT30" s="50"/>
      <c r="BU30" s="50"/>
      <c r="BV30" s="50"/>
      <c r="BW30" s="50"/>
      <c r="BX30" s="56">
        <v>35</v>
      </c>
      <c r="BY30" s="66">
        <v>25</v>
      </c>
      <c r="BZ30" s="106">
        <v>210</v>
      </c>
      <c r="CA30" s="48">
        <f t="shared" si="20"/>
        <v>0.83333333333333337</v>
      </c>
      <c r="CB30" s="141">
        <v>138</v>
      </c>
      <c r="CC30" s="138">
        <v>85</v>
      </c>
      <c r="CD30" s="62">
        <v>0</v>
      </c>
      <c r="CE30" s="110">
        <v>0.1</v>
      </c>
      <c r="CF30" s="47">
        <v>14</v>
      </c>
      <c r="CG30" s="61" t="str">
        <f t="shared" si="8"/>
        <v>0/64</v>
      </c>
      <c r="CH30" s="118">
        <f t="shared" si="24"/>
        <v>14</v>
      </c>
      <c r="CI30" s="57">
        <v>30</v>
      </c>
      <c r="CJ30" s="67">
        <v>22</v>
      </c>
      <c r="CK30" s="65">
        <v>280</v>
      </c>
      <c r="CL30" s="48">
        <f t="shared" si="21"/>
        <v>0.8928571428571429</v>
      </c>
      <c r="CM30" s="137">
        <v>1024</v>
      </c>
      <c r="CN30" s="138">
        <v>632</v>
      </c>
      <c r="CO30" s="62">
        <v>0</v>
      </c>
      <c r="CP30" s="110">
        <v>0.2</v>
      </c>
      <c r="CQ30" s="47">
        <v>22</v>
      </c>
      <c r="CR30" s="61" t="str">
        <f t="shared" si="10"/>
        <v>0/64</v>
      </c>
      <c r="CS30" s="118">
        <v>8</v>
      </c>
      <c r="CT30" s="156">
        <v>1655</v>
      </c>
      <c r="CU30" s="157">
        <v>0</v>
      </c>
      <c r="CV30" s="158">
        <v>840</v>
      </c>
      <c r="CW30" s="161">
        <v>18</v>
      </c>
      <c r="CX30" s="161">
        <v>150</v>
      </c>
      <c r="CY30" s="164">
        <v>168</v>
      </c>
      <c r="CZ30" s="164">
        <v>120</v>
      </c>
      <c r="DA30" s="164">
        <v>115</v>
      </c>
      <c r="DB30" s="164">
        <v>120</v>
      </c>
      <c r="DC30" s="164">
        <v>140</v>
      </c>
      <c r="DD30" s="164">
        <v>112</v>
      </c>
      <c r="DE30" s="164">
        <v>104</v>
      </c>
      <c r="DF30" s="166">
        <f t="shared" si="11"/>
        <v>48</v>
      </c>
    </row>
    <row r="31" spans="1:112" ht="26.1" thickBot="1" x14ac:dyDescent="0.8">
      <c r="A31" s="36">
        <v>28</v>
      </c>
      <c r="B31" s="37"/>
      <c r="C31" s="55">
        <v>45</v>
      </c>
      <c r="D31" s="66">
        <v>45</v>
      </c>
      <c r="E31" s="64">
        <v>180</v>
      </c>
      <c r="F31" s="48">
        <f>+(E31-C31)/E31</f>
        <v>0.75</v>
      </c>
      <c r="G31" s="137">
        <v>3106</v>
      </c>
      <c r="H31" s="138">
        <v>3533</v>
      </c>
      <c r="I31" s="63">
        <v>0</v>
      </c>
      <c r="J31" s="102">
        <v>0.1</v>
      </c>
      <c r="K31" s="49">
        <v>24</v>
      </c>
      <c r="L31" s="61" t="str">
        <f t="shared" si="2"/>
        <v>30/30</v>
      </c>
      <c r="M31" s="118">
        <v>15</v>
      </c>
      <c r="N31" s="58">
        <v>25</v>
      </c>
      <c r="O31" s="66">
        <v>13</v>
      </c>
      <c r="P31" s="142">
        <v>260</v>
      </c>
      <c r="Q31" s="48">
        <f t="shared" si="16"/>
        <v>0.90384615384615385</v>
      </c>
      <c r="R31" s="139">
        <v>172</v>
      </c>
      <c r="S31" s="140">
        <v>195</v>
      </c>
      <c r="T31" s="104">
        <v>0</v>
      </c>
      <c r="U31" s="102">
        <v>0</v>
      </c>
      <c r="V31" s="47">
        <v>15</v>
      </c>
      <c r="W31" s="61" t="str">
        <f t="shared" si="4"/>
        <v>0/64</v>
      </c>
      <c r="X31" s="118">
        <f t="shared" si="13"/>
        <v>15</v>
      </c>
      <c r="Y31" s="58">
        <v>0</v>
      </c>
      <c r="Z31" s="66">
        <v>0</v>
      </c>
      <c r="AA31" s="65">
        <v>0</v>
      </c>
      <c r="AB31" s="48" t="e">
        <f t="shared" si="25"/>
        <v>#DIV/0!</v>
      </c>
      <c r="AC31" s="54">
        <v>0</v>
      </c>
      <c r="AD31" s="53">
        <v>0</v>
      </c>
      <c r="AE31" s="62">
        <v>0</v>
      </c>
      <c r="AF31" s="105">
        <v>0</v>
      </c>
      <c r="AG31" s="47">
        <v>0</v>
      </c>
      <c r="AH31" s="60">
        <v>0</v>
      </c>
      <c r="AI31" s="117">
        <v>0</v>
      </c>
      <c r="AJ31" s="58">
        <v>20</v>
      </c>
      <c r="AK31" s="66">
        <v>12</v>
      </c>
      <c r="AL31" s="65">
        <v>230</v>
      </c>
      <c r="AM31" s="48">
        <f t="shared" si="18"/>
        <v>0.91304347826086951</v>
      </c>
      <c r="AN31" s="137">
        <v>3251</v>
      </c>
      <c r="AO31" s="138">
        <v>3698</v>
      </c>
      <c r="AP31" s="62">
        <v>0</v>
      </c>
      <c r="AQ31" s="105">
        <v>0.2</v>
      </c>
      <c r="AR31" s="47">
        <v>15</v>
      </c>
      <c r="AS31" s="61" t="str">
        <f t="shared" si="6"/>
        <v>0/64</v>
      </c>
      <c r="AT31" s="117">
        <f t="shared" si="15"/>
        <v>15</v>
      </c>
      <c r="AU31" s="56"/>
      <c r="AV31" s="66"/>
      <c r="AW31" s="106"/>
      <c r="AX31" s="48"/>
      <c r="AY31" s="54"/>
      <c r="AZ31" s="101"/>
      <c r="BA31" s="62"/>
      <c r="BB31" s="105"/>
      <c r="BC31" s="47"/>
      <c r="BD31" s="59"/>
      <c r="BE31" s="103"/>
      <c r="BF31" s="107"/>
      <c r="BG31" s="108"/>
      <c r="BH31" s="65"/>
      <c r="BI31" s="48"/>
      <c r="BJ31" s="54"/>
      <c r="BK31" s="101"/>
      <c r="BL31" s="62"/>
      <c r="BM31" s="105"/>
      <c r="BN31" s="47"/>
      <c r="BO31" s="109"/>
      <c r="BP31" s="50"/>
      <c r="BQ31" s="50"/>
      <c r="BR31" s="51"/>
      <c r="BS31" s="51"/>
      <c r="BT31" s="50"/>
      <c r="BU31" s="50"/>
      <c r="BV31" s="50"/>
      <c r="BW31" s="50"/>
      <c r="BX31" s="56">
        <v>35</v>
      </c>
      <c r="BY31" s="66">
        <v>25</v>
      </c>
      <c r="BZ31" s="106">
        <v>210</v>
      </c>
      <c r="CA31" s="48">
        <f t="shared" si="20"/>
        <v>0.83333333333333337</v>
      </c>
      <c r="CB31" s="141">
        <v>184</v>
      </c>
      <c r="CC31" s="138">
        <v>209</v>
      </c>
      <c r="CD31" s="62">
        <v>0</v>
      </c>
      <c r="CE31" s="110">
        <v>0.1</v>
      </c>
      <c r="CF31" s="47">
        <v>15</v>
      </c>
      <c r="CG31" s="61" t="str">
        <f t="shared" si="8"/>
        <v>0/64</v>
      </c>
      <c r="CH31" s="118">
        <f t="shared" si="24"/>
        <v>15</v>
      </c>
      <c r="CI31" s="57">
        <v>30</v>
      </c>
      <c r="CJ31" s="67">
        <v>20</v>
      </c>
      <c r="CK31" s="65">
        <v>280</v>
      </c>
      <c r="CL31" s="48">
        <f t="shared" si="21"/>
        <v>0.8928571428571429</v>
      </c>
      <c r="CM31" s="137">
        <v>1456</v>
      </c>
      <c r="CN31" s="138">
        <v>1656</v>
      </c>
      <c r="CO31" s="62">
        <v>0</v>
      </c>
      <c r="CP31" s="110">
        <v>0.2</v>
      </c>
      <c r="CQ31" s="47">
        <v>22</v>
      </c>
      <c r="CR31" s="61" t="str">
        <f t="shared" si="10"/>
        <v>0/64</v>
      </c>
      <c r="CS31" s="118">
        <v>8</v>
      </c>
      <c r="CT31" s="156">
        <v>0</v>
      </c>
      <c r="CU31" s="157">
        <v>1655</v>
      </c>
      <c r="CV31" s="158">
        <v>840</v>
      </c>
      <c r="CW31" s="161">
        <v>18</v>
      </c>
      <c r="CX31" s="161">
        <v>150</v>
      </c>
      <c r="CY31" s="164">
        <v>145</v>
      </c>
      <c r="CZ31" s="164">
        <v>80</v>
      </c>
      <c r="DA31" s="164">
        <v>75</v>
      </c>
      <c r="DB31" s="164">
        <v>80</v>
      </c>
      <c r="DC31" s="164">
        <v>80</v>
      </c>
      <c r="DD31" s="164">
        <v>72</v>
      </c>
      <c r="DE31" s="164">
        <v>66</v>
      </c>
      <c r="DF31" s="166">
        <f t="shared" si="11"/>
        <v>65</v>
      </c>
    </row>
    <row r="32" spans="1:112" ht="26.1" thickBot="1" x14ac:dyDescent="0.8">
      <c r="A32" s="36">
        <v>29</v>
      </c>
      <c r="B32" s="37"/>
      <c r="C32" s="55">
        <v>40</v>
      </c>
      <c r="D32" s="66">
        <v>40</v>
      </c>
      <c r="E32" s="64">
        <v>180</v>
      </c>
      <c r="F32" s="48">
        <f t="shared" si="22"/>
        <v>0.77777777777777779</v>
      </c>
      <c r="G32" s="137">
        <v>2844</v>
      </c>
      <c r="H32" s="138">
        <v>2056</v>
      </c>
      <c r="I32" s="63">
        <v>0</v>
      </c>
      <c r="J32" s="102">
        <v>0.1</v>
      </c>
      <c r="K32" s="49">
        <v>24</v>
      </c>
      <c r="L32" s="61" t="str">
        <f t="shared" si="2"/>
        <v>30/30</v>
      </c>
      <c r="M32" s="118">
        <v>15</v>
      </c>
      <c r="N32" s="58">
        <v>30</v>
      </c>
      <c r="O32" s="66">
        <v>18</v>
      </c>
      <c r="P32" s="142">
        <v>260</v>
      </c>
      <c r="Q32" s="48">
        <f t="shared" si="16"/>
        <v>0.88461538461538458</v>
      </c>
      <c r="R32" s="139">
        <v>143</v>
      </c>
      <c r="S32" s="140">
        <v>103</v>
      </c>
      <c r="T32" s="104">
        <v>0</v>
      </c>
      <c r="U32" s="102">
        <v>0</v>
      </c>
      <c r="V32" s="47">
        <v>15</v>
      </c>
      <c r="W32" s="61" t="str">
        <f t="shared" si="4"/>
        <v>0/64</v>
      </c>
      <c r="X32" s="118">
        <f>V32</f>
        <v>15</v>
      </c>
      <c r="Y32" s="58">
        <v>0</v>
      </c>
      <c r="Z32" s="66">
        <v>0</v>
      </c>
      <c r="AA32" s="65">
        <v>0</v>
      </c>
      <c r="AB32" s="48" t="e">
        <f t="shared" si="25"/>
        <v>#DIV/0!</v>
      </c>
      <c r="AC32" s="54">
        <v>0</v>
      </c>
      <c r="AD32" s="53">
        <v>0</v>
      </c>
      <c r="AE32" s="62">
        <v>0</v>
      </c>
      <c r="AF32" s="105">
        <v>0</v>
      </c>
      <c r="AG32" s="47">
        <v>0</v>
      </c>
      <c r="AH32" s="60">
        <v>0</v>
      </c>
      <c r="AI32" s="117">
        <v>0</v>
      </c>
      <c r="AJ32" s="58">
        <v>25</v>
      </c>
      <c r="AK32" s="66">
        <v>15</v>
      </c>
      <c r="AL32" s="65">
        <v>230</v>
      </c>
      <c r="AM32" s="48">
        <f t="shared" si="18"/>
        <v>0.89130434782608692</v>
      </c>
      <c r="AN32" s="137">
        <v>3074</v>
      </c>
      <c r="AO32" s="138">
        <v>2223</v>
      </c>
      <c r="AP32" s="62">
        <v>0</v>
      </c>
      <c r="AQ32" s="105">
        <v>0.2</v>
      </c>
      <c r="AR32" s="47">
        <v>15</v>
      </c>
      <c r="AS32" s="61" t="str">
        <f t="shared" si="6"/>
        <v>0/64</v>
      </c>
      <c r="AT32" s="117">
        <f t="shared" si="15"/>
        <v>15</v>
      </c>
      <c r="AU32" s="56"/>
      <c r="AV32" s="66"/>
      <c r="AW32" s="106"/>
      <c r="AX32" s="48"/>
      <c r="AY32" s="54"/>
      <c r="AZ32" s="101"/>
      <c r="BA32" s="62"/>
      <c r="BB32" s="105"/>
      <c r="BC32" s="47"/>
      <c r="BD32" s="59"/>
      <c r="BE32" s="103"/>
      <c r="BF32" s="107"/>
      <c r="BG32" s="108"/>
      <c r="BH32" s="65"/>
      <c r="BI32" s="48"/>
      <c r="BJ32" s="54"/>
      <c r="BK32" s="101"/>
      <c r="BL32" s="62"/>
      <c r="BM32" s="105"/>
      <c r="BN32" s="47"/>
      <c r="BO32" s="109"/>
      <c r="BP32" s="50"/>
      <c r="BQ32" s="50"/>
      <c r="BR32" s="51"/>
      <c r="BS32" s="51"/>
      <c r="BT32" s="50"/>
      <c r="BU32" s="50"/>
      <c r="BV32" s="50"/>
      <c r="BW32" s="50"/>
      <c r="BX32" s="56">
        <v>40</v>
      </c>
      <c r="BY32" s="66">
        <v>28</v>
      </c>
      <c r="BZ32" s="106">
        <v>210</v>
      </c>
      <c r="CA32" s="48">
        <f t="shared" si="20"/>
        <v>0.80952380952380953</v>
      </c>
      <c r="CB32" s="141">
        <v>166</v>
      </c>
      <c r="CC32" s="138">
        <v>120</v>
      </c>
      <c r="CD32" s="62">
        <v>0</v>
      </c>
      <c r="CE32" s="110">
        <v>0.1</v>
      </c>
      <c r="CF32" s="47">
        <v>15</v>
      </c>
      <c r="CG32" s="61" t="str">
        <f t="shared" si="8"/>
        <v>0/64</v>
      </c>
      <c r="CH32" s="118">
        <f t="shared" si="24"/>
        <v>15</v>
      </c>
      <c r="CI32" s="57">
        <v>25</v>
      </c>
      <c r="CJ32" s="67">
        <v>15</v>
      </c>
      <c r="CK32" s="65">
        <v>280</v>
      </c>
      <c r="CL32" s="48">
        <f t="shared" si="21"/>
        <v>0.9107142857142857</v>
      </c>
      <c r="CM32" s="137">
        <v>1529</v>
      </c>
      <c r="CN32" s="138">
        <v>1105</v>
      </c>
      <c r="CO32" s="62">
        <v>0</v>
      </c>
      <c r="CP32" s="110">
        <v>0.2</v>
      </c>
      <c r="CQ32" s="47">
        <v>21</v>
      </c>
      <c r="CR32" s="61" t="str">
        <f t="shared" si="10"/>
        <v>0/64</v>
      </c>
      <c r="CS32" s="118">
        <v>10</v>
      </c>
      <c r="CT32" s="156">
        <v>1103</v>
      </c>
      <c r="CU32" s="157">
        <v>0</v>
      </c>
      <c r="CV32" s="158">
        <v>840</v>
      </c>
      <c r="CW32" s="161">
        <v>18</v>
      </c>
      <c r="CX32" s="161">
        <v>150</v>
      </c>
      <c r="CY32" s="164">
        <v>170</v>
      </c>
      <c r="CZ32" s="164">
        <v>120</v>
      </c>
      <c r="DA32" s="164">
        <v>115</v>
      </c>
      <c r="DB32" s="164">
        <v>120</v>
      </c>
      <c r="DC32" s="164">
        <v>120</v>
      </c>
      <c r="DD32" s="164">
        <v>110</v>
      </c>
      <c r="DE32" s="164">
        <v>104</v>
      </c>
      <c r="DF32" s="166">
        <f t="shared" si="11"/>
        <v>50</v>
      </c>
    </row>
    <row r="33" spans="1:147" ht="26.1" thickBot="1" x14ac:dyDescent="0.8">
      <c r="A33" s="36">
        <v>30</v>
      </c>
      <c r="B33" s="37"/>
      <c r="C33" s="55">
        <v>40</v>
      </c>
      <c r="D33" s="66">
        <v>40</v>
      </c>
      <c r="E33" s="64">
        <v>180</v>
      </c>
      <c r="F33" s="48">
        <f t="shared" si="22"/>
        <v>0.77777777777777779</v>
      </c>
      <c r="G33" s="137">
        <v>2591</v>
      </c>
      <c r="H33" s="138">
        <v>2554</v>
      </c>
      <c r="I33" s="63">
        <v>0</v>
      </c>
      <c r="J33" s="102">
        <v>0.1</v>
      </c>
      <c r="K33" s="49">
        <v>24</v>
      </c>
      <c r="L33" s="61" t="str">
        <f t="shared" ref="L33" si="26">IF(K33=24,"30/30","0/30")</f>
        <v>30/30</v>
      </c>
      <c r="M33" s="118">
        <v>20</v>
      </c>
      <c r="N33" s="58">
        <v>30</v>
      </c>
      <c r="O33" s="66">
        <v>18</v>
      </c>
      <c r="P33" s="142">
        <v>260</v>
      </c>
      <c r="Q33" s="48">
        <f t="shared" ref="Q33" si="27">+(P33-N33)/P33</f>
        <v>0.88461538461538458</v>
      </c>
      <c r="R33" s="139">
        <v>179</v>
      </c>
      <c r="S33" s="140">
        <v>177</v>
      </c>
      <c r="T33" s="104">
        <v>0</v>
      </c>
      <c r="U33" s="102">
        <v>0</v>
      </c>
      <c r="V33" s="47">
        <v>15</v>
      </c>
      <c r="W33" s="61" t="str">
        <f t="shared" ref="W33" si="28">IF(V33=24,"64/64","0/64")</f>
        <v>0/64</v>
      </c>
      <c r="X33" s="118">
        <f t="shared" ref="X33" si="29">V33</f>
        <v>15</v>
      </c>
      <c r="Y33" s="58"/>
      <c r="Z33" s="66"/>
      <c r="AA33" s="65"/>
      <c r="AB33" s="48"/>
      <c r="AC33" s="54"/>
      <c r="AD33" s="53"/>
      <c r="AE33" s="62"/>
      <c r="AF33" s="105"/>
      <c r="AG33" s="47"/>
      <c r="AH33" s="60"/>
      <c r="AI33" s="117"/>
      <c r="AJ33" s="58">
        <v>25</v>
      </c>
      <c r="AK33" s="66">
        <v>15</v>
      </c>
      <c r="AL33" s="65">
        <v>230</v>
      </c>
      <c r="AM33" s="48">
        <f t="shared" ref="AM33" si="30">+(AL33-AJ33)/AL33</f>
        <v>0.89130434782608692</v>
      </c>
      <c r="AN33" s="137">
        <v>3335</v>
      </c>
      <c r="AO33" s="138">
        <v>3288</v>
      </c>
      <c r="AP33" s="62">
        <v>0</v>
      </c>
      <c r="AQ33" s="105">
        <v>0.2</v>
      </c>
      <c r="AR33" s="47">
        <v>15</v>
      </c>
      <c r="AS33" s="61" t="str">
        <f t="shared" ref="AS33" si="31">IF(AR33=24,"64/64","0/64")</f>
        <v>0/64</v>
      </c>
      <c r="AT33" s="117">
        <f t="shared" ref="AT33" si="32">AR33</f>
        <v>15</v>
      </c>
      <c r="AU33" s="56"/>
      <c r="AV33" s="66"/>
      <c r="AW33" s="106"/>
      <c r="AX33" s="48"/>
      <c r="AY33" s="54"/>
      <c r="AZ33" s="101"/>
      <c r="BA33" s="62"/>
      <c r="BB33" s="105"/>
      <c r="BC33" s="47"/>
      <c r="BD33" s="59"/>
      <c r="BE33" s="103"/>
      <c r="BF33" s="107"/>
      <c r="BG33" s="108"/>
      <c r="BH33" s="65"/>
      <c r="BI33" s="48"/>
      <c r="BJ33" s="54"/>
      <c r="BK33" s="101"/>
      <c r="BL33" s="62"/>
      <c r="BM33" s="105"/>
      <c r="BN33" s="47"/>
      <c r="BO33" s="109"/>
      <c r="BP33" s="50"/>
      <c r="BQ33" s="50"/>
      <c r="BR33" s="51"/>
      <c r="BS33" s="51"/>
      <c r="BT33" s="50"/>
      <c r="BU33" s="50"/>
      <c r="BV33" s="50"/>
      <c r="BW33" s="50"/>
      <c r="BX33" s="56">
        <v>35</v>
      </c>
      <c r="BY33" s="66">
        <v>25</v>
      </c>
      <c r="BZ33" s="106">
        <v>210</v>
      </c>
      <c r="CA33" s="48">
        <f t="shared" ref="CA33" si="33">+(BZ33-BX33)/BZ33</f>
        <v>0.83333333333333337</v>
      </c>
      <c r="CB33" s="141">
        <v>202</v>
      </c>
      <c r="CC33" s="138">
        <v>199</v>
      </c>
      <c r="CD33" s="62">
        <v>0</v>
      </c>
      <c r="CE33" s="110">
        <v>0.1</v>
      </c>
      <c r="CF33" s="47">
        <v>15</v>
      </c>
      <c r="CG33" s="61" t="str">
        <f t="shared" ref="CG33" si="34">IF(CF33=24,"64/64","0/64")</f>
        <v>0/64</v>
      </c>
      <c r="CH33" s="118">
        <f t="shared" ref="CH33" si="35">CF33</f>
        <v>15</v>
      </c>
      <c r="CI33" s="57">
        <v>25</v>
      </c>
      <c r="CJ33" s="67">
        <v>18</v>
      </c>
      <c r="CK33" s="65">
        <v>280</v>
      </c>
      <c r="CL33" s="48">
        <f t="shared" ref="CL33" si="36">+(CK33-CI33)/CK33</f>
        <v>0.9107142857142857</v>
      </c>
      <c r="CM33" s="137">
        <v>1823</v>
      </c>
      <c r="CN33" s="138">
        <v>1797</v>
      </c>
      <c r="CO33" s="62">
        <v>0</v>
      </c>
      <c r="CP33" s="110">
        <v>0.2</v>
      </c>
      <c r="CQ33" s="47">
        <v>16</v>
      </c>
      <c r="CR33" s="61" t="str">
        <f t="shared" ref="CR33" si="37">IF(CQ33=24,"64/64","0/64")</f>
        <v>0/64</v>
      </c>
      <c r="CS33" s="118">
        <v>12</v>
      </c>
      <c r="CT33" s="156">
        <v>0</v>
      </c>
      <c r="CU33" s="157">
        <v>690</v>
      </c>
      <c r="CV33" s="158">
        <v>630</v>
      </c>
      <c r="CW33" s="161">
        <v>18</v>
      </c>
      <c r="CX33" s="161">
        <v>150</v>
      </c>
      <c r="CY33" s="164">
        <v>140</v>
      </c>
      <c r="CZ33" s="164">
        <v>85</v>
      </c>
      <c r="DA33" s="164">
        <v>80</v>
      </c>
      <c r="DB33" s="164">
        <v>85</v>
      </c>
      <c r="DC33" s="164">
        <v>95</v>
      </c>
      <c r="DD33" s="164">
        <v>75</v>
      </c>
      <c r="DE33" s="164">
        <v>70</v>
      </c>
      <c r="DF33" s="166">
        <f t="shared" si="11"/>
        <v>55</v>
      </c>
    </row>
    <row r="34" spans="1:147" ht="25.8" x14ac:dyDescent="0.75">
      <c r="A34" s="36">
        <v>31</v>
      </c>
      <c r="B34" s="37"/>
      <c r="C34" s="55">
        <v>35</v>
      </c>
      <c r="D34" s="66">
        <v>35</v>
      </c>
      <c r="E34" s="64">
        <v>180</v>
      </c>
      <c r="F34" s="48">
        <f t="shared" ref="F34" si="38">+(E34-C34)/E34</f>
        <v>0.80555555555555558</v>
      </c>
      <c r="G34" s="137">
        <v>2936</v>
      </c>
      <c r="H34" s="138">
        <v>2582</v>
      </c>
      <c r="I34" s="63">
        <v>0</v>
      </c>
      <c r="J34" s="102">
        <v>0.1</v>
      </c>
      <c r="K34" s="49">
        <v>24</v>
      </c>
      <c r="L34" s="61" t="str">
        <f t="shared" ref="L34" si="39">IF(K34=24,"30/30","0/30")</f>
        <v>30/30</v>
      </c>
      <c r="M34" s="118">
        <v>16</v>
      </c>
      <c r="N34" s="58">
        <v>30</v>
      </c>
      <c r="O34" s="66">
        <v>18</v>
      </c>
      <c r="P34" s="142">
        <v>260</v>
      </c>
      <c r="Q34" s="48">
        <f t="shared" ref="Q34" si="40">+(P34-N34)/P34</f>
        <v>0.88461538461538458</v>
      </c>
      <c r="R34" s="139">
        <v>120</v>
      </c>
      <c r="S34" s="140">
        <v>106</v>
      </c>
      <c r="T34" s="104">
        <v>0</v>
      </c>
      <c r="U34" s="102">
        <v>0</v>
      </c>
      <c r="V34" s="47">
        <v>15</v>
      </c>
      <c r="W34" s="61" t="str">
        <f t="shared" ref="W34" si="41">IF(V34=24,"64/64","0/64")</f>
        <v>0/64</v>
      </c>
      <c r="X34" s="118">
        <f t="shared" ref="X34" si="42">V34</f>
        <v>15</v>
      </c>
      <c r="Y34" s="58"/>
      <c r="Z34" s="66"/>
      <c r="AA34" s="65"/>
      <c r="AB34" s="48"/>
      <c r="AC34" s="54"/>
      <c r="AD34" s="53"/>
      <c r="AE34" s="62"/>
      <c r="AF34" s="105"/>
      <c r="AG34" s="47"/>
      <c r="AH34" s="60"/>
      <c r="AI34" s="117"/>
      <c r="AJ34" s="58">
        <v>25</v>
      </c>
      <c r="AK34" s="66">
        <v>15</v>
      </c>
      <c r="AL34" s="65">
        <v>230</v>
      </c>
      <c r="AM34" s="48">
        <f t="shared" ref="AM34" si="43">+(AL34-AJ34)/AL34</f>
        <v>0.89130434782608692</v>
      </c>
      <c r="AN34" s="137">
        <v>3002</v>
      </c>
      <c r="AO34" s="138">
        <v>2640</v>
      </c>
      <c r="AP34" s="62">
        <v>0</v>
      </c>
      <c r="AQ34" s="105">
        <v>0.2</v>
      </c>
      <c r="AR34" s="47">
        <v>15</v>
      </c>
      <c r="AS34" s="61" t="str">
        <f t="shared" ref="AS34" si="44">IF(AR34=24,"64/64","0/64")</f>
        <v>0/64</v>
      </c>
      <c r="AT34" s="117">
        <f t="shared" ref="AT34" si="45">AR34</f>
        <v>15</v>
      </c>
      <c r="AU34" s="56"/>
      <c r="AV34" s="66"/>
      <c r="AW34" s="106"/>
      <c r="AX34" s="48"/>
      <c r="AY34" s="54"/>
      <c r="AZ34" s="101"/>
      <c r="BA34" s="62"/>
      <c r="BB34" s="105"/>
      <c r="BC34" s="47"/>
      <c r="BD34" s="59"/>
      <c r="BE34" s="103"/>
      <c r="BF34" s="107"/>
      <c r="BG34" s="108"/>
      <c r="BH34" s="65"/>
      <c r="BI34" s="48"/>
      <c r="BJ34" s="54"/>
      <c r="BK34" s="101"/>
      <c r="BL34" s="62"/>
      <c r="BM34" s="105"/>
      <c r="BN34" s="47"/>
      <c r="BO34" s="109"/>
      <c r="BP34" s="50"/>
      <c r="BQ34" s="50"/>
      <c r="BR34" s="51"/>
      <c r="BS34" s="51"/>
      <c r="BT34" s="50"/>
      <c r="BU34" s="50"/>
      <c r="BV34" s="50"/>
      <c r="BW34" s="50"/>
      <c r="BX34" s="56">
        <v>40</v>
      </c>
      <c r="BY34" s="66">
        <v>18</v>
      </c>
      <c r="BZ34" s="106">
        <v>210</v>
      </c>
      <c r="CA34" s="48">
        <f t="shared" ref="CA34" si="46">+(BZ34-BX34)/BZ34</f>
        <v>0.80952380952380953</v>
      </c>
      <c r="CB34" s="141">
        <v>166</v>
      </c>
      <c r="CC34" s="138">
        <v>146</v>
      </c>
      <c r="CD34" s="62">
        <v>0</v>
      </c>
      <c r="CE34" s="110">
        <v>0.1</v>
      </c>
      <c r="CF34" s="47">
        <v>15</v>
      </c>
      <c r="CG34" s="61" t="str">
        <f t="shared" ref="CG34" si="47">IF(CF34=24,"64/64","0/64")</f>
        <v>0/64</v>
      </c>
      <c r="CH34" s="118">
        <f t="shared" ref="CH34" si="48">CF34</f>
        <v>15</v>
      </c>
      <c r="CI34" s="57">
        <v>25</v>
      </c>
      <c r="CJ34" s="67">
        <v>15</v>
      </c>
      <c r="CK34" s="65">
        <v>280</v>
      </c>
      <c r="CL34" s="48">
        <f t="shared" ref="CL34" si="49">+(CK34-CI34)/CK34</f>
        <v>0.9107142857142857</v>
      </c>
      <c r="CM34" s="137">
        <v>1773</v>
      </c>
      <c r="CN34" s="138">
        <v>1559</v>
      </c>
      <c r="CO34" s="62">
        <v>0</v>
      </c>
      <c r="CP34" s="110">
        <v>0.2</v>
      </c>
      <c r="CQ34" s="47">
        <v>24</v>
      </c>
      <c r="CR34" s="61" t="str">
        <f t="shared" ref="CR34" si="50">IF(CQ34=24,"64/64","0/64")</f>
        <v>64/64</v>
      </c>
      <c r="CS34" s="118">
        <v>10</v>
      </c>
      <c r="CT34" s="156">
        <v>0</v>
      </c>
      <c r="CU34" s="157">
        <v>138</v>
      </c>
      <c r="CV34" s="158">
        <v>630</v>
      </c>
      <c r="CW34" s="161">
        <v>18</v>
      </c>
      <c r="CX34" s="161">
        <v>150</v>
      </c>
      <c r="CY34" s="164">
        <v>155</v>
      </c>
      <c r="CZ34" s="164">
        <v>100</v>
      </c>
      <c r="DA34" s="164">
        <v>95</v>
      </c>
      <c r="DB34" s="164">
        <v>100</v>
      </c>
      <c r="DC34" s="164">
        <v>90</v>
      </c>
      <c r="DD34" s="164">
        <v>90</v>
      </c>
      <c r="DE34" s="164">
        <v>82</v>
      </c>
      <c r="DF34" s="166">
        <f t="shared" ref="DF34" si="51">CY34-CZ34</f>
        <v>55</v>
      </c>
    </row>
    <row r="35" spans="1:147" s="39" customFormat="1" ht="25.2" x14ac:dyDescent="0.85">
      <c r="A35" s="69"/>
      <c r="B35" s="70"/>
      <c r="C35" s="133">
        <f>MAX(C4:C34)</f>
        <v>50</v>
      </c>
      <c r="D35" s="133">
        <f>MAX(D4:D34)</f>
        <v>50</v>
      </c>
      <c r="E35" s="70"/>
      <c r="F35" s="70"/>
      <c r="G35" s="71">
        <f>SUM(G4:G34)</f>
        <v>101701</v>
      </c>
      <c r="H35" s="71">
        <f>SUM(H4:H34)</f>
        <v>92819</v>
      </c>
      <c r="I35" s="77">
        <f>SUM(I4:I34)</f>
        <v>0</v>
      </c>
      <c r="J35" s="77">
        <f>SUM(J4:J34)</f>
        <v>3.1000000000000014</v>
      </c>
      <c r="K35" s="78">
        <f>SUM(K4:K34)</f>
        <v>737</v>
      </c>
      <c r="L35" s="70"/>
      <c r="M35" s="119">
        <f>AVERAGE(M4:M34)</f>
        <v>15.419354838709678</v>
      </c>
      <c r="N35" s="133">
        <f>MAX(N4:N34)</f>
        <v>35</v>
      </c>
      <c r="O35" s="133">
        <f>MAX(O4:O34)</f>
        <v>23</v>
      </c>
      <c r="P35" s="70"/>
      <c r="Q35" s="70"/>
      <c r="R35" s="73">
        <f>SUM(R4:R34)</f>
        <v>5481</v>
      </c>
      <c r="S35" s="73">
        <f>SUM(S4:S34)</f>
        <v>5019</v>
      </c>
      <c r="T35" s="77">
        <f>SUM(T4:T34)</f>
        <v>0</v>
      </c>
      <c r="U35" s="77">
        <f>SUM(U4:U34)</f>
        <v>0</v>
      </c>
      <c r="V35" s="77">
        <f>SUM(V4:V34)</f>
        <v>454</v>
      </c>
      <c r="W35" s="70"/>
      <c r="X35" s="119">
        <f>AVERAGE(X4:X34)</f>
        <v>14.64516129032258</v>
      </c>
      <c r="Y35" s="133">
        <f>MAX(Y4:Y34)</f>
        <v>0</v>
      </c>
      <c r="Z35" s="133">
        <f>MAX(Z4:Z34)</f>
        <v>0</v>
      </c>
      <c r="AA35" s="70"/>
      <c r="AB35" s="70"/>
      <c r="AC35" s="71">
        <f>SUM(AC4:AC34)</f>
        <v>0</v>
      </c>
      <c r="AD35" s="71">
        <f>SUM(AD4:AD34)</f>
        <v>0</v>
      </c>
      <c r="AE35" s="73">
        <v>0</v>
      </c>
      <c r="AF35" s="77">
        <f>SUM(AF4:AF34)</f>
        <v>0</v>
      </c>
      <c r="AG35" s="77">
        <f>SUM(AG4:AG34)</f>
        <v>0</v>
      </c>
      <c r="AH35" s="70"/>
      <c r="AI35" s="119">
        <f>AVERAGE(AI4:AI34)</f>
        <v>0</v>
      </c>
      <c r="AJ35" s="133">
        <f>MAX(AJ4:AJ34)</f>
        <v>30</v>
      </c>
      <c r="AK35" s="133">
        <f>MAX(AK4:AK34)</f>
        <v>18</v>
      </c>
      <c r="AL35" s="70"/>
      <c r="AM35" s="70"/>
      <c r="AN35" s="74">
        <f>SUM(AN4:AN34)</f>
        <v>94178</v>
      </c>
      <c r="AO35" s="74">
        <f>SUM(AO4:AO34)</f>
        <v>86183</v>
      </c>
      <c r="AP35" s="73">
        <v>0</v>
      </c>
      <c r="AQ35" s="77">
        <f>SUM(AQ4:AQ34)</f>
        <v>6.2000000000000028</v>
      </c>
      <c r="AR35" s="77">
        <f>SUM(AR4:AR34)</f>
        <v>454</v>
      </c>
      <c r="AS35" s="70"/>
      <c r="AT35" s="119">
        <f>AVERAGE(AT4:AT34)</f>
        <v>14.64516129032258</v>
      </c>
      <c r="AU35" s="70"/>
      <c r="AV35" s="70"/>
      <c r="AW35" s="70"/>
      <c r="AX35" s="70"/>
      <c r="AY35" s="75"/>
      <c r="AZ35" s="70"/>
      <c r="BA35" s="70"/>
      <c r="BB35" s="70"/>
      <c r="BC35" s="70"/>
      <c r="BD35" s="72"/>
      <c r="BE35" s="70"/>
      <c r="BF35" s="70"/>
      <c r="BG35" s="70"/>
      <c r="BH35" s="70"/>
      <c r="BI35" s="70"/>
      <c r="BJ35" s="70"/>
      <c r="BK35" s="70"/>
      <c r="BL35" s="70"/>
      <c r="BM35" s="70"/>
      <c r="BN35" s="72"/>
      <c r="BO35" s="70"/>
      <c r="BP35" s="70"/>
      <c r="BQ35" s="70"/>
      <c r="BR35" s="70"/>
      <c r="BS35" s="70"/>
      <c r="BT35" s="70"/>
      <c r="BU35" s="70"/>
      <c r="BV35" s="70"/>
      <c r="BW35" s="70"/>
      <c r="BX35" s="133">
        <f>MAX(BX4:BX34)</f>
        <v>40</v>
      </c>
      <c r="BY35" s="133">
        <f>MAX(BY4:BY34)</f>
        <v>30</v>
      </c>
      <c r="BZ35" s="52"/>
      <c r="CA35" s="70"/>
      <c r="CB35" s="74">
        <f>SUM(CB4:CB34)</f>
        <v>6519</v>
      </c>
      <c r="CC35" s="74">
        <f>SUM(CC4:CC34)</f>
        <v>5982</v>
      </c>
      <c r="CD35" s="73">
        <v>0</v>
      </c>
      <c r="CE35" s="77">
        <f>SUM(CE4:CE34)</f>
        <v>3.1000000000000014</v>
      </c>
      <c r="CF35" s="77">
        <f>SUM(CF4:CF34)</f>
        <v>454</v>
      </c>
      <c r="CG35" s="76"/>
      <c r="CH35" s="119">
        <f>AVERAGE(CH4:CH34)</f>
        <v>14.64516129032258</v>
      </c>
      <c r="CI35" s="133">
        <f>MAX(CI4:CI34)</f>
        <v>35</v>
      </c>
      <c r="CJ35" s="133">
        <f>MAX(CJ4:CJ34)</f>
        <v>25</v>
      </c>
      <c r="CK35" s="70"/>
      <c r="CL35" s="79"/>
      <c r="CM35" s="74">
        <f>SUM(CM4:CM34)</f>
        <v>51912</v>
      </c>
      <c r="CN35" s="74">
        <f>SUM(CN4:CN34)</f>
        <v>47399</v>
      </c>
      <c r="CO35" s="73">
        <v>0</v>
      </c>
      <c r="CP35" s="77">
        <f>SUM(CP4:CP34)</f>
        <v>6.2000000000000028</v>
      </c>
      <c r="CQ35" s="77">
        <f>SUM(CQ4:CQ34)</f>
        <v>690</v>
      </c>
      <c r="CR35" s="70"/>
      <c r="CS35" s="119">
        <f>AVERAGE(CS4:CS34)</f>
        <v>8.8387096774193541</v>
      </c>
      <c r="CT35" s="74">
        <f>SUM(CT4:CT34)</f>
        <v>14597</v>
      </c>
      <c r="CU35" s="74">
        <f>SUM(CU4:CU34)</f>
        <v>8800</v>
      </c>
      <c r="CV35" s="74">
        <f>SUM(CV4:CV34)</f>
        <v>22680</v>
      </c>
      <c r="CW35" s="162"/>
      <c r="CX35" s="162"/>
      <c r="CY35" s="2"/>
      <c r="CZ35" s="2"/>
      <c r="DA35" s="2"/>
      <c r="DB35" s="2"/>
      <c r="DC35" s="2"/>
      <c r="DD35" s="2"/>
      <c r="DE35" s="2"/>
      <c r="DH35" s="2"/>
      <c r="DI35" s="2"/>
      <c r="DJ35" s="2"/>
      <c r="DK35" s="2"/>
      <c r="DL35" s="2"/>
      <c r="DM35" s="3"/>
      <c r="DN35" s="2"/>
      <c r="DO35" s="2"/>
      <c r="DP35" s="2"/>
      <c r="DQ35" s="2"/>
      <c r="DR35" s="2"/>
      <c r="DS35" s="2"/>
      <c r="DT35" s="2"/>
      <c r="DU35" s="2"/>
      <c r="DV35" s="2"/>
      <c r="DW35" s="2"/>
      <c r="DX35" s="2"/>
      <c r="DY35" s="2"/>
      <c r="DZ35" s="2"/>
      <c r="EA35" s="2"/>
      <c r="EB35" s="2"/>
      <c r="EC35" s="2"/>
      <c r="ED35" s="2"/>
      <c r="EE35" s="2"/>
      <c r="EF35" s="2"/>
      <c r="EG35" s="2"/>
      <c r="EH35" s="2"/>
      <c r="EI35" s="2"/>
      <c r="EJ35" s="2"/>
      <c r="EK35" s="2"/>
      <c r="EL35" s="2"/>
      <c r="EM35" s="2"/>
      <c r="EN35" s="2"/>
      <c r="EO35" s="2"/>
      <c r="EP35" s="2"/>
      <c r="EQ35" s="2"/>
    </row>
    <row r="36" spans="1:147" s="39" customFormat="1" ht="25.2" x14ac:dyDescent="0.85">
      <c r="A36" s="40"/>
      <c r="B36" s="121"/>
      <c r="C36" s="134">
        <f>MIN(C4:C34)</f>
        <v>30</v>
      </c>
      <c r="D36" s="134">
        <f>MIN(D4:D34)</f>
        <v>30</v>
      </c>
      <c r="E36" s="121"/>
      <c r="F36" s="121"/>
      <c r="G36" s="128">
        <f>AVERAGE(G4:G34)</f>
        <v>3280.6774193548385</v>
      </c>
      <c r="H36" s="122"/>
      <c r="I36" s="123"/>
      <c r="J36" s="123"/>
      <c r="K36" s="124"/>
      <c r="L36" s="121"/>
      <c r="M36" s="127">
        <f>SUM(M4:M34)</f>
        <v>478</v>
      </c>
      <c r="N36" s="134">
        <f>MIN(N4:N34)</f>
        <v>25</v>
      </c>
      <c r="O36" s="134">
        <f>MIN(O4:O34)</f>
        <v>13</v>
      </c>
      <c r="P36" s="121"/>
      <c r="Q36" s="121"/>
      <c r="R36" s="128">
        <f>AVERAGE(R4:R34)</f>
        <v>176.80645161290323</v>
      </c>
      <c r="S36" s="126"/>
      <c r="T36" s="123"/>
      <c r="U36" s="123"/>
      <c r="V36" s="123"/>
      <c r="W36" s="121"/>
      <c r="X36" s="127">
        <f>SUM(X4:X34)</f>
        <v>454</v>
      </c>
      <c r="Y36" s="134">
        <f>MIN(Y4:Y34)</f>
        <v>0</v>
      </c>
      <c r="Z36" s="134">
        <f>MIN(Z4:Z34)</f>
        <v>0</v>
      </c>
      <c r="AA36" s="121"/>
      <c r="AB36" s="121"/>
      <c r="AC36" s="128">
        <f>AVERAGE(AC4:AC34)</f>
        <v>0</v>
      </c>
      <c r="AD36" s="122"/>
      <c r="AE36" s="126"/>
      <c r="AF36" s="123"/>
      <c r="AG36" s="123"/>
      <c r="AH36" s="121"/>
      <c r="AI36" s="127"/>
      <c r="AJ36" s="134">
        <f>MIN(AJ4:AJ34)</f>
        <v>20</v>
      </c>
      <c r="AK36" s="134">
        <f>MIN(AK4:AK34)</f>
        <v>10</v>
      </c>
      <c r="AL36" s="121"/>
      <c r="AM36" s="121"/>
      <c r="AN36" s="128">
        <f>AVERAGE(AN4:AN34)</f>
        <v>3038</v>
      </c>
      <c r="AO36" s="128"/>
      <c r="AP36" s="126"/>
      <c r="AQ36" s="123"/>
      <c r="AR36" s="123"/>
      <c r="AS36" s="121"/>
      <c r="AT36" s="127">
        <f>SUM(AT4:AT34)</f>
        <v>454</v>
      </c>
      <c r="AU36" s="121"/>
      <c r="AV36" s="121"/>
      <c r="AW36" s="121"/>
      <c r="AX36" s="121"/>
      <c r="AY36" s="129"/>
      <c r="AZ36" s="121"/>
      <c r="BA36" s="121"/>
      <c r="BB36" s="121"/>
      <c r="BC36" s="121"/>
      <c r="BD36" s="125"/>
      <c r="BE36" s="121"/>
      <c r="BF36" s="121"/>
      <c r="BG36" s="121"/>
      <c r="BH36" s="121"/>
      <c r="BI36" s="121"/>
      <c r="BJ36" s="121"/>
      <c r="BK36" s="121"/>
      <c r="BL36" s="121"/>
      <c r="BM36" s="121"/>
      <c r="BN36" s="125"/>
      <c r="BO36" s="121"/>
      <c r="BP36" s="121"/>
      <c r="BQ36" s="121"/>
      <c r="BR36" s="121"/>
      <c r="BS36" s="121"/>
      <c r="BT36" s="121"/>
      <c r="BU36" s="121"/>
      <c r="BV36" s="121"/>
      <c r="BW36" s="121"/>
      <c r="BX36" s="134">
        <f>MIN(BX4:BX34)</f>
        <v>30</v>
      </c>
      <c r="BY36" s="134">
        <f>MIN(BY4:BY34)</f>
        <v>18</v>
      </c>
      <c r="BZ36" s="130"/>
      <c r="CA36" s="121"/>
      <c r="CB36" s="128">
        <f>AVERAGE(CB4:CB34)</f>
        <v>210.29032258064515</v>
      </c>
      <c r="CC36" s="128"/>
      <c r="CD36" s="126"/>
      <c r="CE36" s="126"/>
      <c r="CF36" s="123"/>
      <c r="CG36" s="131"/>
      <c r="CH36" s="127">
        <f>SUM(CH4:CH34)</f>
        <v>454</v>
      </c>
      <c r="CI36" s="134">
        <f>MIN(CI4:CI34)</f>
        <v>20</v>
      </c>
      <c r="CJ36" s="134">
        <f>MIN(CJ4:CJ34)</f>
        <v>14</v>
      </c>
      <c r="CK36" s="121"/>
      <c r="CL36" s="132"/>
      <c r="CM36" s="128">
        <f>AVERAGE(CM4:CM34)</f>
        <v>1674.5806451612902</v>
      </c>
      <c r="CN36" s="128"/>
      <c r="CO36" s="126"/>
      <c r="CP36" s="123"/>
      <c r="CQ36" s="123"/>
      <c r="CR36" s="121"/>
      <c r="CS36" s="127">
        <f>SUM(CS4:CS34)</f>
        <v>274</v>
      </c>
      <c r="CT36" s="136">
        <f>CT35-CU35</f>
        <v>5797</v>
      </c>
      <c r="CU36" s="2"/>
      <c r="CV36" s="2"/>
      <c r="CW36" s="146">
        <v>5517.2</v>
      </c>
      <c r="CX36" s="2"/>
      <c r="CY36" s="2"/>
      <c r="CZ36" s="2"/>
      <c r="DA36" s="2"/>
      <c r="DB36" s="2"/>
      <c r="DC36" s="2"/>
      <c r="DD36" s="2"/>
      <c r="DE36" s="2"/>
      <c r="DH36" s="2"/>
      <c r="DI36" s="2"/>
      <c r="DJ36" s="2"/>
      <c r="DK36" s="2"/>
      <c r="DL36" s="2"/>
      <c r="DM36" s="3"/>
      <c r="DN36" s="2"/>
      <c r="DO36" s="2"/>
      <c r="DP36" s="2"/>
      <c r="DQ36" s="2"/>
      <c r="DR36" s="2"/>
      <c r="DS36" s="2"/>
      <c r="DT36" s="2"/>
      <c r="DU36" s="2"/>
      <c r="DV36" s="2"/>
      <c r="DW36" s="2"/>
      <c r="DX36" s="2"/>
      <c r="DY36" s="2"/>
      <c r="DZ36" s="2"/>
      <c r="EA36" s="2"/>
      <c r="EB36" s="2"/>
      <c r="EC36" s="2"/>
      <c r="ED36" s="2"/>
      <c r="EE36" s="2"/>
      <c r="EF36" s="2"/>
      <c r="EG36" s="2"/>
      <c r="EH36" s="2"/>
      <c r="EI36" s="2"/>
      <c r="EJ36" s="2"/>
      <c r="EK36" s="2"/>
      <c r="EL36" s="2"/>
      <c r="EM36" s="2"/>
      <c r="EN36" s="2"/>
      <c r="EO36" s="2"/>
      <c r="EP36" s="2"/>
      <c r="EQ36" s="2"/>
    </row>
    <row r="37" spans="1:147" s="39" customFormat="1" x14ac:dyDescent="0.8">
      <c r="A37" s="40"/>
      <c r="G37" s="41"/>
      <c r="H37" s="41"/>
      <c r="K37" s="42"/>
      <c r="M37" s="116"/>
      <c r="R37" s="41"/>
      <c r="S37" s="41"/>
      <c r="T37" s="43"/>
      <c r="X37" s="116"/>
      <c r="AC37" s="44"/>
      <c r="AD37" s="44"/>
      <c r="AI37" s="116"/>
      <c r="AT37" s="116"/>
      <c r="AY37" s="45"/>
      <c r="BD37" s="5"/>
      <c r="BN37" s="5"/>
      <c r="CG37" s="46"/>
      <c r="CH37" s="116"/>
      <c r="CS37" s="116"/>
      <c r="CT37" s="135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H37" s="2"/>
      <c r="DI37" s="2"/>
      <c r="DJ37" s="2"/>
      <c r="DK37" s="2"/>
      <c r="DL37" s="2"/>
      <c r="DM37" s="3"/>
      <c r="DN37" s="2"/>
      <c r="DO37" s="2"/>
      <c r="DP37" s="2"/>
      <c r="DQ37" s="2"/>
      <c r="DR37" s="2"/>
      <c r="DS37" s="2"/>
      <c r="DT37" s="2"/>
      <c r="DU37" s="2"/>
      <c r="DV37" s="2"/>
      <c r="DW37" s="2"/>
      <c r="DX37" s="2"/>
      <c r="DY37" s="2"/>
      <c r="DZ37" s="2"/>
      <c r="EA37" s="2"/>
      <c r="EB37" s="2"/>
      <c r="EC37" s="2"/>
      <c r="ED37" s="2"/>
      <c r="EE37" s="2"/>
      <c r="EF37" s="2"/>
      <c r="EG37" s="2"/>
      <c r="EH37" s="2"/>
      <c r="EI37" s="2"/>
      <c r="EJ37" s="2"/>
      <c r="EK37" s="2"/>
      <c r="EL37" s="2"/>
      <c r="EM37" s="2"/>
      <c r="EN37" s="2"/>
      <c r="EO37" s="2"/>
      <c r="EP37" s="2"/>
      <c r="EQ37" s="2"/>
    </row>
    <row r="38" spans="1:147" s="39" customFormat="1" x14ac:dyDescent="0.8">
      <c r="A38" s="40"/>
      <c r="H38" s="41"/>
      <c r="K38" s="42"/>
      <c r="M38" s="116"/>
      <c r="R38" s="41"/>
      <c r="S38" s="41"/>
      <c r="T38" s="43"/>
      <c r="X38" s="116"/>
      <c r="AC38" s="44"/>
      <c r="AD38" s="44"/>
      <c r="AI38" s="116"/>
      <c r="AT38" s="116"/>
      <c r="AY38" s="45"/>
      <c r="BD38" s="5"/>
      <c r="BN38" s="5"/>
      <c r="CG38" s="46"/>
      <c r="CH38" s="116"/>
      <c r="CS38" s="116"/>
      <c r="CT38" s="135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3"/>
      <c r="DN38" s="2"/>
      <c r="DO38" s="2"/>
      <c r="DP38" s="2"/>
      <c r="DQ38" s="2"/>
      <c r="DR38" s="2"/>
      <c r="DS38" s="2"/>
      <c r="DT38" s="2"/>
      <c r="DU38" s="2"/>
      <c r="DV38" s="2"/>
      <c r="DW38" s="2"/>
      <c r="DX38" s="2"/>
      <c r="DY38" s="2"/>
      <c r="DZ38" s="2"/>
      <c r="EA38" s="2"/>
      <c r="EB38" s="2"/>
      <c r="EC38" s="2"/>
      <c r="ED38" s="2"/>
      <c r="EE38" s="2"/>
      <c r="EF38" s="2"/>
      <c r="EG38" s="2"/>
      <c r="EH38" s="2"/>
      <c r="EI38" s="2"/>
      <c r="EJ38" s="2"/>
      <c r="EK38" s="2"/>
      <c r="EL38" s="2"/>
      <c r="EM38" s="2"/>
      <c r="EN38" s="2"/>
      <c r="EO38" s="2"/>
      <c r="EP38" s="2"/>
      <c r="EQ38" s="2"/>
    </row>
    <row r="39" spans="1:147" s="39" customFormat="1" x14ac:dyDescent="0.8">
      <c r="A39" s="40"/>
      <c r="H39" s="41"/>
      <c r="K39" s="42"/>
      <c r="M39" s="116"/>
      <c r="R39" s="41"/>
      <c r="S39" s="41"/>
      <c r="T39" s="43"/>
      <c r="X39" s="116"/>
      <c r="AC39" s="44"/>
      <c r="AD39" s="44"/>
      <c r="AI39" s="116"/>
      <c r="AT39" s="116"/>
      <c r="AY39" s="45"/>
      <c r="BD39" s="5"/>
      <c r="BN39" s="5"/>
      <c r="CG39" s="46"/>
      <c r="CH39" s="116"/>
      <c r="CS39" s="116"/>
      <c r="CT39" s="135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3"/>
      <c r="DN39" s="2"/>
      <c r="DO39" s="2"/>
      <c r="DP39" s="2"/>
      <c r="DQ39" s="2"/>
      <c r="DR39" s="2"/>
      <c r="DS39" s="2"/>
      <c r="DT39" s="2"/>
      <c r="DU39" s="2"/>
      <c r="DV39" s="2"/>
      <c r="DW39" s="2"/>
      <c r="DX39" s="2"/>
      <c r="DY39" s="2"/>
      <c r="DZ39" s="2"/>
      <c r="EA39" s="2"/>
      <c r="EB39" s="2"/>
      <c r="EC39" s="2"/>
      <c r="ED39" s="2"/>
      <c r="EE39" s="2"/>
      <c r="EF39" s="2"/>
      <c r="EG39" s="2"/>
      <c r="EH39" s="2"/>
      <c r="EI39" s="2"/>
      <c r="EJ39" s="2"/>
      <c r="EK39" s="2"/>
      <c r="EL39" s="2"/>
      <c r="EM39" s="2"/>
      <c r="EN39" s="2"/>
      <c r="EO39" s="2"/>
      <c r="EP39" s="2"/>
      <c r="EQ39" s="2"/>
    </row>
    <row r="40" spans="1:147" s="39" customFormat="1" x14ac:dyDescent="0.8">
      <c r="A40" s="40"/>
      <c r="H40" s="41"/>
      <c r="K40" s="42"/>
      <c r="M40" s="116"/>
      <c r="R40" s="41"/>
      <c r="S40" s="41"/>
      <c r="T40" s="43"/>
      <c r="X40" s="116"/>
      <c r="AC40" s="44"/>
      <c r="AD40" s="44"/>
      <c r="AI40" s="116"/>
      <c r="AT40" s="116"/>
      <c r="AY40" s="45"/>
      <c r="BD40" s="5"/>
      <c r="BN40" s="5"/>
      <c r="CG40" s="46"/>
      <c r="CH40" s="116"/>
      <c r="CS40" s="116"/>
      <c r="CT40" s="135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3"/>
      <c r="DN40" s="2"/>
      <c r="DO40" s="2"/>
      <c r="DP40" s="2"/>
      <c r="DQ40" s="2"/>
      <c r="DR40" s="2"/>
      <c r="DS40" s="2"/>
      <c r="DT40" s="2"/>
      <c r="DU40" s="2"/>
      <c r="DV40" s="2"/>
      <c r="DW40" s="2"/>
      <c r="DX40" s="2"/>
      <c r="DY40" s="2"/>
      <c r="DZ40" s="2"/>
      <c r="EA40" s="2"/>
      <c r="EB40" s="2"/>
      <c r="EC40" s="2"/>
      <c r="ED40" s="2"/>
      <c r="EE40" s="2"/>
      <c r="EF40" s="2"/>
      <c r="EG40" s="2"/>
      <c r="EH40" s="2"/>
      <c r="EI40" s="2"/>
      <c r="EJ40" s="2"/>
      <c r="EK40" s="2"/>
      <c r="EL40" s="2"/>
      <c r="EM40" s="2"/>
      <c r="EN40" s="2"/>
      <c r="EO40" s="2"/>
      <c r="EP40" s="2"/>
      <c r="EQ40" s="2"/>
    </row>
    <row r="41" spans="1:147" s="39" customFormat="1" x14ac:dyDescent="0.8">
      <c r="A41" s="40"/>
      <c r="H41" s="41"/>
      <c r="K41" s="42"/>
      <c r="M41" s="116"/>
      <c r="R41" s="41"/>
      <c r="S41" s="41"/>
      <c r="T41" s="43"/>
      <c r="X41" s="116"/>
      <c r="AC41" s="44"/>
      <c r="AD41" s="44"/>
      <c r="AI41" s="116"/>
      <c r="AT41" s="116"/>
      <c r="AY41" s="45"/>
      <c r="BD41" s="5"/>
      <c r="BN41" s="5"/>
      <c r="CG41" s="46"/>
      <c r="CH41" s="116"/>
      <c r="CS41" s="116"/>
      <c r="CT41" s="135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3"/>
      <c r="DN41" s="2"/>
      <c r="DO41" s="2"/>
      <c r="DP41" s="2"/>
      <c r="DQ41" s="2"/>
      <c r="DR41" s="2"/>
      <c r="DS41" s="2"/>
      <c r="DT41" s="2"/>
      <c r="DU41" s="2"/>
      <c r="DV41" s="2"/>
      <c r="DW41" s="2"/>
      <c r="DX41" s="2"/>
      <c r="DY41" s="2"/>
      <c r="DZ41" s="2"/>
      <c r="EA41" s="2"/>
      <c r="EB41" s="2"/>
      <c r="EC41" s="2"/>
      <c r="ED41" s="2"/>
      <c r="EE41" s="2"/>
      <c r="EF41" s="2"/>
      <c r="EG41" s="2"/>
      <c r="EH41" s="2"/>
      <c r="EI41" s="2"/>
      <c r="EJ41" s="2"/>
      <c r="EK41" s="2"/>
      <c r="EL41" s="2"/>
      <c r="EM41" s="2"/>
      <c r="EN41" s="2"/>
      <c r="EO41" s="2"/>
      <c r="EP41" s="2"/>
      <c r="EQ41" s="2"/>
    </row>
    <row r="42" spans="1:147" s="39" customFormat="1" x14ac:dyDescent="0.8">
      <c r="A42" s="40"/>
      <c r="G42" s="41"/>
      <c r="H42" s="41"/>
      <c r="K42" s="42"/>
      <c r="M42" s="116"/>
      <c r="R42" s="41"/>
      <c r="S42" s="41"/>
      <c r="T42" s="43"/>
      <c r="X42" s="116"/>
      <c r="AC42" s="44"/>
      <c r="AD42" s="44"/>
      <c r="AI42" s="116"/>
      <c r="AT42" s="116"/>
      <c r="AY42" s="45"/>
      <c r="BD42" s="5"/>
      <c r="BN42" s="5"/>
      <c r="CG42" s="46"/>
      <c r="CH42" s="116"/>
      <c r="CS42" s="116"/>
      <c r="CT42" s="135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3"/>
      <c r="DN42" s="2"/>
      <c r="DO42" s="2"/>
      <c r="DP42" s="2"/>
      <c r="DQ42" s="2"/>
      <c r="DR42" s="2"/>
      <c r="DS42" s="2"/>
      <c r="DT42" s="2"/>
      <c r="DU42" s="2"/>
      <c r="DV42" s="2"/>
      <c r="DW42" s="2"/>
      <c r="DX42" s="2"/>
      <c r="DY42" s="2"/>
      <c r="DZ42" s="2"/>
      <c r="EA42" s="2"/>
      <c r="EB42" s="2"/>
      <c r="EC42" s="2"/>
      <c r="ED42" s="2"/>
      <c r="EE42" s="2"/>
      <c r="EF42" s="2"/>
      <c r="EG42" s="2"/>
      <c r="EH42" s="2"/>
      <c r="EI42" s="2"/>
      <c r="EJ42" s="2"/>
      <c r="EK42" s="2"/>
      <c r="EL42" s="2"/>
      <c r="EM42" s="2"/>
      <c r="EN42" s="2"/>
      <c r="EO42" s="2"/>
      <c r="EP42" s="2"/>
      <c r="EQ42" s="2"/>
    </row>
    <row r="43" spans="1:147" s="39" customFormat="1" x14ac:dyDescent="0.8">
      <c r="A43" s="40"/>
      <c r="G43" s="41"/>
      <c r="H43" s="41"/>
      <c r="K43" s="42"/>
      <c r="M43" s="116"/>
      <c r="R43" s="41"/>
      <c r="S43" s="41"/>
      <c r="T43" s="43"/>
      <c r="X43" s="116"/>
      <c r="AC43" s="44"/>
      <c r="AD43" s="44"/>
      <c r="AI43" s="116"/>
      <c r="AT43" s="116"/>
      <c r="AY43" s="45"/>
      <c r="BD43" s="5"/>
      <c r="BN43" s="5"/>
      <c r="CG43" s="46"/>
      <c r="CH43" s="116"/>
      <c r="CS43" s="116"/>
      <c r="CT43" s="135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3"/>
      <c r="DN43" s="2"/>
      <c r="DO43" s="2"/>
      <c r="DP43" s="2"/>
      <c r="DQ43" s="2"/>
      <c r="DR43" s="2"/>
      <c r="DS43" s="2"/>
      <c r="DT43" s="2"/>
      <c r="DU43" s="2"/>
      <c r="DV43" s="2"/>
      <c r="DW43" s="2"/>
      <c r="DX43" s="2"/>
      <c r="DY43" s="2"/>
      <c r="DZ43" s="2"/>
      <c r="EA43" s="2"/>
      <c r="EB43" s="2"/>
      <c r="EC43" s="2"/>
      <c r="ED43" s="2"/>
      <c r="EE43" s="2"/>
      <c r="EF43" s="2"/>
      <c r="EG43" s="2"/>
      <c r="EH43" s="2"/>
      <c r="EI43" s="2"/>
      <c r="EJ43" s="2"/>
      <c r="EK43" s="2"/>
      <c r="EL43" s="2"/>
      <c r="EM43" s="2"/>
      <c r="EN43" s="2"/>
      <c r="EO43" s="2"/>
      <c r="EP43" s="2"/>
      <c r="EQ43" s="2"/>
    </row>
    <row r="44" spans="1:147" s="39" customFormat="1" x14ac:dyDescent="0.8">
      <c r="A44" s="40"/>
      <c r="G44" s="41"/>
      <c r="H44" s="41"/>
      <c r="K44" s="42"/>
      <c r="M44" s="116"/>
      <c r="R44" s="41"/>
      <c r="S44" s="41"/>
      <c r="T44" s="43"/>
      <c r="X44" s="116"/>
      <c r="AC44" s="44"/>
      <c r="AD44" s="44"/>
      <c r="AI44" s="116"/>
      <c r="AT44" s="116"/>
      <c r="AY44" s="45"/>
      <c r="BD44" s="5"/>
      <c r="BN44" s="5"/>
      <c r="CG44" s="46"/>
      <c r="CH44" s="116"/>
      <c r="CS44" s="116"/>
      <c r="CT44" s="135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3"/>
      <c r="DN44" s="2"/>
      <c r="DO44" s="2"/>
      <c r="DP44" s="2"/>
      <c r="DQ44" s="2"/>
      <c r="DR44" s="2"/>
      <c r="DS44" s="2"/>
      <c r="DT44" s="2"/>
      <c r="DU44" s="2"/>
      <c r="DV44" s="2"/>
      <c r="DW44" s="2"/>
      <c r="DX44" s="2"/>
      <c r="DY44" s="2"/>
      <c r="DZ44" s="2"/>
      <c r="EA44" s="2"/>
      <c r="EB44" s="2"/>
      <c r="EC44" s="2"/>
      <c r="ED44" s="2"/>
      <c r="EE44" s="2"/>
      <c r="EF44" s="2"/>
      <c r="EG44" s="2"/>
      <c r="EH44" s="2"/>
      <c r="EI44" s="2"/>
      <c r="EJ44" s="2"/>
      <c r="EK44" s="2"/>
      <c r="EL44" s="2"/>
      <c r="EM44" s="2"/>
      <c r="EN44" s="2"/>
      <c r="EO44" s="2"/>
      <c r="EP44" s="2"/>
      <c r="EQ44" s="2"/>
    </row>
    <row r="45" spans="1:147" s="39" customFormat="1" x14ac:dyDescent="0.8">
      <c r="A45" s="40"/>
      <c r="G45" s="41"/>
      <c r="H45" s="41"/>
      <c r="K45" s="42"/>
      <c r="M45" s="116"/>
      <c r="R45" s="41"/>
      <c r="S45" s="41"/>
      <c r="T45" s="43"/>
      <c r="X45" s="116"/>
      <c r="AC45" s="44"/>
      <c r="AD45" s="44"/>
      <c r="AI45" s="116"/>
      <c r="AT45" s="116"/>
      <c r="AY45" s="45"/>
      <c r="BD45" s="5"/>
      <c r="BN45" s="5"/>
      <c r="CG45" s="46"/>
      <c r="CH45" s="116"/>
      <c r="CS45" s="116"/>
      <c r="CT45" s="135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3"/>
      <c r="DN45" s="2"/>
      <c r="DO45" s="2"/>
      <c r="DP45" s="2"/>
      <c r="DQ45" s="2"/>
      <c r="DR45" s="2"/>
      <c r="DS45" s="2"/>
      <c r="DT45" s="2"/>
      <c r="DU45" s="2"/>
      <c r="DV45" s="2"/>
      <c r="DW45" s="2"/>
      <c r="DX45" s="2"/>
      <c r="DY45" s="2"/>
      <c r="DZ45" s="2"/>
      <c r="EA45" s="2"/>
      <c r="EB45" s="2"/>
      <c r="EC45" s="2"/>
      <c r="ED45" s="2"/>
      <c r="EE45" s="2"/>
      <c r="EF45" s="2"/>
      <c r="EG45" s="2"/>
      <c r="EH45" s="2"/>
      <c r="EI45" s="2"/>
      <c r="EJ45" s="2"/>
      <c r="EK45" s="2"/>
      <c r="EL45" s="2"/>
      <c r="EM45" s="2"/>
      <c r="EN45" s="2"/>
      <c r="EO45" s="2"/>
      <c r="EP45" s="2"/>
      <c r="EQ45" s="2"/>
    </row>
    <row r="46" spans="1:147" s="39" customFormat="1" x14ac:dyDescent="0.8">
      <c r="A46" s="40"/>
      <c r="G46" s="41"/>
      <c r="H46" s="41"/>
      <c r="K46" s="42"/>
      <c r="M46" s="116"/>
      <c r="R46" s="41"/>
      <c r="S46" s="41"/>
      <c r="T46" s="43"/>
      <c r="X46" s="116"/>
      <c r="AC46" s="44"/>
      <c r="AD46" s="44"/>
      <c r="AI46" s="116"/>
      <c r="AT46" s="116"/>
      <c r="AY46" s="45"/>
      <c r="BD46" s="5"/>
      <c r="BN46" s="5"/>
      <c r="CG46" s="46"/>
      <c r="CH46" s="116"/>
      <c r="CS46" s="116"/>
      <c r="CT46" s="135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3"/>
      <c r="DN46" s="2"/>
      <c r="DO46" s="2"/>
      <c r="DP46" s="2"/>
      <c r="DQ46" s="2"/>
      <c r="DR46" s="2"/>
      <c r="DS46" s="2"/>
      <c r="DT46" s="2"/>
      <c r="DU46" s="2"/>
      <c r="DV46" s="2"/>
      <c r="DW46" s="2"/>
      <c r="DX46" s="2"/>
      <c r="DY46" s="2"/>
      <c r="DZ46" s="2"/>
      <c r="EA46" s="2"/>
      <c r="EB46" s="2"/>
      <c r="EC46" s="2"/>
      <c r="ED46" s="2"/>
      <c r="EE46" s="2"/>
      <c r="EF46" s="2"/>
      <c r="EG46" s="2"/>
      <c r="EH46" s="2"/>
      <c r="EI46" s="2"/>
      <c r="EJ46" s="2"/>
      <c r="EK46" s="2"/>
      <c r="EL46" s="2"/>
      <c r="EM46" s="2"/>
      <c r="EN46" s="2"/>
      <c r="EO46" s="2"/>
      <c r="EP46" s="2"/>
      <c r="EQ46" s="2"/>
    </row>
    <row r="47" spans="1:147" s="39" customFormat="1" x14ac:dyDescent="0.8">
      <c r="A47" s="40"/>
      <c r="G47" s="41"/>
      <c r="H47" s="41"/>
      <c r="K47" s="42"/>
      <c r="M47" s="116"/>
      <c r="R47" s="41"/>
      <c r="S47" s="41"/>
      <c r="T47" s="43"/>
      <c r="X47" s="116"/>
      <c r="AC47" s="44"/>
      <c r="AD47" s="44"/>
      <c r="AI47" s="116"/>
      <c r="AT47" s="116"/>
      <c r="AY47" s="45"/>
      <c r="BD47" s="5"/>
      <c r="BN47" s="5"/>
      <c r="CG47" s="46"/>
      <c r="CH47" s="116"/>
      <c r="CS47" s="116"/>
      <c r="CT47" s="135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3"/>
      <c r="DN47" s="2"/>
      <c r="DO47" s="2"/>
      <c r="DP47" s="2"/>
      <c r="DQ47" s="2"/>
      <c r="DR47" s="2"/>
      <c r="DS47" s="2"/>
      <c r="DT47" s="2"/>
      <c r="DU47" s="2"/>
      <c r="DV47" s="2"/>
      <c r="DW47" s="2"/>
      <c r="DX47" s="2"/>
      <c r="DY47" s="2"/>
      <c r="DZ47" s="2"/>
      <c r="EA47" s="2"/>
      <c r="EB47" s="2"/>
      <c r="EC47" s="2"/>
      <c r="ED47" s="2"/>
      <c r="EE47" s="2"/>
      <c r="EF47" s="2"/>
      <c r="EG47" s="2"/>
      <c r="EH47" s="2"/>
      <c r="EI47" s="2"/>
      <c r="EJ47" s="2"/>
      <c r="EK47" s="2"/>
      <c r="EL47" s="2"/>
      <c r="EM47" s="2"/>
      <c r="EN47" s="2"/>
      <c r="EO47" s="2"/>
      <c r="EP47" s="2"/>
      <c r="EQ47" s="2"/>
    </row>
    <row r="48" spans="1:147" s="39" customFormat="1" x14ac:dyDescent="0.8">
      <c r="A48" s="40"/>
      <c r="G48" s="41"/>
      <c r="H48" s="41"/>
      <c r="K48" s="42"/>
      <c r="M48" s="116"/>
      <c r="R48" s="41"/>
      <c r="S48" s="41"/>
      <c r="T48" s="43"/>
      <c r="X48" s="116"/>
      <c r="AC48" s="44"/>
      <c r="AD48" s="44"/>
      <c r="AI48" s="116"/>
      <c r="AT48" s="116"/>
      <c r="AY48" s="45"/>
      <c r="BD48" s="5"/>
      <c r="BN48" s="5"/>
      <c r="CG48" s="46"/>
      <c r="CH48" s="116"/>
      <c r="CS48" s="116"/>
      <c r="CT48" s="135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3"/>
      <c r="DN48" s="2"/>
      <c r="DO48" s="2"/>
      <c r="DP48" s="2"/>
      <c r="DQ48" s="2"/>
      <c r="DR48" s="2"/>
      <c r="DS48" s="2"/>
      <c r="DT48" s="2"/>
      <c r="DU48" s="2"/>
      <c r="DV48" s="2"/>
      <c r="DW48" s="2"/>
      <c r="DX48" s="2"/>
      <c r="DY48" s="2"/>
      <c r="DZ48" s="2"/>
      <c r="EA48" s="2"/>
      <c r="EB48" s="2"/>
      <c r="EC48" s="2"/>
      <c r="ED48" s="2"/>
      <c r="EE48" s="2"/>
      <c r="EF48" s="2"/>
      <c r="EG48" s="2"/>
      <c r="EH48" s="2"/>
      <c r="EI48" s="2"/>
      <c r="EJ48" s="2"/>
      <c r="EK48" s="2"/>
      <c r="EL48" s="2"/>
      <c r="EM48" s="2"/>
      <c r="EN48" s="2"/>
      <c r="EO48" s="2"/>
      <c r="EP48" s="2"/>
      <c r="EQ48" s="2"/>
    </row>
    <row r="49" spans="1:147" s="39" customFormat="1" x14ac:dyDescent="0.8">
      <c r="A49" s="40"/>
      <c r="G49" s="41"/>
      <c r="H49" s="41"/>
      <c r="K49" s="42"/>
      <c r="M49" s="116"/>
      <c r="R49" s="41"/>
      <c r="S49" s="41"/>
      <c r="T49" s="43"/>
      <c r="X49" s="116"/>
      <c r="AC49" s="44"/>
      <c r="AD49" s="44"/>
      <c r="AI49" s="116"/>
      <c r="AT49" s="116"/>
      <c r="AY49" s="45"/>
      <c r="BD49" s="5"/>
      <c r="BN49" s="5"/>
      <c r="CG49" s="46"/>
      <c r="CH49" s="116"/>
      <c r="CS49" s="116"/>
      <c r="CT49" s="135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3"/>
      <c r="DN49" s="2"/>
      <c r="DO49" s="2"/>
      <c r="DP49" s="2"/>
      <c r="DQ49" s="2"/>
      <c r="DR49" s="2"/>
      <c r="DS49" s="2"/>
      <c r="DT49" s="2"/>
      <c r="DU49" s="2"/>
      <c r="DV49" s="2"/>
      <c r="DW49" s="2"/>
      <c r="DX49" s="2"/>
      <c r="DY49" s="2"/>
      <c r="DZ49" s="2"/>
      <c r="EA49" s="2"/>
      <c r="EB49" s="2"/>
      <c r="EC49" s="2"/>
      <c r="ED49" s="2"/>
      <c r="EE49" s="2"/>
      <c r="EF49" s="2"/>
      <c r="EG49" s="2"/>
      <c r="EH49" s="2"/>
      <c r="EI49" s="2"/>
      <c r="EJ49" s="2"/>
      <c r="EK49" s="2"/>
      <c r="EL49" s="2"/>
      <c r="EM49" s="2"/>
      <c r="EN49" s="2"/>
      <c r="EO49" s="2"/>
      <c r="EP49" s="2"/>
      <c r="EQ49" s="2"/>
    </row>
    <row r="50" spans="1:147" s="39" customFormat="1" x14ac:dyDescent="0.8">
      <c r="A50" s="40"/>
      <c r="G50" s="41"/>
      <c r="H50" s="41"/>
      <c r="K50" s="42"/>
      <c r="M50" s="116"/>
      <c r="R50" s="41"/>
      <c r="S50" s="41"/>
      <c r="T50" s="43"/>
      <c r="X50" s="116"/>
      <c r="AC50" s="44"/>
      <c r="AD50" s="44"/>
      <c r="AI50" s="116"/>
      <c r="AT50" s="116"/>
      <c r="AY50" s="45"/>
      <c r="BD50" s="5"/>
      <c r="BN50" s="5"/>
      <c r="CG50" s="46"/>
      <c r="CH50" s="116"/>
      <c r="CS50" s="116"/>
      <c r="CT50" s="135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3"/>
      <c r="DN50" s="2"/>
      <c r="DO50" s="2"/>
      <c r="DP50" s="2"/>
      <c r="DQ50" s="2"/>
      <c r="DR50" s="2"/>
      <c r="DS50" s="2"/>
      <c r="DT50" s="2"/>
      <c r="DU50" s="2"/>
      <c r="DV50" s="2"/>
      <c r="DW50" s="2"/>
      <c r="DX50" s="2"/>
      <c r="DY50" s="2"/>
      <c r="DZ50" s="2"/>
      <c r="EA50" s="2"/>
      <c r="EB50" s="2"/>
      <c r="EC50" s="2"/>
      <c r="ED50" s="2"/>
      <c r="EE50" s="2"/>
      <c r="EF50" s="2"/>
      <c r="EG50" s="2"/>
      <c r="EH50" s="2"/>
      <c r="EI50" s="2"/>
      <c r="EJ50" s="2"/>
      <c r="EK50" s="2"/>
      <c r="EL50" s="2"/>
      <c r="EM50" s="2"/>
      <c r="EN50" s="2"/>
      <c r="EO50" s="2"/>
      <c r="EP50" s="2"/>
      <c r="EQ50" s="2"/>
    </row>
    <row r="51" spans="1:147" s="39" customFormat="1" x14ac:dyDescent="0.8">
      <c r="A51" s="40"/>
      <c r="G51" s="41"/>
      <c r="H51" s="41"/>
      <c r="K51" s="42"/>
      <c r="M51" s="116"/>
      <c r="R51" s="41"/>
      <c r="S51" s="41"/>
      <c r="T51" s="43"/>
      <c r="X51" s="116"/>
      <c r="AC51" s="44"/>
      <c r="AD51" s="44"/>
      <c r="AI51" s="116"/>
      <c r="AT51" s="116"/>
      <c r="AY51" s="45"/>
      <c r="BD51" s="5"/>
      <c r="BN51" s="5"/>
      <c r="CG51" s="46"/>
      <c r="CH51" s="116"/>
      <c r="CS51" s="116"/>
      <c r="CT51" s="135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3"/>
      <c r="DN51" s="2"/>
      <c r="DO51" s="2"/>
      <c r="DP51" s="2"/>
      <c r="DQ51" s="2"/>
      <c r="DR51" s="2"/>
      <c r="DS51" s="2"/>
      <c r="DT51" s="2"/>
      <c r="DU51" s="2"/>
      <c r="DV51" s="2"/>
      <c r="DW51" s="2"/>
      <c r="DX51" s="2"/>
      <c r="DY51" s="2"/>
      <c r="DZ51" s="2"/>
      <c r="EA51" s="2"/>
      <c r="EB51" s="2"/>
      <c r="EC51" s="2"/>
      <c r="ED51" s="2"/>
      <c r="EE51" s="2"/>
      <c r="EF51" s="2"/>
      <c r="EG51" s="2"/>
      <c r="EH51" s="2"/>
      <c r="EI51" s="2"/>
      <c r="EJ51" s="2"/>
      <c r="EK51" s="2"/>
      <c r="EL51" s="2"/>
      <c r="EM51" s="2"/>
      <c r="EN51" s="2"/>
      <c r="EO51" s="2"/>
      <c r="EP51" s="2"/>
      <c r="EQ51" s="2"/>
    </row>
    <row r="52" spans="1:147" s="39" customFormat="1" x14ac:dyDescent="0.8">
      <c r="A52" s="40"/>
      <c r="G52" s="41"/>
      <c r="H52" s="41"/>
      <c r="K52" s="42"/>
      <c r="M52" s="116"/>
      <c r="R52" s="41"/>
      <c r="S52" s="41"/>
      <c r="T52" s="43"/>
      <c r="X52" s="116"/>
      <c r="AC52" s="44"/>
      <c r="AD52" s="44"/>
      <c r="AI52" s="116"/>
      <c r="AT52" s="116"/>
      <c r="AY52" s="45"/>
      <c r="BD52" s="5"/>
      <c r="BN52" s="5"/>
      <c r="CG52" s="46"/>
      <c r="CH52" s="116"/>
      <c r="CS52" s="116"/>
      <c r="CT52" s="135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3"/>
      <c r="DN52" s="2"/>
      <c r="DO52" s="2"/>
      <c r="DP52" s="2"/>
      <c r="DQ52" s="2"/>
      <c r="DR52" s="2"/>
      <c r="DS52" s="2"/>
      <c r="DT52" s="2"/>
      <c r="DU52" s="2"/>
      <c r="DV52" s="2"/>
      <c r="DW52" s="2"/>
      <c r="DX52" s="2"/>
      <c r="DY52" s="2"/>
      <c r="DZ52" s="2"/>
      <c r="EA52" s="2"/>
      <c r="EB52" s="2"/>
      <c r="EC52" s="2"/>
      <c r="ED52" s="2"/>
      <c r="EE52" s="2"/>
      <c r="EF52" s="2"/>
      <c r="EG52" s="2"/>
      <c r="EH52" s="2"/>
      <c r="EI52" s="2"/>
      <c r="EJ52" s="2"/>
      <c r="EK52" s="2"/>
      <c r="EL52" s="2"/>
      <c r="EM52" s="2"/>
      <c r="EN52" s="2"/>
      <c r="EO52" s="2"/>
      <c r="EP52" s="2"/>
      <c r="EQ52" s="2"/>
    </row>
    <row r="53" spans="1:147" s="39" customFormat="1" x14ac:dyDescent="0.8">
      <c r="A53" s="40"/>
      <c r="G53" s="41"/>
      <c r="H53" s="41"/>
      <c r="K53" s="42"/>
      <c r="M53" s="116"/>
      <c r="R53" s="41"/>
      <c r="S53" s="41"/>
      <c r="T53" s="43"/>
      <c r="X53" s="116"/>
      <c r="AC53" s="44"/>
      <c r="AD53" s="44"/>
      <c r="AI53" s="116"/>
      <c r="AT53" s="116"/>
      <c r="AY53" s="45"/>
      <c r="BD53" s="5"/>
      <c r="BN53" s="5"/>
      <c r="CG53" s="46"/>
      <c r="CH53" s="116"/>
      <c r="CS53" s="116"/>
      <c r="CT53" s="135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3"/>
      <c r="DN53" s="2"/>
      <c r="DO53" s="2"/>
      <c r="DP53" s="2"/>
      <c r="DQ53" s="2"/>
      <c r="DR53" s="2"/>
      <c r="DS53" s="2"/>
      <c r="DT53" s="2"/>
      <c r="DU53" s="2"/>
      <c r="DV53" s="2"/>
      <c r="DW53" s="2"/>
      <c r="DX53" s="2"/>
      <c r="DY53" s="2"/>
      <c r="DZ53" s="2"/>
      <c r="EA53" s="2"/>
      <c r="EB53" s="2"/>
      <c r="EC53" s="2"/>
      <c r="ED53" s="2"/>
      <c r="EE53" s="2"/>
      <c r="EF53" s="2"/>
      <c r="EG53" s="2"/>
      <c r="EH53" s="2"/>
      <c r="EI53" s="2"/>
      <c r="EJ53" s="2"/>
      <c r="EK53" s="2"/>
      <c r="EL53" s="2"/>
      <c r="EM53" s="2"/>
      <c r="EN53" s="2"/>
      <c r="EO53" s="2"/>
      <c r="EP53" s="2"/>
      <c r="EQ53" s="2"/>
    </row>
    <row r="54" spans="1:147" s="39" customFormat="1" x14ac:dyDescent="0.8">
      <c r="A54" s="40"/>
      <c r="G54" s="41"/>
      <c r="H54" s="41"/>
      <c r="K54" s="42"/>
      <c r="M54" s="116"/>
      <c r="R54" s="41"/>
      <c r="S54" s="41"/>
      <c r="T54" s="43"/>
      <c r="X54" s="116"/>
      <c r="AC54" s="44"/>
      <c r="AD54" s="44"/>
      <c r="AI54" s="116"/>
      <c r="AT54" s="116"/>
      <c r="AY54" s="45"/>
      <c r="BD54" s="5"/>
      <c r="BN54" s="5"/>
      <c r="CG54" s="46"/>
      <c r="CH54" s="116"/>
      <c r="CS54" s="116"/>
      <c r="CT54" s="135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3"/>
      <c r="DN54" s="2"/>
      <c r="DO54" s="2"/>
      <c r="DP54" s="2"/>
      <c r="DQ54" s="2"/>
      <c r="DR54" s="2"/>
      <c r="DS54" s="2"/>
      <c r="DT54" s="2"/>
      <c r="DU54" s="2"/>
      <c r="DV54" s="2"/>
      <c r="DW54" s="2"/>
      <c r="DX54" s="2"/>
      <c r="DY54" s="2"/>
      <c r="DZ54" s="2"/>
      <c r="EA54" s="2"/>
      <c r="EB54" s="2"/>
      <c r="EC54" s="2"/>
      <c r="ED54" s="2"/>
      <c r="EE54" s="2"/>
      <c r="EF54" s="2"/>
      <c r="EG54" s="2"/>
      <c r="EH54" s="2"/>
      <c r="EI54" s="2"/>
      <c r="EJ54" s="2"/>
      <c r="EK54" s="2"/>
      <c r="EL54" s="2"/>
      <c r="EM54" s="2"/>
      <c r="EN54" s="2"/>
      <c r="EO54" s="2"/>
      <c r="EP54" s="2"/>
      <c r="EQ54" s="2"/>
    </row>
    <row r="55" spans="1:147" s="39" customFormat="1" x14ac:dyDescent="0.8">
      <c r="A55" s="40"/>
      <c r="G55" s="41"/>
      <c r="H55" s="41"/>
      <c r="K55" s="42"/>
      <c r="M55" s="116"/>
      <c r="R55" s="41"/>
      <c r="S55" s="41"/>
      <c r="T55" s="43"/>
      <c r="X55" s="116"/>
      <c r="AC55" s="44"/>
      <c r="AD55" s="44"/>
      <c r="AI55" s="116"/>
      <c r="AT55" s="116"/>
      <c r="AY55" s="45"/>
      <c r="BD55" s="5"/>
      <c r="BN55" s="5"/>
      <c r="CG55" s="46"/>
      <c r="CH55" s="116"/>
      <c r="CS55" s="116"/>
      <c r="CT55" s="135"/>
      <c r="CU55" s="2"/>
      <c r="CV55" s="2"/>
      <c r="CW55" s="2"/>
      <c r="CX55" s="2"/>
      <c r="CY55" s="2"/>
      <c r="CZ55" s="2"/>
      <c r="DA55" s="2"/>
      <c r="DB55" s="2"/>
      <c r="DD55" s="2"/>
      <c r="DE55" s="2"/>
      <c r="DF55" s="2"/>
      <c r="DG55" s="2"/>
      <c r="DH55" s="2"/>
      <c r="DI55" s="2"/>
      <c r="DJ55" s="2"/>
      <c r="DK55" s="2"/>
      <c r="DL55" s="2"/>
      <c r="DM55" s="3"/>
      <c r="DN55" s="2"/>
      <c r="DO55" s="2"/>
      <c r="DP55" s="2"/>
      <c r="DQ55" s="2"/>
      <c r="DR55" s="2"/>
      <c r="DS55" s="2"/>
      <c r="DT55" s="2"/>
      <c r="DU55" s="2"/>
      <c r="DV55" s="2"/>
      <c r="DW55" s="2"/>
      <c r="DX55" s="2"/>
      <c r="DY55" s="2"/>
      <c r="DZ55" s="2"/>
      <c r="EA55" s="2"/>
      <c r="EB55" s="2"/>
      <c r="EC55" s="2"/>
      <c r="ED55" s="2"/>
      <c r="EE55" s="2"/>
      <c r="EF55" s="2"/>
      <c r="EG55" s="2"/>
      <c r="EH55" s="2"/>
      <c r="EI55" s="2"/>
      <c r="EJ55" s="2"/>
      <c r="EK55" s="2"/>
      <c r="EL55" s="2"/>
      <c r="EM55" s="2"/>
      <c r="EN55" s="2"/>
      <c r="EO55" s="2"/>
      <c r="EP55" s="2"/>
      <c r="EQ55" s="2"/>
    </row>
    <row r="56" spans="1:147" s="39" customFormat="1" x14ac:dyDescent="0.8">
      <c r="A56" s="40"/>
      <c r="G56" s="41"/>
      <c r="H56" s="41"/>
      <c r="K56" s="42"/>
      <c r="M56" s="116"/>
      <c r="R56" s="41"/>
      <c r="S56" s="41"/>
      <c r="T56" s="43"/>
      <c r="X56" s="116"/>
      <c r="AC56" s="44"/>
      <c r="AD56" s="44"/>
      <c r="AI56" s="116"/>
      <c r="AT56" s="116"/>
      <c r="AY56" s="45"/>
      <c r="BD56" s="5"/>
      <c r="BN56" s="5"/>
      <c r="CG56" s="46"/>
      <c r="CH56" s="116"/>
      <c r="CS56" s="116"/>
      <c r="CT56" s="135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  <c r="DK56" s="2"/>
      <c r="DL56" s="2"/>
      <c r="DM56" s="3"/>
      <c r="DN56" s="2"/>
      <c r="DO56" s="2"/>
      <c r="DP56" s="2"/>
      <c r="DQ56" s="2"/>
      <c r="DR56" s="2"/>
      <c r="DS56" s="2"/>
      <c r="DT56" s="2"/>
      <c r="DU56" s="2"/>
      <c r="DV56" s="2"/>
      <c r="DW56" s="2"/>
      <c r="DX56" s="2"/>
      <c r="DY56" s="2"/>
      <c r="DZ56" s="2"/>
      <c r="EA56" s="2"/>
      <c r="EB56" s="2"/>
      <c r="EC56" s="2"/>
      <c r="ED56" s="2"/>
      <c r="EE56" s="2"/>
      <c r="EF56" s="2"/>
      <c r="EG56" s="2"/>
      <c r="EH56" s="2"/>
      <c r="EI56" s="2"/>
      <c r="EJ56" s="2"/>
      <c r="EK56" s="2"/>
      <c r="EL56" s="2"/>
      <c r="EM56" s="2"/>
      <c r="EN56" s="2"/>
      <c r="EO56" s="2"/>
      <c r="EP56" s="2"/>
      <c r="EQ56" s="2"/>
    </row>
    <row r="57" spans="1:147" s="39" customFormat="1" x14ac:dyDescent="0.8">
      <c r="A57" s="40"/>
      <c r="G57" s="41"/>
      <c r="H57" s="41"/>
      <c r="K57" s="42"/>
      <c r="M57" s="116"/>
      <c r="R57" s="41"/>
      <c r="S57" s="41"/>
      <c r="T57" s="43"/>
      <c r="X57" s="116"/>
      <c r="AC57" s="44"/>
      <c r="AD57" s="44"/>
      <c r="AI57" s="116"/>
      <c r="AT57" s="116"/>
      <c r="AY57" s="45"/>
      <c r="BD57" s="5"/>
      <c r="BN57" s="5"/>
      <c r="CG57" s="46"/>
      <c r="CH57" s="116"/>
      <c r="CS57" s="116"/>
      <c r="CT57" s="135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  <c r="DH57" s="2"/>
      <c r="DI57" s="2"/>
      <c r="DJ57" s="2"/>
      <c r="DK57" s="2"/>
      <c r="DL57" s="2"/>
      <c r="DM57" s="3"/>
      <c r="DN57" s="2"/>
      <c r="DO57" s="2"/>
      <c r="DP57" s="2"/>
      <c r="DQ57" s="2"/>
      <c r="DR57" s="2"/>
      <c r="DS57" s="2"/>
      <c r="DT57" s="2"/>
      <c r="DU57" s="2"/>
      <c r="DV57" s="2"/>
      <c r="DW57" s="2"/>
      <c r="DX57" s="2"/>
      <c r="DY57" s="2"/>
      <c r="DZ57" s="2"/>
      <c r="EA57" s="2"/>
      <c r="EB57" s="2"/>
      <c r="EC57" s="2"/>
      <c r="ED57" s="2"/>
      <c r="EE57" s="2"/>
      <c r="EF57" s="2"/>
      <c r="EG57" s="2"/>
      <c r="EH57" s="2"/>
      <c r="EI57" s="2"/>
      <c r="EJ57" s="2"/>
      <c r="EK57" s="2"/>
      <c r="EL57" s="2"/>
      <c r="EM57" s="2"/>
      <c r="EN57" s="2"/>
      <c r="EO57" s="2"/>
      <c r="EP57" s="2"/>
      <c r="EQ57" s="2"/>
    </row>
    <row r="58" spans="1:147" s="39" customFormat="1" x14ac:dyDescent="0.8">
      <c r="A58" s="40"/>
      <c r="G58" s="41"/>
      <c r="H58" s="41"/>
      <c r="K58" s="42"/>
      <c r="M58" s="116"/>
      <c r="R58" s="41"/>
      <c r="S58" s="41"/>
      <c r="T58" s="43"/>
      <c r="X58" s="116"/>
      <c r="AC58" s="44"/>
      <c r="AD58" s="44"/>
      <c r="AI58" s="116"/>
      <c r="AT58" s="116"/>
      <c r="AY58" s="45"/>
      <c r="BD58" s="5"/>
      <c r="BN58" s="5"/>
      <c r="CG58" s="46"/>
      <c r="CH58" s="116"/>
      <c r="CS58" s="116"/>
      <c r="CT58" s="135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  <c r="DI58" s="2"/>
      <c r="DJ58" s="2"/>
      <c r="DK58" s="2"/>
      <c r="DL58" s="2"/>
      <c r="DM58" s="3"/>
      <c r="DN58" s="2"/>
      <c r="DO58" s="2"/>
      <c r="DP58" s="2"/>
      <c r="DQ58" s="2"/>
      <c r="DR58" s="2"/>
      <c r="DS58" s="2"/>
      <c r="DT58" s="2"/>
      <c r="DU58" s="2"/>
      <c r="DV58" s="2"/>
      <c r="DW58" s="2"/>
      <c r="DX58" s="2"/>
      <c r="DY58" s="2"/>
      <c r="DZ58" s="2"/>
      <c r="EA58" s="2"/>
      <c r="EB58" s="2"/>
      <c r="EC58" s="2"/>
      <c r="ED58" s="2"/>
      <c r="EE58" s="2"/>
      <c r="EF58" s="2"/>
      <c r="EG58" s="2"/>
      <c r="EH58" s="2"/>
      <c r="EI58" s="2"/>
      <c r="EJ58" s="2"/>
      <c r="EK58" s="2"/>
      <c r="EL58" s="2"/>
      <c r="EM58" s="2"/>
      <c r="EN58" s="2"/>
      <c r="EO58" s="2"/>
      <c r="EP58" s="2"/>
      <c r="EQ58" s="2"/>
    </row>
    <row r="59" spans="1:147" s="39" customFormat="1" x14ac:dyDescent="0.8">
      <c r="A59" s="40"/>
      <c r="G59" s="41"/>
      <c r="H59" s="41"/>
      <c r="K59" s="42"/>
      <c r="M59" s="116"/>
      <c r="R59" s="41"/>
      <c r="S59" s="41"/>
      <c r="T59" s="43"/>
      <c r="X59" s="116"/>
      <c r="AC59" s="44"/>
      <c r="AD59" s="44"/>
      <c r="AI59" s="116"/>
      <c r="AT59" s="116"/>
      <c r="AY59" s="45"/>
      <c r="BD59" s="5"/>
      <c r="BN59" s="5"/>
      <c r="CG59" s="46"/>
      <c r="CH59" s="116"/>
      <c r="CS59" s="116"/>
      <c r="CT59" s="135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/>
      <c r="DI59" s="2"/>
      <c r="DJ59" s="2"/>
      <c r="DK59" s="2"/>
      <c r="DL59" s="2"/>
      <c r="DM59" s="3"/>
      <c r="DN59" s="2"/>
      <c r="DO59" s="2"/>
      <c r="DP59" s="2"/>
      <c r="DQ59" s="2"/>
      <c r="DR59" s="2"/>
      <c r="DS59" s="2"/>
      <c r="DT59" s="2"/>
      <c r="DU59" s="2"/>
      <c r="DV59" s="2"/>
      <c r="DW59" s="2"/>
      <c r="DX59" s="2"/>
      <c r="DY59" s="2"/>
      <c r="DZ59" s="2"/>
      <c r="EA59" s="2"/>
      <c r="EB59" s="2"/>
      <c r="EC59" s="2"/>
      <c r="ED59" s="2"/>
      <c r="EE59" s="2"/>
      <c r="EF59" s="2"/>
      <c r="EG59" s="2"/>
      <c r="EH59" s="2"/>
      <c r="EI59" s="2"/>
      <c r="EJ59" s="2"/>
      <c r="EK59" s="2"/>
      <c r="EL59" s="2"/>
      <c r="EM59" s="2"/>
      <c r="EN59" s="2"/>
      <c r="EO59" s="2"/>
      <c r="EP59" s="2"/>
      <c r="EQ59" s="2"/>
    </row>
    <row r="60" spans="1:147" s="39" customFormat="1" x14ac:dyDescent="0.8">
      <c r="A60" s="40"/>
      <c r="G60" s="41"/>
      <c r="H60" s="41"/>
      <c r="K60" s="42"/>
      <c r="M60" s="116"/>
      <c r="R60" s="41"/>
      <c r="S60" s="41"/>
      <c r="T60" s="43"/>
      <c r="X60" s="116"/>
      <c r="AC60" s="44"/>
      <c r="AD60" s="44"/>
      <c r="AI60" s="116"/>
      <c r="AT60" s="116"/>
      <c r="AY60" s="45"/>
      <c r="BD60" s="5"/>
      <c r="BN60" s="5"/>
      <c r="CG60" s="46"/>
      <c r="CH60" s="116"/>
      <c r="CS60" s="116"/>
      <c r="CT60" s="135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  <c r="DK60" s="2"/>
      <c r="DL60" s="2"/>
      <c r="DM60" s="3"/>
      <c r="DN60" s="2"/>
      <c r="DO60" s="2"/>
      <c r="DP60" s="2"/>
      <c r="DQ60" s="2"/>
      <c r="DR60" s="2"/>
      <c r="DS60" s="2"/>
      <c r="DT60" s="2"/>
      <c r="DU60" s="2"/>
      <c r="DV60" s="2"/>
      <c r="DW60" s="2"/>
      <c r="DX60" s="2"/>
      <c r="DY60" s="2"/>
      <c r="DZ60" s="2"/>
      <c r="EA60" s="2"/>
      <c r="EB60" s="2"/>
      <c r="EC60" s="2"/>
      <c r="ED60" s="2"/>
      <c r="EE60" s="2"/>
      <c r="EF60" s="2"/>
      <c r="EG60" s="2"/>
      <c r="EH60" s="2"/>
      <c r="EI60" s="2"/>
      <c r="EJ60" s="2"/>
      <c r="EK60" s="2"/>
      <c r="EL60" s="2"/>
      <c r="EM60" s="2"/>
      <c r="EN60" s="2"/>
      <c r="EO60" s="2"/>
      <c r="EP60" s="2"/>
      <c r="EQ60" s="2"/>
    </row>
    <row r="61" spans="1:147" s="39" customFormat="1" x14ac:dyDescent="0.8">
      <c r="A61" s="40"/>
      <c r="G61" s="41"/>
      <c r="H61" s="41"/>
      <c r="K61" s="42"/>
      <c r="M61" s="116"/>
      <c r="R61" s="41"/>
      <c r="S61" s="41"/>
      <c r="T61" s="43"/>
      <c r="X61" s="116"/>
      <c r="AC61" s="44"/>
      <c r="AD61" s="44"/>
      <c r="AI61" s="116"/>
      <c r="AT61" s="116"/>
      <c r="AY61" s="45"/>
      <c r="BD61" s="5"/>
      <c r="BN61" s="5"/>
      <c r="CG61" s="46"/>
      <c r="CH61" s="116"/>
      <c r="CS61" s="116"/>
      <c r="CT61" s="135"/>
      <c r="CU61" s="2"/>
      <c r="CV61" s="2"/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/>
      <c r="DH61" s="2"/>
      <c r="DI61" s="2"/>
      <c r="DJ61" s="2"/>
      <c r="DK61" s="2"/>
      <c r="DL61" s="2"/>
      <c r="DM61" s="3"/>
      <c r="DN61" s="2"/>
      <c r="DO61" s="2"/>
      <c r="DP61" s="2"/>
      <c r="DQ61" s="2"/>
      <c r="DR61" s="2"/>
      <c r="DS61" s="2"/>
      <c r="DT61" s="2"/>
      <c r="DU61" s="2"/>
      <c r="DV61" s="2"/>
      <c r="DW61" s="2"/>
      <c r="DX61" s="2"/>
      <c r="DY61" s="2"/>
      <c r="DZ61" s="2"/>
      <c r="EA61" s="2"/>
      <c r="EB61" s="2"/>
      <c r="EC61" s="2"/>
      <c r="ED61" s="2"/>
      <c r="EE61" s="2"/>
      <c r="EF61" s="2"/>
      <c r="EG61" s="2"/>
      <c r="EH61" s="2"/>
      <c r="EI61" s="2"/>
      <c r="EJ61" s="2"/>
      <c r="EK61" s="2"/>
      <c r="EL61" s="2"/>
      <c r="EM61" s="2"/>
      <c r="EN61" s="2"/>
      <c r="EO61" s="2"/>
      <c r="EP61" s="2"/>
      <c r="EQ61" s="2"/>
    </row>
    <row r="62" spans="1:147" s="39" customFormat="1" x14ac:dyDescent="0.8">
      <c r="A62" s="40"/>
      <c r="G62" s="41"/>
      <c r="H62" s="41"/>
      <c r="K62" s="42"/>
      <c r="M62" s="116"/>
      <c r="R62" s="41"/>
      <c r="S62" s="41"/>
      <c r="T62" s="43"/>
      <c r="X62" s="116"/>
      <c r="AC62" s="44"/>
      <c r="AD62" s="44"/>
      <c r="AI62" s="116"/>
      <c r="AT62" s="116"/>
      <c r="AY62" s="45"/>
      <c r="BD62" s="5"/>
      <c r="BN62" s="5"/>
      <c r="CG62" s="46"/>
      <c r="CH62" s="116"/>
      <c r="CS62" s="116"/>
      <c r="CT62" s="135"/>
      <c r="CU62" s="2"/>
      <c r="CV62" s="2"/>
      <c r="CW62" s="2"/>
      <c r="CX62" s="2"/>
      <c r="CY62" s="2"/>
      <c r="CZ62" s="2"/>
      <c r="DA62" s="2"/>
      <c r="DB62" s="2"/>
      <c r="DC62" s="2"/>
      <c r="DD62" s="2"/>
      <c r="DE62" s="2"/>
      <c r="DF62" s="2"/>
      <c r="DG62" s="2"/>
      <c r="DH62" s="2"/>
      <c r="DI62" s="2"/>
      <c r="DJ62" s="2"/>
      <c r="DK62" s="2"/>
      <c r="DL62" s="2"/>
      <c r="DM62" s="3"/>
      <c r="DN62" s="2"/>
      <c r="DO62" s="2"/>
      <c r="DP62" s="2"/>
      <c r="DQ62" s="2"/>
      <c r="DR62" s="2"/>
      <c r="DS62" s="2"/>
      <c r="DT62" s="2"/>
      <c r="DU62" s="2"/>
      <c r="DV62" s="2"/>
      <c r="DW62" s="2"/>
      <c r="DX62" s="2"/>
      <c r="DY62" s="2"/>
      <c r="DZ62" s="2"/>
      <c r="EA62" s="2"/>
      <c r="EB62" s="2"/>
      <c r="EC62" s="2"/>
      <c r="ED62" s="2"/>
      <c r="EE62" s="2"/>
      <c r="EF62" s="2"/>
      <c r="EG62" s="2"/>
      <c r="EH62" s="2"/>
      <c r="EI62" s="2"/>
      <c r="EJ62" s="2"/>
      <c r="EK62" s="2"/>
      <c r="EL62" s="2"/>
      <c r="EM62" s="2"/>
      <c r="EN62" s="2"/>
      <c r="EO62" s="2"/>
      <c r="EP62" s="2"/>
      <c r="EQ62" s="2"/>
    </row>
    <row r="63" spans="1:147" s="39" customFormat="1" x14ac:dyDescent="0.8">
      <c r="A63" s="40"/>
      <c r="G63" s="41"/>
      <c r="H63" s="41"/>
      <c r="K63" s="42"/>
      <c r="M63" s="116"/>
      <c r="R63" s="41"/>
      <c r="S63" s="41"/>
      <c r="T63" s="43"/>
      <c r="X63" s="116"/>
      <c r="AC63" s="44"/>
      <c r="AD63" s="44"/>
      <c r="AI63" s="116"/>
      <c r="AT63" s="116"/>
      <c r="AY63" s="45"/>
      <c r="BD63" s="5"/>
      <c r="BN63" s="5"/>
      <c r="CG63" s="46"/>
      <c r="CH63" s="116"/>
      <c r="CS63" s="116"/>
      <c r="CT63" s="135"/>
      <c r="CU63" s="2"/>
      <c r="CV63" s="2"/>
      <c r="CW63" s="2"/>
      <c r="CX63" s="2"/>
      <c r="CY63" s="2"/>
      <c r="CZ63" s="2"/>
      <c r="DA63" s="2"/>
      <c r="DB63" s="2"/>
      <c r="DC63" s="2"/>
      <c r="DD63" s="2"/>
      <c r="DE63" s="2"/>
      <c r="DF63" s="2"/>
      <c r="DG63" s="2"/>
      <c r="DH63" s="2"/>
      <c r="DI63" s="2"/>
      <c r="DJ63" s="2"/>
      <c r="DK63" s="2"/>
      <c r="DL63" s="2"/>
      <c r="DM63" s="3"/>
      <c r="DN63" s="2"/>
      <c r="DO63" s="2"/>
      <c r="DP63" s="2"/>
      <c r="DQ63" s="2"/>
      <c r="DR63" s="2"/>
      <c r="DS63" s="2"/>
      <c r="DT63" s="2"/>
      <c r="DU63" s="2"/>
      <c r="DV63" s="2"/>
      <c r="DW63" s="2"/>
      <c r="DX63" s="2"/>
      <c r="DY63" s="2"/>
      <c r="DZ63" s="2"/>
      <c r="EA63" s="2"/>
      <c r="EB63" s="2"/>
      <c r="EC63" s="2"/>
      <c r="ED63" s="2"/>
      <c r="EE63" s="2"/>
      <c r="EF63" s="2"/>
      <c r="EG63" s="2"/>
      <c r="EH63" s="2"/>
      <c r="EI63" s="2"/>
      <c r="EJ63" s="2"/>
      <c r="EK63" s="2"/>
      <c r="EL63" s="2"/>
      <c r="EM63" s="2"/>
      <c r="EN63" s="2"/>
      <c r="EO63" s="2"/>
      <c r="EP63" s="2"/>
      <c r="EQ63" s="2"/>
    </row>
    <row r="64" spans="1:147" s="39" customFormat="1" x14ac:dyDescent="0.8">
      <c r="A64" s="40"/>
      <c r="G64" s="41"/>
      <c r="H64" s="41"/>
      <c r="K64" s="42"/>
      <c r="M64" s="116"/>
      <c r="R64" s="41"/>
      <c r="S64" s="41"/>
      <c r="T64" s="43"/>
      <c r="X64" s="116"/>
      <c r="AC64" s="44"/>
      <c r="AD64" s="44"/>
      <c r="AI64" s="116"/>
      <c r="AT64" s="116"/>
      <c r="AY64" s="45"/>
      <c r="BD64" s="5"/>
      <c r="BN64" s="5"/>
      <c r="CG64" s="46"/>
      <c r="CH64" s="116"/>
      <c r="CS64" s="116"/>
      <c r="CT64" s="135"/>
      <c r="CU64" s="2"/>
      <c r="CV64" s="2"/>
      <c r="CW64" s="2"/>
      <c r="CX64" s="2"/>
      <c r="CY64" s="2"/>
      <c r="CZ64" s="2"/>
      <c r="DA64" s="2"/>
      <c r="DB64" s="2"/>
      <c r="DC64" s="2"/>
      <c r="DD64" s="2"/>
      <c r="DE64" s="2"/>
      <c r="DF64" s="2"/>
      <c r="DG64" s="2"/>
      <c r="DH64" s="2"/>
      <c r="DI64" s="2"/>
      <c r="DJ64" s="2"/>
      <c r="DK64" s="2"/>
      <c r="DL64" s="2"/>
      <c r="DM64" s="3"/>
      <c r="DN64" s="2"/>
      <c r="DO64" s="2"/>
      <c r="DP64" s="2"/>
      <c r="DQ64" s="2"/>
      <c r="DR64" s="2"/>
      <c r="DS64" s="2"/>
      <c r="DT64" s="2"/>
      <c r="DU64" s="2"/>
      <c r="DV64" s="2"/>
      <c r="DW64" s="2"/>
      <c r="DX64" s="2"/>
      <c r="DY64" s="2"/>
      <c r="DZ64" s="2"/>
      <c r="EA64" s="2"/>
      <c r="EB64" s="2"/>
      <c r="EC64" s="2"/>
      <c r="ED64" s="2"/>
      <c r="EE64" s="2"/>
      <c r="EF64" s="2"/>
      <c r="EG64" s="2"/>
      <c r="EH64" s="2"/>
      <c r="EI64" s="2"/>
      <c r="EJ64" s="2"/>
      <c r="EK64" s="2"/>
      <c r="EL64" s="2"/>
      <c r="EM64" s="2"/>
      <c r="EN64" s="2"/>
      <c r="EO64" s="2"/>
      <c r="EP64" s="2"/>
      <c r="EQ64" s="2"/>
    </row>
    <row r="65" spans="1:147" s="39" customFormat="1" x14ac:dyDescent="0.8">
      <c r="A65" s="40"/>
      <c r="G65" s="41"/>
      <c r="H65" s="41"/>
      <c r="K65" s="42"/>
      <c r="M65" s="116"/>
      <c r="R65" s="41"/>
      <c r="S65" s="41"/>
      <c r="T65" s="43"/>
      <c r="X65" s="116"/>
      <c r="AC65" s="44"/>
      <c r="AD65" s="44"/>
      <c r="AI65" s="116"/>
      <c r="AT65" s="116"/>
      <c r="AY65" s="45"/>
      <c r="BD65" s="5"/>
      <c r="BN65" s="5"/>
      <c r="CG65" s="46"/>
      <c r="CH65" s="116"/>
      <c r="CS65" s="116"/>
      <c r="CT65" s="135"/>
      <c r="CU65" s="2"/>
      <c r="CV65" s="2"/>
      <c r="CW65" s="2"/>
      <c r="CX65" s="2"/>
      <c r="CY65" s="2"/>
      <c r="CZ65" s="2"/>
      <c r="DA65" s="2"/>
      <c r="DB65" s="2"/>
      <c r="DC65" s="2"/>
      <c r="DD65" s="2"/>
      <c r="DE65" s="2"/>
      <c r="DF65" s="2"/>
      <c r="DG65" s="2"/>
      <c r="DH65" s="2"/>
      <c r="DI65" s="2"/>
      <c r="DJ65" s="2"/>
      <c r="DK65" s="2"/>
      <c r="DL65" s="2"/>
      <c r="DM65" s="3"/>
      <c r="DN65" s="2"/>
      <c r="DO65" s="2"/>
      <c r="DP65" s="2"/>
      <c r="DQ65" s="2"/>
      <c r="DR65" s="2"/>
      <c r="DS65" s="2"/>
      <c r="DT65" s="2"/>
      <c r="DU65" s="2"/>
      <c r="DV65" s="2"/>
      <c r="DW65" s="2"/>
      <c r="DX65" s="2"/>
      <c r="DY65" s="2"/>
      <c r="DZ65" s="2"/>
      <c r="EA65" s="2"/>
      <c r="EB65" s="2"/>
      <c r="EC65" s="2"/>
      <c r="ED65" s="2"/>
      <c r="EE65" s="2"/>
      <c r="EF65" s="2"/>
      <c r="EG65" s="2"/>
      <c r="EH65" s="2"/>
      <c r="EI65" s="2"/>
      <c r="EJ65" s="2"/>
      <c r="EK65" s="2"/>
      <c r="EL65" s="2"/>
      <c r="EM65" s="2"/>
      <c r="EN65" s="2"/>
      <c r="EO65" s="2"/>
      <c r="EP65" s="2"/>
      <c r="EQ65" s="2"/>
    </row>
    <row r="66" spans="1:147" s="39" customFormat="1" x14ac:dyDescent="0.8">
      <c r="A66" s="40"/>
      <c r="G66" s="41"/>
      <c r="H66" s="41"/>
      <c r="K66" s="42"/>
      <c r="M66" s="116"/>
      <c r="R66" s="41"/>
      <c r="S66" s="41"/>
      <c r="T66" s="43"/>
      <c r="X66" s="116"/>
      <c r="AC66" s="44"/>
      <c r="AD66" s="44"/>
      <c r="AI66" s="116"/>
      <c r="AT66" s="116"/>
      <c r="AY66" s="45"/>
      <c r="BD66" s="5"/>
      <c r="BN66" s="5"/>
      <c r="CG66" s="46"/>
      <c r="CH66" s="116"/>
      <c r="CS66" s="116"/>
      <c r="CT66" s="135"/>
      <c r="CU66" s="2"/>
      <c r="CV66" s="2"/>
      <c r="CW66" s="2"/>
      <c r="CX66" s="2"/>
      <c r="CY66" s="2"/>
      <c r="CZ66" s="2"/>
      <c r="DA66" s="2"/>
      <c r="DB66" s="2"/>
      <c r="DC66" s="2"/>
      <c r="DD66" s="2"/>
      <c r="DE66" s="2"/>
      <c r="DF66" s="2"/>
      <c r="DG66" s="2"/>
      <c r="DH66" s="2"/>
      <c r="DI66" s="2"/>
      <c r="DJ66" s="2"/>
      <c r="DK66" s="2"/>
      <c r="DL66" s="2"/>
      <c r="DM66" s="3"/>
      <c r="DN66" s="2"/>
      <c r="DO66" s="2"/>
      <c r="DP66" s="2"/>
      <c r="DQ66" s="2"/>
      <c r="DR66" s="2"/>
      <c r="DS66" s="2"/>
      <c r="DT66" s="2"/>
      <c r="DU66" s="2"/>
      <c r="DV66" s="2"/>
      <c r="DW66" s="2"/>
      <c r="DX66" s="2"/>
      <c r="DY66" s="2"/>
      <c r="DZ66" s="2"/>
      <c r="EA66" s="2"/>
      <c r="EB66" s="2"/>
      <c r="EC66" s="2"/>
      <c r="ED66" s="2"/>
      <c r="EE66" s="2"/>
      <c r="EF66" s="2"/>
      <c r="EG66" s="2"/>
      <c r="EH66" s="2"/>
      <c r="EI66" s="2"/>
      <c r="EJ66" s="2"/>
      <c r="EK66" s="2"/>
      <c r="EL66" s="2"/>
      <c r="EM66" s="2"/>
      <c r="EN66" s="2"/>
      <c r="EO66" s="2"/>
      <c r="EP66" s="2"/>
      <c r="EQ66" s="2"/>
    </row>
    <row r="67" spans="1:147" s="39" customFormat="1" x14ac:dyDescent="0.8">
      <c r="A67" s="40"/>
      <c r="G67" s="41"/>
      <c r="H67" s="41"/>
      <c r="K67" s="42"/>
      <c r="M67" s="116"/>
      <c r="R67" s="41"/>
      <c r="S67" s="41"/>
      <c r="T67" s="43"/>
      <c r="X67" s="116"/>
      <c r="AC67" s="44"/>
      <c r="AD67" s="44"/>
      <c r="AI67" s="116"/>
      <c r="AT67" s="116"/>
      <c r="AY67" s="45"/>
      <c r="BD67" s="5"/>
      <c r="BN67" s="5"/>
      <c r="CG67" s="46"/>
      <c r="CH67" s="116"/>
      <c r="CS67" s="116"/>
      <c r="CT67" s="135"/>
      <c r="CU67" s="2"/>
      <c r="CV67" s="2"/>
      <c r="CW67" s="2"/>
      <c r="CX67" s="2"/>
      <c r="CY67" s="2"/>
      <c r="CZ67" s="2"/>
      <c r="DA67" s="2"/>
      <c r="DB67" s="2"/>
      <c r="DC67" s="2"/>
      <c r="DD67" s="2"/>
      <c r="DE67" s="2"/>
      <c r="DF67" s="2"/>
      <c r="DG67" s="2"/>
      <c r="DH67" s="2"/>
      <c r="DI67" s="2"/>
      <c r="DJ67" s="2"/>
      <c r="DK67" s="2"/>
      <c r="DL67" s="2"/>
      <c r="DM67" s="3"/>
      <c r="DN67" s="2"/>
      <c r="DO67" s="2"/>
      <c r="DP67" s="2"/>
      <c r="DQ67" s="2"/>
      <c r="DR67" s="2"/>
      <c r="DS67" s="2"/>
      <c r="DT67" s="2"/>
      <c r="DU67" s="2"/>
      <c r="DV67" s="2"/>
      <c r="DW67" s="2"/>
      <c r="DX67" s="2"/>
      <c r="DY67" s="2"/>
      <c r="DZ67" s="2"/>
      <c r="EA67" s="2"/>
      <c r="EB67" s="2"/>
      <c r="EC67" s="2"/>
      <c r="ED67" s="2"/>
      <c r="EE67" s="2"/>
      <c r="EF67" s="2"/>
      <c r="EG67" s="2"/>
      <c r="EH67" s="2"/>
      <c r="EI67" s="2"/>
      <c r="EJ67" s="2"/>
      <c r="EK67" s="2"/>
      <c r="EL67" s="2"/>
      <c r="EM67" s="2"/>
      <c r="EN67" s="2"/>
      <c r="EO67" s="2"/>
      <c r="EP67" s="2"/>
      <c r="EQ67" s="2"/>
    </row>
    <row r="68" spans="1:147" s="39" customFormat="1" x14ac:dyDescent="0.8">
      <c r="A68" s="40"/>
      <c r="G68" s="41"/>
      <c r="H68" s="41"/>
      <c r="K68" s="42"/>
      <c r="M68" s="116"/>
      <c r="R68" s="41"/>
      <c r="S68" s="41"/>
      <c r="T68" s="43"/>
      <c r="X68" s="116"/>
      <c r="AC68" s="44"/>
      <c r="AD68" s="44"/>
      <c r="AI68" s="116"/>
      <c r="AT68" s="116"/>
      <c r="AY68" s="45"/>
      <c r="BD68" s="5"/>
      <c r="BN68" s="5"/>
      <c r="CG68" s="46"/>
      <c r="CH68" s="116"/>
      <c r="CS68" s="116"/>
      <c r="CT68" s="135"/>
      <c r="CU68" s="2"/>
      <c r="CV68" s="2"/>
      <c r="CW68" s="2"/>
      <c r="CX68" s="2"/>
      <c r="CY68" s="2"/>
      <c r="CZ68" s="2"/>
      <c r="DA68" s="2"/>
      <c r="DB68" s="2"/>
      <c r="DC68" s="2"/>
      <c r="DD68" s="2"/>
      <c r="DE68" s="2"/>
      <c r="DF68" s="2"/>
      <c r="DG68" s="2"/>
      <c r="DH68" s="2"/>
      <c r="DI68" s="2"/>
      <c r="DJ68" s="2"/>
      <c r="DK68" s="2"/>
      <c r="DL68" s="2"/>
      <c r="DM68" s="3"/>
      <c r="DN68" s="2"/>
      <c r="DO68" s="2"/>
      <c r="DP68" s="2"/>
      <c r="DQ68" s="2"/>
      <c r="DR68" s="2"/>
      <c r="DS68" s="2"/>
      <c r="DT68" s="2"/>
      <c r="DU68" s="2"/>
      <c r="DV68" s="2"/>
      <c r="DW68" s="2"/>
      <c r="DX68" s="2"/>
      <c r="DY68" s="2"/>
      <c r="DZ68" s="2"/>
      <c r="EA68" s="2"/>
      <c r="EB68" s="2"/>
      <c r="EC68" s="2"/>
      <c r="ED68" s="2"/>
      <c r="EE68" s="2"/>
      <c r="EF68" s="2"/>
      <c r="EG68" s="2"/>
      <c r="EH68" s="2"/>
      <c r="EI68" s="2"/>
      <c r="EJ68" s="2"/>
      <c r="EK68" s="2"/>
      <c r="EL68" s="2"/>
      <c r="EM68" s="2"/>
      <c r="EN68" s="2"/>
      <c r="EO68" s="2"/>
      <c r="EP68" s="2"/>
      <c r="EQ68" s="2"/>
    </row>
    <row r="69" spans="1:147" s="39" customFormat="1" x14ac:dyDescent="0.8">
      <c r="A69" s="40"/>
      <c r="G69" s="41"/>
      <c r="H69" s="41"/>
      <c r="K69" s="42"/>
      <c r="M69" s="116"/>
      <c r="R69" s="41"/>
      <c r="S69" s="41"/>
      <c r="T69" s="43"/>
      <c r="X69" s="116"/>
      <c r="AC69" s="44"/>
      <c r="AD69" s="44"/>
      <c r="AI69" s="116"/>
      <c r="AT69" s="116"/>
      <c r="AY69" s="45"/>
      <c r="BD69" s="5"/>
      <c r="BN69" s="5"/>
      <c r="CG69" s="46"/>
      <c r="CH69" s="116"/>
      <c r="CS69" s="116"/>
      <c r="CT69" s="135"/>
      <c r="CU69" s="2"/>
      <c r="CV69" s="2"/>
      <c r="CW69" s="2"/>
      <c r="CX69" s="2"/>
      <c r="CY69" s="2"/>
      <c r="CZ69" s="2"/>
      <c r="DA69" s="2"/>
      <c r="DB69" s="2"/>
      <c r="DC69" s="2"/>
      <c r="DD69" s="2"/>
      <c r="DE69" s="2"/>
      <c r="DF69" s="2"/>
      <c r="DG69" s="2"/>
      <c r="DH69" s="2"/>
      <c r="DI69" s="2"/>
      <c r="DJ69" s="2"/>
      <c r="DK69" s="2"/>
      <c r="DL69" s="2"/>
      <c r="DM69" s="3"/>
      <c r="DN69" s="2"/>
      <c r="DO69" s="2"/>
      <c r="DP69" s="2"/>
      <c r="DQ69" s="2"/>
      <c r="DR69" s="2"/>
      <c r="DS69" s="2"/>
      <c r="DT69" s="2"/>
      <c r="DU69" s="2"/>
      <c r="DV69" s="2"/>
      <c r="DW69" s="2"/>
      <c r="DX69" s="2"/>
      <c r="DY69" s="2"/>
      <c r="DZ69" s="2"/>
      <c r="EA69" s="2"/>
      <c r="EB69" s="2"/>
      <c r="EC69" s="2"/>
      <c r="ED69" s="2"/>
      <c r="EE69" s="2"/>
      <c r="EF69" s="2"/>
      <c r="EG69" s="2"/>
      <c r="EH69" s="2"/>
      <c r="EI69" s="2"/>
      <c r="EJ69" s="2"/>
      <c r="EK69" s="2"/>
      <c r="EL69" s="2"/>
      <c r="EM69" s="2"/>
      <c r="EN69" s="2"/>
      <c r="EO69" s="2"/>
      <c r="EP69" s="2"/>
      <c r="EQ69" s="2"/>
    </row>
    <row r="70" spans="1:147" s="39" customFormat="1" x14ac:dyDescent="0.8">
      <c r="A70" s="40"/>
      <c r="G70" s="41"/>
      <c r="H70" s="41"/>
      <c r="K70" s="42"/>
      <c r="M70" s="116"/>
      <c r="R70" s="41"/>
      <c r="S70" s="41"/>
      <c r="T70" s="43"/>
      <c r="X70" s="116"/>
      <c r="AC70" s="44"/>
      <c r="AD70" s="44"/>
      <c r="AI70" s="116"/>
      <c r="AT70" s="116"/>
      <c r="AY70" s="45"/>
      <c r="BD70" s="5"/>
      <c r="BN70" s="5"/>
      <c r="CG70" s="46"/>
      <c r="CH70" s="116"/>
      <c r="CS70" s="116"/>
      <c r="CT70" s="135"/>
      <c r="CU70" s="2"/>
      <c r="CV70" s="2"/>
      <c r="CW70" s="2"/>
      <c r="CX70" s="2"/>
      <c r="CY70" s="2"/>
      <c r="CZ70" s="2"/>
      <c r="DA70" s="2"/>
      <c r="DB70" s="2"/>
      <c r="DC70" s="2"/>
      <c r="DD70" s="2"/>
      <c r="DE70" s="2"/>
      <c r="DF70" s="2"/>
      <c r="DG70" s="2"/>
      <c r="DH70" s="2"/>
      <c r="DI70" s="2"/>
      <c r="DJ70" s="2"/>
      <c r="DK70" s="2"/>
      <c r="DL70" s="2"/>
      <c r="DM70" s="3"/>
      <c r="DN70" s="2"/>
      <c r="DO70" s="2"/>
      <c r="DP70" s="2"/>
      <c r="DQ70" s="2"/>
      <c r="DR70" s="2"/>
      <c r="DS70" s="2"/>
      <c r="DT70" s="2"/>
      <c r="DU70" s="2"/>
      <c r="DV70" s="2"/>
      <c r="DW70" s="2"/>
      <c r="DX70" s="2"/>
      <c r="DY70" s="2"/>
      <c r="DZ70" s="2"/>
      <c r="EA70" s="2"/>
      <c r="EB70" s="2"/>
      <c r="EC70" s="2"/>
      <c r="ED70" s="2"/>
      <c r="EE70" s="2"/>
      <c r="EF70" s="2"/>
      <c r="EG70" s="2"/>
      <c r="EH70" s="2"/>
      <c r="EI70" s="2"/>
      <c r="EJ70" s="2"/>
      <c r="EK70" s="2"/>
      <c r="EL70" s="2"/>
      <c r="EM70" s="2"/>
      <c r="EN70" s="2"/>
      <c r="EO70" s="2"/>
      <c r="EP70" s="2"/>
      <c r="EQ70" s="2"/>
    </row>
    <row r="71" spans="1:147" s="39" customFormat="1" x14ac:dyDescent="0.8">
      <c r="A71" s="40"/>
      <c r="G71" s="41"/>
      <c r="H71" s="41"/>
      <c r="K71" s="42"/>
      <c r="M71" s="116"/>
      <c r="R71" s="41"/>
      <c r="S71" s="41"/>
      <c r="T71" s="43"/>
      <c r="X71" s="116"/>
      <c r="AC71" s="44"/>
      <c r="AD71" s="44"/>
      <c r="AI71" s="116"/>
      <c r="AT71" s="116"/>
      <c r="AY71" s="45"/>
      <c r="BD71" s="5"/>
      <c r="BN71" s="5"/>
      <c r="CG71" s="46"/>
      <c r="CH71" s="116"/>
      <c r="CS71" s="116"/>
      <c r="CT71" s="135"/>
      <c r="CU71" s="2"/>
      <c r="CV71" s="2"/>
      <c r="CW71" s="2"/>
      <c r="CX71" s="2"/>
      <c r="CY71" s="2"/>
      <c r="CZ71" s="2"/>
      <c r="DA71" s="2"/>
      <c r="DB71" s="2"/>
      <c r="DC71" s="2"/>
      <c r="DD71" s="2"/>
      <c r="DE71" s="2"/>
      <c r="DF71" s="2"/>
      <c r="DG71" s="2"/>
      <c r="DH71" s="2"/>
      <c r="DI71" s="2"/>
      <c r="DJ71" s="2"/>
      <c r="DK71" s="2"/>
      <c r="DL71" s="2"/>
      <c r="DM71" s="3"/>
      <c r="DN71" s="2"/>
      <c r="DO71" s="2"/>
      <c r="DP71" s="2"/>
      <c r="DQ71" s="2"/>
      <c r="DR71" s="2"/>
      <c r="DS71" s="2"/>
      <c r="DT71" s="2"/>
      <c r="DU71" s="2"/>
      <c r="DV71" s="2"/>
      <c r="DW71" s="2"/>
      <c r="DX71" s="2"/>
      <c r="DY71" s="2"/>
      <c r="DZ71" s="2"/>
      <c r="EA71" s="2"/>
      <c r="EB71" s="2"/>
      <c r="EC71" s="2"/>
      <c r="ED71" s="2"/>
      <c r="EE71" s="2"/>
      <c r="EF71" s="2"/>
      <c r="EG71" s="2"/>
      <c r="EH71" s="2"/>
      <c r="EI71" s="2"/>
      <c r="EJ71" s="2"/>
      <c r="EK71" s="2"/>
      <c r="EL71" s="2"/>
      <c r="EM71" s="2"/>
      <c r="EN71" s="2"/>
      <c r="EO71" s="2"/>
      <c r="EP71" s="2"/>
      <c r="EQ71" s="2"/>
    </row>
    <row r="72" spans="1:147" s="39" customFormat="1" x14ac:dyDescent="0.8">
      <c r="A72" s="40"/>
      <c r="G72" s="41"/>
      <c r="H72" s="41"/>
      <c r="K72" s="42"/>
      <c r="M72" s="116"/>
      <c r="R72" s="41"/>
      <c r="S72" s="41"/>
      <c r="T72" s="43"/>
      <c r="X72" s="116"/>
      <c r="AC72" s="44"/>
      <c r="AD72" s="44"/>
      <c r="AI72" s="116"/>
      <c r="AT72" s="116"/>
      <c r="AY72" s="45"/>
      <c r="BD72" s="5"/>
      <c r="BN72" s="5"/>
      <c r="CG72" s="46"/>
      <c r="CH72" s="116"/>
      <c r="CS72" s="116"/>
      <c r="CT72" s="135"/>
      <c r="CU72" s="2"/>
      <c r="CV72" s="2"/>
      <c r="CW72" s="2"/>
      <c r="CX72" s="2"/>
      <c r="CY72" s="2"/>
      <c r="CZ72" s="2"/>
      <c r="DA72" s="2"/>
      <c r="DB72" s="2"/>
      <c r="DC72" s="2"/>
      <c r="DD72" s="2"/>
      <c r="DE72" s="2"/>
      <c r="DF72" s="2"/>
      <c r="DG72" s="2"/>
      <c r="DH72" s="2"/>
      <c r="DI72" s="2"/>
      <c r="DJ72" s="2"/>
      <c r="DK72" s="2"/>
      <c r="DL72" s="2"/>
      <c r="DM72" s="3"/>
      <c r="DN72" s="2"/>
      <c r="DO72" s="2"/>
      <c r="DP72" s="2"/>
      <c r="DQ72" s="2"/>
      <c r="DR72" s="2"/>
      <c r="DS72" s="2"/>
      <c r="DT72" s="2"/>
      <c r="DU72" s="2"/>
      <c r="DV72" s="2"/>
      <c r="DW72" s="2"/>
      <c r="DX72" s="2"/>
      <c r="DY72" s="2"/>
      <c r="DZ72" s="2"/>
      <c r="EA72" s="2"/>
      <c r="EB72" s="2"/>
      <c r="EC72" s="2"/>
      <c r="ED72" s="2"/>
      <c r="EE72" s="2"/>
      <c r="EF72" s="2"/>
      <c r="EG72" s="2"/>
      <c r="EH72" s="2"/>
      <c r="EI72" s="2"/>
      <c r="EJ72" s="2"/>
      <c r="EK72" s="2"/>
      <c r="EL72" s="2"/>
      <c r="EM72" s="2"/>
      <c r="EN72" s="2"/>
      <c r="EO72" s="2"/>
      <c r="EP72" s="2"/>
      <c r="EQ72" s="2"/>
    </row>
    <row r="73" spans="1:147" s="39" customFormat="1" x14ac:dyDescent="0.8">
      <c r="A73" s="40"/>
      <c r="G73" s="41"/>
      <c r="H73" s="41"/>
      <c r="K73" s="42"/>
      <c r="M73" s="116"/>
      <c r="R73" s="41"/>
      <c r="S73" s="41"/>
      <c r="T73" s="43"/>
      <c r="X73" s="116"/>
      <c r="AC73" s="44"/>
      <c r="AD73" s="44"/>
      <c r="AI73" s="116"/>
      <c r="AT73" s="116"/>
      <c r="AY73" s="45"/>
      <c r="BD73" s="5"/>
      <c r="BN73" s="5"/>
      <c r="CG73" s="46"/>
      <c r="CH73" s="116"/>
      <c r="CS73" s="116"/>
      <c r="CT73" s="135"/>
      <c r="CU73" s="2"/>
      <c r="CV73" s="2"/>
      <c r="CW73" s="2"/>
      <c r="CX73" s="2"/>
      <c r="CY73" s="2"/>
      <c r="CZ73" s="2"/>
      <c r="DA73" s="2"/>
      <c r="DB73" s="2"/>
      <c r="DC73" s="2"/>
      <c r="DD73" s="2"/>
      <c r="DE73" s="2"/>
      <c r="DF73" s="2"/>
      <c r="DG73" s="2"/>
      <c r="DH73" s="2"/>
      <c r="DI73" s="2"/>
      <c r="DJ73" s="2"/>
      <c r="DK73" s="2"/>
      <c r="DL73" s="2"/>
      <c r="DM73" s="3"/>
      <c r="DN73" s="2"/>
      <c r="DO73" s="2"/>
      <c r="DP73" s="2"/>
      <c r="DQ73" s="2"/>
      <c r="DR73" s="2"/>
      <c r="DS73" s="2"/>
      <c r="DT73" s="2"/>
      <c r="DU73" s="2"/>
      <c r="DV73" s="2"/>
      <c r="DW73" s="2"/>
      <c r="DX73" s="2"/>
      <c r="DY73" s="2"/>
      <c r="DZ73" s="2"/>
      <c r="EA73" s="2"/>
      <c r="EB73" s="2"/>
      <c r="EC73" s="2"/>
      <c r="ED73" s="2"/>
      <c r="EE73" s="2"/>
      <c r="EF73" s="2"/>
      <c r="EG73" s="2"/>
      <c r="EH73" s="2"/>
      <c r="EI73" s="2"/>
      <c r="EJ73" s="2"/>
      <c r="EK73" s="2"/>
      <c r="EL73" s="2"/>
      <c r="EM73" s="2"/>
      <c r="EN73" s="2"/>
      <c r="EO73" s="2"/>
      <c r="EP73" s="2"/>
      <c r="EQ73" s="2"/>
    </row>
    <row r="74" spans="1:147" s="39" customFormat="1" x14ac:dyDescent="0.8">
      <c r="A74" s="40"/>
      <c r="G74" s="41"/>
      <c r="H74" s="41"/>
      <c r="K74" s="42"/>
      <c r="M74" s="116"/>
      <c r="R74" s="41"/>
      <c r="S74" s="41"/>
      <c r="T74" s="43"/>
      <c r="X74" s="116"/>
      <c r="AC74" s="44"/>
      <c r="AD74" s="44"/>
      <c r="AI74" s="116"/>
      <c r="AT74" s="116"/>
      <c r="AY74" s="45"/>
      <c r="BD74" s="5"/>
      <c r="BN74" s="5"/>
      <c r="CG74" s="46"/>
      <c r="CH74" s="116"/>
      <c r="CS74" s="116"/>
      <c r="CT74" s="135"/>
      <c r="CU74" s="2"/>
      <c r="CV74" s="2"/>
      <c r="CW74" s="2"/>
      <c r="CX74" s="2"/>
      <c r="CY74" s="2"/>
      <c r="CZ74" s="2"/>
      <c r="DA74" s="2"/>
      <c r="DB74" s="2"/>
      <c r="DC74" s="2"/>
      <c r="DD74" s="2"/>
      <c r="DE74" s="2"/>
      <c r="DF74" s="2"/>
      <c r="DG74" s="2"/>
      <c r="DH74" s="2"/>
      <c r="DI74" s="2"/>
      <c r="DJ74" s="2"/>
      <c r="DK74" s="2"/>
      <c r="DL74" s="2"/>
      <c r="DM74" s="3"/>
      <c r="DN74" s="2"/>
      <c r="DO74" s="2"/>
      <c r="DP74" s="2"/>
      <c r="DQ74" s="2"/>
      <c r="DR74" s="2"/>
      <c r="DS74" s="2"/>
      <c r="DT74" s="2"/>
      <c r="DU74" s="2"/>
      <c r="DV74" s="2"/>
      <c r="DW74" s="2"/>
      <c r="DX74" s="2"/>
      <c r="DY74" s="2"/>
      <c r="DZ74" s="2"/>
      <c r="EA74" s="2"/>
      <c r="EB74" s="2"/>
      <c r="EC74" s="2"/>
      <c r="ED74" s="2"/>
      <c r="EE74" s="2"/>
      <c r="EF74" s="2"/>
      <c r="EG74" s="2"/>
      <c r="EH74" s="2"/>
      <c r="EI74" s="2"/>
      <c r="EJ74" s="2"/>
      <c r="EK74" s="2"/>
      <c r="EL74" s="2"/>
      <c r="EM74" s="2"/>
      <c r="EN74" s="2"/>
      <c r="EO74" s="2"/>
      <c r="EP74" s="2"/>
      <c r="EQ74" s="2"/>
    </row>
    <row r="75" spans="1:147" s="39" customFormat="1" x14ac:dyDescent="0.8">
      <c r="A75" s="40"/>
      <c r="G75" s="41"/>
      <c r="H75" s="41"/>
      <c r="K75" s="42"/>
      <c r="M75" s="116"/>
      <c r="R75" s="41"/>
      <c r="S75" s="41"/>
      <c r="T75" s="43"/>
      <c r="X75" s="116"/>
      <c r="AC75" s="44"/>
      <c r="AD75" s="44"/>
      <c r="AI75" s="116"/>
      <c r="AT75" s="116"/>
      <c r="AY75" s="45"/>
      <c r="BD75" s="5"/>
      <c r="BN75" s="5"/>
      <c r="CG75" s="46"/>
      <c r="CH75" s="116"/>
      <c r="CS75" s="116"/>
      <c r="CT75" s="135"/>
      <c r="CU75" s="2"/>
      <c r="CV75" s="2"/>
      <c r="CW75" s="2"/>
      <c r="CX75" s="2"/>
      <c r="CY75" s="2"/>
      <c r="CZ75" s="2"/>
      <c r="DA75" s="2"/>
      <c r="DB75" s="2"/>
      <c r="DC75" s="2"/>
      <c r="DD75" s="2"/>
      <c r="DE75" s="2"/>
      <c r="DF75" s="2"/>
      <c r="DG75" s="2"/>
      <c r="DH75" s="2"/>
      <c r="DI75" s="2"/>
      <c r="DJ75" s="2"/>
      <c r="DK75" s="2"/>
      <c r="DL75" s="2"/>
      <c r="DM75" s="3"/>
      <c r="DN75" s="2"/>
      <c r="DO75" s="2"/>
      <c r="DP75" s="2"/>
      <c r="DQ75" s="2"/>
      <c r="DR75" s="2"/>
      <c r="DS75" s="2"/>
      <c r="DT75" s="2"/>
      <c r="DU75" s="2"/>
      <c r="DV75" s="2"/>
      <c r="DW75" s="2"/>
      <c r="DX75" s="2"/>
      <c r="DY75" s="2"/>
      <c r="DZ75" s="2"/>
      <c r="EA75" s="2"/>
      <c r="EB75" s="2"/>
      <c r="EC75" s="2"/>
      <c r="ED75" s="2"/>
      <c r="EE75" s="2"/>
      <c r="EF75" s="2"/>
      <c r="EG75" s="2"/>
      <c r="EH75" s="2"/>
      <c r="EI75" s="2"/>
      <c r="EJ75" s="2"/>
      <c r="EK75" s="2"/>
      <c r="EL75" s="2"/>
      <c r="EM75" s="2"/>
      <c r="EN75" s="2"/>
      <c r="EO75" s="2"/>
      <c r="EP75" s="2"/>
      <c r="EQ75" s="2"/>
    </row>
    <row r="76" spans="1:147" s="39" customFormat="1" x14ac:dyDescent="0.8">
      <c r="A76" s="40"/>
      <c r="G76" s="41"/>
      <c r="H76" s="41"/>
      <c r="K76" s="42"/>
      <c r="M76" s="116"/>
      <c r="R76" s="41"/>
      <c r="S76" s="41"/>
      <c r="T76" s="43"/>
      <c r="X76" s="116"/>
      <c r="AC76" s="44"/>
      <c r="AD76" s="44"/>
      <c r="AI76" s="116"/>
      <c r="AT76" s="116"/>
      <c r="AY76" s="45"/>
      <c r="BD76" s="5"/>
      <c r="BN76" s="5"/>
      <c r="CG76" s="46"/>
      <c r="CH76" s="116"/>
      <c r="CS76" s="116"/>
      <c r="CT76" s="135"/>
      <c r="CU76" s="2"/>
      <c r="CV76" s="2"/>
      <c r="CW76" s="2"/>
      <c r="CX76" s="2"/>
      <c r="CY76" s="2"/>
      <c r="CZ76" s="2"/>
      <c r="DA76" s="2"/>
      <c r="DB76" s="2"/>
      <c r="DC76" s="2"/>
      <c r="DD76" s="2"/>
      <c r="DE76" s="2"/>
      <c r="DF76" s="2"/>
      <c r="DG76" s="2"/>
      <c r="DH76" s="2"/>
      <c r="DI76" s="2"/>
      <c r="DJ76" s="2"/>
      <c r="DK76" s="2"/>
      <c r="DL76" s="2"/>
      <c r="DM76" s="3"/>
      <c r="DN76" s="2"/>
      <c r="DO76" s="2"/>
      <c r="DP76" s="2"/>
      <c r="DQ76" s="2"/>
      <c r="DR76" s="2"/>
      <c r="DS76" s="2"/>
      <c r="DT76" s="2"/>
      <c r="DU76" s="2"/>
      <c r="DV76" s="2"/>
      <c r="DW76" s="2"/>
      <c r="DX76" s="2"/>
      <c r="DY76" s="2"/>
      <c r="DZ76" s="2"/>
      <c r="EA76" s="2"/>
      <c r="EB76" s="2"/>
      <c r="EC76" s="2"/>
      <c r="ED76" s="2"/>
      <c r="EE76" s="2"/>
      <c r="EF76" s="2"/>
      <c r="EG76" s="2"/>
      <c r="EH76" s="2"/>
      <c r="EI76" s="2"/>
      <c r="EJ76" s="2"/>
      <c r="EK76" s="2"/>
      <c r="EL76" s="2"/>
      <c r="EM76" s="2"/>
      <c r="EN76" s="2"/>
      <c r="EO76" s="2"/>
      <c r="EP76" s="2"/>
      <c r="EQ76" s="2"/>
    </row>
    <row r="77" spans="1:147" s="39" customFormat="1" x14ac:dyDescent="0.8">
      <c r="A77" s="40"/>
      <c r="G77" s="41"/>
      <c r="H77" s="41"/>
      <c r="K77" s="42"/>
      <c r="M77" s="116"/>
      <c r="R77" s="41"/>
      <c r="S77" s="41"/>
      <c r="T77" s="43"/>
      <c r="X77" s="116"/>
      <c r="AC77" s="44"/>
      <c r="AD77" s="44"/>
      <c r="AI77" s="116"/>
      <c r="AT77" s="116"/>
      <c r="AY77" s="45"/>
      <c r="BD77" s="5"/>
      <c r="BN77" s="5"/>
      <c r="CG77" s="46"/>
      <c r="CH77" s="116"/>
      <c r="CS77" s="116"/>
      <c r="CT77" s="135"/>
      <c r="CU77" s="2"/>
      <c r="CV77" s="2"/>
      <c r="CW77" s="2"/>
      <c r="CX77" s="2"/>
      <c r="CY77" s="2"/>
      <c r="CZ77" s="2"/>
      <c r="DA77" s="2"/>
      <c r="DB77" s="2"/>
      <c r="DC77" s="2"/>
      <c r="DD77" s="2"/>
      <c r="DE77" s="2"/>
      <c r="DF77" s="2"/>
      <c r="DG77" s="2"/>
      <c r="DH77" s="2"/>
      <c r="DI77" s="2"/>
      <c r="DJ77" s="2"/>
      <c r="DK77" s="2"/>
      <c r="DL77" s="2"/>
      <c r="DM77" s="3"/>
      <c r="DN77" s="2"/>
      <c r="DO77" s="2"/>
      <c r="DP77" s="2"/>
      <c r="DQ77" s="2"/>
      <c r="DR77" s="2"/>
      <c r="DS77" s="2"/>
      <c r="DT77" s="2"/>
      <c r="DU77" s="2"/>
      <c r="DV77" s="2"/>
      <c r="DW77" s="2"/>
      <c r="DX77" s="2"/>
      <c r="DY77" s="2"/>
      <c r="DZ77" s="2"/>
      <c r="EA77" s="2"/>
      <c r="EB77" s="2"/>
      <c r="EC77" s="2"/>
      <c r="ED77" s="2"/>
      <c r="EE77" s="2"/>
      <c r="EF77" s="2"/>
      <c r="EG77" s="2"/>
      <c r="EH77" s="2"/>
      <c r="EI77" s="2"/>
      <c r="EJ77" s="2"/>
      <c r="EK77" s="2"/>
      <c r="EL77" s="2"/>
      <c r="EM77" s="2"/>
      <c r="EN77" s="2"/>
      <c r="EO77" s="2"/>
      <c r="EP77" s="2"/>
      <c r="EQ77" s="2"/>
    </row>
    <row r="78" spans="1:147" s="39" customFormat="1" x14ac:dyDescent="0.8">
      <c r="A78" s="40"/>
      <c r="G78" s="41"/>
      <c r="H78" s="41"/>
      <c r="K78" s="42"/>
      <c r="M78" s="116"/>
      <c r="R78" s="41"/>
      <c r="S78" s="41"/>
      <c r="T78" s="43"/>
      <c r="X78" s="116"/>
      <c r="AC78" s="44"/>
      <c r="AD78" s="44"/>
      <c r="AI78" s="116"/>
      <c r="AT78" s="116"/>
      <c r="AY78" s="45"/>
      <c r="BD78" s="5"/>
      <c r="BN78" s="5"/>
      <c r="CG78" s="46"/>
      <c r="CH78" s="116"/>
      <c r="CS78" s="116"/>
      <c r="CT78" s="135"/>
      <c r="CU78" s="2"/>
      <c r="CV78" s="2"/>
      <c r="CW78" s="2"/>
      <c r="CX78" s="2"/>
      <c r="CY78" s="2"/>
      <c r="CZ78" s="2"/>
      <c r="DA78" s="2"/>
      <c r="DB78" s="2"/>
      <c r="DC78" s="2"/>
      <c r="DD78" s="2"/>
      <c r="DE78" s="2"/>
      <c r="DF78" s="2"/>
      <c r="DG78" s="2"/>
      <c r="DH78" s="2"/>
      <c r="DI78" s="2"/>
      <c r="DJ78" s="2"/>
      <c r="DK78" s="2"/>
      <c r="DL78" s="2"/>
      <c r="DM78" s="3"/>
      <c r="DN78" s="2"/>
      <c r="DO78" s="2"/>
      <c r="DP78" s="2"/>
      <c r="DQ78" s="2"/>
      <c r="DR78" s="2"/>
      <c r="DS78" s="2"/>
      <c r="DT78" s="2"/>
      <c r="DU78" s="2"/>
      <c r="DV78" s="2"/>
      <c r="DW78" s="2"/>
      <c r="DX78" s="2"/>
      <c r="DY78" s="2"/>
      <c r="DZ78" s="2"/>
      <c r="EA78" s="2"/>
      <c r="EB78" s="2"/>
      <c r="EC78" s="2"/>
      <c r="ED78" s="2"/>
      <c r="EE78" s="2"/>
      <c r="EF78" s="2"/>
      <c r="EG78" s="2"/>
      <c r="EH78" s="2"/>
      <c r="EI78" s="2"/>
      <c r="EJ78" s="2"/>
      <c r="EK78" s="2"/>
      <c r="EL78" s="2"/>
      <c r="EM78" s="2"/>
      <c r="EN78" s="2"/>
      <c r="EO78" s="2"/>
      <c r="EP78" s="2"/>
      <c r="EQ78" s="2"/>
    </row>
    <row r="79" spans="1:147" s="39" customFormat="1" x14ac:dyDescent="0.8">
      <c r="A79" s="40"/>
      <c r="G79" s="41"/>
      <c r="H79" s="41"/>
      <c r="K79" s="42"/>
      <c r="M79" s="116"/>
      <c r="R79" s="41"/>
      <c r="S79" s="41"/>
      <c r="T79" s="43"/>
      <c r="X79" s="116"/>
      <c r="AC79" s="44"/>
      <c r="AD79" s="44"/>
      <c r="AI79" s="116"/>
      <c r="AT79" s="116"/>
      <c r="AY79" s="45"/>
      <c r="BD79" s="5"/>
      <c r="BN79" s="5"/>
      <c r="CG79" s="46"/>
      <c r="CH79" s="116"/>
      <c r="CS79" s="116"/>
      <c r="CT79" s="135"/>
      <c r="CU79" s="2"/>
      <c r="CV79" s="2"/>
      <c r="CW79" s="2"/>
      <c r="CX79" s="2"/>
      <c r="CY79" s="2"/>
      <c r="CZ79" s="2"/>
      <c r="DA79" s="2"/>
      <c r="DB79" s="2"/>
      <c r="DC79" s="2"/>
      <c r="DD79" s="2"/>
      <c r="DE79" s="2"/>
      <c r="DF79" s="2"/>
      <c r="DG79" s="2"/>
      <c r="DH79" s="2"/>
      <c r="DI79" s="2"/>
      <c r="DJ79" s="2"/>
      <c r="DK79" s="2"/>
      <c r="DL79" s="2"/>
      <c r="DM79" s="3"/>
      <c r="DN79" s="2"/>
      <c r="DO79" s="2"/>
      <c r="DP79" s="2"/>
      <c r="DQ79" s="2"/>
      <c r="DR79" s="2"/>
      <c r="DS79" s="2"/>
      <c r="DT79" s="2"/>
      <c r="DU79" s="2"/>
      <c r="DV79" s="2"/>
      <c r="DW79" s="2"/>
      <c r="DX79" s="2"/>
      <c r="DY79" s="2"/>
      <c r="DZ79" s="2"/>
      <c r="EA79" s="2"/>
      <c r="EB79" s="2"/>
      <c r="EC79" s="2"/>
      <c r="ED79" s="2"/>
      <c r="EE79" s="2"/>
      <c r="EF79" s="2"/>
      <c r="EG79" s="2"/>
      <c r="EH79" s="2"/>
      <c r="EI79" s="2"/>
      <c r="EJ79" s="2"/>
      <c r="EK79" s="2"/>
      <c r="EL79" s="2"/>
      <c r="EM79" s="2"/>
      <c r="EN79" s="2"/>
      <c r="EO79" s="2"/>
      <c r="EP79" s="2"/>
      <c r="EQ79" s="2"/>
    </row>
    <row r="80" spans="1:147" s="39" customFormat="1" x14ac:dyDescent="0.8">
      <c r="A80" s="40"/>
      <c r="G80" s="41"/>
      <c r="H80" s="41"/>
      <c r="K80" s="42"/>
      <c r="M80" s="116"/>
      <c r="R80" s="41"/>
      <c r="S80" s="41"/>
      <c r="T80" s="43"/>
      <c r="X80" s="116"/>
      <c r="AC80" s="44"/>
      <c r="AD80" s="44"/>
      <c r="AI80" s="116"/>
      <c r="AT80" s="116"/>
      <c r="AY80" s="45"/>
      <c r="BD80" s="5"/>
      <c r="BN80" s="5"/>
      <c r="CG80" s="46"/>
      <c r="CH80" s="116"/>
      <c r="CS80" s="116"/>
      <c r="CT80" s="135"/>
      <c r="CU80" s="2"/>
      <c r="CV80" s="2"/>
      <c r="CW80" s="2"/>
      <c r="CX80" s="2"/>
      <c r="CY80" s="2"/>
      <c r="CZ80" s="2"/>
      <c r="DA80" s="2"/>
      <c r="DB80" s="2"/>
      <c r="DC80" s="2"/>
      <c r="DD80" s="2"/>
      <c r="DE80" s="2"/>
      <c r="DF80" s="2"/>
      <c r="DG80" s="2"/>
      <c r="DH80" s="2"/>
      <c r="DI80" s="2"/>
      <c r="DJ80" s="2"/>
      <c r="DK80" s="2"/>
      <c r="DL80" s="2"/>
      <c r="DM80" s="3"/>
      <c r="DN80" s="2"/>
      <c r="DO80" s="2"/>
      <c r="DP80" s="2"/>
      <c r="DQ80" s="2"/>
      <c r="DR80" s="2"/>
      <c r="DS80" s="2"/>
      <c r="DT80" s="2"/>
      <c r="DU80" s="2"/>
      <c r="DV80" s="2"/>
      <c r="DW80" s="2"/>
      <c r="DX80" s="2"/>
      <c r="DY80" s="2"/>
      <c r="DZ80" s="2"/>
      <c r="EA80" s="2"/>
      <c r="EB80" s="2"/>
      <c r="EC80" s="2"/>
      <c r="ED80" s="2"/>
      <c r="EE80" s="2"/>
      <c r="EF80" s="2"/>
      <c r="EG80" s="2"/>
      <c r="EH80" s="2"/>
      <c r="EI80" s="2"/>
      <c r="EJ80" s="2"/>
      <c r="EK80" s="2"/>
      <c r="EL80" s="2"/>
      <c r="EM80" s="2"/>
      <c r="EN80" s="2"/>
      <c r="EO80" s="2"/>
      <c r="EP80" s="2"/>
      <c r="EQ80" s="2"/>
    </row>
    <row r="81" spans="1:147" s="39" customFormat="1" x14ac:dyDescent="0.8">
      <c r="A81" s="40"/>
      <c r="G81" s="41"/>
      <c r="H81" s="41"/>
      <c r="K81" s="42"/>
      <c r="M81" s="116"/>
      <c r="R81" s="41"/>
      <c r="S81" s="41"/>
      <c r="T81" s="43"/>
      <c r="X81" s="116"/>
      <c r="AC81" s="44"/>
      <c r="AD81" s="44"/>
      <c r="AI81" s="116"/>
      <c r="AT81" s="116"/>
      <c r="AY81" s="45"/>
      <c r="BD81" s="5"/>
      <c r="BN81" s="5"/>
      <c r="CG81" s="46"/>
      <c r="CH81" s="116"/>
      <c r="CS81" s="116"/>
      <c r="CT81" s="135"/>
      <c r="CU81" s="2"/>
      <c r="CV81" s="2"/>
      <c r="CW81" s="2"/>
      <c r="CX81" s="2"/>
      <c r="CY81" s="2"/>
      <c r="CZ81" s="2"/>
      <c r="DA81" s="2"/>
      <c r="DB81" s="2"/>
      <c r="DC81" s="2"/>
      <c r="DD81" s="2"/>
      <c r="DE81" s="2"/>
      <c r="DF81" s="2"/>
      <c r="DG81" s="2"/>
      <c r="DH81" s="2"/>
      <c r="DI81" s="2"/>
      <c r="DJ81" s="2"/>
      <c r="DK81" s="2"/>
      <c r="DL81" s="2"/>
      <c r="DM81" s="3"/>
      <c r="DN81" s="2"/>
      <c r="DO81" s="2"/>
      <c r="DP81" s="2"/>
      <c r="DQ81" s="2"/>
      <c r="DR81" s="2"/>
      <c r="DS81" s="2"/>
      <c r="DT81" s="2"/>
      <c r="DU81" s="2"/>
      <c r="DV81" s="2"/>
      <c r="DW81" s="2"/>
      <c r="DX81" s="2"/>
      <c r="DY81" s="2"/>
      <c r="DZ81" s="2"/>
      <c r="EA81" s="2"/>
      <c r="EB81" s="2"/>
      <c r="EC81" s="2"/>
      <c r="ED81" s="2"/>
      <c r="EE81" s="2"/>
      <c r="EF81" s="2"/>
      <c r="EG81" s="2"/>
      <c r="EH81" s="2"/>
      <c r="EI81" s="2"/>
      <c r="EJ81" s="2"/>
      <c r="EK81" s="2"/>
      <c r="EL81" s="2"/>
      <c r="EM81" s="2"/>
      <c r="EN81" s="2"/>
      <c r="EO81" s="2"/>
      <c r="EP81" s="2"/>
      <c r="EQ81" s="2"/>
    </row>
    <row r="82" spans="1:147" s="39" customFormat="1" x14ac:dyDescent="0.8">
      <c r="A82" s="40"/>
      <c r="G82" s="41"/>
      <c r="H82" s="41"/>
      <c r="K82" s="42"/>
      <c r="M82" s="116"/>
      <c r="R82" s="41"/>
      <c r="S82" s="41"/>
      <c r="T82" s="43"/>
      <c r="X82" s="116"/>
      <c r="AC82" s="44"/>
      <c r="AD82" s="44"/>
      <c r="AI82" s="116"/>
      <c r="AT82" s="116"/>
      <c r="AY82" s="45"/>
      <c r="BD82" s="5"/>
      <c r="BN82" s="5"/>
      <c r="CG82" s="46"/>
      <c r="CH82" s="116"/>
      <c r="CS82" s="116"/>
      <c r="CT82" s="135"/>
      <c r="CU82" s="2"/>
      <c r="CV82" s="2"/>
      <c r="CW82" s="2"/>
      <c r="CX82" s="2"/>
      <c r="CY82" s="2"/>
      <c r="CZ82" s="2"/>
      <c r="DA82" s="2"/>
      <c r="DB82" s="2"/>
      <c r="DC82" s="2"/>
      <c r="DD82" s="2"/>
      <c r="DE82" s="2"/>
      <c r="DF82" s="2"/>
      <c r="DG82" s="2"/>
      <c r="DH82" s="2"/>
      <c r="DI82" s="2"/>
      <c r="DJ82" s="2"/>
      <c r="DK82" s="2"/>
      <c r="DL82" s="2"/>
      <c r="DM82" s="3"/>
      <c r="DN82" s="2"/>
      <c r="DO82" s="2"/>
      <c r="DP82" s="2"/>
      <c r="DQ82" s="2"/>
      <c r="DR82" s="2"/>
      <c r="DS82" s="2"/>
      <c r="DT82" s="2"/>
      <c r="DU82" s="2"/>
      <c r="DV82" s="2"/>
      <c r="DW82" s="2"/>
      <c r="DX82" s="2"/>
      <c r="DY82" s="2"/>
      <c r="DZ82" s="2"/>
      <c r="EA82" s="2"/>
      <c r="EB82" s="2"/>
      <c r="EC82" s="2"/>
      <c r="ED82" s="2"/>
      <c r="EE82" s="2"/>
      <c r="EF82" s="2"/>
      <c r="EG82" s="2"/>
      <c r="EH82" s="2"/>
      <c r="EI82" s="2"/>
      <c r="EJ82" s="2"/>
      <c r="EK82" s="2"/>
      <c r="EL82" s="2"/>
      <c r="EM82" s="2"/>
      <c r="EN82" s="2"/>
      <c r="EO82" s="2"/>
      <c r="EP82" s="2"/>
      <c r="EQ82" s="2"/>
    </row>
    <row r="83" spans="1:147" s="39" customFormat="1" x14ac:dyDescent="0.8">
      <c r="A83" s="40"/>
      <c r="G83" s="41"/>
      <c r="H83" s="41"/>
      <c r="K83" s="42"/>
      <c r="M83" s="116"/>
      <c r="R83" s="41"/>
      <c r="S83" s="41"/>
      <c r="T83" s="43"/>
      <c r="X83" s="116"/>
      <c r="AC83" s="44"/>
      <c r="AD83" s="44"/>
      <c r="AI83" s="116"/>
      <c r="AT83" s="116"/>
      <c r="AY83" s="45"/>
      <c r="BD83" s="5"/>
      <c r="BN83" s="5"/>
      <c r="CG83" s="46"/>
      <c r="CH83" s="116"/>
      <c r="CS83" s="116"/>
      <c r="CT83" s="135"/>
      <c r="CU83" s="2"/>
      <c r="CV83" s="2"/>
      <c r="CW83" s="2"/>
      <c r="CX83" s="2"/>
      <c r="CY83" s="2"/>
      <c r="CZ83" s="2"/>
      <c r="DA83" s="2"/>
      <c r="DB83" s="2"/>
      <c r="DC83" s="2"/>
      <c r="DD83" s="2"/>
      <c r="DE83" s="2"/>
      <c r="DF83" s="2"/>
      <c r="DG83" s="2"/>
      <c r="DH83" s="2"/>
      <c r="DI83" s="2"/>
      <c r="DJ83" s="2"/>
      <c r="DK83" s="2"/>
      <c r="DL83" s="2"/>
      <c r="DM83" s="3"/>
      <c r="DN83" s="2"/>
      <c r="DO83" s="2"/>
      <c r="DP83" s="2"/>
      <c r="DQ83" s="2"/>
      <c r="DR83" s="2"/>
      <c r="DS83" s="2"/>
      <c r="DT83" s="2"/>
      <c r="DU83" s="2"/>
      <c r="DV83" s="2"/>
      <c r="DW83" s="2"/>
      <c r="DX83" s="2"/>
      <c r="DY83" s="2"/>
      <c r="DZ83" s="2"/>
      <c r="EA83" s="2"/>
      <c r="EB83" s="2"/>
      <c r="EC83" s="2"/>
      <c r="ED83" s="2"/>
      <c r="EE83" s="2"/>
      <c r="EF83" s="2"/>
      <c r="EG83" s="2"/>
      <c r="EH83" s="2"/>
      <c r="EI83" s="2"/>
      <c r="EJ83" s="2"/>
      <c r="EK83" s="2"/>
      <c r="EL83" s="2"/>
      <c r="EM83" s="2"/>
      <c r="EN83" s="2"/>
      <c r="EO83" s="2"/>
      <c r="EP83" s="2"/>
      <c r="EQ83" s="2"/>
    </row>
    <row r="84" spans="1:147" s="39" customFormat="1" x14ac:dyDescent="0.8">
      <c r="A84" s="40"/>
      <c r="G84" s="41"/>
      <c r="H84" s="41"/>
      <c r="K84" s="42"/>
      <c r="M84" s="116"/>
      <c r="R84" s="41"/>
      <c r="S84" s="41"/>
      <c r="T84" s="43"/>
      <c r="X84" s="116"/>
      <c r="AC84" s="44"/>
      <c r="AD84" s="44"/>
      <c r="AI84" s="116"/>
      <c r="AT84" s="116"/>
      <c r="AY84" s="45"/>
      <c r="BD84" s="5"/>
      <c r="BN84" s="5"/>
      <c r="CG84" s="46"/>
      <c r="CH84" s="116"/>
      <c r="CS84" s="116"/>
      <c r="CT84" s="135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2"/>
      <c r="DF84" s="2"/>
      <c r="DG84" s="2"/>
      <c r="DH84" s="2"/>
      <c r="DI84" s="2"/>
      <c r="DJ84" s="2"/>
      <c r="DK84" s="2"/>
      <c r="DL84" s="2"/>
      <c r="DM84" s="3"/>
      <c r="DN84" s="2"/>
      <c r="DO84" s="2"/>
      <c r="DP84" s="2"/>
      <c r="DQ84" s="2"/>
      <c r="DR84" s="2"/>
      <c r="DS84" s="2"/>
      <c r="DT84" s="2"/>
      <c r="DU84" s="2"/>
      <c r="DV84" s="2"/>
      <c r="DW84" s="2"/>
      <c r="DX84" s="2"/>
      <c r="DY84" s="2"/>
      <c r="DZ84" s="2"/>
      <c r="EA84" s="2"/>
      <c r="EB84" s="2"/>
      <c r="EC84" s="2"/>
      <c r="ED84" s="2"/>
      <c r="EE84" s="2"/>
      <c r="EF84" s="2"/>
      <c r="EG84" s="2"/>
      <c r="EH84" s="2"/>
      <c r="EI84" s="2"/>
      <c r="EJ84" s="2"/>
      <c r="EK84" s="2"/>
      <c r="EL84" s="2"/>
      <c r="EM84" s="2"/>
      <c r="EN84" s="2"/>
      <c r="EO84" s="2"/>
      <c r="EP84" s="2"/>
      <c r="EQ84" s="2"/>
    </row>
    <row r="85" spans="1:147" s="39" customFormat="1" x14ac:dyDescent="0.8">
      <c r="A85" s="40"/>
      <c r="G85" s="41"/>
      <c r="H85" s="41"/>
      <c r="K85" s="42"/>
      <c r="M85" s="116"/>
      <c r="R85" s="41"/>
      <c r="S85" s="41"/>
      <c r="T85" s="43"/>
      <c r="X85" s="116"/>
      <c r="AC85" s="44"/>
      <c r="AD85" s="44"/>
      <c r="AI85" s="116"/>
      <c r="AT85" s="116"/>
      <c r="AY85" s="45"/>
      <c r="BD85" s="5"/>
      <c r="BN85" s="5"/>
      <c r="CG85" s="46"/>
      <c r="CH85" s="116"/>
      <c r="CS85" s="116"/>
      <c r="CT85" s="135"/>
      <c r="CU85" s="2"/>
      <c r="CV85" s="2"/>
      <c r="CW85" s="2"/>
      <c r="CX85" s="2"/>
      <c r="CY85" s="2"/>
      <c r="CZ85" s="2"/>
      <c r="DA85" s="2"/>
      <c r="DB85" s="2"/>
      <c r="DC85" s="2"/>
      <c r="DD85" s="2"/>
      <c r="DE85" s="2"/>
      <c r="DF85" s="2"/>
      <c r="DG85" s="2"/>
      <c r="DH85" s="2"/>
      <c r="DI85" s="2"/>
      <c r="DJ85" s="2"/>
      <c r="DK85" s="2"/>
      <c r="DL85" s="2"/>
      <c r="DM85" s="3"/>
      <c r="DN85" s="2"/>
      <c r="DO85" s="2"/>
      <c r="DP85" s="2"/>
      <c r="DQ85" s="2"/>
      <c r="DR85" s="2"/>
      <c r="DS85" s="2"/>
      <c r="DT85" s="2"/>
      <c r="DU85" s="2"/>
      <c r="DV85" s="2"/>
      <c r="DW85" s="2"/>
      <c r="DX85" s="2"/>
      <c r="DY85" s="2"/>
      <c r="DZ85" s="2"/>
      <c r="EA85" s="2"/>
      <c r="EB85" s="2"/>
      <c r="EC85" s="2"/>
      <c r="ED85" s="2"/>
      <c r="EE85" s="2"/>
      <c r="EF85" s="2"/>
      <c r="EG85" s="2"/>
      <c r="EH85" s="2"/>
      <c r="EI85" s="2"/>
      <c r="EJ85" s="2"/>
      <c r="EK85" s="2"/>
      <c r="EL85" s="2"/>
      <c r="EM85" s="2"/>
      <c r="EN85" s="2"/>
      <c r="EO85" s="2"/>
      <c r="EP85" s="2"/>
      <c r="EQ85" s="2"/>
    </row>
    <row r="86" spans="1:147" s="39" customFormat="1" x14ac:dyDescent="0.8">
      <c r="A86" s="40"/>
      <c r="G86" s="41"/>
      <c r="H86" s="41"/>
      <c r="K86" s="42"/>
      <c r="M86" s="116"/>
      <c r="R86" s="41"/>
      <c r="S86" s="41"/>
      <c r="T86" s="43"/>
      <c r="X86" s="116"/>
      <c r="AC86" s="44"/>
      <c r="AD86" s="44"/>
      <c r="AI86" s="116"/>
      <c r="AT86" s="116"/>
      <c r="AY86" s="45"/>
      <c r="BD86" s="5"/>
      <c r="BN86" s="5"/>
      <c r="CG86" s="46"/>
      <c r="CH86" s="116"/>
      <c r="CS86" s="116"/>
      <c r="CT86" s="135"/>
      <c r="CU86" s="2"/>
      <c r="CV86" s="2"/>
      <c r="CW86" s="2"/>
      <c r="CX86" s="2"/>
      <c r="CY86" s="2"/>
      <c r="CZ86" s="2"/>
      <c r="DA86" s="2"/>
      <c r="DB86" s="2"/>
      <c r="DC86" s="2"/>
      <c r="DD86" s="2"/>
      <c r="DE86" s="2"/>
      <c r="DF86" s="2"/>
      <c r="DG86" s="2"/>
      <c r="DH86" s="2"/>
      <c r="DI86" s="2"/>
      <c r="DJ86" s="2"/>
      <c r="DK86" s="2"/>
      <c r="DL86" s="2"/>
      <c r="DM86" s="3"/>
      <c r="DN86" s="2"/>
      <c r="DO86" s="2"/>
      <c r="DP86" s="2"/>
      <c r="DQ86" s="2"/>
      <c r="DR86" s="2"/>
      <c r="DS86" s="2"/>
      <c r="DT86" s="2"/>
      <c r="DU86" s="2"/>
      <c r="DV86" s="2"/>
      <c r="DW86" s="2"/>
      <c r="DX86" s="2"/>
      <c r="DY86" s="2"/>
      <c r="DZ86" s="2"/>
      <c r="EA86" s="2"/>
      <c r="EB86" s="2"/>
      <c r="EC86" s="2"/>
      <c r="ED86" s="2"/>
      <c r="EE86" s="2"/>
      <c r="EF86" s="2"/>
      <c r="EG86" s="2"/>
      <c r="EH86" s="2"/>
      <c r="EI86" s="2"/>
      <c r="EJ86" s="2"/>
      <c r="EK86" s="2"/>
      <c r="EL86" s="2"/>
      <c r="EM86" s="2"/>
      <c r="EN86" s="2"/>
      <c r="EO86" s="2"/>
      <c r="EP86" s="2"/>
      <c r="EQ86" s="2"/>
    </row>
    <row r="87" spans="1:147" s="39" customFormat="1" x14ac:dyDescent="0.8">
      <c r="A87" s="40"/>
      <c r="G87" s="41"/>
      <c r="H87" s="41"/>
      <c r="K87" s="42"/>
      <c r="M87" s="116"/>
      <c r="R87" s="41"/>
      <c r="S87" s="41"/>
      <c r="T87" s="43"/>
      <c r="X87" s="116"/>
      <c r="AC87" s="44"/>
      <c r="AD87" s="44"/>
      <c r="AI87" s="116"/>
      <c r="AT87" s="116"/>
      <c r="AY87" s="45"/>
      <c r="BD87" s="5"/>
      <c r="BN87" s="5"/>
      <c r="CG87" s="46"/>
      <c r="CH87" s="116"/>
      <c r="CS87" s="116"/>
      <c r="CT87" s="135"/>
      <c r="CU87" s="2"/>
      <c r="CV87" s="2"/>
      <c r="CW87" s="2"/>
      <c r="CX87" s="2"/>
      <c r="CY87" s="2"/>
      <c r="CZ87" s="2"/>
      <c r="DA87" s="2"/>
      <c r="DB87" s="2"/>
      <c r="DC87" s="2"/>
      <c r="DD87" s="2"/>
      <c r="DE87" s="2"/>
      <c r="DF87" s="2"/>
      <c r="DG87" s="2"/>
      <c r="DH87" s="2"/>
      <c r="DI87" s="2"/>
      <c r="DJ87" s="2"/>
      <c r="DK87" s="2"/>
      <c r="DL87" s="2"/>
      <c r="DM87" s="3"/>
      <c r="DN87" s="2"/>
      <c r="DO87" s="2"/>
      <c r="DP87" s="2"/>
      <c r="DQ87" s="2"/>
      <c r="DR87" s="2"/>
      <c r="DS87" s="2"/>
      <c r="DT87" s="2"/>
      <c r="DU87" s="2"/>
      <c r="DV87" s="2"/>
      <c r="DW87" s="2"/>
      <c r="DX87" s="2"/>
      <c r="DY87" s="2"/>
      <c r="DZ87" s="2"/>
      <c r="EA87" s="2"/>
      <c r="EB87" s="2"/>
      <c r="EC87" s="2"/>
      <c r="ED87" s="2"/>
      <c r="EE87" s="2"/>
      <c r="EF87" s="2"/>
      <c r="EG87" s="2"/>
      <c r="EH87" s="2"/>
      <c r="EI87" s="2"/>
      <c r="EJ87" s="2"/>
      <c r="EK87" s="2"/>
      <c r="EL87" s="2"/>
      <c r="EM87" s="2"/>
      <c r="EN87" s="2"/>
      <c r="EO87" s="2"/>
      <c r="EP87" s="2"/>
      <c r="EQ87" s="2"/>
    </row>
    <row r="88" spans="1:147" s="39" customFormat="1" x14ac:dyDescent="0.8">
      <c r="A88" s="40"/>
      <c r="G88" s="41"/>
      <c r="H88" s="41"/>
      <c r="K88" s="42"/>
      <c r="M88" s="116"/>
      <c r="R88" s="41"/>
      <c r="S88" s="41"/>
      <c r="T88" s="43"/>
      <c r="X88" s="116"/>
      <c r="AC88" s="44"/>
      <c r="AD88" s="44"/>
      <c r="AI88" s="116"/>
      <c r="AT88" s="116"/>
      <c r="AY88" s="45"/>
      <c r="BD88" s="5"/>
      <c r="BN88" s="5"/>
      <c r="CG88" s="46"/>
      <c r="CH88" s="116"/>
      <c r="CS88" s="116"/>
      <c r="CT88" s="135"/>
      <c r="CU88" s="2"/>
      <c r="CV88" s="2"/>
      <c r="CW88" s="2"/>
      <c r="CX88" s="2"/>
      <c r="CY88" s="2"/>
      <c r="CZ88" s="2"/>
      <c r="DA88" s="2"/>
      <c r="DB88" s="2"/>
      <c r="DC88" s="2"/>
      <c r="DD88" s="2"/>
      <c r="DE88" s="2"/>
      <c r="DF88" s="2"/>
      <c r="DG88" s="2"/>
      <c r="DH88" s="2"/>
      <c r="DI88" s="2"/>
      <c r="DJ88" s="2"/>
      <c r="DK88" s="2"/>
      <c r="DL88" s="2"/>
      <c r="DM88" s="3"/>
      <c r="DN88" s="2"/>
      <c r="DO88" s="2"/>
      <c r="DP88" s="2"/>
      <c r="DQ88" s="2"/>
      <c r="DR88" s="2"/>
      <c r="DS88" s="2"/>
      <c r="DT88" s="2"/>
      <c r="DU88" s="2"/>
      <c r="DV88" s="2"/>
      <c r="DW88" s="2"/>
      <c r="DX88" s="2"/>
      <c r="DY88" s="2"/>
      <c r="DZ88" s="2"/>
      <c r="EA88" s="2"/>
      <c r="EB88" s="2"/>
      <c r="EC88" s="2"/>
      <c r="ED88" s="2"/>
      <c r="EE88" s="2"/>
      <c r="EF88" s="2"/>
      <c r="EG88" s="2"/>
      <c r="EH88" s="2"/>
      <c r="EI88" s="2"/>
      <c r="EJ88" s="2"/>
      <c r="EK88" s="2"/>
      <c r="EL88" s="2"/>
      <c r="EM88" s="2"/>
      <c r="EN88" s="2"/>
      <c r="EO88" s="2"/>
      <c r="EP88" s="2"/>
      <c r="EQ88" s="2"/>
    </row>
    <row r="89" spans="1:147" s="39" customFormat="1" x14ac:dyDescent="0.8">
      <c r="A89" s="40"/>
      <c r="G89" s="41"/>
      <c r="H89" s="41"/>
      <c r="K89" s="42"/>
      <c r="M89" s="116"/>
      <c r="R89" s="41"/>
      <c r="S89" s="41"/>
      <c r="T89" s="43"/>
      <c r="X89" s="116"/>
      <c r="AC89" s="44"/>
      <c r="AD89" s="44"/>
      <c r="AI89" s="116"/>
      <c r="AT89" s="116"/>
      <c r="AY89" s="45"/>
      <c r="BD89" s="5"/>
      <c r="BN89" s="5"/>
      <c r="CG89" s="46"/>
      <c r="CH89" s="116"/>
      <c r="CS89" s="116"/>
      <c r="CT89" s="135"/>
      <c r="CU89" s="2"/>
      <c r="CV89" s="2"/>
      <c r="CW89" s="2"/>
      <c r="CX89" s="2"/>
      <c r="CY89" s="2"/>
      <c r="CZ89" s="2"/>
      <c r="DA89" s="2"/>
      <c r="DB89" s="2"/>
      <c r="DC89" s="2"/>
      <c r="DD89" s="2"/>
      <c r="DE89" s="2"/>
      <c r="DF89" s="2"/>
      <c r="DG89" s="2"/>
      <c r="DH89" s="2"/>
      <c r="DI89" s="2"/>
      <c r="DJ89" s="2"/>
      <c r="DK89" s="2"/>
      <c r="DL89" s="2"/>
      <c r="DM89" s="3"/>
      <c r="DN89" s="2"/>
      <c r="DO89" s="2"/>
      <c r="DP89" s="2"/>
      <c r="DQ89" s="2"/>
      <c r="DR89" s="2"/>
      <c r="DS89" s="2"/>
      <c r="DT89" s="2"/>
      <c r="DU89" s="2"/>
      <c r="DV89" s="2"/>
      <c r="DW89" s="2"/>
      <c r="DX89" s="2"/>
      <c r="DY89" s="2"/>
      <c r="DZ89" s="2"/>
      <c r="EA89" s="2"/>
      <c r="EB89" s="2"/>
      <c r="EC89" s="2"/>
      <c r="ED89" s="2"/>
      <c r="EE89" s="2"/>
      <c r="EF89" s="2"/>
      <c r="EG89" s="2"/>
      <c r="EH89" s="2"/>
      <c r="EI89" s="2"/>
      <c r="EJ89" s="2"/>
      <c r="EK89" s="2"/>
      <c r="EL89" s="2"/>
      <c r="EM89" s="2"/>
      <c r="EN89" s="2"/>
      <c r="EO89" s="2"/>
      <c r="EP89" s="2"/>
      <c r="EQ89" s="2"/>
    </row>
    <row r="90" spans="1:147" s="39" customFormat="1" x14ac:dyDescent="0.8">
      <c r="A90" s="40"/>
      <c r="G90" s="41"/>
      <c r="H90" s="41"/>
      <c r="K90" s="42"/>
      <c r="M90" s="116"/>
      <c r="R90" s="41"/>
      <c r="S90" s="41"/>
      <c r="T90" s="43"/>
      <c r="X90" s="116"/>
      <c r="AC90" s="44"/>
      <c r="AD90" s="44"/>
      <c r="AI90" s="116"/>
      <c r="AT90" s="116"/>
      <c r="AY90" s="45"/>
      <c r="BD90" s="5"/>
      <c r="BN90" s="5"/>
      <c r="CG90" s="46"/>
      <c r="CH90" s="116"/>
      <c r="CS90" s="116"/>
      <c r="CT90" s="135"/>
      <c r="CU90" s="2"/>
      <c r="CV90" s="2"/>
      <c r="CW90" s="2"/>
      <c r="CX90" s="2"/>
      <c r="CY90" s="2"/>
      <c r="CZ90" s="2"/>
      <c r="DA90" s="2"/>
      <c r="DB90" s="2"/>
      <c r="DC90" s="2"/>
      <c r="DD90" s="2"/>
      <c r="DE90" s="2"/>
      <c r="DF90" s="2"/>
      <c r="DG90" s="2"/>
      <c r="DH90" s="2"/>
      <c r="DI90" s="2"/>
      <c r="DJ90" s="2"/>
      <c r="DK90" s="2"/>
      <c r="DL90" s="2"/>
      <c r="DM90" s="3"/>
      <c r="DN90" s="2"/>
      <c r="DO90" s="2"/>
      <c r="DP90" s="2"/>
      <c r="DQ90" s="2"/>
      <c r="DR90" s="2"/>
      <c r="DS90" s="2"/>
      <c r="DT90" s="2"/>
      <c r="DU90" s="2"/>
      <c r="DV90" s="2"/>
      <c r="DW90" s="2"/>
      <c r="DX90" s="2"/>
      <c r="DY90" s="2"/>
      <c r="DZ90" s="2"/>
      <c r="EA90" s="2"/>
      <c r="EB90" s="2"/>
      <c r="EC90" s="2"/>
      <c r="ED90" s="2"/>
      <c r="EE90" s="2"/>
      <c r="EF90" s="2"/>
      <c r="EG90" s="2"/>
      <c r="EH90" s="2"/>
      <c r="EI90" s="2"/>
      <c r="EJ90" s="2"/>
      <c r="EK90" s="2"/>
      <c r="EL90" s="2"/>
      <c r="EM90" s="2"/>
      <c r="EN90" s="2"/>
      <c r="EO90" s="2"/>
      <c r="EP90" s="2"/>
      <c r="EQ90" s="2"/>
    </row>
    <row r="91" spans="1:147" s="39" customFormat="1" x14ac:dyDescent="0.8">
      <c r="A91" s="40"/>
      <c r="G91" s="41"/>
      <c r="H91" s="41"/>
      <c r="K91" s="42"/>
      <c r="M91" s="116"/>
      <c r="R91" s="41"/>
      <c r="S91" s="41"/>
      <c r="T91" s="43"/>
      <c r="X91" s="116"/>
      <c r="AC91" s="44"/>
      <c r="AD91" s="44"/>
      <c r="AI91" s="116"/>
      <c r="AT91" s="116"/>
      <c r="AY91" s="45"/>
      <c r="BD91" s="5"/>
      <c r="BN91" s="5"/>
      <c r="CG91" s="46"/>
      <c r="CH91" s="116"/>
      <c r="CS91" s="116"/>
      <c r="CT91" s="135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 s="2"/>
      <c r="DF91" s="2"/>
      <c r="DG91" s="2"/>
      <c r="DH91" s="2"/>
      <c r="DI91" s="2"/>
      <c r="DJ91" s="2"/>
      <c r="DK91" s="2"/>
      <c r="DL91" s="2"/>
      <c r="DM91" s="3"/>
      <c r="DN91" s="2"/>
      <c r="DO91" s="2"/>
      <c r="DP91" s="2"/>
      <c r="DQ91" s="2"/>
      <c r="DR91" s="2"/>
      <c r="DS91" s="2"/>
      <c r="DT91" s="2"/>
      <c r="DU91" s="2"/>
      <c r="DV91" s="2"/>
      <c r="DW91" s="2"/>
      <c r="DX91" s="2"/>
      <c r="DY91" s="2"/>
      <c r="DZ91" s="2"/>
      <c r="EA91" s="2"/>
      <c r="EB91" s="2"/>
      <c r="EC91" s="2"/>
      <c r="ED91" s="2"/>
      <c r="EE91" s="2"/>
      <c r="EF91" s="2"/>
      <c r="EG91" s="2"/>
      <c r="EH91" s="2"/>
      <c r="EI91" s="2"/>
      <c r="EJ91" s="2"/>
      <c r="EK91" s="2"/>
      <c r="EL91" s="2"/>
      <c r="EM91" s="2"/>
      <c r="EN91" s="2"/>
      <c r="EO91" s="2"/>
      <c r="EP91" s="2"/>
      <c r="EQ91" s="2"/>
    </row>
    <row r="92" spans="1:147" s="39" customFormat="1" x14ac:dyDescent="0.8">
      <c r="A92" s="40"/>
      <c r="G92" s="41"/>
      <c r="H92" s="41"/>
      <c r="K92" s="42"/>
      <c r="M92" s="116"/>
      <c r="R92" s="41"/>
      <c r="S92" s="41"/>
      <c r="T92" s="43"/>
      <c r="X92" s="116"/>
      <c r="AC92" s="44"/>
      <c r="AD92" s="44"/>
      <c r="AI92" s="116"/>
      <c r="AT92" s="116"/>
      <c r="AY92" s="45"/>
      <c r="BD92" s="5"/>
      <c r="BN92" s="5"/>
      <c r="CG92" s="46"/>
      <c r="CH92" s="116"/>
      <c r="CS92" s="116"/>
      <c r="CT92" s="135"/>
      <c r="CU92" s="2"/>
      <c r="CV92" s="2"/>
      <c r="CW92" s="2"/>
      <c r="CX92" s="2"/>
      <c r="CY92" s="2"/>
      <c r="CZ92" s="2"/>
      <c r="DA92" s="2"/>
      <c r="DB92" s="2"/>
      <c r="DC92" s="2"/>
      <c r="DD92" s="2"/>
      <c r="DE92" s="2"/>
      <c r="DF92" s="2"/>
      <c r="DG92" s="2"/>
      <c r="DH92" s="2"/>
      <c r="DI92" s="2"/>
      <c r="DJ92" s="2"/>
      <c r="DK92" s="2"/>
      <c r="DL92" s="2"/>
      <c r="DM92" s="3"/>
      <c r="DN92" s="2"/>
      <c r="DO92" s="2"/>
      <c r="DP92" s="2"/>
      <c r="DQ92" s="2"/>
      <c r="DR92" s="2"/>
      <c r="DS92" s="2"/>
      <c r="DT92" s="2"/>
      <c r="DU92" s="2"/>
      <c r="DV92" s="2"/>
      <c r="DW92" s="2"/>
      <c r="DX92" s="2"/>
      <c r="DY92" s="2"/>
      <c r="DZ92" s="2"/>
      <c r="EA92" s="2"/>
      <c r="EB92" s="2"/>
      <c r="EC92" s="2"/>
      <c r="ED92" s="2"/>
      <c r="EE92" s="2"/>
      <c r="EF92" s="2"/>
      <c r="EG92" s="2"/>
      <c r="EH92" s="2"/>
      <c r="EI92" s="2"/>
      <c r="EJ92" s="2"/>
      <c r="EK92" s="2"/>
      <c r="EL92" s="2"/>
      <c r="EM92" s="2"/>
      <c r="EN92" s="2"/>
      <c r="EO92" s="2"/>
      <c r="EP92" s="2"/>
      <c r="EQ92" s="2"/>
    </row>
    <row r="93" spans="1:147" s="39" customFormat="1" x14ac:dyDescent="0.8">
      <c r="A93" s="40"/>
      <c r="G93" s="41"/>
      <c r="H93" s="41"/>
      <c r="K93" s="42"/>
      <c r="M93" s="116"/>
      <c r="R93" s="41"/>
      <c r="S93" s="41"/>
      <c r="T93" s="43"/>
      <c r="X93" s="116"/>
      <c r="AC93" s="44"/>
      <c r="AD93" s="44"/>
      <c r="AI93" s="116"/>
      <c r="AT93" s="116"/>
      <c r="AY93" s="45"/>
      <c r="BD93" s="5"/>
      <c r="BN93" s="5"/>
      <c r="CG93" s="46"/>
      <c r="CH93" s="116"/>
      <c r="CS93" s="116"/>
      <c r="CT93" s="135"/>
      <c r="CU93" s="2"/>
      <c r="CV93" s="2"/>
      <c r="CW93" s="2"/>
      <c r="CX93" s="2"/>
      <c r="CY93" s="2"/>
      <c r="CZ93" s="2"/>
      <c r="DA93" s="2"/>
      <c r="DB93" s="2"/>
      <c r="DC93" s="2"/>
      <c r="DD93" s="2"/>
      <c r="DE93" s="2"/>
      <c r="DF93" s="2"/>
      <c r="DG93" s="2"/>
      <c r="DH93" s="2"/>
      <c r="DI93" s="2"/>
      <c r="DJ93" s="2"/>
      <c r="DK93" s="2"/>
      <c r="DL93" s="2"/>
      <c r="DM93" s="3"/>
      <c r="DN93" s="2"/>
      <c r="DO93" s="2"/>
      <c r="DP93" s="2"/>
      <c r="DQ93" s="2"/>
      <c r="DR93" s="2"/>
      <c r="DS93" s="2"/>
      <c r="DT93" s="2"/>
      <c r="DU93" s="2"/>
      <c r="DV93" s="2"/>
      <c r="DW93" s="2"/>
      <c r="DX93" s="2"/>
      <c r="DY93" s="2"/>
      <c r="DZ93" s="2"/>
      <c r="EA93" s="2"/>
      <c r="EB93" s="2"/>
      <c r="EC93" s="2"/>
      <c r="ED93" s="2"/>
      <c r="EE93" s="2"/>
      <c r="EF93" s="2"/>
      <c r="EG93" s="2"/>
      <c r="EH93" s="2"/>
      <c r="EI93" s="2"/>
      <c r="EJ93" s="2"/>
      <c r="EK93" s="2"/>
      <c r="EL93" s="2"/>
      <c r="EM93" s="2"/>
      <c r="EN93" s="2"/>
      <c r="EO93" s="2"/>
      <c r="EP93" s="2"/>
      <c r="EQ93" s="2"/>
    </row>
    <row r="94" spans="1:147" s="39" customFormat="1" x14ac:dyDescent="0.8">
      <c r="A94" s="40"/>
      <c r="G94" s="41"/>
      <c r="H94" s="41"/>
      <c r="K94" s="42"/>
      <c r="M94" s="116"/>
      <c r="R94" s="41"/>
      <c r="S94" s="41"/>
      <c r="T94" s="43"/>
      <c r="X94" s="116"/>
      <c r="AC94" s="44"/>
      <c r="AD94" s="44"/>
      <c r="AI94" s="116"/>
      <c r="AT94" s="116"/>
      <c r="AY94" s="45"/>
      <c r="BD94" s="5"/>
      <c r="BN94" s="5"/>
      <c r="CG94" s="46"/>
      <c r="CH94" s="116"/>
      <c r="CS94" s="116"/>
      <c r="CT94" s="135"/>
      <c r="CU94" s="2"/>
      <c r="CV94" s="2"/>
      <c r="CW94" s="2"/>
      <c r="CX94" s="2"/>
      <c r="CY94" s="2"/>
      <c r="CZ94" s="2"/>
      <c r="DA94" s="2"/>
      <c r="DB94" s="2"/>
      <c r="DC94" s="2"/>
      <c r="DD94" s="2"/>
      <c r="DE94" s="2"/>
      <c r="DF94" s="2"/>
      <c r="DG94" s="2"/>
      <c r="DH94" s="2"/>
      <c r="DI94" s="2"/>
      <c r="DJ94" s="2"/>
      <c r="DK94" s="2"/>
      <c r="DL94" s="2"/>
      <c r="DM94" s="3"/>
      <c r="DN94" s="2"/>
      <c r="DO94" s="2"/>
      <c r="DP94" s="2"/>
      <c r="DQ94" s="2"/>
      <c r="DR94" s="2"/>
      <c r="DS94" s="2"/>
      <c r="DT94" s="2"/>
      <c r="DU94" s="2"/>
      <c r="DV94" s="2"/>
      <c r="DW94" s="2"/>
      <c r="DX94" s="2"/>
      <c r="DY94" s="2"/>
      <c r="DZ94" s="2"/>
      <c r="EA94" s="2"/>
      <c r="EB94" s="2"/>
      <c r="EC94" s="2"/>
      <c r="ED94" s="2"/>
      <c r="EE94" s="2"/>
      <c r="EF94" s="2"/>
      <c r="EG94" s="2"/>
      <c r="EH94" s="2"/>
      <c r="EI94" s="2"/>
      <c r="EJ94" s="2"/>
      <c r="EK94" s="2"/>
      <c r="EL94" s="2"/>
      <c r="EM94" s="2"/>
      <c r="EN94" s="2"/>
      <c r="EO94" s="2"/>
      <c r="EP94" s="2"/>
      <c r="EQ94" s="2"/>
    </row>
    <row r="95" spans="1:147" s="39" customFormat="1" x14ac:dyDescent="0.8">
      <c r="A95" s="40"/>
      <c r="G95" s="41"/>
      <c r="H95" s="41"/>
      <c r="K95" s="42"/>
      <c r="M95" s="116"/>
      <c r="R95" s="41"/>
      <c r="S95" s="41"/>
      <c r="T95" s="43"/>
      <c r="X95" s="116"/>
      <c r="AC95" s="44"/>
      <c r="AD95" s="44"/>
      <c r="AI95" s="116"/>
      <c r="AT95" s="116"/>
      <c r="AY95" s="45"/>
      <c r="BD95" s="5"/>
      <c r="BN95" s="5"/>
      <c r="CG95" s="46"/>
      <c r="CH95" s="116"/>
      <c r="CS95" s="116"/>
      <c r="CT95" s="135"/>
      <c r="CU95" s="2"/>
      <c r="CV95" s="2"/>
      <c r="CW95" s="2"/>
      <c r="CX95" s="2"/>
      <c r="CY95" s="2"/>
      <c r="CZ95" s="2"/>
      <c r="DA95" s="2"/>
      <c r="DB95" s="2"/>
      <c r="DC95" s="2"/>
      <c r="DD95" s="2"/>
      <c r="DE95" s="2"/>
      <c r="DF95" s="2"/>
      <c r="DG95" s="2"/>
      <c r="DH95" s="2"/>
      <c r="DI95" s="2"/>
      <c r="DJ95" s="2"/>
      <c r="DK95" s="2"/>
      <c r="DL95" s="2"/>
      <c r="DM95" s="3"/>
      <c r="DN95" s="2"/>
      <c r="DO95" s="2"/>
      <c r="DP95" s="2"/>
      <c r="DQ95" s="2"/>
      <c r="DR95" s="2"/>
      <c r="DS95" s="2"/>
      <c r="DT95" s="2"/>
      <c r="DU95" s="2"/>
      <c r="DV95" s="2"/>
      <c r="DW95" s="2"/>
      <c r="DX95" s="2"/>
      <c r="DY95" s="2"/>
      <c r="DZ95" s="2"/>
      <c r="EA95" s="2"/>
      <c r="EB95" s="2"/>
      <c r="EC95" s="2"/>
      <c r="ED95" s="2"/>
      <c r="EE95" s="2"/>
      <c r="EF95" s="2"/>
      <c r="EG95" s="2"/>
      <c r="EH95" s="2"/>
      <c r="EI95" s="2"/>
      <c r="EJ95" s="2"/>
      <c r="EK95" s="2"/>
      <c r="EL95" s="2"/>
      <c r="EM95" s="2"/>
      <c r="EN95" s="2"/>
      <c r="EO95" s="2"/>
      <c r="EP95" s="2"/>
      <c r="EQ95" s="2"/>
    </row>
    <row r="96" spans="1:147" s="39" customFormat="1" x14ac:dyDescent="0.8">
      <c r="A96" s="40"/>
      <c r="G96" s="41"/>
      <c r="H96" s="41"/>
      <c r="K96" s="42"/>
      <c r="M96" s="116"/>
      <c r="R96" s="41"/>
      <c r="S96" s="41"/>
      <c r="T96" s="43"/>
      <c r="X96" s="116"/>
      <c r="AC96" s="44"/>
      <c r="AD96" s="44"/>
      <c r="AI96" s="116"/>
      <c r="AT96" s="116"/>
      <c r="AY96" s="45"/>
      <c r="BD96" s="5"/>
      <c r="BN96" s="5"/>
      <c r="CG96" s="46"/>
      <c r="CH96" s="116"/>
      <c r="CS96" s="116"/>
      <c r="CT96" s="135"/>
      <c r="CU96" s="2"/>
      <c r="CV96" s="2"/>
      <c r="CW96" s="2"/>
      <c r="CX96" s="2"/>
      <c r="CY96" s="2"/>
      <c r="CZ96" s="2"/>
      <c r="DA96" s="2"/>
      <c r="DB96" s="2"/>
      <c r="DC96" s="2"/>
      <c r="DD96" s="2"/>
      <c r="DE96" s="2"/>
      <c r="DF96" s="2"/>
      <c r="DG96" s="2"/>
      <c r="DH96" s="2"/>
      <c r="DI96" s="2"/>
      <c r="DJ96" s="2"/>
      <c r="DK96" s="2"/>
      <c r="DL96" s="2"/>
      <c r="DM96" s="3"/>
      <c r="DN96" s="2"/>
      <c r="DO96" s="2"/>
      <c r="DP96" s="2"/>
      <c r="DQ96" s="2"/>
      <c r="DR96" s="2"/>
      <c r="DS96" s="2"/>
      <c r="DT96" s="2"/>
      <c r="DU96" s="2"/>
      <c r="DV96" s="2"/>
      <c r="DW96" s="2"/>
      <c r="DX96" s="2"/>
      <c r="DY96" s="2"/>
      <c r="DZ96" s="2"/>
      <c r="EA96" s="2"/>
      <c r="EB96" s="2"/>
      <c r="EC96" s="2"/>
      <c r="ED96" s="2"/>
      <c r="EE96" s="2"/>
      <c r="EF96" s="2"/>
      <c r="EG96" s="2"/>
      <c r="EH96" s="2"/>
      <c r="EI96" s="2"/>
      <c r="EJ96" s="2"/>
      <c r="EK96" s="2"/>
      <c r="EL96" s="2"/>
      <c r="EM96" s="2"/>
      <c r="EN96" s="2"/>
      <c r="EO96" s="2"/>
      <c r="EP96" s="2"/>
      <c r="EQ96" s="2"/>
    </row>
    <row r="97" spans="1:147" s="39" customFormat="1" x14ac:dyDescent="0.8">
      <c r="A97" s="40"/>
      <c r="G97" s="41"/>
      <c r="H97" s="41"/>
      <c r="K97" s="42"/>
      <c r="M97" s="116"/>
      <c r="R97" s="41"/>
      <c r="S97" s="41"/>
      <c r="T97" s="43"/>
      <c r="X97" s="116"/>
      <c r="AC97" s="44"/>
      <c r="AD97" s="44"/>
      <c r="AI97" s="116"/>
      <c r="AT97" s="116"/>
      <c r="AY97" s="45"/>
      <c r="BD97" s="5"/>
      <c r="BN97" s="5"/>
      <c r="CG97" s="46"/>
      <c r="CH97" s="116"/>
      <c r="CS97" s="116"/>
      <c r="CT97" s="135"/>
      <c r="CU97" s="2"/>
      <c r="CV97" s="2"/>
      <c r="CW97" s="2"/>
      <c r="CX97" s="2"/>
      <c r="CY97" s="2"/>
      <c r="CZ97" s="2"/>
      <c r="DA97" s="2"/>
      <c r="DB97" s="2"/>
      <c r="DC97" s="2"/>
      <c r="DD97" s="2"/>
      <c r="DE97" s="2"/>
      <c r="DF97" s="2"/>
      <c r="DG97" s="2"/>
      <c r="DH97" s="2"/>
      <c r="DI97" s="2"/>
      <c r="DJ97" s="2"/>
      <c r="DK97" s="2"/>
      <c r="DL97" s="2"/>
      <c r="DM97" s="3"/>
      <c r="DN97" s="2"/>
      <c r="DO97" s="2"/>
      <c r="DP97" s="2"/>
      <c r="DQ97" s="2"/>
      <c r="DR97" s="2"/>
      <c r="DS97" s="2"/>
      <c r="DT97" s="2"/>
      <c r="DU97" s="2"/>
      <c r="DV97" s="2"/>
      <c r="DW97" s="2"/>
      <c r="DX97" s="2"/>
      <c r="DY97" s="2"/>
      <c r="DZ97" s="2"/>
      <c r="EA97" s="2"/>
      <c r="EB97" s="2"/>
      <c r="EC97" s="2"/>
      <c r="ED97" s="2"/>
      <c r="EE97" s="2"/>
      <c r="EF97" s="2"/>
      <c r="EG97" s="2"/>
      <c r="EH97" s="2"/>
      <c r="EI97" s="2"/>
      <c r="EJ97" s="2"/>
      <c r="EK97" s="2"/>
      <c r="EL97" s="2"/>
      <c r="EM97" s="2"/>
      <c r="EN97" s="2"/>
      <c r="EO97" s="2"/>
      <c r="EP97" s="2"/>
      <c r="EQ97" s="2"/>
    </row>
    <row r="98" spans="1:147" s="39" customFormat="1" x14ac:dyDescent="0.8">
      <c r="A98" s="40"/>
      <c r="G98" s="41"/>
      <c r="H98" s="41"/>
      <c r="K98" s="42"/>
      <c r="M98" s="116"/>
      <c r="R98" s="41"/>
      <c r="S98" s="41"/>
      <c r="T98" s="43"/>
      <c r="X98" s="116"/>
      <c r="AC98" s="44"/>
      <c r="AD98" s="44"/>
      <c r="AI98" s="116"/>
      <c r="AT98" s="116"/>
      <c r="AY98" s="45"/>
      <c r="BD98" s="5"/>
      <c r="BN98" s="5"/>
      <c r="CG98" s="46"/>
      <c r="CH98" s="116"/>
      <c r="CS98" s="116"/>
      <c r="CT98" s="135"/>
      <c r="CU98" s="2"/>
      <c r="CV98" s="2"/>
      <c r="CW98" s="2"/>
      <c r="CX98" s="2"/>
      <c r="CY98" s="2"/>
      <c r="CZ98" s="2"/>
      <c r="DA98" s="2"/>
      <c r="DB98" s="2"/>
      <c r="DC98" s="2"/>
      <c r="DD98" s="2"/>
      <c r="DE98" s="2"/>
      <c r="DF98" s="2"/>
      <c r="DG98" s="2"/>
      <c r="DH98" s="2"/>
      <c r="DI98" s="2"/>
      <c r="DJ98" s="2"/>
      <c r="DK98" s="2"/>
      <c r="DL98" s="2"/>
      <c r="DM98" s="3"/>
      <c r="DN98" s="2"/>
      <c r="DO98" s="2"/>
      <c r="DP98" s="2"/>
      <c r="DQ98" s="2"/>
      <c r="DR98" s="2"/>
      <c r="DS98" s="2"/>
      <c r="DT98" s="2"/>
      <c r="DU98" s="2"/>
      <c r="DV98" s="2"/>
      <c r="DW98" s="2"/>
      <c r="DX98" s="2"/>
      <c r="DY98" s="2"/>
      <c r="DZ98" s="2"/>
      <c r="EA98" s="2"/>
      <c r="EB98" s="2"/>
      <c r="EC98" s="2"/>
      <c r="ED98" s="2"/>
      <c r="EE98" s="2"/>
      <c r="EF98" s="2"/>
      <c r="EG98" s="2"/>
      <c r="EH98" s="2"/>
      <c r="EI98" s="2"/>
      <c r="EJ98" s="2"/>
      <c r="EK98" s="2"/>
      <c r="EL98" s="2"/>
      <c r="EM98" s="2"/>
      <c r="EN98" s="2"/>
      <c r="EO98" s="2"/>
      <c r="EP98" s="2"/>
      <c r="EQ98" s="2"/>
    </row>
    <row r="99" spans="1:147" s="39" customFormat="1" x14ac:dyDescent="0.8">
      <c r="A99" s="40"/>
      <c r="G99" s="41"/>
      <c r="H99" s="41"/>
      <c r="K99" s="42"/>
      <c r="M99" s="116"/>
      <c r="R99" s="41"/>
      <c r="S99" s="41"/>
      <c r="T99" s="43"/>
      <c r="X99" s="116"/>
      <c r="AC99" s="44"/>
      <c r="AD99" s="44"/>
      <c r="AI99" s="116"/>
      <c r="AT99" s="116"/>
      <c r="AY99" s="45"/>
      <c r="BD99" s="5"/>
      <c r="BN99" s="5"/>
      <c r="CG99" s="46"/>
      <c r="CH99" s="116"/>
      <c r="CS99" s="116"/>
      <c r="CT99" s="135"/>
      <c r="CU99" s="2"/>
      <c r="CV99" s="2"/>
      <c r="CW99" s="2"/>
      <c r="CX99" s="2"/>
      <c r="CY99" s="2"/>
      <c r="CZ99" s="2"/>
      <c r="DA99" s="2"/>
      <c r="DB99" s="2"/>
      <c r="DC99" s="2"/>
      <c r="DD99" s="2"/>
      <c r="DE99" s="2"/>
      <c r="DF99" s="2"/>
      <c r="DG99" s="2"/>
      <c r="DH99" s="2"/>
      <c r="DI99" s="2"/>
      <c r="DJ99" s="2"/>
      <c r="DK99" s="2"/>
      <c r="DL99" s="2"/>
      <c r="DM99" s="3"/>
      <c r="DN99" s="2"/>
      <c r="DO99" s="2"/>
      <c r="DP99" s="2"/>
      <c r="DQ99" s="2"/>
      <c r="DR99" s="2"/>
      <c r="DS99" s="2"/>
      <c r="DT99" s="2"/>
      <c r="DU99" s="2"/>
      <c r="DV99" s="2"/>
      <c r="DW99" s="2"/>
      <c r="DX99" s="2"/>
      <c r="DY99" s="2"/>
      <c r="DZ99" s="2"/>
      <c r="EA99" s="2"/>
      <c r="EB99" s="2"/>
      <c r="EC99" s="2"/>
      <c r="ED99" s="2"/>
      <c r="EE99" s="2"/>
      <c r="EF99" s="2"/>
      <c r="EG99" s="2"/>
      <c r="EH99" s="2"/>
      <c r="EI99" s="2"/>
      <c r="EJ99" s="2"/>
      <c r="EK99" s="2"/>
      <c r="EL99" s="2"/>
      <c r="EM99" s="2"/>
      <c r="EN99" s="2"/>
      <c r="EO99" s="2"/>
      <c r="EP99" s="2"/>
      <c r="EQ99" s="2"/>
    </row>
    <row r="100" spans="1:147" s="39" customFormat="1" x14ac:dyDescent="0.8">
      <c r="A100" s="40"/>
      <c r="G100" s="41"/>
      <c r="H100" s="41"/>
      <c r="K100" s="42"/>
      <c r="M100" s="116"/>
      <c r="R100" s="41"/>
      <c r="S100" s="41"/>
      <c r="T100" s="43"/>
      <c r="X100" s="116"/>
      <c r="AC100" s="44"/>
      <c r="AD100" s="44"/>
      <c r="AI100" s="116"/>
      <c r="AT100" s="116"/>
      <c r="AY100" s="45"/>
      <c r="BD100" s="5"/>
      <c r="BN100" s="5"/>
      <c r="CG100" s="46"/>
      <c r="CH100" s="116"/>
      <c r="CS100" s="116"/>
      <c r="CT100" s="135"/>
      <c r="CU100" s="2"/>
      <c r="CV100" s="2"/>
      <c r="CW100" s="2"/>
      <c r="CX100" s="2"/>
      <c r="CY100" s="2"/>
      <c r="CZ100" s="2"/>
      <c r="DA100" s="2"/>
      <c r="DB100" s="2"/>
      <c r="DC100" s="2"/>
      <c r="DD100" s="2"/>
      <c r="DE100" s="2"/>
      <c r="DF100" s="2"/>
      <c r="DG100" s="2"/>
      <c r="DH100" s="2"/>
      <c r="DI100" s="2"/>
      <c r="DJ100" s="2"/>
      <c r="DK100" s="2"/>
      <c r="DL100" s="2"/>
      <c r="DM100" s="3"/>
      <c r="DN100" s="2"/>
      <c r="DO100" s="2"/>
      <c r="DP100" s="2"/>
      <c r="DQ100" s="2"/>
      <c r="DR100" s="2"/>
      <c r="DS100" s="2"/>
      <c r="DT100" s="2"/>
      <c r="DU100" s="2"/>
      <c r="DV100" s="2"/>
      <c r="DW100" s="2"/>
      <c r="DX100" s="2"/>
      <c r="DY100" s="2"/>
      <c r="DZ100" s="2"/>
      <c r="EA100" s="2"/>
      <c r="EB100" s="2"/>
      <c r="EC100" s="2"/>
      <c r="ED100" s="2"/>
      <c r="EE100" s="2"/>
      <c r="EF100" s="2"/>
      <c r="EG100" s="2"/>
      <c r="EH100" s="2"/>
      <c r="EI100" s="2"/>
      <c r="EJ100" s="2"/>
      <c r="EK100" s="2"/>
      <c r="EL100" s="2"/>
      <c r="EM100" s="2"/>
      <c r="EN100" s="2"/>
      <c r="EO100" s="2"/>
      <c r="EP100" s="2"/>
      <c r="EQ100" s="2"/>
    </row>
    <row r="101" spans="1:147" s="39" customFormat="1" x14ac:dyDescent="0.8">
      <c r="A101" s="40"/>
      <c r="G101" s="41"/>
      <c r="H101" s="41"/>
      <c r="K101" s="42"/>
      <c r="M101" s="116"/>
      <c r="R101" s="41"/>
      <c r="S101" s="41"/>
      <c r="T101" s="43"/>
      <c r="X101" s="116"/>
      <c r="AC101" s="44"/>
      <c r="AD101" s="44"/>
      <c r="AI101" s="116"/>
      <c r="AT101" s="116"/>
      <c r="AY101" s="45"/>
      <c r="BD101" s="5"/>
      <c r="BN101" s="5"/>
      <c r="CG101" s="46"/>
      <c r="CH101" s="116"/>
      <c r="CS101" s="116"/>
      <c r="CT101" s="135"/>
      <c r="CU101" s="2"/>
      <c r="CV101" s="2"/>
      <c r="CW101" s="2"/>
      <c r="CX101" s="2"/>
      <c r="CY101" s="2"/>
      <c r="CZ101" s="2"/>
      <c r="DA101" s="2"/>
      <c r="DB101" s="2"/>
      <c r="DC101" s="2"/>
      <c r="DD101" s="2"/>
      <c r="DE101" s="2"/>
      <c r="DF101" s="2"/>
      <c r="DG101" s="2"/>
      <c r="DH101" s="2"/>
      <c r="DI101" s="2"/>
      <c r="DJ101" s="2"/>
      <c r="DK101" s="2"/>
      <c r="DL101" s="2"/>
      <c r="DM101" s="3"/>
      <c r="DN101" s="2"/>
      <c r="DO101" s="2"/>
      <c r="DP101" s="2"/>
      <c r="DQ101" s="2"/>
      <c r="DR101" s="2"/>
      <c r="DS101" s="2"/>
      <c r="DT101" s="2"/>
      <c r="DU101" s="2"/>
      <c r="DV101" s="2"/>
      <c r="DW101" s="2"/>
      <c r="DX101" s="2"/>
      <c r="DY101" s="2"/>
      <c r="DZ101" s="2"/>
      <c r="EA101" s="2"/>
      <c r="EB101" s="2"/>
      <c r="EC101" s="2"/>
      <c r="ED101" s="2"/>
      <c r="EE101" s="2"/>
      <c r="EF101" s="2"/>
      <c r="EG101" s="2"/>
      <c r="EH101" s="2"/>
      <c r="EI101" s="2"/>
      <c r="EJ101" s="2"/>
      <c r="EK101" s="2"/>
      <c r="EL101" s="2"/>
      <c r="EM101" s="2"/>
      <c r="EN101" s="2"/>
      <c r="EO101" s="2"/>
      <c r="EP101" s="2"/>
      <c r="EQ101" s="2"/>
    </row>
    <row r="102" spans="1:147" s="39" customFormat="1" x14ac:dyDescent="0.8">
      <c r="A102" s="40"/>
      <c r="G102" s="41"/>
      <c r="H102" s="41"/>
      <c r="K102" s="42"/>
      <c r="M102" s="116"/>
      <c r="R102" s="41"/>
      <c r="S102" s="41"/>
      <c r="T102" s="43"/>
      <c r="X102" s="116"/>
      <c r="AC102" s="44"/>
      <c r="AD102" s="44"/>
      <c r="AI102" s="116"/>
      <c r="AT102" s="116"/>
      <c r="AY102" s="45"/>
      <c r="BD102" s="5"/>
      <c r="BN102" s="5"/>
      <c r="CG102" s="46"/>
      <c r="CH102" s="116"/>
      <c r="CS102" s="116"/>
      <c r="CT102" s="135"/>
      <c r="CU102" s="2"/>
      <c r="CV102" s="2"/>
      <c r="CW102" s="2"/>
      <c r="CX102" s="2"/>
      <c r="CY102" s="2"/>
      <c r="CZ102" s="2"/>
      <c r="DA102" s="2"/>
      <c r="DB102" s="2"/>
      <c r="DC102" s="2"/>
      <c r="DD102" s="2"/>
      <c r="DE102" s="2"/>
      <c r="DF102" s="2"/>
      <c r="DG102" s="2"/>
      <c r="DH102" s="2"/>
      <c r="DI102" s="2"/>
      <c r="DJ102" s="2"/>
      <c r="DK102" s="2"/>
      <c r="DL102" s="2"/>
      <c r="DM102" s="3"/>
      <c r="DN102" s="2"/>
      <c r="DO102" s="2"/>
      <c r="DP102" s="2"/>
      <c r="DQ102" s="2"/>
      <c r="DR102" s="2"/>
      <c r="DS102" s="2"/>
      <c r="DT102" s="2"/>
      <c r="DU102" s="2"/>
      <c r="DV102" s="2"/>
      <c r="DW102" s="2"/>
      <c r="DX102" s="2"/>
      <c r="DY102" s="2"/>
      <c r="DZ102" s="2"/>
      <c r="EA102" s="2"/>
      <c r="EB102" s="2"/>
      <c r="EC102" s="2"/>
      <c r="ED102" s="2"/>
      <c r="EE102" s="2"/>
      <c r="EF102" s="2"/>
      <c r="EG102" s="2"/>
      <c r="EH102" s="2"/>
      <c r="EI102" s="2"/>
      <c r="EJ102" s="2"/>
      <c r="EK102" s="2"/>
      <c r="EL102" s="2"/>
      <c r="EM102" s="2"/>
      <c r="EN102" s="2"/>
      <c r="EO102" s="2"/>
      <c r="EP102" s="2"/>
      <c r="EQ102" s="2"/>
    </row>
    <row r="103" spans="1:147" s="39" customFormat="1" x14ac:dyDescent="0.8">
      <c r="A103" s="40"/>
      <c r="G103" s="41"/>
      <c r="H103" s="41"/>
      <c r="K103" s="42"/>
      <c r="M103" s="116"/>
      <c r="R103" s="41"/>
      <c r="S103" s="41"/>
      <c r="T103" s="43"/>
      <c r="X103" s="116"/>
      <c r="AC103" s="44"/>
      <c r="AD103" s="44"/>
      <c r="AI103" s="116"/>
      <c r="AT103" s="116"/>
      <c r="AY103" s="45"/>
      <c r="BD103" s="5"/>
      <c r="BN103" s="5"/>
      <c r="CG103" s="46"/>
      <c r="CH103" s="116"/>
      <c r="CS103" s="116"/>
      <c r="CT103" s="135"/>
      <c r="CU103" s="2"/>
      <c r="CV103" s="2"/>
      <c r="CW103" s="2"/>
      <c r="CX103" s="2"/>
      <c r="CY103" s="2"/>
      <c r="CZ103" s="2"/>
      <c r="DA103" s="2"/>
      <c r="DB103" s="2"/>
      <c r="DC103" s="2"/>
      <c r="DD103" s="2"/>
      <c r="DE103" s="2"/>
      <c r="DF103" s="2"/>
      <c r="DG103" s="2"/>
      <c r="DH103" s="2"/>
      <c r="DI103" s="2"/>
      <c r="DJ103" s="2"/>
      <c r="DK103" s="2"/>
      <c r="DL103" s="2"/>
      <c r="DM103" s="3"/>
      <c r="DN103" s="2"/>
      <c r="DO103" s="2"/>
      <c r="DP103" s="2"/>
      <c r="DQ103" s="2"/>
      <c r="DR103" s="2"/>
      <c r="DS103" s="2"/>
      <c r="DT103" s="2"/>
      <c r="DU103" s="2"/>
      <c r="DV103" s="2"/>
      <c r="DW103" s="2"/>
      <c r="DX103" s="2"/>
      <c r="DY103" s="2"/>
      <c r="DZ103" s="2"/>
      <c r="EA103" s="2"/>
      <c r="EB103" s="2"/>
      <c r="EC103" s="2"/>
      <c r="ED103" s="2"/>
      <c r="EE103" s="2"/>
      <c r="EF103" s="2"/>
      <c r="EG103" s="2"/>
      <c r="EH103" s="2"/>
      <c r="EI103" s="2"/>
      <c r="EJ103" s="2"/>
      <c r="EK103" s="2"/>
      <c r="EL103" s="2"/>
      <c r="EM103" s="2"/>
      <c r="EN103" s="2"/>
      <c r="EO103" s="2"/>
      <c r="EP103" s="2"/>
      <c r="EQ103" s="2"/>
    </row>
    <row r="104" spans="1:147" s="39" customFormat="1" x14ac:dyDescent="0.8">
      <c r="A104" s="40"/>
      <c r="G104" s="41"/>
      <c r="H104" s="41"/>
      <c r="K104" s="42"/>
      <c r="M104" s="116"/>
      <c r="R104" s="41"/>
      <c r="S104" s="41"/>
      <c r="T104" s="43"/>
      <c r="X104" s="116"/>
      <c r="AC104" s="44"/>
      <c r="AD104" s="44"/>
      <c r="AI104" s="116"/>
      <c r="AT104" s="116"/>
      <c r="AY104" s="45"/>
      <c r="BD104" s="5"/>
      <c r="BN104" s="5"/>
      <c r="CG104" s="46"/>
      <c r="CH104" s="116"/>
      <c r="CS104" s="116"/>
      <c r="CT104" s="135"/>
      <c r="CU104" s="2"/>
      <c r="CV104" s="2"/>
      <c r="CW104" s="2"/>
      <c r="CX104" s="2"/>
      <c r="CY104" s="2"/>
      <c r="CZ104" s="2"/>
      <c r="DA104" s="2"/>
      <c r="DB104" s="2"/>
      <c r="DC104" s="2"/>
      <c r="DD104" s="2"/>
      <c r="DE104" s="2"/>
      <c r="DF104" s="2"/>
      <c r="DG104" s="2"/>
      <c r="DH104" s="2"/>
      <c r="DI104" s="2"/>
      <c r="DJ104" s="2"/>
      <c r="DK104" s="2"/>
      <c r="DL104" s="2"/>
      <c r="DM104" s="3"/>
      <c r="DN104" s="2"/>
      <c r="DO104" s="2"/>
      <c r="DP104" s="2"/>
      <c r="DQ104" s="2"/>
      <c r="DR104" s="2"/>
      <c r="DS104" s="2"/>
      <c r="DT104" s="2"/>
      <c r="DU104" s="2"/>
      <c r="DV104" s="2"/>
      <c r="DW104" s="2"/>
      <c r="DX104" s="2"/>
      <c r="DY104" s="2"/>
      <c r="DZ104" s="2"/>
      <c r="EA104" s="2"/>
      <c r="EB104" s="2"/>
      <c r="EC104" s="2"/>
      <c r="ED104" s="2"/>
      <c r="EE104" s="2"/>
      <c r="EF104" s="2"/>
      <c r="EG104" s="2"/>
      <c r="EH104" s="2"/>
      <c r="EI104" s="2"/>
      <c r="EJ104" s="2"/>
      <c r="EK104" s="2"/>
      <c r="EL104" s="2"/>
      <c r="EM104" s="2"/>
      <c r="EN104" s="2"/>
      <c r="EO104" s="2"/>
      <c r="EP104" s="2"/>
      <c r="EQ104" s="2"/>
    </row>
    <row r="105" spans="1:147" s="39" customFormat="1" x14ac:dyDescent="0.8">
      <c r="A105" s="40"/>
      <c r="G105" s="41"/>
      <c r="H105" s="41"/>
      <c r="K105" s="42"/>
      <c r="M105" s="116"/>
      <c r="R105" s="41"/>
      <c r="S105" s="41"/>
      <c r="T105" s="43"/>
      <c r="X105" s="116"/>
      <c r="AC105" s="44"/>
      <c r="AD105" s="44"/>
      <c r="AI105" s="116"/>
      <c r="AT105" s="116"/>
      <c r="AY105" s="45"/>
      <c r="BD105" s="5"/>
      <c r="BN105" s="5"/>
      <c r="CG105" s="46"/>
      <c r="CH105" s="116"/>
      <c r="CS105" s="116"/>
      <c r="CT105" s="135"/>
      <c r="CU105" s="2"/>
      <c r="CV105" s="2"/>
      <c r="CW105" s="2"/>
      <c r="CX105" s="2"/>
      <c r="CY105" s="2"/>
      <c r="CZ105" s="2"/>
      <c r="DA105" s="2"/>
      <c r="DB105" s="2"/>
      <c r="DC105" s="2"/>
      <c r="DD105" s="2"/>
      <c r="DE105" s="2"/>
      <c r="DF105" s="2"/>
      <c r="DG105" s="2"/>
      <c r="DH105" s="2"/>
      <c r="DI105" s="2"/>
      <c r="DJ105" s="2"/>
      <c r="DK105" s="2"/>
      <c r="DL105" s="2"/>
      <c r="DM105" s="3"/>
      <c r="DN105" s="2"/>
      <c r="DO105" s="2"/>
      <c r="DP105" s="2"/>
      <c r="DQ105" s="2"/>
      <c r="DR105" s="2"/>
      <c r="DS105" s="2"/>
      <c r="DT105" s="2"/>
      <c r="DU105" s="2"/>
      <c r="DV105" s="2"/>
      <c r="DW105" s="2"/>
      <c r="DX105" s="2"/>
      <c r="DY105" s="2"/>
      <c r="DZ105" s="2"/>
      <c r="EA105" s="2"/>
      <c r="EB105" s="2"/>
      <c r="EC105" s="2"/>
      <c r="ED105" s="2"/>
      <c r="EE105" s="2"/>
      <c r="EF105" s="2"/>
      <c r="EG105" s="2"/>
      <c r="EH105" s="2"/>
      <c r="EI105" s="2"/>
      <c r="EJ105" s="2"/>
      <c r="EK105" s="2"/>
      <c r="EL105" s="2"/>
      <c r="EM105" s="2"/>
      <c r="EN105" s="2"/>
      <c r="EO105" s="2"/>
      <c r="EP105" s="2"/>
      <c r="EQ105" s="2"/>
    </row>
    <row r="106" spans="1:147" s="39" customFormat="1" x14ac:dyDescent="0.8">
      <c r="A106" s="40"/>
      <c r="G106" s="41"/>
      <c r="H106" s="41"/>
      <c r="K106" s="42"/>
      <c r="M106" s="116"/>
      <c r="R106" s="41"/>
      <c r="S106" s="41"/>
      <c r="T106" s="43"/>
      <c r="X106" s="116"/>
      <c r="AC106" s="44"/>
      <c r="AD106" s="44"/>
      <c r="AI106" s="116"/>
      <c r="AT106" s="116"/>
      <c r="AY106" s="45"/>
      <c r="BD106" s="5"/>
      <c r="BN106" s="5"/>
      <c r="CG106" s="46"/>
      <c r="CH106" s="116"/>
      <c r="CS106" s="116"/>
      <c r="CT106" s="135"/>
      <c r="CU106" s="2"/>
      <c r="CV106" s="2"/>
      <c r="CW106" s="2"/>
      <c r="CX106" s="2"/>
      <c r="CY106" s="2"/>
      <c r="CZ106" s="2"/>
      <c r="DA106" s="2"/>
      <c r="DB106" s="2"/>
      <c r="DC106" s="2"/>
      <c r="DD106" s="2"/>
      <c r="DE106" s="2"/>
      <c r="DF106" s="2"/>
      <c r="DG106" s="2"/>
      <c r="DH106" s="2"/>
      <c r="DI106" s="2"/>
      <c r="DJ106" s="2"/>
      <c r="DK106" s="2"/>
      <c r="DL106" s="2"/>
      <c r="DM106" s="3"/>
      <c r="DN106" s="2"/>
      <c r="DO106" s="2"/>
      <c r="DP106" s="2"/>
      <c r="DQ106" s="2"/>
      <c r="DR106" s="2"/>
      <c r="DS106" s="2"/>
      <c r="DT106" s="2"/>
      <c r="DU106" s="2"/>
      <c r="DV106" s="2"/>
      <c r="DW106" s="2"/>
      <c r="DX106" s="2"/>
      <c r="DY106" s="2"/>
      <c r="DZ106" s="2"/>
      <c r="EA106" s="2"/>
      <c r="EB106" s="2"/>
      <c r="EC106" s="2"/>
      <c r="ED106" s="2"/>
      <c r="EE106" s="2"/>
      <c r="EF106" s="2"/>
      <c r="EG106" s="2"/>
      <c r="EH106" s="2"/>
      <c r="EI106" s="2"/>
      <c r="EJ106" s="2"/>
      <c r="EK106" s="2"/>
      <c r="EL106" s="2"/>
      <c r="EM106" s="2"/>
      <c r="EN106" s="2"/>
      <c r="EO106" s="2"/>
      <c r="EP106" s="2"/>
      <c r="EQ106" s="2"/>
    </row>
    <row r="107" spans="1:147" s="39" customFormat="1" x14ac:dyDescent="0.8">
      <c r="A107" s="40"/>
      <c r="G107" s="41"/>
      <c r="H107" s="41"/>
      <c r="K107" s="42"/>
      <c r="M107" s="116"/>
      <c r="R107" s="41"/>
      <c r="S107" s="41"/>
      <c r="T107" s="43"/>
      <c r="X107" s="116"/>
      <c r="AC107" s="44"/>
      <c r="AD107" s="44"/>
      <c r="AI107" s="116"/>
      <c r="AT107" s="116"/>
      <c r="AY107" s="45"/>
      <c r="BD107" s="5"/>
      <c r="BN107" s="5"/>
      <c r="CG107" s="46"/>
      <c r="CH107" s="116"/>
      <c r="CS107" s="116"/>
      <c r="CT107" s="135"/>
      <c r="CU107" s="2"/>
      <c r="CV107" s="2"/>
      <c r="CW107" s="2"/>
      <c r="CX107" s="2"/>
      <c r="CY107" s="2"/>
      <c r="CZ107" s="2"/>
      <c r="DA107" s="2"/>
      <c r="DB107" s="2"/>
      <c r="DC107" s="2"/>
      <c r="DD107" s="2"/>
      <c r="DE107" s="2"/>
      <c r="DF107" s="2"/>
      <c r="DG107" s="2"/>
      <c r="DH107" s="2"/>
      <c r="DI107" s="2"/>
      <c r="DJ107" s="2"/>
      <c r="DK107" s="2"/>
      <c r="DL107" s="2"/>
      <c r="DM107" s="3"/>
      <c r="DN107" s="2"/>
      <c r="DO107" s="2"/>
      <c r="DP107" s="2"/>
      <c r="DQ107" s="2"/>
      <c r="DR107" s="2"/>
      <c r="DS107" s="2"/>
      <c r="DT107" s="2"/>
      <c r="DU107" s="2"/>
      <c r="DV107" s="2"/>
      <c r="DW107" s="2"/>
      <c r="DX107" s="2"/>
      <c r="DY107" s="2"/>
      <c r="DZ107" s="2"/>
      <c r="EA107" s="2"/>
      <c r="EB107" s="2"/>
      <c r="EC107" s="2"/>
      <c r="ED107" s="2"/>
      <c r="EE107" s="2"/>
      <c r="EF107" s="2"/>
      <c r="EG107" s="2"/>
      <c r="EH107" s="2"/>
      <c r="EI107" s="2"/>
      <c r="EJ107" s="2"/>
      <c r="EK107" s="2"/>
      <c r="EL107" s="2"/>
      <c r="EM107" s="2"/>
      <c r="EN107" s="2"/>
      <c r="EO107" s="2"/>
      <c r="EP107" s="2"/>
      <c r="EQ107" s="2"/>
    </row>
    <row r="108" spans="1:147" s="39" customFormat="1" x14ac:dyDescent="0.8">
      <c r="A108" s="40"/>
      <c r="G108" s="41"/>
      <c r="H108" s="41"/>
      <c r="K108" s="42"/>
      <c r="M108" s="116"/>
      <c r="R108" s="41"/>
      <c r="S108" s="41"/>
      <c r="T108" s="43"/>
      <c r="X108" s="116"/>
      <c r="AC108" s="44"/>
      <c r="AD108" s="44"/>
      <c r="AI108" s="116"/>
      <c r="AT108" s="116"/>
      <c r="AY108" s="45"/>
      <c r="BD108" s="5"/>
      <c r="BN108" s="5"/>
      <c r="CG108" s="46"/>
      <c r="CH108" s="116"/>
      <c r="CS108" s="116"/>
      <c r="CT108" s="135"/>
      <c r="CU108" s="2"/>
      <c r="CV108" s="2"/>
      <c r="CW108" s="2"/>
      <c r="CX108" s="2"/>
      <c r="CY108" s="2"/>
      <c r="CZ108" s="2"/>
      <c r="DA108" s="2"/>
      <c r="DB108" s="2"/>
      <c r="DC108" s="2"/>
      <c r="DD108" s="2"/>
      <c r="DE108" s="2"/>
      <c r="DF108" s="2"/>
      <c r="DG108" s="2"/>
      <c r="DH108" s="2"/>
      <c r="DI108" s="2"/>
      <c r="DJ108" s="2"/>
      <c r="DK108" s="2"/>
      <c r="DL108" s="2"/>
      <c r="DM108" s="3"/>
      <c r="DN108" s="2"/>
      <c r="DO108" s="2"/>
      <c r="DP108" s="2"/>
      <c r="DQ108" s="2"/>
      <c r="DR108" s="2"/>
      <c r="DS108" s="2"/>
      <c r="DT108" s="2"/>
      <c r="DU108" s="2"/>
      <c r="DV108" s="2"/>
      <c r="DW108" s="2"/>
      <c r="DX108" s="2"/>
      <c r="DY108" s="2"/>
      <c r="DZ108" s="2"/>
      <c r="EA108" s="2"/>
      <c r="EB108" s="2"/>
      <c r="EC108" s="2"/>
      <c r="ED108" s="2"/>
      <c r="EE108" s="2"/>
      <c r="EF108" s="2"/>
      <c r="EG108" s="2"/>
      <c r="EH108" s="2"/>
      <c r="EI108" s="2"/>
      <c r="EJ108" s="2"/>
      <c r="EK108" s="2"/>
      <c r="EL108" s="2"/>
      <c r="EM108" s="2"/>
      <c r="EN108" s="2"/>
      <c r="EO108" s="2"/>
      <c r="EP108" s="2"/>
      <c r="EQ108" s="2"/>
    </row>
    <row r="109" spans="1:147" s="39" customFormat="1" x14ac:dyDescent="0.8">
      <c r="A109" s="40"/>
      <c r="G109" s="41"/>
      <c r="H109" s="41"/>
      <c r="K109" s="42"/>
      <c r="M109" s="116"/>
      <c r="R109" s="41"/>
      <c r="S109" s="41"/>
      <c r="T109" s="43"/>
      <c r="X109" s="116"/>
      <c r="AC109" s="44"/>
      <c r="AD109" s="44"/>
      <c r="AI109" s="116"/>
      <c r="AT109" s="116"/>
      <c r="AY109" s="45"/>
      <c r="BD109" s="5"/>
      <c r="BN109" s="5"/>
      <c r="CG109" s="46"/>
      <c r="CH109" s="116"/>
      <c r="CS109" s="116"/>
      <c r="CT109" s="135"/>
      <c r="CU109" s="2"/>
      <c r="CV109" s="2"/>
      <c r="CW109" s="2"/>
      <c r="CX109" s="2"/>
      <c r="CY109" s="2"/>
      <c r="CZ109" s="2"/>
      <c r="DA109" s="2"/>
      <c r="DB109" s="2"/>
      <c r="DC109" s="2"/>
      <c r="DD109" s="2"/>
      <c r="DE109" s="2"/>
      <c r="DF109" s="2"/>
      <c r="DG109" s="2"/>
      <c r="DH109" s="2"/>
      <c r="DI109" s="2"/>
      <c r="DJ109" s="2"/>
      <c r="DK109" s="2"/>
      <c r="DL109" s="2"/>
      <c r="DM109" s="3"/>
      <c r="DN109" s="2"/>
      <c r="DO109" s="2"/>
      <c r="DP109" s="2"/>
      <c r="DQ109" s="2"/>
      <c r="DR109" s="2"/>
      <c r="DS109" s="2"/>
      <c r="DT109" s="2"/>
      <c r="DU109" s="2"/>
      <c r="DV109" s="2"/>
      <c r="DW109" s="2"/>
      <c r="DX109" s="2"/>
      <c r="DY109" s="2"/>
      <c r="DZ109" s="2"/>
      <c r="EA109" s="2"/>
      <c r="EB109" s="2"/>
      <c r="EC109" s="2"/>
      <c r="ED109" s="2"/>
      <c r="EE109" s="2"/>
      <c r="EF109" s="2"/>
      <c r="EG109" s="2"/>
      <c r="EH109" s="2"/>
      <c r="EI109" s="2"/>
      <c r="EJ109" s="2"/>
      <c r="EK109" s="2"/>
      <c r="EL109" s="2"/>
      <c r="EM109" s="2"/>
      <c r="EN109" s="2"/>
      <c r="EO109" s="2"/>
      <c r="EP109" s="2"/>
      <c r="EQ109" s="2"/>
    </row>
    <row r="110" spans="1:147" s="39" customFormat="1" x14ac:dyDescent="0.8">
      <c r="A110" s="40"/>
      <c r="G110" s="41"/>
      <c r="H110" s="41"/>
      <c r="K110" s="42"/>
      <c r="M110" s="116"/>
      <c r="R110" s="41"/>
      <c r="S110" s="41"/>
      <c r="T110" s="43"/>
      <c r="X110" s="116"/>
      <c r="AC110" s="44"/>
      <c r="AD110" s="44"/>
      <c r="AI110" s="116"/>
      <c r="AT110" s="116"/>
      <c r="AY110" s="45"/>
      <c r="BD110" s="5"/>
      <c r="BN110" s="5"/>
      <c r="CG110" s="46"/>
      <c r="CH110" s="116"/>
      <c r="CS110" s="116"/>
      <c r="CT110" s="135"/>
      <c r="CU110" s="2"/>
      <c r="CV110" s="2"/>
      <c r="CW110" s="2"/>
      <c r="CX110" s="2"/>
      <c r="CY110" s="2"/>
      <c r="CZ110" s="2"/>
      <c r="DA110" s="2"/>
      <c r="DB110" s="2"/>
      <c r="DC110" s="2"/>
      <c r="DD110" s="2"/>
      <c r="DE110" s="2"/>
      <c r="DF110" s="2"/>
      <c r="DG110" s="2"/>
      <c r="DH110" s="2"/>
      <c r="DI110" s="2"/>
      <c r="DJ110" s="2"/>
      <c r="DK110" s="2"/>
      <c r="DL110" s="2"/>
      <c r="DM110" s="3"/>
      <c r="DN110" s="2"/>
      <c r="DO110" s="2"/>
      <c r="DP110" s="2"/>
      <c r="DQ110" s="2"/>
      <c r="DR110" s="2"/>
      <c r="DS110" s="2"/>
      <c r="DT110" s="2"/>
      <c r="DU110" s="2"/>
      <c r="DV110" s="2"/>
      <c r="DW110" s="2"/>
      <c r="DX110" s="2"/>
      <c r="DY110" s="2"/>
      <c r="DZ110" s="2"/>
      <c r="EA110" s="2"/>
      <c r="EB110" s="2"/>
      <c r="EC110" s="2"/>
      <c r="ED110" s="2"/>
      <c r="EE110" s="2"/>
      <c r="EF110" s="2"/>
      <c r="EG110" s="2"/>
      <c r="EH110" s="2"/>
      <c r="EI110" s="2"/>
      <c r="EJ110" s="2"/>
      <c r="EK110" s="2"/>
      <c r="EL110" s="2"/>
      <c r="EM110" s="2"/>
      <c r="EN110" s="2"/>
      <c r="EO110" s="2"/>
      <c r="EP110" s="2"/>
      <c r="EQ110" s="2"/>
    </row>
    <row r="111" spans="1:147" s="39" customFormat="1" x14ac:dyDescent="0.8">
      <c r="A111" s="40"/>
      <c r="G111" s="41"/>
      <c r="H111" s="41"/>
      <c r="K111" s="42"/>
      <c r="M111" s="116"/>
      <c r="R111" s="41"/>
      <c r="S111" s="41"/>
      <c r="T111" s="43"/>
      <c r="X111" s="116"/>
      <c r="AC111" s="44"/>
      <c r="AD111" s="44"/>
      <c r="AI111" s="116"/>
      <c r="AT111" s="116"/>
      <c r="AY111" s="45"/>
      <c r="BD111" s="5"/>
      <c r="BN111" s="5"/>
      <c r="CG111" s="46"/>
      <c r="CH111" s="116"/>
      <c r="CS111" s="116"/>
      <c r="CT111" s="135"/>
      <c r="CU111" s="2"/>
      <c r="CV111" s="2"/>
      <c r="CW111" s="2"/>
      <c r="CX111" s="2"/>
      <c r="CY111" s="2"/>
      <c r="CZ111" s="2"/>
      <c r="DA111" s="2"/>
      <c r="DB111" s="2"/>
      <c r="DC111" s="2"/>
      <c r="DD111" s="2"/>
      <c r="DE111" s="2"/>
      <c r="DF111" s="2"/>
      <c r="DG111" s="2"/>
      <c r="DH111" s="2"/>
      <c r="DI111" s="2"/>
      <c r="DJ111" s="2"/>
      <c r="DK111" s="2"/>
      <c r="DL111" s="2"/>
      <c r="DM111" s="3"/>
      <c r="DN111" s="2"/>
      <c r="DO111" s="2"/>
      <c r="DP111" s="2"/>
      <c r="DQ111" s="2"/>
      <c r="DR111" s="2"/>
      <c r="DS111" s="2"/>
      <c r="DT111" s="2"/>
      <c r="DU111" s="2"/>
      <c r="DV111" s="2"/>
      <c r="DW111" s="2"/>
      <c r="DX111" s="2"/>
      <c r="DY111" s="2"/>
      <c r="DZ111" s="2"/>
      <c r="EA111" s="2"/>
      <c r="EB111" s="2"/>
      <c r="EC111" s="2"/>
      <c r="ED111" s="2"/>
      <c r="EE111" s="2"/>
      <c r="EF111" s="2"/>
      <c r="EG111" s="2"/>
      <c r="EH111" s="2"/>
      <c r="EI111" s="2"/>
      <c r="EJ111" s="2"/>
      <c r="EK111" s="2"/>
      <c r="EL111" s="2"/>
      <c r="EM111" s="2"/>
      <c r="EN111" s="2"/>
      <c r="EO111" s="2"/>
      <c r="EP111" s="2"/>
      <c r="EQ111" s="2"/>
    </row>
    <row r="112" spans="1:147" s="39" customFormat="1" x14ac:dyDescent="0.8">
      <c r="A112" s="40"/>
      <c r="G112" s="41"/>
      <c r="H112" s="41"/>
      <c r="K112" s="42"/>
      <c r="M112" s="116"/>
      <c r="R112" s="41"/>
      <c r="S112" s="41"/>
      <c r="T112" s="43"/>
      <c r="X112" s="116"/>
      <c r="AC112" s="44"/>
      <c r="AD112" s="44"/>
      <c r="AI112" s="116"/>
      <c r="AT112" s="116"/>
      <c r="AY112" s="45"/>
      <c r="BD112" s="5"/>
      <c r="BN112" s="5"/>
      <c r="CG112" s="46"/>
      <c r="CH112" s="116"/>
      <c r="CS112" s="116"/>
      <c r="CT112" s="135"/>
      <c r="CU112" s="2"/>
      <c r="CV112" s="2"/>
      <c r="CW112" s="2"/>
      <c r="CX112" s="2"/>
      <c r="CY112" s="2"/>
      <c r="CZ112" s="2"/>
      <c r="DA112" s="2"/>
      <c r="DB112" s="2"/>
      <c r="DC112" s="2"/>
      <c r="DD112" s="2"/>
      <c r="DE112" s="2"/>
      <c r="DF112" s="2"/>
      <c r="DG112" s="2"/>
      <c r="DH112" s="2"/>
      <c r="DI112" s="2"/>
      <c r="DJ112" s="2"/>
      <c r="DK112" s="2"/>
      <c r="DL112" s="2"/>
      <c r="DM112" s="3"/>
      <c r="DN112" s="2"/>
      <c r="DO112" s="2"/>
      <c r="DP112" s="2"/>
      <c r="DQ112" s="2"/>
      <c r="DR112" s="2"/>
      <c r="DS112" s="2"/>
      <c r="DT112" s="2"/>
      <c r="DU112" s="2"/>
      <c r="DV112" s="2"/>
      <c r="DW112" s="2"/>
      <c r="DX112" s="2"/>
      <c r="DY112" s="2"/>
      <c r="DZ112" s="2"/>
      <c r="EA112" s="2"/>
      <c r="EB112" s="2"/>
      <c r="EC112" s="2"/>
      <c r="ED112" s="2"/>
      <c r="EE112" s="2"/>
      <c r="EF112" s="2"/>
      <c r="EG112" s="2"/>
      <c r="EH112" s="2"/>
      <c r="EI112" s="2"/>
      <c r="EJ112" s="2"/>
      <c r="EK112" s="2"/>
      <c r="EL112" s="2"/>
      <c r="EM112" s="2"/>
      <c r="EN112" s="2"/>
      <c r="EO112" s="2"/>
      <c r="EP112" s="2"/>
      <c r="EQ112" s="2"/>
    </row>
    <row r="113" spans="1:147" s="39" customFormat="1" x14ac:dyDescent="0.8">
      <c r="A113" s="40"/>
      <c r="G113" s="41"/>
      <c r="H113" s="41"/>
      <c r="K113" s="42"/>
      <c r="M113" s="116"/>
      <c r="R113" s="41"/>
      <c r="S113" s="41"/>
      <c r="T113" s="43"/>
      <c r="X113" s="116"/>
      <c r="AC113" s="44"/>
      <c r="AD113" s="44"/>
      <c r="AI113" s="116"/>
      <c r="AT113" s="116"/>
      <c r="AY113" s="45"/>
      <c r="BD113" s="5"/>
      <c r="BN113" s="5"/>
      <c r="CG113" s="46"/>
      <c r="CH113" s="116"/>
      <c r="CS113" s="116"/>
      <c r="CT113" s="135"/>
      <c r="CU113" s="2"/>
      <c r="CV113" s="2"/>
      <c r="CW113" s="2"/>
      <c r="CX113" s="2"/>
      <c r="CY113" s="2"/>
      <c r="CZ113" s="2"/>
      <c r="DA113" s="2"/>
      <c r="DB113" s="2"/>
      <c r="DC113" s="2"/>
      <c r="DD113" s="2"/>
      <c r="DE113" s="2"/>
      <c r="DF113" s="2"/>
      <c r="DG113" s="2"/>
      <c r="DH113" s="2"/>
      <c r="DI113" s="2"/>
      <c r="DJ113" s="2"/>
      <c r="DK113" s="2"/>
      <c r="DL113" s="2"/>
      <c r="DM113" s="3"/>
      <c r="DN113" s="2"/>
      <c r="DO113" s="2"/>
      <c r="DP113" s="2"/>
      <c r="DQ113" s="2"/>
      <c r="DR113" s="2"/>
      <c r="DS113" s="2"/>
      <c r="DT113" s="2"/>
      <c r="DU113" s="2"/>
      <c r="DV113" s="2"/>
      <c r="DW113" s="2"/>
      <c r="DX113" s="2"/>
      <c r="DY113" s="2"/>
      <c r="DZ113" s="2"/>
      <c r="EA113" s="2"/>
      <c r="EB113" s="2"/>
      <c r="EC113" s="2"/>
      <c r="ED113" s="2"/>
      <c r="EE113" s="2"/>
      <c r="EF113" s="2"/>
      <c r="EG113" s="2"/>
      <c r="EH113" s="2"/>
      <c r="EI113" s="2"/>
      <c r="EJ113" s="2"/>
      <c r="EK113" s="2"/>
      <c r="EL113" s="2"/>
      <c r="EM113" s="2"/>
      <c r="EN113" s="2"/>
      <c r="EO113" s="2"/>
      <c r="EP113" s="2"/>
      <c r="EQ113" s="2"/>
    </row>
    <row r="114" spans="1:147" s="39" customFormat="1" x14ac:dyDescent="0.8">
      <c r="A114" s="40"/>
      <c r="G114" s="41"/>
      <c r="H114" s="41"/>
      <c r="K114" s="42"/>
      <c r="M114" s="116"/>
      <c r="R114" s="41"/>
      <c r="S114" s="41"/>
      <c r="T114" s="43"/>
      <c r="X114" s="116"/>
      <c r="AC114" s="44"/>
      <c r="AD114" s="44"/>
      <c r="AI114" s="116"/>
      <c r="AT114" s="116"/>
      <c r="AY114" s="45"/>
      <c r="BD114" s="5"/>
      <c r="BN114" s="5"/>
      <c r="CG114" s="46"/>
      <c r="CH114" s="116"/>
      <c r="CS114" s="116"/>
      <c r="CT114" s="135"/>
      <c r="CU114" s="2"/>
      <c r="CV114" s="2"/>
      <c r="CW114" s="2"/>
      <c r="CX114" s="2"/>
      <c r="CY114" s="2"/>
      <c r="CZ114" s="2"/>
      <c r="DA114" s="2"/>
      <c r="DB114" s="2"/>
      <c r="DC114" s="2"/>
      <c r="DD114" s="2"/>
      <c r="DE114" s="2"/>
      <c r="DF114" s="2"/>
      <c r="DG114" s="2"/>
      <c r="DH114" s="2"/>
      <c r="DI114" s="2"/>
      <c r="DJ114" s="2"/>
      <c r="DK114" s="2"/>
      <c r="DL114" s="2"/>
      <c r="DM114" s="3"/>
      <c r="DN114" s="2"/>
      <c r="DO114" s="2"/>
      <c r="DP114" s="2"/>
      <c r="DQ114" s="2"/>
      <c r="DR114" s="2"/>
      <c r="DS114" s="2"/>
      <c r="DT114" s="2"/>
      <c r="DU114" s="2"/>
      <c r="DV114" s="2"/>
      <c r="DW114" s="2"/>
      <c r="DX114" s="2"/>
      <c r="DY114" s="2"/>
      <c r="DZ114" s="2"/>
      <c r="EA114" s="2"/>
      <c r="EB114" s="2"/>
      <c r="EC114" s="2"/>
      <c r="ED114" s="2"/>
      <c r="EE114" s="2"/>
      <c r="EF114" s="2"/>
      <c r="EG114" s="2"/>
      <c r="EH114" s="2"/>
      <c r="EI114" s="2"/>
      <c r="EJ114" s="2"/>
      <c r="EK114" s="2"/>
      <c r="EL114" s="2"/>
      <c r="EM114" s="2"/>
      <c r="EN114" s="2"/>
      <c r="EO114" s="2"/>
      <c r="EP114" s="2"/>
      <c r="EQ114" s="2"/>
    </row>
    <row r="115" spans="1:147" s="39" customFormat="1" x14ac:dyDescent="0.8">
      <c r="A115" s="40"/>
      <c r="G115" s="41"/>
      <c r="H115" s="41"/>
      <c r="K115" s="42"/>
      <c r="M115" s="116"/>
      <c r="R115" s="41"/>
      <c r="S115" s="41"/>
      <c r="T115" s="43"/>
      <c r="X115" s="116"/>
      <c r="AC115" s="44"/>
      <c r="AD115" s="44"/>
      <c r="AI115" s="116"/>
      <c r="AT115" s="116"/>
      <c r="AY115" s="45"/>
      <c r="BD115" s="5"/>
      <c r="BN115" s="5"/>
      <c r="CG115" s="46"/>
      <c r="CH115" s="116"/>
      <c r="CS115" s="116"/>
      <c r="CT115" s="135"/>
      <c r="CU115" s="2"/>
      <c r="CV115" s="2"/>
      <c r="CW115" s="2"/>
      <c r="CX115" s="2"/>
      <c r="CY115" s="2"/>
      <c r="CZ115" s="2"/>
      <c r="DA115" s="2"/>
      <c r="DB115" s="2"/>
      <c r="DC115" s="2"/>
      <c r="DD115" s="2"/>
      <c r="DE115" s="2"/>
      <c r="DF115" s="2"/>
      <c r="DG115" s="2"/>
      <c r="DH115" s="2"/>
      <c r="DI115" s="2"/>
      <c r="DJ115" s="2"/>
      <c r="DK115" s="2"/>
      <c r="DL115" s="2"/>
      <c r="DM115" s="3"/>
      <c r="DN115" s="2"/>
      <c r="DO115" s="2"/>
      <c r="DP115" s="2"/>
      <c r="DQ115" s="2"/>
      <c r="DR115" s="2"/>
      <c r="DS115" s="2"/>
      <c r="DT115" s="2"/>
      <c r="DU115" s="2"/>
      <c r="DV115" s="2"/>
      <c r="DW115" s="2"/>
      <c r="DX115" s="2"/>
      <c r="DY115" s="2"/>
      <c r="DZ115" s="2"/>
      <c r="EA115" s="2"/>
      <c r="EB115" s="2"/>
      <c r="EC115" s="2"/>
      <c r="ED115" s="2"/>
      <c r="EE115" s="2"/>
      <c r="EF115" s="2"/>
      <c r="EG115" s="2"/>
      <c r="EH115" s="2"/>
      <c r="EI115" s="2"/>
      <c r="EJ115" s="2"/>
      <c r="EK115" s="2"/>
      <c r="EL115" s="2"/>
      <c r="EM115" s="2"/>
      <c r="EN115" s="2"/>
      <c r="EO115" s="2"/>
      <c r="EP115" s="2"/>
      <c r="EQ115" s="2"/>
    </row>
    <row r="116" spans="1:147" s="39" customFormat="1" x14ac:dyDescent="0.8">
      <c r="A116" s="40"/>
      <c r="G116" s="41"/>
      <c r="H116" s="41"/>
      <c r="K116" s="42"/>
      <c r="M116" s="116"/>
      <c r="R116" s="41"/>
      <c r="S116" s="41"/>
      <c r="T116" s="43"/>
      <c r="X116" s="116"/>
      <c r="AC116" s="44"/>
      <c r="AD116" s="44"/>
      <c r="AI116" s="116"/>
      <c r="AT116" s="116"/>
      <c r="AY116" s="45"/>
      <c r="BD116" s="5"/>
      <c r="BN116" s="5"/>
      <c r="CG116" s="46"/>
      <c r="CH116" s="116"/>
      <c r="CS116" s="116"/>
      <c r="CT116" s="135"/>
      <c r="CU116" s="2"/>
      <c r="CV116" s="2"/>
      <c r="CW116" s="2"/>
      <c r="CX116" s="2"/>
      <c r="CY116" s="2"/>
      <c r="CZ116" s="2"/>
      <c r="DA116" s="2"/>
      <c r="DB116" s="2"/>
      <c r="DC116" s="2"/>
      <c r="DD116" s="2"/>
      <c r="DE116" s="2"/>
      <c r="DF116" s="2"/>
      <c r="DG116" s="2"/>
      <c r="DH116" s="2"/>
      <c r="DI116" s="2"/>
      <c r="DJ116" s="2"/>
      <c r="DK116" s="2"/>
      <c r="DL116" s="2"/>
      <c r="DM116" s="3"/>
      <c r="DN116" s="2"/>
      <c r="DO116" s="2"/>
      <c r="DP116" s="2"/>
      <c r="DQ116" s="2"/>
      <c r="DR116" s="2"/>
      <c r="DS116" s="2"/>
      <c r="DT116" s="2"/>
      <c r="DU116" s="2"/>
      <c r="DV116" s="2"/>
      <c r="DW116" s="2"/>
      <c r="DX116" s="2"/>
      <c r="DY116" s="2"/>
      <c r="DZ116" s="2"/>
      <c r="EA116" s="2"/>
      <c r="EB116" s="2"/>
      <c r="EC116" s="2"/>
      <c r="ED116" s="2"/>
      <c r="EE116" s="2"/>
      <c r="EF116" s="2"/>
      <c r="EG116" s="2"/>
      <c r="EH116" s="2"/>
      <c r="EI116" s="2"/>
      <c r="EJ116" s="2"/>
      <c r="EK116" s="2"/>
      <c r="EL116" s="2"/>
      <c r="EM116" s="2"/>
      <c r="EN116" s="2"/>
      <c r="EO116" s="2"/>
      <c r="EP116" s="2"/>
      <c r="EQ116" s="2"/>
    </row>
    <row r="117" spans="1:147" s="39" customFormat="1" x14ac:dyDescent="0.8">
      <c r="A117" s="40"/>
      <c r="G117" s="41"/>
      <c r="H117" s="41"/>
      <c r="K117" s="42"/>
      <c r="M117" s="116"/>
      <c r="R117" s="41"/>
      <c r="S117" s="41"/>
      <c r="T117" s="43"/>
      <c r="X117" s="116"/>
      <c r="AC117" s="44"/>
      <c r="AD117" s="44"/>
      <c r="AI117" s="116"/>
      <c r="AT117" s="116"/>
      <c r="AY117" s="45"/>
      <c r="BD117" s="5"/>
      <c r="BN117" s="5"/>
      <c r="CG117" s="46"/>
      <c r="CH117" s="116"/>
      <c r="CS117" s="116"/>
      <c r="CT117" s="135"/>
      <c r="CU117" s="2"/>
      <c r="CV117" s="2"/>
      <c r="CW117" s="2"/>
      <c r="CX117" s="2"/>
      <c r="CY117" s="2"/>
      <c r="CZ117" s="2"/>
      <c r="DA117" s="2"/>
      <c r="DB117" s="2"/>
      <c r="DC117" s="2"/>
      <c r="DD117" s="2"/>
      <c r="DE117" s="2"/>
      <c r="DF117" s="2"/>
      <c r="DG117" s="2"/>
      <c r="DH117" s="2"/>
      <c r="DI117" s="2"/>
      <c r="DJ117" s="2"/>
      <c r="DK117" s="2"/>
      <c r="DL117" s="2"/>
      <c r="DM117" s="3"/>
      <c r="DN117" s="2"/>
      <c r="DO117" s="2"/>
      <c r="DP117" s="2"/>
      <c r="DQ117" s="2"/>
      <c r="DR117" s="2"/>
      <c r="DS117" s="2"/>
      <c r="DT117" s="2"/>
      <c r="DU117" s="2"/>
      <c r="DV117" s="2"/>
      <c r="DW117" s="2"/>
      <c r="DX117" s="2"/>
      <c r="DY117" s="2"/>
      <c r="DZ117" s="2"/>
      <c r="EA117" s="2"/>
      <c r="EB117" s="2"/>
      <c r="EC117" s="2"/>
      <c r="ED117" s="2"/>
      <c r="EE117" s="2"/>
      <c r="EF117" s="2"/>
      <c r="EG117" s="2"/>
      <c r="EH117" s="2"/>
      <c r="EI117" s="2"/>
      <c r="EJ117" s="2"/>
      <c r="EK117" s="2"/>
      <c r="EL117" s="2"/>
      <c r="EM117" s="2"/>
      <c r="EN117" s="2"/>
      <c r="EO117" s="2"/>
      <c r="EP117" s="2"/>
      <c r="EQ117" s="2"/>
    </row>
    <row r="118" spans="1:147" s="39" customFormat="1" x14ac:dyDescent="0.8">
      <c r="A118" s="40"/>
      <c r="G118" s="41"/>
      <c r="H118" s="41"/>
      <c r="K118" s="42"/>
      <c r="M118" s="116"/>
      <c r="R118" s="41"/>
      <c r="S118" s="41"/>
      <c r="T118" s="43"/>
      <c r="X118" s="116"/>
      <c r="AC118" s="44"/>
      <c r="AD118" s="44"/>
      <c r="AI118" s="116"/>
      <c r="AT118" s="116"/>
      <c r="AY118" s="45"/>
      <c r="BD118" s="5"/>
      <c r="BN118" s="5"/>
      <c r="CG118" s="46"/>
      <c r="CH118" s="116"/>
      <c r="CS118" s="116"/>
      <c r="CT118" s="135"/>
      <c r="CU118" s="2"/>
      <c r="CV118" s="2"/>
      <c r="CW118" s="2"/>
      <c r="CX118" s="2"/>
      <c r="CY118" s="2"/>
      <c r="CZ118" s="2"/>
      <c r="DA118" s="2"/>
      <c r="DB118" s="2"/>
      <c r="DC118" s="2"/>
      <c r="DD118" s="2"/>
      <c r="DE118" s="2"/>
      <c r="DF118" s="2"/>
      <c r="DG118" s="2"/>
      <c r="DH118" s="2"/>
      <c r="DI118" s="2"/>
      <c r="DJ118" s="2"/>
      <c r="DK118" s="2"/>
      <c r="DL118" s="2"/>
      <c r="DM118" s="3"/>
      <c r="DN118" s="2"/>
      <c r="DO118" s="2"/>
      <c r="DP118" s="2"/>
      <c r="DQ118" s="2"/>
      <c r="DR118" s="2"/>
      <c r="DS118" s="2"/>
      <c r="DT118" s="2"/>
      <c r="DU118" s="2"/>
      <c r="DV118" s="2"/>
      <c r="DW118" s="2"/>
      <c r="DX118" s="2"/>
      <c r="DY118" s="2"/>
      <c r="DZ118" s="2"/>
      <c r="EA118" s="2"/>
      <c r="EB118" s="2"/>
      <c r="EC118" s="2"/>
      <c r="ED118" s="2"/>
      <c r="EE118" s="2"/>
      <c r="EF118" s="2"/>
      <c r="EG118" s="2"/>
      <c r="EH118" s="2"/>
      <c r="EI118" s="2"/>
      <c r="EJ118" s="2"/>
      <c r="EK118" s="2"/>
      <c r="EL118" s="2"/>
      <c r="EM118" s="2"/>
      <c r="EN118" s="2"/>
      <c r="EO118" s="2"/>
      <c r="EP118" s="2"/>
      <c r="EQ118" s="2"/>
    </row>
    <row r="119" spans="1:147" s="39" customFormat="1" x14ac:dyDescent="0.8">
      <c r="A119" s="40"/>
      <c r="G119" s="41"/>
      <c r="H119" s="41"/>
      <c r="K119" s="42"/>
      <c r="M119" s="116"/>
      <c r="R119" s="41"/>
      <c r="S119" s="41"/>
      <c r="T119" s="43"/>
      <c r="X119" s="116"/>
      <c r="AC119" s="44"/>
      <c r="AD119" s="44"/>
      <c r="AI119" s="116"/>
      <c r="AT119" s="116"/>
      <c r="AY119" s="45"/>
      <c r="BD119" s="5"/>
      <c r="BN119" s="5"/>
      <c r="CG119" s="46"/>
      <c r="CH119" s="116"/>
      <c r="CS119" s="116"/>
      <c r="CT119" s="135"/>
      <c r="CU119" s="2"/>
      <c r="CV119" s="2"/>
      <c r="CW119" s="2"/>
      <c r="CX119" s="2"/>
      <c r="CY119" s="2"/>
      <c r="CZ119" s="2"/>
      <c r="DA119" s="2"/>
      <c r="DB119" s="2"/>
      <c r="DC119" s="2"/>
      <c r="DD119" s="2"/>
      <c r="DE119" s="2"/>
      <c r="DF119" s="2"/>
      <c r="DG119" s="2"/>
      <c r="DH119" s="2"/>
      <c r="DI119" s="2"/>
      <c r="DJ119" s="2"/>
      <c r="DK119" s="2"/>
      <c r="DL119" s="2"/>
      <c r="DM119" s="3"/>
      <c r="DN119" s="2"/>
      <c r="DO119" s="2"/>
      <c r="DP119" s="2"/>
      <c r="DQ119" s="2"/>
      <c r="DR119" s="2"/>
      <c r="DS119" s="2"/>
      <c r="DT119" s="2"/>
      <c r="DU119" s="2"/>
      <c r="DV119" s="2"/>
      <c r="DW119" s="2"/>
      <c r="DX119" s="2"/>
      <c r="DY119" s="2"/>
      <c r="DZ119" s="2"/>
      <c r="EA119" s="2"/>
      <c r="EB119" s="2"/>
      <c r="EC119" s="2"/>
      <c r="ED119" s="2"/>
      <c r="EE119" s="2"/>
      <c r="EF119" s="2"/>
      <c r="EG119" s="2"/>
      <c r="EH119" s="2"/>
      <c r="EI119" s="2"/>
      <c r="EJ119" s="2"/>
      <c r="EK119" s="2"/>
      <c r="EL119" s="2"/>
      <c r="EM119" s="2"/>
      <c r="EN119" s="2"/>
      <c r="EO119" s="2"/>
      <c r="EP119" s="2"/>
      <c r="EQ119" s="2"/>
    </row>
    <row r="120" spans="1:147" s="39" customFormat="1" x14ac:dyDescent="0.8">
      <c r="A120" s="40"/>
      <c r="G120" s="41"/>
      <c r="H120" s="41"/>
      <c r="K120" s="42"/>
      <c r="M120" s="116"/>
      <c r="R120" s="41"/>
      <c r="S120" s="41"/>
      <c r="T120" s="43"/>
      <c r="X120" s="116"/>
      <c r="AC120" s="44"/>
      <c r="AD120" s="44"/>
      <c r="AI120" s="116"/>
      <c r="AT120" s="116"/>
      <c r="AY120" s="45"/>
      <c r="BD120" s="5"/>
      <c r="BN120" s="5"/>
      <c r="CG120" s="46"/>
      <c r="CH120" s="116"/>
      <c r="CS120" s="116"/>
      <c r="CT120" s="135"/>
      <c r="CU120" s="2"/>
      <c r="CV120" s="2"/>
      <c r="CW120" s="2"/>
      <c r="CX120" s="2"/>
      <c r="CY120" s="2"/>
      <c r="CZ120" s="2"/>
      <c r="DA120" s="2"/>
      <c r="DB120" s="2"/>
      <c r="DC120" s="2"/>
      <c r="DD120" s="2"/>
      <c r="DE120" s="2"/>
      <c r="DF120" s="2"/>
      <c r="DG120" s="2"/>
      <c r="DH120" s="2"/>
      <c r="DI120" s="2"/>
      <c r="DJ120" s="2"/>
      <c r="DK120" s="2"/>
      <c r="DL120" s="2"/>
      <c r="DM120" s="3"/>
      <c r="DN120" s="2"/>
      <c r="DO120" s="2"/>
      <c r="DP120" s="2"/>
      <c r="DQ120" s="2"/>
      <c r="DR120" s="2"/>
      <c r="DS120" s="2"/>
      <c r="DT120" s="2"/>
      <c r="DU120" s="2"/>
      <c r="DV120" s="2"/>
      <c r="DW120" s="2"/>
      <c r="DX120" s="2"/>
      <c r="DY120" s="2"/>
      <c r="DZ120" s="2"/>
      <c r="EA120" s="2"/>
      <c r="EB120" s="2"/>
      <c r="EC120" s="2"/>
      <c r="ED120" s="2"/>
      <c r="EE120" s="2"/>
      <c r="EF120" s="2"/>
      <c r="EG120" s="2"/>
      <c r="EH120" s="2"/>
      <c r="EI120" s="2"/>
      <c r="EJ120" s="2"/>
      <c r="EK120" s="2"/>
      <c r="EL120" s="2"/>
      <c r="EM120" s="2"/>
      <c r="EN120" s="2"/>
      <c r="EO120" s="2"/>
      <c r="EP120" s="2"/>
      <c r="EQ120" s="2"/>
    </row>
    <row r="121" spans="1:147" s="39" customFormat="1" x14ac:dyDescent="0.8">
      <c r="A121" s="40"/>
      <c r="G121" s="41"/>
      <c r="H121" s="41"/>
      <c r="K121" s="42"/>
      <c r="M121" s="116"/>
      <c r="R121" s="41"/>
      <c r="S121" s="41"/>
      <c r="T121" s="43"/>
      <c r="X121" s="116"/>
      <c r="AC121" s="44"/>
      <c r="AD121" s="44"/>
      <c r="AI121" s="116"/>
      <c r="AT121" s="116"/>
      <c r="AY121" s="45"/>
      <c r="BD121" s="5"/>
      <c r="BN121" s="5"/>
      <c r="CG121" s="46"/>
      <c r="CH121" s="116"/>
      <c r="CS121" s="116"/>
      <c r="CT121" s="135"/>
      <c r="CU121" s="2"/>
      <c r="CV121" s="2"/>
      <c r="CW121" s="2"/>
      <c r="CX121" s="2"/>
      <c r="CY121" s="2"/>
      <c r="CZ121" s="2"/>
      <c r="DA121" s="2"/>
      <c r="DB121" s="2"/>
      <c r="DC121" s="2"/>
      <c r="DD121" s="2"/>
      <c r="DE121" s="2"/>
      <c r="DF121" s="2"/>
      <c r="DG121" s="2"/>
      <c r="DH121" s="2"/>
      <c r="DI121" s="2"/>
      <c r="DJ121" s="2"/>
      <c r="DK121" s="2"/>
      <c r="DL121" s="2"/>
      <c r="DM121" s="3"/>
      <c r="DN121" s="2"/>
      <c r="DO121" s="2"/>
      <c r="DP121" s="2"/>
      <c r="DQ121" s="2"/>
      <c r="DR121" s="2"/>
      <c r="DS121" s="2"/>
      <c r="DT121" s="2"/>
      <c r="DU121" s="2"/>
      <c r="DV121" s="2"/>
      <c r="DW121" s="2"/>
      <c r="DX121" s="2"/>
      <c r="DY121" s="2"/>
      <c r="DZ121" s="2"/>
      <c r="EA121" s="2"/>
      <c r="EB121" s="2"/>
      <c r="EC121" s="2"/>
      <c r="ED121" s="2"/>
      <c r="EE121" s="2"/>
      <c r="EF121" s="2"/>
      <c r="EG121" s="2"/>
      <c r="EH121" s="2"/>
      <c r="EI121" s="2"/>
      <c r="EJ121" s="2"/>
      <c r="EK121" s="2"/>
      <c r="EL121" s="2"/>
      <c r="EM121" s="2"/>
      <c r="EN121" s="2"/>
      <c r="EO121" s="2"/>
      <c r="EP121" s="2"/>
      <c r="EQ121" s="2"/>
    </row>
    <row r="122" spans="1:147" s="39" customFormat="1" x14ac:dyDescent="0.8">
      <c r="A122" s="40"/>
      <c r="G122" s="41"/>
      <c r="H122" s="41"/>
      <c r="K122" s="42"/>
      <c r="M122" s="116"/>
      <c r="R122" s="41"/>
      <c r="S122" s="41"/>
      <c r="T122" s="43"/>
      <c r="X122" s="116"/>
      <c r="AC122" s="44"/>
      <c r="AD122" s="44"/>
      <c r="AI122" s="116"/>
      <c r="AT122" s="116"/>
      <c r="AY122" s="45"/>
      <c r="BD122" s="5"/>
      <c r="BN122" s="5"/>
      <c r="CG122" s="46"/>
      <c r="CH122" s="116"/>
      <c r="CS122" s="116"/>
      <c r="CT122" s="135"/>
      <c r="CU122" s="2"/>
      <c r="CV122" s="2"/>
      <c r="CW122" s="2"/>
      <c r="CX122" s="2"/>
      <c r="CY122" s="2"/>
      <c r="CZ122" s="2"/>
      <c r="DA122" s="2"/>
      <c r="DB122" s="2"/>
      <c r="DC122" s="2"/>
      <c r="DD122" s="2"/>
      <c r="DE122" s="2"/>
      <c r="DF122" s="2"/>
      <c r="DG122" s="2"/>
      <c r="DH122" s="2"/>
      <c r="DI122" s="2"/>
      <c r="DJ122" s="2"/>
      <c r="DK122" s="2"/>
      <c r="DL122" s="2"/>
      <c r="DM122" s="3"/>
      <c r="DN122" s="2"/>
      <c r="DO122" s="2"/>
      <c r="DP122" s="2"/>
      <c r="DQ122" s="2"/>
      <c r="DR122" s="2"/>
      <c r="DS122" s="2"/>
      <c r="DT122" s="2"/>
      <c r="DU122" s="2"/>
      <c r="DV122" s="2"/>
      <c r="DW122" s="2"/>
      <c r="DX122" s="2"/>
      <c r="DY122" s="2"/>
      <c r="DZ122" s="2"/>
      <c r="EA122" s="2"/>
      <c r="EB122" s="2"/>
      <c r="EC122" s="2"/>
      <c r="ED122" s="2"/>
      <c r="EE122" s="2"/>
      <c r="EF122" s="2"/>
      <c r="EG122" s="2"/>
      <c r="EH122" s="2"/>
      <c r="EI122" s="2"/>
      <c r="EJ122" s="2"/>
      <c r="EK122" s="2"/>
      <c r="EL122" s="2"/>
      <c r="EM122" s="2"/>
      <c r="EN122" s="2"/>
      <c r="EO122" s="2"/>
      <c r="EP122" s="2"/>
      <c r="EQ122" s="2"/>
    </row>
    <row r="123" spans="1:147" s="39" customFormat="1" x14ac:dyDescent="0.8">
      <c r="A123" s="40"/>
      <c r="G123" s="41"/>
      <c r="H123" s="41"/>
      <c r="K123" s="42"/>
      <c r="M123" s="116"/>
      <c r="R123" s="41"/>
      <c r="S123" s="41"/>
      <c r="T123" s="43"/>
      <c r="X123" s="116"/>
      <c r="AC123" s="44"/>
      <c r="AD123" s="44"/>
      <c r="AI123" s="116"/>
      <c r="AT123" s="116"/>
      <c r="AY123" s="45"/>
      <c r="BD123" s="5"/>
      <c r="BN123" s="5"/>
      <c r="CG123" s="46"/>
      <c r="CH123" s="116"/>
      <c r="CS123" s="116"/>
      <c r="CT123" s="135"/>
      <c r="CU123" s="2"/>
      <c r="CV123" s="2"/>
      <c r="CW123" s="2"/>
      <c r="CX123" s="2"/>
      <c r="CY123" s="2"/>
      <c r="CZ123" s="2"/>
      <c r="DA123" s="2"/>
      <c r="DB123" s="2"/>
      <c r="DC123" s="2"/>
      <c r="DD123" s="2"/>
      <c r="DE123" s="2"/>
      <c r="DF123" s="2"/>
      <c r="DG123" s="2"/>
      <c r="DH123" s="2"/>
      <c r="DI123" s="2"/>
      <c r="DJ123" s="2"/>
      <c r="DK123" s="2"/>
      <c r="DL123" s="2"/>
      <c r="DM123" s="3"/>
      <c r="DN123" s="2"/>
      <c r="DO123" s="2"/>
      <c r="DP123" s="2"/>
      <c r="DQ123" s="2"/>
      <c r="DR123" s="2"/>
      <c r="DS123" s="2"/>
      <c r="DT123" s="2"/>
      <c r="DU123" s="2"/>
      <c r="DV123" s="2"/>
      <c r="DW123" s="2"/>
      <c r="DX123" s="2"/>
      <c r="DY123" s="2"/>
      <c r="DZ123" s="2"/>
      <c r="EA123" s="2"/>
      <c r="EB123" s="2"/>
      <c r="EC123" s="2"/>
      <c r="ED123" s="2"/>
      <c r="EE123" s="2"/>
      <c r="EF123" s="2"/>
      <c r="EG123" s="2"/>
      <c r="EH123" s="2"/>
      <c r="EI123" s="2"/>
      <c r="EJ123" s="2"/>
      <c r="EK123" s="2"/>
      <c r="EL123" s="2"/>
      <c r="EM123" s="2"/>
      <c r="EN123" s="2"/>
      <c r="EO123" s="2"/>
      <c r="EP123" s="2"/>
      <c r="EQ123" s="2"/>
    </row>
    <row r="124" spans="1:147" s="39" customFormat="1" x14ac:dyDescent="0.8">
      <c r="A124" s="40"/>
      <c r="G124" s="41"/>
      <c r="H124" s="41"/>
      <c r="K124" s="42"/>
      <c r="M124" s="116"/>
      <c r="R124" s="41"/>
      <c r="S124" s="41"/>
      <c r="T124" s="43"/>
      <c r="X124" s="116"/>
      <c r="AC124" s="44"/>
      <c r="AD124" s="44"/>
      <c r="AI124" s="116"/>
      <c r="AT124" s="116"/>
      <c r="AY124" s="45"/>
      <c r="BD124" s="5"/>
      <c r="BN124" s="5"/>
      <c r="CG124" s="46"/>
      <c r="CH124" s="116"/>
      <c r="CS124" s="116"/>
      <c r="CT124" s="135"/>
      <c r="CU124" s="2"/>
      <c r="CV124" s="2"/>
      <c r="CW124" s="2"/>
      <c r="CX124" s="2"/>
      <c r="CY124" s="2"/>
      <c r="CZ124" s="2"/>
      <c r="DA124" s="2"/>
      <c r="DB124" s="2"/>
      <c r="DC124" s="2"/>
      <c r="DD124" s="2"/>
      <c r="DE124" s="2"/>
      <c r="DF124" s="2"/>
      <c r="DG124" s="2"/>
      <c r="DH124" s="2"/>
      <c r="DI124" s="2"/>
      <c r="DJ124" s="2"/>
      <c r="DK124" s="2"/>
      <c r="DL124" s="2"/>
      <c r="DM124" s="3"/>
      <c r="DN124" s="2"/>
      <c r="DO124" s="2"/>
      <c r="DP124" s="2"/>
      <c r="DQ124" s="2"/>
      <c r="DR124" s="2"/>
      <c r="DS124" s="2"/>
      <c r="DT124" s="2"/>
      <c r="DU124" s="2"/>
      <c r="DV124" s="2"/>
      <c r="DW124" s="2"/>
      <c r="DX124" s="2"/>
      <c r="DY124" s="2"/>
      <c r="DZ124" s="2"/>
      <c r="EA124" s="2"/>
      <c r="EB124" s="2"/>
      <c r="EC124" s="2"/>
      <c r="ED124" s="2"/>
      <c r="EE124" s="2"/>
      <c r="EF124" s="2"/>
      <c r="EG124" s="2"/>
      <c r="EH124" s="2"/>
      <c r="EI124" s="2"/>
      <c r="EJ124" s="2"/>
      <c r="EK124" s="2"/>
      <c r="EL124" s="2"/>
      <c r="EM124" s="2"/>
      <c r="EN124" s="2"/>
      <c r="EO124" s="2"/>
      <c r="EP124" s="2"/>
      <c r="EQ124" s="2"/>
    </row>
    <row r="125" spans="1:147" s="39" customFormat="1" x14ac:dyDescent="0.8">
      <c r="A125" s="40"/>
      <c r="G125" s="41"/>
      <c r="H125" s="41"/>
      <c r="K125" s="42"/>
      <c r="M125" s="116"/>
      <c r="R125" s="41"/>
      <c r="S125" s="41"/>
      <c r="T125" s="43"/>
      <c r="X125" s="116"/>
      <c r="AC125" s="44"/>
      <c r="AD125" s="44"/>
      <c r="AI125" s="116"/>
      <c r="AT125" s="116"/>
      <c r="AY125" s="45"/>
      <c r="BD125" s="5"/>
      <c r="BN125" s="5"/>
      <c r="CG125" s="46"/>
      <c r="CH125" s="116"/>
      <c r="CS125" s="116"/>
      <c r="CT125" s="135"/>
      <c r="CU125" s="2"/>
      <c r="CV125" s="2"/>
      <c r="CW125" s="2"/>
      <c r="CX125" s="2"/>
      <c r="CY125" s="2"/>
      <c r="CZ125" s="2"/>
      <c r="DA125" s="2"/>
      <c r="DB125" s="2"/>
      <c r="DC125" s="2"/>
      <c r="DD125" s="2"/>
      <c r="DE125" s="2"/>
      <c r="DF125" s="2"/>
      <c r="DG125" s="2"/>
      <c r="DH125" s="2"/>
      <c r="DI125" s="2"/>
      <c r="DJ125" s="2"/>
      <c r="DK125" s="2"/>
      <c r="DL125" s="2"/>
      <c r="DM125" s="3"/>
      <c r="DN125" s="2"/>
      <c r="DO125" s="2"/>
      <c r="DP125" s="2"/>
      <c r="DQ125" s="2"/>
      <c r="DR125" s="2"/>
      <c r="DS125" s="2"/>
      <c r="DT125" s="2"/>
      <c r="DU125" s="2"/>
      <c r="DV125" s="2"/>
      <c r="DW125" s="2"/>
      <c r="DX125" s="2"/>
      <c r="DY125" s="2"/>
      <c r="DZ125" s="2"/>
      <c r="EA125" s="2"/>
      <c r="EB125" s="2"/>
      <c r="EC125" s="2"/>
      <c r="ED125" s="2"/>
      <c r="EE125" s="2"/>
      <c r="EF125" s="2"/>
      <c r="EG125" s="2"/>
      <c r="EH125" s="2"/>
      <c r="EI125" s="2"/>
      <c r="EJ125" s="2"/>
      <c r="EK125" s="2"/>
      <c r="EL125" s="2"/>
      <c r="EM125" s="2"/>
      <c r="EN125" s="2"/>
      <c r="EO125" s="2"/>
      <c r="EP125" s="2"/>
      <c r="EQ125" s="2"/>
    </row>
    <row r="126" spans="1:147" s="39" customFormat="1" x14ac:dyDescent="0.8">
      <c r="A126" s="40"/>
      <c r="G126" s="41"/>
      <c r="H126" s="41"/>
      <c r="K126" s="42"/>
      <c r="M126" s="116"/>
      <c r="R126" s="41"/>
      <c r="S126" s="41"/>
      <c r="T126" s="43"/>
      <c r="X126" s="116"/>
      <c r="AC126" s="44"/>
      <c r="AD126" s="44"/>
      <c r="AI126" s="116"/>
      <c r="AT126" s="116"/>
      <c r="AY126" s="45"/>
      <c r="BD126" s="5"/>
      <c r="BN126" s="5"/>
      <c r="CG126" s="46"/>
      <c r="CH126" s="116"/>
      <c r="CS126" s="116"/>
      <c r="CT126" s="135"/>
      <c r="CU126" s="2"/>
      <c r="CV126" s="2"/>
      <c r="CW126" s="2"/>
      <c r="CX126" s="2"/>
      <c r="CY126" s="2"/>
      <c r="CZ126" s="2"/>
      <c r="DA126" s="2"/>
      <c r="DB126" s="2"/>
      <c r="DC126" s="2"/>
      <c r="DD126" s="2"/>
      <c r="DE126" s="2"/>
      <c r="DF126" s="2"/>
      <c r="DG126" s="2"/>
      <c r="DH126" s="2"/>
      <c r="DI126" s="2"/>
      <c r="DJ126" s="2"/>
      <c r="DK126" s="2"/>
      <c r="DL126" s="2"/>
      <c r="DM126" s="3"/>
      <c r="DN126" s="2"/>
      <c r="DO126" s="2"/>
      <c r="DP126" s="2"/>
      <c r="DQ126" s="2"/>
      <c r="DR126" s="2"/>
      <c r="DS126" s="2"/>
      <c r="DT126" s="2"/>
      <c r="DU126" s="2"/>
      <c r="DV126" s="2"/>
      <c r="DW126" s="2"/>
      <c r="DX126" s="2"/>
      <c r="DY126" s="2"/>
      <c r="DZ126" s="2"/>
      <c r="EA126" s="2"/>
      <c r="EB126" s="2"/>
      <c r="EC126" s="2"/>
      <c r="ED126" s="2"/>
      <c r="EE126" s="2"/>
      <c r="EF126" s="2"/>
      <c r="EG126" s="2"/>
      <c r="EH126" s="2"/>
      <c r="EI126" s="2"/>
      <c r="EJ126" s="2"/>
      <c r="EK126" s="2"/>
      <c r="EL126" s="2"/>
      <c r="EM126" s="2"/>
      <c r="EN126" s="2"/>
      <c r="EO126" s="2"/>
      <c r="EP126" s="2"/>
      <c r="EQ126" s="2"/>
    </row>
    <row r="127" spans="1:147" s="39" customFormat="1" x14ac:dyDescent="0.8">
      <c r="A127" s="40"/>
      <c r="G127" s="41"/>
      <c r="H127" s="41"/>
      <c r="K127" s="42"/>
      <c r="M127" s="116"/>
      <c r="R127" s="41"/>
      <c r="S127" s="41"/>
      <c r="T127" s="43"/>
      <c r="X127" s="116"/>
      <c r="AC127" s="44"/>
      <c r="AD127" s="44"/>
      <c r="AI127" s="116"/>
      <c r="AT127" s="116"/>
      <c r="AY127" s="45"/>
      <c r="BD127" s="5"/>
      <c r="BN127" s="5"/>
      <c r="CG127" s="46"/>
      <c r="CH127" s="116"/>
      <c r="CS127" s="116"/>
      <c r="CT127" s="135"/>
      <c r="CU127" s="2"/>
      <c r="CV127" s="2"/>
      <c r="CW127" s="2"/>
      <c r="CX127" s="2"/>
      <c r="CY127" s="2"/>
      <c r="CZ127" s="2"/>
      <c r="DA127" s="2"/>
      <c r="DB127" s="2"/>
      <c r="DC127" s="2"/>
      <c r="DD127" s="2"/>
      <c r="DE127" s="2"/>
      <c r="DF127" s="2"/>
      <c r="DG127" s="2"/>
      <c r="DH127" s="2"/>
      <c r="DI127" s="2"/>
      <c r="DJ127" s="2"/>
      <c r="DK127" s="2"/>
      <c r="DL127" s="2"/>
      <c r="DM127" s="3"/>
      <c r="DN127" s="2"/>
      <c r="DO127" s="2"/>
      <c r="DP127" s="2"/>
      <c r="DQ127" s="2"/>
      <c r="DR127" s="2"/>
      <c r="DS127" s="2"/>
      <c r="DT127" s="2"/>
      <c r="DU127" s="2"/>
      <c r="DV127" s="2"/>
      <c r="DW127" s="2"/>
      <c r="DX127" s="2"/>
      <c r="DY127" s="2"/>
      <c r="DZ127" s="2"/>
      <c r="EA127" s="2"/>
      <c r="EB127" s="2"/>
      <c r="EC127" s="2"/>
      <c r="ED127" s="2"/>
      <c r="EE127" s="2"/>
      <c r="EF127" s="2"/>
      <c r="EG127" s="2"/>
      <c r="EH127" s="2"/>
      <c r="EI127" s="2"/>
      <c r="EJ127" s="2"/>
      <c r="EK127" s="2"/>
      <c r="EL127" s="2"/>
      <c r="EM127" s="2"/>
      <c r="EN127" s="2"/>
      <c r="EO127" s="2"/>
      <c r="EP127" s="2"/>
      <c r="EQ127" s="2"/>
    </row>
    <row r="128" spans="1:147" s="39" customFormat="1" x14ac:dyDescent="0.8">
      <c r="A128" s="40"/>
      <c r="G128" s="41"/>
      <c r="H128" s="41"/>
      <c r="K128" s="42"/>
      <c r="M128" s="116"/>
      <c r="R128" s="41"/>
      <c r="S128" s="41"/>
      <c r="T128" s="43"/>
      <c r="X128" s="116"/>
      <c r="AC128" s="44"/>
      <c r="AD128" s="44"/>
      <c r="AI128" s="116"/>
      <c r="AT128" s="116"/>
      <c r="AY128" s="45"/>
      <c r="BD128" s="5"/>
      <c r="BN128" s="5"/>
      <c r="CG128" s="46"/>
      <c r="CH128" s="116"/>
      <c r="CS128" s="116"/>
      <c r="CT128" s="135"/>
      <c r="CU128" s="2"/>
      <c r="CV128" s="2"/>
      <c r="CW128" s="2"/>
      <c r="CX128" s="2"/>
      <c r="CY128" s="2"/>
      <c r="CZ128" s="2"/>
      <c r="DA128" s="2"/>
      <c r="DB128" s="2"/>
      <c r="DC128" s="2"/>
      <c r="DD128" s="2"/>
      <c r="DE128" s="2"/>
      <c r="DF128" s="2"/>
      <c r="DG128" s="2"/>
      <c r="DH128" s="2"/>
      <c r="DI128" s="2"/>
      <c r="DJ128" s="2"/>
      <c r="DK128" s="2"/>
      <c r="DL128" s="2"/>
      <c r="DM128" s="3"/>
      <c r="DN128" s="2"/>
      <c r="DO128" s="2"/>
      <c r="DP128" s="2"/>
      <c r="DQ128" s="2"/>
      <c r="DR128" s="2"/>
      <c r="DS128" s="2"/>
      <c r="DT128" s="2"/>
      <c r="DU128" s="2"/>
      <c r="DV128" s="2"/>
      <c r="DW128" s="2"/>
      <c r="DX128" s="2"/>
      <c r="DY128" s="2"/>
      <c r="DZ128" s="2"/>
      <c r="EA128" s="2"/>
      <c r="EB128" s="2"/>
      <c r="EC128" s="2"/>
      <c r="ED128" s="2"/>
      <c r="EE128" s="2"/>
      <c r="EF128" s="2"/>
      <c r="EG128" s="2"/>
      <c r="EH128" s="2"/>
      <c r="EI128" s="2"/>
      <c r="EJ128" s="2"/>
      <c r="EK128" s="2"/>
      <c r="EL128" s="2"/>
      <c r="EM128" s="2"/>
      <c r="EN128" s="2"/>
      <c r="EO128" s="2"/>
      <c r="EP128" s="2"/>
      <c r="EQ128" s="2"/>
    </row>
    <row r="129" spans="1:147" s="39" customFormat="1" x14ac:dyDescent="0.8">
      <c r="A129" s="40"/>
      <c r="G129" s="41"/>
      <c r="H129" s="41"/>
      <c r="K129" s="42"/>
      <c r="M129" s="116"/>
      <c r="R129" s="41"/>
      <c r="S129" s="41"/>
      <c r="T129" s="43"/>
      <c r="X129" s="116"/>
      <c r="AC129" s="44"/>
      <c r="AD129" s="44"/>
      <c r="AI129" s="116"/>
      <c r="AT129" s="116"/>
      <c r="AY129" s="45"/>
      <c r="BD129" s="5"/>
      <c r="BN129" s="5"/>
      <c r="CG129" s="46"/>
      <c r="CH129" s="116"/>
      <c r="CS129" s="116"/>
      <c r="CT129" s="135"/>
      <c r="CU129" s="2"/>
      <c r="CV129" s="2"/>
      <c r="CW129" s="2"/>
      <c r="CX129" s="2"/>
      <c r="CY129" s="2"/>
      <c r="CZ129" s="2"/>
      <c r="DA129" s="2"/>
      <c r="DB129" s="2"/>
      <c r="DC129" s="2"/>
      <c r="DD129" s="2"/>
      <c r="DE129" s="2"/>
      <c r="DF129" s="2"/>
      <c r="DG129" s="2"/>
      <c r="DH129" s="2"/>
      <c r="DI129" s="2"/>
      <c r="DJ129" s="2"/>
      <c r="DK129" s="2"/>
      <c r="DL129" s="2"/>
      <c r="DM129" s="3"/>
      <c r="DN129" s="2"/>
      <c r="DO129" s="2"/>
      <c r="DP129" s="2"/>
      <c r="DQ129" s="2"/>
      <c r="DR129" s="2"/>
      <c r="DS129" s="2"/>
      <c r="DT129" s="2"/>
      <c r="DU129" s="2"/>
      <c r="DV129" s="2"/>
      <c r="DW129" s="2"/>
      <c r="DX129" s="2"/>
      <c r="DY129" s="2"/>
      <c r="DZ129" s="2"/>
      <c r="EA129" s="2"/>
      <c r="EB129" s="2"/>
      <c r="EC129" s="2"/>
      <c r="ED129" s="2"/>
      <c r="EE129" s="2"/>
      <c r="EF129" s="2"/>
      <c r="EG129" s="2"/>
      <c r="EH129" s="2"/>
      <c r="EI129" s="2"/>
      <c r="EJ129" s="2"/>
      <c r="EK129" s="2"/>
      <c r="EL129" s="2"/>
      <c r="EM129" s="2"/>
      <c r="EN129" s="2"/>
      <c r="EO129" s="2"/>
      <c r="EP129" s="2"/>
      <c r="EQ129" s="2"/>
    </row>
    <row r="130" spans="1:147" s="39" customFormat="1" x14ac:dyDescent="0.8">
      <c r="A130" s="40"/>
      <c r="G130" s="41"/>
      <c r="H130" s="41"/>
      <c r="K130" s="42"/>
      <c r="M130" s="116"/>
      <c r="R130" s="41"/>
      <c r="S130" s="41"/>
      <c r="T130" s="43"/>
      <c r="X130" s="116"/>
      <c r="AC130" s="44"/>
      <c r="AD130" s="44"/>
      <c r="AI130" s="116"/>
      <c r="AT130" s="116"/>
      <c r="AY130" s="45"/>
      <c r="BD130" s="5"/>
      <c r="BN130" s="5"/>
      <c r="CG130" s="46"/>
      <c r="CH130" s="116"/>
      <c r="CS130" s="116"/>
      <c r="CT130" s="135"/>
      <c r="CU130" s="2"/>
      <c r="CV130" s="2"/>
      <c r="CW130" s="2"/>
      <c r="CX130" s="2"/>
      <c r="CY130" s="2"/>
      <c r="CZ130" s="2"/>
      <c r="DA130" s="2"/>
      <c r="DB130" s="2"/>
      <c r="DC130" s="2"/>
      <c r="DD130" s="2"/>
      <c r="DE130" s="2"/>
      <c r="DF130" s="2"/>
      <c r="DG130" s="2"/>
      <c r="DH130" s="2"/>
      <c r="DI130" s="2"/>
      <c r="DJ130" s="2"/>
      <c r="DK130" s="2"/>
      <c r="DL130" s="2"/>
      <c r="DM130" s="3"/>
      <c r="DN130" s="2"/>
      <c r="DO130" s="2"/>
      <c r="DP130" s="2"/>
      <c r="DQ130" s="2"/>
      <c r="DR130" s="2"/>
      <c r="DS130" s="2"/>
      <c r="DT130" s="2"/>
      <c r="DU130" s="2"/>
      <c r="DV130" s="2"/>
      <c r="DW130" s="2"/>
      <c r="DX130" s="2"/>
      <c r="DY130" s="2"/>
      <c r="DZ130" s="2"/>
      <c r="EA130" s="2"/>
      <c r="EB130" s="2"/>
      <c r="EC130" s="2"/>
      <c r="ED130" s="2"/>
      <c r="EE130" s="2"/>
      <c r="EF130" s="2"/>
      <c r="EG130" s="2"/>
      <c r="EH130" s="2"/>
      <c r="EI130" s="2"/>
      <c r="EJ130" s="2"/>
      <c r="EK130" s="2"/>
      <c r="EL130" s="2"/>
      <c r="EM130" s="2"/>
      <c r="EN130" s="2"/>
      <c r="EO130" s="2"/>
      <c r="EP130" s="2"/>
      <c r="EQ130" s="2"/>
    </row>
    <row r="131" spans="1:147" s="39" customFormat="1" x14ac:dyDescent="0.8">
      <c r="A131" s="40"/>
      <c r="G131" s="41"/>
      <c r="H131" s="41"/>
      <c r="K131" s="42"/>
      <c r="M131" s="116"/>
      <c r="R131" s="41"/>
      <c r="S131" s="41"/>
      <c r="T131" s="43"/>
      <c r="X131" s="116"/>
      <c r="AC131" s="44"/>
      <c r="AD131" s="44"/>
      <c r="AI131" s="116"/>
      <c r="AT131" s="116"/>
      <c r="AY131" s="45"/>
      <c r="BD131" s="5"/>
      <c r="BN131" s="5"/>
      <c r="CG131" s="46"/>
      <c r="CH131" s="116"/>
      <c r="CS131" s="116"/>
      <c r="CT131" s="135"/>
      <c r="CU131" s="2"/>
      <c r="CV131" s="2"/>
      <c r="CW131" s="2"/>
      <c r="CX131" s="2"/>
      <c r="CY131" s="2"/>
      <c r="CZ131" s="2"/>
      <c r="DA131" s="2"/>
      <c r="DB131" s="2"/>
      <c r="DC131" s="2"/>
      <c r="DD131" s="2"/>
      <c r="DE131" s="2"/>
      <c r="DF131" s="2"/>
      <c r="DG131" s="2"/>
      <c r="DH131" s="2"/>
      <c r="DI131" s="2"/>
      <c r="DJ131" s="2"/>
      <c r="DK131" s="2"/>
      <c r="DL131" s="2"/>
      <c r="DM131" s="3"/>
      <c r="DN131" s="2"/>
      <c r="DO131" s="2"/>
      <c r="DP131" s="2"/>
      <c r="DQ131" s="2"/>
      <c r="DR131" s="2"/>
      <c r="DS131" s="2"/>
      <c r="DT131" s="2"/>
      <c r="DU131" s="2"/>
      <c r="DV131" s="2"/>
      <c r="DW131" s="2"/>
      <c r="DX131" s="2"/>
      <c r="DY131" s="2"/>
      <c r="DZ131" s="2"/>
      <c r="EA131" s="2"/>
      <c r="EB131" s="2"/>
      <c r="EC131" s="2"/>
      <c r="ED131" s="2"/>
      <c r="EE131" s="2"/>
      <c r="EF131" s="2"/>
      <c r="EG131" s="2"/>
      <c r="EH131" s="2"/>
      <c r="EI131" s="2"/>
      <c r="EJ131" s="2"/>
      <c r="EK131" s="2"/>
      <c r="EL131" s="2"/>
      <c r="EM131" s="2"/>
      <c r="EN131" s="2"/>
      <c r="EO131" s="2"/>
      <c r="EP131" s="2"/>
      <c r="EQ131" s="2"/>
    </row>
    <row r="132" spans="1:147" s="39" customFormat="1" x14ac:dyDescent="0.8">
      <c r="A132" s="40"/>
      <c r="G132" s="41"/>
      <c r="H132" s="41"/>
      <c r="K132" s="42"/>
      <c r="M132" s="116"/>
      <c r="R132" s="41"/>
      <c r="S132" s="41"/>
      <c r="T132" s="43"/>
      <c r="X132" s="116"/>
      <c r="AC132" s="44"/>
      <c r="AD132" s="44"/>
      <c r="AI132" s="116"/>
      <c r="AT132" s="116"/>
      <c r="AY132" s="45"/>
      <c r="BD132" s="5"/>
      <c r="BN132" s="5"/>
      <c r="CG132" s="46"/>
      <c r="CH132" s="116"/>
      <c r="CS132" s="116"/>
      <c r="CT132" s="135"/>
      <c r="CU132" s="2"/>
      <c r="CV132" s="2"/>
      <c r="CW132" s="2"/>
      <c r="CX132" s="2"/>
      <c r="CY132" s="2"/>
      <c r="CZ132" s="2"/>
      <c r="DA132" s="2"/>
      <c r="DB132" s="2"/>
      <c r="DC132" s="2"/>
      <c r="DD132" s="2"/>
      <c r="DE132" s="2"/>
      <c r="DF132" s="2"/>
      <c r="DG132" s="2"/>
      <c r="DH132" s="2"/>
      <c r="DI132" s="2"/>
      <c r="DJ132" s="2"/>
      <c r="DK132" s="2"/>
      <c r="DL132" s="2"/>
      <c r="DM132" s="3"/>
      <c r="DN132" s="2"/>
      <c r="DO132" s="2"/>
      <c r="DP132" s="2"/>
      <c r="DQ132" s="2"/>
      <c r="DR132" s="2"/>
      <c r="DS132" s="2"/>
      <c r="DT132" s="2"/>
      <c r="DU132" s="2"/>
      <c r="DV132" s="2"/>
      <c r="DW132" s="2"/>
      <c r="DX132" s="2"/>
      <c r="DY132" s="2"/>
      <c r="DZ132" s="2"/>
      <c r="EA132" s="2"/>
      <c r="EB132" s="2"/>
      <c r="EC132" s="2"/>
      <c r="ED132" s="2"/>
      <c r="EE132" s="2"/>
      <c r="EF132" s="2"/>
      <c r="EG132" s="2"/>
      <c r="EH132" s="2"/>
      <c r="EI132" s="2"/>
      <c r="EJ132" s="2"/>
      <c r="EK132" s="2"/>
      <c r="EL132" s="2"/>
      <c r="EM132" s="2"/>
      <c r="EN132" s="2"/>
      <c r="EO132" s="2"/>
      <c r="EP132" s="2"/>
      <c r="EQ132" s="2"/>
    </row>
    <row r="133" spans="1:147" s="39" customFormat="1" x14ac:dyDescent="0.8">
      <c r="A133" s="40"/>
      <c r="G133" s="41"/>
      <c r="H133" s="41"/>
      <c r="K133" s="42"/>
      <c r="M133" s="116"/>
      <c r="R133" s="41"/>
      <c r="S133" s="41"/>
      <c r="T133" s="43"/>
      <c r="X133" s="116"/>
      <c r="AC133" s="44"/>
      <c r="AD133" s="44"/>
      <c r="AI133" s="116"/>
      <c r="AT133" s="116"/>
      <c r="AY133" s="45"/>
      <c r="BD133" s="5"/>
      <c r="BN133" s="5"/>
      <c r="CG133" s="46"/>
      <c r="CH133" s="116"/>
      <c r="CS133" s="116"/>
      <c r="CT133" s="135"/>
      <c r="CU133" s="2"/>
      <c r="CV133" s="2"/>
      <c r="CW133" s="2"/>
      <c r="CX133" s="2"/>
      <c r="CY133" s="2"/>
      <c r="CZ133" s="2"/>
      <c r="DA133" s="2"/>
      <c r="DB133" s="2"/>
      <c r="DC133" s="2"/>
      <c r="DD133" s="2"/>
      <c r="DE133" s="2"/>
      <c r="DF133" s="2"/>
      <c r="DG133" s="2"/>
      <c r="DH133" s="2"/>
      <c r="DI133" s="2"/>
      <c r="DJ133" s="2"/>
      <c r="DK133" s="2"/>
      <c r="DL133" s="2"/>
      <c r="DM133" s="3"/>
      <c r="DN133" s="2"/>
      <c r="DO133" s="2"/>
      <c r="DP133" s="2"/>
      <c r="DQ133" s="2"/>
      <c r="DR133" s="2"/>
      <c r="DS133" s="2"/>
      <c r="DT133" s="2"/>
      <c r="DU133" s="2"/>
      <c r="DV133" s="2"/>
      <c r="DW133" s="2"/>
      <c r="DX133" s="2"/>
      <c r="DY133" s="2"/>
      <c r="DZ133" s="2"/>
      <c r="EA133" s="2"/>
      <c r="EB133" s="2"/>
      <c r="EC133" s="2"/>
      <c r="ED133" s="2"/>
      <c r="EE133" s="2"/>
      <c r="EF133" s="2"/>
      <c r="EG133" s="2"/>
      <c r="EH133" s="2"/>
      <c r="EI133" s="2"/>
      <c r="EJ133" s="2"/>
      <c r="EK133" s="2"/>
      <c r="EL133" s="2"/>
      <c r="EM133" s="2"/>
      <c r="EN133" s="2"/>
      <c r="EO133" s="2"/>
      <c r="EP133" s="2"/>
      <c r="EQ133" s="2"/>
    </row>
    <row r="134" spans="1:147" s="39" customFormat="1" x14ac:dyDescent="0.8">
      <c r="A134" s="40"/>
      <c r="G134" s="41"/>
      <c r="H134" s="41"/>
      <c r="K134" s="42"/>
      <c r="M134" s="116"/>
      <c r="R134" s="41"/>
      <c r="S134" s="41"/>
      <c r="T134" s="43"/>
      <c r="X134" s="116"/>
      <c r="AC134" s="44"/>
      <c r="AD134" s="44"/>
      <c r="AI134" s="116"/>
      <c r="AT134" s="116"/>
      <c r="AY134" s="45"/>
      <c r="BD134" s="5"/>
      <c r="BN134" s="5"/>
      <c r="CG134" s="46"/>
      <c r="CH134" s="116"/>
      <c r="CS134" s="116"/>
      <c r="CT134" s="135"/>
      <c r="CU134" s="2"/>
      <c r="CV134" s="2"/>
      <c r="CW134" s="2"/>
      <c r="CX134" s="2"/>
      <c r="CY134" s="2"/>
      <c r="CZ134" s="2"/>
      <c r="DA134" s="2"/>
      <c r="DB134" s="2"/>
      <c r="DC134" s="2"/>
      <c r="DD134" s="2"/>
      <c r="DE134" s="2"/>
      <c r="DF134" s="2"/>
      <c r="DG134" s="2"/>
      <c r="DH134" s="2"/>
      <c r="DI134" s="2"/>
      <c r="DJ134" s="2"/>
      <c r="DK134" s="2"/>
      <c r="DL134" s="2"/>
      <c r="DM134" s="3"/>
      <c r="DN134" s="2"/>
      <c r="DO134" s="2"/>
      <c r="DP134" s="2"/>
      <c r="DQ134" s="2"/>
      <c r="DR134" s="2"/>
      <c r="DS134" s="2"/>
      <c r="DT134" s="2"/>
      <c r="DU134" s="2"/>
      <c r="DV134" s="2"/>
      <c r="DW134" s="2"/>
      <c r="DX134" s="2"/>
      <c r="DY134" s="2"/>
      <c r="DZ134" s="2"/>
      <c r="EA134" s="2"/>
      <c r="EB134" s="2"/>
      <c r="EC134" s="2"/>
      <c r="ED134" s="2"/>
      <c r="EE134" s="2"/>
      <c r="EF134" s="2"/>
      <c r="EG134" s="2"/>
      <c r="EH134" s="2"/>
      <c r="EI134" s="2"/>
      <c r="EJ134" s="2"/>
      <c r="EK134" s="2"/>
      <c r="EL134" s="2"/>
      <c r="EM134" s="2"/>
      <c r="EN134" s="2"/>
      <c r="EO134" s="2"/>
      <c r="EP134" s="2"/>
      <c r="EQ134" s="2"/>
    </row>
    <row r="135" spans="1:147" s="39" customFormat="1" x14ac:dyDescent="0.8">
      <c r="A135" s="40"/>
      <c r="G135" s="41"/>
      <c r="H135" s="41"/>
      <c r="K135" s="42"/>
      <c r="M135" s="116"/>
      <c r="R135" s="41"/>
      <c r="S135" s="41"/>
      <c r="T135" s="43"/>
      <c r="X135" s="116"/>
      <c r="AC135" s="44"/>
      <c r="AD135" s="44"/>
      <c r="AI135" s="116"/>
      <c r="AT135" s="116"/>
      <c r="AY135" s="45"/>
      <c r="BD135" s="5"/>
      <c r="BN135" s="5"/>
      <c r="CG135" s="46"/>
      <c r="CH135" s="116"/>
      <c r="CS135" s="116"/>
      <c r="CT135" s="135"/>
      <c r="CU135" s="2"/>
      <c r="CV135" s="2"/>
      <c r="CW135" s="2"/>
      <c r="CX135" s="2"/>
      <c r="CY135" s="2"/>
      <c r="CZ135" s="2"/>
      <c r="DA135" s="2"/>
      <c r="DB135" s="2"/>
      <c r="DC135" s="2"/>
      <c r="DD135" s="2"/>
      <c r="DE135" s="2"/>
      <c r="DF135" s="2"/>
      <c r="DG135" s="2"/>
      <c r="DH135" s="2"/>
      <c r="DI135" s="2"/>
      <c r="DJ135" s="2"/>
      <c r="DK135" s="2"/>
      <c r="DL135" s="2"/>
      <c r="DM135" s="3"/>
      <c r="DN135" s="2"/>
      <c r="DO135" s="2"/>
      <c r="DP135" s="2"/>
      <c r="DQ135" s="2"/>
      <c r="DR135" s="2"/>
      <c r="DS135" s="2"/>
      <c r="DT135" s="2"/>
      <c r="DU135" s="2"/>
      <c r="DV135" s="2"/>
      <c r="DW135" s="2"/>
      <c r="DX135" s="2"/>
      <c r="DY135" s="2"/>
      <c r="DZ135" s="2"/>
      <c r="EA135" s="2"/>
      <c r="EB135" s="2"/>
      <c r="EC135" s="2"/>
      <c r="ED135" s="2"/>
      <c r="EE135" s="2"/>
      <c r="EF135" s="2"/>
      <c r="EG135" s="2"/>
      <c r="EH135" s="2"/>
      <c r="EI135" s="2"/>
      <c r="EJ135" s="2"/>
      <c r="EK135" s="2"/>
      <c r="EL135" s="2"/>
      <c r="EM135" s="2"/>
      <c r="EN135" s="2"/>
      <c r="EO135" s="2"/>
      <c r="EP135" s="2"/>
      <c r="EQ135" s="2"/>
    </row>
    <row r="136" spans="1:147" s="39" customFormat="1" x14ac:dyDescent="0.8">
      <c r="A136" s="40"/>
      <c r="G136" s="41"/>
      <c r="H136" s="41"/>
      <c r="K136" s="42"/>
      <c r="M136" s="116"/>
      <c r="R136" s="41"/>
      <c r="S136" s="41"/>
      <c r="T136" s="43"/>
      <c r="X136" s="116"/>
      <c r="AC136" s="44"/>
      <c r="AD136" s="44"/>
      <c r="AI136" s="116"/>
      <c r="AT136" s="116"/>
      <c r="AY136" s="45"/>
      <c r="BD136" s="5"/>
      <c r="BN136" s="5"/>
      <c r="CG136" s="46"/>
      <c r="CH136" s="116"/>
      <c r="CS136" s="116"/>
      <c r="CT136" s="135"/>
      <c r="CU136" s="2"/>
      <c r="CV136" s="2"/>
      <c r="CW136" s="2"/>
      <c r="CX136" s="2"/>
      <c r="CY136" s="2"/>
      <c r="CZ136" s="2"/>
      <c r="DA136" s="2"/>
      <c r="DB136" s="2"/>
      <c r="DC136" s="2"/>
      <c r="DD136" s="2"/>
      <c r="DE136" s="2"/>
      <c r="DF136" s="2"/>
      <c r="DG136" s="2"/>
      <c r="DH136" s="2"/>
      <c r="DI136" s="2"/>
      <c r="DJ136" s="2"/>
      <c r="DK136" s="2"/>
      <c r="DL136" s="2"/>
      <c r="DM136" s="3"/>
      <c r="DN136" s="2"/>
      <c r="DO136" s="2"/>
      <c r="DP136" s="2"/>
      <c r="DQ136" s="2"/>
      <c r="DR136" s="2"/>
      <c r="DS136" s="2"/>
      <c r="DT136" s="2"/>
      <c r="DU136" s="2"/>
      <c r="DV136" s="2"/>
      <c r="DW136" s="2"/>
      <c r="DX136" s="2"/>
      <c r="DY136" s="2"/>
      <c r="DZ136" s="2"/>
      <c r="EA136" s="2"/>
      <c r="EB136" s="2"/>
      <c r="EC136" s="2"/>
      <c r="ED136" s="2"/>
      <c r="EE136" s="2"/>
      <c r="EF136" s="2"/>
      <c r="EG136" s="2"/>
      <c r="EH136" s="2"/>
      <c r="EI136" s="2"/>
      <c r="EJ136" s="2"/>
      <c r="EK136" s="2"/>
      <c r="EL136" s="2"/>
      <c r="EM136" s="2"/>
      <c r="EN136" s="2"/>
      <c r="EO136" s="2"/>
      <c r="EP136" s="2"/>
      <c r="EQ136" s="2"/>
    </row>
    <row r="137" spans="1:147" s="39" customFormat="1" x14ac:dyDescent="0.8">
      <c r="A137" s="40"/>
      <c r="G137" s="41"/>
      <c r="H137" s="41"/>
      <c r="K137" s="42"/>
      <c r="M137" s="116"/>
      <c r="R137" s="41"/>
      <c r="S137" s="41"/>
      <c r="T137" s="43"/>
      <c r="X137" s="116"/>
      <c r="AC137" s="44"/>
      <c r="AD137" s="44"/>
      <c r="AI137" s="116"/>
      <c r="AT137" s="116"/>
      <c r="AY137" s="45"/>
      <c r="BD137" s="5"/>
      <c r="BN137" s="5"/>
      <c r="CG137" s="46"/>
      <c r="CH137" s="116"/>
      <c r="CS137" s="116"/>
      <c r="CT137" s="135"/>
      <c r="CU137" s="2"/>
      <c r="CV137" s="2"/>
      <c r="CW137" s="2"/>
      <c r="CX137" s="2"/>
      <c r="CY137" s="2"/>
      <c r="CZ137" s="2"/>
      <c r="DA137" s="2"/>
      <c r="DB137" s="2"/>
      <c r="DC137" s="2"/>
      <c r="DD137" s="2"/>
      <c r="DE137" s="2"/>
      <c r="DF137" s="2"/>
      <c r="DG137" s="2"/>
      <c r="DH137" s="2"/>
      <c r="DI137" s="2"/>
      <c r="DJ137" s="2"/>
      <c r="DK137" s="2"/>
      <c r="DL137" s="2"/>
      <c r="DM137" s="3"/>
      <c r="DN137" s="2"/>
      <c r="DO137" s="2"/>
      <c r="DP137" s="2"/>
      <c r="DQ137" s="2"/>
      <c r="DR137" s="2"/>
      <c r="DS137" s="2"/>
      <c r="DT137" s="2"/>
      <c r="DU137" s="2"/>
      <c r="DV137" s="2"/>
      <c r="DW137" s="2"/>
      <c r="DX137" s="2"/>
      <c r="DY137" s="2"/>
      <c r="DZ137" s="2"/>
      <c r="EA137" s="2"/>
      <c r="EB137" s="2"/>
      <c r="EC137" s="2"/>
      <c r="ED137" s="2"/>
      <c r="EE137" s="2"/>
      <c r="EF137" s="2"/>
      <c r="EG137" s="2"/>
      <c r="EH137" s="2"/>
      <c r="EI137" s="2"/>
      <c r="EJ137" s="2"/>
      <c r="EK137" s="2"/>
      <c r="EL137" s="2"/>
      <c r="EM137" s="2"/>
      <c r="EN137" s="2"/>
      <c r="EO137" s="2"/>
      <c r="EP137" s="2"/>
      <c r="EQ137" s="2"/>
    </row>
    <row r="138" spans="1:147" s="39" customFormat="1" x14ac:dyDescent="0.8">
      <c r="A138" s="40"/>
      <c r="G138" s="41"/>
      <c r="H138" s="41"/>
      <c r="K138" s="42"/>
      <c r="M138" s="116"/>
      <c r="R138" s="41"/>
      <c r="S138" s="41"/>
      <c r="T138" s="43"/>
      <c r="X138" s="116"/>
      <c r="AC138" s="44"/>
      <c r="AD138" s="44"/>
      <c r="AI138" s="116"/>
      <c r="AT138" s="116"/>
      <c r="AY138" s="45"/>
      <c r="BD138" s="5"/>
      <c r="BN138" s="5"/>
      <c r="CG138" s="46"/>
      <c r="CH138" s="116"/>
      <c r="CS138" s="116"/>
      <c r="CT138" s="135"/>
      <c r="CU138" s="2"/>
      <c r="CV138" s="2"/>
      <c r="CW138" s="2"/>
      <c r="CX138" s="2"/>
      <c r="CY138" s="2"/>
      <c r="CZ138" s="2"/>
      <c r="DA138" s="2"/>
      <c r="DB138" s="2"/>
      <c r="DC138" s="2"/>
      <c r="DD138" s="2"/>
      <c r="DE138" s="2"/>
      <c r="DF138" s="2"/>
      <c r="DG138" s="2"/>
      <c r="DH138" s="2"/>
      <c r="DI138" s="2"/>
      <c r="DJ138" s="2"/>
      <c r="DK138" s="2"/>
      <c r="DL138" s="2"/>
      <c r="DM138" s="3"/>
      <c r="DN138" s="2"/>
      <c r="DO138" s="2"/>
      <c r="DP138" s="2"/>
      <c r="DQ138" s="2"/>
      <c r="DR138" s="2"/>
      <c r="DS138" s="2"/>
      <c r="DT138" s="2"/>
      <c r="DU138" s="2"/>
      <c r="DV138" s="2"/>
      <c r="DW138" s="2"/>
      <c r="DX138" s="2"/>
      <c r="DY138" s="2"/>
      <c r="DZ138" s="2"/>
      <c r="EA138" s="2"/>
      <c r="EB138" s="2"/>
      <c r="EC138" s="2"/>
      <c r="ED138" s="2"/>
      <c r="EE138" s="2"/>
      <c r="EF138" s="2"/>
      <c r="EG138" s="2"/>
      <c r="EH138" s="2"/>
      <c r="EI138" s="2"/>
      <c r="EJ138" s="2"/>
      <c r="EK138" s="2"/>
      <c r="EL138" s="2"/>
      <c r="EM138" s="2"/>
      <c r="EN138" s="2"/>
      <c r="EO138" s="2"/>
      <c r="EP138" s="2"/>
      <c r="EQ138" s="2"/>
    </row>
    <row r="139" spans="1:147" s="39" customFormat="1" x14ac:dyDescent="0.8">
      <c r="A139" s="40"/>
      <c r="G139" s="41"/>
      <c r="H139" s="41"/>
      <c r="K139" s="42"/>
      <c r="M139" s="116"/>
      <c r="R139" s="41"/>
      <c r="S139" s="41"/>
      <c r="T139" s="43"/>
      <c r="X139" s="116"/>
      <c r="AC139" s="44"/>
      <c r="AD139" s="44"/>
      <c r="AI139" s="116"/>
      <c r="AT139" s="116"/>
      <c r="AY139" s="45"/>
      <c r="BD139" s="5"/>
      <c r="BN139" s="5"/>
      <c r="CG139" s="46"/>
      <c r="CH139" s="116"/>
      <c r="CS139" s="116"/>
      <c r="CT139" s="135"/>
      <c r="CU139" s="2"/>
      <c r="CV139" s="2"/>
      <c r="CW139" s="2"/>
      <c r="CX139" s="2"/>
      <c r="CY139" s="2"/>
      <c r="CZ139" s="2"/>
      <c r="DA139" s="2"/>
      <c r="DB139" s="2"/>
      <c r="DC139" s="2"/>
      <c r="DD139" s="2"/>
      <c r="DE139" s="2"/>
      <c r="DF139" s="2"/>
      <c r="DG139" s="2"/>
      <c r="DH139" s="2"/>
      <c r="DI139" s="2"/>
      <c r="DJ139" s="2"/>
      <c r="DK139" s="2"/>
      <c r="DL139" s="2"/>
      <c r="DM139" s="3"/>
      <c r="DN139" s="2"/>
      <c r="DO139" s="2"/>
      <c r="DP139" s="2"/>
      <c r="DQ139" s="2"/>
      <c r="DR139" s="2"/>
      <c r="DS139" s="2"/>
      <c r="DT139" s="2"/>
      <c r="DU139" s="2"/>
      <c r="DV139" s="2"/>
      <c r="DW139" s="2"/>
      <c r="DX139" s="2"/>
      <c r="DY139" s="2"/>
      <c r="DZ139" s="2"/>
      <c r="EA139" s="2"/>
      <c r="EB139" s="2"/>
      <c r="EC139" s="2"/>
      <c r="ED139" s="2"/>
      <c r="EE139" s="2"/>
      <c r="EF139" s="2"/>
      <c r="EG139" s="2"/>
      <c r="EH139" s="2"/>
      <c r="EI139" s="2"/>
      <c r="EJ139" s="2"/>
      <c r="EK139" s="2"/>
      <c r="EL139" s="2"/>
      <c r="EM139" s="2"/>
      <c r="EN139" s="2"/>
      <c r="EO139" s="2"/>
      <c r="EP139" s="2"/>
      <c r="EQ139" s="2"/>
    </row>
    <row r="140" spans="1:147" s="39" customFormat="1" x14ac:dyDescent="0.8">
      <c r="A140" s="40"/>
      <c r="G140" s="41"/>
      <c r="H140" s="41"/>
      <c r="K140" s="42"/>
      <c r="M140" s="116"/>
      <c r="R140" s="41"/>
      <c r="S140" s="41"/>
      <c r="T140" s="43"/>
      <c r="X140" s="116"/>
      <c r="AC140" s="44"/>
      <c r="AD140" s="44"/>
      <c r="AI140" s="116"/>
      <c r="AT140" s="116"/>
      <c r="AY140" s="45"/>
      <c r="BD140" s="5"/>
      <c r="BN140" s="5"/>
      <c r="CG140" s="46"/>
      <c r="CH140" s="116"/>
      <c r="CS140" s="116"/>
      <c r="CT140" s="135"/>
      <c r="CU140" s="2"/>
      <c r="CV140" s="2"/>
      <c r="CW140" s="2"/>
      <c r="CX140" s="2"/>
      <c r="CY140" s="2"/>
      <c r="CZ140" s="2"/>
      <c r="DA140" s="2"/>
      <c r="DB140" s="2"/>
      <c r="DC140" s="2"/>
      <c r="DD140" s="2"/>
      <c r="DE140" s="2"/>
      <c r="DF140" s="2"/>
      <c r="DG140" s="2"/>
      <c r="DH140" s="2"/>
      <c r="DI140" s="2"/>
      <c r="DJ140" s="2"/>
      <c r="DK140" s="2"/>
      <c r="DL140" s="2"/>
      <c r="DM140" s="3"/>
      <c r="DN140" s="2"/>
      <c r="DO140" s="2"/>
      <c r="DP140" s="2"/>
      <c r="DQ140" s="2"/>
      <c r="DR140" s="2"/>
      <c r="DS140" s="2"/>
      <c r="DT140" s="2"/>
      <c r="DU140" s="2"/>
      <c r="DV140" s="2"/>
      <c r="DW140" s="2"/>
      <c r="DX140" s="2"/>
      <c r="DY140" s="2"/>
      <c r="DZ140" s="2"/>
      <c r="EA140" s="2"/>
      <c r="EB140" s="2"/>
      <c r="EC140" s="2"/>
      <c r="ED140" s="2"/>
      <c r="EE140" s="2"/>
      <c r="EF140" s="2"/>
      <c r="EG140" s="2"/>
      <c r="EH140" s="2"/>
      <c r="EI140" s="2"/>
      <c r="EJ140" s="2"/>
      <c r="EK140" s="2"/>
      <c r="EL140" s="2"/>
      <c r="EM140" s="2"/>
      <c r="EN140" s="2"/>
      <c r="EO140" s="2"/>
      <c r="EP140" s="2"/>
      <c r="EQ140" s="2"/>
    </row>
    <row r="141" spans="1:147" s="39" customFormat="1" x14ac:dyDescent="0.8">
      <c r="A141" s="40"/>
      <c r="G141" s="41"/>
      <c r="H141" s="41"/>
      <c r="K141" s="42"/>
      <c r="M141" s="116"/>
      <c r="R141" s="41"/>
      <c r="S141" s="41"/>
      <c r="T141" s="43"/>
      <c r="X141" s="116"/>
      <c r="AC141" s="44"/>
      <c r="AD141" s="44"/>
      <c r="AI141" s="116"/>
      <c r="AT141" s="116"/>
      <c r="AY141" s="45"/>
      <c r="BD141" s="5"/>
      <c r="BN141" s="5"/>
      <c r="CG141" s="46"/>
      <c r="CH141" s="116"/>
      <c r="CS141" s="116"/>
      <c r="CT141" s="135"/>
      <c r="CU141" s="2"/>
      <c r="CV141" s="2"/>
      <c r="CW141" s="2"/>
      <c r="CX141" s="2"/>
      <c r="CY141" s="2"/>
      <c r="CZ141" s="2"/>
      <c r="DA141" s="2"/>
      <c r="DB141" s="2"/>
      <c r="DC141" s="2"/>
      <c r="DD141" s="2"/>
      <c r="DE141" s="2"/>
      <c r="DF141" s="2"/>
      <c r="DG141" s="2"/>
      <c r="DH141" s="2"/>
      <c r="DI141" s="2"/>
      <c r="DJ141" s="2"/>
      <c r="DK141" s="2"/>
      <c r="DL141" s="2"/>
      <c r="DM141" s="3"/>
      <c r="DN141" s="2"/>
      <c r="DO141" s="2"/>
      <c r="DP141" s="2"/>
      <c r="DQ141" s="2"/>
      <c r="DR141" s="2"/>
      <c r="DS141" s="2"/>
      <c r="DT141" s="2"/>
      <c r="DU141" s="2"/>
      <c r="DV141" s="2"/>
      <c r="DW141" s="2"/>
      <c r="DX141" s="2"/>
      <c r="DY141" s="2"/>
      <c r="DZ141" s="2"/>
      <c r="EA141" s="2"/>
      <c r="EB141" s="2"/>
      <c r="EC141" s="2"/>
      <c r="ED141" s="2"/>
      <c r="EE141" s="2"/>
      <c r="EF141" s="2"/>
      <c r="EG141" s="2"/>
      <c r="EH141" s="2"/>
      <c r="EI141" s="2"/>
      <c r="EJ141" s="2"/>
      <c r="EK141" s="2"/>
      <c r="EL141" s="2"/>
      <c r="EM141" s="2"/>
      <c r="EN141" s="2"/>
      <c r="EO141" s="2"/>
      <c r="EP141" s="2"/>
      <c r="EQ141" s="2"/>
    </row>
    <row r="142" spans="1:147" s="39" customFormat="1" x14ac:dyDescent="0.8">
      <c r="A142" s="40"/>
      <c r="G142" s="41"/>
      <c r="H142" s="41"/>
      <c r="K142" s="42"/>
      <c r="M142" s="116"/>
      <c r="R142" s="41"/>
      <c r="S142" s="41"/>
      <c r="T142" s="43"/>
      <c r="X142" s="116"/>
      <c r="AC142" s="44"/>
      <c r="AD142" s="44"/>
      <c r="AI142" s="116"/>
      <c r="AT142" s="116"/>
      <c r="AY142" s="45"/>
      <c r="BD142" s="5"/>
      <c r="BN142" s="5"/>
      <c r="CG142" s="46"/>
      <c r="CH142" s="116"/>
      <c r="CS142" s="116"/>
      <c r="CT142" s="135"/>
      <c r="CU142" s="2"/>
      <c r="CV142" s="2"/>
      <c r="CW142" s="2"/>
      <c r="CX142" s="2"/>
      <c r="CY142" s="2"/>
      <c r="CZ142" s="2"/>
      <c r="DA142" s="2"/>
      <c r="DB142" s="2"/>
      <c r="DC142" s="2"/>
      <c r="DD142" s="2"/>
      <c r="DE142" s="2"/>
      <c r="DF142" s="2"/>
      <c r="DG142" s="2"/>
      <c r="DH142" s="2"/>
      <c r="DI142" s="2"/>
      <c r="DJ142" s="2"/>
      <c r="DK142" s="2"/>
      <c r="DL142" s="2"/>
      <c r="DM142" s="3"/>
      <c r="DN142" s="2"/>
      <c r="DO142" s="2"/>
      <c r="DP142" s="2"/>
      <c r="DQ142" s="2"/>
      <c r="DR142" s="2"/>
      <c r="DS142" s="2"/>
      <c r="DT142" s="2"/>
      <c r="DU142" s="2"/>
      <c r="DV142" s="2"/>
      <c r="DW142" s="2"/>
      <c r="DX142" s="2"/>
      <c r="DY142" s="2"/>
      <c r="DZ142" s="2"/>
      <c r="EA142" s="2"/>
      <c r="EB142" s="2"/>
      <c r="EC142" s="2"/>
      <c r="ED142" s="2"/>
      <c r="EE142" s="2"/>
      <c r="EF142" s="2"/>
      <c r="EG142" s="2"/>
      <c r="EH142" s="2"/>
      <c r="EI142" s="2"/>
      <c r="EJ142" s="2"/>
      <c r="EK142" s="2"/>
      <c r="EL142" s="2"/>
      <c r="EM142" s="2"/>
      <c r="EN142" s="2"/>
      <c r="EO142" s="2"/>
      <c r="EP142" s="2"/>
      <c r="EQ142" s="2"/>
    </row>
    <row r="143" spans="1:147" s="39" customFormat="1" x14ac:dyDescent="0.8">
      <c r="A143" s="40"/>
      <c r="G143" s="41"/>
      <c r="H143" s="41"/>
      <c r="K143" s="42"/>
      <c r="M143" s="116"/>
      <c r="R143" s="41"/>
      <c r="S143" s="41"/>
      <c r="T143" s="43"/>
      <c r="X143" s="116"/>
      <c r="AC143" s="44"/>
      <c r="AD143" s="44"/>
      <c r="AI143" s="116"/>
      <c r="AT143" s="116"/>
      <c r="AY143" s="45"/>
      <c r="BD143" s="5"/>
      <c r="BN143" s="5"/>
      <c r="CG143" s="46"/>
      <c r="CH143" s="116"/>
      <c r="CS143" s="116"/>
      <c r="CT143" s="135"/>
      <c r="CU143" s="2"/>
      <c r="CV143" s="2"/>
      <c r="CW143" s="2"/>
      <c r="CX143" s="2"/>
      <c r="CY143" s="2"/>
      <c r="CZ143" s="2"/>
      <c r="DA143" s="2"/>
      <c r="DB143" s="2"/>
      <c r="DC143" s="2"/>
      <c r="DD143" s="2"/>
      <c r="DE143" s="2"/>
      <c r="DF143" s="2"/>
      <c r="DG143" s="2"/>
      <c r="DH143" s="2"/>
      <c r="DI143" s="2"/>
      <c r="DJ143" s="2"/>
      <c r="DK143" s="2"/>
      <c r="DL143" s="2"/>
      <c r="DM143" s="3"/>
      <c r="DN143" s="2"/>
      <c r="DO143" s="2"/>
      <c r="DP143" s="2"/>
      <c r="DQ143" s="2"/>
      <c r="DR143" s="2"/>
      <c r="DS143" s="2"/>
      <c r="DT143" s="2"/>
      <c r="DU143" s="2"/>
      <c r="DV143" s="2"/>
      <c r="DW143" s="2"/>
      <c r="DX143" s="2"/>
      <c r="DY143" s="2"/>
      <c r="DZ143" s="2"/>
      <c r="EA143" s="2"/>
      <c r="EB143" s="2"/>
      <c r="EC143" s="2"/>
      <c r="ED143" s="2"/>
      <c r="EE143" s="2"/>
      <c r="EF143" s="2"/>
      <c r="EG143" s="2"/>
      <c r="EH143" s="2"/>
      <c r="EI143" s="2"/>
      <c r="EJ143" s="2"/>
      <c r="EK143" s="2"/>
      <c r="EL143" s="2"/>
      <c r="EM143" s="2"/>
      <c r="EN143" s="2"/>
      <c r="EO143" s="2"/>
      <c r="EP143" s="2"/>
      <c r="EQ143" s="2"/>
    </row>
    <row r="144" spans="1:147" s="39" customFormat="1" x14ac:dyDescent="0.8">
      <c r="A144" s="40"/>
      <c r="G144" s="41"/>
      <c r="H144" s="41"/>
      <c r="K144" s="42"/>
      <c r="M144" s="116"/>
      <c r="R144" s="41"/>
      <c r="S144" s="41"/>
      <c r="T144" s="43"/>
      <c r="X144" s="116"/>
      <c r="AC144" s="44"/>
      <c r="AD144" s="44"/>
      <c r="AI144" s="116"/>
      <c r="AT144" s="116"/>
      <c r="AY144" s="45"/>
      <c r="BD144" s="5"/>
      <c r="BN144" s="5"/>
      <c r="CG144" s="46"/>
      <c r="CH144" s="116"/>
      <c r="CS144" s="116"/>
      <c r="CT144" s="135"/>
      <c r="CU144" s="2"/>
      <c r="CV144" s="2"/>
      <c r="CW144" s="2"/>
      <c r="CX144" s="2"/>
      <c r="CY144" s="2"/>
      <c r="CZ144" s="2"/>
      <c r="DA144" s="2"/>
      <c r="DB144" s="2"/>
      <c r="DC144" s="2"/>
      <c r="DD144" s="2"/>
      <c r="DE144" s="2"/>
      <c r="DF144" s="2"/>
      <c r="DG144" s="2"/>
      <c r="DH144" s="2"/>
      <c r="DI144" s="2"/>
      <c r="DJ144" s="2"/>
      <c r="DK144" s="2"/>
      <c r="DL144" s="2"/>
      <c r="DM144" s="3"/>
      <c r="DN144" s="2"/>
      <c r="DO144" s="2"/>
      <c r="DP144" s="2"/>
      <c r="DQ144" s="2"/>
      <c r="DR144" s="2"/>
      <c r="DS144" s="2"/>
      <c r="DT144" s="2"/>
      <c r="DU144" s="2"/>
      <c r="DV144" s="2"/>
      <c r="DW144" s="2"/>
      <c r="DX144" s="2"/>
      <c r="DY144" s="2"/>
      <c r="DZ144" s="2"/>
      <c r="EA144" s="2"/>
      <c r="EB144" s="2"/>
      <c r="EC144" s="2"/>
      <c r="ED144" s="2"/>
      <c r="EE144" s="2"/>
      <c r="EF144" s="2"/>
      <c r="EG144" s="2"/>
      <c r="EH144" s="2"/>
      <c r="EI144" s="2"/>
      <c r="EJ144" s="2"/>
      <c r="EK144" s="2"/>
      <c r="EL144" s="2"/>
      <c r="EM144" s="2"/>
      <c r="EN144" s="2"/>
      <c r="EO144" s="2"/>
      <c r="EP144" s="2"/>
      <c r="EQ144" s="2"/>
    </row>
    <row r="145" spans="1:147" s="39" customFormat="1" x14ac:dyDescent="0.8">
      <c r="A145" s="40"/>
      <c r="G145" s="41"/>
      <c r="H145" s="41"/>
      <c r="K145" s="42"/>
      <c r="M145" s="116"/>
      <c r="R145" s="41"/>
      <c r="S145" s="41"/>
      <c r="T145" s="43"/>
      <c r="X145" s="116"/>
      <c r="AC145" s="44"/>
      <c r="AD145" s="44"/>
      <c r="AI145" s="116"/>
      <c r="AT145" s="116"/>
      <c r="AY145" s="45"/>
      <c r="BD145" s="5"/>
      <c r="BN145" s="5"/>
      <c r="CG145" s="46"/>
      <c r="CH145" s="116"/>
      <c r="CS145" s="116"/>
      <c r="CT145" s="135"/>
      <c r="CU145" s="2"/>
      <c r="CV145" s="2"/>
      <c r="CW145" s="2"/>
      <c r="CX145" s="2"/>
      <c r="CY145" s="2"/>
      <c r="CZ145" s="2"/>
      <c r="DA145" s="2"/>
      <c r="DB145" s="2"/>
      <c r="DC145" s="2"/>
      <c r="DD145" s="2"/>
      <c r="DE145" s="2"/>
      <c r="DF145" s="2"/>
      <c r="DG145" s="2"/>
      <c r="DH145" s="2"/>
      <c r="DI145" s="2"/>
      <c r="DJ145" s="2"/>
      <c r="DK145" s="2"/>
      <c r="DL145" s="2"/>
      <c r="DM145" s="3"/>
      <c r="DN145" s="2"/>
      <c r="DO145" s="2"/>
      <c r="DP145" s="2"/>
      <c r="DQ145" s="2"/>
      <c r="DR145" s="2"/>
      <c r="DS145" s="2"/>
      <c r="DT145" s="2"/>
      <c r="DU145" s="2"/>
      <c r="DV145" s="2"/>
      <c r="DW145" s="2"/>
      <c r="DX145" s="2"/>
      <c r="DY145" s="2"/>
      <c r="DZ145" s="2"/>
      <c r="EA145" s="2"/>
      <c r="EB145" s="2"/>
      <c r="EC145" s="2"/>
      <c r="ED145" s="2"/>
      <c r="EE145" s="2"/>
      <c r="EF145" s="2"/>
      <c r="EG145" s="2"/>
      <c r="EH145" s="2"/>
      <c r="EI145" s="2"/>
      <c r="EJ145" s="2"/>
      <c r="EK145" s="2"/>
      <c r="EL145" s="2"/>
      <c r="EM145" s="2"/>
      <c r="EN145" s="2"/>
      <c r="EO145" s="2"/>
      <c r="EP145" s="2"/>
      <c r="EQ145" s="2"/>
    </row>
    <row r="146" spans="1:147" s="39" customFormat="1" x14ac:dyDescent="0.8">
      <c r="A146" s="40"/>
      <c r="G146" s="41"/>
      <c r="H146" s="41"/>
      <c r="K146" s="42"/>
      <c r="M146" s="116"/>
      <c r="R146" s="41"/>
      <c r="S146" s="41"/>
      <c r="T146" s="43"/>
      <c r="X146" s="116"/>
      <c r="AC146" s="44"/>
      <c r="AD146" s="44"/>
      <c r="AI146" s="116"/>
      <c r="AT146" s="116"/>
      <c r="AY146" s="45"/>
      <c r="BD146" s="5"/>
      <c r="BN146" s="5"/>
      <c r="CG146" s="46"/>
      <c r="CH146" s="116"/>
      <c r="CS146" s="116"/>
      <c r="CT146" s="135"/>
      <c r="CU146" s="2"/>
      <c r="CV146" s="2"/>
      <c r="CW146" s="2"/>
      <c r="CX146" s="2"/>
      <c r="CY146" s="2"/>
      <c r="CZ146" s="2"/>
      <c r="DA146" s="2"/>
      <c r="DB146" s="2"/>
      <c r="DC146" s="2"/>
      <c r="DD146" s="2"/>
      <c r="DE146" s="2"/>
      <c r="DF146" s="2"/>
      <c r="DG146" s="2"/>
      <c r="DH146" s="2"/>
      <c r="DI146" s="2"/>
      <c r="DJ146" s="2"/>
      <c r="DK146" s="2"/>
      <c r="DL146" s="2"/>
      <c r="DM146" s="3"/>
      <c r="DN146" s="2"/>
      <c r="DO146" s="2"/>
      <c r="DP146" s="2"/>
      <c r="DQ146" s="2"/>
      <c r="DR146" s="2"/>
      <c r="DS146" s="2"/>
      <c r="DT146" s="2"/>
      <c r="DU146" s="2"/>
      <c r="DV146" s="2"/>
      <c r="DW146" s="2"/>
      <c r="DX146" s="2"/>
      <c r="DY146" s="2"/>
      <c r="DZ146" s="2"/>
      <c r="EA146" s="2"/>
      <c r="EB146" s="2"/>
      <c r="EC146" s="2"/>
      <c r="ED146" s="2"/>
      <c r="EE146" s="2"/>
      <c r="EF146" s="2"/>
      <c r="EG146" s="2"/>
      <c r="EH146" s="2"/>
      <c r="EI146" s="2"/>
      <c r="EJ146" s="2"/>
      <c r="EK146" s="2"/>
      <c r="EL146" s="2"/>
      <c r="EM146" s="2"/>
      <c r="EN146" s="2"/>
      <c r="EO146" s="2"/>
      <c r="EP146" s="2"/>
      <c r="EQ146" s="2"/>
    </row>
    <row r="147" spans="1:147" s="39" customFormat="1" x14ac:dyDescent="0.8">
      <c r="A147" s="40"/>
      <c r="G147" s="41"/>
      <c r="H147" s="41"/>
      <c r="K147" s="42"/>
      <c r="M147" s="116"/>
      <c r="R147" s="41"/>
      <c r="S147" s="41"/>
      <c r="T147" s="43"/>
      <c r="X147" s="116"/>
      <c r="AC147" s="44"/>
      <c r="AD147" s="44"/>
      <c r="AI147" s="116"/>
      <c r="AT147" s="116"/>
      <c r="AY147" s="45"/>
      <c r="BD147" s="5"/>
      <c r="BN147" s="5"/>
      <c r="CG147" s="46"/>
      <c r="CH147" s="116"/>
      <c r="CS147" s="116"/>
      <c r="CT147" s="135"/>
      <c r="CU147" s="2"/>
      <c r="CV147" s="2"/>
      <c r="CW147" s="2"/>
      <c r="CX147" s="2"/>
      <c r="CY147" s="2"/>
      <c r="CZ147" s="2"/>
      <c r="DA147" s="2"/>
      <c r="DB147" s="2"/>
      <c r="DC147" s="2"/>
      <c r="DD147" s="2"/>
      <c r="DE147" s="2"/>
      <c r="DF147" s="2"/>
      <c r="DG147" s="2"/>
      <c r="DH147" s="2"/>
      <c r="DI147" s="2"/>
      <c r="DJ147" s="2"/>
      <c r="DK147" s="2"/>
      <c r="DL147" s="2"/>
      <c r="DM147" s="3"/>
      <c r="DN147" s="2"/>
      <c r="DO147" s="2"/>
      <c r="DP147" s="2"/>
      <c r="DQ147" s="2"/>
      <c r="DR147" s="2"/>
      <c r="DS147" s="2"/>
      <c r="DT147" s="2"/>
      <c r="DU147" s="2"/>
      <c r="DV147" s="2"/>
      <c r="DW147" s="2"/>
      <c r="DX147" s="2"/>
      <c r="DY147" s="2"/>
      <c r="DZ147" s="2"/>
      <c r="EA147" s="2"/>
      <c r="EB147" s="2"/>
      <c r="EC147" s="2"/>
      <c r="ED147" s="2"/>
      <c r="EE147" s="2"/>
      <c r="EF147" s="2"/>
      <c r="EG147" s="2"/>
      <c r="EH147" s="2"/>
      <c r="EI147" s="2"/>
      <c r="EJ147" s="2"/>
      <c r="EK147" s="2"/>
      <c r="EL147" s="2"/>
      <c r="EM147" s="2"/>
      <c r="EN147" s="2"/>
      <c r="EO147" s="2"/>
      <c r="EP147" s="2"/>
      <c r="EQ147" s="2"/>
    </row>
    <row r="148" spans="1:147" s="39" customFormat="1" x14ac:dyDescent="0.8">
      <c r="A148" s="40"/>
      <c r="G148" s="41"/>
      <c r="H148" s="41"/>
      <c r="K148" s="42"/>
      <c r="M148" s="116"/>
      <c r="R148" s="41"/>
      <c r="S148" s="41"/>
      <c r="T148" s="43"/>
      <c r="X148" s="116"/>
      <c r="AC148" s="44"/>
      <c r="AD148" s="44"/>
      <c r="AI148" s="116"/>
      <c r="AT148" s="116"/>
      <c r="AY148" s="45"/>
      <c r="BD148" s="5"/>
      <c r="BN148" s="5"/>
      <c r="CG148" s="46"/>
      <c r="CH148" s="116"/>
      <c r="CS148" s="116"/>
      <c r="CT148" s="135"/>
      <c r="CU148" s="2"/>
      <c r="CV148" s="2"/>
      <c r="CW148" s="2"/>
      <c r="CX148" s="2"/>
      <c r="CY148" s="2"/>
      <c r="CZ148" s="2"/>
      <c r="DA148" s="2"/>
      <c r="DB148" s="2"/>
      <c r="DC148" s="2"/>
      <c r="DD148" s="2"/>
      <c r="DE148" s="2"/>
      <c r="DF148" s="2"/>
      <c r="DG148" s="2"/>
      <c r="DH148" s="2"/>
      <c r="DI148" s="2"/>
      <c r="DJ148" s="2"/>
      <c r="DK148" s="2"/>
      <c r="DL148" s="2"/>
      <c r="DM148" s="3"/>
      <c r="DN148" s="2"/>
      <c r="DO148" s="2"/>
      <c r="DP148" s="2"/>
      <c r="DQ148" s="2"/>
      <c r="DR148" s="2"/>
      <c r="DS148" s="2"/>
      <c r="DT148" s="2"/>
      <c r="DU148" s="2"/>
      <c r="DV148" s="2"/>
      <c r="DW148" s="2"/>
      <c r="DX148" s="2"/>
      <c r="DY148" s="2"/>
      <c r="DZ148" s="2"/>
      <c r="EA148" s="2"/>
      <c r="EB148" s="2"/>
      <c r="EC148" s="2"/>
      <c r="ED148" s="2"/>
      <c r="EE148" s="2"/>
      <c r="EF148" s="2"/>
      <c r="EG148" s="2"/>
      <c r="EH148" s="2"/>
      <c r="EI148" s="2"/>
      <c r="EJ148" s="2"/>
      <c r="EK148" s="2"/>
      <c r="EL148" s="2"/>
      <c r="EM148" s="2"/>
      <c r="EN148" s="2"/>
      <c r="EO148" s="2"/>
      <c r="EP148" s="2"/>
      <c r="EQ148" s="2"/>
    </row>
    <row r="149" spans="1:147" s="39" customFormat="1" x14ac:dyDescent="0.8">
      <c r="A149" s="40"/>
      <c r="G149" s="41"/>
      <c r="H149" s="41"/>
      <c r="K149" s="42"/>
      <c r="M149" s="116"/>
      <c r="R149" s="41"/>
      <c r="S149" s="41"/>
      <c r="T149" s="43"/>
      <c r="X149" s="116"/>
      <c r="AC149" s="44"/>
      <c r="AD149" s="44"/>
      <c r="AI149" s="116"/>
      <c r="AT149" s="116"/>
      <c r="AY149" s="45"/>
      <c r="BD149" s="5"/>
      <c r="BN149" s="5"/>
      <c r="CG149" s="46"/>
      <c r="CH149" s="116"/>
      <c r="CS149" s="116"/>
      <c r="CT149" s="135"/>
      <c r="CU149" s="2"/>
      <c r="CV149" s="2"/>
      <c r="CW149" s="2"/>
      <c r="CX149" s="2"/>
      <c r="CY149" s="2"/>
      <c r="CZ149" s="2"/>
      <c r="DA149" s="2"/>
      <c r="DB149" s="2"/>
      <c r="DC149" s="2"/>
      <c r="DD149" s="2"/>
      <c r="DE149" s="2"/>
      <c r="DF149" s="2"/>
      <c r="DG149" s="2"/>
      <c r="DH149" s="2"/>
      <c r="DI149" s="2"/>
      <c r="DJ149" s="2"/>
      <c r="DK149" s="2"/>
      <c r="DL149" s="2"/>
      <c r="DM149" s="3"/>
      <c r="DN149" s="2"/>
      <c r="DO149" s="2"/>
      <c r="DP149" s="2"/>
      <c r="DQ149" s="2"/>
      <c r="DR149" s="2"/>
      <c r="DS149" s="2"/>
      <c r="DT149" s="2"/>
      <c r="DU149" s="2"/>
      <c r="DV149" s="2"/>
      <c r="DW149" s="2"/>
      <c r="DX149" s="2"/>
      <c r="DY149" s="2"/>
      <c r="DZ149" s="2"/>
      <c r="EA149" s="2"/>
      <c r="EB149" s="2"/>
      <c r="EC149" s="2"/>
      <c r="ED149" s="2"/>
      <c r="EE149" s="2"/>
      <c r="EF149" s="2"/>
      <c r="EG149" s="2"/>
      <c r="EH149" s="2"/>
      <c r="EI149" s="2"/>
      <c r="EJ149" s="2"/>
      <c r="EK149" s="2"/>
      <c r="EL149" s="2"/>
      <c r="EM149" s="2"/>
      <c r="EN149" s="2"/>
      <c r="EO149" s="2"/>
      <c r="EP149" s="2"/>
      <c r="EQ149" s="2"/>
    </row>
    <row r="150" spans="1:147" s="39" customFormat="1" x14ac:dyDescent="0.8">
      <c r="A150" s="40"/>
      <c r="G150" s="41"/>
      <c r="H150" s="41"/>
      <c r="K150" s="42"/>
      <c r="M150" s="116"/>
      <c r="R150" s="41"/>
      <c r="S150" s="41"/>
      <c r="T150" s="43"/>
      <c r="X150" s="116"/>
      <c r="AC150" s="44"/>
      <c r="AD150" s="44"/>
      <c r="AI150" s="116"/>
      <c r="AT150" s="116"/>
      <c r="AY150" s="45"/>
      <c r="BD150" s="5"/>
      <c r="BN150" s="5"/>
      <c r="CG150" s="46"/>
      <c r="CH150" s="116"/>
      <c r="CS150" s="116"/>
      <c r="CT150" s="135"/>
      <c r="CU150" s="2"/>
      <c r="CV150" s="2"/>
      <c r="CW150" s="2"/>
      <c r="CX150" s="2"/>
      <c r="CY150" s="2"/>
      <c r="CZ150" s="2"/>
      <c r="DA150" s="2"/>
      <c r="DB150" s="2"/>
      <c r="DC150" s="2"/>
      <c r="DD150" s="2"/>
      <c r="DE150" s="2"/>
      <c r="DF150" s="2"/>
      <c r="DG150" s="2"/>
      <c r="DH150" s="2"/>
      <c r="DI150" s="2"/>
      <c r="DJ150" s="2"/>
      <c r="DK150" s="2"/>
      <c r="DL150" s="2"/>
      <c r="DM150" s="3"/>
      <c r="DN150" s="2"/>
      <c r="DO150" s="2"/>
      <c r="DP150" s="2"/>
      <c r="DQ150" s="2"/>
      <c r="DR150" s="2"/>
      <c r="DS150" s="2"/>
      <c r="DT150" s="2"/>
      <c r="DU150" s="2"/>
      <c r="DV150" s="2"/>
      <c r="DW150" s="2"/>
      <c r="DX150" s="2"/>
      <c r="DY150" s="2"/>
      <c r="DZ150" s="2"/>
      <c r="EA150" s="2"/>
      <c r="EB150" s="2"/>
      <c r="EC150" s="2"/>
      <c r="ED150" s="2"/>
      <c r="EE150" s="2"/>
      <c r="EF150" s="2"/>
      <c r="EG150" s="2"/>
      <c r="EH150" s="2"/>
      <c r="EI150" s="2"/>
      <c r="EJ150" s="2"/>
      <c r="EK150" s="2"/>
      <c r="EL150" s="2"/>
      <c r="EM150" s="2"/>
      <c r="EN150" s="2"/>
      <c r="EO150" s="2"/>
      <c r="EP150" s="2"/>
      <c r="EQ150" s="2"/>
    </row>
    <row r="151" spans="1:147" s="39" customFormat="1" x14ac:dyDescent="0.8">
      <c r="A151" s="40"/>
      <c r="G151" s="41"/>
      <c r="H151" s="41"/>
      <c r="K151" s="42"/>
      <c r="M151" s="116"/>
      <c r="R151" s="41"/>
      <c r="S151" s="41"/>
      <c r="T151" s="43"/>
      <c r="X151" s="116"/>
      <c r="AC151" s="44"/>
      <c r="AD151" s="44"/>
      <c r="AI151" s="116"/>
      <c r="AT151" s="116"/>
      <c r="AY151" s="45"/>
      <c r="BD151" s="5"/>
      <c r="BN151" s="5"/>
      <c r="CG151" s="46"/>
      <c r="CH151" s="116"/>
      <c r="CS151" s="116"/>
      <c r="CT151" s="135"/>
      <c r="CU151" s="2"/>
      <c r="CV151" s="2"/>
      <c r="CW151" s="2"/>
      <c r="CX151" s="2"/>
      <c r="CY151" s="2"/>
      <c r="CZ151" s="2"/>
      <c r="DA151" s="2"/>
      <c r="DB151" s="2"/>
      <c r="DC151" s="2"/>
      <c r="DD151" s="2"/>
      <c r="DE151" s="2"/>
      <c r="DF151" s="2"/>
      <c r="DG151" s="2"/>
      <c r="DH151" s="2"/>
      <c r="DI151" s="2"/>
      <c r="DJ151" s="2"/>
      <c r="DK151" s="2"/>
      <c r="DL151" s="2"/>
      <c r="DM151" s="3"/>
      <c r="DN151" s="2"/>
      <c r="DO151" s="2"/>
      <c r="DP151" s="2"/>
      <c r="DQ151" s="2"/>
      <c r="DR151" s="2"/>
      <c r="DS151" s="2"/>
      <c r="DT151" s="2"/>
      <c r="DU151" s="2"/>
      <c r="DV151" s="2"/>
      <c r="DW151" s="2"/>
      <c r="DX151" s="2"/>
      <c r="DY151" s="2"/>
      <c r="DZ151" s="2"/>
      <c r="EA151" s="2"/>
      <c r="EB151" s="2"/>
      <c r="EC151" s="2"/>
      <c r="ED151" s="2"/>
      <c r="EE151" s="2"/>
      <c r="EF151" s="2"/>
      <c r="EG151" s="2"/>
      <c r="EH151" s="2"/>
      <c r="EI151" s="2"/>
      <c r="EJ151" s="2"/>
      <c r="EK151" s="2"/>
      <c r="EL151" s="2"/>
      <c r="EM151" s="2"/>
      <c r="EN151" s="2"/>
      <c r="EO151" s="2"/>
      <c r="EP151" s="2"/>
      <c r="EQ151" s="2"/>
    </row>
    <row r="152" spans="1:147" s="39" customFormat="1" x14ac:dyDescent="0.8">
      <c r="A152" s="40"/>
      <c r="G152" s="41"/>
      <c r="H152" s="41"/>
      <c r="K152" s="42"/>
      <c r="M152" s="116"/>
      <c r="R152" s="41"/>
      <c r="S152" s="41"/>
      <c r="T152" s="43"/>
      <c r="X152" s="116"/>
      <c r="AC152" s="44"/>
      <c r="AD152" s="44"/>
      <c r="AI152" s="116"/>
      <c r="AT152" s="116"/>
      <c r="AY152" s="45"/>
      <c r="BD152" s="5"/>
      <c r="BN152" s="5"/>
      <c r="CG152" s="46"/>
      <c r="CH152" s="116"/>
      <c r="CS152" s="116"/>
      <c r="CT152" s="135"/>
      <c r="CU152" s="2"/>
      <c r="CV152" s="2"/>
      <c r="CW152" s="2"/>
      <c r="CX152" s="2"/>
      <c r="CY152" s="2"/>
      <c r="CZ152" s="2"/>
      <c r="DA152" s="2"/>
      <c r="DB152" s="2"/>
      <c r="DC152" s="2"/>
      <c r="DD152" s="2"/>
      <c r="DE152" s="2"/>
      <c r="DF152" s="2"/>
      <c r="DG152" s="2"/>
      <c r="DH152" s="2"/>
      <c r="DI152" s="2"/>
      <c r="DJ152" s="2"/>
      <c r="DK152" s="2"/>
      <c r="DL152" s="2"/>
      <c r="DM152" s="3"/>
      <c r="DN152" s="2"/>
      <c r="DO152" s="2"/>
      <c r="DP152" s="2"/>
      <c r="DQ152" s="2"/>
      <c r="DR152" s="2"/>
      <c r="DS152" s="2"/>
      <c r="DT152" s="2"/>
      <c r="DU152" s="2"/>
      <c r="DV152" s="2"/>
      <c r="DW152" s="2"/>
      <c r="DX152" s="2"/>
      <c r="DY152" s="2"/>
      <c r="DZ152" s="2"/>
      <c r="EA152" s="2"/>
      <c r="EB152" s="2"/>
      <c r="EC152" s="2"/>
      <c r="ED152" s="2"/>
      <c r="EE152" s="2"/>
      <c r="EF152" s="2"/>
      <c r="EG152" s="2"/>
      <c r="EH152" s="2"/>
      <c r="EI152" s="2"/>
      <c r="EJ152" s="2"/>
      <c r="EK152" s="2"/>
      <c r="EL152" s="2"/>
      <c r="EM152" s="2"/>
      <c r="EN152" s="2"/>
      <c r="EO152" s="2"/>
      <c r="EP152" s="2"/>
      <c r="EQ152" s="2"/>
    </row>
    <row r="153" spans="1:147" s="39" customFormat="1" x14ac:dyDescent="0.8">
      <c r="A153" s="40"/>
      <c r="G153" s="41"/>
      <c r="H153" s="41"/>
      <c r="K153" s="42"/>
      <c r="M153" s="116"/>
      <c r="R153" s="41"/>
      <c r="S153" s="41"/>
      <c r="T153" s="43"/>
      <c r="X153" s="116"/>
      <c r="AC153" s="44"/>
      <c r="AD153" s="44"/>
      <c r="AI153" s="116"/>
      <c r="AT153" s="116"/>
      <c r="AY153" s="45"/>
      <c r="BD153" s="5"/>
      <c r="BN153" s="5"/>
      <c r="CG153" s="46"/>
      <c r="CH153" s="116"/>
      <c r="CS153" s="116"/>
      <c r="CT153" s="135"/>
      <c r="CU153" s="2"/>
      <c r="CV153" s="2"/>
      <c r="CW153" s="2"/>
      <c r="CX153" s="2"/>
      <c r="CY153" s="2"/>
      <c r="CZ153" s="2"/>
      <c r="DA153" s="2"/>
      <c r="DB153" s="2"/>
      <c r="DC153" s="2"/>
      <c r="DD153" s="2"/>
      <c r="DE153" s="2"/>
      <c r="DF153" s="2"/>
      <c r="DG153" s="2"/>
      <c r="DH153" s="2"/>
      <c r="DI153" s="2"/>
      <c r="DJ153" s="2"/>
      <c r="DK153" s="2"/>
      <c r="DL153" s="2"/>
      <c r="DM153" s="3"/>
      <c r="DN153" s="2"/>
      <c r="DO153" s="2"/>
      <c r="DP153" s="2"/>
      <c r="DQ153" s="2"/>
      <c r="DR153" s="2"/>
      <c r="DS153" s="2"/>
      <c r="DT153" s="2"/>
      <c r="DU153" s="2"/>
      <c r="DV153" s="2"/>
      <c r="DW153" s="2"/>
      <c r="DX153" s="2"/>
      <c r="DY153" s="2"/>
      <c r="DZ153" s="2"/>
      <c r="EA153" s="2"/>
      <c r="EB153" s="2"/>
      <c r="EC153" s="2"/>
      <c r="ED153" s="2"/>
      <c r="EE153" s="2"/>
      <c r="EF153" s="2"/>
      <c r="EG153" s="2"/>
      <c r="EH153" s="2"/>
      <c r="EI153" s="2"/>
      <c r="EJ153" s="2"/>
      <c r="EK153" s="2"/>
      <c r="EL153" s="2"/>
      <c r="EM153" s="2"/>
      <c r="EN153" s="2"/>
      <c r="EO153" s="2"/>
      <c r="EP153" s="2"/>
      <c r="EQ153" s="2"/>
    </row>
    <row r="154" spans="1:147" s="39" customFormat="1" x14ac:dyDescent="0.8">
      <c r="A154" s="40"/>
      <c r="G154" s="41"/>
      <c r="H154" s="41"/>
      <c r="K154" s="42"/>
      <c r="M154" s="116"/>
      <c r="R154" s="41"/>
      <c r="S154" s="41"/>
      <c r="T154" s="43"/>
      <c r="X154" s="116"/>
      <c r="AC154" s="44"/>
      <c r="AD154" s="44"/>
      <c r="AI154" s="116"/>
      <c r="AT154" s="116"/>
      <c r="AY154" s="45"/>
      <c r="BD154" s="5"/>
      <c r="BN154" s="5"/>
      <c r="CG154" s="46"/>
      <c r="CH154" s="116"/>
      <c r="CS154" s="116"/>
      <c r="CT154" s="135"/>
      <c r="CU154" s="2"/>
      <c r="CV154" s="2"/>
      <c r="CW154" s="2"/>
      <c r="CX154" s="2"/>
      <c r="CY154" s="2"/>
      <c r="CZ154" s="2"/>
      <c r="DA154" s="2"/>
      <c r="DB154" s="2"/>
      <c r="DC154" s="2"/>
      <c r="DD154" s="2"/>
      <c r="DE154" s="2"/>
      <c r="DF154" s="2"/>
      <c r="DG154" s="2"/>
      <c r="DH154" s="2"/>
      <c r="DI154" s="2"/>
      <c r="DJ154" s="2"/>
      <c r="DK154" s="2"/>
      <c r="DL154" s="2"/>
      <c r="DM154" s="3"/>
      <c r="DN154" s="2"/>
      <c r="DO154" s="2"/>
      <c r="DP154" s="2"/>
      <c r="DQ154" s="2"/>
      <c r="DR154" s="2"/>
      <c r="DS154" s="2"/>
      <c r="DT154" s="2"/>
      <c r="DU154" s="2"/>
      <c r="DV154" s="2"/>
      <c r="DW154" s="2"/>
      <c r="DX154" s="2"/>
      <c r="DY154" s="2"/>
      <c r="DZ154" s="2"/>
      <c r="EA154" s="2"/>
      <c r="EB154" s="2"/>
      <c r="EC154" s="2"/>
      <c r="ED154" s="2"/>
      <c r="EE154" s="2"/>
      <c r="EF154" s="2"/>
      <c r="EG154" s="2"/>
      <c r="EH154" s="2"/>
      <c r="EI154" s="2"/>
      <c r="EJ154" s="2"/>
      <c r="EK154" s="2"/>
      <c r="EL154" s="2"/>
      <c r="EM154" s="2"/>
      <c r="EN154" s="2"/>
      <c r="EO154" s="2"/>
      <c r="EP154" s="2"/>
      <c r="EQ154" s="2"/>
    </row>
    <row r="155" spans="1:147" s="39" customFormat="1" x14ac:dyDescent="0.8">
      <c r="A155" s="40"/>
      <c r="G155" s="41"/>
      <c r="H155" s="41"/>
      <c r="K155" s="42"/>
      <c r="M155" s="116"/>
      <c r="R155" s="41"/>
      <c r="S155" s="41"/>
      <c r="T155" s="43"/>
      <c r="X155" s="116"/>
      <c r="AC155" s="44"/>
      <c r="AD155" s="44"/>
      <c r="AI155" s="116"/>
      <c r="AT155" s="116"/>
      <c r="AY155" s="45"/>
      <c r="BD155" s="5"/>
      <c r="BN155" s="5"/>
      <c r="CG155" s="46"/>
      <c r="CH155" s="116"/>
      <c r="CS155" s="116"/>
      <c r="CT155" s="135"/>
      <c r="CU155" s="2"/>
      <c r="CV155" s="2"/>
      <c r="CW155" s="2"/>
      <c r="CX155" s="2"/>
      <c r="CY155" s="2"/>
      <c r="CZ155" s="2"/>
      <c r="DA155" s="2"/>
      <c r="DB155" s="2"/>
      <c r="DC155" s="2"/>
      <c r="DD155" s="2"/>
      <c r="DE155" s="2"/>
      <c r="DF155" s="2"/>
      <c r="DG155" s="2"/>
      <c r="DH155" s="2"/>
      <c r="DI155" s="2"/>
      <c r="DJ155" s="2"/>
      <c r="DK155" s="2"/>
      <c r="DL155" s="2"/>
      <c r="DM155" s="3"/>
      <c r="DN155" s="2"/>
      <c r="DO155" s="2"/>
      <c r="DP155" s="2"/>
      <c r="DQ155" s="2"/>
      <c r="DR155" s="2"/>
      <c r="DS155" s="2"/>
      <c r="DT155" s="2"/>
      <c r="DU155" s="2"/>
      <c r="DV155" s="2"/>
      <c r="DW155" s="2"/>
      <c r="DX155" s="2"/>
      <c r="DY155" s="2"/>
      <c r="DZ155" s="2"/>
      <c r="EA155" s="2"/>
      <c r="EB155" s="2"/>
      <c r="EC155" s="2"/>
      <c r="ED155" s="2"/>
      <c r="EE155" s="2"/>
      <c r="EF155" s="2"/>
      <c r="EG155" s="2"/>
      <c r="EH155" s="2"/>
      <c r="EI155" s="2"/>
      <c r="EJ155" s="2"/>
      <c r="EK155" s="2"/>
      <c r="EL155" s="2"/>
      <c r="EM155" s="2"/>
      <c r="EN155" s="2"/>
      <c r="EO155" s="2"/>
      <c r="EP155" s="2"/>
      <c r="EQ155" s="2"/>
    </row>
    <row r="156" spans="1:147" s="39" customFormat="1" x14ac:dyDescent="0.8">
      <c r="A156" s="40"/>
      <c r="G156" s="41"/>
      <c r="H156" s="41"/>
      <c r="K156" s="42"/>
      <c r="M156" s="116"/>
      <c r="R156" s="41"/>
      <c r="S156" s="41"/>
      <c r="T156" s="43"/>
      <c r="X156" s="116"/>
      <c r="AC156" s="44"/>
      <c r="AD156" s="44"/>
      <c r="AI156" s="116"/>
      <c r="AT156" s="116"/>
      <c r="AY156" s="45"/>
      <c r="BD156" s="5"/>
      <c r="BN156" s="5"/>
      <c r="CG156" s="46"/>
      <c r="CH156" s="116"/>
      <c r="CS156" s="116"/>
      <c r="CT156" s="135"/>
      <c r="CU156" s="2"/>
      <c r="CV156" s="2"/>
      <c r="CW156" s="2"/>
      <c r="CX156" s="2"/>
      <c r="CY156" s="2"/>
      <c r="CZ156" s="2"/>
      <c r="DA156" s="2"/>
      <c r="DB156" s="2"/>
      <c r="DC156" s="2"/>
      <c r="DD156" s="2"/>
      <c r="DE156" s="2"/>
      <c r="DF156" s="2"/>
      <c r="DG156" s="2"/>
      <c r="DH156" s="2"/>
      <c r="DI156" s="2"/>
      <c r="DJ156" s="2"/>
      <c r="DK156" s="2"/>
      <c r="DL156" s="2"/>
      <c r="DM156" s="3"/>
      <c r="DN156" s="2"/>
      <c r="DO156" s="2"/>
      <c r="DP156" s="2"/>
      <c r="DQ156" s="2"/>
      <c r="DR156" s="2"/>
      <c r="DS156" s="2"/>
      <c r="DT156" s="2"/>
      <c r="DU156" s="2"/>
      <c r="DV156" s="2"/>
      <c r="DW156" s="2"/>
      <c r="DX156" s="2"/>
      <c r="DY156" s="2"/>
      <c r="DZ156" s="2"/>
      <c r="EA156" s="2"/>
      <c r="EB156" s="2"/>
      <c r="EC156" s="2"/>
      <c r="ED156" s="2"/>
      <c r="EE156" s="2"/>
      <c r="EF156" s="2"/>
      <c r="EG156" s="2"/>
      <c r="EH156" s="2"/>
      <c r="EI156" s="2"/>
      <c r="EJ156" s="2"/>
      <c r="EK156" s="2"/>
      <c r="EL156" s="2"/>
      <c r="EM156" s="2"/>
      <c r="EN156" s="2"/>
      <c r="EO156" s="2"/>
      <c r="EP156" s="2"/>
      <c r="EQ156" s="2"/>
    </row>
    <row r="157" spans="1:147" s="39" customFormat="1" x14ac:dyDescent="0.8">
      <c r="A157" s="40"/>
      <c r="G157" s="41"/>
      <c r="H157" s="41"/>
      <c r="K157" s="42"/>
      <c r="M157" s="116"/>
      <c r="R157" s="41"/>
      <c r="S157" s="41"/>
      <c r="T157" s="43"/>
      <c r="X157" s="116"/>
      <c r="AC157" s="44"/>
      <c r="AD157" s="44"/>
      <c r="AI157" s="116"/>
      <c r="AT157" s="116"/>
      <c r="AY157" s="45"/>
      <c r="BD157" s="5"/>
      <c r="BN157" s="5"/>
      <c r="CG157" s="46"/>
      <c r="CH157" s="116"/>
      <c r="CS157" s="116"/>
      <c r="CT157" s="135"/>
      <c r="CU157" s="2"/>
      <c r="CV157" s="2"/>
      <c r="CW157" s="2"/>
      <c r="CX157" s="2"/>
      <c r="CY157" s="2"/>
      <c r="CZ157" s="2"/>
      <c r="DA157" s="2"/>
      <c r="DB157" s="2"/>
      <c r="DC157" s="2"/>
      <c r="DD157" s="2"/>
      <c r="DE157" s="2"/>
      <c r="DF157" s="2"/>
      <c r="DG157" s="2"/>
      <c r="DH157" s="2"/>
      <c r="DI157" s="2"/>
      <c r="DJ157" s="2"/>
      <c r="DK157" s="2"/>
      <c r="DL157" s="2"/>
      <c r="DM157" s="3"/>
      <c r="DN157" s="2"/>
      <c r="DO157" s="2"/>
      <c r="DP157" s="2"/>
      <c r="DQ157" s="2"/>
      <c r="DR157" s="2"/>
      <c r="DS157" s="2"/>
      <c r="DT157" s="2"/>
      <c r="DU157" s="2"/>
      <c r="DV157" s="2"/>
      <c r="DW157" s="2"/>
      <c r="DX157" s="2"/>
      <c r="DY157" s="2"/>
      <c r="DZ157" s="2"/>
      <c r="EA157" s="2"/>
      <c r="EB157" s="2"/>
      <c r="EC157" s="2"/>
      <c r="ED157" s="2"/>
      <c r="EE157" s="2"/>
      <c r="EF157" s="2"/>
      <c r="EG157" s="2"/>
      <c r="EH157" s="2"/>
      <c r="EI157" s="2"/>
      <c r="EJ157" s="2"/>
      <c r="EK157" s="2"/>
      <c r="EL157" s="2"/>
      <c r="EM157" s="2"/>
      <c r="EN157" s="2"/>
      <c r="EO157" s="2"/>
      <c r="EP157" s="2"/>
      <c r="EQ157" s="2"/>
    </row>
    <row r="158" spans="1:147" s="39" customFormat="1" x14ac:dyDescent="0.8">
      <c r="A158" s="40"/>
      <c r="G158" s="41"/>
      <c r="H158" s="41"/>
      <c r="K158" s="42"/>
      <c r="M158" s="116"/>
      <c r="R158" s="41"/>
      <c r="S158" s="41"/>
      <c r="T158" s="43"/>
      <c r="X158" s="116"/>
      <c r="AC158" s="44"/>
      <c r="AD158" s="44"/>
      <c r="AI158" s="116"/>
      <c r="AT158" s="116"/>
      <c r="AY158" s="45"/>
      <c r="BD158" s="5"/>
      <c r="BN158" s="5"/>
      <c r="CG158" s="46"/>
      <c r="CH158" s="116"/>
      <c r="CS158" s="116"/>
      <c r="CT158" s="135"/>
      <c r="CU158" s="2"/>
      <c r="CV158" s="2"/>
      <c r="CW158" s="2"/>
      <c r="CX158" s="2"/>
      <c r="CY158" s="2"/>
      <c r="CZ158" s="2"/>
      <c r="DA158" s="2"/>
      <c r="DB158" s="2"/>
      <c r="DC158" s="2"/>
      <c r="DD158" s="2"/>
      <c r="DE158" s="2"/>
      <c r="DF158" s="2"/>
      <c r="DG158" s="2"/>
      <c r="DH158" s="2"/>
      <c r="DI158" s="2"/>
      <c r="DJ158" s="2"/>
      <c r="DK158" s="2"/>
      <c r="DL158" s="2"/>
      <c r="DM158" s="3"/>
      <c r="DN158" s="2"/>
      <c r="DO158" s="2"/>
      <c r="DP158" s="2"/>
      <c r="DQ158" s="2"/>
      <c r="DR158" s="2"/>
      <c r="DS158" s="2"/>
      <c r="DT158" s="2"/>
      <c r="DU158" s="2"/>
      <c r="DV158" s="2"/>
      <c r="DW158" s="2"/>
      <c r="DX158" s="2"/>
      <c r="DY158" s="2"/>
      <c r="DZ158" s="2"/>
      <c r="EA158" s="2"/>
      <c r="EB158" s="2"/>
      <c r="EC158" s="2"/>
      <c r="ED158" s="2"/>
      <c r="EE158" s="2"/>
      <c r="EF158" s="2"/>
      <c r="EG158" s="2"/>
      <c r="EH158" s="2"/>
      <c r="EI158" s="2"/>
      <c r="EJ158" s="2"/>
      <c r="EK158" s="2"/>
      <c r="EL158" s="2"/>
      <c r="EM158" s="2"/>
      <c r="EN158" s="2"/>
      <c r="EO158" s="2"/>
      <c r="EP158" s="2"/>
      <c r="EQ158" s="2"/>
    </row>
    <row r="159" spans="1:147" s="39" customFormat="1" x14ac:dyDescent="0.8">
      <c r="A159" s="40"/>
      <c r="G159" s="41"/>
      <c r="H159" s="41"/>
      <c r="K159" s="42"/>
      <c r="M159" s="116"/>
      <c r="R159" s="41"/>
      <c r="S159" s="41"/>
      <c r="T159" s="43"/>
      <c r="X159" s="116"/>
      <c r="AC159" s="44"/>
      <c r="AD159" s="44"/>
      <c r="AI159" s="116"/>
      <c r="AT159" s="116"/>
      <c r="AY159" s="45"/>
      <c r="BD159" s="5"/>
      <c r="BN159" s="5"/>
      <c r="CG159" s="46"/>
      <c r="CH159" s="116"/>
      <c r="CS159" s="116"/>
      <c r="CT159" s="135"/>
      <c r="CU159" s="2"/>
      <c r="CV159" s="2"/>
      <c r="CW159" s="2"/>
      <c r="CX159" s="2"/>
      <c r="CY159" s="2"/>
      <c r="CZ159" s="2"/>
      <c r="DA159" s="2"/>
      <c r="DB159" s="2"/>
      <c r="DC159" s="2"/>
      <c r="DD159" s="2"/>
      <c r="DE159" s="2"/>
      <c r="DF159" s="2"/>
      <c r="DG159" s="2"/>
      <c r="DH159" s="2"/>
      <c r="DI159" s="2"/>
      <c r="DJ159" s="2"/>
      <c r="DK159" s="2"/>
      <c r="DL159" s="2"/>
      <c r="DM159" s="3"/>
      <c r="DN159" s="2"/>
      <c r="DO159" s="2"/>
      <c r="DP159" s="2"/>
      <c r="DQ159" s="2"/>
      <c r="DR159" s="2"/>
      <c r="DS159" s="2"/>
      <c r="DT159" s="2"/>
      <c r="DU159" s="2"/>
      <c r="DV159" s="2"/>
      <c r="DW159" s="2"/>
      <c r="DX159" s="2"/>
      <c r="DY159" s="2"/>
      <c r="DZ159" s="2"/>
      <c r="EA159" s="2"/>
      <c r="EB159" s="2"/>
      <c r="EC159" s="2"/>
      <c r="ED159" s="2"/>
      <c r="EE159" s="2"/>
      <c r="EF159" s="2"/>
      <c r="EG159" s="2"/>
      <c r="EH159" s="2"/>
      <c r="EI159" s="2"/>
      <c r="EJ159" s="2"/>
      <c r="EK159" s="2"/>
      <c r="EL159" s="2"/>
      <c r="EM159" s="2"/>
      <c r="EN159" s="2"/>
      <c r="EO159" s="2"/>
      <c r="EP159" s="2"/>
      <c r="EQ159" s="2"/>
    </row>
    <row r="160" spans="1:147" s="39" customFormat="1" x14ac:dyDescent="0.8">
      <c r="A160" s="40"/>
      <c r="G160" s="41"/>
      <c r="H160" s="41"/>
      <c r="K160" s="42"/>
      <c r="M160" s="116"/>
      <c r="R160" s="41"/>
      <c r="S160" s="41"/>
      <c r="T160" s="43"/>
      <c r="X160" s="116"/>
      <c r="AC160" s="44"/>
      <c r="AD160" s="44"/>
      <c r="AI160" s="116"/>
      <c r="AT160" s="116"/>
      <c r="AY160" s="45"/>
      <c r="BD160" s="5"/>
      <c r="BN160" s="5"/>
      <c r="CG160" s="46"/>
      <c r="CH160" s="116"/>
      <c r="CS160" s="116"/>
      <c r="CT160" s="135"/>
      <c r="CU160" s="2"/>
      <c r="CV160" s="2"/>
      <c r="CW160" s="2"/>
      <c r="CX160" s="2"/>
      <c r="CY160" s="2"/>
      <c r="CZ160" s="2"/>
      <c r="DA160" s="2"/>
      <c r="DB160" s="2"/>
      <c r="DC160" s="2"/>
      <c r="DD160" s="2"/>
      <c r="DE160" s="2"/>
      <c r="DF160" s="2"/>
      <c r="DG160" s="2"/>
      <c r="DH160" s="2"/>
      <c r="DI160" s="2"/>
      <c r="DJ160" s="2"/>
      <c r="DK160" s="2"/>
      <c r="DL160" s="2"/>
      <c r="DM160" s="3"/>
      <c r="DN160" s="2"/>
      <c r="DO160" s="2"/>
      <c r="DP160" s="2"/>
      <c r="DQ160" s="2"/>
      <c r="DR160" s="2"/>
      <c r="DS160" s="2"/>
      <c r="DT160" s="2"/>
      <c r="DU160" s="2"/>
      <c r="DV160" s="2"/>
      <c r="DW160" s="2"/>
      <c r="DX160" s="2"/>
      <c r="DY160" s="2"/>
      <c r="DZ160" s="2"/>
      <c r="EA160" s="2"/>
      <c r="EB160" s="2"/>
      <c r="EC160" s="2"/>
      <c r="ED160" s="2"/>
      <c r="EE160" s="2"/>
      <c r="EF160" s="2"/>
      <c r="EG160" s="2"/>
      <c r="EH160" s="2"/>
      <c r="EI160" s="2"/>
      <c r="EJ160" s="2"/>
      <c r="EK160" s="2"/>
      <c r="EL160" s="2"/>
      <c r="EM160" s="2"/>
      <c r="EN160" s="2"/>
      <c r="EO160" s="2"/>
      <c r="EP160" s="2"/>
      <c r="EQ160" s="2"/>
    </row>
    <row r="161" spans="1:147" s="39" customFormat="1" x14ac:dyDescent="0.8">
      <c r="A161" s="40"/>
      <c r="G161" s="41"/>
      <c r="H161" s="41"/>
      <c r="K161" s="42"/>
      <c r="M161" s="116"/>
      <c r="R161" s="41"/>
      <c r="S161" s="41"/>
      <c r="T161" s="43"/>
      <c r="X161" s="116"/>
      <c r="AC161" s="44"/>
      <c r="AD161" s="44"/>
      <c r="AI161" s="116"/>
      <c r="AT161" s="116"/>
      <c r="AY161" s="45"/>
      <c r="BD161" s="5"/>
      <c r="BN161" s="5"/>
      <c r="CG161" s="46"/>
      <c r="CH161" s="116"/>
      <c r="CS161" s="116"/>
      <c r="CT161" s="135"/>
      <c r="CU161" s="2"/>
      <c r="CV161" s="2"/>
      <c r="CW161" s="2"/>
      <c r="CX161" s="2"/>
      <c r="CY161" s="2"/>
      <c r="CZ161" s="2"/>
      <c r="DA161" s="2"/>
      <c r="DB161" s="2"/>
      <c r="DC161" s="2"/>
      <c r="DD161" s="2"/>
      <c r="DE161" s="2"/>
      <c r="DF161" s="2"/>
      <c r="DG161" s="2"/>
      <c r="DH161" s="2"/>
      <c r="DI161" s="2"/>
      <c r="DJ161" s="2"/>
      <c r="DK161" s="2"/>
      <c r="DL161" s="2"/>
      <c r="DM161" s="3"/>
      <c r="DN161" s="2"/>
      <c r="DO161" s="2"/>
      <c r="DP161" s="2"/>
      <c r="DQ161" s="2"/>
      <c r="DR161" s="2"/>
      <c r="DS161" s="2"/>
      <c r="DT161" s="2"/>
      <c r="DU161" s="2"/>
      <c r="DV161" s="2"/>
      <c r="DW161" s="2"/>
      <c r="DX161" s="2"/>
      <c r="DY161" s="2"/>
      <c r="DZ161" s="2"/>
      <c r="EA161" s="2"/>
      <c r="EB161" s="2"/>
      <c r="EC161" s="2"/>
      <c r="ED161" s="2"/>
      <c r="EE161" s="2"/>
      <c r="EF161" s="2"/>
      <c r="EG161" s="2"/>
      <c r="EH161" s="2"/>
      <c r="EI161" s="2"/>
      <c r="EJ161" s="2"/>
      <c r="EK161" s="2"/>
      <c r="EL161" s="2"/>
      <c r="EM161" s="2"/>
      <c r="EN161" s="2"/>
      <c r="EO161" s="2"/>
      <c r="EP161" s="2"/>
      <c r="EQ161" s="2"/>
    </row>
    <row r="162" spans="1:147" s="39" customFormat="1" x14ac:dyDescent="0.8">
      <c r="A162" s="40"/>
      <c r="G162" s="41"/>
      <c r="H162" s="41"/>
      <c r="K162" s="42"/>
      <c r="M162" s="116"/>
      <c r="R162" s="41"/>
      <c r="S162" s="41"/>
      <c r="T162" s="43"/>
      <c r="X162" s="116"/>
      <c r="AC162" s="44"/>
      <c r="AD162" s="44"/>
      <c r="AI162" s="116"/>
      <c r="AT162" s="116"/>
      <c r="AY162" s="45"/>
      <c r="BD162" s="5"/>
      <c r="BN162" s="5"/>
      <c r="CG162" s="46"/>
      <c r="CH162" s="116"/>
      <c r="CS162" s="116"/>
      <c r="CT162" s="135"/>
      <c r="CU162" s="2"/>
      <c r="CV162" s="2"/>
      <c r="CW162" s="2"/>
      <c r="CX162" s="2"/>
      <c r="CY162" s="2"/>
      <c r="CZ162" s="2"/>
      <c r="DA162" s="2"/>
      <c r="DB162" s="2"/>
      <c r="DC162" s="2"/>
      <c r="DD162" s="2"/>
      <c r="DE162" s="2"/>
      <c r="DF162" s="2"/>
      <c r="DG162" s="2"/>
      <c r="DH162" s="2"/>
      <c r="DI162" s="2"/>
      <c r="DJ162" s="2"/>
      <c r="DK162" s="2"/>
      <c r="DL162" s="2"/>
      <c r="DM162" s="3"/>
      <c r="DN162" s="2"/>
      <c r="DO162" s="2"/>
      <c r="DP162" s="2"/>
      <c r="DQ162" s="2"/>
      <c r="DR162" s="2"/>
      <c r="DS162" s="2"/>
      <c r="DT162" s="2"/>
      <c r="DU162" s="2"/>
      <c r="DV162" s="2"/>
      <c r="DW162" s="2"/>
      <c r="DX162" s="2"/>
      <c r="DY162" s="2"/>
      <c r="DZ162" s="2"/>
      <c r="EA162" s="2"/>
      <c r="EB162" s="2"/>
      <c r="EC162" s="2"/>
      <c r="ED162" s="2"/>
      <c r="EE162" s="2"/>
      <c r="EF162" s="2"/>
      <c r="EG162" s="2"/>
      <c r="EH162" s="2"/>
      <c r="EI162" s="2"/>
      <c r="EJ162" s="2"/>
      <c r="EK162" s="2"/>
      <c r="EL162" s="2"/>
      <c r="EM162" s="2"/>
      <c r="EN162" s="2"/>
      <c r="EO162" s="2"/>
      <c r="EP162" s="2"/>
      <c r="EQ162" s="2"/>
    </row>
    <row r="163" spans="1:147" s="39" customFormat="1" x14ac:dyDescent="0.8">
      <c r="A163" s="40"/>
      <c r="G163" s="41"/>
      <c r="H163" s="41"/>
      <c r="K163" s="42"/>
      <c r="M163" s="116"/>
      <c r="R163" s="41"/>
      <c r="S163" s="41"/>
      <c r="T163" s="43"/>
      <c r="X163" s="116"/>
      <c r="AC163" s="44"/>
      <c r="AD163" s="44"/>
      <c r="AI163" s="116"/>
      <c r="AT163" s="116"/>
      <c r="AY163" s="45"/>
      <c r="BD163" s="5"/>
      <c r="BN163" s="5"/>
      <c r="CG163" s="46"/>
      <c r="CH163" s="116"/>
      <c r="CS163" s="116"/>
      <c r="CT163" s="135"/>
      <c r="CU163" s="2"/>
      <c r="CV163" s="2"/>
      <c r="CW163" s="2"/>
      <c r="CX163" s="2"/>
      <c r="CY163" s="2"/>
      <c r="CZ163" s="2"/>
      <c r="DA163" s="2"/>
      <c r="DB163" s="2"/>
      <c r="DC163" s="2"/>
      <c r="DD163" s="2"/>
      <c r="DE163" s="2"/>
      <c r="DF163" s="2"/>
      <c r="DG163" s="2"/>
      <c r="DH163" s="2"/>
      <c r="DI163" s="2"/>
      <c r="DJ163" s="2"/>
      <c r="DK163" s="2"/>
      <c r="DL163" s="2"/>
      <c r="DM163" s="3"/>
      <c r="DN163" s="2"/>
      <c r="DO163" s="2"/>
      <c r="DP163" s="2"/>
      <c r="DQ163" s="2"/>
      <c r="DR163" s="2"/>
      <c r="DS163" s="2"/>
      <c r="DT163" s="2"/>
      <c r="DU163" s="2"/>
      <c r="DV163" s="2"/>
      <c r="DW163" s="2"/>
      <c r="DX163" s="2"/>
      <c r="DY163" s="2"/>
      <c r="DZ163" s="2"/>
      <c r="EA163" s="2"/>
      <c r="EB163" s="2"/>
      <c r="EC163" s="2"/>
      <c r="ED163" s="2"/>
      <c r="EE163" s="2"/>
      <c r="EF163" s="2"/>
      <c r="EG163" s="2"/>
      <c r="EH163" s="2"/>
      <c r="EI163" s="2"/>
      <c r="EJ163" s="2"/>
      <c r="EK163" s="2"/>
      <c r="EL163" s="2"/>
      <c r="EM163" s="2"/>
      <c r="EN163" s="2"/>
      <c r="EO163" s="2"/>
      <c r="EP163" s="2"/>
      <c r="EQ163" s="2"/>
    </row>
    <row r="164" spans="1:147" s="39" customFormat="1" x14ac:dyDescent="0.8">
      <c r="A164" s="40"/>
      <c r="G164" s="41"/>
      <c r="H164" s="41"/>
      <c r="K164" s="42"/>
      <c r="M164" s="116"/>
      <c r="R164" s="41"/>
      <c r="S164" s="41"/>
      <c r="T164" s="43"/>
      <c r="X164" s="116"/>
      <c r="AC164" s="44"/>
      <c r="AD164" s="44"/>
      <c r="AI164" s="116"/>
      <c r="AT164" s="116"/>
      <c r="AY164" s="45"/>
      <c r="BD164" s="5"/>
      <c r="BN164" s="5"/>
      <c r="CG164" s="46"/>
      <c r="CH164" s="116"/>
      <c r="CS164" s="116"/>
      <c r="CT164" s="135"/>
      <c r="CU164" s="2"/>
      <c r="CV164" s="2"/>
      <c r="CW164" s="2"/>
      <c r="CX164" s="2"/>
      <c r="CY164" s="2"/>
      <c r="CZ164" s="2"/>
      <c r="DA164" s="2"/>
      <c r="DB164" s="2"/>
      <c r="DC164" s="2"/>
      <c r="DD164" s="2"/>
      <c r="DE164" s="2"/>
      <c r="DF164" s="2"/>
      <c r="DG164" s="2"/>
      <c r="DH164" s="2"/>
      <c r="DI164" s="2"/>
      <c r="DJ164" s="2"/>
      <c r="DK164" s="2"/>
      <c r="DL164" s="2"/>
      <c r="DM164" s="3"/>
      <c r="DN164" s="2"/>
      <c r="DO164" s="2"/>
      <c r="DP164" s="2"/>
      <c r="DQ164" s="2"/>
      <c r="DR164" s="2"/>
      <c r="DS164" s="2"/>
      <c r="DT164" s="2"/>
      <c r="DU164" s="2"/>
      <c r="DV164" s="2"/>
      <c r="DW164" s="2"/>
      <c r="DX164" s="2"/>
      <c r="DY164" s="2"/>
      <c r="DZ164" s="2"/>
      <c r="EA164" s="2"/>
      <c r="EB164" s="2"/>
      <c r="EC164" s="2"/>
      <c r="ED164" s="2"/>
      <c r="EE164" s="2"/>
      <c r="EF164" s="2"/>
      <c r="EG164" s="2"/>
      <c r="EH164" s="2"/>
      <c r="EI164" s="2"/>
      <c r="EJ164" s="2"/>
      <c r="EK164" s="2"/>
      <c r="EL164" s="2"/>
      <c r="EM164" s="2"/>
      <c r="EN164" s="2"/>
      <c r="EO164" s="2"/>
      <c r="EP164" s="2"/>
      <c r="EQ164" s="2"/>
    </row>
    <row r="165" spans="1:147" s="39" customFormat="1" x14ac:dyDescent="0.8">
      <c r="A165" s="40"/>
      <c r="G165" s="41"/>
      <c r="H165" s="41"/>
      <c r="K165" s="42"/>
      <c r="M165" s="116"/>
      <c r="R165" s="41"/>
      <c r="S165" s="41"/>
      <c r="T165" s="43"/>
      <c r="X165" s="116"/>
      <c r="AC165" s="44"/>
      <c r="AD165" s="44"/>
      <c r="AI165" s="116"/>
      <c r="AT165" s="116"/>
      <c r="AY165" s="45"/>
      <c r="BD165" s="5"/>
      <c r="BN165" s="5"/>
      <c r="CG165" s="46"/>
      <c r="CH165" s="116"/>
      <c r="CS165" s="116"/>
      <c r="CT165" s="135"/>
      <c r="CU165" s="2"/>
      <c r="CV165" s="2"/>
      <c r="CW165" s="2"/>
      <c r="CX165" s="2"/>
      <c r="CY165" s="2"/>
      <c r="CZ165" s="2"/>
      <c r="DA165" s="2"/>
      <c r="DB165" s="2"/>
      <c r="DC165" s="2"/>
      <c r="DD165" s="2"/>
      <c r="DE165" s="2"/>
      <c r="DF165" s="2"/>
      <c r="DG165" s="2"/>
      <c r="DH165" s="2"/>
      <c r="DI165" s="2"/>
      <c r="DJ165" s="2"/>
      <c r="DK165" s="2"/>
      <c r="DL165" s="2"/>
      <c r="DM165" s="3"/>
      <c r="DN165" s="2"/>
      <c r="DO165" s="2"/>
      <c r="DP165" s="2"/>
      <c r="DQ165" s="2"/>
      <c r="DR165" s="2"/>
      <c r="DS165" s="2"/>
      <c r="DT165" s="2"/>
      <c r="DU165" s="2"/>
      <c r="DV165" s="2"/>
      <c r="DW165" s="2"/>
      <c r="DX165" s="2"/>
      <c r="DY165" s="2"/>
      <c r="DZ165" s="2"/>
      <c r="EA165" s="2"/>
      <c r="EB165" s="2"/>
      <c r="EC165" s="2"/>
      <c r="ED165" s="2"/>
      <c r="EE165" s="2"/>
      <c r="EF165" s="2"/>
      <c r="EG165" s="2"/>
      <c r="EH165" s="2"/>
      <c r="EI165" s="2"/>
      <c r="EJ165" s="2"/>
      <c r="EK165" s="2"/>
      <c r="EL165" s="2"/>
      <c r="EM165" s="2"/>
      <c r="EN165" s="2"/>
      <c r="EO165" s="2"/>
      <c r="EP165" s="2"/>
      <c r="EQ165" s="2"/>
    </row>
    <row r="166" spans="1:147" s="39" customFormat="1" x14ac:dyDescent="0.8">
      <c r="A166" s="40"/>
      <c r="G166" s="41"/>
      <c r="H166" s="41"/>
      <c r="K166" s="42"/>
      <c r="M166" s="116"/>
      <c r="R166" s="41"/>
      <c r="S166" s="41"/>
      <c r="T166" s="43"/>
      <c r="X166" s="116"/>
      <c r="AC166" s="44"/>
      <c r="AD166" s="44"/>
      <c r="AI166" s="116"/>
      <c r="AT166" s="116"/>
      <c r="AY166" s="45"/>
      <c r="BD166" s="5"/>
      <c r="BN166" s="5"/>
      <c r="CG166" s="46"/>
      <c r="CH166" s="116"/>
      <c r="CS166" s="116"/>
      <c r="CT166" s="135"/>
      <c r="CU166" s="2"/>
      <c r="CV166" s="2"/>
      <c r="CW166" s="2"/>
      <c r="CX166" s="2"/>
      <c r="CY166" s="2"/>
      <c r="CZ166" s="2"/>
      <c r="DA166" s="2"/>
      <c r="DB166" s="2"/>
      <c r="DC166" s="2"/>
      <c r="DD166" s="2"/>
      <c r="DE166" s="2"/>
      <c r="DF166" s="2"/>
      <c r="DG166" s="2"/>
      <c r="DH166" s="2"/>
      <c r="DI166" s="2"/>
      <c r="DJ166" s="2"/>
      <c r="DK166" s="2"/>
      <c r="DL166" s="2"/>
      <c r="DM166" s="3"/>
      <c r="DN166" s="2"/>
      <c r="DO166" s="2"/>
      <c r="DP166" s="2"/>
      <c r="DQ166" s="2"/>
      <c r="DR166" s="2"/>
      <c r="DS166" s="2"/>
      <c r="DT166" s="2"/>
      <c r="DU166" s="2"/>
      <c r="DV166" s="2"/>
      <c r="DW166" s="2"/>
      <c r="DX166" s="2"/>
      <c r="DY166" s="2"/>
      <c r="DZ166" s="2"/>
      <c r="EA166" s="2"/>
      <c r="EB166" s="2"/>
      <c r="EC166" s="2"/>
      <c r="ED166" s="2"/>
      <c r="EE166" s="2"/>
      <c r="EF166" s="2"/>
      <c r="EG166" s="2"/>
      <c r="EH166" s="2"/>
      <c r="EI166" s="2"/>
      <c r="EJ166" s="2"/>
      <c r="EK166" s="2"/>
      <c r="EL166" s="2"/>
      <c r="EM166" s="2"/>
      <c r="EN166" s="2"/>
      <c r="EO166" s="2"/>
      <c r="EP166" s="2"/>
      <c r="EQ166" s="2"/>
    </row>
    <row r="167" spans="1:147" s="39" customFormat="1" x14ac:dyDescent="0.8">
      <c r="A167" s="40"/>
      <c r="G167" s="41"/>
      <c r="H167" s="41"/>
      <c r="K167" s="42"/>
      <c r="M167" s="116"/>
      <c r="R167" s="41"/>
      <c r="S167" s="41"/>
      <c r="T167" s="43"/>
      <c r="X167" s="116"/>
      <c r="AC167" s="44"/>
      <c r="AD167" s="44"/>
      <c r="AI167" s="116"/>
      <c r="AT167" s="116"/>
      <c r="AY167" s="45"/>
      <c r="BD167" s="5"/>
      <c r="BN167" s="5"/>
      <c r="CG167" s="46"/>
      <c r="CH167" s="116"/>
      <c r="CS167" s="116"/>
      <c r="CT167" s="135"/>
      <c r="CU167" s="2"/>
      <c r="CV167" s="2"/>
      <c r="CW167" s="2"/>
      <c r="CX167" s="2"/>
      <c r="CY167" s="2"/>
      <c r="CZ167" s="2"/>
      <c r="DA167" s="2"/>
      <c r="DB167" s="2"/>
      <c r="DC167" s="2"/>
      <c r="DD167" s="2"/>
      <c r="DE167" s="2"/>
      <c r="DF167" s="2"/>
      <c r="DG167" s="2"/>
      <c r="DH167" s="2"/>
      <c r="DI167" s="2"/>
      <c r="DJ167" s="2"/>
      <c r="DK167" s="2"/>
      <c r="DL167" s="2"/>
      <c r="DM167" s="3"/>
      <c r="DN167" s="2"/>
      <c r="DO167" s="2"/>
      <c r="DP167" s="2"/>
      <c r="DQ167" s="2"/>
      <c r="DR167" s="2"/>
      <c r="DS167" s="2"/>
      <c r="DT167" s="2"/>
      <c r="DU167" s="2"/>
      <c r="DV167" s="2"/>
      <c r="DW167" s="2"/>
      <c r="DX167" s="2"/>
      <c r="DY167" s="2"/>
      <c r="DZ167" s="2"/>
      <c r="EA167" s="2"/>
      <c r="EB167" s="2"/>
      <c r="EC167" s="2"/>
      <c r="ED167" s="2"/>
      <c r="EE167" s="2"/>
      <c r="EF167" s="2"/>
      <c r="EG167" s="2"/>
      <c r="EH167" s="2"/>
      <c r="EI167" s="2"/>
      <c r="EJ167" s="2"/>
      <c r="EK167" s="2"/>
      <c r="EL167" s="2"/>
      <c r="EM167" s="2"/>
      <c r="EN167" s="2"/>
      <c r="EO167" s="2"/>
      <c r="EP167" s="2"/>
      <c r="EQ167" s="2"/>
    </row>
    <row r="168" spans="1:147" s="39" customFormat="1" x14ac:dyDescent="0.8">
      <c r="A168" s="40"/>
      <c r="G168" s="41"/>
      <c r="H168" s="41"/>
      <c r="K168" s="42"/>
      <c r="M168" s="116"/>
      <c r="R168" s="41"/>
      <c r="S168" s="41"/>
      <c r="T168" s="43"/>
      <c r="X168" s="116"/>
      <c r="AC168" s="44"/>
      <c r="AD168" s="44"/>
      <c r="AI168" s="116"/>
      <c r="AT168" s="116"/>
      <c r="AY168" s="45"/>
      <c r="BD168" s="5"/>
      <c r="BN168" s="5"/>
      <c r="CG168" s="46"/>
      <c r="CH168" s="116"/>
      <c r="CS168" s="116"/>
      <c r="CT168" s="135"/>
      <c r="CU168" s="2"/>
      <c r="CV168" s="2"/>
      <c r="CW168" s="2"/>
      <c r="CX168" s="2"/>
      <c r="CY168" s="2"/>
      <c r="CZ168" s="2"/>
      <c r="DA168" s="2"/>
      <c r="DB168" s="2"/>
      <c r="DC168" s="2"/>
      <c r="DD168" s="2"/>
      <c r="DE168" s="2"/>
      <c r="DF168" s="2"/>
      <c r="DG168" s="2"/>
      <c r="DH168" s="2"/>
      <c r="DI168" s="2"/>
      <c r="DJ168" s="2"/>
      <c r="DK168" s="2"/>
      <c r="DL168" s="2"/>
      <c r="DM168" s="3"/>
      <c r="DN168" s="2"/>
      <c r="DO168" s="2"/>
      <c r="DP168" s="2"/>
      <c r="DQ168" s="2"/>
      <c r="DR168" s="2"/>
      <c r="DS168" s="2"/>
      <c r="DT168" s="2"/>
      <c r="DU168" s="2"/>
      <c r="DV168" s="2"/>
      <c r="DW168" s="2"/>
      <c r="DX168" s="2"/>
      <c r="DY168" s="2"/>
      <c r="DZ168" s="2"/>
      <c r="EA168" s="2"/>
      <c r="EB168" s="2"/>
      <c r="EC168" s="2"/>
      <c r="ED168" s="2"/>
      <c r="EE168" s="2"/>
      <c r="EF168" s="2"/>
      <c r="EG168" s="2"/>
      <c r="EH168" s="2"/>
      <c r="EI168" s="2"/>
      <c r="EJ168" s="2"/>
      <c r="EK168" s="2"/>
      <c r="EL168" s="2"/>
      <c r="EM168" s="2"/>
      <c r="EN168" s="2"/>
      <c r="EO168" s="2"/>
      <c r="EP168" s="2"/>
      <c r="EQ168" s="2"/>
    </row>
    <row r="169" spans="1:147" s="39" customFormat="1" x14ac:dyDescent="0.8">
      <c r="A169" s="40"/>
      <c r="G169" s="41"/>
      <c r="H169" s="41"/>
      <c r="K169" s="42"/>
      <c r="M169" s="116"/>
      <c r="R169" s="41"/>
      <c r="S169" s="41"/>
      <c r="T169" s="43"/>
      <c r="X169" s="116"/>
      <c r="AC169" s="44"/>
      <c r="AD169" s="44"/>
      <c r="AI169" s="116"/>
      <c r="AT169" s="116"/>
      <c r="AY169" s="45"/>
      <c r="BD169" s="5"/>
      <c r="BN169" s="5"/>
      <c r="CG169" s="46"/>
      <c r="CH169" s="116"/>
      <c r="CS169" s="116"/>
      <c r="CT169" s="135"/>
      <c r="CU169" s="2"/>
      <c r="CV169" s="2"/>
      <c r="CW169" s="2"/>
      <c r="CX169" s="2"/>
      <c r="CY169" s="2"/>
      <c r="CZ169" s="2"/>
      <c r="DA169" s="2"/>
      <c r="DB169" s="2"/>
      <c r="DC169" s="2"/>
      <c r="DD169" s="2"/>
      <c r="DE169" s="2"/>
      <c r="DF169" s="2"/>
      <c r="DG169" s="2"/>
      <c r="DH169" s="2"/>
      <c r="DI169" s="2"/>
      <c r="DJ169" s="2"/>
      <c r="DK169" s="2"/>
      <c r="DL169" s="2"/>
      <c r="DM169" s="3"/>
      <c r="DN169" s="2"/>
      <c r="DO169" s="2"/>
      <c r="DP169" s="2"/>
      <c r="DQ169" s="2"/>
      <c r="DR169" s="2"/>
      <c r="DS169" s="2"/>
      <c r="DT169" s="2"/>
      <c r="DU169" s="2"/>
      <c r="DV169" s="2"/>
      <c r="DW169" s="2"/>
      <c r="DX169" s="2"/>
      <c r="DY169" s="2"/>
      <c r="DZ169" s="2"/>
      <c r="EA169" s="2"/>
      <c r="EB169" s="2"/>
      <c r="EC169" s="2"/>
      <c r="ED169" s="2"/>
      <c r="EE169" s="2"/>
      <c r="EF169" s="2"/>
      <c r="EG169" s="2"/>
      <c r="EH169" s="2"/>
      <c r="EI169" s="2"/>
      <c r="EJ169" s="2"/>
      <c r="EK169" s="2"/>
      <c r="EL169" s="2"/>
      <c r="EM169" s="2"/>
      <c r="EN169" s="2"/>
      <c r="EO169" s="2"/>
      <c r="EP169" s="2"/>
      <c r="EQ169" s="2"/>
    </row>
    <row r="170" spans="1:147" s="39" customFormat="1" x14ac:dyDescent="0.8">
      <c r="A170" s="40"/>
      <c r="G170" s="41"/>
      <c r="H170" s="41"/>
      <c r="K170" s="42"/>
      <c r="M170" s="116"/>
      <c r="R170" s="41"/>
      <c r="S170" s="41"/>
      <c r="T170" s="43"/>
      <c r="X170" s="116"/>
      <c r="AC170" s="44"/>
      <c r="AD170" s="44"/>
      <c r="AI170" s="116"/>
      <c r="AT170" s="116"/>
      <c r="AY170" s="45"/>
      <c r="BD170" s="5"/>
      <c r="BN170" s="5"/>
      <c r="CG170" s="46"/>
      <c r="CH170" s="116"/>
      <c r="CS170" s="116"/>
      <c r="CT170" s="135"/>
      <c r="CU170" s="2"/>
      <c r="CV170" s="2"/>
      <c r="CW170" s="2"/>
      <c r="CX170" s="2"/>
      <c r="CY170" s="2"/>
      <c r="CZ170" s="2"/>
      <c r="DA170" s="2"/>
      <c r="DB170" s="2"/>
      <c r="DC170" s="2"/>
      <c r="DD170" s="2"/>
      <c r="DE170" s="2"/>
      <c r="DF170" s="2"/>
      <c r="DG170" s="2"/>
      <c r="DH170" s="2"/>
      <c r="DI170" s="2"/>
      <c r="DJ170" s="2"/>
      <c r="DK170" s="2"/>
      <c r="DL170" s="2"/>
      <c r="DM170" s="3"/>
      <c r="DN170" s="2"/>
      <c r="DO170" s="2"/>
      <c r="DP170" s="2"/>
      <c r="DQ170" s="2"/>
      <c r="DR170" s="2"/>
      <c r="DS170" s="2"/>
      <c r="DT170" s="2"/>
      <c r="DU170" s="2"/>
      <c r="DV170" s="2"/>
      <c r="DW170" s="2"/>
      <c r="DX170" s="2"/>
      <c r="DY170" s="2"/>
      <c r="DZ170" s="2"/>
      <c r="EA170" s="2"/>
      <c r="EB170" s="2"/>
      <c r="EC170" s="2"/>
      <c r="ED170" s="2"/>
      <c r="EE170" s="2"/>
      <c r="EF170" s="2"/>
      <c r="EG170" s="2"/>
      <c r="EH170" s="2"/>
      <c r="EI170" s="2"/>
      <c r="EJ170" s="2"/>
      <c r="EK170" s="2"/>
      <c r="EL170" s="2"/>
      <c r="EM170" s="2"/>
      <c r="EN170" s="2"/>
      <c r="EO170" s="2"/>
      <c r="EP170" s="2"/>
      <c r="EQ170" s="2"/>
    </row>
    <row r="171" spans="1:147" s="39" customFormat="1" x14ac:dyDescent="0.8">
      <c r="A171" s="40"/>
      <c r="G171" s="41"/>
      <c r="H171" s="41"/>
      <c r="K171" s="42"/>
      <c r="M171" s="116"/>
      <c r="R171" s="41"/>
      <c r="S171" s="41"/>
      <c r="T171" s="43"/>
      <c r="X171" s="116"/>
      <c r="AC171" s="44"/>
      <c r="AD171" s="44"/>
      <c r="AI171" s="116"/>
      <c r="AT171" s="116"/>
      <c r="AY171" s="45"/>
      <c r="BD171" s="5"/>
      <c r="BN171" s="5"/>
      <c r="CG171" s="46"/>
      <c r="CH171" s="116"/>
      <c r="CS171" s="116"/>
      <c r="CT171" s="135"/>
      <c r="CU171" s="2"/>
      <c r="CV171" s="2"/>
      <c r="CW171" s="2"/>
      <c r="CX171" s="2"/>
      <c r="CY171" s="2"/>
      <c r="CZ171" s="2"/>
      <c r="DA171" s="2"/>
      <c r="DB171" s="2"/>
      <c r="DC171" s="2"/>
      <c r="DD171" s="2"/>
      <c r="DE171" s="2"/>
      <c r="DF171" s="2"/>
      <c r="DG171" s="2"/>
      <c r="DH171" s="2"/>
      <c r="DI171" s="2"/>
      <c r="DJ171" s="2"/>
      <c r="DK171" s="2"/>
      <c r="DL171" s="2"/>
      <c r="DM171" s="3"/>
      <c r="DN171" s="2"/>
      <c r="DO171" s="2"/>
      <c r="DP171" s="2"/>
      <c r="DQ171" s="2"/>
      <c r="DR171" s="2"/>
      <c r="DS171" s="2"/>
      <c r="DT171" s="2"/>
      <c r="DU171" s="2"/>
      <c r="DV171" s="2"/>
      <c r="DW171" s="2"/>
      <c r="DX171" s="2"/>
      <c r="DY171" s="2"/>
      <c r="DZ171" s="2"/>
      <c r="EA171" s="2"/>
      <c r="EB171" s="2"/>
      <c r="EC171" s="2"/>
      <c r="ED171" s="2"/>
      <c r="EE171" s="2"/>
      <c r="EF171" s="2"/>
      <c r="EG171" s="2"/>
      <c r="EH171" s="2"/>
      <c r="EI171" s="2"/>
      <c r="EJ171" s="2"/>
      <c r="EK171" s="2"/>
      <c r="EL171" s="2"/>
      <c r="EM171" s="2"/>
      <c r="EN171" s="2"/>
      <c r="EO171" s="2"/>
      <c r="EP171" s="2"/>
      <c r="EQ171" s="2"/>
    </row>
    <row r="172" spans="1:147" s="39" customFormat="1" x14ac:dyDescent="0.8">
      <c r="A172" s="40"/>
      <c r="G172" s="41"/>
      <c r="H172" s="41"/>
      <c r="K172" s="42"/>
      <c r="M172" s="116"/>
      <c r="R172" s="41"/>
      <c r="S172" s="41"/>
      <c r="T172" s="43"/>
      <c r="X172" s="116"/>
      <c r="AC172" s="44"/>
      <c r="AD172" s="44"/>
      <c r="AI172" s="116"/>
      <c r="AT172" s="116"/>
      <c r="AY172" s="45"/>
      <c r="BD172" s="5"/>
      <c r="BN172" s="5"/>
      <c r="CG172" s="46"/>
      <c r="CH172" s="116"/>
      <c r="CS172" s="116"/>
      <c r="CT172" s="135"/>
      <c r="CU172" s="2"/>
      <c r="CV172" s="2"/>
      <c r="CW172" s="2"/>
      <c r="CX172" s="2"/>
      <c r="CY172" s="2"/>
      <c r="CZ172" s="2"/>
      <c r="DA172" s="2"/>
      <c r="DB172" s="2"/>
      <c r="DC172" s="2"/>
      <c r="DD172" s="2"/>
      <c r="DE172" s="2"/>
      <c r="DF172" s="2"/>
      <c r="DG172" s="2"/>
      <c r="DH172" s="2"/>
      <c r="DI172" s="2"/>
      <c r="DJ172" s="2"/>
      <c r="DK172" s="2"/>
      <c r="DL172" s="2"/>
      <c r="DM172" s="3"/>
      <c r="DN172" s="2"/>
      <c r="DO172" s="2"/>
      <c r="DP172" s="2"/>
      <c r="DQ172" s="2"/>
      <c r="DR172" s="2"/>
      <c r="DS172" s="2"/>
      <c r="DT172" s="2"/>
      <c r="DU172" s="2"/>
      <c r="DV172" s="2"/>
      <c r="DW172" s="2"/>
      <c r="DX172" s="2"/>
      <c r="DY172" s="2"/>
      <c r="DZ172" s="2"/>
      <c r="EA172" s="2"/>
      <c r="EB172" s="2"/>
      <c r="EC172" s="2"/>
      <c r="ED172" s="2"/>
      <c r="EE172" s="2"/>
      <c r="EF172" s="2"/>
      <c r="EG172" s="2"/>
      <c r="EH172" s="2"/>
      <c r="EI172" s="2"/>
      <c r="EJ172" s="2"/>
      <c r="EK172" s="2"/>
      <c r="EL172" s="2"/>
      <c r="EM172" s="2"/>
      <c r="EN172" s="2"/>
      <c r="EO172" s="2"/>
      <c r="EP172" s="2"/>
      <c r="EQ172" s="2"/>
    </row>
    <row r="173" spans="1:147" s="39" customFormat="1" x14ac:dyDescent="0.8">
      <c r="A173" s="40"/>
      <c r="G173" s="41"/>
      <c r="H173" s="41"/>
      <c r="K173" s="42"/>
      <c r="M173" s="116"/>
      <c r="R173" s="41"/>
      <c r="S173" s="41"/>
      <c r="T173" s="43"/>
      <c r="X173" s="116"/>
      <c r="AC173" s="44"/>
      <c r="AD173" s="44"/>
      <c r="AI173" s="116"/>
      <c r="AT173" s="116"/>
      <c r="AY173" s="45"/>
      <c r="BD173" s="5"/>
      <c r="BN173" s="5"/>
      <c r="CG173" s="46"/>
      <c r="CH173" s="116"/>
      <c r="CS173" s="116"/>
      <c r="CT173" s="135"/>
      <c r="CU173" s="2"/>
      <c r="CV173" s="2"/>
      <c r="CW173" s="2"/>
      <c r="CX173" s="2"/>
      <c r="CY173" s="2"/>
      <c r="CZ173" s="2"/>
      <c r="DA173" s="2"/>
      <c r="DB173" s="2"/>
      <c r="DC173" s="2"/>
      <c r="DD173" s="2"/>
      <c r="DE173" s="2"/>
      <c r="DF173" s="2"/>
      <c r="DG173" s="2"/>
      <c r="DH173" s="2"/>
      <c r="DI173" s="2"/>
      <c r="DJ173" s="2"/>
      <c r="DK173" s="2"/>
      <c r="DL173" s="2"/>
      <c r="DM173" s="3"/>
      <c r="DN173" s="2"/>
      <c r="DO173" s="2"/>
      <c r="DP173" s="2"/>
      <c r="DQ173" s="2"/>
      <c r="DR173" s="2"/>
      <c r="DS173" s="2"/>
      <c r="DT173" s="2"/>
      <c r="DU173" s="2"/>
      <c r="DV173" s="2"/>
      <c r="DW173" s="2"/>
      <c r="DX173" s="2"/>
      <c r="DY173" s="2"/>
      <c r="DZ173" s="2"/>
      <c r="EA173" s="2"/>
      <c r="EB173" s="2"/>
      <c r="EC173" s="2"/>
      <c r="ED173" s="2"/>
      <c r="EE173" s="2"/>
      <c r="EF173" s="2"/>
      <c r="EG173" s="2"/>
      <c r="EH173" s="2"/>
      <c r="EI173" s="2"/>
      <c r="EJ173" s="2"/>
      <c r="EK173" s="2"/>
      <c r="EL173" s="2"/>
      <c r="EM173" s="2"/>
      <c r="EN173" s="2"/>
      <c r="EO173" s="2"/>
      <c r="EP173" s="2"/>
      <c r="EQ173" s="2"/>
    </row>
    <row r="174" spans="1:147" s="39" customFormat="1" x14ac:dyDescent="0.8">
      <c r="A174" s="40"/>
      <c r="G174" s="41"/>
      <c r="H174" s="41"/>
      <c r="K174" s="42"/>
      <c r="M174" s="116"/>
      <c r="R174" s="41"/>
      <c r="S174" s="41"/>
      <c r="T174" s="43"/>
      <c r="X174" s="116"/>
      <c r="AC174" s="44"/>
      <c r="AD174" s="44"/>
      <c r="AI174" s="116"/>
      <c r="AT174" s="116"/>
      <c r="AY174" s="45"/>
      <c r="BD174" s="5"/>
      <c r="BN174" s="5"/>
      <c r="CG174" s="46"/>
      <c r="CH174" s="116"/>
      <c r="CS174" s="116"/>
      <c r="CT174" s="135"/>
      <c r="CU174" s="2"/>
      <c r="CV174" s="2"/>
      <c r="CW174" s="2"/>
      <c r="CX174" s="2"/>
      <c r="CY174" s="2"/>
      <c r="CZ174" s="2"/>
      <c r="DA174" s="2"/>
      <c r="DB174" s="2"/>
      <c r="DC174" s="2"/>
      <c r="DD174" s="2"/>
      <c r="DE174" s="2"/>
      <c r="DF174" s="2"/>
      <c r="DG174" s="2"/>
      <c r="DH174" s="2"/>
      <c r="DI174" s="2"/>
      <c r="DJ174" s="2"/>
      <c r="DK174" s="2"/>
      <c r="DL174" s="2"/>
      <c r="DM174" s="3"/>
      <c r="DN174" s="2"/>
      <c r="DO174" s="2"/>
      <c r="DP174" s="2"/>
      <c r="DQ174" s="2"/>
      <c r="DR174" s="2"/>
      <c r="DS174" s="2"/>
      <c r="DT174" s="2"/>
      <c r="DU174" s="2"/>
      <c r="DV174" s="2"/>
      <c r="DW174" s="2"/>
      <c r="DX174" s="2"/>
      <c r="DY174" s="2"/>
      <c r="DZ174" s="2"/>
      <c r="EA174" s="2"/>
      <c r="EB174" s="2"/>
      <c r="EC174" s="2"/>
      <c r="ED174" s="2"/>
      <c r="EE174" s="2"/>
      <c r="EF174" s="2"/>
      <c r="EG174" s="2"/>
      <c r="EH174" s="2"/>
      <c r="EI174" s="2"/>
      <c r="EJ174" s="2"/>
      <c r="EK174" s="2"/>
      <c r="EL174" s="2"/>
      <c r="EM174" s="2"/>
      <c r="EN174" s="2"/>
      <c r="EO174" s="2"/>
      <c r="EP174" s="2"/>
      <c r="EQ174" s="2"/>
    </row>
    <row r="175" spans="1:147" s="39" customFormat="1" x14ac:dyDescent="0.8">
      <c r="A175" s="40"/>
      <c r="G175" s="41"/>
      <c r="H175" s="41"/>
      <c r="K175" s="42"/>
      <c r="M175" s="116"/>
      <c r="R175" s="41"/>
      <c r="S175" s="41"/>
      <c r="T175" s="43"/>
      <c r="X175" s="116"/>
      <c r="AC175" s="44"/>
      <c r="AD175" s="44"/>
      <c r="AI175" s="116"/>
      <c r="AT175" s="116"/>
      <c r="AY175" s="45"/>
      <c r="BD175" s="5"/>
      <c r="BN175" s="5"/>
      <c r="CG175" s="46"/>
      <c r="CH175" s="116"/>
      <c r="CS175" s="116"/>
      <c r="CT175" s="135"/>
      <c r="CU175" s="2"/>
      <c r="CV175" s="2"/>
      <c r="CW175" s="2"/>
      <c r="CX175" s="2"/>
      <c r="CY175" s="2"/>
      <c r="CZ175" s="2"/>
      <c r="DA175" s="2"/>
      <c r="DB175" s="2"/>
      <c r="DC175" s="2"/>
      <c r="DD175" s="2"/>
      <c r="DE175" s="2"/>
      <c r="DF175" s="2"/>
      <c r="DG175" s="2"/>
      <c r="DH175" s="2"/>
      <c r="DI175" s="2"/>
      <c r="DJ175" s="2"/>
      <c r="DK175" s="2"/>
      <c r="DL175" s="2"/>
      <c r="DM175" s="3"/>
      <c r="DN175" s="2"/>
      <c r="DO175" s="2"/>
      <c r="DP175" s="2"/>
      <c r="DQ175" s="2"/>
      <c r="DR175" s="2"/>
      <c r="DS175" s="2"/>
      <c r="DT175" s="2"/>
      <c r="DU175" s="2"/>
      <c r="DV175" s="2"/>
      <c r="DW175" s="2"/>
      <c r="DX175" s="2"/>
      <c r="DY175" s="2"/>
      <c r="DZ175" s="2"/>
      <c r="EA175" s="2"/>
      <c r="EB175" s="2"/>
      <c r="EC175" s="2"/>
      <c r="ED175" s="2"/>
      <c r="EE175" s="2"/>
      <c r="EF175" s="2"/>
      <c r="EG175" s="2"/>
      <c r="EH175" s="2"/>
      <c r="EI175" s="2"/>
      <c r="EJ175" s="2"/>
      <c r="EK175" s="2"/>
      <c r="EL175" s="2"/>
      <c r="EM175" s="2"/>
      <c r="EN175" s="2"/>
      <c r="EO175" s="2"/>
      <c r="EP175" s="2"/>
      <c r="EQ175" s="2"/>
    </row>
    <row r="176" spans="1:147" s="39" customFormat="1" x14ac:dyDescent="0.8">
      <c r="A176" s="40"/>
      <c r="G176" s="41"/>
      <c r="H176" s="41"/>
      <c r="K176" s="42"/>
      <c r="M176" s="116"/>
      <c r="R176" s="41"/>
      <c r="S176" s="41"/>
      <c r="T176" s="43"/>
      <c r="X176" s="116"/>
      <c r="AC176" s="44"/>
      <c r="AD176" s="44"/>
      <c r="AI176" s="116"/>
      <c r="AT176" s="116"/>
      <c r="AY176" s="45"/>
      <c r="BD176" s="5"/>
      <c r="BN176" s="5"/>
      <c r="CG176" s="46"/>
      <c r="CH176" s="116"/>
      <c r="CS176" s="116"/>
      <c r="CT176" s="135"/>
      <c r="CU176" s="2"/>
      <c r="CV176" s="2"/>
      <c r="CW176" s="2"/>
      <c r="CX176" s="2"/>
      <c r="CY176" s="2"/>
      <c r="CZ176" s="2"/>
      <c r="DA176" s="2"/>
      <c r="DB176" s="2"/>
      <c r="DC176" s="2"/>
      <c r="DD176" s="2"/>
      <c r="DE176" s="2"/>
      <c r="DF176" s="2"/>
      <c r="DG176" s="2"/>
      <c r="DH176" s="2"/>
      <c r="DI176" s="2"/>
      <c r="DJ176" s="2"/>
      <c r="DK176" s="2"/>
      <c r="DL176" s="2"/>
      <c r="DM176" s="3"/>
      <c r="DN176" s="2"/>
      <c r="DO176" s="2"/>
      <c r="DP176" s="2"/>
      <c r="DQ176" s="2"/>
      <c r="DR176" s="2"/>
      <c r="DS176" s="2"/>
      <c r="DT176" s="2"/>
      <c r="DU176" s="2"/>
      <c r="DV176" s="2"/>
      <c r="DW176" s="2"/>
      <c r="DX176" s="2"/>
      <c r="DY176" s="2"/>
      <c r="DZ176" s="2"/>
      <c r="EA176" s="2"/>
      <c r="EB176" s="2"/>
      <c r="EC176" s="2"/>
      <c r="ED176" s="2"/>
      <c r="EE176" s="2"/>
      <c r="EF176" s="2"/>
      <c r="EG176" s="2"/>
      <c r="EH176" s="2"/>
      <c r="EI176" s="2"/>
      <c r="EJ176" s="2"/>
      <c r="EK176" s="2"/>
      <c r="EL176" s="2"/>
      <c r="EM176" s="2"/>
      <c r="EN176" s="2"/>
      <c r="EO176" s="2"/>
      <c r="EP176" s="2"/>
      <c r="EQ176" s="2"/>
    </row>
    <row r="177" spans="1:147" s="39" customFormat="1" x14ac:dyDescent="0.8">
      <c r="A177" s="40"/>
      <c r="G177" s="41"/>
      <c r="H177" s="41"/>
      <c r="K177" s="42"/>
      <c r="M177" s="116"/>
      <c r="R177" s="41"/>
      <c r="S177" s="41"/>
      <c r="T177" s="43"/>
      <c r="X177" s="116"/>
      <c r="AC177" s="44"/>
      <c r="AD177" s="44"/>
      <c r="AI177" s="116"/>
      <c r="AT177" s="116"/>
      <c r="AY177" s="45"/>
      <c r="BD177" s="5"/>
      <c r="BN177" s="5"/>
      <c r="CG177" s="46"/>
      <c r="CH177" s="116"/>
      <c r="CS177" s="116"/>
      <c r="CT177" s="135"/>
      <c r="CU177" s="2"/>
      <c r="CV177" s="2"/>
      <c r="CW177" s="2"/>
      <c r="CX177" s="2"/>
      <c r="CY177" s="2"/>
      <c r="CZ177" s="2"/>
      <c r="DA177" s="2"/>
      <c r="DB177" s="2"/>
      <c r="DC177" s="2"/>
      <c r="DD177" s="2"/>
      <c r="DE177" s="2"/>
      <c r="DF177" s="2"/>
      <c r="DG177" s="2"/>
      <c r="DH177" s="2"/>
      <c r="DI177" s="2"/>
      <c r="DJ177" s="2"/>
      <c r="DK177" s="2"/>
      <c r="DL177" s="2"/>
      <c r="DM177" s="3"/>
      <c r="DN177" s="2"/>
      <c r="DO177" s="2"/>
      <c r="DP177" s="2"/>
      <c r="DQ177" s="2"/>
      <c r="DR177" s="2"/>
      <c r="DS177" s="2"/>
      <c r="DT177" s="2"/>
      <c r="DU177" s="2"/>
      <c r="DV177" s="2"/>
      <c r="DW177" s="2"/>
      <c r="DX177" s="2"/>
      <c r="DY177" s="2"/>
      <c r="DZ177" s="2"/>
      <c r="EA177" s="2"/>
      <c r="EB177" s="2"/>
      <c r="EC177" s="2"/>
      <c r="ED177" s="2"/>
      <c r="EE177" s="2"/>
      <c r="EF177" s="2"/>
      <c r="EG177" s="2"/>
      <c r="EH177" s="2"/>
      <c r="EI177" s="2"/>
      <c r="EJ177" s="2"/>
      <c r="EK177" s="2"/>
      <c r="EL177" s="2"/>
      <c r="EM177" s="2"/>
      <c r="EN177" s="2"/>
      <c r="EO177" s="2"/>
      <c r="EP177" s="2"/>
      <c r="EQ177" s="2"/>
    </row>
    <row r="178" spans="1:147" s="39" customFormat="1" x14ac:dyDescent="0.8">
      <c r="A178" s="40"/>
      <c r="G178" s="41"/>
      <c r="H178" s="41"/>
      <c r="K178" s="42"/>
      <c r="M178" s="116"/>
      <c r="R178" s="41"/>
      <c r="S178" s="41"/>
      <c r="T178" s="43"/>
      <c r="X178" s="116"/>
      <c r="AC178" s="44"/>
      <c r="AD178" s="44"/>
      <c r="AI178" s="116"/>
      <c r="AT178" s="116"/>
      <c r="AY178" s="45"/>
      <c r="BD178" s="5"/>
      <c r="BN178" s="5"/>
      <c r="CG178" s="46"/>
      <c r="CH178" s="116"/>
      <c r="CS178" s="116"/>
      <c r="CT178" s="135"/>
      <c r="CU178" s="2"/>
      <c r="CV178" s="2"/>
      <c r="CW178" s="2"/>
      <c r="CX178" s="2"/>
      <c r="CY178" s="2"/>
      <c r="CZ178" s="2"/>
      <c r="DA178" s="2"/>
      <c r="DB178" s="2"/>
      <c r="DC178" s="2"/>
      <c r="DD178" s="2"/>
      <c r="DE178" s="2"/>
      <c r="DF178" s="2"/>
      <c r="DG178" s="2"/>
      <c r="DH178" s="2"/>
      <c r="DI178" s="2"/>
      <c r="DJ178" s="2"/>
      <c r="DK178" s="2"/>
      <c r="DL178" s="2"/>
      <c r="DM178" s="3"/>
      <c r="DN178" s="2"/>
      <c r="DO178" s="2"/>
      <c r="DP178" s="2"/>
      <c r="DQ178" s="2"/>
      <c r="DR178" s="2"/>
      <c r="DS178" s="2"/>
      <c r="DT178" s="2"/>
      <c r="DU178" s="2"/>
      <c r="DV178" s="2"/>
      <c r="DW178" s="2"/>
      <c r="DX178" s="2"/>
      <c r="DY178" s="2"/>
      <c r="DZ178" s="2"/>
      <c r="EA178" s="2"/>
      <c r="EB178" s="2"/>
      <c r="EC178" s="2"/>
      <c r="ED178" s="2"/>
      <c r="EE178" s="2"/>
      <c r="EF178" s="2"/>
      <c r="EG178" s="2"/>
      <c r="EH178" s="2"/>
      <c r="EI178" s="2"/>
      <c r="EJ178" s="2"/>
      <c r="EK178" s="2"/>
      <c r="EL178" s="2"/>
      <c r="EM178" s="2"/>
      <c r="EN178" s="2"/>
      <c r="EO178" s="2"/>
      <c r="EP178" s="2"/>
      <c r="EQ178" s="2"/>
    </row>
    <row r="179" spans="1:147" s="39" customFormat="1" x14ac:dyDescent="0.8">
      <c r="A179" s="40"/>
      <c r="G179" s="41"/>
      <c r="H179" s="41"/>
      <c r="K179" s="42"/>
      <c r="M179" s="116"/>
      <c r="R179" s="41"/>
      <c r="S179" s="41"/>
      <c r="T179" s="43"/>
      <c r="X179" s="116"/>
      <c r="AC179" s="44"/>
      <c r="AD179" s="44"/>
      <c r="AI179" s="116"/>
      <c r="AT179" s="116"/>
      <c r="AY179" s="45"/>
      <c r="BD179" s="5"/>
      <c r="BN179" s="5"/>
      <c r="CG179" s="46"/>
      <c r="CH179" s="116"/>
      <c r="CS179" s="116"/>
      <c r="CT179" s="135"/>
      <c r="CU179" s="2"/>
      <c r="CV179" s="2"/>
      <c r="CW179" s="2"/>
      <c r="CX179" s="2"/>
      <c r="CY179" s="2"/>
      <c r="CZ179" s="2"/>
      <c r="DA179" s="2"/>
      <c r="DB179" s="2"/>
      <c r="DC179" s="2"/>
      <c r="DD179" s="2"/>
      <c r="DE179" s="2"/>
      <c r="DF179" s="2"/>
      <c r="DG179" s="2"/>
      <c r="DH179" s="2"/>
      <c r="DI179" s="2"/>
      <c r="DJ179" s="2"/>
      <c r="DK179" s="2"/>
      <c r="DL179" s="2"/>
      <c r="DM179" s="3"/>
      <c r="DN179" s="2"/>
      <c r="DO179" s="2"/>
      <c r="DP179" s="2"/>
      <c r="DQ179" s="2"/>
      <c r="DR179" s="2"/>
      <c r="DS179" s="2"/>
      <c r="DT179" s="2"/>
      <c r="DU179" s="2"/>
      <c r="DV179" s="2"/>
      <c r="DW179" s="2"/>
      <c r="DX179" s="2"/>
      <c r="DY179" s="2"/>
      <c r="DZ179" s="2"/>
      <c r="EA179" s="2"/>
      <c r="EB179" s="2"/>
      <c r="EC179" s="2"/>
      <c r="ED179" s="2"/>
      <c r="EE179" s="2"/>
      <c r="EF179" s="2"/>
      <c r="EG179" s="2"/>
      <c r="EH179" s="2"/>
      <c r="EI179" s="2"/>
      <c r="EJ179" s="2"/>
      <c r="EK179" s="2"/>
      <c r="EL179" s="2"/>
      <c r="EM179" s="2"/>
      <c r="EN179" s="2"/>
      <c r="EO179" s="2"/>
      <c r="EP179" s="2"/>
      <c r="EQ179" s="2"/>
    </row>
    <row r="180" spans="1:147" s="39" customFormat="1" x14ac:dyDescent="0.8">
      <c r="A180" s="40"/>
      <c r="G180" s="41"/>
      <c r="H180" s="41"/>
      <c r="K180" s="42"/>
      <c r="M180" s="116"/>
      <c r="R180" s="41"/>
      <c r="S180" s="41"/>
      <c r="T180" s="43"/>
      <c r="X180" s="116"/>
      <c r="AC180" s="44"/>
      <c r="AD180" s="44"/>
      <c r="AI180" s="116"/>
      <c r="AT180" s="116"/>
      <c r="AY180" s="45"/>
      <c r="BD180" s="5"/>
      <c r="BN180" s="5"/>
      <c r="CG180" s="46"/>
      <c r="CH180" s="116"/>
      <c r="CS180" s="116"/>
      <c r="CT180" s="135"/>
      <c r="CU180" s="2"/>
      <c r="CV180" s="2"/>
      <c r="CW180" s="2"/>
      <c r="CX180" s="2"/>
      <c r="CY180" s="2"/>
      <c r="CZ180" s="2"/>
      <c r="DA180" s="2"/>
      <c r="DB180" s="2"/>
      <c r="DC180" s="2"/>
      <c r="DD180" s="2"/>
      <c r="DE180" s="2"/>
      <c r="DF180" s="2"/>
      <c r="DG180" s="2"/>
      <c r="DH180" s="2"/>
      <c r="DI180" s="2"/>
      <c r="DJ180" s="2"/>
      <c r="DK180" s="2"/>
      <c r="DL180" s="2"/>
      <c r="DM180" s="3"/>
      <c r="DN180" s="2"/>
      <c r="DO180" s="2"/>
      <c r="DP180" s="2"/>
      <c r="DQ180" s="2"/>
      <c r="DR180" s="2"/>
      <c r="DS180" s="2"/>
      <c r="DT180" s="2"/>
      <c r="DU180" s="2"/>
      <c r="DV180" s="2"/>
      <c r="DW180" s="2"/>
      <c r="DX180" s="2"/>
      <c r="DY180" s="2"/>
      <c r="DZ180" s="2"/>
      <c r="EA180" s="2"/>
      <c r="EB180" s="2"/>
      <c r="EC180" s="2"/>
      <c r="ED180" s="2"/>
      <c r="EE180" s="2"/>
      <c r="EF180" s="2"/>
      <c r="EG180" s="2"/>
      <c r="EH180" s="2"/>
      <c r="EI180" s="2"/>
      <c r="EJ180" s="2"/>
      <c r="EK180" s="2"/>
      <c r="EL180" s="2"/>
      <c r="EM180" s="2"/>
      <c r="EN180" s="2"/>
      <c r="EO180" s="2"/>
      <c r="EP180" s="2"/>
      <c r="EQ180" s="2"/>
    </row>
    <row r="181" spans="1:147" s="39" customFormat="1" x14ac:dyDescent="0.8">
      <c r="A181" s="40"/>
      <c r="G181" s="41"/>
      <c r="H181" s="41"/>
      <c r="K181" s="42"/>
      <c r="M181" s="116"/>
      <c r="R181" s="41"/>
      <c r="S181" s="41"/>
      <c r="T181" s="43"/>
      <c r="X181" s="116"/>
      <c r="AC181" s="44"/>
      <c r="AD181" s="44"/>
      <c r="AI181" s="116"/>
      <c r="AT181" s="116"/>
      <c r="AY181" s="45"/>
      <c r="BD181" s="5"/>
      <c r="BN181" s="5"/>
      <c r="CG181" s="46"/>
      <c r="CH181" s="116"/>
      <c r="CS181" s="116"/>
      <c r="CT181" s="135"/>
      <c r="CU181" s="2"/>
      <c r="CV181" s="2"/>
      <c r="CW181" s="2"/>
      <c r="CX181" s="2"/>
      <c r="CY181" s="2"/>
      <c r="CZ181" s="2"/>
      <c r="DA181" s="2"/>
      <c r="DB181" s="2"/>
      <c r="DC181" s="2"/>
      <c r="DD181" s="2"/>
      <c r="DE181" s="2"/>
      <c r="DF181" s="2"/>
      <c r="DG181" s="2"/>
      <c r="DH181" s="2"/>
      <c r="DI181" s="2"/>
      <c r="DJ181" s="2"/>
      <c r="DK181" s="2"/>
      <c r="DL181" s="2"/>
      <c r="DM181" s="3"/>
      <c r="DN181" s="2"/>
      <c r="DO181" s="2"/>
      <c r="DP181" s="2"/>
      <c r="DQ181" s="2"/>
      <c r="DR181" s="2"/>
      <c r="DS181" s="2"/>
      <c r="DT181" s="2"/>
      <c r="DU181" s="2"/>
      <c r="DV181" s="2"/>
      <c r="DW181" s="2"/>
      <c r="DX181" s="2"/>
      <c r="DY181" s="2"/>
      <c r="DZ181" s="2"/>
      <c r="EA181" s="2"/>
      <c r="EB181" s="2"/>
      <c r="EC181" s="2"/>
      <c r="ED181" s="2"/>
      <c r="EE181" s="2"/>
      <c r="EF181" s="2"/>
      <c r="EG181" s="2"/>
      <c r="EH181" s="2"/>
      <c r="EI181" s="2"/>
      <c r="EJ181" s="2"/>
      <c r="EK181" s="2"/>
      <c r="EL181" s="2"/>
      <c r="EM181" s="2"/>
      <c r="EN181" s="2"/>
      <c r="EO181" s="2"/>
      <c r="EP181" s="2"/>
      <c r="EQ181" s="2"/>
    </row>
    <row r="182" spans="1:147" s="39" customFormat="1" x14ac:dyDescent="0.8">
      <c r="A182" s="40"/>
      <c r="G182" s="41"/>
      <c r="H182" s="41"/>
      <c r="K182" s="42"/>
      <c r="M182" s="116"/>
      <c r="R182" s="41"/>
      <c r="S182" s="41"/>
      <c r="T182" s="43"/>
      <c r="X182" s="116"/>
      <c r="AC182" s="44"/>
      <c r="AD182" s="44"/>
      <c r="AI182" s="116"/>
      <c r="AT182" s="116"/>
      <c r="AY182" s="45"/>
      <c r="BD182" s="5"/>
      <c r="BN182" s="5"/>
      <c r="CG182" s="46"/>
      <c r="CH182" s="116"/>
      <c r="CS182" s="116"/>
      <c r="CT182" s="135"/>
      <c r="CU182" s="2"/>
      <c r="CV182" s="2"/>
      <c r="CW182" s="2"/>
      <c r="CX182" s="2"/>
      <c r="CY182" s="2"/>
      <c r="CZ182" s="2"/>
      <c r="DA182" s="2"/>
      <c r="DB182" s="2"/>
      <c r="DC182" s="2"/>
      <c r="DD182" s="2"/>
      <c r="DE182" s="2"/>
      <c r="DF182" s="2"/>
      <c r="DG182" s="2"/>
      <c r="DH182" s="2"/>
      <c r="DI182" s="2"/>
      <c r="DJ182" s="2"/>
      <c r="DK182" s="2"/>
      <c r="DL182" s="2"/>
      <c r="DM182" s="3"/>
      <c r="DN182" s="2"/>
      <c r="DO182" s="2"/>
      <c r="DP182" s="2"/>
      <c r="DQ182" s="2"/>
      <c r="DR182" s="2"/>
      <c r="DS182" s="2"/>
      <c r="DT182" s="2"/>
      <c r="DU182" s="2"/>
      <c r="DV182" s="2"/>
      <c r="DW182" s="2"/>
      <c r="DX182" s="2"/>
      <c r="DY182" s="2"/>
      <c r="DZ182" s="2"/>
      <c r="EA182" s="2"/>
      <c r="EB182" s="2"/>
      <c r="EC182" s="2"/>
      <c r="ED182" s="2"/>
      <c r="EE182" s="2"/>
      <c r="EF182" s="2"/>
      <c r="EG182" s="2"/>
      <c r="EH182" s="2"/>
      <c r="EI182" s="2"/>
      <c r="EJ182" s="2"/>
      <c r="EK182" s="2"/>
      <c r="EL182" s="2"/>
      <c r="EM182" s="2"/>
      <c r="EN182" s="2"/>
      <c r="EO182" s="2"/>
      <c r="EP182" s="2"/>
      <c r="EQ182" s="2"/>
    </row>
    <row r="183" spans="1:147" s="39" customFormat="1" x14ac:dyDescent="0.8">
      <c r="A183" s="40"/>
      <c r="G183" s="41"/>
      <c r="H183" s="41"/>
      <c r="K183" s="42"/>
      <c r="M183" s="116"/>
      <c r="R183" s="41"/>
      <c r="S183" s="41"/>
      <c r="T183" s="43"/>
      <c r="X183" s="116"/>
      <c r="AC183" s="44"/>
      <c r="AD183" s="44"/>
      <c r="AI183" s="116"/>
      <c r="AT183" s="116"/>
      <c r="AY183" s="45"/>
      <c r="BD183" s="5"/>
      <c r="BN183" s="5"/>
      <c r="CG183" s="46"/>
      <c r="CH183" s="116"/>
      <c r="CS183" s="116"/>
      <c r="CT183" s="135"/>
      <c r="CU183" s="2"/>
      <c r="CV183" s="2"/>
      <c r="CW183" s="2"/>
      <c r="CX183" s="2"/>
      <c r="CY183" s="2"/>
      <c r="CZ183" s="2"/>
      <c r="DA183" s="2"/>
      <c r="DB183" s="2"/>
      <c r="DC183" s="2"/>
      <c r="DD183" s="2"/>
      <c r="DE183" s="2"/>
      <c r="DF183" s="2"/>
      <c r="DG183" s="2"/>
      <c r="DH183" s="2"/>
      <c r="DI183" s="2"/>
      <c r="DJ183" s="2"/>
      <c r="DK183" s="2"/>
      <c r="DL183" s="2"/>
      <c r="DM183" s="3"/>
      <c r="DN183" s="2"/>
      <c r="DO183" s="2"/>
      <c r="DP183" s="2"/>
      <c r="DQ183" s="2"/>
      <c r="DR183" s="2"/>
      <c r="DS183" s="2"/>
      <c r="DT183" s="2"/>
      <c r="DU183" s="2"/>
      <c r="DV183" s="2"/>
      <c r="DW183" s="2"/>
      <c r="DX183" s="2"/>
      <c r="DY183" s="2"/>
      <c r="DZ183" s="2"/>
      <c r="EA183" s="2"/>
      <c r="EB183" s="2"/>
      <c r="EC183" s="2"/>
      <c r="ED183" s="2"/>
      <c r="EE183" s="2"/>
      <c r="EF183" s="2"/>
      <c r="EG183" s="2"/>
      <c r="EH183" s="2"/>
      <c r="EI183" s="2"/>
      <c r="EJ183" s="2"/>
      <c r="EK183" s="2"/>
      <c r="EL183" s="2"/>
      <c r="EM183" s="2"/>
      <c r="EN183" s="2"/>
      <c r="EO183" s="2"/>
      <c r="EP183" s="2"/>
      <c r="EQ183" s="2"/>
    </row>
    <row r="184" spans="1:147" s="39" customFormat="1" x14ac:dyDescent="0.8">
      <c r="A184" s="40"/>
      <c r="G184" s="41"/>
      <c r="H184" s="41"/>
      <c r="K184" s="42"/>
      <c r="M184" s="116"/>
      <c r="R184" s="41"/>
      <c r="S184" s="41"/>
      <c r="T184" s="43"/>
      <c r="X184" s="116"/>
      <c r="AC184" s="44"/>
      <c r="AD184" s="44"/>
      <c r="AI184" s="116"/>
      <c r="AT184" s="116"/>
      <c r="AY184" s="45"/>
      <c r="BD184" s="5"/>
      <c r="BN184" s="5"/>
      <c r="CG184" s="46"/>
      <c r="CH184" s="116"/>
      <c r="CS184" s="116"/>
      <c r="CT184" s="135"/>
      <c r="CU184" s="2"/>
      <c r="CV184" s="2"/>
      <c r="CW184" s="2"/>
      <c r="CX184" s="2"/>
      <c r="CY184" s="2"/>
      <c r="CZ184" s="2"/>
      <c r="DA184" s="2"/>
      <c r="DB184" s="2"/>
      <c r="DC184" s="2"/>
      <c r="DD184" s="2"/>
      <c r="DE184" s="2"/>
      <c r="DF184" s="2"/>
      <c r="DG184" s="2"/>
      <c r="DH184" s="2"/>
      <c r="DI184" s="2"/>
      <c r="DJ184" s="2"/>
      <c r="DK184" s="2"/>
      <c r="DL184" s="2"/>
      <c r="DM184" s="3"/>
      <c r="DN184" s="2"/>
      <c r="DO184" s="2"/>
      <c r="DP184" s="2"/>
      <c r="DQ184" s="2"/>
      <c r="DR184" s="2"/>
      <c r="DS184" s="2"/>
      <c r="DT184" s="2"/>
      <c r="DU184" s="2"/>
      <c r="DV184" s="2"/>
      <c r="DW184" s="2"/>
      <c r="DX184" s="2"/>
      <c r="DY184" s="2"/>
      <c r="DZ184" s="2"/>
      <c r="EA184" s="2"/>
      <c r="EB184" s="2"/>
      <c r="EC184" s="2"/>
      <c r="ED184" s="2"/>
      <c r="EE184" s="2"/>
      <c r="EF184" s="2"/>
      <c r="EG184" s="2"/>
      <c r="EH184" s="2"/>
      <c r="EI184" s="2"/>
      <c r="EJ184" s="2"/>
      <c r="EK184" s="2"/>
      <c r="EL184" s="2"/>
      <c r="EM184" s="2"/>
      <c r="EN184" s="2"/>
      <c r="EO184" s="2"/>
      <c r="EP184" s="2"/>
      <c r="EQ184" s="2"/>
    </row>
    <row r="185" spans="1:147" s="39" customFormat="1" x14ac:dyDescent="0.8">
      <c r="A185" s="40"/>
      <c r="G185" s="41"/>
      <c r="H185" s="41"/>
      <c r="K185" s="42"/>
      <c r="M185" s="116"/>
      <c r="R185" s="41"/>
      <c r="S185" s="41"/>
      <c r="T185" s="43"/>
      <c r="X185" s="116"/>
      <c r="AC185" s="44"/>
      <c r="AD185" s="44"/>
      <c r="AI185" s="116"/>
      <c r="AT185" s="116"/>
      <c r="AY185" s="45"/>
      <c r="BD185" s="5"/>
      <c r="BN185" s="5"/>
      <c r="CG185" s="46"/>
      <c r="CH185" s="116"/>
      <c r="CS185" s="116"/>
      <c r="CT185" s="135"/>
      <c r="CU185" s="2"/>
      <c r="CV185" s="2"/>
      <c r="CW185" s="2"/>
      <c r="CX185" s="2"/>
      <c r="CY185" s="2"/>
      <c r="CZ185" s="2"/>
      <c r="DA185" s="2"/>
      <c r="DB185" s="2"/>
      <c r="DC185" s="2"/>
      <c r="DD185" s="2"/>
      <c r="DE185" s="2"/>
      <c r="DF185" s="2"/>
      <c r="DG185" s="2"/>
      <c r="DH185" s="2"/>
      <c r="DI185" s="2"/>
      <c r="DJ185" s="2"/>
      <c r="DK185" s="2"/>
      <c r="DL185" s="2"/>
      <c r="DM185" s="3"/>
      <c r="DN185" s="2"/>
      <c r="DO185" s="2"/>
      <c r="DP185" s="2"/>
      <c r="DQ185" s="2"/>
      <c r="DR185" s="2"/>
      <c r="DS185" s="2"/>
      <c r="DT185" s="2"/>
      <c r="DU185" s="2"/>
      <c r="DV185" s="2"/>
      <c r="DW185" s="2"/>
      <c r="DX185" s="2"/>
      <c r="DY185" s="2"/>
      <c r="DZ185" s="2"/>
      <c r="EA185" s="2"/>
      <c r="EB185" s="2"/>
      <c r="EC185" s="2"/>
      <c r="ED185" s="2"/>
      <c r="EE185" s="2"/>
      <c r="EF185" s="2"/>
      <c r="EG185" s="2"/>
      <c r="EH185" s="2"/>
      <c r="EI185" s="2"/>
      <c r="EJ185" s="2"/>
      <c r="EK185" s="2"/>
      <c r="EL185" s="2"/>
      <c r="EM185" s="2"/>
      <c r="EN185" s="2"/>
      <c r="EO185" s="2"/>
      <c r="EP185" s="2"/>
      <c r="EQ185" s="2"/>
    </row>
    <row r="186" spans="1:147" s="39" customFormat="1" x14ac:dyDescent="0.8">
      <c r="A186" s="40"/>
      <c r="G186" s="41"/>
      <c r="H186" s="41"/>
      <c r="K186" s="42"/>
      <c r="M186" s="116"/>
      <c r="R186" s="41"/>
      <c r="S186" s="41"/>
      <c r="T186" s="43"/>
      <c r="X186" s="116"/>
      <c r="AC186" s="44"/>
      <c r="AD186" s="44"/>
      <c r="AI186" s="116"/>
      <c r="AT186" s="116"/>
      <c r="AY186" s="45"/>
      <c r="BD186" s="5"/>
      <c r="BN186" s="5"/>
      <c r="CG186" s="46"/>
      <c r="CH186" s="116"/>
      <c r="CS186" s="116"/>
      <c r="CT186" s="135"/>
      <c r="CU186" s="2"/>
      <c r="CV186" s="2"/>
      <c r="CW186" s="2"/>
      <c r="CX186" s="2"/>
      <c r="CY186" s="2"/>
      <c r="CZ186" s="2"/>
      <c r="DA186" s="2"/>
      <c r="DB186" s="2"/>
      <c r="DC186" s="2"/>
      <c r="DD186" s="2"/>
      <c r="DE186" s="2"/>
      <c r="DF186" s="2"/>
      <c r="DG186" s="2"/>
      <c r="DH186" s="2"/>
      <c r="DI186" s="2"/>
      <c r="DJ186" s="2"/>
      <c r="DK186" s="2"/>
      <c r="DL186" s="2"/>
      <c r="DM186" s="3"/>
      <c r="DN186" s="2"/>
      <c r="DO186" s="2"/>
      <c r="DP186" s="2"/>
      <c r="DQ186" s="2"/>
      <c r="DR186" s="2"/>
      <c r="DS186" s="2"/>
      <c r="DT186" s="2"/>
      <c r="DU186" s="2"/>
      <c r="DV186" s="2"/>
      <c r="DW186" s="2"/>
      <c r="DX186" s="2"/>
      <c r="DY186" s="2"/>
      <c r="DZ186" s="2"/>
      <c r="EA186" s="2"/>
      <c r="EB186" s="2"/>
      <c r="EC186" s="2"/>
      <c r="ED186" s="2"/>
      <c r="EE186" s="2"/>
      <c r="EF186" s="2"/>
      <c r="EG186" s="2"/>
      <c r="EH186" s="2"/>
      <c r="EI186" s="2"/>
      <c r="EJ186" s="2"/>
      <c r="EK186" s="2"/>
      <c r="EL186" s="2"/>
      <c r="EM186" s="2"/>
      <c r="EN186" s="2"/>
      <c r="EO186" s="2"/>
      <c r="EP186" s="2"/>
      <c r="EQ186" s="2"/>
    </row>
    <row r="187" spans="1:147" s="39" customFormat="1" x14ac:dyDescent="0.8">
      <c r="A187" s="40"/>
      <c r="G187" s="41"/>
      <c r="H187" s="41"/>
      <c r="K187" s="42"/>
      <c r="M187" s="116"/>
      <c r="R187" s="41"/>
      <c r="S187" s="41"/>
      <c r="T187" s="43"/>
      <c r="X187" s="116"/>
      <c r="AC187" s="44"/>
      <c r="AD187" s="44"/>
      <c r="AI187" s="116"/>
      <c r="AT187" s="116"/>
      <c r="AY187" s="45"/>
      <c r="BD187" s="5"/>
      <c r="BN187" s="5"/>
      <c r="CG187" s="46"/>
      <c r="CH187" s="116"/>
      <c r="CS187" s="116"/>
      <c r="CT187" s="135"/>
      <c r="CU187" s="2"/>
      <c r="CV187" s="2"/>
      <c r="CW187" s="2"/>
      <c r="CX187" s="2"/>
      <c r="CY187" s="2"/>
      <c r="CZ187" s="2"/>
      <c r="DA187" s="2"/>
      <c r="DB187" s="2"/>
      <c r="DC187" s="2"/>
      <c r="DD187" s="2"/>
      <c r="DE187" s="2"/>
      <c r="DF187" s="2"/>
      <c r="DG187" s="2"/>
      <c r="DH187" s="2"/>
      <c r="DI187" s="2"/>
      <c r="DJ187" s="2"/>
      <c r="DK187" s="2"/>
      <c r="DL187" s="2"/>
      <c r="DM187" s="3"/>
      <c r="DN187" s="2"/>
      <c r="DO187" s="2"/>
      <c r="DP187" s="2"/>
      <c r="DQ187" s="2"/>
      <c r="DR187" s="2"/>
      <c r="DS187" s="2"/>
      <c r="DT187" s="2"/>
      <c r="DU187" s="2"/>
      <c r="DV187" s="2"/>
      <c r="DW187" s="2"/>
      <c r="DX187" s="2"/>
      <c r="DY187" s="2"/>
      <c r="DZ187" s="2"/>
      <c r="EA187" s="2"/>
      <c r="EB187" s="2"/>
      <c r="EC187" s="2"/>
      <c r="ED187" s="2"/>
      <c r="EE187" s="2"/>
      <c r="EF187" s="2"/>
      <c r="EG187" s="2"/>
      <c r="EH187" s="2"/>
      <c r="EI187" s="2"/>
      <c r="EJ187" s="2"/>
      <c r="EK187" s="2"/>
      <c r="EL187" s="2"/>
      <c r="EM187" s="2"/>
      <c r="EN187" s="2"/>
      <c r="EO187" s="2"/>
      <c r="EP187" s="2"/>
      <c r="EQ187" s="2"/>
    </row>
    <row r="188" spans="1:147" s="39" customFormat="1" x14ac:dyDescent="0.8">
      <c r="A188" s="40"/>
      <c r="G188" s="41"/>
      <c r="H188" s="41"/>
      <c r="K188" s="42"/>
      <c r="M188" s="116"/>
      <c r="R188" s="41"/>
      <c r="S188" s="41"/>
      <c r="T188" s="43"/>
      <c r="X188" s="116"/>
      <c r="AC188" s="44"/>
      <c r="AD188" s="44"/>
      <c r="AI188" s="116"/>
      <c r="AT188" s="116"/>
      <c r="AY188" s="45"/>
      <c r="BD188" s="5"/>
      <c r="BN188" s="5"/>
      <c r="CG188" s="46"/>
      <c r="CH188" s="116"/>
      <c r="CS188" s="116"/>
      <c r="CT188" s="135"/>
      <c r="CU188" s="2"/>
      <c r="CV188" s="2"/>
      <c r="CW188" s="2"/>
      <c r="CX188" s="2"/>
      <c r="CY188" s="2"/>
      <c r="CZ188" s="2"/>
      <c r="DA188" s="2"/>
      <c r="DB188" s="2"/>
      <c r="DC188" s="2"/>
      <c r="DD188" s="2"/>
      <c r="DE188" s="2"/>
      <c r="DF188" s="2"/>
      <c r="DG188" s="2"/>
      <c r="DH188" s="2"/>
      <c r="DI188" s="2"/>
      <c r="DJ188" s="2"/>
      <c r="DK188" s="2"/>
      <c r="DL188" s="2"/>
      <c r="DM188" s="3"/>
      <c r="DN188" s="2"/>
      <c r="DO188" s="2"/>
      <c r="DP188" s="2"/>
      <c r="DQ188" s="2"/>
      <c r="DR188" s="2"/>
      <c r="DS188" s="2"/>
      <c r="DT188" s="2"/>
      <c r="DU188" s="2"/>
      <c r="DV188" s="2"/>
      <c r="DW188" s="2"/>
      <c r="DX188" s="2"/>
      <c r="DY188" s="2"/>
      <c r="DZ188" s="2"/>
      <c r="EA188" s="2"/>
      <c r="EB188" s="2"/>
      <c r="EC188" s="2"/>
      <c r="ED188" s="2"/>
      <c r="EE188" s="2"/>
      <c r="EF188" s="2"/>
      <c r="EG188" s="2"/>
      <c r="EH188" s="2"/>
      <c r="EI188" s="2"/>
      <c r="EJ188" s="2"/>
      <c r="EK188" s="2"/>
      <c r="EL188" s="2"/>
      <c r="EM188" s="2"/>
      <c r="EN188" s="2"/>
      <c r="EO188" s="2"/>
      <c r="EP188" s="2"/>
      <c r="EQ188" s="2"/>
    </row>
    <row r="189" spans="1:147" s="39" customFormat="1" x14ac:dyDescent="0.8">
      <c r="A189" s="40"/>
      <c r="G189" s="41"/>
      <c r="H189" s="41"/>
      <c r="K189" s="42"/>
      <c r="M189" s="116"/>
      <c r="R189" s="41"/>
      <c r="S189" s="41"/>
      <c r="T189" s="43"/>
      <c r="X189" s="116"/>
      <c r="AC189" s="44"/>
      <c r="AD189" s="44"/>
      <c r="AI189" s="116"/>
      <c r="AT189" s="116"/>
      <c r="AY189" s="45"/>
      <c r="BD189" s="5"/>
      <c r="BN189" s="5"/>
      <c r="CG189" s="46"/>
      <c r="CH189" s="116"/>
      <c r="CS189" s="116"/>
      <c r="CT189" s="135"/>
      <c r="CU189" s="2"/>
      <c r="CV189" s="2"/>
      <c r="CW189" s="2"/>
      <c r="CX189" s="2"/>
      <c r="CY189" s="2"/>
      <c r="CZ189" s="2"/>
      <c r="DA189" s="2"/>
      <c r="DB189" s="2"/>
      <c r="DC189" s="2"/>
      <c r="DD189" s="2"/>
      <c r="DE189" s="2"/>
      <c r="DF189" s="2"/>
      <c r="DG189" s="2"/>
      <c r="DH189" s="2"/>
      <c r="DI189" s="2"/>
      <c r="DJ189" s="2"/>
      <c r="DK189" s="2"/>
      <c r="DL189" s="2"/>
      <c r="DM189" s="3"/>
      <c r="DN189" s="2"/>
      <c r="DO189" s="2"/>
      <c r="DP189" s="2"/>
      <c r="DQ189" s="2"/>
      <c r="DR189" s="2"/>
      <c r="DS189" s="2"/>
      <c r="DT189" s="2"/>
      <c r="DU189" s="2"/>
      <c r="DV189" s="2"/>
      <c r="DW189" s="2"/>
      <c r="DX189" s="2"/>
      <c r="DY189" s="2"/>
      <c r="DZ189" s="2"/>
      <c r="EA189" s="2"/>
      <c r="EB189" s="2"/>
      <c r="EC189" s="2"/>
      <c r="ED189" s="2"/>
      <c r="EE189" s="2"/>
      <c r="EF189" s="2"/>
      <c r="EG189" s="2"/>
      <c r="EH189" s="2"/>
      <c r="EI189" s="2"/>
      <c r="EJ189" s="2"/>
      <c r="EK189" s="2"/>
      <c r="EL189" s="2"/>
      <c r="EM189" s="2"/>
      <c r="EN189" s="2"/>
      <c r="EO189" s="2"/>
      <c r="EP189" s="2"/>
      <c r="EQ189" s="2"/>
    </row>
    <row r="190" spans="1:147" s="39" customFormat="1" x14ac:dyDescent="0.8">
      <c r="A190" s="40"/>
      <c r="G190" s="41"/>
      <c r="H190" s="41"/>
      <c r="K190" s="42"/>
      <c r="M190" s="116"/>
      <c r="R190" s="41"/>
      <c r="S190" s="41"/>
      <c r="T190" s="43"/>
      <c r="X190" s="116"/>
      <c r="AC190" s="44"/>
      <c r="AD190" s="44"/>
      <c r="AI190" s="116"/>
      <c r="AT190" s="116"/>
      <c r="AY190" s="45"/>
      <c r="BD190" s="5"/>
      <c r="BN190" s="5"/>
      <c r="CG190" s="46"/>
      <c r="CH190" s="116"/>
      <c r="CS190" s="116"/>
      <c r="CT190" s="135"/>
      <c r="CU190" s="2"/>
      <c r="CV190" s="2"/>
      <c r="CW190" s="2"/>
      <c r="CX190" s="2"/>
      <c r="CY190" s="2"/>
      <c r="CZ190" s="2"/>
      <c r="DA190" s="2"/>
      <c r="DB190" s="2"/>
      <c r="DC190" s="2"/>
      <c r="DD190" s="2"/>
      <c r="DE190" s="2"/>
      <c r="DF190" s="2"/>
      <c r="DG190" s="2"/>
      <c r="DH190" s="2"/>
      <c r="DI190" s="2"/>
      <c r="DJ190" s="2"/>
      <c r="DK190" s="2"/>
      <c r="DL190" s="2"/>
      <c r="DM190" s="3"/>
      <c r="DN190" s="2"/>
      <c r="DO190" s="2"/>
      <c r="DP190" s="2"/>
      <c r="DQ190" s="2"/>
      <c r="DR190" s="2"/>
      <c r="DS190" s="2"/>
      <c r="DT190" s="2"/>
      <c r="DU190" s="2"/>
      <c r="DV190" s="2"/>
      <c r="DW190" s="2"/>
      <c r="DX190" s="2"/>
      <c r="DY190" s="2"/>
      <c r="DZ190" s="2"/>
      <c r="EA190" s="2"/>
      <c r="EB190" s="2"/>
      <c r="EC190" s="2"/>
      <c r="ED190" s="2"/>
      <c r="EE190" s="2"/>
      <c r="EF190" s="2"/>
      <c r="EG190" s="2"/>
      <c r="EH190" s="2"/>
      <c r="EI190" s="2"/>
      <c r="EJ190" s="2"/>
      <c r="EK190" s="2"/>
      <c r="EL190" s="2"/>
      <c r="EM190" s="2"/>
      <c r="EN190" s="2"/>
      <c r="EO190" s="2"/>
      <c r="EP190" s="2"/>
      <c r="EQ190" s="2"/>
    </row>
    <row r="191" spans="1:147" s="39" customFormat="1" x14ac:dyDescent="0.8">
      <c r="A191" s="40"/>
      <c r="G191" s="41"/>
      <c r="H191" s="41"/>
      <c r="K191" s="42"/>
      <c r="M191" s="116"/>
      <c r="R191" s="41"/>
      <c r="S191" s="41"/>
      <c r="T191" s="43"/>
      <c r="X191" s="116"/>
      <c r="AC191" s="44"/>
      <c r="AD191" s="44"/>
      <c r="AI191" s="116"/>
      <c r="AT191" s="116"/>
      <c r="AY191" s="45"/>
      <c r="BD191" s="5"/>
      <c r="BN191" s="5"/>
      <c r="CG191" s="46"/>
      <c r="CH191" s="116"/>
      <c r="CS191" s="116"/>
      <c r="CT191" s="135"/>
      <c r="CU191" s="2"/>
      <c r="CV191" s="2"/>
      <c r="CW191" s="2"/>
      <c r="CX191" s="2"/>
      <c r="CY191" s="2"/>
      <c r="CZ191" s="2"/>
      <c r="DA191" s="2"/>
      <c r="DB191" s="2"/>
      <c r="DC191" s="2"/>
      <c r="DD191" s="2"/>
      <c r="DE191" s="2"/>
      <c r="DF191" s="2"/>
      <c r="DG191" s="2"/>
      <c r="DH191" s="2"/>
      <c r="DI191" s="2"/>
      <c r="DJ191" s="2"/>
      <c r="DK191" s="2"/>
      <c r="DL191" s="2"/>
      <c r="DM191" s="3"/>
      <c r="DN191" s="2"/>
      <c r="DO191" s="2"/>
      <c r="DP191" s="2"/>
      <c r="DQ191" s="2"/>
      <c r="DR191" s="2"/>
      <c r="DS191" s="2"/>
      <c r="DT191" s="2"/>
      <c r="DU191" s="2"/>
      <c r="DV191" s="2"/>
      <c r="DW191" s="2"/>
      <c r="DX191" s="2"/>
      <c r="DY191" s="2"/>
      <c r="DZ191" s="2"/>
      <c r="EA191" s="2"/>
      <c r="EB191" s="2"/>
      <c r="EC191" s="2"/>
      <c r="ED191" s="2"/>
      <c r="EE191" s="2"/>
      <c r="EF191" s="2"/>
      <c r="EG191" s="2"/>
      <c r="EH191" s="2"/>
      <c r="EI191" s="2"/>
      <c r="EJ191" s="2"/>
      <c r="EK191" s="2"/>
      <c r="EL191" s="2"/>
      <c r="EM191" s="2"/>
      <c r="EN191" s="2"/>
      <c r="EO191" s="2"/>
      <c r="EP191" s="2"/>
      <c r="EQ191" s="2"/>
    </row>
    <row r="192" spans="1:147" s="39" customFormat="1" x14ac:dyDescent="0.8">
      <c r="A192" s="40"/>
      <c r="G192" s="41"/>
      <c r="H192" s="41"/>
      <c r="K192" s="42"/>
      <c r="M192" s="116"/>
      <c r="R192" s="41"/>
      <c r="S192" s="41"/>
      <c r="T192" s="43"/>
      <c r="X192" s="116"/>
      <c r="AC192" s="44"/>
      <c r="AD192" s="44"/>
      <c r="AI192" s="116"/>
      <c r="AT192" s="116"/>
      <c r="AY192" s="45"/>
      <c r="BD192" s="5"/>
      <c r="BN192" s="5"/>
      <c r="CG192" s="46"/>
      <c r="CH192" s="116"/>
      <c r="CS192" s="116"/>
      <c r="CT192" s="135"/>
      <c r="CU192" s="2"/>
      <c r="CV192" s="2"/>
      <c r="CW192" s="2"/>
      <c r="CX192" s="2"/>
      <c r="CY192" s="2"/>
      <c r="CZ192" s="2"/>
      <c r="DA192" s="2"/>
      <c r="DB192" s="2"/>
      <c r="DC192" s="2"/>
      <c r="DD192" s="2"/>
      <c r="DE192" s="2"/>
      <c r="DF192" s="2"/>
      <c r="DG192" s="2"/>
      <c r="DH192" s="2"/>
      <c r="DI192" s="2"/>
      <c r="DJ192" s="2"/>
      <c r="DK192" s="2"/>
      <c r="DL192" s="2"/>
      <c r="DM192" s="3"/>
      <c r="DN192" s="2"/>
      <c r="DO192" s="2"/>
      <c r="DP192" s="2"/>
      <c r="DQ192" s="2"/>
      <c r="DR192" s="2"/>
      <c r="DS192" s="2"/>
      <c r="DT192" s="2"/>
      <c r="DU192" s="2"/>
      <c r="DV192" s="2"/>
      <c r="DW192" s="2"/>
      <c r="DX192" s="2"/>
      <c r="DY192" s="2"/>
      <c r="DZ192" s="2"/>
      <c r="EA192" s="2"/>
      <c r="EB192" s="2"/>
      <c r="EC192" s="2"/>
      <c r="ED192" s="2"/>
      <c r="EE192" s="2"/>
      <c r="EF192" s="2"/>
      <c r="EG192" s="2"/>
      <c r="EH192" s="2"/>
      <c r="EI192" s="2"/>
      <c r="EJ192" s="2"/>
      <c r="EK192" s="2"/>
      <c r="EL192" s="2"/>
      <c r="EM192" s="2"/>
      <c r="EN192" s="2"/>
      <c r="EO192" s="2"/>
      <c r="EP192" s="2"/>
      <c r="EQ192" s="2"/>
    </row>
    <row r="193" spans="1:147" s="39" customFormat="1" x14ac:dyDescent="0.8">
      <c r="A193" s="40"/>
      <c r="G193" s="41"/>
      <c r="H193" s="41"/>
      <c r="K193" s="42"/>
      <c r="M193" s="116"/>
      <c r="R193" s="41"/>
      <c r="S193" s="41"/>
      <c r="T193" s="43"/>
      <c r="X193" s="116"/>
      <c r="AC193" s="44"/>
      <c r="AD193" s="44"/>
      <c r="AI193" s="116"/>
      <c r="AT193" s="116"/>
      <c r="AY193" s="45"/>
      <c r="BD193" s="5"/>
      <c r="BN193" s="5"/>
      <c r="CG193" s="46"/>
      <c r="CH193" s="116"/>
      <c r="CS193" s="116"/>
      <c r="CT193" s="135"/>
      <c r="CU193" s="2"/>
      <c r="CV193" s="2"/>
      <c r="CW193" s="2"/>
      <c r="CX193" s="2"/>
      <c r="CY193" s="2"/>
      <c r="CZ193" s="2"/>
      <c r="DA193" s="2"/>
      <c r="DB193" s="2"/>
      <c r="DC193" s="2"/>
      <c r="DD193" s="2"/>
      <c r="DE193" s="2"/>
      <c r="DF193" s="2"/>
      <c r="DG193" s="2"/>
      <c r="DH193" s="2"/>
      <c r="DI193" s="2"/>
      <c r="DJ193" s="2"/>
      <c r="DK193" s="2"/>
      <c r="DL193" s="2"/>
      <c r="DM193" s="3"/>
      <c r="DN193" s="2"/>
      <c r="DO193" s="2"/>
      <c r="DP193" s="2"/>
      <c r="DQ193" s="2"/>
      <c r="DR193" s="2"/>
      <c r="DS193" s="2"/>
      <c r="DT193" s="2"/>
      <c r="DU193" s="2"/>
      <c r="DV193" s="2"/>
      <c r="DW193" s="2"/>
      <c r="DX193" s="2"/>
      <c r="DY193" s="2"/>
      <c r="DZ193" s="2"/>
      <c r="EA193" s="2"/>
      <c r="EB193" s="2"/>
      <c r="EC193" s="2"/>
      <c r="ED193" s="2"/>
      <c r="EE193" s="2"/>
      <c r="EF193" s="2"/>
      <c r="EG193" s="2"/>
      <c r="EH193" s="2"/>
      <c r="EI193" s="2"/>
      <c r="EJ193" s="2"/>
      <c r="EK193" s="2"/>
      <c r="EL193" s="2"/>
      <c r="EM193" s="2"/>
      <c r="EN193" s="2"/>
      <c r="EO193" s="2"/>
      <c r="EP193" s="2"/>
      <c r="EQ193" s="2"/>
    </row>
    <row r="194" spans="1:147" s="39" customFormat="1" x14ac:dyDescent="0.8">
      <c r="A194" s="40"/>
      <c r="G194" s="41"/>
      <c r="H194" s="41"/>
      <c r="K194" s="42"/>
      <c r="M194" s="116"/>
      <c r="R194" s="41"/>
      <c r="S194" s="41"/>
      <c r="T194" s="43"/>
      <c r="X194" s="116"/>
      <c r="AC194" s="44"/>
      <c r="AD194" s="44"/>
      <c r="AI194" s="116"/>
      <c r="AT194" s="116"/>
      <c r="AY194" s="45"/>
      <c r="BD194" s="5"/>
      <c r="BN194" s="5"/>
      <c r="CG194" s="46"/>
      <c r="CH194" s="116"/>
      <c r="CS194" s="116"/>
      <c r="CT194" s="135"/>
      <c r="CU194" s="2"/>
      <c r="CV194" s="2"/>
      <c r="CW194" s="2"/>
      <c r="CX194" s="2"/>
      <c r="CY194" s="2"/>
      <c r="CZ194" s="2"/>
      <c r="DA194" s="2"/>
      <c r="DB194" s="2"/>
      <c r="DC194" s="2"/>
      <c r="DD194" s="2"/>
      <c r="DE194" s="2"/>
      <c r="DF194" s="2"/>
      <c r="DG194" s="2"/>
      <c r="DH194" s="2"/>
      <c r="DI194" s="2"/>
      <c r="DJ194" s="2"/>
      <c r="DK194" s="2"/>
      <c r="DL194" s="2"/>
      <c r="DM194" s="3"/>
      <c r="DN194" s="2"/>
      <c r="DO194" s="2"/>
      <c r="DP194" s="2"/>
      <c r="DQ194" s="2"/>
      <c r="DR194" s="2"/>
      <c r="DS194" s="2"/>
      <c r="DT194" s="2"/>
      <c r="DU194" s="2"/>
      <c r="DV194" s="2"/>
      <c r="DW194" s="2"/>
      <c r="DX194" s="2"/>
      <c r="DY194" s="2"/>
      <c r="DZ194" s="2"/>
      <c r="EA194" s="2"/>
      <c r="EB194" s="2"/>
      <c r="EC194" s="2"/>
      <c r="ED194" s="2"/>
      <c r="EE194" s="2"/>
      <c r="EF194" s="2"/>
      <c r="EG194" s="2"/>
      <c r="EH194" s="2"/>
      <c r="EI194" s="2"/>
      <c r="EJ194" s="2"/>
      <c r="EK194" s="2"/>
      <c r="EL194" s="2"/>
      <c r="EM194" s="2"/>
      <c r="EN194" s="2"/>
      <c r="EO194" s="2"/>
      <c r="EP194" s="2"/>
      <c r="EQ194" s="2"/>
    </row>
    <row r="195" spans="1:147" s="39" customFormat="1" x14ac:dyDescent="0.8">
      <c r="A195" s="40"/>
      <c r="G195" s="41"/>
      <c r="H195" s="41"/>
      <c r="K195" s="42"/>
      <c r="M195" s="116"/>
      <c r="R195" s="41"/>
      <c r="S195" s="41"/>
      <c r="T195" s="43"/>
      <c r="X195" s="116"/>
      <c r="AC195" s="44"/>
      <c r="AD195" s="44"/>
      <c r="AI195" s="116"/>
      <c r="AT195" s="116"/>
      <c r="AY195" s="45"/>
      <c r="BD195" s="5"/>
      <c r="BN195" s="5"/>
      <c r="CG195" s="46"/>
      <c r="CH195" s="116"/>
      <c r="CS195" s="116"/>
      <c r="CT195" s="135"/>
      <c r="CU195" s="2"/>
      <c r="CV195" s="2"/>
      <c r="CW195" s="2"/>
      <c r="CX195" s="2"/>
      <c r="CY195" s="2"/>
      <c r="CZ195" s="2"/>
      <c r="DA195" s="2"/>
      <c r="DB195" s="2"/>
      <c r="DC195" s="2"/>
      <c r="DD195" s="2"/>
      <c r="DE195" s="2"/>
      <c r="DF195" s="2"/>
      <c r="DG195" s="2"/>
      <c r="DH195" s="2"/>
      <c r="DI195" s="2"/>
      <c r="DJ195" s="2"/>
      <c r="DK195" s="2"/>
      <c r="DL195" s="2"/>
      <c r="DM195" s="3"/>
      <c r="DN195" s="2"/>
      <c r="DO195" s="2"/>
      <c r="DP195" s="2"/>
      <c r="DQ195" s="2"/>
      <c r="DR195" s="2"/>
      <c r="DS195" s="2"/>
      <c r="DT195" s="2"/>
      <c r="DU195" s="2"/>
      <c r="DV195" s="2"/>
      <c r="DW195" s="2"/>
      <c r="DX195" s="2"/>
      <c r="DY195" s="2"/>
      <c r="DZ195" s="2"/>
      <c r="EA195" s="2"/>
      <c r="EB195" s="2"/>
      <c r="EC195" s="2"/>
      <c r="ED195" s="2"/>
      <c r="EE195" s="2"/>
      <c r="EF195" s="2"/>
      <c r="EG195" s="2"/>
      <c r="EH195" s="2"/>
      <c r="EI195" s="2"/>
      <c r="EJ195" s="2"/>
      <c r="EK195" s="2"/>
      <c r="EL195" s="2"/>
      <c r="EM195" s="2"/>
      <c r="EN195" s="2"/>
      <c r="EO195" s="2"/>
      <c r="EP195" s="2"/>
      <c r="EQ195" s="2"/>
    </row>
    <row r="196" spans="1:147" s="39" customFormat="1" x14ac:dyDescent="0.8">
      <c r="A196" s="40"/>
      <c r="G196" s="41"/>
      <c r="H196" s="41"/>
      <c r="K196" s="42"/>
      <c r="M196" s="116"/>
      <c r="R196" s="41"/>
      <c r="S196" s="41"/>
      <c r="T196" s="43"/>
      <c r="X196" s="116"/>
      <c r="AC196" s="44"/>
      <c r="AD196" s="44"/>
      <c r="AI196" s="116"/>
      <c r="AT196" s="116"/>
      <c r="AY196" s="45"/>
      <c r="BD196" s="5"/>
      <c r="BN196" s="5"/>
      <c r="CG196" s="46"/>
      <c r="CH196" s="116"/>
      <c r="CS196" s="116"/>
      <c r="CT196" s="135"/>
      <c r="CU196" s="2"/>
      <c r="CV196" s="2"/>
      <c r="CW196" s="2"/>
      <c r="CX196" s="2"/>
      <c r="CY196" s="2"/>
      <c r="CZ196" s="2"/>
      <c r="DA196" s="2"/>
      <c r="DB196" s="2"/>
      <c r="DC196" s="2"/>
      <c r="DD196" s="2"/>
      <c r="DE196" s="2"/>
      <c r="DF196" s="2"/>
      <c r="DG196" s="2"/>
      <c r="DH196" s="2"/>
      <c r="DI196" s="2"/>
      <c r="DJ196" s="2"/>
      <c r="DK196" s="2"/>
      <c r="DL196" s="2"/>
      <c r="DM196" s="3"/>
      <c r="DN196" s="2"/>
      <c r="DO196" s="2"/>
      <c r="DP196" s="2"/>
      <c r="DQ196" s="2"/>
      <c r="DR196" s="2"/>
      <c r="DS196" s="2"/>
      <c r="DT196" s="2"/>
      <c r="DU196" s="2"/>
      <c r="DV196" s="2"/>
      <c r="DW196" s="2"/>
      <c r="DX196" s="2"/>
      <c r="DY196" s="2"/>
      <c r="DZ196" s="2"/>
      <c r="EA196" s="2"/>
      <c r="EB196" s="2"/>
      <c r="EC196" s="2"/>
      <c r="ED196" s="2"/>
      <c r="EE196" s="2"/>
      <c r="EF196" s="2"/>
      <c r="EG196" s="2"/>
      <c r="EH196" s="2"/>
      <c r="EI196" s="2"/>
      <c r="EJ196" s="2"/>
      <c r="EK196" s="2"/>
      <c r="EL196" s="2"/>
      <c r="EM196" s="2"/>
      <c r="EN196" s="2"/>
      <c r="EO196" s="2"/>
      <c r="EP196" s="2"/>
      <c r="EQ196" s="2"/>
    </row>
    <row r="197" spans="1:147" s="39" customFormat="1" x14ac:dyDescent="0.8">
      <c r="A197" s="40"/>
      <c r="G197" s="41"/>
      <c r="H197" s="41"/>
      <c r="K197" s="42"/>
      <c r="M197" s="116"/>
      <c r="R197" s="41"/>
      <c r="S197" s="41"/>
      <c r="T197" s="43"/>
      <c r="X197" s="116"/>
      <c r="AC197" s="44"/>
      <c r="AD197" s="44"/>
      <c r="AI197" s="116"/>
      <c r="AT197" s="116"/>
      <c r="AY197" s="45"/>
      <c r="BD197" s="5"/>
      <c r="BN197" s="5"/>
      <c r="CG197" s="46"/>
      <c r="CH197" s="116"/>
      <c r="CS197" s="116"/>
      <c r="CT197" s="135"/>
      <c r="CU197" s="2"/>
      <c r="CV197" s="2"/>
      <c r="CW197" s="2"/>
      <c r="CX197" s="2"/>
      <c r="CY197" s="2"/>
      <c r="CZ197" s="2"/>
      <c r="DA197" s="2"/>
      <c r="DB197" s="2"/>
      <c r="DC197" s="2"/>
      <c r="DD197" s="2"/>
      <c r="DE197" s="2"/>
      <c r="DF197" s="2"/>
      <c r="DG197" s="2"/>
      <c r="DH197" s="2"/>
      <c r="DI197" s="2"/>
      <c r="DJ197" s="2"/>
      <c r="DK197" s="2"/>
      <c r="DL197" s="2"/>
      <c r="DM197" s="3"/>
      <c r="DN197" s="2"/>
      <c r="DO197" s="2"/>
      <c r="DP197" s="2"/>
      <c r="DQ197" s="2"/>
      <c r="DR197" s="2"/>
      <c r="DS197" s="2"/>
      <c r="DT197" s="2"/>
      <c r="DU197" s="2"/>
      <c r="DV197" s="2"/>
      <c r="DW197" s="2"/>
      <c r="DX197" s="2"/>
      <c r="DY197" s="2"/>
      <c r="DZ197" s="2"/>
      <c r="EA197" s="2"/>
      <c r="EB197" s="2"/>
      <c r="EC197" s="2"/>
      <c r="ED197" s="2"/>
      <c r="EE197" s="2"/>
      <c r="EF197" s="2"/>
      <c r="EG197" s="2"/>
      <c r="EH197" s="2"/>
      <c r="EI197" s="2"/>
      <c r="EJ197" s="2"/>
      <c r="EK197" s="2"/>
      <c r="EL197" s="2"/>
      <c r="EM197" s="2"/>
      <c r="EN197" s="2"/>
      <c r="EO197" s="2"/>
      <c r="EP197" s="2"/>
      <c r="EQ197" s="2"/>
    </row>
    <row r="198" spans="1:147" s="39" customFormat="1" x14ac:dyDescent="0.8">
      <c r="A198" s="40"/>
      <c r="G198" s="41"/>
      <c r="H198" s="41"/>
      <c r="K198" s="42"/>
      <c r="M198" s="116"/>
      <c r="R198" s="41"/>
      <c r="S198" s="41"/>
      <c r="T198" s="43"/>
      <c r="X198" s="116"/>
      <c r="AC198" s="44"/>
      <c r="AD198" s="44"/>
      <c r="AI198" s="116"/>
      <c r="AT198" s="116"/>
      <c r="AY198" s="45"/>
      <c r="BD198" s="5"/>
      <c r="BN198" s="5"/>
      <c r="CG198" s="46"/>
      <c r="CH198" s="116"/>
      <c r="CS198" s="116"/>
      <c r="CT198" s="135"/>
      <c r="CU198" s="2"/>
      <c r="CV198" s="2"/>
      <c r="CW198" s="2"/>
      <c r="CX198" s="2"/>
      <c r="CY198" s="2"/>
      <c r="CZ198" s="2"/>
      <c r="DA198" s="2"/>
      <c r="DB198" s="2"/>
      <c r="DC198" s="2"/>
      <c r="DD198" s="2"/>
      <c r="DE198" s="2"/>
      <c r="DF198" s="2"/>
      <c r="DG198" s="2"/>
      <c r="DH198" s="2"/>
      <c r="DI198" s="2"/>
      <c r="DJ198" s="2"/>
      <c r="DK198" s="2"/>
      <c r="DL198" s="2"/>
      <c r="DM198" s="3"/>
      <c r="DN198" s="2"/>
      <c r="DO198" s="2"/>
      <c r="DP198" s="2"/>
      <c r="DQ198" s="2"/>
      <c r="DR198" s="2"/>
      <c r="DS198" s="2"/>
      <c r="DT198" s="2"/>
      <c r="DU198" s="2"/>
      <c r="DV198" s="2"/>
      <c r="DW198" s="2"/>
      <c r="DX198" s="2"/>
      <c r="DY198" s="2"/>
      <c r="DZ198" s="2"/>
      <c r="EA198" s="2"/>
      <c r="EB198" s="2"/>
      <c r="EC198" s="2"/>
      <c r="ED198" s="2"/>
      <c r="EE198" s="2"/>
      <c r="EF198" s="2"/>
      <c r="EG198" s="2"/>
      <c r="EH198" s="2"/>
      <c r="EI198" s="2"/>
      <c r="EJ198" s="2"/>
      <c r="EK198" s="2"/>
      <c r="EL198" s="2"/>
      <c r="EM198" s="2"/>
      <c r="EN198" s="2"/>
      <c r="EO198" s="2"/>
      <c r="EP198" s="2"/>
      <c r="EQ198" s="2"/>
    </row>
    <row r="199" spans="1:147" s="39" customFormat="1" x14ac:dyDescent="0.8">
      <c r="A199" s="40"/>
      <c r="G199" s="41"/>
      <c r="H199" s="41"/>
      <c r="K199" s="42"/>
      <c r="M199" s="116"/>
      <c r="R199" s="41"/>
      <c r="S199" s="41"/>
      <c r="T199" s="43"/>
      <c r="X199" s="116"/>
      <c r="AC199" s="44"/>
      <c r="AD199" s="44"/>
      <c r="AI199" s="116"/>
      <c r="AT199" s="116"/>
      <c r="AY199" s="45"/>
      <c r="BD199" s="5"/>
      <c r="BN199" s="5"/>
      <c r="CG199" s="46"/>
      <c r="CH199" s="116"/>
      <c r="CS199" s="116"/>
      <c r="CT199" s="135"/>
      <c r="CU199" s="2"/>
      <c r="CV199" s="2"/>
      <c r="CW199" s="2"/>
      <c r="CX199" s="2"/>
      <c r="CY199" s="2"/>
      <c r="CZ199" s="2"/>
      <c r="DA199" s="2"/>
      <c r="DB199" s="2"/>
      <c r="DC199" s="2"/>
      <c r="DD199" s="2"/>
      <c r="DE199" s="2"/>
      <c r="DF199" s="2"/>
      <c r="DG199" s="2"/>
      <c r="DH199" s="2"/>
      <c r="DI199" s="2"/>
      <c r="DJ199" s="2"/>
      <c r="DK199" s="2"/>
      <c r="DL199" s="2"/>
      <c r="DM199" s="3"/>
      <c r="DN199" s="2"/>
      <c r="DO199" s="2"/>
      <c r="DP199" s="2"/>
      <c r="DQ199" s="2"/>
      <c r="DR199" s="2"/>
      <c r="DS199" s="2"/>
      <c r="DT199" s="2"/>
      <c r="DU199" s="2"/>
      <c r="DV199" s="2"/>
      <c r="DW199" s="2"/>
      <c r="DX199" s="2"/>
      <c r="DY199" s="2"/>
      <c r="DZ199" s="2"/>
      <c r="EA199" s="2"/>
      <c r="EB199" s="2"/>
      <c r="EC199" s="2"/>
      <c r="ED199" s="2"/>
      <c r="EE199" s="2"/>
      <c r="EF199" s="2"/>
      <c r="EG199" s="2"/>
      <c r="EH199" s="2"/>
      <c r="EI199" s="2"/>
      <c r="EJ199" s="2"/>
      <c r="EK199" s="2"/>
      <c r="EL199" s="2"/>
      <c r="EM199" s="2"/>
      <c r="EN199" s="2"/>
      <c r="EO199" s="2"/>
      <c r="EP199" s="2"/>
      <c r="EQ199" s="2"/>
    </row>
    <row r="200" spans="1:147" s="39" customFormat="1" x14ac:dyDescent="0.8">
      <c r="A200" s="40"/>
      <c r="G200" s="41"/>
      <c r="H200" s="41"/>
      <c r="K200" s="42"/>
      <c r="M200" s="116"/>
      <c r="R200" s="41"/>
      <c r="S200" s="41"/>
      <c r="T200" s="43"/>
      <c r="X200" s="116"/>
      <c r="AC200" s="44"/>
      <c r="AD200" s="44"/>
      <c r="AI200" s="116"/>
      <c r="AT200" s="116"/>
      <c r="AY200" s="45"/>
      <c r="BD200" s="5"/>
      <c r="BN200" s="5"/>
      <c r="CG200" s="46"/>
      <c r="CH200" s="116"/>
      <c r="CS200" s="116"/>
      <c r="CT200" s="135"/>
      <c r="CU200" s="2"/>
      <c r="CV200" s="2"/>
      <c r="CW200" s="2"/>
      <c r="CX200" s="2"/>
      <c r="CY200" s="2"/>
      <c r="CZ200" s="2"/>
      <c r="DA200" s="2"/>
      <c r="DB200" s="2"/>
      <c r="DC200" s="2"/>
      <c r="DD200" s="2"/>
      <c r="DE200" s="2"/>
      <c r="DF200" s="2"/>
      <c r="DG200" s="2"/>
      <c r="DH200" s="2"/>
      <c r="DI200" s="2"/>
      <c r="DJ200" s="2"/>
      <c r="DK200" s="2"/>
      <c r="DL200" s="2"/>
      <c r="DM200" s="3"/>
      <c r="DN200" s="2"/>
      <c r="DO200" s="2"/>
      <c r="DP200" s="2"/>
      <c r="DQ200" s="2"/>
      <c r="DR200" s="2"/>
      <c r="DS200" s="2"/>
      <c r="DT200" s="2"/>
      <c r="DU200" s="2"/>
      <c r="DV200" s="2"/>
      <c r="DW200" s="2"/>
      <c r="DX200" s="2"/>
      <c r="DY200" s="2"/>
      <c r="DZ200" s="2"/>
      <c r="EA200" s="2"/>
      <c r="EB200" s="2"/>
      <c r="EC200" s="2"/>
      <c r="ED200" s="2"/>
      <c r="EE200" s="2"/>
      <c r="EF200" s="2"/>
      <c r="EG200" s="2"/>
      <c r="EH200" s="2"/>
      <c r="EI200" s="2"/>
      <c r="EJ200" s="2"/>
      <c r="EK200" s="2"/>
      <c r="EL200" s="2"/>
      <c r="EM200" s="2"/>
      <c r="EN200" s="2"/>
      <c r="EO200" s="2"/>
      <c r="EP200" s="2"/>
      <c r="EQ200" s="2"/>
    </row>
    <row r="201" spans="1:147" s="39" customFormat="1" x14ac:dyDescent="0.8">
      <c r="A201" s="40"/>
      <c r="G201" s="41"/>
      <c r="H201" s="41"/>
      <c r="K201" s="42"/>
      <c r="M201" s="116"/>
      <c r="R201" s="41"/>
      <c r="S201" s="41"/>
      <c r="T201" s="43"/>
      <c r="X201" s="116"/>
      <c r="AC201" s="44"/>
      <c r="AD201" s="44"/>
      <c r="AI201" s="116"/>
      <c r="AT201" s="116"/>
      <c r="AY201" s="45"/>
      <c r="BD201" s="5"/>
      <c r="BN201" s="5"/>
      <c r="CG201" s="46"/>
      <c r="CH201" s="116"/>
      <c r="CS201" s="116"/>
      <c r="CT201" s="135"/>
      <c r="CU201" s="2"/>
      <c r="CV201" s="2"/>
      <c r="CW201" s="2"/>
      <c r="CX201" s="2"/>
      <c r="CY201" s="2"/>
      <c r="CZ201" s="2"/>
      <c r="DA201" s="2"/>
      <c r="DB201" s="2"/>
      <c r="DC201" s="2"/>
      <c r="DD201" s="2"/>
      <c r="DE201" s="2"/>
      <c r="DF201" s="2"/>
      <c r="DG201" s="2"/>
      <c r="DH201" s="2"/>
      <c r="DI201" s="2"/>
      <c r="DJ201" s="2"/>
      <c r="DK201" s="2"/>
      <c r="DL201" s="2"/>
      <c r="DM201" s="3"/>
      <c r="DN201" s="2"/>
      <c r="DO201" s="2"/>
      <c r="DP201" s="2"/>
      <c r="DQ201" s="2"/>
      <c r="DR201" s="2"/>
      <c r="DS201" s="2"/>
      <c r="DT201" s="2"/>
      <c r="DU201" s="2"/>
      <c r="DV201" s="2"/>
      <c r="DW201" s="2"/>
      <c r="DX201" s="2"/>
      <c r="DY201" s="2"/>
      <c r="DZ201" s="2"/>
      <c r="EA201" s="2"/>
      <c r="EB201" s="2"/>
      <c r="EC201" s="2"/>
      <c r="ED201" s="2"/>
      <c r="EE201" s="2"/>
      <c r="EF201" s="2"/>
      <c r="EG201" s="2"/>
      <c r="EH201" s="2"/>
      <c r="EI201" s="2"/>
      <c r="EJ201" s="2"/>
      <c r="EK201" s="2"/>
      <c r="EL201" s="2"/>
      <c r="EM201" s="2"/>
      <c r="EN201" s="2"/>
      <c r="EO201" s="2"/>
      <c r="EP201" s="2"/>
      <c r="EQ201" s="2"/>
    </row>
    <row r="202" spans="1:147" s="39" customFormat="1" x14ac:dyDescent="0.8">
      <c r="A202" s="40"/>
      <c r="G202" s="41"/>
      <c r="H202" s="41"/>
      <c r="K202" s="42"/>
      <c r="M202" s="116"/>
      <c r="R202" s="41"/>
      <c r="S202" s="41"/>
      <c r="T202" s="43"/>
      <c r="X202" s="116"/>
      <c r="AC202" s="44"/>
      <c r="AD202" s="44"/>
      <c r="AI202" s="116"/>
      <c r="AT202" s="116"/>
      <c r="AY202" s="45"/>
      <c r="BD202" s="5"/>
      <c r="BN202" s="5"/>
      <c r="CG202" s="46"/>
      <c r="CH202" s="116"/>
      <c r="CS202" s="116"/>
      <c r="CT202" s="135"/>
      <c r="CU202" s="2"/>
      <c r="CV202" s="2"/>
      <c r="CW202" s="2"/>
      <c r="CX202" s="2"/>
      <c r="CY202" s="2"/>
      <c r="CZ202" s="2"/>
      <c r="DA202" s="2"/>
      <c r="DB202" s="2"/>
      <c r="DC202" s="2"/>
      <c r="DD202" s="2"/>
      <c r="DE202" s="2"/>
      <c r="DF202" s="2"/>
      <c r="DG202" s="2"/>
      <c r="DH202" s="2"/>
      <c r="DI202" s="2"/>
      <c r="DJ202" s="2"/>
      <c r="DK202" s="2"/>
      <c r="DL202" s="2"/>
      <c r="DM202" s="3"/>
      <c r="DN202" s="2"/>
      <c r="DO202" s="2"/>
      <c r="DP202" s="2"/>
      <c r="DQ202" s="2"/>
      <c r="DR202" s="2"/>
      <c r="DS202" s="2"/>
      <c r="DT202" s="2"/>
      <c r="DU202" s="2"/>
      <c r="DV202" s="2"/>
      <c r="DW202" s="2"/>
      <c r="DX202" s="2"/>
      <c r="DY202" s="2"/>
      <c r="DZ202" s="2"/>
      <c r="EA202" s="2"/>
      <c r="EB202" s="2"/>
      <c r="EC202" s="2"/>
      <c r="ED202" s="2"/>
      <c r="EE202" s="2"/>
      <c r="EF202" s="2"/>
      <c r="EG202" s="2"/>
      <c r="EH202" s="2"/>
      <c r="EI202" s="2"/>
      <c r="EJ202" s="2"/>
      <c r="EK202" s="2"/>
      <c r="EL202" s="2"/>
      <c r="EM202" s="2"/>
      <c r="EN202" s="2"/>
      <c r="EO202" s="2"/>
      <c r="EP202" s="2"/>
      <c r="EQ202" s="2"/>
    </row>
    <row r="203" spans="1:147" s="39" customFormat="1" x14ac:dyDescent="0.8">
      <c r="A203" s="40"/>
      <c r="G203" s="41"/>
      <c r="H203" s="41"/>
      <c r="K203" s="42"/>
      <c r="M203" s="116"/>
      <c r="R203" s="41"/>
      <c r="S203" s="41"/>
      <c r="T203" s="43"/>
      <c r="X203" s="116"/>
      <c r="AC203" s="44"/>
      <c r="AD203" s="44"/>
      <c r="AI203" s="116"/>
      <c r="AT203" s="116"/>
      <c r="AY203" s="45"/>
      <c r="BD203" s="5"/>
      <c r="BN203" s="5"/>
      <c r="CG203" s="46"/>
      <c r="CH203" s="116"/>
      <c r="CS203" s="116"/>
      <c r="CT203" s="135"/>
      <c r="CU203" s="2"/>
      <c r="CV203" s="2"/>
      <c r="CW203" s="2"/>
      <c r="CX203" s="2"/>
      <c r="CY203" s="2"/>
      <c r="CZ203" s="2"/>
      <c r="DA203" s="2"/>
      <c r="DB203" s="2"/>
      <c r="DC203" s="2"/>
      <c r="DD203" s="2"/>
      <c r="DE203" s="2"/>
      <c r="DF203" s="2"/>
      <c r="DG203" s="2"/>
      <c r="DH203" s="2"/>
      <c r="DI203" s="2"/>
      <c r="DJ203" s="2"/>
      <c r="DK203" s="2"/>
      <c r="DL203" s="2"/>
      <c r="DM203" s="3"/>
      <c r="DN203" s="2"/>
      <c r="DO203" s="2"/>
      <c r="DP203" s="2"/>
      <c r="DQ203" s="2"/>
      <c r="DR203" s="2"/>
      <c r="DS203" s="2"/>
      <c r="DT203" s="2"/>
      <c r="DU203" s="2"/>
      <c r="DV203" s="2"/>
      <c r="DW203" s="2"/>
      <c r="DX203" s="2"/>
      <c r="DY203" s="2"/>
      <c r="DZ203" s="2"/>
      <c r="EA203" s="2"/>
      <c r="EB203" s="2"/>
      <c r="EC203" s="2"/>
      <c r="ED203" s="2"/>
      <c r="EE203" s="2"/>
      <c r="EF203" s="2"/>
      <c r="EG203" s="2"/>
      <c r="EH203" s="2"/>
      <c r="EI203" s="2"/>
      <c r="EJ203" s="2"/>
      <c r="EK203" s="2"/>
      <c r="EL203" s="2"/>
      <c r="EM203" s="2"/>
      <c r="EN203" s="2"/>
      <c r="EO203" s="2"/>
      <c r="EP203" s="2"/>
      <c r="EQ203" s="2"/>
    </row>
    <row r="204" spans="1:147" s="39" customFormat="1" x14ac:dyDescent="0.8">
      <c r="A204" s="40"/>
      <c r="G204" s="41"/>
      <c r="H204" s="41"/>
      <c r="K204" s="42"/>
      <c r="M204" s="116"/>
      <c r="R204" s="41"/>
      <c r="S204" s="41"/>
      <c r="T204" s="43"/>
      <c r="X204" s="116"/>
      <c r="AC204" s="44"/>
      <c r="AD204" s="44"/>
      <c r="AI204" s="116"/>
      <c r="AT204" s="116"/>
      <c r="AY204" s="45"/>
      <c r="BD204" s="5"/>
      <c r="BN204" s="5"/>
      <c r="CG204" s="46"/>
      <c r="CH204" s="116"/>
      <c r="CS204" s="116"/>
      <c r="CT204" s="135"/>
      <c r="CU204" s="2"/>
      <c r="CV204" s="2"/>
      <c r="CW204" s="2"/>
      <c r="CX204" s="2"/>
      <c r="CY204" s="2"/>
      <c r="CZ204" s="2"/>
      <c r="DA204" s="2"/>
      <c r="DB204" s="2"/>
      <c r="DC204" s="2"/>
      <c r="DD204" s="2"/>
      <c r="DE204" s="2"/>
      <c r="DF204" s="2"/>
      <c r="DG204" s="2"/>
      <c r="DH204" s="2"/>
      <c r="DI204" s="2"/>
      <c r="DJ204" s="2"/>
      <c r="DK204" s="2"/>
      <c r="DL204" s="2"/>
      <c r="DM204" s="3"/>
      <c r="DN204" s="2"/>
      <c r="DO204" s="2"/>
      <c r="DP204" s="2"/>
      <c r="DQ204" s="2"/>
      <c r="DR204" s="2"/>
      <c r="DS204" s="2"/>
      <c r="DT204" s="2"/>
      <c r="DU204" s="2"/>
      <c r="DV204" s="2"/>
      <c r="DW204" s="2"/>
      <c r="DX204" s="2"/>
      <c r="DY204" s="2"/>
      <c r="DZ204" s="2"/>
      <c r="EA204" s="2"/>
      <c r="EB204" s="2"/>
      <c r="EC204" s="2"/>
      <c r="ED204" s="2"/>
      <c r="EE204" s="2"/>
      <c r="EF204" s="2"/>
      <c r="EG204" s="2"/>
      <c r="EH204" s="2"/>
      <c r="EI204" s="2"/>
      <c r="EJ204" s="2"/>
      <c r="EK204" s="2"/>
      <c r="EL204" s="2"/>
      <c r="EM204" s="2"/>
      <c r="EN204" s="2"/>
      <c r="EO204" s="2"/>
      <c r="EP204" s="2"/>
      <c r="EQ204" s="2"/>
    </row>
    <row r="205" spans="1:147" s="39" customFormat="1" x14ac:dyDescent="0.8">
      <c r="A205" s="40"/>
      <c r="G205" s="41"/>
      <c r="H205" s="41"/>
      <c r="K205" s="42"/>
      <c r="M205" s="116"/>
      <c r="R205" s="41"/>
      <c r="S205" s="41"/>
      <c r="T205" s="43"/>
      <c r="X205" s="116"/>
      <c r="AC205" s="44"/>
      <c r="AD205" s="44"/>
      <c r="AI205" s="116"/>
      <c r="AT205" s="116"/>
      <c r="AY205" s="45"/>
      <c r="BD205" s="5"/>
      <c r="BN205" s="5"/>
      <c r="CG205" s="46"/>
      <c r="CH205" s="116"/>
      <c r="CS205" s="116"/>
      <c r="CT205" s="135"/>
      <c r="CU205" s="2"/>
      <c r="CV205" s="2"/>
      <c r="CW205" s="2"/>
      <c r="CX205" s="2"/>
      <c r="CY205" s="2"/>
      <c r="CZ205" s="2"/>
      <c r="DA205" s="2"/>
      <c r="DB205" s="2"/>
      <c r="DC205" s="2"/>
      <c r="DD205" s="2"/>
      <c r="DE205" s="2"/>
      <c r="DF205" s="2"/>
      <c r="DG205" s="2"/>
      <c r="DH205" s="2"/>
      <c r="DI205" s="2"/>
      <c r="DJ205" s="2"/>
      <c r="DK205" s="2"/>
      <c r="DL205" s="2"/>
      <c r="DM205" s="3"/>
      <c r="DN205" s="2"/>
      <c r="DO205" s="2"/>
      <c r="DP205" s="2"/>
      <c r="DQ205" s="2"/>
      <c r="DR205" s="2"/>
      <c r="DS205" s="2"/>
      <c r="DT205" s="2"/>
      <c r="DU205" s="2"/>
      <c r="DV205" s="2"/>
      <c r="DW205" s="2"/>
      <c r="DX205" s="2"/>
      <c r="DY205" s="2"/>
      <c r="DZ205" s="2"/>
      <c r="EA205" s="2"/>
      <c r="EB205" s="2"/>
      <c r="EC205" s="2"/>
      <c r="ED205" s="2"/>
      <c r="EE205" s="2"/>
      <c r="EF205" s="2"/>
      <c r="EG205" s="2"/>
      <c r="EH205" s="2"/>
      <c r="EI205" s="2"/>
      <c r="EJ205" s="2"/>
      <c r="EK205" s="2"/>
      <c r="EL205" s="2"/>
      <c r="EM205" s="2"/>
      <c r="EN205" s="2"/>
      <c r="EO205" s="2"/>
      <c r="EP205" s="2"/>
      <c r="EQ205" s="2"/>
    </row>
    <row r="206" spans="1:147" s="39" customFormat="1" x14ac:dyDescent="0.8">
      <c r="A206" s="40"/>
      <c r="G206" s="41"/>
      <c r="H206" s="41"/>
      <c r="K206" s="42"/>
      <c r="M206" s="116"/>
      <c r="R206" s="41"/>
      <c r="S206" s="41"/>
      <c r="T206" s="43"/>
      <c r="X206" s="116"/>
      <c r="AC206" s="44"/>
      <c r="AD206" s="44"/>
      <c r="AI206" s="116"/>
      <c r="AT206" s="116"/>
      <c r="AY206" s="45"/>
      <c r="BD206" s="5"/>
      <c r="BN206" s="5"/>
      <c r="CG206" s="46"/>
      <c r="CH206" s="116"/>
      <c r="CS206" s="116"/>
      <c r="CT206" s="135"/>
      <c r="CU206" s="2"/>
      <c r="CV206" s="2"/>
      <c r="CW206" s="2"/>
      <c r="CX206" s="2"/>
      <c r="CY206" s="2"/>
      <c r="CZ206" s="2"/>
      <c r="DA206" s="2"/>
      <c r="DB206" s="2"/>
      <c r="DC206" s="2"/>
      <c r="DD206" s="2"/>
      <c r="DE206" s="2"/>
      <c r="DF206" s="2"/>
      <c r="DG206" s="2"/>
      <c r="DH206" s="2"/>
      <c r="DI206" s="2"/>
      <c r="DJ206" s="2"/>
      <c r="DK206" s="2"/>
      <c r="DL206" s="2"/>
      <c r="DM206" s="3"/>
      <c r="DN206" s="2"/>
      <c r="DO206" s="2"/>
      <c r="DP206" s="2"/>
      <c r="DQ206" s="2"/>
      <c r="DR206" s="2"/>
      <c r="DS206" s="2"/>
      <c r="DT206" s="2"/>
      <c r="DU206" s="2"/>
      <c r="DV206" s="2"/>
      <c r="DW206" s="2"/>
      <c r="DX206" s="2"/>
      <c r="DY206" s="2"/>
      <c r="DZ206" s="2"/>
      <c r="EA206" s="2"/>
      <c r="EB206" s="2"/>
      <c r="EC206" s="2"/>
      <c r="ED206" s="2"/>
      <c r="EE206" s="2"/>
      <c r="EF206" s="2"/>
      <c r="EG206" s="2"/>
      <c r="EH206" s="2"/>
      <c r="EI206" s="2"/>
      <c r="EJ206" s="2"/>
      <c r="EK206" s="2"/>
      <c r="EL206" s="2"/>
      <c r="EM206" s="2"/>
      <c r="EN206" s="2"/>
      <c r="EO206" s="2"/>
      <c r="EP206" s="2"/>
      <c r="EQ206" s="2"/>
    </row>
    <row r="207" spans="1:147" s="39" customFormat="1" x14ac:dyDescent="0.8">
      <c r="A207" s="40"/>
      <c r="G207" s="41"/>
      <c r="H207" s="41"/>
      <c r="K207" s="42"/>
      <c r="M207" s="116"/>
      <c r="R207" s="41"/>
      <c r="S207" s="41"/>
      <c r="T207" s="43"/>
      <c r="X207" s="116"/>
      <c r="AC207" s="44"/>
      <c r="AD207" s="44"/>
      <c r="AI207" s="116"/>
      <c r="AT207" s="116"/>
      <c r="AY207" s="45"/>
      <c r="BD207" s="5"/>
      <c r="BN207" s="5"/>
      <c r="CG207" s="46"/>
      <c r="CH207" s="116"/>
      <c r="CS207" s="116"/>
      <c r="CT207" s="135"/>
      <c r="CU207" s="2"/>
      <c r="CV207" s="2"/>
      <c r="CW207" s="2"/>
      <c r="CX207" s="2"/>
      <c r="CY207" s="2"/>
      <c r="CZ207" s="2"/>
      <c r="DA207" s="2"/>
      <c r="DB207" s="2"/>
      <c r="DC207" s="2"/>
      <c r="DD207" s="2"/>
      <c r="DE207" s="2"/>
      <c r="DF207" s="2"/>
      <c r="DG207" s="2"/>
      <c r="DH207" s="2"/>
      <c r="DI207" s="2"/>
      <c r="DJ207" s="2"/>
      <c r="DK207" s="2"/>
      <c r="DL207" s="2"/>
      <c r="DM207" s="3"/>
      <c r="DN207" s="2"/>
      <c r="DO207" s="2"/>
      <c r="DP207" s="2"/>
      <c r="DQ207" s="2"/>
      <c r="DR207" s="2"/>
      <c r="DS207" s="2"/>
      <c r="DT207" s="2"/>
      <c r="DU207" s="2"/>
      <c r="DV207" s="2"/>
      <c r="DW207" s="2"/>
      <c r="DX207" s="2"/>
      <c r="DY207" s="2"/>
      <c r="DZ207" s="2"/>
      <c r="EA207" s="2"/>
      <c r="EB207" s="2"/>
      <c r="EC207" s="2"/>
      <c r="ED207" s="2"/>
      <c r="EE207" s="2"/>
      <c r="EF207" s="2"/>
      <c r="EG207" s="2"/>
      <c r="EH207" s="2"/>
      <c r="EI207" s="2"/>
      <c r="EJ207" s="2"/>
      <c r="EK207" s="2"/>
      <c r="EL207" s="2"/>
      <c r="EM207" s="2"/>
      <c r="EN207" s="2"/>
      <c r="EO207" s="2"/>
      <c r="EP207" s="2"/>
      <c r="EQ207" s="2"/>
    </row>
    <row r="208" spans="1:147" s="39" customFormat="1" x14ac:dyDescent="0.8">
      <c r="A208" s="40"/>
      <c r="G208" s="41"/>
      <c r="H208" s="41"/>
      <c r="K208" s="42"/>
      <c r="M208" s="116"/>
      <c r="R208" s="41"/>
      <c r="S208" s="41"/>
      <c r="T208" s="43"/>
      <c r="X208" s="116"/>
      <c r="AC208" s="44"/>
      <c r="AD208" s="44"/>
      <c r="AI208" s="116"/>
      <c r="AT208" s="116"/>
      <c r="AY208" s="45"/>
      <c r="BD208" s="5"/>
      <c r="BN208" s="5"/>
      <c r="CG208" s="46"/>
      <c r="CH208" s="116"/>
      <c r="CS208" s="116"/>
      <c r="CT208" s="135"/>
      <c r="CU208" s="2"/>
      <c r="CV208" s="2"/>
      <c r="CW208" s="2"/>
      <c r="CX208" s="2"/>
      <c r="CY208" s="2"/>
      <c r="CZ208" s="2"/>
      <c r="DA208" s="2"/>
      <c r="DB208" s="2"/>
      <c r="DC208" s="2"/>
      <c r="DD208" s="2"/>
      <c r="DE208" s="2"/>
      <c r="DF208" s="2"/>
      <c r="DG208" s="2"/>
      <c r="DH208" s="2"/>
      <c r="DI208" s="2"/>
      <c r="DJ208" s="2"/>
      <c r="DK208" s="2"/>
      <c r="DL208" s="2"/>
      <c r="DM208" s="3"/>
      <c r="DN208" s="2"/>
      <c r="DO208" s="2"/>
      <c r="DP208" s="2"/>
      <c r="DQ208" s="2"/>
      <c r="DR208" s="2"/>
      <c r="DS208" s="2"/>
      <c r="DT208" s="2"/>
      <c r="DU208" s="2"/>
      <c r="DV208" s="2"/>
      <c r="DW208" s="2"/>
      <c r="DX208" s="2"/>
      <c r="DY208" s="2"/>
      <c r="DZ208" s="2"/>
      <c r="EA208" s="2"/>
      <c r="EB208" s="2"/>
      <c r="EC208" s="2"/>
      <c r="ED208" s="2"/>
      <c r="EE208" s="2"/>
      <c r="EF208" s="2"/>
      <c r="EG208" s="2"/>
      <c r="EH208" s="2"/>
      <c r="EI208" s="2"/>
      <c r="EJ208" s="2"/>
      <c r="EK208" s="2"/>
      <c r="EL208" s="2"/>
      <c r="EM208" s="2"/>
      <c r="EN208" s="2"/>
      <c r="EO208" s="2"/>
      <c r="EP208" s="2"/>
      <c r="EQ208" s="2"/>
    </row>
    <row r="209" spans="1:147" s="39" customFormat="1" x14ac:dyDescent="0.8">
      <c r="A209" s="40"/>
      <c r="G209" s="41"/>
      <c r="H209" s="41"/>
      <c r="K209" s="42"/>
      <c r="M209" s="116"/>
      <c r="R209" s="41"/>
      <c r="S209" s="41"/>
      <c r="T209" s="43"/>
      <c r="X209" s="116"/>
      <c r="AC209" s="44"/>
      <c r="AD209" s="44"/>
      <c r="AI209" s="116"/>
      <c r="AT209" s="116"/>
      <c r="AY209" s="45"/>
      <c r="BD209" s="5"/>
      <c r="BN209" s="5"/>
      <c r="CG209" s="46"/>
      <c r="CH209" s="116"/>
      <c r="CS209" s="116"/>
      <c r="CT209" s="135"/>
      <c r="CU209" s="2"/>
      <c r="CV209" s="2"/>
      <c r="CW209" s="2"/>
      <c r="CX209" s="2"/>
      <c r="CY209" s="2"/>
      <c r="CZ209" s="2"/>
      <c r="DA209" s="2"/>
      <c r="DB209" s="2"/>
      <c r="DC209" s="2"/>
      <c r="DD209" s="2"/>
      <c r="DE209" s="2"/>
      <c r="DF209" s="2"/>
      <c r="DG209" s="2"/>
      <c r="DH209" s="2"/>
      <c r="DI209" s="2"/>
      <c r="DJ209" s="2"/>
      <c r="DK209" s="2"/>
      <c r="DL209" s="2"/>
      <c r="DM209" s="3"/>
      <c r="DN209" s="2"/>
      <c r="DO209" s="2"/>
      <c r="DP209" s="2"/>
      <c r="DQ209" s="2"/>
      <c r="DR209" s="2"/>
      <c r="DS209" s="2"/>
      <c r="DT209" s="2"/>
      <c r="DU209" s="2"/>
      <c r="DV209" s="2"/>
      <c r="DW209" s="2"/>
      <c r="DX209" s="2"/>
      <c r="DY209" s="2"/>
      <c r="DZ209" s="2"/>
      <c r="EA209" s="2"/>
      <c r="EB209" s="2"/>
      <c r="EC209" s="2"/>
      <c r="ED209" s="2"/>
      <c r="EE209" s="2"/>
      <c r="EF209" s="2"/>
      <c r="EG209" s="2"/>
      <c r="EH209" s="2"/>
      <c r="EI209" s="2"/>
      <c r="EJ209" s="2"/>
      <c r="EK209" s="2"/>
      <c r="EL209" s="2"/>
      <c r="EM209" s="2"/>
      <c r="EN209" s="2"/>
      <c r="EO209" s="2"/>
      <c r="EP209" s="2"/>
      <c r="EQ209" s="2"/>
    </row>
    <row r="210" spans="1:147" s="39" customFormat="1" x14ac:dyDescent="0.8">
      <c r="A210" s="40"/>
      <c r="G210" s="41"/>
      <c r="H210" s="41"/>
      <c r="K210" s="42"/>
      <c r="M210" s="116"/>
      <c r="R210" s="41"/>
      <c r="S210" s="41"/>
      <c r="T210" s="43"/>
      <c r="X210" s="116"/>
      <c r="AC210" s="44"/>
      <c r="AD210" s="44"/>
      <c r="AI210" s="116"/>
      <c r="AT210" s="116"/>
      <c r="AY210" s="45"/>
      <c r="BD210" s="5"/>
      <c r="BN210" s="5"/>
      <c r="CG210" s="46"/>
      <c r="CH210" s="116"/>
      <c r="CS210" s="116"/>
      <c r="CT210" s="135"/>
      <c r="CU210" s="2"/>
      <c r="CV210" s="2"/>
      <c r="CW210" s="2"/>
      <c r="CX210" s="2"/>
      <c r="CY210" s="2"/>
      <c r="CZ210" s="2"/>
      <c r="DA210" s="2"/>
      <c r="DB210" s="2"/>
      <c r="DC210" s="2"/>
      <c r="DD210" s="2"/>
      <c r="DE210" s="2"/>
      <c r="DF210" s="2"/>
      <c r="DG210" s="2"/>
      <c r="DH210" s="2"/>
      <c r="DI210" s="2"/>
      <c r="DJ210" s="2"/>
      <c r="DK210" s="2"/>
      <c r="DL210" s="2"/>
      <c r="DM210" s="3"/>
      <c r="DN210" s="2"/>
      <c r="DO210" s="2"/>
      <c r="DP210" s="2"/>
      <c r="DQ210" s="2"/>
      <c r="DR210" s="2"/>
      <c r="DS210" s="2"/>
      <c r="DT210" s="2"/>
      <c r="DU210" s="2"/>
      <c r="DV210" s="2"/>
      <c r="DW210" s="2"/>
      <c r="DX210" s="2"/>
      <c r="DY210" s="2"/>
      <c r="DZ210" s="2"/>
      <c r="EA210" s="2"/>
      <c r="EB210" s="2"/>
      <c r="EC210" s="2"/>
      <c r="ED210" s="2"/>
      <c r="EE210" s="2"/>
      <c r="EF210" s="2"/>
      <c r="EG210" s="2"/>
      <c r="EH210" s="2"/>
      <c r="EI210" s="2"/>
      <c r="EJ210" s="2"/>
      <c r="EK210" s="2"/>
      <c r="EL210" s="2"/>
      <c r="EM210" s="2"/>
      <c r="EN210" s="2"/>
      <c r="EO210" s="2"/>
      <c r="EP210" s="2"/>
      <c r="EQ210" s="2"/>
    </row>
  </sheetData>
  <mergeCells count="17">
    <mergeCell ref="AJ2:AS2"/>
    <mergeCell ref="AU2:BC2"/>
    <mergeCell ref="AT1:AT2"/>
    <mergeCell ref="CH1:CH2"/>
    <mergeCell ref="AI1:AI2"/>
    <mergeCell ref="BE2:BM2"/>
    <mergeCell ref="B2:B3"/>
    <mergeCell ref="C2:L2"/>
    <mergeCell ref="N2:W2"/>
    <mergeCell ref="Y2:AH2"/>
    <mergeCell ref="M1:M2"/>
    <mergeCell ref="X1:X2"/>
    <mergeCell ref="BO2:BW2"/>
    <mergeCell ref="BX2:CG2"/>
    <mergeCell ref="CI2:CR2"/>
    <mergeCell ref="CW2:CX2"/>
    <mergeCell ref="CS1:CS2"/>
  </mergeCells>
  <phoneticPr fontId="3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54"/>
  <sheetViews>
    <sheetView zoomScale="70" zoomScaleNormal="70" workbookViewId="0">
      <selection activeCell="AF25" sqref="AF1:AF1048576"/>
    </sheetView>
  </sheetViews>
  <sheetFormatPr baseColWidth="10" defaultColWidth="11.41796875" defaultRowHeight="15.3" x14ac:dyDescent="0.55000000000000004"/>
  <cols>
    <col min="1" max="2" width="11.41796875" style="80"/>
    <col min="3" max="3" width="36.26171875" style="80" bestFit="1" customWidth="1"/>
    <col min="4" max="4" width="13.68359375" style="80" bestFit="1" customWidth="1"/>
    <col min="5" max="5" width="11.41796875" style="80"/>
    <col min="6" max="6" width="12.5234375" style="80" bestFit="1" customWidth="1"/>
    <col min="7" max="7" width="11.41796875" style="80"/>
    <col min="8" max="8" width="32.83984375" style="80" bestFit="1" customWidth="1"/>
    <col min="9" max="9" width="13.68359375" style="80" bestFit="1" customWidth="1"/>
    <col min="10" max="10" width="14" style="80" bestFit="1" customWidth="1"/>
    <col min="11" max="11" width="17.578125" style="80" customWidth="1"/>
    <col min="12" max="12" width="11.41796875" style="80"/>
    <col min="13" max="13" width="19.578125" style="80" bestFit="1" customWidth="1"/>
    <col min="14" max="14" width="17.83984375" style="80" bestFit="1" customWidth="1"/>
    <col min="15" max="15" width="15.41796875" style="80" customWidth="1"/>
    <col min="16" max="16" width="19.578125" style="80" customWidth="1"/>
    <col min="17" max="17" width="18" style="80" customWidth="1"/>
    <col min="18" max="18" width="15.68359375" style="80" customWidth="1"/>
    <col min="19" max="19" width="17.578125" style="80" bestFit="1" customWidth="1"/>
    <col min="20" max="21" width="11.41796875" style="80"/>
    <col min="22" max="22" width="17" style="80" bestFit="1" customWidth="1"/>
    <col min="23" max="23" width="16.68359375" style="80" bestFit="1" customWidth="1"/>
    <col min="24" max="25" width="29.83984375" style="80" bestFit="1" customWidth="1"/>
    <col min="26" max="27" width="11.578125" style="80" bestFit="1" customWidth="1"/>
    <col min="28" max="28" width="20.41796875" style="80" customWidth="1"/>
    <col min="29" max="16384" width="11.41796875" style="80"/>
  </cols>
  <sheetData>
    <row r="1" spans="1:28" ht="15.6" thickBot="1" x14ac:dyDescent="0.6">
      <c r="B1" s="181" t="s">
        <v>80</v>
      </c>
      <c r="C1" s="182"/>
      <c r="D1" s="183"/>
      <c r="G1" s="181" t="s">
        <v>81</v>
      </c>
      <c r="H1" s="182"/>
      <c r="I1" s="183"/>
      <c r="J1" s="145" t="s">
        <v>67</v>
      </c>
      <c r="M1" s="184" t="str">
        <f>M43</f>
        <v>Données mai 2024</v>
      </c>
      <c r="N1" s="184"/>
      <c r="O1" s="184"/>
      <c r="P1" s="184"/>
      <c r="Q1" s="184"/>
      <c r="R1" s="184"/>
      <c r="S1" s="184"/>
      <c r="V1" s="184" t="str">
        <f>M1</f>
        <v>Données mai 2024</v>
      </c>
      <c r="W1" s="184"/>
      <c r="X1" s="184"/>
      <c r="Y1" s="184"/>
      <c r="Z1" s="184"/>
      <c r="AA1" s="184"/>
      <c r="AB1" s="184"/>
    </row>
    <row r="2" spans="1:28" x14ac:dyDescent="0.55000000000000004">
      <c r="B2" s="81" t="s">
        <v>10</v>
      </c>
      <c r="C2" s="84" t="s">
        <v>41</v>
      </c>
      <c r="D2" s="84" t="s">
        <v>42</v>
      </c>
      <c r="G2" s="81" t="s">
        <v>10</v>
      </c>
      <c r="H2" s="84" t="s">
        <v>43</v>
      </c>
      <c r="I2" s="84" t="s">
        <v>42</v>
      </c>
      <c r="J2" s="80" t="s">
        <v>66</v>
      </c>
      <c r="L2" s="87"/>
      <c r="M2" s="88" t="s">
        <v>37</v>
      </c>
      <c r="N2" s="88" t="s">
        <v>38</v>
      </c>
      <c r="O2" s="88" t="s">
        <v>46</v>
      </c>
      <c r="P2" s="88" t="s">
        <v>45</v>
      </c>
      <c r="Q2" s="88" t="s">
        <v>35</v>
      </c>
      <c r="R2" s="88" t="s">
        <v>39</v>
      </c>
      <c r="S2" s="88" t="s">
        <v>40</v>
      </c>
      <c r="U2" s="150"/>
      <c r="V2" s="88" t="s">
        <v>37</v>
      </c>
      <c r="W2" s="88" t="s">
        <v>38</v>
      </c>
      <c r="X2" s="88" t="s">
        <v>46</v>
      </c>
      <c r="Y2" s="88" t="s">
        <v>46</v>
      </c>
      <c r="Z2" s="88" t="s">
        <v>35</v>
      </c>
      <c r="AA2" s="88" t="s">
        <v>39</v>
      </c>
      <c r="AB2" s="88" t="s">
        <v>40</v>
      </c>
    </row>
    <row r="3" spans="1:28" x14ac:dyDescent="0.55000000000000004">
      <c r="B3" s="82">
        <v>1</v>
      </c>
      <c r="C3" s="85">
        <f>'Prod mai 2024'!G4+'Prod mai 2024'!R4+'Prod mai 2024'!AN4+'Prod mai 2024'!CB4+'Prod mai 2024'!CM4</f>
        <v>8947</v>
      </c>
      <c r="D3" s="85">
        <f>C3</f>
        <v>8947</v>
      </c>
      <c r="G3" s="82">
        <v>1</v>
      </c>
      <c r="H3" s="85">
        <f>'Prod mai 2024'!H4+'Prod mai 2024'!S4+'Prod mai 2024'!AO4+'Prod mai 2024'!CC4+'Prod mai 2024'!CN4</f>
        <v>7925</v>
      </c>
      <c r="I3" s="85">
        <f>H3</f>
        <v>7925</v>
      </c>
      <c r="J3" s="83">
        <f>C3-H3</f>
        <v>1022</v>
      </c>
      <c r="L3" s="89" t="s">
        <v>29</v>
      </c>
      <c r="M3" s="90">
        <f>'Prod mai 2024'!G35</f>
        <v>101701</v>
      </c>
      <c r="N3" s="91">
        <f>'Prod mai 2024'!H35</f>
        <v>92819</v>
      </c>
      <c r="O3" s="100">
        <f>N3/$N$9</f>
        <v>0.39097817204572832</v>
      </c>
      <c r="P3" s="93">
        <f>(M3-N3)/M3</f>
        <v>8.7334441155937498E-2</v>
      </c>
      <c r="Q3" s="94">
        <f>'Prod mai 2024'!I35</f>
        <v>0</v>
      </c>
      <c r="R3" s="95">
        <f>'Prod mai 2024'!J35</f>
        <v>3.1000000000000014</v>
      </c>
      <c r="S3" s="92">
        <f>'Prod mai 2024'!K35</f>
        <v>737</v>
      </c>
      <c r="U3" s="151" t="s">
        <v>29</v>
      </c>
      <c r="V3" s="90">
        <f>M3</f>
        <v>101701</v>
      </c>
      <c r="W3" s="91">
        <f>N3</f>
        <v>92819</v>
      </c>
      <c r="X3" s="100">
        <f>W3/$N$9</f>
        <v>0.39097817204572832</v>
      </c>
      <c r="Y3" s="93">
        <f>(V3-W3)/V3</f>
        <v>8.7334441155937498E-2</v>
      </c>
      <c r="Z3" s="94">
        <f t="shared" ref="Z3:AB3" si="0">Q3</f>
        <v>0</v>
      </c>
      <c r="AA3" s="95">
        <f t="shared" si="0"/>
        <v>3.1000000000000014</v>
      </c>
      <c r="AB3" s="92">
        <f t="shared" si="0"/>
        <v>737</v>
      </c>
    </row>
    <row r="4" spans="1:28" x14ac:dyDescent="0.55000000000000004">
      <c r="B4" s="82">
        <v>2</v>
      </c>
      <c r="C4" s="85">
        <f>'Prod mai 2024'!G5+'Prod mai 2024'!R5+'Prod mai 2024'!AN5+'Prod mai 2024'!CB5+'Prod mai 2024'!CM5</f>
        <v>8408</v>
      </c>
      <c r="D4" s="85">
        <f>C4+D3</f>
        <v>17355</v>
      </c>
      <c r="G4" s="82">
        <v>2</v>
      </c>
      <c r="H4" s="85">
        <f>'Prod mai 2024'!H5+'Prod mai 2024'!S5+'Prod mai 2024'!AO5+'Prod mai 2024'!CC5+'Prod mai 2024'!CN5</f>
        <v>7398</v>
      </c>
      <c r="I4" s="85">
        <f>H4+I3</f>
        <v>15323</v>
      </c>
      <c r="J4" s="83">
        <f t="shared" ref="J4:J32" si="1">C4-H4</f>
        <v>1010</v>
      </c>
      <c r="L4" s="89" t="s">
        <v>30</v>
      </c>
      <c r="M4" s="90">
        <f>'Prod mai 2024'!R35</f>
        <v>5481</v>
      </c>
      <c r="N4" s="91">
        <f>'Prod mai 2024'!S35</f>
        <v>5019</v>
      </c>
      <c r="O4" s="100">
        <f t="shared" ref="O4:O8" si="2">N4/$N$9</f>
        <v>2.1141355169712134E-2</v>
      </c>
      <c r="P4" s="93">
        <f>(M4-N4)/M4</f>
        <v>8.4291187739463605E-2</v>
      </c>
      <c r="Q4" s="94">
        <f>'Prod mai 2024'!T35</f>
        <v>0</v>
      </c>
      <c r="R4" s="95">
        <f>'Prod mai 2024'!U35</f>
        <v>0</v>
      </c>
      <c r="S4" s="92">
        <f>'Prod mai 2024'!V35</f>
        <v>454</v>
      </c>
      <c r="U4" s="151" t="s">
        <v>44</v>
      </c>
      <c r="V4" s="90">
        <f>M4+M5+M6+M7+M8</f>
        <v>158090</v>
      </c>
      <c r="W4" s="91">
        <f>N4+N5+N6+N7+N8</f>
        <v>144583</v>
      </c>
      <c r="X4" s="100">
        <f>W4/$N$9</f>
        <v>0.60902182795427162</v>
      </c>
      <c r="Y4" s="93">
        <f>(V4-W4)/V4</f>
        <v>8.5438674172939461E-2</v>
      </c>
      <c r="Z4" s="94">
        <f t="shared" ref="Z4:AB4" si="3">Q4+Q5+Q6+Q7+Q8</f>
        <v>0</v>
      </c>
      <c r="AA4" s="95">
        <f t="shared" si="3"/>
        <v>15.500000000000007</v>
      </c>
      <c r="AB4" s="92">
        <f t="shared" si="3"/>
        <v>2052</v>
      </c>
    </row>
    <row r="5" spans="1:28" x14ac:dyDescent="0.55000000000000004">
      <c r="A5" s="143"/>
      <c r="B5" s="82">
        <v>3</v>
      </c>
      <c r="C5" s="85">
        <f>'Prod mai 2024'!G6+'Prod mai 2024'!R6+'Prod mai 2024'!AN6+'Prod mai 2024'!CB6+'Prod mai 2024'!CM6</f>
        <v>7842</v>
      </c>
      <c r="D5" s="85">
        <f t="shared" ref="D5:D33" si="4">C5+D4</f>
        <v>25197</v>
      </c>
      <c r="G5" s="82">
        <v>3</v>
      </c>
      <c r="H5" s="85">
        <f>'Prod mai 2024'!H6+'Prod mai 2024'!S6+'Prod mai 2024'!AO6+'Prod mai 2024'!CC6+'Prod mai 2024'!CN6</f>
        <v>7602</v>
      </c>
      <c r="I5" s="85">
        <f t="shared" ref="I5:I33" si="5">H5+I4</f>
        <v>22925</v>
      </c>
      <c r="J5" s="83">
        <f t="shared" si="1"/>
        <v>240</v>
      </c>
      <c r="K5" s="192"/>
      <c r="L5" s="89" t="s">
        <v>31</v>
      </c>
      <c r="M5" s="90">
        <f>'Prod mai 2024'!AC35</f>
        <v>0</v>
      </c>
      <c r="N5" s="91">
        <f>'Prod mai 2024'!AD35</f>
        <v>0</v>
      </c>
      <c r="O5" s="100">
        <f t="shared" si="2"/>
        <v>0</v>
      </c>
      <c r="P5" s="93"/>
      <c r="Q5" s="94">
        <f>'Prod mai 2024'!AE35</f>
        <v>0</v>
      </c>
      <c r="R5" s="95">
        <f>'Prod mai 2024'!AF35</f>
        <v>0</v>
      </c>
      <c r="S5" s="92">
        <f>'Prod mai 2024'!AG35</f>
        <v>0</v>
      </c>
    </row>
    <row r="6" spans="1:28" x14ac:dyDescent="0.55000000000000004">
      <c r="B6" s="82">
        <v>4</v>
      </c>
      <c r="C6" s="85">
        <f>'Prod mai 2024'!G7+'Prod mai 2024'!R7+'Prod mai 2024'!AN7+'Prod mai 2024'!CB7+'Prod mai 2024'!CM7</f>
        <v>7676</v>
      </c>
      <c r="D6" s="85">
        <f t="shared" si="4"/>
        <v>32873</v>
      </c>
      <c r="G6" s="82">
        <v>4</v>
      </c>
      <c r="H6" s="85">
        <f>'Prod mai 2024'!H7+'Prod mai 2024'!S7+'Prod mai 2024'!AO7+'Prod mai 2024'!CC7+'Prod mai 2024'!CN7</f>
        <v>6123</v>
      </c>
      <c r="I6" s="85">
        <f t="shared" si="5"/>
        <v>29048</v>
      </c>
      <c r="J6" s="83">
        <f t="shared" si="1"/>
        <v>1553</v>
      </c>
      <c r="K6" s="192"/>
      <c r="L6" s="89" t="s">
        <v>32</v>
      </c>
      <c r="M6" s="90">
        <f>'Prod mai 2024'!AN35</f>
        <v>94178</v>
      </c>
      <c r="N6" s="91">
        <f>'Prod mai 2024'!AO35</f>
        <v>86183</v>
      </c>
      <c r="O6" s="100">
        <f t="shared" si="2"/>
        <v>0.36302558529414242</v>
      </c>
      <c r="P6" s="93">
        <f t="shared" ref="P6:P9" si="6">(M6-N6)/M6</f>
        <v>8.489243772430928E-2</v>
      </c>
      <c r="Q6" s="94">
        <f>'Prod mai 2024'!AP35</f>
        <v>0</v>
      </c>
      <c r="R6" s="95">
        <f>'Prod mai 2024'!AQ35</f>
        <v>6.2000000000000028</v>
      </c>
      <c r="S6" s="92">
        <f>'Prod mai 2024'!AR35</f>
        <v>454</v>
      </c>
    </row>
    <row r="7" spans="1:28" x14ac:dyDescent="0.55000000000000004">
      <c r="B7" s="82">
        <v>5</v>
      </c>
      <c r="C7" s="85">
        <f>'Prod mai 2024'!G8+'Prod mai 2024'!R8+'Prod mai 2024'!AN8+'Prod mai 2024'!CB8+'Prod mai 2024'!CM8</f>
        <v>8877</v>
      </c>
      <c r="D7" s="85">
        <f t="shared" si="4"/>
        <v>41750</v>
      </c>
      <c r="G7" s="82">
        <v>5</v>
      </c>
      <c r="H7" s="85">
        <f>'Prod mai 2024'!H8+'Prod mai 2024'!S8+'Prod mai 2024'!AO8+'Prod mai 2024'!CC8+'Prod mai 2024'!CN8</f>
        <v>9569</v>
      </c>
      <c r="I7" s="85">
        <f t="shared" si="5"/>
        <v>38617</v>
      </c>
      <c r="J7" s="83">
        <f t="shared" si="1"/>
        <v>-692</v>
      </c>
      <c r="L7" s="89" t="s">
        <v>33</v>
      </c>
      <c r="M7" s="90">
        <f>'Prod mai 2024'!CB35</f>
        <v>6519</v>
      </c>
      <c r="N7" s="91">
        <f>'Prod mai 2024'!CC35</f>
        <v>5982</v>
      </c>
      <c r="O7" s="160">
        <f t="shared" si="2"/>
        <v>2.5197765814946798E-2</v>
      </c>
      <c r="P7" s="93">
        <f t="shared" si="6"/>
        <v>8.2374597330878971E-2</v>
      </c>
      <c r="Q7" s="94">
        <f>'Prod mai 2024'!CD35</f>
        <v>0</v>
      </c>
      <c r="R7" s="95">
        <f>'Prod mai 2024'!CE35</f>
        <v>3.1000000000000014</v>
      </c>
      <c r="S7" s="92">
        <f>'Prod mai 2024'!CF35</f>
        <v>454</v>
      </c>
    </row>
    <row r="8" spans="1:28" x14ac:dyDescent="0.55000000000000004">
      <c r="B8" s="82">
        <v>6</v>
      </c>
      <c r="C8" s="85">
        <f>'Prod mai 2024'!G9+'Prod mai 2024'!R9+'Prod mai 2024'!AN9+'Prod mai 2024'!CB9+'Prod mai 2024'!CM9</f>
        <v>7219</v>
      </c>
      <c r="D8" s="85">
        <f t="shared" si="4"/>
        <v>48969</v>
      </c>
      <c r="G8" s="82">
        <v>6</v>
      </c>
      <c r="H8" s="85">
        <f>'Prod mai 2024'!H9+'Prod mai 2024'!S9+'Prod mai 2024'!AO9+'Prod mai 2024'!CC9+'Prod mai 2024'!CN9</f>
        <v>6445</v>
      </c>
      <c r="I8" s="85">
        <f t="shared" si="5"/>
        <v>45062</v>
      </c>
      <c r="J8" s="83">
        <f t="shared" si="1"/>
        <v>774</v>
      </c>
      <c r="L8" s="89" t="s">
        <v>34</v>
      </c>
      <c r="M8" s="90">
        <f>'Prod mai 2024'!CM35</f>
        <v>51912</v>
      </c>
      <c r="N8" s="91">
        <f>'Prod mai 2024'!CN35</f>
        <v>47399</v>
      </c>
      <c r="O8" s="100">
        <f t="shared" si="2"/>
        <v>0.19965712167547031</v>
      </c>
      <c r="P8" s="93">
        <f t="shared" si="6"/>
        <v>8.6935583294806593E-2</v>
      </c>
      <c r="Q8" s="94">
        <f>'Prod mai 2024'!CO35</f>
        <v>0</v>
      </c>
      <c r="R8" s="95">
        <f>'Prod mai 2024'!CP35</f>
        <v>6.2000000000000028</v>
      </c>
      <c r="S8" s="92">
        <f>'Prod mai 2024'!CQ35</f>
        <v>690</v>
      </c>
    </row>
    <row r="9" spans="1:28" x14ac:dyDescent="0.55000000000000004">
      <c r="B9" s="82">
        <v>7</v>
      </c>
      <c r="C9" s="85">
        <f>'Prod mai 2024'!G10+'Prod mai 2024'!R10+'Prod mai 2024'!AN10+'Prod mai 2024'!CB10+'Prod mai 2024'!CM10</f>
        <v>8325</v>
      </c>
      <c r="D9" s="85">
        <f t="shared" si="4"/>
        <v>57294</v>
      </c>
      <c r="G9" s="82">
        <v>7</v>
      </c>
      <c r="H9" s="85">
        <f>'Prod mai 2024'!H10+'Prod mai 2024'!S10+'Prod mai 2024'!AO10+'Prod mai 2024'!CC10+'Prod mai 2024'!CN10</f>
        <v>7862</v>
      </c>
      <c r="I9" s="85">
        <f t="shared" si="5"/>
        <v>52924</v>
      </c>
      <c r="J9" s="83">
        <f t="shared" si="1"/>
        <v>463</v>
      </c>
      <c r="L9" s="99" t="s">
        <v>36</v>
      </c>
      <c r="M9" s="96">
        <f>SUM(M3:M8)</f>
        <v>259791</v>
      </c>
      <c r="N9" s="96">
        <f>SUM(N3:N8)</f>
        <v>237402</v>
      </c>
      <c r="O9" s="96"/>
      <c r="P9" s="97">
        <f t="shared" si="6"/>
        <v>8.6180814577872217E-2</v>
      </c>
      <c r="Q9" s="98">
        <f>SUM(Q3:Q8)</f>
        <v>0</v>
      </c>
      <c r="R9" s="98">
        <f>SUM(R3:R8)</f>
        <v>18.600000000000009</v>
      </c>
      <c r="S9" s="96">
        <f>SUM(S3:S8)</f>
        <v>2789</v>
      </c>
    </row>
    <row r="10" spans="1:28" x14ac:dyDescent="0.55000000000000004">
      <c r="A10" s="143"/>
      <c r="B10" s="82">
        <v>8</v>
      </c>
      <c r="C10" s="85">
        <f>'Prod mai 2024'!G11+'Prod mai 2024'!R11+'Prod mai 2024'!AN11+'Prod mai 2024'!CB11+'Prod mai 2024'!CM11</f>
        <v>8323</v>
      </c>
      <c r="D10" s="85">
        <f t="shared" si="4"/>
        <v>65617</v>
      </c>
      <c r="G10" s="82">
        <v>8</v>
      </c>
      <c r="H10" s="85">
        <f>'Prod mai 2024'!H11+'Prod mai 2024'!S11+'Prod mai 2024'!AO11+'Prod mai 2024'!CC11+'Prod mai 2024'!CN11</f>
        <v>7731</v>
      </c>
      <c r="I10" s="85">
        <f t="shared" si="5"/>
        <v>60655</v>
      </c>
      <c r="J10" s="83">
        <f t="shared" si="1"/>
        <v>592</v>
      </c>
    </row>
    <row r="11" spans="1:28" x14ac:dyDescent="0.55000000000000004">
      <c r="B11" s="82">
        <v>9</v>
      </c>
      <c r="C11" s="85">
        <f>'Prod mai 2024'!G12+'Prod mai 2024'!R12+'Prod mai 2024'!AN12+'Prod mai 2024'!CB12+'Prod mai 2024'!CM12</f>
        <v>9037</v>
      </c>
      <c r="D11" s="85">
        <f t="shared" si="4"/>
        <v>74654</v>
      </c>
      <c r="G11" s="82">
        <v>9</v>
      </c>
      <c r="H11" s="85">
        <f>'Prod mai 2024'!H12+'Prod mai 2024'!S12+'Prod mai 2024'!AO12+'Prod mai 2024'!CC12+'Prod mai 2024'!CN12</f>
        <v>8007</v>
      </c>
      <c r="I11" s="85">
        <f t="shared" si="5"/>
        <v>68662</v>
      </c>
      <c r="J11" s="83">
        <f t="shared" si="1"/>
        <v>1030</v>
      </c>
    </row>
    <row r="12" spans="1:28" x14ac:dyDescent="0.55000000000000004">
      <c r="A12" s="143"/>
      <c r="B12" s="82">
        <v>10</v>
      </c>
      <c r="C12" s="85">
        <f>'Prod mai 2024'!G13+'Prod mai 2024'!R13+'Prod mai 2024'!AN13+'Prod mai 2024'!CB13+'Prod mai 2024'!CM13</f>
        <v>9004</v>
      </c>
      <c r="D12" s="85">
        <f t="shared" si="4"/>
        <v>83658</v>
      </c>
      <c r="G12" s="82">
        <v>10</v>
      </c>
      <c r="H12" s="85">
        <f>'Prod mai 2024'!H13+'Prod mai 2024'!S13+'Prod mai 2024'!AO13+'Prod mai 2024'!CC13+'Prod mai 2024'!CN13</f>
        <v>7706</v>
      </c>
      <c r="I12" s="85">
        <f t="shared" si="5"/>
        <v>76368</v>
      </c>
      <c r="J12" s="83">
        <f t="shared" si="1"/>
        <v>1298</v>
      </c>
    </row>
    <row r="13" spans="1:28" x14ac:dyDescent="0.55000000000000004">
      <c r="B13" s="82">
        <v>11</v>
      </c>
      <c r="C13" s="85">
        <f>'Prod mai 2024'!G14+'Prod mai 2024'!R14+'Prod mai 2024'!AN14+'Prod mai 2024'!CB14+'Prod mai 2024'!CM14</f>
        <v>8832</v>
      </c>
      <c r="D13" s="85">
        <f t="shared" si="4"/>
        <v>92490</v>
      </c>
      <c r="G13" s="82">
        <v>11</v>
      </c>
      <c r="H13" s="85">
        <f>'Prod mai 2024'!H14+'Prod mai 2024'!S14+'Prod mai 2024'!AO14+'Prod mai 2024'!CC14+'Prod mai 2024'!CN14</f>
        <v>7487</v>
      </c>
      <c r="I13" s="85">
        <f t="shared" si="5"/>
        <v>83855</v>
      </c>
      <c r="J13" s="83">
        <f t="shared" si="1"/>
        <v>1345</v>
      </c>
    </row>
    <row r="14" spans="1:28" x14ac:dyDescent="0.55000000000000004">
      <c r="B14" s="82">
        <v>12</v>
      </c>
      <c r="C14" s="85">
        <f>'Prod mai 2024'!G15+'Prod mai 2024'!R15+'Prod mai 2024'!AN15+'Prod mai 2024'!CB15+'Prod mai 2024'!CM15</f>
        <v>8847</v>
      </c>
      <c r="D14" s="85">
        <f t="shared" si="4"/>
        <v>101337</v>
      </c>
      <c r="G14" s="82">
        <v>12</v>
      </c>
      <c r="H14" s="85">
        <f>'Prod mai 2024'!H15+'Prod mai 2024'!S15+'Prod mai 2024'!AO15+'Prod mai 2024'!CC15+'Prod mai 2024'!CN15</f>
        <v>9590</v>
      </c>
      <c r="I14" s="85">
        <f t="shared" si="5"/>
        <v>93445</v>
      </c>
      <c r="J14" s="83">
        <f t="shared" si="1"/>
        <v>-743</v>
      </c>
    </row>
    <row r="15" spans="1:28" x14ac:dyDescent="0.55000000000000004">
      <c r="B15" s="82">
        <v>13</v>
      </c>
      <c r="C15" s="85">
        <f>'Prod mai 2024'!G16+'Prod mai 2024'!R16+'Prod mai 2024'!AN16+'Prod mai 2024'!CB16+'Prod mai 2024'!CM16</f>
        <v>9013</v>
      </c>
      <c r="D15" s="85">
        <f t="shared" si="4"/>
        <v>110350</v>
      </c>
      <c r="G15" s="82">
        <v>13</v>
      </c>
      <c r="H15" s="85">
        <f>'Prod mai 2024'!H16+'Prod mai 2024'!S16+'Prod mai 2024'!AO16+'Prod mai 2024'!CC16+'Prod mai 2024'!CN16</f>
        <v>7878</v>
      </c>
      <c r="I15" s="85">
        <f t="shared" si="5"/>
        <v>101323</v>
      </c>
      <c r="J15" s="83">
        <f t="shared" si="1"/>
        <v>1135</v>
      </c>
    </row>
    <row r="16" spans="1:28" x14ac:dyDescent="0.55000000000000004">
      <c r="B16" s="82">
        <v>14</v>
      </c>
      <c r="C16" s="85">
        <f>'Prod mai 2024'!G17+'Prod mai 2024'!R17+'Prod mai 2024'!AN17+'Prod mai 2024'!CB17+'Prod mai 2024'!CM17</f>
        <v>8497</v>
      </c>
      <c r="D16" s="85">
        <f t="shared" si="4"/>
        <v>118847</v>
      </c>
      <c r="G16" s="82">
        <v>14</v>
      </c>
      <c r="H16" s="85">
        <f>'Prod mai 2024'!H17+'Prod mai 2024'!S17+'Prod mai 2024'!AO17+'Prod mai 2024'!CC17+'Prod mai 2024'!CN17</f>
        <v>8645</v>
      </c>
      <c r="I16" s="85">
        <f t="shared" si="5"/>
        <v>109968</v>
      </c>
      <c r="J16" s="83">
        <f t="shared" si="1"/>
        <v>-148</v>
      </c>
    </row>
    <row r="17" spans="1:13" x14ac:dyDescent="0.55000000000000004">
      <c r="A17" s="143"/>
      <c r="B17" s="82">
        <v>15</v>
      </c>
      <c r="C17" s="85">
        <f>'Prod mai 2024'!G18+'Prod mai 2024'!R18+'Prod mai 2024'!AN18+'Prod mai 2024'!CB18+'Prod mai 2024'!CM18</f>
        <v>8987</v>
      </c>
      <c r="D17" s="85">
        <f t="shared" si="4"/>
        <v>127834</v>
      </c>
      <c r="G17" s="82">
        <v>15</v>
      </c>
      <c r="H17" s="85">
        <f>'Prod mai 2024'!H18+'Prod mai 2024'!S18+'Prod mai 2024'!AO18+'Prod mai 2024'!CC18+'Prod mai 2024'!CN18</f>
        <v>7977</v>
      </c>
      <c r="I17" s="85">
        <f t="shared" si="5"/>
        <v>117945</v>
      </c>
      <c r="J17" s="83">
        <f t="shared" si="1"/>
        <v>1010</v>
      </c>
    </row>
    <row r="18" spans="1:13" x14ac:dyDescent="0.55000000000000004">
      <c r="B18" s="82">
        <v>16</v>
      </c>
      <c r="C18" s="85">
        <f>'Prod mai 2024'!G19+'Prod mai 2024'!R19+'Prod mai 2024'!AN19+'Prod mai 2024'!CB19+'Prod mai 2024'!CM19</f>
        <v>9129</v>
      </c>
      <c r="D18" s="85">
        <f t="shared" si="4"/>
        <v>136963</v>
      </c>
      <c r="G18" s="82">
        <v>16</v>
      </c>
      <c r="H18" s="85">
        <f>'Prod mai 2024'!H19+'Prod mai 2024'!S19+'Prod mai 2024'!AO19+'Prod mai 2024'!CC19+'Prod mai 2024'!CN19</f>
        <v>8449</v>
      </c>
      <c r="I18" s="85">
        <f t="shared" si="5"/>
        <v>126394</v>
      </c>
      <c r="J18" s="83">
        <f t="shared" si="1"/>
        <v>680</v>
      </c>
    </row>
    <row r="19" spans="1:13" x14ac:dyDescent="0.55000000000000004">
      <c r="B19" s="82">
        <v>17</v>
      </c>
      <c r="C19" s="85">
        <f>'Prod mai 2024'!G20+'Prod mai 2024'!R20+'Prod mai 2024'!AN20+'Prod mai 2024'!CB20+'Prod mai 2024'!CM20</f>
        <v>9230</v>
      </c>
      <c r="D19" s="85">
        <f t="shared" si="4"/>
        <v>146193</v>
      </c>
      <c r="G19" s="82">
        <v>17</v>
      </c>
      <c r="H19" s="85">
        <f>'Prod mai 2024'!H20+'Prod mai 2024'!S20+'Prod mai 2024'!AO20+'Prod mai 2024'!CC20+'Prod mai 2024'!CN20</f>
        <v>9083</v>
      </c>
      <c r="I19" s="85">
        <f t="shared" si="5"/>
        <v>135477</v>
      </c>
      <c r="J19" s="83">
        <f t="shared" si="1"/>
        <v>147</v>
      </c>
    </row>
    <row r="20" spans="1:13" x14ac:dyDescent="0.55000000000000004">
      <c r="A20" s="143"/>
      <c r="B20" s="82">
        <v>18</v>
      </c>
      <c r="C20" s="85">
        <f>'Prod mai 2024'!G21+'Prod mai 2024'!R21+'Prod mai 2024'!AN21+'Prod mai 2024'!CB21+'Prod mai 2024'!CM21</f>
        <v>8666</v>
      </c>
      <c r="D20" s="85">
        <f t="shared" si="4"/>
        <v>154859</v>
      </c>
      <c r="G20" s="82">
        <v>18</v>
      </c>
      <c r="H20" s="85">
        <f>'Prod mai 2024'!H21+'Prod mai 2024'!S21+'Prod mai 2024'!AO21+'Prod mai 2024'!CC21+'Prod mai 2024'!CN21</f>
        <v>8163</v>
      </c>
      <c r="I20" s="85">
        <f t="shared" si="5"/>
        <v>143640</v>
      </c>
      <c r="J20" s="83">
        <f t="shared" si="1"/>
        <v>503</v>
      </c>
    </row>
    <row r="21" spans="1:13" x14ac:dyDescent="0.55000000000000004">
      <c r="A21" s="144"/>
      <c r="B21" s="82">
        <v>19</v>
      </c>
      <c r="C21" s="85">
        <f>'Prod mai 2024'!G22+'Prod mai 2024'!R22+'Prod mai 2024'!AN22+'Prod mai 2024'!CB22+'Prod mai 2024'!CM22</f>
        <v>8541</v>
      </c>
      <c r="D21" s="85">
        <f t="shared" si="4"/>
        <v>163400</v>
      </c>
      <c r="G21" s="82">
        <v>19</v>
      </c>
      <c r="H21" s="85">
        <f>'Prod mai 2024'!H22+'Prod mai 2024'!S22+'Prod mai 2024'!AO22+'Prod mai 2024'!CC22+'Prod mai 2024'!CN22</f>
        <v>8121</v>
      </c>
      <c r="I21" s="85">
        <f t="shared" si="5"/>
        <v>151761</v>
      </c>
      <c r="J21" s="83">
        <f t="shared" si="1"/>
        <v>420</v>
      </c>
    </row>
    <row r="22" spans="1:13" x14ac:dyDescent="0.55000000000000004">
      <c r="A22" s="143"/>
      <c r="B22" s="82">
        <v>20</v>
      </c>
      <c r="C22" s="85">
        <f>'Prod mai 2024'!G23+'Prod mai 2024'!R23+'Prod mai 2024'!AN23+'Prod mai 2024'!CB23+'Prod mai 2024'!CM23</f>
        <v>8979</v>
      </c>
      <c r="D22" s="85">
        <f t="shared" si="4"/>
        <v>172379</v>
      </c>
      <c r="G22" s="82">
        <v>20</v>
      </c>
      <c r="H22" s="85">
        <f>'Prod mai 2024'!H23+'Prod mai 2024'!S23+'Prod mai 2024'!AO23+'Prod mai 2024'!CC23+'Prod mai 2024'!CN23</f>
        <v>7697</v>
      </c>
      <c r="I22" s="85">
        <f t="shared" si="5"/>
        <v>159458</v>
      </c>
      <c r="J22" s="83">
        <f t="shared" si="1"/>
        <v>1282</v>
      </c>
    </row>
    <row r="23" spans="1:13" x14ac:dyDescent="0.55000000000000004">
      <c r="B23" s="82">
        <v>21</v>
      </c>
      <c r="C23" s="85">
        <f>'Prod mai 2024'!G24+'Prod mai 2024'!R24+'Prod mai 2024'!AN24+'Prod mai 2024'!CB24+'Prod mai 2024'!CM24</f>
        <v>8448</v>
      </c>
      <c r="D23" s="85">
        <f t="shared" si="4"/>
        <v>180827</v>
      </c>
      <c r="G23" s="82">
        <v>21</v>
      </c>
      <c r="H23" s="85">
        <f>'Prod mai 2024'!H24+'Prod mai 2024'!S24+'Prod mai 2024'!AO24+'Prod mai 2024'!CC24+'Prod mai 2024'!CN24</f>
        <v>7819</v>
      </c>
      <c r="I23" s="85">
        <f t="shared" si="5"/>
        <v>167277</v>
      </c>
      <c r="J23" s="83">
        <f t="shared" si="1"/>
        <v>629</v>
      </c>
    </row>
    <row r="24" spans="1:13" x14ac:dyDescent="0.55000000000000004">
      <c r="B24" s="82">
        <v>22</v>
      </c>
      <c r="C24" s="85">
        <f>'Prod mai 2024'!G25+'Prod mai 2024'!R25+'Prod mai 2024'!AN25+'Prod mai 2024'!CB25+'Prod mai 2024'!CM25</f>
        <v>7841</v>
      </c>
      <c r="D24" s="85">
        <f t="shared" si="4"/>
        <v>188668</v>
      </c>
      <c r="G24" s="82">
        <v>22</v>
      </c>
      <c r="H24" s="85">
        <f>'Prod mai 2024'!H25+'Prod mai 2024'!S25+'Prod mai 2024'!AO25+'Prod mai 2024'!CC25+'Prod mai 2024'!CN25</f>
        <v>6664</v>
      </c>
      <c r="I24" s="85">
        <f t="shared" si="5"/>
        <v>173941</v>
      </c>
      <c r="J24" s="83">
        <f t="shared" si="1"/>
        <v>1177</v>
      </c>
    </row>
    <row r="25" spans="1:13" x14ac:dyDescent="0.55000000000000004">
      <c r="A25" s="143"/>
      <c r="B25" s="82">
        <v>23</v>
      </c>
      <c r="C25" s="85">
        <f>'Prod mai 2024'!G26+'Prod mai 2024'!R26+'Prod mai 2024'!AN26+'Prod mai 2024'!CB26+'Prod mai 2024'!CM26</f>
        <v>7561</v>
      </c>
      <c r="D25" s="85">
        <f t="shared" si="4"/>
        <v>196229</v>
      </c>
      <c r="G25" s="82">
        <v>23</v>
      </c>
      <c r="H25" s="85">
        <f>'Prod mai 2024'!H26+'Prod mai 2024'!S26+'Prod mai 2024'!AO26+'Prod mai 2024'!CC26+'Prod mai 2024'!CN26</f>
        <v>5558</v>
      </c>
      <c r="I25" s="85">
        <f t="shared" si="5"/>
        <v>179499</v>
      </c>
      <c r="J25" s="83">
        <f t="shared" si="1"/>
        <v>2003</v>
      </c>
    </row>
    <row r="26" spans="1:13" x14ac:dyDescent="0.55000000000000004">
      <c r="B26" s="82">
        <v>24</v>
      </c>
      <c r="C26" s="85">
        <f>'Prod mai 2024'!G27+'Prod mai 2024'!R27+'Prod mai 2024'!AN27+'Prod mai 2024'!CB27+'Prod mai 2024'!CM27</f>
        <v>8680</v>
      </c>
      <c r="D26" s="85">
        <f t="shared" si="4"/>
        <v>204909</v>
      </c>
      <c r="G26" s="82">
        <v>24</v>
      </c>
      <c r="H26" s="85">
        <f>'Prod mai 2024'!H27+'Prod mai 2024'!S27+'Prod mai 2024'!AO27+'Prod mai 2024'!CC27+'Prod mai 2024'!CN27</f>
        <v>9115</v>
      </c>
      <c r="I26" s="85">
        <f t="shared" si="5"/>
        <v>188614</v>
      </c>
      <c r="J26" s="83">
        <f t="shared" si="1"/>
        <v>-435</v>
      </c>
    </row>
    <row r="27" spans="1:13" x14ac:dyDescent="0.55000000000000004">
      <c r="B27" s="82">
        <v>25</v>
      </c>
      <c r="C27" s="85">
        <f>'Prod mai 2024'!G28+'Prod mai 2024'!R28+'Prod mai 2024'!AN28+'Prod mai 2024'!CB28+'Prod mai 2024'!CM28</f>
        <v>8040</v>
      </c>
      <c r="D27" s="85">
        <f t="shared" si="4"/>
        <v>212949</v>
      </c>
      <c r="G27" s="82">
        <v>25</v>
      </c>
      <c r="H27" s="85">
        <f>'Prod mai 2024'!H28+'Prod mai 2024'!S28+'Prod mai 2024'!AO28+'Prod mai 2024'!CC28+'Prod mai 2024'!CN28</f>
        <v>7184</v>
      </c>
      <c r="I27" s="85">
        <f t="shared" si="5"/>
        <v>195798</v>
      </c>
      <c r="J27" s="83">
        <f t="shared" si="1"/>
        <v>856</v>
      </c>
    </row>
    <row r="28" spans="1:13" x14ac:dyDescent="0.55000000000000004">
      <c r="B28" s="82">
        <v>26</v>
      </c>
      <c r="C28" s="85">
        <f>'Prod mai 2024'!G29+'Prod mai 2024'!R29+'Prod mai 2024'!AN29+'Prod mai 2024'!CB29+'Prod mai 2024'!CM29</f>
        <v>8494</v>
      </c>
      <c r="D28" s="85">
        <f t="shared" si="4"/>
        <v>221443</v>
      </c>
      <c r="G28" s="82">
        <v>26</v>
      </c>
      <c r="H28" s="85">
        <f>'Prod mai 2024'!H29+'Prod mai 2024'!S29+'Prod mai 2024'!AO29+'Prod mai 2024'!CC29+'Prod mai 2024'!CN29</f>
        <v>7773</v>
      </c>
      <c r="I28" s="85">
        <f t="shared" si="5"/>
        <v>203571</v>
      </c>
      <c r="J28" s="83">
        <f t="shared" si="1"/>
        <v>721</v>
      </c>
    </row>
    <row r="29" spans="1:13" x14ac:dyDescent="0.55000000000000004">
      <c r="B29" s="82">
        <v>27</v>
      </c>
      <c r="C29" s="85">
        <f>'Prod mai 2024'!G30+'Prod mai 2024'!R30+'Prod mai 2024'!AN30+'Prod mai 2024'!CB30+'Prod mai 2024'!CM30</f>
        <v>6296</v>
      </c>
      <c r="D29" s="85">
        <f t="shared" si="4"/>
        <v>227739</v>
      </c>
      <c r="G29" s="82">
        <v>27</v>
      </c>
      <c r="H29" s="85">
        <f>'Prod mai 2024'!H30+'Prod mai 2024'!S30+'Prod mai 2024'!AO30+'Prod mai 2024'!CC30+'Prod mai 2024'!CN30</f>
        <v>3885</v>
      </c>
      <c r="I29" s="85">
        <f t="shared" si="5"/>
        <v>207456</v>
      </c>
      <c r="J29" s="83">
        <f t="shared" si="1"/>
        <v>2411</v>
      </c>
    </row>
    <row r="30" spans="1:13" x14ac:dyDescent="0.55000000000000004">
      <c r="B30" s="82">
        <v>28</v>
      </c>
      <c r="C30" s="85">
        <f>'Prod mai 2024'!G31+'Prod mai 2024'!R31+'Prod mai 2024'!AN31+'Prod mai 2024'!CB31+'Prod mai 2024'!CM31</f>
        <v>8169</v>
      </c>
      <c r="D30" s="85">
        <f t="shared" si="4"/>
        <v>235908</v>
      </c>
      <c r="G30" s="82">
        <v>28</v>
      </c>
      <c r="H30" s="85">
        <f>'Prod mai 2024'!H31+'Prod mai 2024'!S31+'Prod mai 2024'!AO31+'Prod mai 2024'!CC31+'Prod mai 2024'!CN31</f>
        <v>9291</v>
      </c>
      <c r="I30" s="85">
        <f t="shared" si="5"/>
        <v>216747</v>
      </c>
      <c r="J30" s="83">
        <f t="shared" si="1"/>
        <v>-1122</v>
      </c>
      <c r="M30" s="80">
        <v>24</v>
      </c>
    </row>
    <row r="31" spans="1:13" ht="15" customHeight="1" x14ac:dyDescent="0.55000000000000004">
      <c r="A31" s="143"/>
      <c r="B31" s="82">
        <v>29</v>
      </c>
      <c r="C31" s="85">
        <f>'Prod mai 2024'!G32+'Prod mai 2024'!R32+'Prod mai 2024'!AN32+'Prod mai 2024'!CB32+'Prod mai 2024'!CM32</f>
        <v>7756</v>
      </c>
      <c r="D31" s="85">
        <f t="shared" si="4"/>
        <v>243664</v>
      </c>
      <c r="G31" s="82">
        <v>29</v>
      </c>
      <c r="H31" s="85">
        <f>'Prod mai 2024'!H32+'Prod mai 2024'!S32+'Prod mai 2024'!AO32+'Prod mai 2024'!CC32+'Prod mai 2024'!CN32</f>
        <v>5607</v>
      </c>
      <c r="I31" s="85">
        <f t="shared" si="5"/>
        <v>222354</v>
      </c>
      <c r="J31" s="83">
        <f t="shared" si="1"/>
        <v>2149</v>
      </c>
      <c r="M31" s="80">
        <v>14</v>
      </c>
    </row>
    <row r="32" spans="1:13" x14ac:dyDescent="0.55000000000000004">
      <c r="B32" s="82">
        <v>30</v>
      </c>
      <c r="C32" s="85">
        <f>'Prod mai 2024'!G33+'Prod mai 2024'!R33+'Prod mai 2024'!AN33+'Prod mai 2024'!CB33+'Prod mai 2024'!CM33</f>
        <v>8130</v>
      </c>
      <c r="D32" s="85">
        <f t="shared" si="4"/>
        <v>251794</v>
      </c>
      <c r="G32" s="82">
        <v>30</v>
      </c>
      <c r="H32" s="85">
        <f>'Prod mai 2024'!H33+'Prod mai 2024'!S33+'Prod mai 2024'!AO33+'Prod mai 2024'!CC33+'Prod mai 2024'!CN33</f>
        <v>8015</v>
      </c>
      <c r="I32" s="85">
        <f t="shared" si="5"/>
        <v>230369</v>
      </c>
      <c r="J32" s="83">
        <f t="shared" si="1"/>
        <v>115</v>
      </c>
      <c r="M32" s="80">
        <v>14</v>
      </c>
    </row>
    <row r="33" spans="2:20" x14ac:dyDescent="0.55000000000000004">
      <c r="B33" s="82">
        <v>31</v>
      </c>
      <c r="C33" s="85">
        <f>'Prod mai 2024'!G34+'Prod mai 2024'!R34+'Prod mai 2024'!AN34+'Prod mai 2024'!CB34+'Prod mai 2024'!CM34</f>
        <v>7997</v>
      </c>
      <c r="D33" s="85">
        <f t="shared" si="4"/>
        <v>259791</v>
      </c>
      <c r="G33" s="82">
        <v>31</v>
      </c>
      <c r="H33" s="85">
        <f>'Prod mai 2024'!H34+'Prod mai 2024'!S34+'Prod mai 2024'!AO34+'Prod mai 2024'!CC34+'Prod mai 2024'!CN34</f>
        <v>7033</v>
      </c>
      <c r="I33" s="85">
        <f t="shared" si="5"/>
        <v>237402</v>
      </c>
      <c r="J33" s="83">
        <f>C33-H33</f>
        <v>964</v>
      </c>
      <c r="M33" s="80">
        <v>14</v>
      </c>
    </row>
    <row r="34" spans="2:20" x14ac:dyDescent="0.55000000000000004">
      <c r="B34" s="82"/>
      <c r="C34" s="85"/>
      <c r="D34" s="147">
        <f>C34+D33</f>
        <v>259791</v>
      </c>
      <c r="G34" s="82"/>
      <c r="H34" s="85"/>
      <c r="I34" s="86">
        <f>H34+I33</f>
        <v>237402</v>
      </c>
      <c r="M34" s="80">
        <v>22</v>
      </c>
    </row>
    <row r="35" spans="2:20" x14ac:dyDescent="0.55000000000000004">
      <c r="C35" s="83"/>
      <c r="D35" s="83"/>
    </row>
    <row r="43" spans="2:20" ht="17.399999999999999" x14ac:dyDescent="0.55000000000000004">
      <c r="L43" s="111"/>
      <c r="M43" s="193" t="s">
        <v>79</v>
      </c>
      <c r="N43" s="193"/>
      <c r="O43" s="193"/>
      <c r="P43" s="193"/>
      <c r="Q43" s="193"/>
      <c r="R43" s="193"/>
      <c r="S43" s="193"/>
      <c r="T43" s="193"/>
    </row>
    <row r="44" spans="2:20" ht="17.399999999999999" x14ac:dyDescent="0.55000000000000004">
      <c r="L44" s="111"/>
      <c r="M44" s="187" t="s">
        <v>47</v>
      </c>
      <c r="N44" s="188"/>
      <c r="O44" s="189"/>
      <c r="P44" s="185" t="s">
        <v>48</v>
      </c>
      <c r="Q44" s="185" t="s">
        <v>63</v>
      </c>
      <c r="R44" s="190" t="s">
        <v>49</v>
      </c>
      <c r="S44" s="185" t="s">
        <v>50</v>
      </c>
      <c r="T44" s="152" t="s">
        <v>70</v>
      </c>
    </row>
    <row r="45" spans="2:20" ht="30.3" x14ac:dyDescent="0.55000000000000004">
      <c r="L45" s="112"/>
      <c r="M45" s="113" t="s">
        <v>51</v>
      </c>
      <c r="N45" s="113" t="s">
        <v>52</v>
      </c>
      <c r="O45" s="113" t="s">
        <v>53</v>
      </c>
      <c r="P45" s="186"/>
      <c r="Q45" s="186"/>
      <c r="R45" s="191"/>
      <c r="S45" s="186"/>
      <c r="T45" s="153">
        <f t="shared" ref="T45:T50" si="7">S3/(24*31)</f>
        <v>0.99059139784946237</v>
      </c>
    </row>
    <row r="46" spans="2:20" x14ac:dyDescent="0.55000000000000004">
      <c r="L46" s="89" t="s">
        <v>29</v>
      </c>
      <c r="M46" s="90">
        <f>M3</f>
        <v>101701</v>
      </c>
      <c r="N46" s="94">
        <v>0</v>
      </c>
      <c r="O46" s="95">
        <f>R3</f>
        <v>3.1000000000000014</v>
      </c>
      <c r="P46" s="92">
        <f>S3</f>
        <v>737</v>
      </c>
      <c r="Q46" s="92">
        <f>'Prod mai 2024'!M36</f>
        <v>478</v>
      </c>
      <c r="R46" s="92">
        <f>'Prod mai 2024'!G36</f>
        <v>3280.6774193548385</v>
      </c>
      <c r="S46" s="92">
        <v>180</v>
      </c>
      <c r="T46" s="153">
        <f t="shared" si="7"/>
        <v>0.61021505376344087</v>
      </c>
    </row>
    <row r="47" spans="2:20" x14ac:dyDescent="0.55000000000000004">
      <c r="L47" s="89" t="s">
        <v>30</v>
      </c>
      <c r="M47" s="90">
        <f>M4</f>
        <v>5481</v>
      </c>
      <c r="N47" s="94">
        <v>0</v>
      </c>
      <c r="O47" s="95">
        <f>R4</f>
        <v>0</v>
      </c>
      <c r="P47" s="92">
        <f>S4</f>
        <v>454</v>
      </c>
      <c r="Q47" s="92">
        <f>'Prod mai 2024'!X36</f>
        <v>454</v>
      </c>
      <c r="R47" s="92">
        <f>'Prod mai 2024'!R36</f>
        <v>176.80645161290323</v>
      </c>
      <c r="S47" s="92">
        <v>260</v>
      </c>
      <c r="T47" s="153">
        <f t="shared" si="7"/>
        <v>0</v>
      </c>
    </row>
    <row r="48" spans="2:20" x14ac:dyDescent="0.55000000000000004">
      <c r="L48" s="89" t="s">
        <v>32</v>
      </c>
      <c r="M48" s="90">
        <f>M6</f>
        <v>94178</v>
      </c>
      <c r="N48" s="94">
        <v>0</v>
      </c>
      <c r="O48" s="95">
        <f t="shared" ref="O48:P50" si="8">R6</f>
        <v>6.2000000000000028</v>
      </c>
      <c r="P48" s="92">
        <f t="shared" si="8"/>
        <v>454</v>
      </c>
      <c r="Q48" s="92">
        <f>'Prod mai 2024'!AT36</f>
        <v>454</v>
      </c>
      <c r="R48" s="92">
        <f>'Prod mai 2024'!AN36</f>
        <v>3038</v>
      </c>
      <c r="S48" s="92">
        <v>230</v>
      </c>
      <c r="T48" s="153">
        <f t="shared" si="7"/>
        <v>0.61021505376344087</v>
      </c>
    </row>
    <row r="49" spans="5:20" x14ac:dyDescent="0.55000000000000004">
      <c r="L49" s="89" t="s">
        <v>33</v>
      </c>
      <c r="M49" s="90">
        <f>M7</f>
        <v>6519</v>
      </c>
      <c r="N49" s="94">
        <v>0</v>
      </c>
      <c r="O49" s="95">
        <f t="shared" si="8"/>
        <v>3.1000000000000014</v>
      </c>
      <c r="P49" s="92">
        <f t="shared" si="8"/>
        <v>454</v>
      </c>
      <c r="Q49" s="92">
        <f>S7</f>
        <v>454</v>
      </c>
      <c r="R49" s="92">
        <f>'Prod mai 2024'!CB36</f>
        <v>210.29032258064515</v>
      </c>
      <c r="S49" s="92">
        <v>210</v>
      </c>
      <c r="T49" s="153">
        <f t="shared" si="7"/>
        <v>0.61021505376344087</v>
      </c>
    </row>
    <row r="50" spans="5:20" x14ac:dyDescent="0.55000000000000004">
      <c r="L50" s="89" t="s">
        <v>34</v>
      </c>
      <c r="M50" s="90">
        <f>M8</f>
        <v>51912</v>
      </c>
      <c r="N50" s="94">
        <v>0</v>
      </c>
      <c r="O50" s="95">
        <f t="shared" si="8"/>
        <v>6.2000000000000028</v>
      </c>
      <c r="P50" s="92">
        <f t="shared" si="8"/>
        <v>690</v>
      </c>
      <c r="Q50" s="92">
        <f>'Prod mai 2024'!CS36</f>
        <v>274</v>
      </c>
      <c r="R50" s="92">
        <f>'Prod mai 2024'!CM36</f>
        <v>1674.5806451612902</v>
      </c>
      <c r="S50" s="92">
        <v>280</v>
      </c>
      <c r="T50" s="153">
        <f t="shared" si="7"/>
        <v>0.92741935483870963</v>
      </c>
    </row>
    <row r="51" spans="5:20" x14ac:dyDescent="0.55000000000000004">
      <c r="L51" s="99" t="s">
        <v>36</v>
      </c>
      <c r="M51" s="114">
        <f>M9</f>
        <v>259791</v>
      </c>
      <c r="N51" s="115">
        <f>Q9</f>
        <v>0</v>
      </c>
      <c r="O51" s="115">
        <f>R9</f>
        <v>18.600000000000009</v>
      </c>
      <c r="P51" s="96">
        <f>SUM(P46:P50)</f>
        <v>2789</v>
      </c>
      <c r="Q51" s="96">
        <f>SUM(Q46:Q50)</f>
        <v>2114</v>
      </c>
      <c r="R51" s="96">
        <f>SUM(R46:R50)</f>
        <v>8380.354838709678</v>
      </c>
      <c r="S51" s="111"/>
      <c r="T51" s="154">
        <f>S9/(24*5*30)</f>
        <v>0.7747222222222222</v>
      </c>
    </row>
    <row r="53" spans="5:20" x14ac:dyDescent="0.55000000000000004">
      <c r="P53" s="159">
        <f>Q51/P51</f>
        <v>0.75797776980996778</v>
      </c>
      <c r="Q53" s="80" t="s">
        <v>71</v>
      </c>
    </row>
    <row r="54" spans="5:20" x14ac:dyDescent="0.55000000000000004">
      <c r="E54" s="148" t="s">
        <v>69</v>
      </c>
      <c r="F54" s="149">
        <f>M9-N9</f>
        <v>22389</v>
      </c>
    </row>
  </sheetData>
  <mergeCells count="11">
    <mergeCell ref="B1:D1"/>
    <mergeCell ref="G1:I1"/>
    <mergeCell ref="M1:S1"/>
    <mergeCell ref="Q44:Q45"/>
    <mergeCell ref="V1:AB1"/>
    <mergeCell ref="M44:O44"/>
    <mergeCell ref="P44:P45"/>
    <mergeCell ref="R44:R45"/>
    <mergeCell ref="S44:S45"/>
    <mergeCell ref="K5:K6"/>
    <mergeCell ref="M43:T4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Prod mai 2024</vt:lpstr>
      <vt:lpstr>mai 2024 RECAP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Ibrahima NDOUR</cp:lastModifiedBy>
  <dcterms:created xsi:type="dcterms:W3CDTF">2020-08-03T18:22:13Z</dcterms:created>
  <dcterms:modified xsi:type="dcterms:W3CDTF">2024-10-02T17:57:47Z</dcterms:modified>
</cp:coreProperties>
</file>