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0210065\OneDrive - TU Eindhoven\60_Publications\1_st_Journal_Paper\Calculations\wk_wmax\"/>
    </mc:Choice>
  </mc:AlternateContent>
  <xr:revisionPtr revIDLastSave="0" documentId="13_ncr:1_{143F65C4-4223-416E-95D2-66F9DB899304}" xr6:coauthVersionLast="47" xr6:coauthVersionMax="47" xr10:uidLastSave="{00000000-0000-0000-0000-000000000000}"/>
  <bookViews>
    <workbookView xWindow="28680" yWindow="360" windowWidth="25440" windowHeight="152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20" i="1" l="1"/>
  <c r="CB16" i="1"/>
  <c r="CC112" i="1"/>
  <c r="CB97" i="1"/>
  <c r="CB98" i="1"/>
  <c r="CB120" i="1"/>
  <c r="CB121" i="1"/>
  <c r="CB122" i="1"/>
  <c r="CB131" i="1"/>
  <c r="CB132" i="1"/>
  <c r="CB154" i="1"/>
  <c r="CB157" i="1"/>
  <c r="CB160" i="1"/>
  <c r="CB168" i="1"/>
  <c r="CB179" i="1"/>
  <c r="CB183" i="1"/>
  <c r="CB198" i="1"/>
  <c r="CB54" i="1"/>
  <c r="CB58" i="1"/>
  <c r="CB74" i="1"/>
  <c r="CB15" i="1"/>
  <c r="CB17" i="1"/>
  <c r="CB18" i="1"/>
  <c r="CB23" i="1"/>
  <c r="CB36" i="1"/>
  <c r="CB38" i="1"/>
  <c r="CB39" i="1"/>
  <c r="BX187" i="1"/>
  <c r="BX188" i="1"/>
  <c r="BX189" i="1"/>
  <c r="CB189" i="1" s="1"/>
  <c r="BX190" i="1"/>
  <c r="BX191" i="1"/>
  <c r="BX200" i="1"/>
  <c r="CB200" i="1" s="1"/>
  <c r="BX150" i="1"/>
  <c r="BX153" i="1"/>
  <c r="CB153" i="1" s="1"/>
  <c r="BX158" i="1"/>
  <c r="BX159" i="1"/>
  <c r="BX160" i="1"/>
  <c r="BX161" i="1"/>
  <c r="CB161" i="1" s="1"/>
  <c r="BX162" i="1"/>
  <c r="BX163" i="1"/>
  <c r="BX171" i="1"/>
  <c r="BX172" i="1"/>
  <c r="BX173" i="1"/>
  <c r="BX174" i="1"/>
  <c r="CB174" i="1" s="1"/>
  <c r="BX175" i="1"/>
  <c r="BX176" i="1"/>
  <c r="BX186" i="1"/>
  <c r="BX123" i="1"/>
  <c r="BX124" i="1"/>
  <c r="BX125" i="1"/>
  <c r="BX126" i="1"/>
  <c r="CB126" i="1" s="1"/>
  <c r="BX127" i="1"/>
  <c r="BX128" i="1"/>
  <c r="BX131" i="1"/>
  <c r="BX134" i="1"/>
  <c r="BX135" i="1"/>
  <c r="BX136" i="1"/>
  <c r="BX137" i="1"/>
  <c r="CB137" i="1" s="1"/>
  <c r="BX138" i="1"/>
  <c r="BX139" i="1"/>
  <c r="BX145" i="1"/>
  <c r="BX146" i="1"/>
  <c r="BX147" i="1"/>
  <c r="BX148" i="1"/>
  <c r="CB148" i="1" s="1"/>
  <c r="BX149" i="1"/>
  <c r="BX45" i="1"/>
  <c r="BX46" i="1"/>
  <c r="CB46" i="1" s="1"/>
  <c r="BX47" i="1"/>
  <c r="BX48" i="1"/>
  <c r="BX62" i="1"/>
  <c r="BX63" i="1"/>
  <c r="BX64" i="1"/>
  <c r="BX65" i="1"/>
  <c r="CB65" i="1" s="1"/>
  <c r="BX66" i="1"/>
  <c r="BX67" i="1"/>
  <c r="BX71" i="1"/>
  <c r="BX75" i="1"/>
  <c r="CB75" i="1" s="1"/>
  <c r="BX81" i="1"/>
  <c r="BX82" i="1"/>
  <c r="BX83" i="1"/>
  <c r="BX84" i="1"/>
  <c r="CB84" i="1" s="1"/>
  <c r="BX85" i="1"/>
  <c r="BX86" i="1"/>
  <c r="BX19" i="1"/>
  <c r="CB19" i="1" s="1"/>
  <c r="BX23" i="1"/>
  <c r="BX24" i="1"/>
  <c r="BX25" i="1"/>
  <c r="BX26" i="1"/>
  <c r="BX27" i="1"/>
  <c r="CB27" i="1" s="1"/>
  <c r="BX28" i="1"/>
  <c r="BX29" i="1"/>
  <c r="BX31" i="1"/>
  <c r="BX43" i="1"/>
  <c r="BX44" i="1"/>
  <c r="BP193" i="1"/>
  <c r="BX193" i="1" s="1"/>
  <c r="BP194" i="1"/>
  <c r="BX194" i="1" s="1"/>
  <c r="CB194" i="1" s="1"/>
  <c r="BP195" i="1"/>
  <c r="BX195" i="1" s="1"/>
  <c r="CB195" i="1" s="1"/>
  <c r="BP196" i="1"/>
  <c r="BX196" i="1" s="1"/>
  <c r="CB196" i="1" s="1"/>
  <c r="BP197" i="1"/>
  <c r="BX197" i="1" s="1"/>
  <c r="CB197" i="1" s="1"/>
  <c r="BP198" i="1"/>
  <c r="BX198" i="1" s="1"/>
  <c r="BP199" i="1"/>
  <c r="BX199" i="1" s="1"/>
  <c r="CB199" i="1" s="1"/>
  <c r="BP200" i="1"/>
  <c r="BP192" i="1"/>
  <c r="BX192" i="1" s="1"/>
  <c r="BP178" i="1"/>
  <c r="BX178" i="1" s="1"/>
  <c r="BP179" i="1"/>
  <c r="BX179" i="1" s="1"/>
  <c r="BP180" i="1"/>
  <c r="BX180" i="1" s="1"/>
  <c r="CB180" i="1" s="1"/>
  <c r="BP181" i="1"/>
  <c r="BX181" i="1" s="1"/>
  <c r="CB181" i="1" s="1"/>
  <c r="BP182" i="1"/>
  <c r="BX182" i="1" s="1"/>
  <c r="CB182" i="1" s="1"/>
  <c r="BP183" i="1"/>
  <c r="BX183" i="1" s="1"/>
  <c r="BP184" i="1"/>
  <c r="BX184" i="1" s="1"/>
  <c r="CB184" i="1" s="1"/>
  <c r="BP185" i="1"/>
  <c r="BX185" i="1" s="1"/>
  <c r="CB185" i="1" s="1"/>
  <c r="BP177" i="1"/>
  <c r="BX177" i="1" s="1"/>
  <c r="BP165" i="1"/>
  <c r="BX165" i="1" s="1"/>
  <c r="BP166" i="1"/>
  <c r="BX166" i="1" s="1"/>
  <c r="CB166" i="1" s="1"/>
  <c r="BP167" i="1"/>
  <c r="BX167" i="1" s="1"/>
  <c r="CB167" i="1" s="1"/>
  <c r="BP168" i="1"/>
  <c r="BX168" i="1" s="1"/>
  <c r="BP169" i="1"/>
  <c r="BX169" i="1" s="1"/>
  <c r="CB169" i="1" s="1"/>
  <c r="BP170" i="1"/>
  <c r="BX170" i="1" s="1"/>
  <c r="CB170" i="1" s="1"/>
  <c r="BP164" i="1"/>
  <c r="BX164" i="1" s="1"/>
  <c r="BP152" i="1"/>
  <c r="BX152" i="1" s="1"/>
  <c r="BP153" i="1"/>
  <c r="BP154" i="1"/>
  <c r="BX154" i="1" s="1"/>
  <c r="BP155" i="1"/>
  <c r="BX155" i="1" s="1"/>
  <c r="CB155" i="1" s="1"/>
  <c r="BP156" i="1"/>
  <c r="BX156" i="1" s="1"/>
  <c r="CB156" i="1" s="1"/>
  <c r="BP157" i="1"/>
  <c r="BX157" i="1" s="1"/>
  <c r="BP151" i="1"/>
  <c r="BX151" i="1" s="1"/>
  <c r="BP141" i="1"/>
  <c r="BX141" i="1" s="1"/>
  <c r="BP142" i="1"/>
  <c r="BX142" i="1" s="1"/>
  <c r="CB142" i="1" s="1"/>
  <c r="BP143" i="1"/>
  <c r="BX143" i="1" s="1"/>
  <c r="CB143" i="1" s="1"/>
  <c r="BP144" i="1"/>
  <c r="BX144" i="1" s="1"/>
  <c r="CB144" i="1" s="1"/>
  <c r="BP140" i="1"/>
  <c r="BX140" i="1" s="1"/>
  <c r="BP130" i="1"/>
  <c r="BX130" i="1" s="1"/>
  <c r="CB130" i="1" s="1"/>
  <c r="BP131" i="1"/>
  <c r="BP132" i="1"/>
  <c r="BX132" i="1" s="1"/>
  <c r="BP133" i="1"/>
  <c r="BX133" i="1" s="1"/>
  <c r="CB133" i="1" s="1"/>
  <c r="BP129" i="1"/>
  <c r="BX129" i="1" s="1"/>
  <c r="BP109" i="1"/>
  <c r="BX109" i="1" s="1"/>
  <c r="BP110" i="1"/>
  <c r="BX110" i="1" s="1"/>
  <c r="BP111" i="1"/>
  <c r="BX111" i="1" s="1"/>
  <c r="BP112" i="1"/>
  <c r="BX112" i="1" s="1"/>
  <c r="BP113" i="1"/>
  <c r="BX113" i="1" s="1"/>
  <c r="BP114" i="1"/>
  <c r="BX114" i="1" s="1"/>
  <c r="CB114" i="1" s="1"/>
  <c r="BP115" i="1"/>
  <c r="BX115" i="1" s="1"/>
  <c r="CB115" i="1" s="1"/>
  <c r="BP116" i="1"/>
  <c r="BX116" i="1" s="1"/>
  <c r="CB116" i="1" s="1"/>
  <c r="BP117" i="1"/>
  <c r="BX117" i="1" s="1"/>
  <c r="CB117" i="1" s="1"/>
  <c r="BP118" i="1"/>
  <c r="BX118" i="1" s="1"/>
  <c r="CB118" i="1" s="1"/>
  <c r="BP119" i="1"/>
  <c r="BX119" i="1" s="1"/>
  <c r="CB119" i="1" s="1"/>
  <c r="BP120" i="1"/>
  <c r="BX120" i="1" s="1"/>
  <c r="BP121" i="1"/>
  <c r="BX121" i="1" s="1"/>
  <c r="BP122" i="1"/>
  <c r="BX122" i="1" s="1"/>
  <c r="BP108" i="1"/>
  <c r="BX108" i="1" s="1"/>
  <c r="BM88" i="1"/>
  <c r="BX88" i="1" s="1"/>
  <c r="BM89" i="1"/>
  <c r="BX89" i="1" s="1"/>
  <c r="BM90" i="1"/>
  <c r="BX90" i="1" s="1"/>
  <c r="BM91" i="1"/>
  <c r="BX91" i="1" s="1"/>
  <c r="BM92" i="1"/>
  <c r="BX92" i="1" s="1"/>
  <c r="BM93" i="1"/>
  <c r="BX93" i="1" s="1"/>
  <c r="CB93" i="1" s="1"/>
  <c r="BM94" i="1"/>
  <c r="BX94" i="1" s="1"/>
  <c r="CB94" i="1" s="1"/>
  <c r="BM95" i="1"/>
  <c r="BX95" i="1" s="1"/>
  <c r="CB95" i="1" s="1"/>
  <c r="BM96" i="1"/>
  <c r="BX96" i="1" s="1"/>
  <c r="CB96" i="1" s="1"/>
  <c r="BM97" i="1"/>
  <c r="BX97" i="1" s="1"/>
  <c r="BM98" i="1"/>
  <c r="BX98" i="1" s="1"/>
  <c r="BM99" i="1"/>
  <c r="BX99" i="1" s="1"/>
  <c r="CB99" i="1" s="1"/>
  <c r="BM100" i="1"/>
  <c r="BX100" i="1" s="1"/>
  <c r="CB100" i="1" s="1"/>
  <c r="BM101" i="1"/>
  <c r="BX101" i="1" s="1"/>
  <c r="CB101" i="1" s="1"/>
  <c r="BM87" i="1"/>
  <c r="BX87" i="1" s="1"/>
  <c r="BM69" i="1"/>
  <c r="BX69" i="1" s="1"/>
  <c r="BM70" i="1"/>
  <c r="BX70" i="1" s="1"/>
  <c r="BM71" i="1"/>
  <c r="BM72" i="1"/>
  <c r="BX72" i="1" s="1"/>
  <c r="CB72" i="1" s="1"/>
  <c r="BM73" i="1"/>
  <c r="BX73" i="1" s="1"/>
  <c r="CB73" i="1" s="1"/>
  <c r="BM74" i="1"/>
  <c r="BX74" i="1" s="1"/>
  <c r="BM75" i="1"/>
  <c r="BM76" i="1"/>
  <c r="BX76" i="1" s="1"/>
  <c r="CB76" i="1" s="1"/>
  <c r="BM77" i="1"/>
  <c r="BX77" i="1" s="1"/>
  <c r="CB77" i="1" s="1"/>
  <c r="BM78" i="1"/>
  <c r="BX78" i="1" s="1"/>
  <c r="CB78" i="1" s="1"/>
  <c r="BM79" i="1"/>
  <c r="BX79" i="1" s="1"/>
  <c r="CB79" i="1" s="1"/>
  <c r="BM80" i="1"/>
  <c r="BX80" i="1" s="1"/>
  <c r="CB80" i="1" s="1"/>
  <c r="BM68" i="1"/>
  <c r="BX68" i="1" s="1"/>
  <c r="BM50" i="1"/>
  <c r="BX50" i="1" s="1"/>
  <c r="BM51" i="1"/>
  <c r="BX51" i="1" s="1"/>
  <c r="BM52" i="1"/>
  <c r="BX52" i="1" s="1"/>
  <c r="BM53" i="1"/>
  <c r="BX53" i="1" s="1"/>
  <c r="CB53" i="1" s="1"/>
  <c r="BM54" i="1"/>
  <c r="BX54" i="1" s="1"/>
  <c r="BM55" i="1"/>
  <c r="BX55" i="1" s="1"/>
  <c r="CB55" i="1" s="1"/>
  <c r="BM56" i="1"/>
  <c r="BX56" i="1" s="1"/>
  <c r="CB56" i="1" s="1"/>
  <c r="BM57" i="1"/>
  <c r="BX57" i="1" s="1"/>
  <c r="CB57" i="1" s="1"/>
  <c r="BM58" i="1"/>
  <c r="BX58" i="1" s="1"/>
  <c r="BM59" i="1"/>
  <c r="BX59" i="1" s="1"/>
  <c r="CB59" i="1" s="1"/>
  <c r="BM60" i="1"/>
  <c r="BX60" i="1" s="1"/>
  <c r="CB60" i="1" s="1"/>
  <c r="BM61" i="1"/>
  <c r="BX61" i="1" s="1"/>
  <c r="CB61" i="1" s="1"/>
  <c r="BM49" i="1"/>
  <c r="BX49" i="1" s="1"/>
  <c r="BM31" i="1"/>
  <c r="BM32" i="1"/>
  <c r="BX32" i="1" s="1"/>
  <c r="BM33" i="1"/>
  <c r="BX33" i="1" s="1"/>
  <c r="BM34" i="1"/>
  <c r="BX34" i="1" s="1"/>
  <c r="CB34" i="1" s="1"/>
  <c r="BM35" i="1"/>
  <c r="BX35" i="1" s="1"/>
  <c r="CB35" i="1" s="1"/>
  <c r="BM36" i="1"/>
  <c r="BX36" i="1" s="1"/>
  <c r="BM37" i="1"/>
  <c r="BX37" i="1" s="1"/>
  <c r="CB37" i="1" s="1"/>
  <c r="BM38" i="1"/>
  <c r="BX38" i="1" s="1"/>
  <c r="BM39" i="1"/>
  <c r="BX39" i="1" s="1"/>
  <c r="BM40" i="1"/>
  <c r="BX40" i="1" s="1"/>
  <c r="CB40" i="1" s="1"/>
  <c r="BM41" i="1"/>
  <c r="BX41" i="1" s="1"/>
  <c r="CB41" i="1" s="1"/>
  <c r="BM42" i="1"/>
  <c r="BX42" i="1" s="1"/>
  <c r="CB42" i="1" s="1"/>
  <c r="BM30" i="1"/>
  <c r="BX30" i="1" s="1"/>
  <c r="BM12" i="1"/>
  <c r="BX12" i="1" s="1"/>
  <c r="BM13" i="1"/>
  <c r="BX13" i="1" s="1"/>
  <c r="BM14" i="1"/>
  <c r="BX14" i="1" s="1"/>
  <c r="BM15" i="1"/>
  <c r="BX15" i="1" s="1"/>
  <c r="BM16" i="1"/>
  <c r="BX16" i="1" s="1"/>
  <c r="BM17" i="1"/>
  <c r="BX17" i="1" s="1"/>
  <c r="BM18" i="1"/>
  <c r="BX18" i="1" s="1"/>
  <c r="BM19" i="1"/>
  <c r="BM20" i="1"/>
  <c r="BX20" i="1" s="1"/>
  <c r="BM21" i="1"/>
  <c r="BX21" i="1" s="1"/>
  <c r="CB21" i="1" s="1"/>
  <c r="BM22" i="1"/>
  <c r="BX22" i="1" s="1"/>
  <c r="CB22" i="1" s="1"/>
  <c r="BM23" i="1"/>
  <c r="BM11" i="1"/>
  <c r="BX11" i="1" s="1"/>
  <c r="BY109" i="1"/>
  <c r="BY110" i="1"/>
  <c r="BY111" i="1"/>
  <c r="BY112" i="1"/>
  <c r="BY113" i="1"/>
  <c r="CC113" i="1" s="1"/>
  <c r="BY123" i="1"/>
  <c r="BY124" i="1"/>
  <c r="BY125" i="1"/>
  <c r="BY127" i="1"/>
  <c r="BY129" i="1"/>
  <c r="BY134" i="1"/>
  <c r="BY135" i="1"/>
  <c r="BY136" i="1"/>
  <c r="BY138" i="1"/>
  <c r="BY141" i="1"/>
  <c r="BY145" i="1"/>
  <c r="BY146" i="1"/>
  <c r="BY147" i="1"/>
  <c r="BY149" i="1"/>
  <c r="BY151" i="1"/>
  <c r="BY152" i="1"/>
  <c r="BY158" i="1"/>
  <c r="BY159" i="1"/>
  <c r="BY160" i="1"/>
  <c r="BY162" i="1"/>
  <c r="BY164" i="1"/>
  <c r="BY165" i="1"/>
  <c r="BY171" i="1"/>
  <c r="BY172" i="1"/>
  <c r="BY173" i="1"/>
  <c r="BY175" i="1"/>
  <c r="BY177" i="1"/>
  <c r="BY178" i="1"/>
  <c r="BY186" i="1"/>
  <c r="BY187" i="1"/>
  <c r="BY188" i="1"/>
  <c r="BY190" i="1"/>
  <c r="BY192" i="1"/>
  <c r="BY193" i="1"/>
  <c r="BY108" i="1"/>
  <c r="BY12" i="1"/>
  <c r="BY13" i="1"/>
  <c r="BY14" i="1"/>
  <c r="CC14" i="1" s="1"/>
  <c r="BY24" i="1"/>
  <c r="BY25" i="1"/>
  <c r="BY26" i="1"/>
  <c r="BY28" i="1"/>
  <c r="BY30" i="1"/>
  <c r="BY31" i="1"/>
  <c r="BY32" i="1"/>
  <c r="BY33" i="1"/>
  <c r="BY43" i="1"/>
  <c r="BY44" i="1"/>
  <c r="BY45" i="1"/>
  <c r="BY47" i="1"/>
  <c r="BY49" i="1"/>
  <c r="BY50" i="1"/>
  <c r="BY51" i="1"/>
  <c r="BY52" i="1"/>
  <c r="BY62" i="1"/>
  <c r="BY63" i="1"/>
  <c r="BY64" i="1"/>
  <c r="BY66" i="1"/>
  <c r="BY68" i="1"/>
  <c r="BY69" i="1"/>
  <c r="BY70" i="1"/>
  <c r="BY71" i="1"/>
  <c r="CC71" i="1" s="1"/>
  <c r="BY81" i="1"/>
  <c r="BY82" i="1"/>
  <c r="BY83" i="1"/>
  <c r="BY85" i="1"/>
  <c r="BY87" i="1"/>
  <c r="BY88" i="1"/>
  <c r="BY89" i="1"/>
  <c r="BY90" i="1"/>
  <c r="BY91" i="1"/>
  <c r="BY92" i="1"/>
  <c r="BY11" i="1"/>
  <c r="CB6" i="1" l="1"/>
  <c r="BJ193" i="1"/>
  <c r="BK193" i="1"/>
  <c r="BJ194" i="1"/>
  <c r="BK194" i="1"/>
  <c r="BJ195" i="1"/>
  <c r="BK195" i="1"/>
  <c r="BJ196" i="1"/>
  <c r="BK196" i="1"/>
  <c r="BJ197" i="1"/>
  <c r="BK197" i="1"/>
  <c r="BJ198" i="1"/>
  <c r="BN198" i="1" s="1"/>
  <c r="BK198" i="1"/>
  <c r="BJ199" i="1"/>
  <c r="BK199" i="1"/>
  <c r="BJ200" i="1"/>
  <c r="BK200" i="1"/>
  <c r="BK192" i="1"/>
  <c r="BJ192" i="1"/>
  <c r="BF193" i="1"/>
  <c r="BI193" i="1" s="1"/>
  <c r="BG193" i="1"/>
  <c r="BG192" i="1"/>
  <c r="BF192" i="1"/>
  <c r="BI192" i="1" s="1"/>
  <c r="AF193" i="1"/>
  <c r="AG193" i="1"/>
  <c r="AH193" i="1"/>
  <c r="AI193" i="1"/>
  <c r="AJ193" i="1"/>
  <c r="AU193" i="1"/>
  <c r="AV193" i="1"/>
  <c r="AW193" i="1"/>
  <c r="AX193" i="1"/>
  <c r="AY193" i="1"/>
  <c r="AZ193" i="1"/>
  <c r="BA193" i="1"/>
  <c r="BB193" i="1"/>
  <c r="BC193" i="1"/>
  <c r="AF194" i="1"/>
  <c r="AG194" i="1"/>
  <c r="AH194" i="1"/>
  <c r="AI194" i="1"/>
  <c r="AJ194" i="1"/>
  <c r="AK194" i="1"/>
  <c r="AL194" i="1"/>
  <c r="AM194" i="1"/>
  <c r="AO194" i="1"/>
  <c r="AQ194" i="1"/>
  <c r="AR194" i="1"/>
  <c r="AU194" i="1"/>
  <c r="AV194" i="1"/>
  <c r="AW194" i="1"/>
  <c r="AX194" i="1"/>
  <c r="AY194" i="1"/>
  <c r="AZ194" i="1"/>
  <c r="BA194" i="1"/>
  <c r="BB194" i="1"/>
  <c r="BC194" i="1"/>
  <c r="AF195" i="1"/>
  <c r="AG195" i="1"/>
  <c r="AH195" i="1"/>
  <c r="AI195" i="1"/>
  <c r="AJ195" i="1"/>
  <c r="AK195" i="1"/>
  <c r="AL195" i="1"/>
  <c r="AM195" i="1"/>
  <c r="AN195" i="1"/>
  <c r="AO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AG192" i="1"/>
  <c r="AH192" i="1"/>
  <c r="AI192" i="1"/>
  <c r="AJ192" i="1"/>
  <c r="AU192" i="1"/>
  <c r="AV192" i="1"/>
  <c r="AW192" i="1"/>
  <c r="AX192" i="1"/>
  <c r="AY192" i="1"/>
  <c r="AZ192" i="1"/>
  <c r="BA192" i="1"/>
  <c r="BB192" i="1"/>
  <c r="BC192" i="1"/>
  <c r="AF192" i="1"/>
  <c r="BJ178" i="1"/>
  <c r="BK178" i="1"/>
  <c r="BJ179" i="1"/>
  <c r="BK179" i="1"/>
  <c r="BJ180" i="1"/>
  <c r="BK180" i="1"/>
  <c r="BJ181" i="1"/>
  <c r="BN181" i="1" s="1"/>
  <c r="BK181" i="1"/>
  <c r="BJ182" i="1"/>
  <c r="BK182" i="1"/>
  <c r="BJ183" i="1"/>
  <c r="BK183" i="1"/>
  <c r="BJ184" i="1"/>
  <c r="BN184" i="1" s="1"/>
  <c r="BK184" i="1"/>
  <c r="BJ185" i="1"/>
  <c r="BK185" i="1"/>
  <c r="BK177" i="1"/>
  <c r="BJ177" i="1"/>
  <c r="BI177" i="1"/>
  <c r="BF178" i="1"/>
  <c r="BG178" i="1"/>
  <c r="BG177" i="1"/>
  <c r="BF177" i="1"/>
  <c r="AF178" i="1"/>
  <c r="AG178" i="1"/>
  <c r="AH178" i="1"/>
  <c r="AI178" i="1"/>
  <c r="AX178" i="1"/>
  <c r="AY178" i="1"/>
  <c r="AZ178" i="1"/>
  <c r="BA178" i="1"/>
  <c r="BB178" i="1"/>
  <c r="BC178" i="1"/>
  <c r="AF179" i="1"/>
  <c r="AG179" i="1"/>
  <c r="AH179" i="1"/>
  <c r="AI179" i="1"/>
  <c r="AK179" i="1"/>
  <c r="AL179" i="1"/>
  <c r="AN179" i="1"/>
  <c r="AP179" i="1"/>
  <c r="AR179" i="1"/>
  <c r="AT179" i="1"/>
  <c r="AX179" i="1"/>
  <c r="AY179" i="1"/>
  <c r="AZ179" i="1"/>
  <c r="BA179" i="1"/>
  <c r="BB179" i="1"/>
  <c r="BC179" i="1"/>
  <c r="AF180" i="1"/>
  <c r="AG180" i="1"/>
  <c r="AH180" i="1"/>
  <c r="AI180" i="1"/>
  <c r="AJ180" i="1"/>
  <c r="AK180" i="1"/>
  <c r="AL180" i="1"/>
  <c r="AN180" i="1"/>
  <c r="AP180" i="1"/>
  <c r="AR180" i="1"/>
  <c r="AT180" i="1"/>
  <c r="AV180" i="1"/>
  <c r="AX180" i="1"/>
  <c r="AY180" i="1"/>
  <c r="AZ180" i="1"/>
  <c r="BA180" i="1"/>
  <c r="BB180" i="1"/>
  <c r="BC180" i="1"/>
  <c r="AF181" i="1"/>
  <c r="AG181" i="1"/>
  <c r="AH181" i="1"/>
  <c r="AI181" i="1"/>
  <c r="AJ181" i="1"/>
  <c r="AK181" i="1"/>
  <c r="AL181" i="1"/>
  <c r="AN181" i="1"/>
  <c r="AO181" i="1"/>
  <c r="AP181" i="1"/>
  <c r="AQ181" i="1"/>
  <c r="AR181" i="1"/>
  <c r="AT181" i="1"/>
  <c r="AU181" i="1"/>
  <c r="AV181" i="1"/>
  <c r="AX181" i="1"/>
  <c r="AY181" i="1"/>
  <c r="AZ181" i="1"/>
  <c r="BA181" i="1"/>
  <c r="BB181" i="1"/>
  <c r="BC181" i="1"/>
  <c r="AF182" i="1"/>
  <c r="AG182" i="1"/>
  <c r="AH182" i="1"/>
  <c r="AI182" i="1"/>
  <c r="AJ182" i="1"/>
  <c r="AK182" i="1"/>
  <c r="AL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AF183" i="1"/>
  <c r="AG183" i="1"/>
  <c r="AH183" i="1"/>
  <c r="AI183" i="1"/>
  <c r="AJ183" i="1"/>
  <c r="AK183" i="1"/>
  <c r="AL183" i="1"/>
  <c r="AM183" i="1"/>
  <c r="AN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AG177" i="1"/>
  <c r="AH177" i="1"/>
  <c r="AI177" i="1"/>
  <c r="AX177" i="1"/>
  <c r="AY177" i="1"/>
  <c r="AZ177" i="1"/>
  <c r="BA177" i="1"/>
  <c r="BB177" i="1"/>
  <c r="BC177" i="1"/>
  <c r="AF177" i="1"/>
  <c r="BN166" i="1"/>
  <c r="BN168" i="1"/>
  <c r="BJ165" i="1"/>
  <c r="BK165" i="1"/>
  <c r="BJ166" i="1"/>
  <c r="BK166" i="1"/>
  <c r="BJ167" i="1"/>
  <c r="BN167" i="1" s="1"/>
  <c r="BK167" i="1"/>
  <c r="BJ168" i="1"/>
  <c r="BK168" i="1"/>
  <c r="BJ169" i="1"/>
  <c r="BK169" i="1"/>
  <c r="BJ170" i="1"/>
  <c r="BK170" i="1"/>
  <c r="BK164" i="1"/>
  <c r="BJ164" i="1"/>
  <c r="BF165" i="1"/>
  <c r="BG165" i="1"/>
  <c r="BG164" i="1"/>
  <c r="BF164" i="1"/>
  <c r="AF165" i="1"/>
  <c r="AG165" i="1"/>
  <c r="AH165" i="1"/>
  <c r="AI165" i="1"/>
  <c r="AS165" i="1"/>
  <c r="AT165" i="1"/>
  <c r="AU165" i="1"/>
  <c r="AV165" i="1"/>
  <c r="AF166" i="1"/>
  <c r="AG166" i="1"/>
  <c r="AH166" i="1"/>
  <c r="AI166" i="1"/>
  <c r="AJ166" i="1"/>
  <c r="AK166" i="1"/>
  <c r="AM166" i="1"/>
  <c r="BG166" i="1" s="1"/>
  <c r="AN166" i="1"/>
  <c r="BF166" i="1" s="1"/>
  <c r="AO166" i="1"/>
  <c r="AP166" i="1"/>
  <c r="AR166" i="1"/>
  <c r="AS166" i="1"/>
  <c r="AT166" i="1"/>
  <c r="AU166" i="1"/>
  <c r="AV166" i="1"/>
  <c r="AF167" i="1"/>
  <c r="AG167" i="1"/>
  <c r="AH167" i="1"/>
  <c r="AI167" i="1"/>
  <c r="AJ167" i="1"/>
  <c r="BG167" i="1" s="1"/>
  <c r="AK167" i="1"/>
  <c r="AL167" i="1"/>
  <c r="AM167" i="1"/>
  <c r="AN167" i="1"/>
  <c r="AO167" i="1"/>
  <c r="AP167" i="1"/>
  <c r="AR167" i="1"/>
  <c r="AS167" i="1"/>
  <c r="AT167" i="1"/>
  <c r="AU167" i="1"/>
  <c r="AV167" i="1"/>
  <c r="AF168" i="1"/>
  <c r="AG168" i="1"/>
  <c r="AH168" i="1"/>
  <c r="AI168" i="1"/>
  <c r="AJ168" i="1"/>
  <c r="AK168" i="1"/>
  <c r="AL168" i="1"/>
  <c r="AM168" i="1"/>
  <c r="AN168" i="1"/>
  <c r="AO168" i="1"/>
  <c r="AP168" i="1"/>
  <c r="AR168" i="1"/>
  <c r="AS168" i="1"/>
  <c r="AT168" i="1"/>
  <c r="AU168" i="1"/>
  <c r="AV168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G164" i="1"/>
  <c r="AH164" i="1"/>
  <c r="AI164" i="1"/>
  <c r="AS164" i="1"/>
  <c r="AT164" i="1"/>
  <c r="AU164" i="1"/>
  <c r="AV164" i="1"/>
  <c r="AF164" i="1"/>
  <c r="BJ152" i="1"/>
  <c r="BK152" i="1"/>
  <c r="BJ153" i="1"/>
  <c r="BK153" i="1"/>
  <c r="BJ154" i="1"/>
  <c r="BK154" i="1"/>
  <c r="BJ155" i="1"/>
  <c r="BN155" i="1" s="1"/>
  <c r="BK155" i="1"/>
  <c r="BJ156" i="1"/>
  <c r="BK156" i="1"/>
  <c r="BJ157" i="1"/>
  <c r="BK157" i="1"/>
  <c r="BK151" i="1"/>
  <c r="BJ151" i="1"/>
  <c r="BF152" i="1"/>
  <c r="BI152" i="1" s="1"/>
  <c r="BG152" i="1"/>
  <c r="BG151" i="1"/>
  <c r="BF151" i="1"/>
  <c r="AF152" i="1"/>
  <c r="AG152" i="1"/>
  <c r="AH152" i="1"/>
  <c r="AI152" i="1"/>
  <c r="AV152" i="1"/>
  <c r="AW152" i="1"/>
  <c r="AX152" i="1"/>
  <c r="AY152" i="1"/>
  <c r="AF153" i="1"/>
  <c r="AG153" i="1"/>
  <c r="AH153" i="1"/>
  <c r="AI153" i="1"/>
  <c r="AJ153" i="1"/>
  <c r="AL153" i="1"/>
  <c r="AM153" i="1"/>
  <c r="AN153" i="1"/>
  <c r="AP153" i="1"/>
  <c r="AR153" i="1"/>
  <c r="AU153" i="1"/>
  <c r="AV153" i="1"/>
  <c r="AW153" i="1"/>
  <c r="AX153" i="1"/>
  <c r="AY153" i="1"/>
  <c r="AF154" i="1"/>
  <c r="AG154" i="1"/>
  <c r="AH154" i="1"/>
  <c r="AI154" i="1"/>
  <c r="AJ154" i="1"/>
  <c r="AK154" i="1"/>
  <c r="AL154" i="1"/>
  <c r="AM154" i="1"/>
  <c r="AN154" i="1"/>
  <c r="AP154" i="1"/>
  <c r="AQ154" i="1"/>
  <c r="AR154" i="1"/>
  <c r="AT154" i="1"/>
  <c r="AU154" i="1"/>
  <c r="AV154" i="1"/>
  <c r="AW154" i="1"/>
  <c r="AX154" i="1"/>
  <c r="AY154" i="1"/>
  <c r="AF155" i="1"/>
  <c r="AG155" i="1"/>
  <c r="AH155" i="1"/>
  <c r="AI155" i="1"/>
  <c r="AJ155" i="1"/>
  <c r="AK155" i="1"/>
  <c r="AL155" i="1"/>
  <c r="AM155" i="1"/>
  <c r="AN155" i="1"/>
  <c r="AP155" i="1"/>
  <c r="AQ155" i="1"/>
  <c r="AR155" i="1"/>
  <c r="AT155" i="1"/>
  <c r="AU155" i="1"/>
  <c r="AV155" i="1"/>
  <c r="AW155" i="1"/>
  <c r="AX155" i="1"/>
  <c r="AY155" i="1"/>
  <c r="AF156" i="1"/>
  <c r="AG156" i="1"/>
  <c r="AH156" i="1"/>
  <c r="AI156" i="1"/>
  <c r="AJ156" i="1"/>
  <c r="AK156" i="1"/>
  <c r="AL156" i="1"/>
  <c r="AM156" i="1"/>
  <c r="AN156" i="1"/>
  <c r="AP156" i="1"/>
  <c r="AQ156" i="1"/>
  <c r="AR156" i="1"/>
  <c r="AT156" i="1"/>
  <c r="AU156" i="1"/>
  <c r="AV156" i="1"/>
  <c r="AW156" i="1"/>
  <c r="AX156" i="1"/>
  <c r="AY156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G151" i="1"/>
  <c r="AH151" i="1"/>
  <c r="AI151" i="1"/>
  <c r="AV151" i="1"/>
  <c r="AW151" i="1"/>
  <c r="AX151" i="1"/>
  <c r="AY151" i="1"/>
  <c r="AF151" i="1"/>
  <c r="BJ141" i="1"/>
  <c r="BK141" i="1"/>
  <c r="BJ142" i="1"/>
  <c r="BK142" i="1"/>
  <c r="BJ143" i="1"/>
  <c r="BK143" i="1"/>
  <c r="BJ144" i="1"/>
  <c r="BK144" i="1"/>
  <c r="BK140" i="1"/>
  <c r="BJ140" i="1"/>
  <c r="BJ130" i="1"/>
  <c r="BN130" i="1" s="1"/>
  <c r="BK130" i="1"/>
  <c r="BJ131" i="1"/>
  <c r="BK131" i="1"/>
  <c r="BJ132" i="1"/>
  <c r="BK132" i="1"/>
  <c r="BJ133" i="1"/>
  <c r="BK133" i="1"/>
  <c r="BK129" i="1"/>
  <c r="BJ129" i="1"/>
  <c r="BJ109" i="1"/>
  <c r="BK109" i="1"/>
  <c r="BJ110" i="1"/>
  <c r="BK110" i="1"/>
  <c r="BJ111" i="1"/>
  <c r="BK111" i="1"/>
  <c r="BJ112" i="1"/>
  <c r="BK112" i="1"/>
  <c r="BJ113" i="1"/>
  <c r="BK113" i="1"/>
  <c r="BJ114" i="1"/>
  <c r="BK114" i="1"/>
  <c r="BJ115" i="1"/>
  <c r="BK115" i="1"/>
  <c r="BJ116" i="1"/>
  <c r="BK116" i="1"/>
  <c r="BJ117" i="1"/>
  <c r="BK117" i="1"/>
  <c r="BJ118" i="1"/>
  <c r="BK118" i="1"/>
  <c r="BJ119" i="1"/>
  <c r="BK119" i="1"/>
  <c r="BJ120" i="1"/>
  <c r="BK120" i="1"/>
  <c r="BJ121" i="1"/>
  <c r="BK121" i="1"/>
  <c r="BJ122" i="1"/>
  <c r="BN122" i="1" s="1"/>
  <c r="BK122" i="1"/>
  <c r="BK108" i="1"/>
  <c r="BJ108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K99" i="1" s="1"/>
  <c r="BG100" i="1"/>
  <c r="BH100" i="1"/>
  <c r="BK100" i="1" s="1"/>
  <c r="BG101" i="1"/>
  <c r="BH101" i="1"/>
  <c r="BH87" i="1"/>
  <c r="BG87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K75" i="1" s="1"/>
  <c r="BG76" i="1"/>
  <c r="BK76" i="1" s="1"/>
  <c r="BH76" i="1"/>
  <c r="BG77" i="1"/>
  <c r="BH77" i="1"/>
  <c r="BG78" i="1"/>
  <c r="BH78" i="1"/>
  <c r="BG79" i="1"/>
  <c r="BH79" i="1"/>
  <c r="BG80" i="1"/>
  <c r="BH80" i="1"/>
  <c r="BH68" i="1"/>
  <c r="BG68" i="1"/>
  <c r="BG50" i="1"/>
  <c r="BH50" i="1"/>
  <c r="BG51" i="1"/>
  <c r="BH51" i="1"/>
  <c r="BG52" i="1"/>
  <c r="BH52" i="1"/>
  <c r="BG53" i="1"/>
  <c r="BH53" i="1"/>
  <c r="BG54" i="1"/>
  <c r="BK54" i="1" s="1"/>
  <c r="BH54" i="1"/>
  <c r="BG55" i="1"/>
  <c r="BH55" i="1"/>
  <c r="BG56" i="1"/>
  <c r="BH56" i="1"/>
  <c r="BG57" i="1"/>
  <c r="BH57" i="1"/>
  <c r="BK57" i="1" s="1"/>
  <c r="BG58" i="1"/>
  <c r="BH58" i="1"/>
  <c r="BK58" i="1" s="1"/>
  <c r="BG59" i="1"/>
  <c r="BH59" i="1"/>
  <c r="BG60" i="1"/>
  <c r="BH60" i="1"/>
  <c r="BG61" i="1"/>
  <c r="BH61" i="1"/>
  <c r="BH49" i="1"/>
  <c r="BG49" i="1"/>
  <c r="BG12" i="1"/>
  <c r="BH12" i="1"/>
  <c r="BG13" i="1"/>
  <c r="BH13" i="1"/>
  <c r="BG14" i="1"/>
  <c r="BH14" i="1"/>
  <c r="BG15" i="1"/>
  <c r="BH15" i="1"/>
  <c r="BG16" i="1"/>
  <c r="BH16" i="1"/>
  <c r="BK16" i="1" s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K22" i="1" s="1"/>
  <c r="BG23" i="1"/>
  <c r="BK23" i="1" s="1"/>
  <c r="BH23" i="1"/>
  <c r="BH11" i="1"/>
  <c r="BG31" i="1"/>
  <c r="BH31" i="1"/>
  <c r="BG32" i="1"/>
  <c r="BH32" i="1"/>
  <c r="BG33" i="1"/>
  <c r="BH33" i="1"/>
  <c r="BG34" i="1"/>
  <c r="BK34" i="1" s="1"/>
  <c r="BH34" i="1"/>
  <c r="BG35" i="1"/>
  <c r="BK35" i="1" s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K41" i="1" s="1"/>
  <c r="BH41" i="1"/>
  <c r="BG42" i="1"/>
  <c r="BH42" i="1"/>
  <c r="BH30" i="1"/>
  <c r="BG30" i="1"/>
  <c r="BN144" i="1"/>
  <c r="BF141" i="1"/>
  <c r="BG141" i="1"/>
  <c r="BG140" i="1"/>
  <c r="BF140" i="1"/>
  <c r="AF141" i="1"/>
  <c r="AG141" i="1"/>
  <c r="AH141" i="1"/>
  <c r="AI141" i="1"/>
  <c r="AS141" i="1"/>
  <c r="AT141" i="1"/>
  <c r="AU141" i="1"/>
  <c r="AV141" i="1"/>
  <c r="AF142" i="1"/>
  <c r="AG142" i="1"/>
  <c r="AH142" i="1"/>
  <c r="AI142" i="1"/>
  <c r="AK142" i="1"/>
  <c r="AL142" i="1"/>
  <c r="AM142" i="1"/>
  <c r="BF142" i="1" s="1"/>
  <c r="AN142" i="1"/>
  <c r="AP142" i="1"/>
  <c r="AR142" i="1"/>
  <c r="AS142" i="1"/>
  <c r="AT142" i="1"/>
  <c r="AU142" i="1"/>
  <c r="AV142" i="1"/>
  <c r="AF143" i="1"/>
  <c r="AG143" i="1"/>
  <c r="AH143" i="1"/>
  <c r="AI143" i="1"/>
  <c r="AK143" i="1"/>
  <c r="BF143" i="1" s="1"/>
  <c r="AL143" i="1"/>
  <c r="AM143" i="1"/>
  <c r="AN143" i="1"/>
  <c r="AO143" i="1"/>
  <c r="AP143" i="1"/>
  <c r="AQ143" i="1"/>
  <c r="AR143" i="1"/>
  <c r="AS143" i="1"/>
  <c r="AT143" i="1"/>
  <c r="AU143" i="1"/>
  <c r="AV143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G140" i="1"/>
  <c r="AH140" i="1"/>
  <c r="AI140" i="1"/>
  <c r="AS140" i="1"/>
  <c r="AT140" i="1"/>
  <c r="AU140" i="1"/>
  <c r="AV140" i="1"/>
  <c r="AF140" i="1"/>
  <c r="BN133" i="1"/>
  <c r="BG129" i="1"/>
  <c r="BF129" i="1"/>
  <c r="BI129" i="1" s="1"/>
  <c r="AF130" i="1"/>
  <c r="AG130" i="1"/>
  <c r="AH130" i="1"/>
  <c r="AI130" i="1"/>
  <c r="AO130" i="1"/>
  <c r="AQ130" i="1"/>
  <c r="AT130" i="1"/>
  <c r="AU130" i="1"/>
  <c r="AV130" i="1"/>
  <c r="AW130" i="1"/>
  <c r="AF131" i="1"/>
  <c r="AG131" i="1"/>
  <c r="AH131" i="1"/>
  <c r="AI131" i="1"/>
  <c r="AK131" i="1"/>
  <c r="AL131" i="1"/>
  <c r="AM131" i="1"/>
  <c r="AN131" i="1"/>
  <c r="AO131" i="1"/>
  <c r="AQ131" i="1"/>
  <c r="AR131" i="1"/>
  <c r="AS131" i="1"/>
  <c r="AT131" i="1"/>
  <c r="AU131" i="1"/>
  <c r="AV131" i="1"/>
  <c r="AW131" i="1"/>
  <c r="AF132" i="1"/>
  <c r="AG132" i="1"/>
  <c r="AH132" i="1"/>
  <c r="AI132" i="1"/>
  <c r="AJ132" i="1"/>
  <c r="AK132" i="1"/>
  <c r="AL132" i="1"/>
  <c r="AM132" i="1"/>
  <c r="AN132" i="1"/>
  <c r="AO132" i="1"/>
  <c r="AQ132" i="1"/>
  <c r="AR132" i="1"/>
  <c r="AS132" i="1"/>
  <c r="AT132" i="1"/>
  <c r="AU132" i="1"/>
  <c r="AV132" i="1"/>
  <c r="AW132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G129" i="1"/>
  <c r="AH129" i="1"/>
  <c r="AI129" i="1"/>
  <c r="AT129" i="1"/>
  <c r="AU129" i="1"/>
  <c r="AV129" i="1"/>
  <c r="AW129" i="1"/>
  <c r="AF129" i="1"/>
  <c r="BN117" i="1"/>
  <c r="BN118" i="1"/>
  <c r="BN119" i="1"/>
  <c r="BI108" i="1"/>
  <c r="BF109" i="1"/>
  <c r="BI109" i="1" s="1"/>
  <c r="BG109" i="1"/>
  <c r="BF110" i="1"/>
  <c r="BG110" i="1"/>
  <c r="BF111" i="1"/>
  <c r="BI111" i="1" s="1"/>
  <c r="BG111" i="1"/>
  <c r="BG108" i="1"/>
  <c r="BF108" i="1"/>
  <c r="AF109" i="1"/>
  <c r="AG109" i="1"/>
  <c r="AH109" i="1"/>
  <c r="AI109" i="1"/>
  <c r="AJ109" i="1"/>
  <c r="AW109" i="1"/>
  <c r="AX109" i="1"/>
  <c r="AY109" i="1"/>
  <c r="AZ109" i="1"/>
  <c r="BA109" i="1"/>
  <c r="BB109" i="1"/>
  <c r="BC109" i="1"/>
  <c r="AF110" i="1"/>
  <c r="AG110" i="1"/>
  <c r="AH110" i="1"/>
  <c r="AI110" i="1"/>
  <c r="AJ110" i="1"/>
  <c r="AW110" i="1"/>
  <c r="AX110" i="1"/>
  <c r="AY110" i="1"/>
  <c r="AZ110" i="1"/>
  <c r="BA110" i="1"/>
  <c r="BB110" i="1"/>
  <c r="BC110" i="1"/>
  <c r="AF111" i="1"/>
  <c r="AG111" i="1"/>
  <c r="AH111" i="1"/>
  <c r="AI111" i="1"/>
  <c r="AJ111" i="1"/>
  <c r="AW111" i="1"/>
  <c r="AX111" i="1"/>
  <c r="AY111" i="1"/>
  <c r="AZ111" i="1"/>
  <c r="BA111" i="1"/>
  <c r="BB111" i="1"/>
  <c r="BC111" i="1"/>
  <c r="AF112" i="1"/>
  <c r="AG112" i="1"/>
  <c r="AH112" i="1"/>
  <c r="AI112" i="1"/>
  <c r="AJ112" i="1"/>
  <c r="AN112" i="1"/>
  <c r="BF112" i="1" s="1"/>
  <c r="AW112" i="1"/>
  <c r="AX112" i="1"/>
  <c r="AY112" i="1"/>
  <c r="AZ112" i="1"/>
  <c r="BA112" i="1"/>
  <c r="BB112" i="1"/>
  <c r="BC112" i="1"/>
  <c r="AF113" i="1"/>
  <c r="AG113" i="1"/>
  <c r="AH113" i="1"/>
  <c r="AI113" i="1"/>
  <c r="AJ113" i="1"/>
  <c r="AL113" i="1"/>
  <c r="BG113" i="1" s="1"/>
  <c r="AN113" i="1"/>
  <c r="AR113" i="1"/>
  <c r="AT113" i="1"/>
  <c r="AV113" i="1"/>
  <c r="AW113" i="1"/>
  <c r="AX113" i="1"/>
  <c r="AY113" i="1"/>
  <c r="AZ113" i="1"/>
  <c r="BA113" i="1"/>
  <c r="BB113" i="1"/>
  <c r="BC113" i="1"/>
  <c r="AF114" i="1"/>
  <c r="AG114" i="1"/>
  <c r="AH114" i="1"/>
  <c r="AI114" i="1"/>
  <c r="AJ114" i="1"/>
  <c r="AL114" i="1"/>
  <c r="AN114" i="1"/>
  <c r="AR114" i="1"/>
  <c r="AT114" i="1"/>
  <c r="AV114" i="1"/>
  <c r="AW114" i="1"/>
  <c r="AX114" i="1"/>
  <c r="AY114" i="1"/>
  <c r="AZ114" i="1"/>
  <c r="BA114" i="1"/>
  <c r="BB114" i="1"/>
  <c r="BC114" i="1"/>
  <c r="AF115" i="1"/>
  <c r="AG115" i="1"/>
  <c r="AH115" i="1"/>
  <c r="AI115" i="1"/>
  <c r="AJ115" i="1"/>
  <c r="AL115" i="1"/>
  <c r="AN115" i="1"/>
  <c r="AP115" i="1"/>
  <c r="BF115" i="1" s="1"/>
  <c r="AQ115" i="1"/>
  <c r="AR115" i="1"/>
  <c r="AT115" i="1"/>
  <c r="AU115" i="1"/>
  <c r="AV115" i="1"/>
  <c r="AW115" i="1"/>
  <c r="AX115" i="1"/>
  <c r="AY115" i="1"/>
  <c r="AZ115" i="1"/>
  <c r="BA115" i="1"/>
  <c r="BB115" i="1"/>
  <c r="BC115" i="1"/>
  <c r="AF116" i="1"/>
  <c r="AG116" i="1"/>
  <c r="AH116" i="1"/>
  <c r="AI116" i="1"/>
  <c r="AJ116" i="1"/>
  <c r="AK116" i="1"/>
  <c r="AL116" i="1"/>
  <c r="AN116" i="1"/>
  <c r="AP116" i="1"/>
  <c r="AQ116" i="1"/>
  <c r="AR116" i="1"/>
  <c r="AT116" i="1"/>
  <c r="AU116" i="1"/>
  <c r="AV116" i="1"/>
  <c r="AW116" i="1"/>
  <c r="AX116" i="1"/>
  <c r="AY116" i="1"/>
  <c r="AZ116" i="1"/>
  <c r="BA116" i="1"/>
  <c r="BB116" i="1"/>
  <c r="BC116" i="1"/>
  <c r="AF117" i="1"/>
  <c r="AG117" i="1"/>
  <c r="AH117" i="1"/>
  <c r="AI117" i="1"/>
  <c r="AJ117" i="1"/>
  <c r="AK117" i="1"/>
  <c r="AL117" i="1"/>
  <c r="AN117" i="1"/>
  <c r="AP117" i="1"/>
  <c r="AQ117" i="1"/>
  <c r="AR117" i="1"/>
  <c r="AT117" i="1"/>
  <c r="AU117" i="1"/>
  <c r="AV117" i="1"/>
  <c r="AW117" i="1"/>
  <c r="AX117" i="1"/>
  <c r="AY117" i="1"/>
  <c r="AZ117" i="1"/>
  <c r="BA117" i="1"/>
  <c r="BB117" i="1"/>
  <c r="BC117" i="1"/>
  <c r="AF118" i="1"/>
  <c r="AG118" i="1"/>
  <c r="AH118" i="1"/>
  <c r="AI118" i="1"/>
  <c r="AJ118" i="1"/>
  <c r="AK118" i="1"/>
  <c r="BF118" i="1" s="1"/>
  <c r="AL118" i="1"/>
  <c r="AN118" i="1"/>
  <c r="AP118" i="1"/>
  <c r="AQ118" i="1"/>
  <c r="AR118" i="1"/>
  <c r="AT118" i="1"/>
  <c r="AU118" i="1"/>
  <c r="AV118" i="1"/>
  <c r="AW118" i="1"/>
  <c r="AX118" i="1"/>
  <c r="AY118" i="1"/>
  <c r="AZ118" i="1"/>
  <c r="BA118" i="1"/>
  <c r="BB118" i="1"/>
  <c r="BC118" i="1"/>
  <c r="AF119" i="1"/>
  <c r="AG119" i="1"/>
  <c r="AH119" i="1"/>
  <c r="AI119" i="1"/>
  <c r="AJ119" i="1"/>
  <c r="AK119" i="1"/>
  <c r="AL119" i="1"/>
  <c r="AM119" i="1"/>
  <c r="AN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AF120" i="1"/>
  <c r="AG120" i="1"/>
  <c r="AH120" i="1"/>
  <c r="AI120" i="1"/>
  <c r="AJ120" i="1"/>
  <c r="AK120" i="1"/>
  <c r="AL120" i="1"/>
  <c r="AM120" i="1"/>
  <c r="AN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AF121" i="1"/>
  <c r="AG121" i="1"/>
  <c r="AH121" i="1"/>
  <c r="AI121" i="1"/>
  <c r="AJ121" i="1"/>
  <c r="AK121" i="1"/>
  <c r="AL121" i="1"/>
  <c r="AM121" i="1"/>
  <c r="AN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AG108" i="1"/>
  <c r="AH108" i="1"/>
  <c r="AI108" i="1"/>
  <c r="AJ108" i="1"/>
  <c r="AW108" i="1"/>
  <c r="AX108" i="1"/>
  <c r="AY108" i="1"/>
  <c r="AZ108" i="1"/>
  <c r="BA108" i="1"/>
  <c r="BB108" i="1"/>
  <c r="BC108" i="1"/>
  <c r="AF108" i="1"/>
  <c r="BK94" i="1"/>
  <c r="BK95" i="1"/>
  <c r="BK96" i="1"/>
  <c r="BK101" i="1"/>
  <c r="BK73" i="1"/>
  <c r="BK74" i="1"/>
  <c r="BK77" i="1"/>
  <c r="BK79" i="1"/>
  <c r="BK80" i="1"/>
  <c r="BK56" i="1"/>
  <c r="BK38" i="1"/>
  <c r="BK39" i="1"/>
  <c r="BI166" i="1" l="1"/>
  <c r="BG155" i="1"/>
  <c r="BF154" i="1"/>
  <c r="BI154" i="1" s="1"/>
  <c r="BM154" i="1" s="1"/>
  <c r="BY154" i="1" s="1"/>
  <c r="CC154" i="1" s="1"/>
  <c r="BN169" i="1"/>
  <c r="BG194" i="1"/>
  <c r="BI194" i="1" s="1"/>
  <c r="BF181" i="1"/>
  <c r="BG119" i="1"/>
  <c r="BF131" i="1"/>
  <c r="BG115" i="1"/>
  <c r="BF120" i="1"/>
  <c r="BG156" i="1"/>
  <c r="BG154" i="1"/>
  <c r="BF169" i="1"/>
  <c r="BG168" i="1"/>
  <c r="BF182" i="1"/>
  <c r="BI182" i="1" s="1"/>
  <c r="BF194" i="1"/>
  <c r="BN196" i="1"/>
  <c r="BF122" i="1"/>
  <c r="BG118" i="1"/>
  <c r="BF116" i="1"/>
  <c r="BI116" i="1" s="1"/>
  <c r="BO116" i="1" s="1"/>
  <c r="BG114" i="1"/>
  <c r="BK59" i="1"/>
  <c r="BK53" i="1"/>
  <c r="BI178" i="1"/>
  <c r="BG120" i="1"/>
  <c r="BF130" i="1"/>
  <c r="BG122" i="1"/>
  <c r="BG116" i="1"/>
  <c r="BF133" i="1"/>
  <c r="BF185" i="1"/>
  <c r="BI185" i="1" s="1"/>
  <c r="BF184" i="1"/>
  <c r="BG200" i="1"/>
  <c r="BG198" i="1"/>
  <c r="BF196" i="1"/>
  <c r="BF195" i="1"/>
  <c r="BF114" i="1"/>
  <c r="BI114" i="1" s="1"/>
  <c r="BO114" i="1" s="1"/>
  <c r="BF153" i="1"/>
  <c r="BF180" i="1"/>
  <c r="BF121" i="1"/>
  <c r="BG133" i="1"/>
  <c r="BF144" i="1"/>
  <c r="BK37" i="1"/>
  <c r="BK19" i="1"/>
  <c r="BI151" i="1"/>
  <c r="BN154" i="1"/>
  <c r="BF168" i="1"/>
  <c r="BN180" i="1"/>
  <c r="BN200" i="1"/>
  <c r="BN194" i="1"/>
  <c r="BI110" i="1"/>
  <c r="BF183" i="1"/>
  <c r="BF117" i="1"/>
  <c r="BG112" i="1"/>
  <c r="BI112" i="1" s="1"/>
  <c r="BF179" i="1"/>
  <c r="BF200" i="1"/>
  <c r="BI200" i="1" s="1"/>
  <c r="BG199" i="1"/>
  <c r="BF198" i="1"/>
  <c r="BF197" i="1"/>
  <c r="BG196" i="1"/>
  <c r="BI196" i="1" s="1"/>
  <c r="BI142" i="1"/>
  <c r="BK42" i="1"/>
  <c r="BK36" i="1"/>
  <c r="BK18" i="1"/>
  <c r="BF157" i="1"/>
  <c r="BF155" i="1"/>
  <c r="BN185" i="1"/>
  <c r="BF132" i="1"/>
  <c r="BG142" i="1"/>
  <c r="BK17" i="1"/>
  <c r="BF170" i="1"/>
  <c r="BM200" i="1"/>
  <c r="BY200" i="1" s="1"/>
  <c r="CC200" i="1" s="1"/>
  <c r="BO200" i="1"/>
  <c r="BI181" i="1"/>
  <c r="BI120" i="1"/>
  <c r="BM120" i="1" s="1"/>
  <c r="BY120" i="1" s="1"/>
  <c r="CC120" i="1" s="1"/>
  <c r="BI117" i="1"/>
  <c r="BO117" i="1" s="1"/>
  <c r="BI184" i="1"/>
  <c r="BI153" i="1"/>
  <c r="BO153" i="1" s="1"/>
  <c r="BM117" i="1"/>
  <c r="BY117" i="1" s="1"/>
  <c r="CC117" i="1" s="1"/>
  <c r="BI118" i="1"/>
  <c r="BI115" i="1"/>
  <c r="BO115" i="1" s="1"/>
  <c r="BM166" i="1"/>
  <c r="BO166" i="1"/>
  <c r="BF119" i="1"/>
  <c r="BI119" i="1" s="1"/>
  <c r="BF113" i="1"/>
  <c r="BI113" i="1" s="1"/>
  <c r="BK61" i="1"/>
  <c r="BK55" i="1"/>
  <c r="BF156" i="1"/>
  <c r="BI156" i="1" s="1"/>
  <c r="BO156" i="1" s="1"/>
  <c r="BF167" i="1"/>
  <c r="BI167" i="1" s="1"/>
  <c r="BG181" i="1"/>
  <c r="BF199" i="1"/>
  <c r="BI199" i="1" s="1"/>
  <c r="BO199" i="1" s="1"/>
  <c r="BM115" i="1"/>
  <c r="BY115" i="1" s="1"/>
  <c r="CC115" i="1" s="1"/>
  <c r="BG144" i="1"/>
  <c r="BK21" i="1"/>
  <c r="BK15" i="1"/>
  <c r="BG180" i="1"/>
  <c r="BN197" i="1"/>
  <c r="BG117" i="1"/>
  <c r="BG132" i="1"/>
  <c r="BI132" i="1" s="1"/>
  <c r="BK20" i="1"/>
  <c r="BN120" i="1"/>
  <c r="BN114" i="1"/>
  <c r="BI165" i="1"/>
  <c r="BG197" i="1"/>
  <c r="BI197" i="1" s="1"/>
  <c r="BG143" i="1"/>
  <c r="BI143" i="1" s="1"/>
  <c r="BG185" i="1"/>
  <c r="BG179" i="1"/>
  <c r="BI179" i="1" s="1"/>
  <c r="BG131" i="1"/>
  <c r="BI131" i="1" s="1"/>
  <c r="BG153" i="1"/>
  <c r="BG170" i="1"/>
  <c r="BO142" i="1"/>
  <c r="BG184" i="1"/>
  <c r="BN183" i="1"/>
  <c r="BN179" i="1"/>
  <c r="BG121" i="1"/>
  <c r="BI121" i="1" s="1"/>
  <c r="BG130" i="1"/>
  <c r="BI130" i="1" s="1"/>
  <c r="BM142" i="1"/>
  <c r="BN157" i="1"/>
  <c r="BN153" i="1"/>
  <c r="BG169" i="1"/>
  <c r="BI169" i="1" s="1"/>
  <c r="BG195" i="1"/>
  <c r="BN170" i="1"/>
  <c r="BN161" i="1" s="1"/>
  <c r="BG183" i="1"/>
  <c r="BI183" i="1" s="1"/>
  <c r="BN199" i="1"/>
  <c r="BN195" i="1"/>
  <c r="BK97" i="1"/>
  <c r="BG157" i="1"/>
  <c r="BN182" i="1"/>
  <c r="BN156" i="1"/>
  <c r="BG182" i="1"/>
  <c r="BM116" i="1"/>
  <c r="BY116" i="1" s="1"/>
  <c r="CC116" i="1" s="1"/>
  <c r="BI164" i="1"/>
  <c r="BN143" i="1"/>
  <c r="BN142" i="1"/>
  <c r="BN137" i="1" s="1"/>
  <c r="BN140" i="1"/>
  <c r="BN132" i="1"/>
  <c r="BN131" i="1"/>
  <c r="BN126" i="1" s="1"/>
  <c r="BN121" i="1"/>
  <c r="BN116" i="1"/>
  <c r="BN115" i="1"/>
  <c r="BM114" i="1"/>
  <c r="BK93" i="1"/>
  <c r="BK98" i="1"/>
  <c r="BK78" i="1"/>
  <c r="BK72" i="1"/>
  <c r="BK65" i="1" s="1"/>
  <c r="BK60" i="1"/>
  <c r="BK46" i="1" s="1"/>
  <c r="BK40" i="1"/>
  <c r="BI140" i="1"/>
  <c r="BM140" i="1" s="1"/>
  <c r="BI141" i="1"/>
  <c r="BO182" i="1" l="1"/>
  <c r="BM182" i="1"/>
  <c r="BY182" i="1" s="1"/>
  <c r="CC182" i="1" s="1"/>
  <c r="BI168" i="1"/>
  <c r="BK27" i="1"/>
  <c r="BI198" i="1"/>
  <c r="BI170" i="1"/>
  <c r="BI195" i="1"/>
  <c r="BM195" i="1" s="1"/>
  <c r="BY195" i="1" s="1"/>
  <c r="CC195" i="1" s="1"/>
  <c r="BN189" i="1"/>
  <c r="BM199" i="1"/>
  <c r="BY199" i="1" s="1"/>
  <c r="CC199" i="1" s="1"/>
  <c r="BI155" i="1"/>
  <c r="BI122" i="1"/>
  <c r="BI180" i="1"/>
  <c r="BM180" i="1" s="1"/>
  <c r="BY180" i="1" s="1"/>
  <c r="CC180" i="1" s="1"/>
  <c r="BO154" i="1"/>
  <c r="BI133" i="1"/>
  <c r="BO120" i="1"/>
  <c r="BK8" i="1"/>
  <c r="BI144" i="1"/>
  <c r="BO144" i="1" s="1"/>
  <c r="BI157" i="1"/>
  <c r="BO183" i="1"/>
  <c r="BM183" i="1"/>
  <c r="BY183" i="1" s="1"/>
  <c r="CC183" i="1" s="1"/>
  <c r="BO132" i="1"/>
  <c r="BM132" i="1"/>
  <c r="BY132" i="1" s="1"/>
  <c r="CC132" i="1" s="1"/>
  <c r="BO170" i="1"/>
  <c r="BM170" i="1"/>
  <c r="BY170" i="1" s="1"/>
  <c r="CC170" i="1" s="1"/>
  <c r="BO197" i="1"/>
  <c r="BM197" i="1"/>
  <c r="BY197" i="1" s="1"/>
  <c r="CC197" i="1" s="1"/>
  <c r="BO195" i="1"/>
  <c r="BO131" i="1"/>
  <c r="BM131" i="1"/>
  <c r="BY131" i="1" s="1"/>
  <c r="CC131" i="1" s="1"/>
  <c r="BO179" i="1"/>
  <c r="BM179" i="1"/>
  <c r="BO143" i="1"/>
  <c r="BM143" i="1"/>
  <c r="BY143" i="1" s="1"/>
  <c r="CC143" i="1" s="1"/>
  <c r="BM130" i="1"/>
  <c r="BO130" i="1"/>
  <c r="BO157" i="1"/>
  <c r="BM157" i="1"/>
  <c r="BY157" i="1" s="1"/>
  <c r="CC157" i="1" s="1"/>
  <c r="BM121" i="1"/>
  <c r="BY121" i="1" s="1"/>
  <c r="CC121" i="1" s="1"/>
  <c r="BO121" i="1"/>
  <c r="BM118" i="1"/>
  <c r="BY118" i="1" s="1"/>
  <c r="CC118" i="1" s="1"/>
  <c r="BO118" i="1"/>
  <c r="BM156" i="1"/>
  <c r="BY156" i="1" s="1"/>
  <c r="CC156" i="1" s="1"/>
  <c r="BM184" i="1"/>
  <c r="BY184" i="1" s="1"/>
  <c r="CC184" i="1" s="1"/>
  <c r="BO184" i="1"/>
  <c r="BN174" i="1"/>
  <c r="BM119" i="1"/>
  <c r="BY119" i="1" s="1"/>
  <c r="CC119" i="1" s="1"/>
  <c r="BO119" i="1"/>
  <c r="BM196" i="1"/>
  <c r="BY196" i="1" s="1"/>
  <c r="CC196" i="1" s="1"/>
  <c r="BO196" i="1"/>
  <c r="BO194" i="1"/>
  <c r="BM194" i="1"/>
  <c r="BO185" i="1"/>
  <c r="BM185" i="1"/>
  <c r="BY185" i="1" s="1"/>
  <c r="CC185" i="1" s="1"/>
  <c r="BY166" i="1"/>
  <c r="CC166" i="1" s="1"/>
  <c r="BO181" i="1"/>
  <c r="BM181" i="1"/>
  <c r="BY181" i="1" s="1"/>
  <c r="CC181" i="1" s="1"/>
  <c r="BY114" i="1"/>
  <c r="CC114" i="1" s="1"/>
  <c r="BM153" i="1"/>
  <c r="BO169" i="1"/>
  <c r="BM169" i="1"/>
  <c r="BY169" i="1" s="1"/>
  <c r="CC169" i="1" s="1"/>
  <c r="BN148" i="1"/>
  <c r="BN105" i="1"/>
  <c r="BO140" i="1"/>
  <c r="BY142" i="1"/>
  <c r="CC142" i="1" s="1"/>
  <c r="BM167" i="1"/>
  <c r="BY167" i="1" s="1"/>
  <c r="CC167" i="1" s="1"/>
  <c r="BO167" i="1"/>
  <c r="BK84" i="1"/>
  <c r="BK2" i="1" s="1"/>
  <c r="BC88" i="1"/>
  <c r="BD88" i="1"/>
  <c r="BF88" i="1" s="1"/>
  <c r="BC89" i="1"/>
  <c r="BD89" i="1"/>
  <c r="BC90" i="1"/>
  <c r="BD90" i="1"/>
  <c r="BF90" i="1" s="1"/>
  <c r="BC91" i="1"/>
  <c r="BD91" i="1"/>
  <c r="BC92" i="1"/>
  <c r="BD92" i="1"/>
  <c r="BD87" i="1"/>
  <c r="BC87" i="1"/>
  <c r="AF88" i="1"/>
  <c r="AG88" i="1"/>
  <c r="AH88" i="1"/>
  <c r="AI88" i="1"/>
  <c r="AJ88" i="1"/>
  <c r="AV88" i="1"/>
  <c r="AW88" i="1"/>
  <c r="AX88" i="1"/>
  <c r="AY88" i="1"/>
  <c r="AZ88" i="1"/>
  <c r="AF89" i="1"/>
  <c r="AG89" i="1"/>
  <c r="AH89" i="1"/>
  <c r="AI89" i="1"/>
  <c r="AJ89" i="1"/>
  <c r="AV89" i="1"/>
  <c r="AW89" i="1"/>
  <c r="AX89" i="1"/>
  <c r="AY89" i="1"/>
  <c r="AZ89" i="1"/>
  <c r="AF90" i="1"/>
  <c r="AG90" i="1"/>
  <c r="AH90" i="1"/>
  <c r="AI90" i="1"/>
  <c r="AJ90" i="1"/>
  <c r="AV90" i="1"/>
  <c r="AW90" i="1"/>
  <c r="AX90" i="1"/>
  <c r="AY90" i="1"/>
  <c r="AZ90" i="1"/>
  <c r="AF91" i="1"/>
  <c r="AG91" i="1"/>
  <c r="AH91" i="1"/>
  <c r="AI91" i="1"/>
  <c r="AJ91" i="1"/>
  <c r="AV91" i="1"/>
  <c r="AW91" i="1"/>
  <c r="AX91" i="1"/>
  <c r="AY91" i="1"/>
  <c r="AZ91" i="1"/>
  <c r="AF92" i="1"/>
  <c r="AG92" i="1"/>
  <c r="AH92" i="1"/>
  <c r="AI92" i="1"/>
  <c r="AJ92" i="1"/>
  <c r="AV92" i="1"/>
  <c r="AW92" i="1"/>
  <c r="AX92" i="1"/>
  <c r="AY92" i="1"/>
  <c r="AZ92" i="1"/>
  <c r="AF93" i="1"/>
  <c r="AG93" i="1"/>
  <c r="AH93" i="1"/>
  <c r="AI93" i="1"/>
  <c r="AJ93" i="1"/>
  <c r="AK93" i="1"/>
  <c r="AL93" i="1"/>
  <c r="AM93" i="1"/>
  <c r="BC93" i="1" s="1"/>
  <c r="AN93" i="1"/>
  <c r="AO93" i="1"/>
  <c r="AP93" i="1"/>
  <c r="AR93" i="1"/>
  <c r="AS93" i="1"/>
  <c r="AU93" i="1"/>
  <c r="AV93" i="1"/>
  <c r="AW93" i="1"/>
  <c r="AX93" i="1"/>
  <c r="AY93" i="1"/>
  <c r="AZ93" i="1"/>
  <c r="AF94" i="1"/>
  <c r="AG94" i="1"/>
  <c r="AH94" i="1"/>
  <c r="AI94" i="1"/>
  <c r="AJ94" i="1"/>
  <c r="AK94" i="1"/>
  <c r="AL94" i="1"/>
  <c r="AM94" i="1"/>
  <c r="AN94" i="1"/>
  <c r="AO94" i="1"/>
  <c r="AP94" i="1"/>
  <c r="AR94" i="1"/>
  <c r="AS94" i="1"/>
  <c r="AU94" i="1"/>
  <c r="AV94" i="1"/>
  <c r="AW94" i="1"/>
  <c r="AX94" i="1"/>
  <c r="AY94" i="1"/>
  <c r="AZ94" i="1"/>
  <c r="AF95" i="1"/>
  <c r="AG95" i="1"/>
  <c r="AH95" i="1"/>
  <c r="AI95" i="1"/>
  <c r="AJ95" i="1"/>
  <c r="AK95" i="1"/>
  <c r="BC95" i="1" s="1"/>
  <c r="AL95" i="1"/>
  <c r="AM95" i="1"/>
  <c r="AN95" i="1"/>
  <c r="AO95" i="1"/>
  <c r="AP95" i="1"/>
  <c r="AQ95" i="1"/>
  <c r="AR95" i="1"/>
  <c r="AS95" i="1"/>
  <c r="AU95" i="1"/>
  <c r="AV95" i="1"/>
  <c r="AW95" i="1"/>
  <c r="AX95" i="1"/>
  <c r="AY95" i="1"/>
  <c r="AZ95" i="1"/>
  <c r="AF96" i="1"/>
  <c r="AG96" i="1"/>
  <c r="AH96" i="1"/>
  <c r="AI96" i="1"/>
  <c r="AJ96" i="1"/>
  <c r="AK96" i="1"/>
  <c r="AL96" i="1"/>
  <c r="AM96" i="1"/>
  <c r="AN96" i="1"/>
  <c r="AO96" i="1"/>
  <c r="BC96" i="1" s="1"/>
  <c r="AP96" i="1"/>
  <c r="AQ96" i="1"/>
  <c r="AR96" i="1"/>
  <c r="AS96" i="1"/>
  <c r="AU96" i="1"/>
  <c r="AV96" i="1"/>
  <c r="AW96" i="1"/>
  <c r="AX96" i="1"/>
  <c r="AY96" i="1"/>
  <c r="AZ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U97" i="1"/>
  <c r="AV97" i="1"/>
  <c r="AW97" i="1"/>
  <c r="AX97" i="1"/>
  <c r="AY97" i="1"/>
  <c r="AZ97" i="1"/>
  <c r="AF98" i="1"/>
  <c r="AG98" i="1"/>
  <c r="AH98" i="1"/>
  <c r="AI98" i="1"/>
  <c r="AJ98" i="1"/>
  <c r="AK98" i="1"/>
  <c r="BC98" i="1" s="1"/>
  <c r="AL98" i="1"/>
  <c r="AM98" i="1"/>
  <c r="AN98" i="1"/>
  <c r="AO98" i="1"/>
  <c r="AP98" i="1"/>
  <c r="AQ98" i="1"/>
  <c r="AR98" i="1"/>
  <c r="AS98" i="1"/>
  <c r="AU98" i="1"/>
  <c r="AV98" i="1"/>
  <c r="AW98" i="1"/>
  <c r="AX98" i="1"/>
  <c r="AY98" i="1"/>
  <c r="AZ98" i="1"/>
  <c r="AF99" i="1"/>
  <c r="AG99" i="1"/>
  <c r="AH99" i="1"/>
  <c r="AI99" i="1"/>
  <c r="AJ99" i="1"/>
  <c r="AK99" i="1"/>
  <c r="AL99" i="1"/>
  <c r="AM99" i="1"/>
  <c r="AN99" i="1"/>
  <c r="AO99" i="1"/>
  <c r="BC99" i="1" s="1"/>
  <c r="AP99" i="1"/>
  <c r="AQ99" i="1"/>
  <c r="AR99" i="1"/>
  <c r="AS99" i="1"/>
  <c r="AT99" i="1"/>
  <c r="AU99" i="1"/>
  <c r="AV99" i="1"/>
  <c r="AW99" i="1"/>
  <c r="AX99" i="1"/>
  <c r="AY99" i="1"/>
  <c r="AZ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AG87" i="1"/>
  <c r="AH87" i="1"/>
  <c r="AI87" i="1"/>
  <c r="AJ87" i="1"/>
  <c r="AV87" i="1"/>
  <c r="AW87" i="1"/>
  <c r="AX87" i="1"/>
  <c r="AY87" i="1"/>
  <c r="AZ87" i="1"/>
  <c r="AF87" i="1"/>
  <c r="BC69" i="1"/>
  <c r="BD69" i="1"/>
  <c r="BC70" i="1"/>
  <c r="BD70" i="1"/>
  <c r="BF70" i="1" s="1"/>
  <c r="BD68" i="1"/>
  <c r="BF68" i="1" s="1"/>
  <c r="BC68" i="1"/>
  <c r="AF69" i="1"/>
  <c r="AG69" i="1"/>
  <c r="AH69" i="1"/>
  <c r="AP69" i="1"/>
  <c r="AQ69" i="1"/>
  <c r="AR69" i="1"/>
  <c r="AF70" i="1"/>
  <c r="AG70" i="1"/>
  <c r="AH70" i="1"/>
  <c r="AP70" i="1"/>
  <c r="AQ70" i="1"/>
  <c r="AR70" i="1"/>
  <c r="AF71" i="1"/>
  <c r="AG71" i="1"/>
  <c r="AH71" i="1"/>
  <c r="AL71" i="1"/>
  <c r="BD71" i="1" s="1"/>
  <c r="AP71" i="1"/>
  <c r="AQ71" i="1"/>
  <c r="AR71" i="1"/>
  <c r="AF72" i="1"/>
  <c r="AG72" i="1"/>
  <c r="AH72" i="1"/>
  <c r="AI72" i="1"/>
  <c r="AK72" i="1"/>
  <c r="AL72" i="1"/>
  <c r="AM72" i="1"/>
  <c r="BC72" i="1" s="1"/>
  <c r="AN72" i="1"/>
  <c r="AO72" i="1"/>
  <c r="AP72" i="1"/>
  <c r="AQ72" i="1"/>
  <c r="AR72" i="1"/>
  <c r="AF73" i="1"/>
  <c r="AG73" i="1"/>
  <c r="AH73" i="1"/>
  <c r="AI73" i="1"/>
  <c r="BD73" i="1" s="1"/>
  <c r="AK73" i="1"/>
  <c r="AL73" i="1"/>
  <c r="AM73" i="1"/>
  <c r="AN73" i="1"/>
  <c r="AO73" i="1"/>
  <c r="AP73" i="1"/>
  <c r="AQ73" i="1"/>
  <c r="AR73" i="1"/>
  <c r="AF74" i="1"/>
  <c r="AG74" i="1"/>
  <c r="AH74" i="1"/>
  <c r="AI74" i="1"/>
  <c r="AK74" i="1"/>
  <c r="AL74" i="1"/>
  <c r="AM74" i="1"/>
  <c r="AN74" i="1"/>
  <c r="AO74" i="1"/>
  <c r="AP74" i="1"/>
  <c r="AQ74" i="1"/>
  <c r="AR74" i="1"/>
  <c r="AF75" i="1"/>
  <c r="AG75" i="1"/>
  <c r="AH75" i="1"/>
  <c r="AI75" i="1"/>
  <c r="AK75" i="1"/>
  <c r="AL75" i="1"/>
  <c r="AM75" i="1"/>
  <c r="AN75" i="1"/>
  <c r="AO75" i="1"/>
  <c r="AP75" i="1"/>
  <c r="AQ75" i="1"/>
  <c r="AR75" i="1"/>
  <c r="AF76" i="1"/>
  <c r="AG76" i="1"/>
  <c r="AH76" i="1"/>
  <c r="AI76" i="1"/>
  <c r="AK76" i="1"/>
  <c r="AL76" i="1"/>
  <c r="AM76" i="1"/>
  <c r="AN76" i="1"/>
  <c r="AO76" i="1"/>
  <c r="AP76" i="1"/>
  <c r="AQ76" i="1"/>
  <c r="AR76" i="1"/>
  <c r="AF77" i="1"/>
  <c r="AG77" i="1"/>
  <c r="AH77" i="1"/>
  <c r="AI77" i="1"/>
  <c r="AJ77" i="1"/>
  <c r="AK77" i="1"/>
  <c r="AL77" i="1"/>
  <c r="BD77" i="1" s="1"/>
  <c r="AM77" i="1"/>
  <c r="AN77" i="1"/>
  <c r="AO77" i="1"/>
  <c r="AP77" i="1"/>
  <c r="AQ77" i="1"/>
  <c r="AR77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F79" i="1"/>
  <c r="AG79" i="1"/>
  <c r="AH79" i="1"/>
  <c r="AI79" i="1"/>
  <c r="AJ79" i="1"/>
  <c r="BC79" i="1" s="1"/>
  <c r="AK79" i="1"/>
  <c r="AL79" i="1"/>
  <c r="AM79" i="1"/>
  <c r="AN79" i="1"/>
  <c r="AO79" i="1"/>
  <c r="AP79" i="1"/>
  <c r="AQ79" i="1"/>
  <c r="AR79" i="1"/>
  <c r="AF80" i="1"/>
  <c r="AG80" i="1"/>
  <c r="AH80" i="1"/>
  <c r="AI80" i="1"/>
  <c r="BC80" i="1" s="1"/>
  <c r="AJ80" i="1"/>
  <c r="AK80" i="1"/>
  <c r="AL80" i="1"/>
  <c r="AM80" i="1"/>
  <c r="AN80" i="1"/>
  <c r="AO80" i="1"/>
  <c r="AP80" i="1"/>
  <c r="AQ80" i="1"/>
  <c r="AR80" i="1"/>
  <c r="AG68" i="1"/>
  <c r="AH68" i="1"/>
  <c r="AP68" i="1"/>
  <c r="AQ68" i="1"/>
  <c r="AR68" i="1"/>
  <c r="AF68" i="1"/>
  <c r="BC50" i="1"/>
  <c r="BD50" i="1"/>
  <c r="BC51" i="1"/>
  <c r="BD51" i="1"/>
  <c r="BC52" i="1"/>
  <c r="BF52" i="1" s="1"/>
  <c r="BD52" i="1"/>
  <c r="BD49" i="1"/>
  <c r="BC49" i="1"/>
  <c r="BF49" i="1" s="1"/>
  <c r="AF50" i="1"/>
  <c r="AG50" i="1"/>
  <c r="AH50" i="1"/>
  <c r="AI50" i="1"/>
  <c r="AQ50" i="1"/>
  <c r="AR50" i="1"/>
  <c r="AS50" i="1"/>
  <c r="AT50" i="1"/>
  <c r="AU50" i="1"/>
  <c r="AF51" i="1"/>
  <c r="AG51" i="1"/>
  <c r="AH51" i="1"/>
  <c r="AI51" i="1"/>
  <c r="AQ51" i="1"/>
  <c r="AR51" i="1"/>
  <c r="AS51" i="1"/>
  <c r="AT51" i="1"/>
  <c r="AU51" i="1"/>
  <c r="AF52" i="1"/>
  <c r="AG52" i="1"/>
  <c r="AH52" i="1"/>
  <c r="AI52" i="1"/>
  <c r="AQ52" i="1"/>
  <c r="AR52" i="1"/>
  <c r="AS52" i="1"/>
  <c r="AT52" i="1"/>
  <c r="AU52" i="1"/>
  <c r="AF53" i="1"/>
  <c r="AG53" i="1"/>
  <c r="AH53" i="1"/>
  <c r="AI53" i="1"/>
  <c r="AJ53" i="1"/>
  <c r="AL53" i="1"/>
  <c r="AN53" i="1"/>
  <c r="AO53" i="1"/>
  <c r="AP53" i="1"/>
  <c r="AQ53" i="1"/>
  <c r="AR53" i="1"/>
  <c r="AS53" i="1"/>
  <c r="AT53" i="1"/>
  <c r="AU53" i="1"/>
  <c r="AF54" i="1"/>
  <c r="AG54" i="1"/>
  <c r="AH54" i="1"/>
  <c r="AI54" i="1"/>
  <c r="AJ54" i="1"/>
  <c r="AL54" i="1"/>
  <c r="AN54" i="1"/>
  <c r="AO54" i="1"/>
  <c r="AP54" i="1"/>
  <c r="AQ54" i="1"/>
  <c r="AR54" i="1"/>
  <c r="AS54" i="1"/>
  <c r="AT54" i="1"/>
  <c r="AU54" i="1"/>
  <c r="AF55" i="1"/>
  <c r="AG55" i="1"/>
  <c r="AH55" i="1"/>
  <c r="AI55" i="1"/>
  <c r="AJ55" i="1"/>
  <c r="AL55" i="1"/>
  <c r="AN55" i="1"/>
  <c r="AO55" i="1"/>
  <c r="AP55" i="1"/>
  <c r="AQ55" i="1"/>
  <c r="AR55" i="1"/>
  <c r="AS55" i="1"/>
  <c r="AT55" i="1"/>
  <c r="AU55" i="1"/>
  <c r="AF56" i="1"/>
  <c r="AG56" i="1"/>
  <c r="AH56" i="1"/>
  <c r="AI56" i="1"/>
  <c r="AJ56" i="1"/>
  <c r="AL56" i="1"/>
  <c r="AM56" i="1"/>
  <c r="AN56" i="1"/>
  <c r="AO56" i="1"/>
  <c r="AP56" i="1"/>
  <c r="AQ56" i="1"/>
  <c r="AR56" i="1"/>
  <c r="AS56" i="1"/>
  <c r="AT56" i="1"/>
  <c r="AU56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G49" i="1"/>
  <c r="AH49" i="1"/>
  <c r="AI49" i="1"/>
  <c r="AQ49" i="1"/>
  <c r="AR49" i="1"/>
  <c r="AS49" i="1"/>
  <c r="AT49" i="1"/>
  <c r="AU49" i="1"/>
  <c r="AF49" i="1"/>
  <c r="BC30" i="1"/>
  <c r="BF30" i="1" s="1"/>
  <c r="BD30" i="1"/>
  <c r="BC31" i="1"/>
  <c r="BD31" i="1"/>
  <c r="BC32" i="1"/>
  <c r="BD32" i="1"/>
  <c r="BC33" i="1"/>
  <c r="BD33" i="1"/>
  <c r="AF35" i="1"/>
  <c r="AG35" i="1"/>
  <c r="AH35" i="1"/>
  <c r="AI35" i="1"/>
  <c r="AK35" i="1"/>
  <c r="AL35" i="1"/>
  <c r="AM35" i="1"/>
  <c r="AN35" i="1"/>
  <c r="AO35" i="1"/>
  <c r="AP35" i="1"/>
  <c r="AQ35" i="1"/>
  <c r="AF36" i="1"/>
  <c r="AG36" i="1"/>
  <c r="AH36" i="1"/>
  <c r="AI36" i="1"/>
  <c r="AK36" i="1"/>
  <c r="AL36" i="1"/>
  <c r="AM36" i="1"/>
  <c r="AN36" i="1"/>
  <c r="AO36" i="1"/>
  <c r="AP36" i="1"/>
  <c r="AQ36" i="1"/>
  <c r="AF37" i="1"/>
  <c r="AG37" i="1"/>
  <c r="AH37" i="1"/>
  <c r="AI37" i="1"/>
  <c r="AK37" i="1"/>
  <c r="AL37" i="1"/>
  <c r="AM37" i="1"/>
  <c r="AN37" i="1"/>
  <c r="AO37" i="1"/>
  <c r="AP37" i="1"/>
  <c r="AQ37" i="1"/>
  <c r="AF38" i="1"/>
  <c r="AG38" i="1"/>
  <c r="AH38" i="1"/>
  <c r="AI38" i="1"/>
  <c r="AK38" i="1"/>
  <c r="AL38" i="1"/>
  <c r="AM38" i="1"/>
  <c r="AN38" i="1"/>
  <c r="AO38" i="1"/>
  <c r="AP38" i="1"/>
  <c r="AQ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G34" i="1"/>
  <c r="AH34" i="1"/>
  <c r="AL34" i="1"/>
  <c r="AM34" i="1"/>
  <c r="AO34" i="1"/>
  <c r="AP34" i="1"/>
  <c r="AQ34" i="1"/>
  <c r="AF34" i="1"/>
  <c r="BG11" i="1"/>
  <c r="BF72" i="1" l="1"/>
  <c r="BL72" i="1" s="1"/>
  <c r="BD93" i="1"/>
  <c r="BF93" i="1" s="1"/>
  <c r="BM122" i="1"/>
  <c r="BY122" i="1" s="1"/>
  <c r="CC122" i="1" s="1"/>
  <c r="BO122" i="1"/>
  <c r="BF91" i="1"/>
  <c r="BO180" i="1"/>
  <c r="BO174" i="1" s="1"/>
  <c r="BO155" i="1"/>
  <c r="BO148" i="1" s="1"/>
  <c r="BM155" i="1"/>
  <c r="BY155" i="1" s="1"/>
  <c r="CC155" i="1" s="1"/>
  <c r="BC55" i="1"/>
  <c r="BC61" i="1"/>
  <c r="BC77" i="1"/>
  <c r="BF77" i="1" s="1"/>
  <c r="BD76" i="1"/>
  <c r="BF76" i="1" s="1"/>
  <c r="BC75" i="1"/>
  <c r="BF75" i="1" s="1"/>
  <c r="BC74" i="1"/>
  <c r="BD99" i="1"/>
  <c r="BF99" i="1" s="1"/>
  <c r="BC53" i="1"/>
  <c r="BD35" i="1"/>
  <c r="BC100" i="1"/>
  <c r="BC94" i="1"/>
  <c r="BO198" i="1"/>
  <c r="BM198" i="1"/>
  <c r="BY198" i="1" s="1"/>
  <c r="CC198" i="1" s="1"/>
  <c r="BF69" i="1"/>
  <c r="BC97" i="1"/>
  <c r="BM144" i="1"/>
  <c r="BY144" i="1" s="1"/>
  <c r="CC144" i="1" s="1"/>
  <c r="BC36" i="1"/>
  <c r="BD78" i="1"/>
  <c r="BM105" i="1"/>
  <c r="BO168" i="1"/>
  <c r="BM168" i="1"/>
  <c r="BY168" i="1" s="1"/>
  <c r="CC168" i="1" s="1"/>
  <c r="BC101" i="1"/>
  <c r="BD95" i="1"/>
  <c r="BF95" i="1" s="1"/>
  <c r="BO133" i="1"/>
  <c r="BO126" i="1" s="1"/>
  <c r="BM133" i="1"/>
  <c r="BY133" i="1" s="1"/>
  <c r="CC133" i="1" s="1"/>
  <c r="BC78" i="1"/>
  <c r="BF78" i="1" s="1"/>
  <c r="BD75" i="1"/>
  <c r="BC73" i="1"/>
  <c r="BD72" i="1"/>
  <c r="BO161" i="1"/>
  <c r="BJ72" i="1"/>
  <c r="BL78" i="1"/>
  <c r="BJ78" i="1"/>
  <c r="BY78" i="1" s="1"/>
  <c r="CC78" i="1" s="1"/>
  <c r="BF98" i="1"/>
  <c r="BD101" i="1"/>
  <c r="BC35" i="1"/>
  <c r="BF35" i="1" s="1"/>
  <c r="BC76" i="1"/>
  <c r="BC71" i="1"/>
  <c r="BF71" i="1" s="1"/>
  <c r="BC57" i="1"/>
  <c r="BC37" i="1"/>
  <c r="BD80" i="1"/>
  <c r="BF80" i="1" s="1"/>
  <c r="BD98" i="1"/>
  <c r="BY130" i="1"/>
  <c r="CC130" i="1" s="1"/>
  <c r="BC38" i="1"/>
  <c r="BF51" i="1"/>
  <c r="BF92" i="1"/>
  <c r="BM137" i="1"/>
  <c r="BY137" i="1" s="1"/>
  <c r="BC60" i="1"/>
  <c r="BC41" i="1"/>
  <c r="BC39" i="1"/>
  <c r="BC56" i="1"/>
  <c r="BD79" i="1"/>
  <c r="BF79" i="1" s="1"/>
  <c r="BD74" i="1"/>
  <c r="BF74" i="1" s="1"/>
  <c r="BD97" i="1"/>
  <c r="BM161" i="1"/>
  <c r="BY161" i="1" s="1"/>
  <c r="BO137" i="1"/>
  <c r="BD42" i="1"/>
  <c r="BC40" i="1"/>
  <c r="BC34" i="1"/>
  <c r="BF33" i="1"/>
  <c r="BC59" i="1"/>
  <c r="BY179" i="1"/>
  <c r="CC179" i="1" s="1"/>
  <c r="BM174" i="1"/>
  <c r="BY174" i="1" s="1"/>
  <c r="BF73" i="1"/>
  <c r="BD96" i="1"/>
  <c r="BF96" i="1" s="1"/>
  <c r="BO105" i="1"/>
  <c r="BF32" i="1"/>
  <c r="BD57" i="1"/>
  <c r="BD61" i="1"/>
  <c r="BF89" i="1"/>
  <c r="BF31" i="1"/>
  <c r="BD53" i="1"/>
  <c r="BF53" i="1" s="1"/>
  <c r="BD100" i="1"/>
  <c r="BF100" i="1" s="1"/>
  <c r="BD94" i="1"/>
  <c r="BF94" i="1" s="1"/>
  <c r="BO189" i="1"/>
  <c r="BC54" i="1"/>
  <c r="BC58" i="1"/>
  <c r="BY194" i="1"/>
  <c r="CC194" i="1" s="1"/>
  <c r="BY153" i="1"/>
  <c r="CC153" i="1" s="1"/>
  <c r="BF87" i="1"/>
  <c r="BD36" i="1"/>
  <c r="BF36" i="1" s="1"/>
  <c r="BD39" i="1"/>
  <c r="BD60" i="1"/>
  <c r="BF60" i="1" s="1"/>
  <c r="BC42" i="1"/>
  <c r="BD56" i="1"/>
  <c r="BD59" i="1"/>
  <c r="BD38" i="1"/>
  <c r="BD55" i="1"/>
  <c r="BF55" i="1" s="1"/>
  <c r="BD41" i="1"/>
  <c r="BD34" i="1"/>
  <c r="BD37" i="1"/>
  <c r="BD58" i="1"/>
  <c r="BF58" i="1" s="1"/>
  <c r="BD54" i="1"/>
  <c r="BD40" i="1"/>
  <c r="BF50" i="1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M33" i="2"/>
  <c r="M34" i="2"/>
  <c r="M35" i="2"/>
  <c r="M32" i="2"/>
  <c r="L33" i="2"/>
  <c r="L34" i="2"/>
  <c r="L35" i="2"/>
  <c r="L32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32" i="2"/>
  <c r="C31" i="2"/>
  <c r="C30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2" i="2"/>
  <c r="I27" i="2"/>
  <c r="C28" i="2"/>
  <c r="C27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2" i="2"/>
  <c r="BD12" i="1"/>
  <c r="BD13" i="1"/>
  <c r="BD14" i="1"/>
  <c r="BD11" i="1"/>
  <c r="BC12" i="1"/>
  <c r="BC13" i="1"/>
  <c r="BC14" i="1"/>
  <c r="BC11" i="1"/>
  <c r="S23" i="1"/>
  <c r="W61" i="1"/>
  <c r="V61" i="1"/>
  <c r="R40" i="1"/>
  <c r="S40" i="1"/>
  <c r="R41" i="1"/>
  <c r="S41" i="1"/>
  <c r="R42" i="1"/>
  <c r="S42" i="1"/>
  <c r="S39" i="1"/>
  <c r="R39" i="1"/>
  <c r="U39" i="1" s="1"/>
  <c r="J2" i="2"/>
  <c r="J1" i="2"/>
  <c r="R23" i="1"/>
  <c r="U23" i="1" s="1"/>
  <c r="AF12" i="1"/>
  <c r="AG12" i="1"/>
  <c r="AH12" i="1"/>
  <c r="AP12" i="1"/>
  <c r="AQ12" i="1"/>
  <c r="AF13" i="1"/>
  <c r="AG13" i="1"/>
  <c r="AH13" i="1"/>
  <c r="AP13" i="1"/>
  <c r="AQ13" i="1"/>
  <c r="AF14" i="1"/>
  <c r="AG14" i="1"/>
  <c r="AH14" i="1"/>
  <c r="AL14" i="1"/>
  <c r="AP14" i="1"/>
  <c r="AQ14" i="1"/>
  <c r="AF15" i="1"/>
  <c r="AG15" i="1"/>
  <c r="AH15" i="1"/>
  <c r="AL15" i="1"/>
  <c r="AN15" i="1"/>
  <c r="AP15" i="1"/>
  <c r="AQ15" i="1"/>
  <c r="AF16" i="1"/>
  <c r="AG16" i="1"/>
  <c r="AH16" i="1"/>
  <c r="AJ16" i="1"/>
  <c r="AK16" i="1"/>
  <c r="AL16" i="1"/>
  <c r="AN16" i="1"/>
  <c r="AO16" i="1"/>
  <c r="AP16" i="1"/>
  <c r="AQ16" i="1"/>
  <c r="AF17" i="1"/>
  <c r="AG17" i="1"/>
  <c r="AH17" i="1"/>
  <c r="AI17" i="1"/>
  <c r="AJ17" i="1"/>
  <c r="AK17" i="1"/>
  <c r="AL17" i="1"/>
  <c r="AN17" i="1"/>
  <c r="AO17" i="1"/>
  <c r="AP17" i="1"/>
  <c r="AQ17" i="1"/>
  <c r="AF18" i="1"/>
  <c r="AG18" i="1"/>
  <c r="AH18" i="1"/>
  <c r="AI18" i="1"/>
  <c r="AJ18" i="1"/>
  <c r="AK18" i="1"/>
  <c r="AL18" i="1"/>
  <c r="AN18" i="1"/>
  <c r="AO18" i="1"/>
  <c r="AP18" i="1"/>
  <c r="AQ18" i="1"/>
  <c r="AF19" i="1"/>
  <c r="AG19" i="1"/>
  <c r="AH19" i="1"/>
  <c r="AI19" i="1"/>
  <c r="AJ19" i="1"/>
  <c r="AK19" i="1"/>
  <c r="AL19" i="1"/>
  <c r="AN19" i="1"/>
  <c r="AO19" i="1"/>
  <c r="AP19" i="1"/>
  <c r="AQ19" i="1"/>
  <c r="AF20" i="1"/>
  <c r="AG20" i="1"/>
  <c r="AH20" i="1"/>
  <c r="AI20" i="1"/>
  <c r="AJ20" i="1"/>
  <c r="AK20" i="1"/>
  <c r="AL20" i="1"/>
  <c r="AN20" i="1"/>
  <c r="AO20" i="1"/>
  <c r="AP20" i="1"/>
  <c r="AQ20" i="1"/>
  <c r="AF21" i="1"/>
  <c r="AG21" i="1"/>
  <c r="AH21" i="1"/>
  <c r="AI21" i="1"/>
  <c r="AJ21" i="1"/>
  <c r="AK21" i="1"/>
  <c r="AL21" i="1"/>
  <c r="AN21" i="1"/>
  <c r="AO21" i="1"/>
  <c r="AP21" i="1"/>
  <c r="AQ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G11" i="1"/>
  <c r="AH11" i="1"/>
  <c r="AP11" i="1"/>
  <c r="AQ11" i="1"/>
  <c r="AF11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F8" i="1"/>
  <c r="AG8" i="1"/>
  <c r="AH8" i="1"/>
  <c r="AI8" i="1"/>
  <c r="AJ8" i="1"/>
  <c r="AK8" i="1"/>
  <c r="AL8" i="1"/>
  <c r="AM8" i="1"/>
  <c r="AN8" i="1"/>
  <c r="AO8" i="1"/>
  <c r="AP8" i="1"/>
  <c r="AQ8" i="1"/>
  <c r="AF9" i="1"/>
  <c r="AG9" i="1"/>
  <c r="AH9" i="1"/>
  <c r="AI9" i="1"/>
  <c r="AJ9" i="1"/>
  <c r="AK9" i="1"/>
  <c r="AL9" i="1"/>
  <c r="AM9" i="1"/>
  <c r="AN9" i="1"/>
  <c r="AO9" i="1"/>
  <c r="AP9" i="1"/>
  <c r="AQ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E9" i="1"/>
  <c r="AE10" i="1"/>
  <c r="AE8" i="1"/>
  <c r="BJ95" i="1" l="1"/>
  <c r="BY95" i="1" s="1"/>
  <c r="CC95" i="1" s="1"/>
  <c r="BL95" i="1"/>
  <c r="BF54" i="1"/>
  <c r="BF101" i="1"/>
  <c r="BJ101" i="1" s="1"/>
  <c r="BY101" i="1" s="1"/>
  <c r="CC101" i="1" s="1"/>
  <c r="BF34" i="1"/>
  <c r="BM148" i="1"/>
  <c r="BY148" i="1" s="1"/>
  <c r="BF61" i="1"/>
  <c r="BL61" i="1" s="1"/>
  <c r="BF41" i="1"/>
  <c r="BJ41" i="1" s="1"/>
  <c r="BY41" i="1" s="1"/>
  <c r="CC41" i="1" s="1"/>
  <c r="BF38" i="1"/>
  <c r="BJ38" i="1" s="1"/>
  <c r="BY38" i="1" s="1"/>
  <c r="CC38" i="1" s="1"/>
  <c r="BM189" i="1"/>
  <c r="BY189" i="1" s="1"/>
  <c r="BM126" i="1"/>
  <c r="BY126" i="1" s="1"/>
  <c r="BF97" i="1"/>
  <c r="BL97" i="1" s="1"/>
  <c r="U42" i="1"/>
  <c r="BF59" i="1"/>
  <c r="BF56" i="1"/>
  <c r="BJ74" i="1"/>
  <c r="BY74" i="1" s="1"/>
  <c r="CC74" i="1" s="1"/>
  <c r="BL74" i="1"/>
  <c r="BJ100" i="1"/>
  <c r="BY100" i="1" s="1"/>
  <c r="CC100" i="1" s="1"/>
  <c r="BL100" i="1"/>
  <c r="BL58" i="1"/>
  <c r="BJ58" i="1"/>
  <c r="BY58" i="1" s="1"/>
  <c r="CC58" i="1" s="1"/>
  <c r="BL101" i="1"/>
  <c r="BL98" i="1"/>
  <c r="BJ98" i="1"/>
  <c r="BY98" i="1" s="1"/>
  <c r="CC98" i="1" s="1"/>
  <c r="BC17" i="1"/>
  <c r="BC19" i="1"/>
  <c r="BF57" i="1"/>
  <c r="BJ56" i="1"/>
  <c r="BY56" i="1" s="1"/>
  <c r="CC56" i="1" s="1"/>
  <c r="BL56" i="1"/>
  <c r="BJ36" i="1"/>
  <c r="BY36" i="1" s="1"/>
  <c r="CC36" i="1" s="1"/>
  <c r="BL36" i="1"/>
  <c r="BF37" i="1"/>
  <c r="BL54" i="1"/>
  <c r="BJ54" i="1"/>
  <c r="BY54" i="1" s="1"/>
  <c r="CC54" i="1" s="1"/>
  <c r="BC20" i="1"/>
  <c r="T23" i="1"/>
  <c r="BL34" i="1"/>
  <c r="BJ34" i="1"/>
  <c r="BL53" i="1"/>
  <c r="BJ53" i="1"/>
  <c r="BY72" i="1"/>
  <c r="CC72" i="1" s="1"/>
  <c r="BD21" i="1"/>
  <c r="BL60" i="1"/>
  <c r="BJ60" i="1"/>
  <c r="BY60" i="1" s="1"/>
  <c r="CC60" i="1" s="1"/>
  <c r="BJ35" i="1"/>
  <c r="BY35" i="1" s="1"/>
  <c r="CC35" i="1" s="1"/>
  <c r="BL35" i="1"/>
  <c r="BD18" i="1"/>
  <c r="BJ76" i="1"/>
  <c r="BY76" i="1" s="1"/>
  <c r="CC76" i="1" s="1"/>
  <c r="BL76" i="1"/>
  <c r="BC22" i="1"/>
  <c r="BD23" i="1"/>
  <c r="BD22" i="1"/>
  <c r="BD15" i="1"/>
  <c r="BJ55" i="1"/>
  <c r="BY55" i="1" s="1"/>
  <c r="CC55" i="1" s="1"/>
  <c r="BL55" i="1"/>
  <c r="BJ77" i="1"/>
  <c r="BY77" i="1" s="1"/>
  <c r="CC77" i="1" s="1"/>
  <c r="BL77" i="1"/>
  <c r="BJ94" i="1"/>
  <c r="BY94" i="1" s="1"/>
  <c r="CC94" i="1" s="1"/>
  <c r="BL94" i="1"/>
  <c r="BJ59" i="1"/>
  <c r="BY59" i="1" s="1"/>
  <c r="CC59" i="1" s="1"/>
  <c r="BL59" i="1"/>
  <c r="BJ93" i="1"/>
  <c r="BL93" i="1"/>
  <c r="BD19" i="1"/>
  <c r="BF19" i="1" s="1"/>
  <c r="BJ99" i="1"/>
  <c r="BY99" i="1" s="1"/>
  <c r="CC99" i="1" s="1"/>
  <c r="BL99" i="1"/>
  <c r="BD16" i="1"/>
  <c r="BL96" i="1"/>
  <c r="BJ96" i="1"/>
  <c r="BY96" i="1" s="1"/>
  <c r="CC96" i="1" s="1"/>
  <c r="BC18" i="1"/>
  <c r="T41" i="1"/>
  <c r="BF42" i="1"/>
  <c r="BL80" i="1"/>
  <c r="BJ80" i="1"/>
  <c r="BY80" i="1" s="1"/>
  <c r="CC80" i="1" s="1"/>
  <c r="T40" i="1"/>
  <c r="BF40" i="1"/>
  <c r="BF39" i="1"/>
  <c r="BL73" i="1"/>
  <c r="BJ73" i="1"/>
  <c r="BY73" i="1" s="1"/>
  <c r="CC73" i="1" s="1"/>
  <c r="BJ79" i="1"/>
  <c r="BY79" i="1" s="1"/>
  <c r="CC79" i="1" s="1"/>
  <c r="BL79" i="1"/>
  <c r="BL75" i="1"/>
  <c r="BJ75" i="1"/>
  <c r="BY75" i="1" s="1"/>
  <c r="CC75" i="1" s="1"/>
  <c r="BD20" i="1"/>
  <c r="BF20" i="1" s="1"/>
  <c r="T42" i="1"/>
  <c r="X42" i="1" s="1"/>
  <c r="BC16" i="1"/>
  <c r="BF16" i="1" s="1"/>
  <c r="BD17" i="1"/>
  <c r="X61" i="1"/>
  <c r="BC15" i="1"/>
  <c r="BF15" i="1" s="1"/>
  <c r="BC23" i="1"/>
  <c r="U40" i="1"/>
  <c r="BC21" i="1"/>
  <c r="L8" i="2"/>
  <c r="V23" i="1"/>
  <c r="U41" i="1"/>
  <c r="T39" i="1"/>
  <c r="L15" i="2"/>
  <c r="L11" i="2"/>
  <c r="L10" i="2"/>
  <c r="L9" i="2"/>
  <c r="L7" i="2"/>
  <c r="L14" i="2"/>
  <c r="L13" i="2"/>
  <c r="L12" i="2"/>
  <c r="BJ97" i="1" l="1"/>
  <c r="BY97" i="1" s="1"/>
  <c r="CC97" i="1" s="1"/>
  <c r="BL84" i="1"/>
  <c r="BL38" i="1"/>
  <c r="BF22" i="1"/>
  <c r="BJ22" i="1" s="1"/>
  <c r="BY22" i="1" s="1"/>
  <c r="CC22" i="1" s="1"/>
  <c r="BL41" i="1"/>
  <c r="BJ61" i="1"/>
  <c r="BY61" i="1" s="1"/>
  <c r="CC61" i="1" s="1"/>
  <c r="BL65" i="1"/>
  <c r="BL19" i="1"/>
  <c r="BJ19" i="1"/>
  <c r="BY19" i="1" s="1"/>
  <c r="CC19" i="1" s="1"/>
  <c r="BL16" i="1"/>
  <c r="BJ16" i="1"/>
  <c r="BY16" i="1" s="1"/>
  <c r="CC16" i="1" s="1"/>
  <c r="BL22" i="1"/>
  <c r="BL37" i="1"/>
  <c r="BJ37" i="1"/>
  <c r="BY37" i="1" s="1"/>
  <c r="CC37" i="1" s="1"/>
  <c r="BL40" i="1"/>
  <c r="BJ40" i="1"/>
  <c r="BY40" i="1" s="1"/>
  <c r="CC40" i="1" s="1"/>
  <c r="BL20" i="1"/>
  <c r="BJ20" i="1"/>
  <c r="BY20" i="1" s="1"/>
  <c r="CC20" i="1" s="1"/>
  <c r="BJ84" i="1"/>
  <c r="BY84" i="1" s="1"/>
  <c r="BY93" i="1"/>
  <c r="CC93" i="1" s="1"/>
  <c r="BJ65" i="1"/>
  <c r="BY65" i="1" s="1"/>
  <c r="BY53" i="1"/>
  <c r="CC53" i="1" s="1"/>
  <c r="BF18" i="1"/>
  <c r="BJ57" i="1"/>
  <c r="BY57" i="1" s="1"/>
  <c r="CC57" i="1" s="1"/>
  <c r="BL57" i="1"/>
  <c r="BL46" i="1" s="1"/>
  <c r="BF21" i="1"/>
  <c r="BY34" i="1"/>
  <c r="CC34" i="1" s="1"/>
  <c r="BJ42" i="1"/>
  <c r="BY42" i="1" s="1"/>
  <c r="CC42" i="1" s="1"/>
  <c r="BL42" i="1"/>
  <c r="BF23" i="1"/>
  <c r="BL15" i="1"/>
  <c r="BJ15" i="1"/>
  <c r="BF17" i="1"/>
  <c r="BJ39" i="1"/>
  <c r="BY39" i="1" s="1"/>
  <c r="CC39" i="1" s="1"/>
  <c r="BL39" i="1"/>
  <c r="BJ27" i="1" l="1"/>
  <c r="BY27" i="1" s="1"/>
  <c r="BL27" i="1"/>
  <c r="BY15" i="1"/>
  <c r="CC15" i="1" s="1"/>
  <c r="BL17" i="1"/>
  <c r="BJ17" i="1"/>
  <c r="BY17" i="1" s="1"/>
  <c r="CC17" i="1" s="1"/>
  <c r="BJ46" i="1"/>
  <c r="BY46" i="1" s="1"/>
  <c r="BL23" i="1"/>
  <c r="BJ23" i="1"/>
  <c r="BY23" i="1" s="1"/>
  <c r="CC23" i="1" s="1"/>
  <c r="BL21" i="1"/>
  <c r="BJ21" i="1"/>
  <c r="BY21" i="1" s="1"/>
  <c r="CC21" i="1" s="1"/>
  <c r="BL18" i="1"/>
  <c r="BJ18" i="1"/>
  <c r="BY18" i="1" s="1"/>
  <c r="CC18" i="1" s="1"/>
  <c r="BL8" i="1" l="1"/>
  <c r="BL2" i="1" s="1"/>
  <c r="BJ8" i="1"/>
  <c r="BJ2" i="1" s="1"/>
</calcChain>
</file>

<file path=xl/sharedStrings.xml><?xml version="1.0" encoding="utf-8"?>
<sst xmlns="http://schemas.openxmlformats.org/spreadsheetml/2006/main" count="634" uniqueCount="75">
  <si>
    <t>Difference between characteristic and maximum crack width</t>
  </si>
  <si>
    <t>B-1a, short term test</t>
  </si>
  <si>
    <t>Constant bending moment region</t>
  </si>
  <si>
    <t>Load</t>
  </si>
  <si>
    <t>Crack 1-1</t>
  </si>
  <si>
    <t>Crack 2-1</t>
  </si>
  <si>
    <t>Crack 3-1</t>
  </si>
  <si>
    <t>Crack 3-2</t>
  </si>
  <si>
    <t>Crack 4-1</t>
  </si>
  <si>
    <t>Crack 5-1</t>
  </si>
  <si>
    <t>Crack 6-1</t>
  </si>
  <si>
    <t>Crack 6-2</t>
  </si>
  <si>
    <t>Crack 7-1</t>
  </si>
  <si>
    <t>Crack 8-1</t>
  </si>
  <si>
    <t>Crack 9-1</t>
  </si>
  <si>
    <t>Crack 9-2</t>
  </si>
  <si>
    <t>0.13</t>
  </si>
  <si>
    <t>0.08</t>
  </si>
  <si>
    <t>0.15</t>
  </si>
  <si>
    <t>0.10</t>
  </si>
  <si>
    <t>B-1b, short term test</t>
  </si>
  <si>
    <t>Crack 4-2</t>
  </si>
  <si>
    <t>Crack 10-1</t>
  </si>
  <si>
    <t>B-2a</t>
  </si>
  <si>
    <t>Crack 2-2</t>
  </si>
  <si>
    <t>Crack 8-2</t>
  </si>
  <si>
    <t>Crack 10-2</t>
  </si>
  <si>
    <t>B-2b</t>
  </si>
  <si>
    <t>Crack 5-2</t>
  </si>
  <si>
    <t>B-3a</t>
  </si>
  <si>
    <t>Crack 2-3</t>
  </si>
  <si>
    <t>Crack 5-3</t>
  </si>
  <si>
    <t>Crack 7-2</t>
  </si>
  <si>
    <t>Crack 7-3</t>
  </si>
  <si>
    <t>B-3b</t>
  </si>
  <si>
    <t>Crack 4-3</t>
  </si>
  <si>
    <t>Crack 6-3</t>
  </si>
  <si>
    <t>Crack 8-3</t>
  </si>
  <si>
    <t>S-1a</t>
  </si>
  <si>
    <t>S-1b</t>
  </si>
  <si>
    <t>Crack 3-3</t>
  </si>
  <si>
    <t>S-2a</t>
  </si>
  <si>
    <t>Crack 6-4</t>
  </si>
  <si>
    <t>S-2b</t>
  </si>
  <si>
    <t>S-3a</t>
  </si>
  <si>
    <t>Crack 1-2</t>
  </si>
  <si>
    <t>S-3b</t>
  </si>
  <si>
    <t>Crack 9-3</t>
  </si>
  <si>
    <t>Crack 0-1</t>
  </si>
  <si>
    <t>Crack 0-2</t>
  </si>
  <si>
    <t>Transformation to lognormal distribution</t>
  </si>
  <si>
    <t>mean</t>
  </si>
  <si>
    <t>std</t>
  </si>
  <si>
    <t>w95%</t>
  </si>
  <si>
    <t>gem</t>
  </si>
  <si>
    <t>w95</t>
  </si>
  <si>
    <t>X</t>
  </si>
  <si>
    <t>Y</t>
  </si>
  <si>
    <t>Testje met S3-a, laatste load step</t>
  </si>
  <si>
    <t>w</t>
  </si>
  <si>
    <t>ln(X)</t>
  </si>
  <si>
    <t>ln(w)</t>
  </si>
  <si>
    <t>lognorm</t>
  </si>
  <si>
    <t>norm</t>
  </si>
  <si>
    <t>meanlog</t>
  </si>
  <si>
    <t>stdlog</t>
  </si>
  <si>
    <t>DIST</t>
  </si>
  <si>
    <t>CUM</t>
  </si>
  <si>
    <t>wmax</t>
  </si>
  <si>
    <t>wm</t>
  </si>
  <si>
    <t>wmax/wk</t>
  </si>
  <si>
    <t>wmax/wm</t>
  </si>
  <si>
    <t>wk/wm</t>
  </si>
  <si>
    <t>Ncr</t>
  </si>
  <si>
    <t>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</si>
</sst>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11" xfId="0" applyFont="1" applyBorder="1"/>
    <xf numFmtId="0" fontId="0" fillId="0" borderId="4" xfId="0" applyBorder="1"/>
    <xf numFmtId="0" fontId="8" fillId="0" borderId="5" xfId="0" applyFont="1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8" fillId="0" borderId="7" xfId="0" applyFont="1" applyBorder="1"/>
    <xf numFmtId="0" fontId="8" fillId="0" borderId="4" xfId="0" applyFont="1" applyBorder="1"/>
    <xf numFmtId="0" fontId="8" fillId="0" borderId="6" xfId="0" applyFont="1" applyBorder="1"/>
    <xf numFmtId="0" fontId="10" fillId="0" borderId="0" xfId="0" applyFont="1" applyAlignment="1">
      <alignment horizontal="center"/>
    </xf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5" fillId="2" borderId="0" xfId="0" applyFont="1" applyFill="1"/>
    <xf numFmtId="0" fontId="0" fillId="2" borderId="0" xfId="0" applyFill="1" applyAlignment="1">
      <alignment horizontal="center"/>
    </xf>
    <xf numFmtId="0" fontId="5" fillId="2" borderId="4" xfId="0" applyFont="1" applyFill="1" applyBorder="1"/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/>
    <xf numFmtId="0" fontId="4" fillId="3" borderId="0" xfId="0" applyFont="1" applyFill="1"/>
    <xf numFmtId="2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B1-a - Gilbert and Nejadi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Sheet1!$BF$10</c:f>
              <c:strCache>
                <c:ptCount val="1"/>
                <c:pt idx="0">
                  <c:v>w95%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Sheet1!$BF$15:$BF$23</c:f>
              <c:numCache>
                <c:formatCode>General</c:formatCode>
                <c:ptCount val="9"/>
                <c:pt idx="0">
                  <c:v>0.10745988876663368</c:v>
                </c:pt>
                <c:pt idx="1">
                  <c:v>0.18000946530730441</c:v>
                </c:pt>
                <c:pt idx="2">
                  <c:v>0.21839103873781637</c:v>
                </c:pt>
                <c:pt idx="3">
                  <c:v>0.27896748907949548</c:v>
                </c:pt>
                <c:pt idx="4">
                  <c:v>0.30997695288743832</c:v>
                </c:pt>
                <c:pt idx="5">
                  <c:v>0.31257809763692784</c:v>
                </c:pt>
                <c:pt idx="6">
                  <c:v>0.33838550461635536</c:v>
                </c:pt>
                <c:pt idx="7">
                  <c:v>0.47021718554349157</c:v>
                </c:pt>
                <c:pt idx="8">
                  <c:v>0.41688855900954913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D1C-B6E3-38742D676CB3}"/>
            </c:ext>
          </c:extLst>
        </c:ser>
        <c:ser>
          <c:idx val="1"/>
          <c:order val="1"/>
          <c:tx>
            <c:strRef>
              <c:f>Sheet1!$BG$10</c:f>
              <c:strCache>
                <c:ptCount val="1"/>
                <c:pt idx="0">
                  <c:v>wmax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Sheet1!$BG$15:$BG$23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</c:v>
                </c:pt>
                <c:pt idx="7">
                  <c:v>0.33</c:v>
                </c:pt>
                <c:pt idx="8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D-4D1C-B6E3-38742D67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470303"/>
        <c:axId val="1785481343"/>
      </c:barChart>
      <c:catAx>
        <c:axId val="178547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81343"/>
        <c:crosses val="autoZero"/>
        <c:auto val="1"/>
        <c:lblAlgn val="ctr"/>
        <c:lblOffset val="100"/>
        <c:noMultiLvlLbl val="0"/>
      </c:catAx>
      <c:valAx>
        <c:axId val="1785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B1-b - Gilbert and Nejadi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Sheet1!$BF$29</c:f>
              <c:strCache>
                <c:ptCount val="1"/>
                <c:pt idx="0">
                  <c:v>w95%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Sheet1!$BF$34:$BF$42</c:f>
              <c:numCache>
                <c:formatCode>General</c:formatCode>
                <c:ptCount val="9"/>
                <c:pt idx="0">
                  <c:v>9.309015267193442E-2</c:v>
                </c:pt>
                <c:pt idx="1">
                  <c:v>0.14237486837600713</c:v>
                </c:pt>
                <c:pt idx="2">
                  <c:v>0.16662766345625366</c:v>
                </c:pt>
                <c:pt idx="3">
                  <c:v>0.20973603787585915</c:v>
                </c:pt>
                <c:pt idx="4">
                  <c:v>0.21379478658800227</c:v>
                </c:pt>
                <c:pt idx="5">
                  <c:v>0.41340617721576356</c:v>
                </c:pt>
                <c:pt idx="6">
                  <c:v>0.43215204915339961</c:v>
                </c:pt>
                <c:pt idx="7">
                  <c:v>0.39958200031673513</c:v>
                </c:pt>
                <c:pt idx="8">
                  <c:v>0.4505569120773712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B-4238-AE45-259FD168C360}"/>
            </c:ext>
          </c:extLst>
        </c:ser>
        <c:ser>
          <c:idx val="1"/>
          <c:order val="1"/>
          <c:tx>
            <c:strRef>
              <c:f>Sheet1!$BG$29</c:f>
              <c:strCache>
                <c:ptCount val="1"/>
                <c:pt idx="0">
                  <c:v>wmax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Sheet1!$BG$34:$BG$42</c:f>
              <c:numCache>
                <c:formatCode>General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0.15</c:v>
                </c:pt>
                <c:pt idx="3">
                  <c:v>0.18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0.33</c:v>
                </c:pt>
                <c:pt idx="8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B-4238-AE45-259FD168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470303"/>
        <c:axId val="1785481343"/>
      </c:barChart>
      <c:catAx>
        <c:axId val="178547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81343"/>
        <c:crosses val="autoZero"/>
        <c:auto val="1"/>
        <c:lblAlgn val="ctr"/>
        <c:lblOffset val="100"/>
        <c:noMultiLvlLbl val="0"/>
      </c:catAx>
      <c:valAx>
        <c:axId val="1785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w</a:t>
            </a:r>
            <a:r>
              <a:rPr lang="en-GB" sz="900" b="1" baseline="-250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r>
              <a:rPr lang="en-GB" sz="900" b="1" baseline="0">
                <a:latin typeface="Arial" panose="020B0604020202020204" pitchFamily="34" charset="0"/>
                <a:cs typeface="Arial" panose="020B0604020202020204" pitchFamily="34" charset="0"/>
              </a:rPr>
              <a:t> / w</a:t>
            </a:r>
            <a:r>
              <a:rPr lang="en-GB" sz="900" b="1" baseline="-25000">
                <a:latin typeface="Arial" panose="020B0604020202020204" pitchFamily="34" charset="0"/>
                <a:cs typeface="Arial" panose="020B0604020202020204" pitchFamily="34" charset="0"/>
              </a:rPr>
              <a:t>k</a:t>
            </a:r>
            <a:r>
              <a:rPr lang="en-GB" sz="900" b="1" baseline="0">
                <a:latin typeface="Arial" panose="020B0604020202020204" pitchFamily="34" charset="0"/>
                <a:cs typeface="Arial" panose="020B0604020202020204" pitchFamily="34" charset="0"/>
              </a:rPr>
              <a:t> vs number of cracks</a:t>
            </a:r>
            <a:endParaRPr lang="en-GB" sz="9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776027996500437E-3"/>
                  <c:y val="0.20578110487729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Sheet1!$CF$11:$CF$100</c:f>
              <c:numCache>
                <c:formatCode>General</c:formatCode>
                <c:ptCount val="9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8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6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</c:numCache>
            </c:numRef>
          </c:xVal>
          <c:yVal>
            <c:numRef>
              <c:f>Sheet1!$CG$11:$CG$100</c:f>
              <c:numCache>
                <c:formatCode>General</c:formatCode>
                <c:ptCount val="90"/>
                <c:pt idx="0">
                  <c:v>0.93057978328235558</c:v>
                </c:pt>
                <c:pt idx="1">
                  <c:v>0.83328951477038415</c:v>
                </c:pt>
                <c:pt idx="2">
                  <c:v>0.91578849185338951</c:v>
                </c:pt>
                <c:pt idx="3">
                  <c:v>0.89616177435198974</c:v>
                </c:pt>
                <c:pt idx="4">
                  <c:v>0.90329296224057087</c:v>
                </c:pt>
                <c:pt idx="5">
                  <c:v>0.89577613440219794</c:v>
                </c:pt>
                <c:pt idx="6">
                  <c:v>0.88656279866398258</c:v>
                </c:pt>
                <c:pt idx="7">
                  <c:v>0.70180335841739983</c:v>
                </c:pt>
                <c:pt idx="8">
                  <c:v>0.7915784515267571</c:v>
                </c:pt>
                <c:pt idx="9">
                  <c:v>0.85938198298947532</c:v>
                </c:pt>
                <c:pt idx="10">
                  <c:v>0.91308249470457437</c:v>
                </c:pt>
                <c:pt idx="11">
                  <c:v>0.90021066663628113</c:v>
                </c:pt>
                <c:pt idx="12">
                  <c:v>0.85822160951920123</c:v>
                </c:pt>
                <c:pt idx="13">
                  <c:v>0.93547650619476608</c:v>
                </c:pt>
                <c:pt idx="14">
                  <c:v>0.6047321345890796</c:v>
                </c:pt>
                <c:pt idx="15">
                  <c:v>0.69420010986343827</c:v>
                </c:pt>
                <c:pt idx="16">
                  <c:v>0.82586302620843832</c:v>
                </c:pt>
                <c:pt idx="17">
                  <c:v>0.84340066662820412</c:v>
                </c:pt>
                <c:pt idx="18">
                  <c:v>0.82635371641453959</c:v>
                </c:pt>
                <c:pt idx="19">
                  <c:v>1.0014912024540621</c:v>
                </c:pt>
                <c:pt idx="20">
                  <c:v>0.84417113423453505</c:v>
                </c:pt>
                <c:pt idx="21">
                  <c:v>0.94766984752136774</c:v>
                </c:pt>
                <c:pt idx="22">
                  <c:v>0.81033708640707103</c:v>
                </c:pt>
                <c:pt idx="23">
                  <c:v>0.86139426944681707</c:v>
                </c:pt>
                <c:pt idx="24">
                  <c:v>0.85708452678987435</c:v>
                </c:pt>
                <c:pt idx="25">
                  <c:v>0.85522428375756998</c:v>
                </c:pt>
                <c:pt idx="26">
                  <c:v>0.82373964640415076</c:v>
                </c:pt>
                <c:pt idx="27">
                  <c:v>0.85812870069529634</c:v>
                </c:pt>
                <c:pt idx="28">
                  <c:v>0.88673816911395875</c:v>
                </c:pt>
                <c:pt idx="29">
                  <c:v>0.87196858502076036</c:v>
                </c:pt>
                <c:pt idx="30">
                  <c:v>0.9024470121560374</c:v>
                </c:pt>
                <c:pt idx="31">
                  <c:v>0.92687740709872724</c:v>
                </c:pt>
                <c:pt idx="32">
                  <c:v>0.67076399963998579</c:v>
                </c:pt>
                <c:pt idx="33">
                  <c:v>0.80048428592709664</c:v>
                </c:pt>
                <c:pt idx="34">
                  <c:v>0.79323083287815277</c:v>
                </c:pt>
                <c:pt idx="35">
                  <c:v>0.94578032680610447</c:v>
                </c:pt>
                <c:pt idx="36">
                  <c:v>0.9698938165875024</c:v>
                </c:pt>
                <c:pt idx="37">
                  <c:v>0.88423096485753561</c:v>
                </c:pt>
                <c:pt idx="38">
                  <c:v>0.83035133902323088</c:v>
                </c:pt>
                <c:pt idx="39">
                  <c:v>0.92332383363645787</c:v>
                </c:pt>
                <c:pt idx="40">
                  <c:v>0.96289680234497466</c:v>
                </c:pt>
                <c:pt idx="41">
                  <c:v>1.0089877620459324</c:v>
                </c:pt>
                <c:pt idx="42">
                  <c:v>0.94379017407713417</c:v>
                </c:pt>
                <c:pt idx="43">
                  <c:v>0.96097854284910744</c:v>
                </c:pt>
                <c:pt idx="44">
                  <c:v>0.90017895023734285</c:v>
                </c:pt>
                <c:pt idx="45">
                  <c:v>0.90779958766738589</c:v>
                </c:pt>
                <c:pt idx="46">
                  <c:v>0.84136641300902049</c:v>
                </c:pt>
                <c:pt idx="47">
                  <c:v>0.97298377220549648</c:v>
                </c:pt>
                <c:pt idx="48">
                  <c:v>1.0465893287976813</c:v>
                </c:pt>
                <c:pt idx="49">
                  <c:v>0.96521726965289389</c:v>
                </c:pt>
                <c:pt idx="50">
                  <c:v>0.85629728307480246</c:v>
                </c:pt>
                <c:pt idx="51">
                  <c:v>1.065655964285108</c:v>
                </c:pt>
                <c:pt idx="52">
                  <c:v>0.96859298086660262</c:v>
                </c:pt>
                <c:pt idx="53">
                  <c:v>0.96946582616220434</c:v>
                </c:pt>
                <c:pt idx="54">
                  <c:v>0.91888594343061825</c:v>
                </c:pt>
                <c:pt idx="55">
                  <c:v>0.89289906245326423</c:v>
                </c:pt>
                <c:pt idx="56">
                  <c:v>0.8459390337303303</c:v>
                </c:pt>
                <c:pt idx="57">
                  <c:v>0.76184306307283689</c:v>
                </c:pt>
                <c:pt idx="58">
                  <c:v>0.80885303596719704</c:v>
                </c:pt>
                <c:pt idx="59">
                  <c:v>1.0751140970582258</c:v>
                </c:pt>
                <c:pt idx="60">
                  <c:v>0.99256296540558386</c:v>
                </c:pt>
                <c:pt idx="61">
                  <c:v>1.0453906286143972</c:v>
                </c:pt>
                <c:pt idx="62">
                  <c:v>0.98836641599852437</c:v>
                </c:pt>
                <c:pt idx="63">
                  <c:v>0.90330610094798014</c:v>
                </c:pt>
                <c:pt idx="64">
                  <c:v>1.0156631760773687</c:v>
                </c:pt>
                <c:pt idx="65">
                  <c:v>0.97445454191946312</c:v>
                </c:pt>
                <c:pt idx="66">
                  <c:v>1.141491905647235</c:v>
                </c:pt>
                <c:pt idx="67">
                  <c:v>0.8917602834062448</c:v>
                </c:pt>
                <c:pt idx="68">
                  <c:v>1.0382092546891597</c:v>
                </c:pt>
                <c:pt idx="69">
                  <c:v>0.85018260913956423</c:v>
                </c:pt>
                <c:pt idx="70">
                  <c:v>0.95504912393112651</c:v>
                </c:pt>
                <c:pt idx="71">
                  <c:v>0.79612514474679152</c:v>
                </c:pt>
                <c:pt idx="72">
                  <c:v>1.0741335426046852</c:v>
                </c:pt>
                <c:pt idx="73">
                  <c:v>0.82199252724915439</c:v>
                </c:pt>
                <c:pt idx="74">
                  <c:v>0.87267100061560532</c:v>
                </c:pt>
                <c:pt idx="75">
                  <c:v>0.89477864908000493</c:v>
                </c:pt>
                <c:pt idx="76">
                  <c:v>0.79150056541096225</c:v>
                </c:pt>
                <c:pt idx="77">
                  <c:v>0.93695281336246172</c:v>
                </c:pt>
                <c:pt idx="78">
                  <c:v>0.79786600758494008</c:v>
                </c:pt>
                <c:pt idx="79">
                  <c:v>0.80843808904740744</c:v>
                </c:pt>
                <c:pt idx="80">
                  <c:v>0.95096310638673121</c:v>
                </c:pt>
                <c:pt idx="81">
                  <c:v>0.90429561167134798</c:v>
                </c:pt>
                <c:pt idx="82">
                  <c:v>0.96795306473725518</c:v>
                </c:pt>
                <c:pt idx="83">
                  <c:v>0.97738717129199792</c:v>
                </c:pt>
                <c:pt idx="84">
                  <c:v>0.99073948430512726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3-4034-B4A4-970B090A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94320"/>
        <c:axId val="1579500560"/>
      </c:scatterChart>
      <c:valAx>
        <c:axId val="15794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>
                    <a:latin typeface="Arial" panose="020B0604020202020204" pitchFamily="34" charset="0"/>
                    <a:cs typeface="Arial" panose="020B0604020202020204" pitchFamily="34" charset="0"/>
                  </a:rPr>
                  <a:t>Number of cracks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9500560"/>
        <c:crosses val="autoZero"/>
        <c:crossBetween val="midCat"/>
      </c:valAx>
      <c:valAx>
        <c:axId val="1579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>
                    <a:latin typeface="Arial" panose="020B0604020202020204" pitchFamily="34" charset="0"/>
                    <a:cs typeface="Arial" panose="020B0604020202020204" pitchFamily="34" charset="0"/>
                  </a:rPr>
                  <a:t>w</a:t>
                </a:r>
                <a:r>
                  <a:rPr lang="en-GB" sz="8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max</a:t>
                </a:r>
                <a:r>
                  <a:rPr lang="en-GB" sz="800">
                    <a:latin typeface="Arial" panose="020B0604020202020204" pitchFamily="34" charset="0"/>
                    <a:cs typeface="Arial" panose="020B0604020202020204" pitchFamily="34" charset="0"/>
                  </a:rPr>
                  <a:t>/w</a:t>
                </a:r>
                <a:r>
                  <a:rPr lang="en-GB" sz="8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94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Sheet2!$I$7:$I$15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Sheet2!$L$7:$L$15</c:f>
              <c:numCache>
                <c:formatCode>General</c:formatCode>
                <c:ptCount val="9"/>
                <c:pt idx="0">
                  <c:v>8.1288849355109322E-4</c:v>
                </c:pt>
                <c:pt idx="1">
                  <c:v>2.3746461761295776E-2</c:v>
                </c:pt>
                <c:pt idx="2">
                  <c:v>3.4923313729071606E-2</c:v>
                </c:pt>
                <c:pt idx="3">
                  <c:v>3.8229607785628589E-2</c:v>
                </c:pt>
                <c:pt idx="4">
                  <c:v>3.8370061769766269E-2</c:v>
                </c:pt>
                <c:pt idx="5">
                  <c:v>3.7171086358649921E-2</c:v>
                </c:pt>
                <c:pt idx="6">
                  <c:v>3.5415839940561855E-2</c:v>
                </c:pt>
                <c:pt idx="7">
                  <c:v>3.3465713135356186E-2</c:v>
                </c:pt>
                <c:pt idx="8">
                  <c:v>3.1494162751504309E-2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2-4C11-8429-820ECB83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20719"/>
        <c:axId val="1797521199"/>
      </c:scatterChart>
      <c:valAx>
        <c:axId val="17975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1199"/>
        <c:crosses val="autoZero"/>
        <c:crossBetween val="midCat"/>
      </c:valAx>
      <c:valAx>
        <c:axId val="17975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density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Sheet2!$J$31</c:f>
              <c:strCache>
                <c:ptCount val="1"/>
                <c:pt idx="0">
                  <c:v>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Sheet2!$F$32:$F$82</c:f>
              <c:numCache>
                <c:formatCode>General</c:formatCode>
                <c:ptCount val="51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</c:numCache>
            </c:numRef>
          </c:xVal>
          <c:yVal>
            <c:numRef>
              <c:f>Sheet2!$J$32:$J$82</c:f>
              <c:numCache>
                <c:formatCode>General</c:formatCode>
                <c:ptCount val="51"/>
                <c:pt idx="0">
                  <c:v>9.3318094662925375E-4</c:v>
                </c:pt>
                <c:pt idx="1">
                  <c:v>3.4770567434479968E-3</c:v>
                </c:pt>
                <c:pt idx="2">
                  <c:v>1.1746760223338737E-2</c:v>
                </c:pt>
                <c:pt idx="3">
                  <c:v>3.5981961979395051E-2</c:v>
                </c:pt>
                <c:pt idx="4">
                  <c:v>9.9933704599302578E-2</c:v>
                </c:pt>
                <c:pt idx="5">
                  <c:v>0.25165151236873246</c:v>
                </c:pt>
                <c:pt idx="6">
                  <c:v>0.57457604132637019</c:v>
                </c:pt>
                <c:pt idx="7">
                  <c:v>1.189476568957005</c:v>
                </c:pt>
                <c:pt idx="8">
                  <c:v>2.2326707391784826</c:v>
                </c:pt>
                <c:pt idx="9">
                  <c:v>3.799739997545891</c:v>
                </c:pt>
                <c:pt idx="10">
                  <c:v>5.8633185639520473</c:v>
                </c:pt>
                <c:pt idx="11">
                  <c:v>8.203392884515436</c:v>
                </c:pt>
                <c:pt idx="12">
                  <c:v>10.406482138828531</c:v>
                </c:pt>
                <c:pt idx="13">
                  <c:v>11.969466269356705</c:v>
                </c:pt>
                <c:pt idx="14">
                  <c:v>12.482628278964151</c:v>
                </c:pt>
                <c:pt idx="15">
                  <c:v>11.803143874777682</c:v>
                </c:pt>
                <c:pt idx="16">
                  <c:v>10.11928376930431</c:v>
                </c:pt>
                <c:pt idx="17">
                  <c:v>7.8661506400025898</c:v>
                </c:pt>
                <c:pt idx="18">
                  <c:v>5.5441523249239735</c:v>
                </c:pt>
                <c:pt idx="19">
                  <c:v>3.5429780310533094</c:v>
                </c:pt>
                <c:pt idx="20">
                  <c:v>2.0528734379564972</c:v>
                </c:pt>
                <c:pt idx="21">
                  <c:v>1.0784904456144537</c:v>
                </c:pt>
                <c:pt idx="22">
                  <c:v>0.51372516367247822</c:v>
                </c:pt>
                <c:pt idx="23">
                  <c:v>0.22187368013623598</c:v>
                </c:pt>
                <c:pt idx="24">
                  <c:v>8.6884267733977977E-2</c:v>
                </c:pt>
                <c:pt idx="25">
                  <c:v>3.0848703337751627E-2</c:v>
                </c:pt>
                <c:pt idx="26">
                  <c:v>9.9310025522407683E-3</c:v>
                </c:pt>
                <c:pt idx="27">
                  <c:v>2.8987428038181897E-3</c:v>
                </c:pt>
                <c:pt idx="28">
                  <c:v>7.6716129585258617E-4</c:v>
                </c:pt>
                <c:pt idx="29">
                  <c:v>1.8408741326662555E-4</c:v>
                </c:pt>
                <c:pt idx="30">
                  <c:v>4.0051788756067594E-5</c:v>
                </c:pt>
                <c:pt idx="31">
                  <c:v>7.900965204484728E-6</c:v>
                </c:pt>
                <c:pt idx="32">
                  <c:v>1.4131842612863705E-6</c:v>
                </c:pt>
                <c:pt idx="33">
                  <c:v>2.2918059649194444E-7</c:v>
                </c:pt>
                <c:pt idx="34">
                  <c:v>3.3699022953391364E-8</c:v>
                </c:pt>
                <c:pt idx="35">
                  <c:v>4.4928010122263006E-9</c:v>
                </c:pt>
                <c:pt idx="36">
                  <c:v>5.4309708161350505E-10</c:v>
                </c:pt>
                <c:pt idx="37">
                  <c:v>5.9524830137240522E-11</c:v>
                </c:pt>
                <c:pt idx="38">
                  <c:v>5.9153339945205758E-12</c:v>
                </c:pt>
                <c:pt idx="39">
                  <c:v>5.3299211945995123E-13</c:v>
                </c:pt>
                <c:pt idx="40">
                  <c:v>4.3543437915222787E-14</c:v>
                </c:pt>
                <c:pt idx="41">
                  <c:v>3.2254109288907203E-15</c:v>
                </c:pt>
                <c:pt idx="42">
                  <c:v>2.1662461391514378E-16</c:v>
                </c:pt>
                <c:pt idx="43">
                  <c:v>1.3191402163371144E-17</c:v>
                </c:pt>
                <c:pt idx="44">
                  <c:v>7.2834061822808318E-19</c:v>
                </c:pt>
                <c:pt idx="45">
                  <c:v>3.6461834096396845E-20</c:v>
                </c:pt>
                <c:pt idx="46">
                  <c:v>1.6550186856963371E-21</c:v>
                </c:pt>
                <c:pt idx="47">
                  <c:v>6.8112638315374942E-23</c:v>
                </c:pt>
                <c:pt idx="48">
                  <c:v>2.5416334337863188E-24</c:v>
                </c:pt>
                <c:pt idx="49">
                  <c:v>8.599209650396886E-26</c:v>
                </c:pt>
                <c:pt idx="50">
                  <c:v>2.6379379168622798E-27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4-4C90-B2E5-52EB2BC2187C}"/>
            </c:ext>
          </c:extLst>
        </c:ser>
        <c:ser>
          <c:idx val="1"/>
          <c:order val="1"/>
          <c:tx>
            <c:strRef>
              <c:f>Sheet2!$I$31</c:f>
              <c:strCache>
                <c:ptCount val="1"/>
                <c:pt idx="0">
                  <c:v>lognorm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Sheet2!$F$32:$F$82</c:f>
              <c:numCache>
                <c:formatCode>General</c:formatCode>
                <c:ptCount val="51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</c:numCache>
            </c:numRef>
          </c:xVal>
          <c:yVal>
            <c:numRef>
              <c:f>Sheet2!$I$32:$I$82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6.030653621212936E-19</c:v>
                </c:pt>
                <c:pt idx="3">
                  <c:v>1.3762561888263419E-9</c:v>
                </c:pt>
                <c:pt idx="4">
                  <c:v>1.5464416564751504E-5</c:v>
                </c:pt>
                <c:pt idx="5">
                  <c:v>2.6669137311085005E-3</c:v>
                </c:pt>
                <c:pt idx="6">
                  <c:v>6.2604990532711915E-2</c:v>
                </c:pt>
                <c:pt idx="7">
                  <c:v>0.47886007719525869</c:v>
                </c:pt>
                <c:pt idx="8">
                  <c:v>1.8260592696740707</c:v>
                </c:pt>
                <c:pt idx="9">
                  <c:v>4.3882709245617608</c:v>
                </c:pt>
                <c:pt idx="10">
                  <c:v>7.6482385325846973</c:v>
                </c:pt>
                <c:pt idx="11">
                  <c:v>10.574117244202442</c:v>
                </c:pt>
                <c:pt idx="12">
                  <c:v>12.31348934461896</c:v>
                </c:pt>
                <c:pt idx="13">
                  <c:v>12.590950167411517</c:v>
                </c:pt>
                <c:pt idx="14">
                  <c:v>11.647321206239882</c:v>
                </c:pt>
                <c:pt idx="15">
                  <c:v>9.963043107041285</c:v>
                </c:pt>
                <c:pt idx="16">
                  <c:v>8.0109944107593378</c:v>
                </c:pt>
                <c:pt idx="17">
                  <c:v>6.1313016002570633</c:v>
                </c:pt>
                <c:pt idx="18">
                  <c:v>4.5103566580921344</c:v>
                </c:pt>
                <c:pt idx="19">
                  <c:v>3.2134881817870338</c:v>
                </c:pt>
                <c:pt idx="20">
                  <c:v>2.2309285019208973</c:v>
                </c:pt>
                <c:pt idx="21">
                  <c:v>1.5165407037226308</c:v>
                </c:pt>
                <c:pt idx="22">
                  <c:v>1.0134370391823084</c:v>
                </c:pt>
                <c:pt idx="23">
                  <c:v>0.66790439258227619</c:v>
                </c:pt>
                <c:pt idx="24">
                  <c:v>0.43526987783191501</c:v>
                </c:pt>
                <c:pt idx="25">
                  <c:v>0.28111444441086336</c:v>
                </c:pt>
                <c:pt idx="26">
                  <c:v>0.18025257509965031</c:v>
                </c:pt>
                <c:pt idx="27">
                  <c:v>0.11492572761786056</c:v>
                </c:pt>
                <c:pt idx="28">
                  <c:v>7.2953820160193736E-2</c:v>
                </c:pt>
                <c:pt idx="29">
                  <c:v>4.6157675706206991E-2</c:v>
                </c:pt>
                <c:pt idx="30">
                  <c:v>2.9134172626925012E-2</c:v>
                </c:pt>
                <c:pt idx="31">
                  <c:v>1.8359539648627927E-2</c:v>
                </c:pt>
                <c:pt idx="32">
                  <c:v>1.1558680442590126E-2</c:v>
                </c:pt>
                <c:pt idx="33">
                  <c:v>7.274224654160011E-3</c:v>
                </c:pt>
                <c:pt idx="34">
                  <c:v>4.5783177353132462E-3</c:v>
                </c:pt>
                <c:pt idx="35">
                  <c:v>2.8829978860378052E-3</c:v>
                </c:pt>
                <c:pt idx="36">
                  <c:v>1.8169979880972751E-3</c:v>
                </c:pt>
                <c:pt idx="37">
                  <c:v>1.1464807637694343E-3</c:v>
                </c:pt>
                <c:pt idx="38">
                  <c:v>7.2442405697707452E-4</c:v>
                </c:pt>
                <c:pt idx="39">
                  <c:v>4.5848806597535772E-4</c:v>
                </c:pt>
                <c:pt idx="40">
                  <c:v>2.907057387205223E-4</c:v>
                </c:pt>
                <c:pt idx="41">
                  <c:v>1.8468805317274937E-4</c:v>
                </c:pt>
                <c:pt idx="42">
                  <c:v>1.1758242221693343E-4</c:v>
                </c:pt>
                <c:pt idx="43">
                  <c:v>7.5026399287091397E-5</c:v>
                </c:pt>
                <c:pt idx="44">
                  <c:v>4.798392056012479E-5</c:v>
                </c:pt>
                <c:pt idx="45">
                  <c:v>3.0762543646159551E-5</c:v>
                </c:pt>
                <c:pt idx="46">
                  <c:v>1.9770726706760288E-5</c:v>
                </c:pt>
                <c:pt idx="47">
                  <c:v>1.2738569864748398E-5</c:v>
                </c:pt>
                <c:pt idx="48">
                  <c:v>8.2287825021217654E-6</c:v>
                </c:pt>
                <c:pt idx="49">
                  <c:v>5.3294525531013243E-6</c:v>
                </c:pt>
                <c:pt idx="50">
                  <c:v>3.4607758832564971E-6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4-4C90-B2E5-52EB2BC2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45263"/>
        <c:axId val="1393345743"/>
      </c:scatterChart>
      <c:valAx>
        <c:axId val="139334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Crack width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45743"/>
        <c:crosses val="autoZero"/>
        <c:crossBetween val="midCat"/>
      </c:valAx>
      <c:valAx>
        <c:axId val="13933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4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distribution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Sheet2!$M$31</c:f>
              <c:strCache>
                <c:ptCount val="1"/>
                <c:pt idx="0">
                  <c:v>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Sheet2!$F$32:$F$82</c:f>
              <c:numCache>
                <c:formatCode>General</c:formatCode>
                <c:ptCount val="51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</c:numCache>
            </c:numRef>
          </c:xVal>
          <c:yVal>
            <c:numRef>
              <c:f>Sheet2!$M$32:$M$82</c:f>
              <c:numCache>
                <c:formatCode>General</c:formatCode>
                <c:ptCount val="51"/>
                <c:pt idx="0">
                  <c:v>6.5256598516905387E-6</c:v>
                </c:pt>
                <c:pt idx="1">
                  <c:v>2.601992572400256E-5</c:v>
                </c:pt>
                <c:pt idx="2">
                  <c:v>9.4493517202925241E-5</c:v>
                </c:pt>
                <c:pt idx="3">
                  <c:v>3.1272718330029617E-4</c:v>
                </c:pt>
                <c:pt idx="4">
                  <c:v>9.4383905162001276E-4</c:v>
                </c:pt>
                <c:pt idx="5">
                  <c:v>2.5999148170915472E-3</c:v>
                </c:pt>
                <c:pt idx="6">
                  <c:v>6.5430925651238335E-3</c:v>
                </c:pt>
                <c:pt idx="7">
                  <c:v>1.5062464505737977E-2</c:v>
                </c:pt>
                <c:pt idx="8">
                  <c:v>3.1764383426757865E-2</c:v>
                </c:pt>
                <c:pt idx="9">
                  <c:v>6.1475907819433608E-2</c:v>
                </c:pt>
                <c:pt idx="10">
                  <c:v>0.10943657035593263</c:v>
                </c:pt>
                <c:pt idx="11">
                  <c:v>0.17968695160943807</c:v>
                </c:pt>
                <c:pt idx="12">
                  <c:v>0.27305897072944285</c:v>
                </c:pt>
                <c:pt idx="13">
                  <c:v>0.38567243741525353</c:v>
                </c:pt>
                <c:pt idx="14">
                  <c:v>0.50891764848940169</c:v>
                </c:pt>
                <c:pt idx="15">
                  <c:v>0.63131055022309202</c:v>
                </c:pt>
                <c:pt idx="16">
                  <c:v>0.74160377617176043</c:v>
                </c:pt>
                <c:pt idx="17">
                  <c:v>0.83179152038522697</c:v>
                </c:pt>
                <c:pt idx="18">
                  <c:v>0.89871085359968506</c:v>
                </c:pt>
                <c:pt idx="19">
                  <c:v>0.94376762568919959</c:v>
                </c:pt>
                <c:pt idx="20">
                  <c:v>0.97129543231413307</c:v>
                </c:pt>
                <c:pt idx="21">
                  <c:v>0.98655648757855896</c:v>
                </c:pt>
                <c:pt idx="22">
                  <c:v>0.99423358401397743</c:v>
                </c:pt>
                <c:pt idx="23">
                  <c:v>0.99773792739725264</c:v>
                </c:pt>
                <c:pt idx="24">
                  <c:v>0.99918940723407146</c:v>
                </c:pt>
                <c:pt idx="25">
                  <c:v>0.99973492291467647</c:v>
                </c:pt>
                <c:pt idx="26">
                  <c:v>0.99992095689150728</c:v>
                </c:pt>
                <c:pt idx="27">
                  <c:v>0.99997852245605601</c:v>
                </c:pt>
                <c:pt idx="28">
                  <c:v>0.99999468520250712</c:v>
                </c:pt>
                <c:pt idx="29">
                  <c:v>0.99999880281665154</c:v>
                </c:pt>
                <c:pt idx="30">
                  <c:v>0.99999975462655522</c:v>
                </c:pt>
                <c:pt idx="31">
                  <c:v>0.99999995425603327</c:v>
                </c:pt>
                <c:pt idx="32">
                  <c:v>0.99999999224562419</c:v>
                </c:pt>
                <c:pt idx="33">
                  <c:v>0.99999999880504509</c:v>
                </c:pt>
                <c:pt idx="34">
                  <c:v>0.99999999983264165</c:v>
                </c:pt>
                <c:pt idx="35">
                  <c:v>0.99999999997870159</c:v>
                </c:pt>
                <c:pt idx="36">
                  <c:v>0.99999999999753753</c:v>
                </c:pt>
                <c:pt idx="37">
                  <c:v>0.99999999999974143</c:v>
                </c:pt>
                <c:pt idx="38">
                  <c:v>0.99999999999997535</c:v>
                </c:pt>
                <c:pt idx="39">
                  <c:v>0.99999999999999789</c:v>
                </c:pt>
                <c:pt idx="40">
                  <c:v>0.99999999999999978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A-45E8-9E47-B081E3D979B1}"/>
            </c:ext>
          </c:extLst>
        </c:ser>
        <c:ser>
          <c:idx val="1"/>
          <c:order val="1"/>
          <c:tx>
            <c:strRef>
              <c:f>Sheet2!$L$31</c:f>
              <c:strCache>
                <c:ptCount val="1"/>
                <c:pt idx="0">
                  <c:v>lognorm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Sheet2!$F$32:$F$82</c:f>
              <c:numCache>
                <c:formatCode>General</c:formatCode>
                <c:ptCount val="51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</c:numCache>
            </c:numRef>
          </c:xVal>
          <c:yVal>
            <c:numRef>
              <c:f>Sheet2!$L$32:$L$82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1.6049072763580146E-22</c:v>
                </c:pt>
                <c:pt idx="3">
                  <c:v>1.0004721960014297E-12</c:v>
                </c:pt>
                <c:pt idx="4">
                  <c:v>2.1399999504396321E-8</c:v>
                </c:pt>
                <c:pt idx="5">
                  <c:v>6.0653094104936612E-6</c:v>
                </c:pt>
                <c:pt idx="6">
                  <c:v>2.1645884868980847E-4</c:v>
                </c:pt>
                <c:pt idx="7">
                  <c:v>2.4034286924190548E-3</c:v>
                </c:pt>
                <c:pt idx="8">
                  <c:v>1.2929724539899256E-2</c:v>
                </c:pt>
                <c:pt idx="9">
                  <c:v>4.3077731006592408E-2</c:v>
                </c:pt>
                <c:pt idx="10">
                  <c:v>0.10308398482381299</c:v>
                </c:pt>
                <c:pt idx="11">
                  <c:v>0.19490343627371895</c:v>
                </c:pt>
                <c:pt idx="12">
                  <c:v>0.31054027106815557</c:v>
                </c:pt>
                <c:pt idx="13">
                  <c:v>0.43624009594070012</c:v>
                </c:pt>
                <c:pt idx="14">
                  <c:v>0.55826312044872295</c:v>
                </c:pt>
                <c:pt idx="15">
                  <c:v>0.66672037081262647</c:v>
                </c:pt>
                <c:pt idx="16">
                  <c:v>0.75664759228846945</c:v>
                </c:pt>
                <c:pt idx="17">
                  <c:v>0.82719920363970467</c:v>
                </c:pt>
                <c:pt idx="18">
                  <c:v>0.88014969980529045</c:v>
                </c:pt>
                <c:pt idx="19">
                  <c:v>0.91849480998403488</c:v>
                </c:pt>
                <c:pt idx="20">
                  <c:v>0.94547101335648853</c:v>
                </c:pt>
                <c:pt idx="21">
                  <c:v>0.96400832264585412</c:v>
                </c:pt>
                <c:pt idx="22">
                  <c:v>0.97650564955850661</c:v>
                </c:pt>
                <c:pt idx="23">
                  <c:v>0.98480123640752426</c:v>
                </c:pt>
                <c:pt idx="24">
                  <c:v>0.99023889768800333</c:v>
                </c:pt>
                <c:pt idx="25">
                  <c:v>0.99376719597158392</c:v>
                </c:pt>
                <c:pt idx="26">
                  <c:v>0.99603800686104615</c:v>
                </c:pt>
                <c:pt idx="27">
                  <c:v>0.99749008174274867</c:v>
                </c:pt>
                <c:pt idx="28">
                  <c:v>0.99841393152991831</c:v>
                </c:pt>
                <c:pt idx="29">
                  <c:v>0.99899943997670104</c:v>
                </c:pt>
                <c:pt idx="30">
                  <c:v>0.99936945521940013</c:v>
                </c:pt>
                <c:pt idx="31">
                  <c:v>0.99960281687434216</c:v>
                </c:pt>
                <c:pt idx="32">
                  <c:v>0.99974980292718851</c:v>
                </c:pt>
                <c:pt idx="33">
                  <c:v>0.99984232093882031</c:v>
                </c:pt>
                <c:pt idx="34">
                  <c:v>0.99990054567633302</c:v>
                </c:pt>
                <c:pt idx="35">
                  <c:v>0.99993719907323053</c:v>
                </c:pt>
                <c:pt idx="36">
                  <c:v>0.99996028846601892</c:v>
                </c:pt>
                <c:pt idx="37">
                  <c:v>0.99997484789995861</c:v>
                </c:pt>
                <c:pt idx="38">
                  <c:v>0.9999840403589505</c:v>
                </c:pt>
                <c:pt idx="39">
                  <c:v>0.99998985306064692</c:v>
                </c:pt>
                <c:pt idx="40">
                  <c:v>0.99999353496248933</c:v>
                </c:pt>
                <c:pt idx="41">
                  <c:v>0.99999587159186687</c:v>
                </c:pt>
                <c:pt idx="42">
                  <c:v>0.99999735751114804</c:v>
                </c:pt>
                <c:pt idx="43">
                  <c:v>0.99999830449562932</c:v>
                </c:pt>
                <c:pt idx="44">
                  <c:v>0.99999890938890179</c:v>
                </c:pt>
                <c:pt idx="45">
                  <c:v>0.99999929668354159</c:v>
                </c:pt>
                <c:pt idx="46">
                  <c:v>0.99999954526183787</c:v>
                </c:pt>
                <c:pt idx="47">
                  <c:v>0.99999970520675618</c:v>
                </c:pt>
                <c:pt idx="48">
                  <c:v>0.99999980838421587</c:v>
                </c:pt>
                <c:pt idx="49">
                  <c:v>0.99999987511461153</c:v>
                </c:pt>
                <c:pt idx="50">
                  <c:v>0.99999991838598146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A-45E8-9E47-B081E3D9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57919"/>
        <c:axId val="1365059839"/>
      </c:scatterChart>
      <c:valAx>
        <c:axId val="13650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Crack width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9839"/>
        <c:crosses val="autoZero"/>
        <c:crossBetween val="midCat"/>
      </c:valAx>
      <c:valAx>
        <c:axId val="1365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181790</xdr:colOff>
      <xdr:row>13</xdr:row>
      <xdr:rowOff>72663</xdr:rowOff>
    </xdr:from>
    <xdr:to>
      <xdr:col>51</xdr:col>
      <xdr:colOff>471350</xdr:colOff>
      <xdr:row>28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F2FC7-FB17-1D4A-428D-E4FF1871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176892</xdr:colOff>
      <xdr:row>29</xdr:row>
      <xdr:rowOff>54429</xdr:rowOff>
    </xdr:from>
    <xdr:to>
      <xdr:col>51</xdr:col>
      <xdr:colOff>470262</xdr:colOff>
      <xdr:row>44</xdr:row>
      <xdr:rowOff>126819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0B1D6-2983-4899-AC42-7BEB07291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1036320</xdr:colOff>
      <xdr:row>0</xdr:row>
      <xdr:rowOff>186690</xdr:rowOff>
    </xdr:from>
    <xdr:to>
      <xdr:col>72</xdr:col>
      <xdr:colOff>198120</xdr:colOff>
      <xdr:row>15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360CB1-53CC-05C3-59F5-361CB72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544830</xdr:colOff>
      <xdr:row>1</xdr:row>
      <xdr:rowOff>67627</xdr:rowOff>
    </xdr:from>
    <xdr:to>
      <xdr:col>23</xdr:col>
      <xdr:colOff>240030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172B3-81B8-014C-E52D-385A3EB58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262890</xdr:colOff>
      <xdr:row>27</xdr:row>
      <xdr:rowOff>40957</xdr:rowOff>
    </xdr:from>
    <xdr:to>
      <xdr:col>21</xdr:col>
      <xdr:colOff>567690</xdr:colOff>
      <xdr:row>42</xdr:row>
      <xdr:rowOff>77152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CF1D5-5423-D224-3CEF-B5D2B307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45</xdr:row>
      <xdr:rowOff>86677</xdr:rowOff>
    </xdr:from>
    <xdr:to>
      <xdr:col>21</xdr:col>
      <xdr:colOff>577215</xdr:colOff>
      <xdr:row>60</xdr:row>
      <xdr:rowOff>122872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0EA10-0B0F-E64F-9672-117522FEA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G337"/>
  <sheetViews>
    <sheetView tabSelected="1" zoomScaleNormal="100" workbookViewId="0"/>
  </sheetViews>
  <sheetFormatPr defaultRowHeight="14.4" x14ac:dyDescent="0.3"/>
  <cols>
    <col min="21" max="21" width="14.44140625" bestFit="1" customWidth="1"/>
    <col min="22" max="22" width="12.77734375" bestFit="1" customWidth="1"/>
    <col min="28" max="29" width="10.21875" customWidth="1"/>
    <col min="30" max="30" width="8.88671875" style="40"/>
    <col min="31" max="31" width="16.109375" style="7" bestFit="1" customWidth="1"/>
    <col min="32" max="32" width="8.88671875" style="7"/>
    <col min="58" max="59" width="8.88671875" style="7"/>
    <col min="62" max="62" width="11.21875" bestFit="1" customWidth="1"/>
    <col min="63" max="63" width="11.77734375" bestFit="1" customWidth="1"/>
    <col min="64" max="64" width="8.5546875" bestFit="1" customWidth="1"/>
    <col min="65" max="65" width="11.21875" bestFit="1" customWidth="1"/>
    <col min="66" max="67" width="17.21875" bestFit="1" customWidth="1"/>
    <col min="80" max="81" width="8.88671875" style="52"/>
  </cols>
  <sheetData>
    <row r="1" spans="2:85" ht="23.4" x14ac:dyDescent="0.45">
      <c r="B1" s="2" t="s">
        <v>0</v>
      </c>
    </row>
    <row r="2" spans="2:85" x14ac:dyDescent="0.3">
      <c r="BJ2" s="51">
        <f>AVERAGE(BJ8,BJ27,BJ46,BJ65,BJ84,BM105,BM126,BM137,BM148,BM161,BM174,BM189)</f>
        <v>0.90559459606193238</v>
      </c>
      <c r="BK2" s="51">
        <f t="shared" ref="BK2:BL2" si="0">AVERAGE(BK8,BK27,BK46,BK65,BK84,BN105,BN126,BN137,BN148,BN161,BN174,BN189)</f>
        <v>1.451208904957771</v>
      </c>
      <c r="BL2" s="51">
        <f t="shared" si="0"/>
        <v>1.6129754436934227</v>
      </c>
    </row>
    <row r="6" spans="2:85" x14ac:dyDescent="0.3">
      <c r="AE6" s="3" t="s">
        <v>50</v>
      </c>
      <c r="CB6" s="52">
        <f>MAX(CB12:CB331)</f>
        <v>14</v>
      </c>
    </row>
    <row r="8" spans="2:85" ht="15" thickBot="1" x14ac:dyDescent="0.35">
      <c r="B8" s="1" t="s">
        <v>1</v>
      </c>
      <c r="K8" s="3"/>
      <c r="L8" s="3"/>
      <c r="AE8" s="7" t="str">
        <f>B8</f>
        <v>B-1a, short term test</v>
      </c>
      <c r="AF8" s="7">
        <f t="shared" ref="AF8:AQ10" si="1">C8</f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>
        <f t="shared" si="1"/>
        <v>0</v>
      </c>
      <c r="AL8" s="7">
        <f t="shared" si="1"/>
        <v>0</v>
      </c>
      <c r="AM8" s="7">
        <f t="shared" si="1"/>
        <v>0</v>
      </c>
      <c r="AN8" s="7">
        <f t="shared" si="1"/>
        <v>0</v>
      </c>
      <c r="AO8" s="7">
        <f t="shared" si="1"/>
        <v>0</v>
      </c>
      <c r="AP8" s="7">
        <f t="shared" si="1"/>
        <v>0</v>
      </c>
      <c r="AQ8" s="7">
        <f t="shared" si="1"/>
        <v>0</v>
      </c>
      <c r="BJ8" s="50">
        <f>AVERAGE(BJ15:BJ23)</f>
        <v>0.86164814105655863</v>
      </c>
      <c r="BK8" s="50">
        <f t="shared" ref="BK8:BL8" si="2">AVERAGE(BK15:BK23)</f>
        <v>1.3991092465759551</v>
      </c>
      <c r="BL8" s="50">
        <f t="shared" si="2"/>
        <v>1.6429714450294315</v>
      </c>
    </row>
    <row r="9" spans="2:85" ht="15" thickBot="1" x14ac:dyDescent="0.35">
      <c r="B9" s="1"/>
      <c r="F9" s="53" t="s">
        <v>2</v>
      </c>
      <c r="G9" s="54"/>
      <c r="H9" s="54"/>
      <c r="I9" s="54"/>
      <c r="J9" s="54"/>
      <c r="K9" s="54"/>
      <c r="L9" s="55"/>
      <c r="AE9" s="7">
        <f t="shared" ref="AE9:AE23" si="3">B9</f>
        <v>0</v>
      </c>
      <c r="AF9" s="7">
        <f t="shared" si="1"/>
        <v>0</v>
      </c>
      <c r="AG9" s="7">
        <f t="shared" si="1"/>
        <v>0</v>
      </c>
      <c r="AH9" s="7">
        <f t="shared" si="1"/>
        <v>0</v>
      </c>
      <c r="AI9" s="53" t="str">
        <f t="shared" si="1"/>
        <v>Constant bending moment region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54">
        <f t="shared" si="1"/>
        <v>0</v>
      </c>
      <c r="AO9" s="55">
        <f t="shared" si="1"/>
        <v>0</v>
      </c>
      <c r="AP9" s="7">
        <f t="shared" si="1"/>
        <v>0</v>
      </c>
      <c r="AQ9" s="7">
        <f t="shared" si="1"/>
        <v>0</v>
      </c>
    </row>
    <row r="10" spans="2:85" x14ac:dyDescent="0.3">
      <c r="B10" s="41" t="s">
        <v>3</v>
      </c>
      <c r="C10" s="41" t="s">
        <v>4</v>
      </c>
      <c r="D10" s="41" t="s">
        <v>5</v>
      </c>
      <c r="E10" s="41" t="s">
        <v>6</v>
      </c>
      <c r="F10" s="43" t="s">
        <v>7</v>
      </c>
      <c r="G10" s="41" t="s">
        <v>8</v>
      </c>
      <c r="H10" s="41" t="s">
        <v>9</v>
      </c>
      <c r="I10" s="41" t="s">
        <v>10</v>
      </c>
      <c r="J10" s="41" t="s">
        <v>11</v>
      </c>
      <c r="K10" s="44" t="s">
        <v>12</v>
      </c>
      <c r="L10" s="45" t="s">
        <v>13</v>
      </c>
      <c r="M10" s="41" t="s">
        <v>14</v>
      </c>
      <c r="N10" s="41" t="s">
        <v>15</v>
      </c>
      <c r="O10" s="4"/>
      <c r="U10" s="6"/>
      <c r="V10" s="4"/>
      <c r="AE10" s="42" t="str">
        <f t="shared" si="3"/>
        <v>Load</v>
      </c>
      <c r="AF10" s="42" t="str">
        <f t="shared" si="1"/>
        <v>Crack 1-1</v>
      </c>
      <c r="AG10" s="42" t="str">
        <f t="shared" si="1"/>
        <v>Crack 2-1</v>
      </c>
      <c r="AH10" s="42" t="str">
        <f t="shared" si="1"/>
        <v>Crack 3-1</v>
      </c>
      <c r="AI10" s="43" t="str">
        <f t="shared" si="1"/>
        <v>Crack 3-2</v>
      </c>
      <c r="AJ10" s="41" t="str">
        <f t="shared" si="1"/>
        <v>Crack 4-1</v>
      </c>
      <c r="AK10" s="41" t="str">
        <f t="shared" si="1"/>
        <v>Crack 5-1</v>
      </c>
      <c r="AL10" s="41" t="str">
        <f t="shared" si="1"/>
        <v>Crack 6-1</v>
      </c>
      <c r="AM10" s="41" t="str">
        <f t="shared" si="1"/>
        <v>Crack 6-2</v>
      </c>
      <c r="AN10" s="44" t="str">
        <f t="shared" si="1"/>
        <v>Crack 7-1</v>
      </c>
      <c r="AO10" s="45" t="str">
        <f t="shared" si="1"/>
        <v>Crack 8-1</v>
      </c>
      <c r="AP10" s="42" t="str">
        <f t="shared" si="1"/>
        <v>Crack 9-1</v>
      </c>
      <c r="AQ10" s="42" t="str">
        <f t="shared" si="1"/>
        <v>Crack 9-2</v>
      </c>
      <c r="BC10" t="s">
        <v>51</v>
      </c>
      <c r="BD10" t="s">
        <v>52</v>
      </c>
      <c r="BF10" s="47" t="s">
        <v>53</v>
      </c>
      <c r="BG10" s="47" t="s">
        <v>68</v>
      </c>
      <c r="BH10" s="1" t="s">
        <v>69</v>
      </c>
      <c r="BJ10" s="1" t="s">
        <v>70</v>
      </c>
      <c r="BK10" s="1" t="s">
        <v>71</v>
      </c>
      <c r="BL10" s="1" t="s">
        <v>72</v>
      </c>
      <c r="BM10" s="1" t="s">
        <v>73</v>
      </c>
      <c r="BX10" s="1" t="s">
        <v>73</v>
      </c>
      <c r="BY10" s="1" t="s">
        <v>70</v>
      </c>
      <c r="CB10" s="1" t="s">
        <v>73</v>
      </c>
      <c r="CC10" s="1" t="s">
        <v>70</v>
      </c>
      <c r="CF10" s="1" t="s">
        <v>73</v>
      </c>
      <c r="CG10" s="1" t="s">
        <v>70</v>
      </c>
    </row>
    <row r="11" spans="2:85" x14ac:dyDescent="0.3">
      <c r="B11" s="42">
        <v>0</v>
      </c>
      <c r="C11" s="7"/>
      <c r="D11" s="7"/>
      <c r="E11" s="7"/>
      <c r="F11" s="8"/>
      <c r="G11" s="7"/>
      <c r="H11" s="7"/>
      <c r="I11" s="7"/>
      <c r="J11" s="7"/>
      <c r="K11" s="9"/>
      <c r="L11" s="10"/>
      <c r="M11" s="9"/>
      <c r="N11" s="9"/>
      <c r="O11" s="11"/>
      <c r="U11" s="11"/>
      <c r="V11" s="11"/>
      <c r="AE11" s="42">
        <f t="shared" si="3"/>
        <v>0</v>
      </c>
      <c r="AF11" s="7" t="e">
        <f>LN(C11)</f>
        <v>#NUM!</v>
      </c>
      <c r="AG11" s="7" t="e">
        <f t="shared" ref="AG11:AQ11" si="4">LN(D11)</f>
        <v>#NUM!</v>
      </c>
      <c r="AH11" s="7" t="e">
        <f t="shared" si="4"/>
        <v>#NUM!</v>
      </c>
      <c r="AI11" s="8"/>
      <c r="AJ11" s="7"/>
      <c r="AK11" s="7"/>
      <c r="AL11" s="7"/>
      <c r="AM11" s="7"/>
      <c r="AN11" s="9"/>
      <c r="AO11" s="10"/>
      <c r="AP11" s="7" t="e">
        <f t="shared" si="4"/>
        <v>#NUM!</v>
      </c>
      <c r="AQ11" s="7" t="e">
        <f t="shared" si="4"/>
        <v>#NUM!</v>
      </c>
      <c r="BC11" t="e">
        <f>AVERAGE(AI11:AO11)</f>
        <v>#DIV/0!</v>
      </c>
      <c r="BD11" t="e">
        <f>_xlfn.STDEV.P(AI11:AO11)</f>
        <v>#DIV/0!</v>
      </c>
      <c r="BG11" s="7">
        <f>MAX(F11:L11)</f>
        <v>0</v>
      </c>
      <c r="BH11" s="7" t="e">
        <f>AVERAGE(F11:L11)</f>
        <v>#DIV/0!</v>
      </c>
      <c r="BM11">
        <f>COUNTA(F11:L11)</f>
        <v>0</v>
      </c>
      <c r="BX11">
        <f t="shared" ref="BX11:BX42" si="5">BM11</f>
        <v>0</v>
      </c>
      <c r="BY11">
        <f>BJ11</f>
        <v>0</v>
      </c>
      <c r="CF11">
        <v>2</v>
      </c>
      <c r="CG11">
        <v>0.93057978328235558</v>
      </c>
    </row>
    <row r="12" spans="2:85" x14ac:dyDescent="0.3">
      <c r="B12" s="42">
        <v>10</v>
      </c>
      <c r="C12" s="7"/>
      <c r="D12" s="7"/>
      <c r="E12" s="7"/>
      <c r="F12" s="8"/>
      <c r="G12" s="7"/>
      <c r="H12" s="7"/>
      <c r="I12" s="7"/>
      <c r="J12" s="7"/>
      <c r="K12" s="9"/>
      <c r="L12" s="10"/>
      <c r="M12" s="9"/>
      <c r="N12" s="9"/>
      <c r="O12" s="11"/>
      <c r="U12" s="11"/>
      <c r="V12" s="11"/>
      <c r="AE12" s="42">
        <f t="shared" si="3"/>
        <v>10</v>
      </c>
      <c r="AF12" s="7" t="e">
        <f t="shared" ref="AF12:AF23" si="6">LN(C12)</f>
        <v>#NUM!</v>
      </c>
      <c r="AG12" s="7" t="e">
        <f t="shared" ref="AG12:AG23" si="7">LN(D12)</f>
        <v>#NUM!</v>
      </c>
      <c r="AH12" s="7" t="e">
        <f t="shared" ref="AH12:AH23" si="8">LN(E12)</f>
        <v>#NUM!</v>
      </c>
      <c r="AI12" s="8"/>
      <c r="AJ12" s="7"/>
      <c r="AK12" s="7"/>
      <c r="AL12" s="7"/>
      <c r="AM12" s="7"/>
      <c r="AN12" s="9"/>
      <c r="AO12" s="10"/>
      <c r="AP12" s="7" t="e">
        <f t="shared" ref="AP12:AP23" si="9">LN(M12)</f>
        <v>#NUM!</v>
      </c>
      <c r="AQ12" s="7" t="e">
        <f t="shared" ref="AQ12:AQ23" si="10">LN(N12)</f>
        <v>#NUM!</v>
      </c>
      <c r="BC12" t="e">
        <f t="shared" ref="BC12:BC23" si="11">AVERAGE(AI12:AO12)</f>
        <v>#DIV/0!</v>
      </c>
      <c r="BD12" t="e">
        <f t="shared" ref="BD12:BD23" si="12">_xlfn.STDEV.P(AI12:AO12)</f>
        <v>#DIV/0!</v>
      </c>
      <c r="BG12" s="7">
        <f t="shared" ref="BG12:BG23" si="13">MAX(F12:L12)</f>
        <v>0</v>
      </c>
      <c r="BH12" s="7" t="e">
        <f t="shared" ref="BH12:BH23" si="14">AVERAGE(F12:L12)</f>
        <v>#DIV/0!</v>
      </c>
      <c r="BM12">
        <f t="shared" ref="BM12:BM23" si="15">COUNTA(F12:L12)</f>
        <v>0</v>
      </c>
      <c r="BX12">
        <f t="shared" si="5"/>
        <v>0</v>
      </c>
      <c r="BY12">
        <f t="shared" ref="BY12:BY75" si="16">BJ12</f>
        <v>0</v>
      </c>
      <c r="CF12">
        <v>5</v>
      </c>
      <c r="CG12">
        <v>0.83328951477038415</v>
      </c>
    </row>
    <row r="13" spans="2:85" x14ac:dyDescent="0.3">
      <c r="B13" s="42">
        <v>20</v>
      </c>
      <c r="C13" s="7"/>
      <c r="D13" s="7"/>
      <c r="E13" s="7"/>
      <c r="F13" s="8"/>
      <c r="G13" s="7"/>
      <c r="H13" s="7"/>
      <c r="I13" s="7"/>
      <c r="J13" s="7"/>
      <c r="K13" s="9"/>
      <c r="L13" s="10"/>
      <c r="M13" s="9"/>
      <c r="N13" s="9"/>
      <c r="O13" s="11"/>
      <c r="U13" s="11"/>
      <c r="V13" s="11"/>
      <c r="AE13" s="42">
        <f t="shared" si="3"/>
        <v>20</v>
      </c>
      <c r="AF13" s="7" t="e">
        <f t="shared" si="6"/>
        <v>#NUM!</v>
      </c>
      <c r="AG13" s="7" t="e">
        <f t="shared" si="7"/>
        <v>#NUM!</v>
      </c>
      <c r="AH13" s="7" t="e">
        <f t="shared" si="8"/>
        <v>#NUM!</v>
      </c>
      <c r="AI13" s="8"/>
      <c r="AJ13" s="7"/>
      <c r="AK13" s="7"/>
      <c r="AL13" s="7"/>
      <c r="AM13" s="7"/>
      <c r="AN13" s="9"/>
      <c r="AO13" s="10"/>
      <c r="AP13" s="7" t="e">
        <f t="shared" si="9"/>
        <v>#NUM!</v>
      </c>
      <c r="AQ13" s="7" t="e">
        <f t="shared" si="10"/>
        <v>#NUM!</v>
      </c>
      <c r="BC13" t="e">
        <f t="shared" si="11"/>
        <v>#DIV/0!</v>
      </c>
      <c r="BD13" t="e">
        <f t="shared" si="12"/>
        <v>#DIV/0!</v>
      </c>
      <c r="BG13" s="7">
        <f t="shared" si="13"/>
        <v>0</v>
      </c>
      <c r="BH13" s="7" t="e">
        <f t="shared" si="14"/>
        <v>#DIV/0!</v>
      </c>
      <c r="BM13">
        <f t="shared" si="15"/>
        <v>0</v>
      </c>
      <c r="BX13">
        <f t="shared" si="5"/>
        <v>0</v>
      </c>
      <c r="BY13">
        <f t="shared" si="16"/>
        <v>0</v>
      </c>
      <c r="CF13">
        <v>6</v>
      </c>
      <c r="CG13">
        <v>0.91578849185338951</v>
      </c>
    </row>
    <row r="14" spans="2:85" x14ac:dyDescent="0.3">
      <c r="B14" s="42">
        <v>25</v>
      </c>
      <c r="C14" s="7"/>
      <c r="D14" s="7"/>
      <c r="E14" s="7"/>
      <c r="F14" s="8"/>
      <c r="G14" s="7"/>
      <c r="H14" s="7"/>
      <c r="I14" s="7">
        <v>0.08</v>
      </c>
      <c r="J14" s="7"/>
      <c r="K14" s="9"/>
      <c r="L14" s="10"/>
      <c r="M14" s="9"/>
      <c r="N14" s="9"/>
      <c r="O14" s="11"/>
      <c r="U14" s="11"/>
      <c r="V14" s="11"/>
      <c r="AE14" s="42">
        <f t="shared" si="3"/>
        <v>25</v>
      </c>
      <c r="AF14" s="7" t="e">
        <f t="shared" si="6"/>
        <v>#NUM!</v>
      </c>
      <c r="AG14" s="7" t="e">
        <f t="shared" si="7"/>
        <v>#NUM!</v>
      </c>
      <c r="AH14" s="7" t="e">
        <f t="shared" si="8"/>
        <v>#NUM!</v>
      </c>
      <c r="AI14" s="8"/>
      <c r="AJ14" s="7"/>
      <c r="AK14" s="7"/>
      <c r="AL14" s="7">
        <f t="shared" ref="AL14:AL23" si="17">LN(I14)</f>
        <v>-2.5257286443082556</v>
      </c>
      <c r="AM14" s="7"/>
      <c r="AN14" s="9"/>
      <c r="AO14" s="10"/>
      <c r="AP14" s="7" t="e">
        <f t="shared" si="9"/>
        <v>#NUM!</v>
      </c>
      <c r="AQ14" s="7" t="e">
        <f t="shared" si="10"/>
        <v>#NUM!</v>
      </c>
      <c r="BC14">
        <f t="shared" si="11"/>
        <v>-2.5257286443082556</v>
      </c>
      <c r="BD14">
        <f t="shared" si="12"/>
        <v>0</v>
      </c>
      <c r="BG14" s="7">
        <f t="shared" si="13"/>
        <v>0.08</v>
      </c>
      <c r="BH14" s="7">
        <f t="shared" si="14"/>
        <v>0.08</v>
      </c>
      <c r="BM14">
        <f t="shared" si="15"/>
        <v>1</v>
      </c>
      <c r="BX14">
        <f t="shared" si="5"/>
        <v>1</v>
      </c>
      <c r="BY14">
        <f t="shared" si="16"/>
        <v>0</v>
      </c>
      <c r="CC14" s="52" t="str">
        <f t="shared" ref="CB14:CC75" si="18">IF(BY14=0,"",BY14)</f>
        <v/>
      </c>
      <c r="CF14">
        <v>6</v>
      </c>
      <c r="CG14">
        <v>0.89616177435198974</v>
      </c>
    </row>
    <row r="15" spans="2:85" x14ac:dyDescent="0.3">
      <c r="B15" s="42">
        <v>30</v>
      </c>
      <c r="C15" s="7"/>
      <c r="D15" s="7"/>
      <c r="E15" s="7"/>
      <c r="F15" s="8"/>
      <c r="G15" s="7"/>
      <c r="H15" s="7"/>
      <c r="I15" s="7">
        <v>0.08</v>
      </c>
      <c r="J15" s="7"/>
      <c r="K15" s="9">
        <v>0.1</v>
      </c>
      <c r="L15" s="10"/>
      <c r="M15" s="9"/>
      <c r="N15" s="9"/>
      <c r="O15" s="11"/>
      <c r="U15" s="11"/>
      <c r="V15" s="11"/>
      <c r="AE15" s="42">
        <f t="shared" si="3"/>
        <v>30</v>
      </c>
      <c r="AF15" s="7" t="e">
        <f t="shared" si="6"/>
        <v>#NUM!</v>
      </c>
      <c r="AG15" s="7" t="e">
        <f t="shared" si="7"/>
        <v>#NUM!</v>
      </c>
      <c r="AH15" s="7" t="e">
        <f t="shared" si="8"/>
        <v>#NUM!</v>
      </c>
      <c r="AI15" s="8"/>
      <c r="AJ15" s="7"/>
      <c r="AK15" s="7"/>
      <c r="AL15" s="7">
        <f t="shared" si="17"/>
        <v>-2.5257286443082556</v>
      </c>
      <c r="AM15" s="7"/>
      <c r="AN15" s="9">
        <f t="shared" ref="AN15:AN23" si="19">LN(K15)</f>
        <v>-2.3025850929940455</v>
      </c>
      <c r="AO15" s="10"/>
      <c r="AP15" s="7" t="e">
        <f t="shared" si="9"/>
        <v>#NUM!</v>
      </c>
      <c r="AQ15" s="7" t="e">
        <f t="shared" si="10"/>
        <v>#NUM!</v>
      </c>
      <c r="BC15">
        <f t="shared" si="11"/>
        <v>-2.4141568686511503</v>
      </c>
      <c r="BD15">
        <f t="shared" si="12"/>
        <v>0.11157177565710508</v>
      </c>
      <c r="BF15" s="7">
        <f t="shared" ref="BF15:BF23" si="20">_xlfn.LOGNORM.INV(0.95,BC15,BD15)</f>
        <v>0.10745988876663368</v>
      </c>
      <c r="BG15" s="7">
        <f t="shared" si="13"/>
        <v>0.1</v>
      </c>
      <c r="BH15" s="7">
        <f t="shared" si="14"/>
        <v>0.09</v>
      </c>
      <c r="BJ15">
        <f>BG15/BF15</f>
        <v>0.93057978328235558</v>
      </c>
      <c r="BK15">
        <f>BG15/BH15</f>
        <v>1.1111111111111112</v>
      </c>
      <c r="BL15">
        <f>BF15/BH15</f>
        <v>1.1939987640737075</v>
      </c>
      <c r="BM15">
        <f t="shared" si="15"/>
        <v>2</v>
      </c>
      <c r="BX15">
        <f t="shared" si="5"/>
        <v>2</v>
      </c>
      <c r="BY15">
        <f t="shared" si="16"/>
        <v>0.93057978328235558</v>
      </c>
      <c r="CB15" s="52">
        <f t="shared" ref="CB15" si="21">IF(BX15=0,"",BX15)</f>
        <v>2</v>
      </c>
      <c r="CC15" s="52">
        <f t="shared" si="18"/>
        <v>0.93057978328235558</v>
      </c>
      <c r="CF15">
        <v>6</v>
      </c>
      <c r="CG15">
        <v>0.90329296224057087</v>
      </c>
    </row>
    <row r="16" spans="2:85" x14ac:dyDescent="0.3">
      <c r="B16" s="42">
        <v>35</v>
      </c>
      <c r="C16" s="7"/>
      <c r="D16" s="7"/>
      <c r="E16" s="7"/>
      <c r="F16" s="8"/>
      <c r="G16" s="7">
        <v>0.05</v>
      </c>
      <c r="H16" s="7">
        <v>0.1</v>
      </c>
      <c r="I16" s="7">
        <v>0.15</v>
      </c>
      <c r="J16" s="7"/>
      <c r="K16" s="9">
        <v>0.13</v>
      </c>
      <c r="L16" s="10">
        <v>0.08</v>
      </c>
      <c r="M16" s="9"/>
      <c r="N16" s="9"/>
      <c r="O16" s="11"/>
      <c r="U16" s="11"/>
      <c r="V16" s="11"/>
      <c r="AE16" s="42">
        <f t="shared" si="3"/>
        <v>35</v>
      </c>
      <c r="AF16" s="7" t="e">
        <f t="shared" si="6"/>
        <v>#NUM!</v>
      </c>
      <c r="AG16" s="7" t="e">
        <f t="shared" si="7"/>
        <v>#NUM!</v>
      </c>
      <c r="AH16" s="7" t="e">
        <f t="shared" si="8"/>
        <v>#NUM!</v>
      </c>
      <c r="AI16" s="8"/>
      <c r="AJ16" s="7">
        <f t="shared" ref="AJ16:AJ23" si="22">LN(G16)</f>
        <v>-2.9957322735539909</v>
      </c>
      <c r="AK16" s="7">
        <f t="shared" ref="AK16:AK23" si="23">LN(H16)</f>
        <v>-2.3025850929940455</v>
      </c>
      <c r="AL16" s="7">
        <f t="shared" si="17"/>
        <v>-1.8971199848858813</v>
      </c>
      <c r="AM16" s="7"/>
      <c r="AN16" s="9">
        <f t="shared" si="19"/>
        <v>-2.0402208285265546</v>
      </c>
      <c r="AO16" s="10">
        <f t="shared" ref="AO16:AO23" si="24">LN(L16)</f>
        <v>-2.5257286443082556</v>
      </c>
      <c r="AP16" s="7" t="e">
        <f t="shared" si="9"/>
        <v>#NUM!</v>
      </c>
      <c r="AQ16" s="7" t="e">
        <f t="shared" si="10"/>
        <v>#NUM!</v>
      </c>
      <c r="BC16">
        <f t="shared" si="11"/>
        <v>-2.3522773648537454</v>
      </c>
      <c r="BD16">
        <f t="shared" si="12"/>
        <v>0.3875916433983479</v>
      </c>
      <c r="BF16" s="7">
        <f t="shared" si="20"/>
        <v>0.18000946530730441</v>
      </c>
      <c r="BG16" s="7">
        <f t="shared" si="13"/>
        <v>0.15</v>
      </c>
      <c r="BH16" s="7">
        <f t="shared" si="14"/>
        <v>0.10200000000000001</v>
      </c>
      <c r="BJ16">
        <f t="shared" ref="BJ16:BJ23" si="25">BG16/BF16</f>
        <v>0.83328951477038415</v>
      </c>
      <c r="BK16">
        <f t="shared" ref="BK16:BK23" si="26">BG16/BH16</f>
        <v>1.4705882352941175</v>
      </c>
      <c r="BL16">
        <f t="shared" ref="BL16:BL23" si="27">BF16/BH16</f>
        <v>1.7647986794833765</v>
      </c>
      <c r="BM16">
        <f t="shared" si="15"/>
        <v>5</v>
      </c>
      <c r="BX16">
        <f t="shared" si="5"/>
        <v>5</v>
      </c>
      <c r="BY16">
        <f t="shared" si="16"/>
        <v>0.83328951477038415</v>
      </c>
      <c r="CB16" s="52">
        <f t="shared" si="18"/>
        <v>5</v>
      </c>
      <c r="CC16" s="52">
        <f t="shared" si="18"/>
        <v>0.83328951477038415</v>
      </c>
      <c r="CF16">
        <v>6</v>
      </c>
      <c r="CG16">
        <v>0.89577613440219794</v>
      </c>
    </row>
    <row r="17" spans="2:85" x14ac:dyDescent="0.3">
      <c r="B17" s="42">
        <v>40</v>
      </c>
      <c r="C17" s="7"/>
      <c r="D17" s="7"/>
      <c r="E17" s="7"/>
      <c r="F17" s="8">
        <v>0.08</v>
      </c>
      <c r="G17" s="7">
        <v>0.08</v>
      </c>
      <c r="H17" s="7">
        <v>0.13</v>
      </c>
      <c r="I17" s="7">
        <v>0.2</v>
      </c>
      <c r="J17" s="7"/>
      <c r="K17" s="9">
        <v>0.18</v>
      </c>
      <c r="L17" s="10">
        <v>0.1</v>
      </c>
      <c r="M17" s="7"/>
      <c r="N17" s="9"/>
      <c r="O17" s="11"/>
      <c r="U17" s="11"/>
      <c r="V17" s="11"/>
      <c r="AE17" s="42">
        <f t="shared" si="3"/>
        <v>40</v>
      </c>
      <c r="AF17" s="7" t="e">
        <f t="shared" si="6"/>
        <v>#NUM!</v>
      </c>
      <c r="AG17" s="7" t="e">
        <f t="shared" si="7"/>
        <v>#NUM!</v>
      </c>
      <c r="AH17" s="7" t="e">
        <f t="shared" si="8"/>
        <v>#NUM!</v>
      </c>
      <c r="AI17" s="8">
        <f t="shared" ref="AI17:AI23" si="28">LN(F17)</f>
        <v>-2.5257286443082556</v>
      </c>
      <c r="AJ17" s="7">
        <f t="shared" si="22"/>
        <v>-2.5257286443082556</v>
      </c>
      <c r="AK17" s="7">
        <f t="shared" si="23"/>
        <v>-2.0402208285265546</v>
      </c>
      <c r="AL17" s="7">
        <f t="shared" si="17"/>
        <v>-1.6094379124341003</v>
      </c>
      <c r="AM17" s="7"/>
      <c r="AN17" s="9">
        <f t="shared" si="19"/>
        <v>-1.7147984280919266</v>
      </c>
      <c r="AO17" s="10">
        <f t="shared" si="24"/>
        <v>-2.3025850929940455</v>
      </c>
      <c r="AP17" s="7" t="e">
        <f t="shared" si="9"/>
        <v>#NUM!</v>
      </c>
      <c r="AQ17" s="7" t="e">
        <f t="shared" si="10"/>
        <v>#NUM!</v>
      </c>
      <c r="BC17">
        <f t="shared" si="11"/>
        <v>-2.119749925110523</v>
      </c>
      <c r="BD17">
        <f t="shared" si="12"/>
        <v>0.36372954282011671</v>
      </c>
      <c r="BF17" s="7">
        <f t="shared" si="20"/>
        <v>0.21839103873781637</v>
      </c>
      <c r="BG17" s="7">
        <f t="shared" si="13"/>
        <v>0.2</v>
      </c>
      <c r="BH17" s="7">
        <f t="shared" si="14"/>
        <v>0.12833333333333333</v>
      </c>
      <c r="BJ17">
        <f t="shared" si="25"/>
        <v>0.91578849185338951</v>
      </c>
      <c r="BK17">
        <f t="shared" si="26"/>
        <v>1.5584415584415585</v>
      </c>
      <c r="BL17">
        <f t="shared" si="27"/>
        <v>1.7017483538011666</v>
      </c>
      <c r="BM17">
        <f t="shared" si="15"/>
        <v>6</v>
      </c>
      <c r="BX17">
        <f t="shared" si="5"/>
        <v>6</v>
      </c>
      <c r="BY17">
        <f t="shared" si="16"/>
        <v>0.91578849185338951</v>
      </c>
      <c r="CB17" s="52">
        <f t="shared" si="18"/>
        <v>6</v>
      </c>
      <c r="CC17" s="52">
        <f t="shared" si="18"/>
        <v>0.91578849185338951</v>
      </c>
      <c r="CF17">
        <v>6</v>
      </c>
      <c r="CG17">
        <v>0.88656279866398258</v>
      </c>
    </row>
    <row r="18" spans="2:85" x14ac:dyDescent="0.3">
      <c r="B18" s="42">
        <v>45</v>
      </c>
      <c r="C18" s="7"/>
      <c r="D18" s="7">
        <v>0.08</v>
      </c>
      <c r="E18" s="7"/>
      <c r="F18" s="8">
        <v>0.1</v>
      </c>
      <c r="G18" s="7">
        <v>0.13</v>
      </c>
      <c r="H18" s="7">
        <v>0.15</v>
      </c>
      <c r="I18" s="7">
        <v>0.25</v>
      </c>
      <c r="J18" s="7"/>
      <c r="K18" s="9">
        <v>0.25</v>
      </c>
      <c r="L18" s="10" t="s">
        <v>16</v>
      </c>
      <c r="M18" s="9" t="s">
        <v>17</v>
      </c>
      <c r="N18" s="9"/>
      <c r="O18" s="11"/>
      <c r="U18" s="11"/>
      <c r="V18" s="11"/>
      <c r="AE18" s="42">
        <f t="shared" si="3"/>
        <v>45</v>
      </c>
      <c r="AF18" s="7" t="e">
        <f t="shared" si="6"/>
        <v>#NUM!</v>
      </c>
      <c r="AG18" s="7">
        <f t="shared" si="7"/>
        <v>-2.5257286443082556</v>
      </c>
      <c r="AH18" s="7" t="e">
        <f t="shared" si="8"/>
        <v>#NUM!</v>
      </c>
      <c r="AI18" s="8">
        <f t="shared" si="28"/>
        <v>-2.3025850929940455</v>
      </c>
      <c r="AJ18" s="7">
        <f t="shared" si="22"/>
        <v>-2.0402208285265546</v>
      </c>
      <c r="AK18" s="7">
        <f t="shared" si="23"/>
        <v>-1.8971199848858813</v>
      </c>
      <c r="AL18" s="7">
        <f t="shared" si="17"/>
        <v>-1.3862943611198906</v>
      </c>
      <c r="AM18" s="7"/>
      <c r="AN18" s="9">
        <f t="shared" si="19"/>
        <v>-1.3862943611198906</v>
      </c>
      <c r="AO18" s="10">
        <f t="shared" si="24"/>
        <v>-2.0402208285265546</v>
      </c>
      <c r="AP18" s="7">
        <f t="shared" si="9"/>
        <v>-2.5257286443082556</v>
      </c>
      <c r="AQ18" s="7" t="e">
        <f t="shared" si="10"/>
        <v>#NUM!</v>
      </c>
      <c r="BC18">
        <f t="shared" si="11"/>
        <v>-1.8421225761954698</v>
      </c>
      <c r="BD18">
        <f t="shared" si="12"/>
        <v>0.34377681781701763</v>
      </c>
      <c r="BF18" s="7">
        <f t="shared" si="20"/>
        <v>0.27896748907949548</v>
      </c>
      <c r="BG18" s="7">
        <f t="shared" si="13"/>
        <v>0.25</v>
      </c>
      <c r="BH18" s="7">
        <f t="shared" si="14"/>
        <v>0.17599999999999999</v>
      </c>
      <c r="BJ18">
        <f t="shared" si="25"/>
        <v>0.89616177435198974</v>
      </c>
      <c r="BK18">
        <f t="shared" si="26"/>
        <v>1.4204545454545456</v>
      </c>
      <c r="BL18">
        <f t="shared" si="27"/>
        <v>1.5850425515880426</v>
      </c>
      <c r="BM18">
        <f t="shared" si="15"/>
        <v>6</v>
      </c>
      <c r="BX18">
        <f t="shared" si="5"/>
        <v>6</v>
      </c>
      <c r="BY18">
        <f t="shared" si="16"/>
        <v>0.89616177435198974</v>
      </c>
      <c r="CB18" s="52">
        <f t="shared" si="18"/>
        <v>6</v>
      </c>
      <c r="CC18" s="52">
        <f t="shared" si="18"/>
        <v>0.89616177435198974</v>
      </c>
      <c r="CF18">
        <v>7</v>
      </c>
      <c r="CG18">
        <v>0.70180335841739983</v>
      </c>
    </row>
    <row r="19" spans="2:85" x14ac:dyDescent="0.3">
      <c r="B19" s="42">
        <v>50</v>
      </c>
      <c r="C19" s="7"/>
      <c r="D19" s="7">
        <v>0.1</v>
      </c>
      <c r="E19" s="7"/>
      <c r="F19" s="8">
        <v>0.13</v>
      </c>
      <c r="G19" s="7">
        <v>0.13</v>
      </c>
      <c r="H19" s="7">
        <v>0.18</v>
      </c>
      <c r="I19" s="7">
        <v>0.28000000000000003</v>
      </c>
      <c r="J19" s="7"/>
      <c r="K19" s="9">
        <v>0.28000000000000003</v>
      </c>
      <c r="L19" s="10" t="s">
        <v>18</v>
      </c>
      <c r="M19" s="9" t="s">
        <v>17</v>
      </c>
      <c r="N19" s="9"/>
      <c r="O19" s="11"/>
      <c r="U19" s="11"/>
      <c r="V19" s="11"/>
      <c r="AE19" s="42">
        <f t="shared" si="3"/>
        <v>50</v>
      </c>
      <c r="AF19" s="7" t="e">
        <f t="shared" si="6"/>
        <v>#NUM!</v>
      </c>
      <c r="AG19" s="7">
        <f t="shared" si="7"/>
        <v>-2.3025850929940455</v>
      </c>
      <c r="AH19" s="7" t="e">
        <f t="shared" si="8"/>
        <v>#NUM!</v>
      </c>
      <c r="AI19" s="8">
        <f t="shared" si="28"/>
        <v>-2.0402208285265546</v>
      </c>
      <c r="AJ19" s="7">
        <f t="shared" si="22"/>
        <v>-2.0402208285265546</v>
      </c>
      <c r="AK19" s="7">
        <f t="shared" si="23"/>
        <v>-1.7147984280919266</v>
      </c>
      <c r="AL19" s="7">
        <f t="shared" si="17"/>
        <v>-1.2729656758128873</v>
      </c>
      <c r="AM19" s="7"/>
      <c r="AN19" s="9">
        <f t="shared" si="19"/>
        <v>-1.2729656758128873</v>
      </c>
      <c r="AO19" s="10">
        <f t="shared" si="24"/>
        <v>-1.8971199848858813</v>
      </c>
      <c r="AP19" s="7">
        <f t="shared" si="9"/>
        <v>-2.5257286443082556</v>
      </c>
      <c r="AQ19" s="7" t="e">
        <f t="shared" si="10"/>
        <v>#NUM!</v>
      </c>
      <c r="BC19">
        <f t="shared" si="11"/>
        <v>-1.7063819036094487</v>
      </c>
      <c r="BD19">
        <f t="shared" si="12"/>
        <v>0.32533264057673711</v>
      </c>
      <c r="BF19" s="7">
        <f t="shared" si="20"/>
        <v>0.30997695288743832</v>
      </c>
      <c r="BG19" s="7">
        <f t="shared" si="13"/>
        <v>0.28000000000000003</v>
      </c>
      <c r="BH19" s="7">
        <f t="shared" si="14"/>
        <v>0.2</v>
      </c>
      <c r="BJ19">
        <f t="shared" si="25"/>
        <v>0.90329296224057087</v>
      </c>
      <c r="BK19">
        <f t="shared" si="26"/>
        <v>1.4000000000000001</v>
      </c>
      <c r="BL19">
        <f t="shared" si="27"/>
        <v>1.5498847644371916</v>
      </c>
      <c r="BM19">
        <f t="shared" si="15"/>
        <v>6</v>
      </c>
      <c r="BX19">
        <f t="shared" si="5"/>
        <v>6</v>
      </c>
      <c r="BY19">
        <f t="shared" si="16"/>
        <v>0.90329296224057087</v>
      </c>
      <c r="CB19" s="52">
        <f t="shared" si="18"/>
        <v>6</v>
      </c>
      <c r="CC19" s="52">
        <f t="shared" si="18"/>
        <v>0.90329296224057087</v>
      </c>
      <c r="CF19">
        <v>7</v>
      </c>
      <c r="CG19">
        <v>0.7915784515267571</v>
      </c>
    </row>
    <row r="20" spans="2:85" x14ac:dyDescent="0.3">
      <c r="B20" s="42">
        <v>55</v>
      </c>
      <c r="C20" s="7">
        <v>0.05</v>
      </c>
      <c r="D20" s="7">
        <v>0.1</v>
      </c>
      <c r="E20" s="7"/>
      <c r="F20" s="8">
        <v>0.15</v>
      </c>
      <c r="G20" s="7">
        <v>0.13</v>
      </c>
      <c r="H20" s="7">
        <v>0.2</v>
      </c>
      <c r="I20" s="7">
        <v>0.28000000000000003</v>
      </c>
      <c r="J20" s="7"/>
      <c r="K20" s="9">
        <v>0.28000000000000003</v>
      </c>
      <c r="L20" s="10" t="s">
        <v>18</v>
      </c>
      <c r="M20" s="9" t="s">
        <v>19</v>
      </c>
      <c r="N20" s="9"/>
      <c r="O20" s="11"/>
      <c r="U20" s="11"/>
      <c r="V20" s="11"/>
      <c r="AE20" s="42">
        <f t="shared" si="3"/>
        <v>55</v>
      </c>
      <c r="AF20" s="7">
        <f t="shared" si="6"/>
        <v>-2.9957322735539909</v>
      </c>
      <c r="AG20" s="7">
        <f t="shared" si="7"/>
        <v>-2.3025850929940455</v>
      </c>
      <c r="AH20" s="7" t="e">
        <f t="shared" si="8"/>
        <v>#NUM!</v>
      </c>
      <c r="AI20" s="8">
        <f t="shared" si="28"/>
        <v>-1.8971199848858813</v>
      </c>
      <c r="AJ20" s="7">
        <f t="shared" si="22"/>
        <v>-2.0402208285265546</v>
      </c>
      <c r="AK20" s="7">
        <f t="shared" si="23"/>
        <v>-1.6094379124341003</v>
      </c>
      <c r="AL20" s="7">
        <f t="shared" si="17"/>
        <v>-1.2729656758128873</v>
      </c>
      <c r="AM20" s="7"/>
      <c r="AN20" s="9">
        <f t="shared" si="19"/>
        <v>-1.2729656758128873</v>
      </c>
      <c r="AO20" s="10">
        <f t="shared" si="24"/>
        <v>-1.8971199848858813</v>
      </c>
      <c r="AP20" s="7">
        <f t="shared" si="9"/>
        <v>-2.3025850929940455</v>
      </c>
      <c r="AQ20" s="7" t="e">
        <f t="shared" si="10"/>
        <v>#NUM!</v>
      </c>
      <c r="BC20">
        <f t="shared" si="11"/>
        <v>-1.6649716770596987</v>
      </c>
      <c r="BD20">
        <f t="shared" si="12"/>
        <v>0.30523734163495159</v>
      </c>
      <c r="BF20" s="7">
        <f t="shared" si="20"/>
        <v>0.31257809763692784</v>
      </c>
      <c r="BG20" s="7">
        <f t="shared" si="13"/>
        <v>0.28000000000000003</v>
      </c>
      <c r="BH20" s="7">
        <f t="shared" si="14"/>
        <v>0.20800000000000002</v>
      </c>
      <c r="BJ20">
        <f t="shared" si="25"/>
        <v>0.89577613440219794</v>
      </c>
      <c r="BK20">
        <f t="shared" si="26"/>
        <v>1.3461538461538463</v>
      </c>
      <c r="BL20">
        <f t="shared" si="27"/>
        <v>1.5027793155621529</v>
      </c>
      <c r="BM20">
        <f t="shared" si="15"/>
        <v>6</v>
      </c>
      <c r="BX20">
        <f t="shared" si="5"/>
        <v>6</v>
      </c>
      <c r="BY20">
        <f t="shared" si="16"/>
        <v>0.89577613440219794</v>
      </c>
      <c r="CB20" s="52">
        <f t="shared" si="18"/>
        <v>6</v>
      </c>
      <c r="CC20" s="52">
        <f t="shared" si="18"/>
        <v>0.89577613440219794</v>
      </c>
      <c r="CF20">
        <v>2</v>
      </c>
      <c r="CG20">
        <v>0.85938198298947532</v>
      </c>
    </row>
    <row r="21" spans="2:85" x14ac:dyDescent="0.3">
      <c r="B21" s="42">
        <v>60</v>
      </c>
      <c r="C21" s="7">
        <v>0.08</v>
      </c>
      <c r="D21" s="7">
        <v>0.13</v>
      </c>
      <c r="E21" s="7">
        <v>0.08</v>
      </c>
      <c r="F21" s="8">
        <v>0.18</v>
      </c>
      <c r="G21" s="7">
        <v>0.15</v>
      </c>
      <c r="H21" s="7">
        <v>0.23</v>
      </c>
      <c r="I21" s="7">
        <v>0.3</v>
      </c>
      <c r="J21" s="7"/>
      <c r="K21" s="9">
        <v>0.3</v>
      </c>
      <c r="L21" s="10" t="s">
        <v>18</v>
      </c>
      <c r="M21" s="9" t="s">
        <v>16</v>
      </c>
      <c r="N21" s="9" t="s">
        <v>17</v>
      </c>
      <c r="O21" s="11"/>
      <c r="U21" s="11"/>
      <c r="V21" s="11"/>
      <c r="AE21" s="42">
        <f t="shared" si="3"/>
        <v>60</v>
      </c>
      <c r="AF21" s="7">
        <f t="shared" si="6"/>
        <v>-2.5257286443082556</v>
      </c>
      <c r="AG21" s="7">
        <f t="shared" si="7"/>
        <v>-2.0402208285265546</v>
      </c>
      <c r="AH21" s="7">
        <f t="shared" si="8"/>
        <v>-2.5257286443082556</v>
      </c>
      <c r="AI21" s="8">
        <f t="shared" si="28"/>
        <v>-1.7147984280919266</v>
      </c>
      <c r="AJ21" s="7">
        <f t="shared" si="22"/>
        <v>-1.8971199848858813</v>
      </c>
      <c r="AK21" s="7">
        <f t="shared" si="23"/>
        <v>-1.4696759700589417</v>
      </c>
      <c r="AL21" s="7">
        <f t="shared" si="17"/>
        <v>-1.2039728043259361</v>
      </c>
      <c r="AM21" s="7"/>
      <c r="AN21" s="9">
        <f t="shared" si="19"/>
        <v>-1.2039728043259361</v>
      </c>
      <c r="AO21" s="10">
        <f t="shared" si="24"/>
        <v>-1.8971199848858813</v>
      </c>
      <c r="AP21" s="7">
        <f t="shared" si="9"/>
        <v>-2.0402208285265546</v>
      </c>
      <c r="AQ21" s="7">
        <f t="shared" si="10"/>
        <v>-2.5257286443082556</v>
      </c>
      <c r="BC21">
        <f t="shared" si="11"/>
        <v>-1.5644433294290838</v>
      </c>
      <c r="BD21">
        <f t="shared" si="12"/>
        <v>0.29235053765528984</v>
      </c>
      <c r="BF21" s="7">
        <f t="shared" si="20"/>
        <v>0.33838550461635536</v>
      </c>
      <c r="BG21" s="7">
        <f t="shared" si="13"/>
        <v>0.3</v>
      </c>
      <c r="BH21" s="7">
        <f t="shared" si="14"/>
        <v>0.23199999999999998</v>
      </c>
      <c r="BJ21">
        <f t="shared" si="25"/>
        <v>0.88656279866398258</v>
      </c>
      <c r="BK21">
        <f t="shared" si="26"/>
        <v>1.2931034482758621</v>
      </c>
      <c r="BL21">
        <f t="shared" si="27"/>
        <v>1.4585582095532559</v>
      </c>
      <c r="BM21">
        <f t="shared" si="15"/>
        <v>6</v>
      </c>
      <c r="BX21">
        <f t="shared" si="5"/>
        <v>6</v>
      </c>
      <c r="BY21">
        <f t="shared" si="16"/>
        <v>0.88656279866398258</v>
      </c>
      <c r="CB21" s="52">
        <f t="shared" si="18"/>
        <v>6</v>
      </c>
      <c r="CC21" s="52">
        <f t="shared" si="18"/>
        <v>0.88656279866398258</v>
      </c>
      <c r="CF21">
        <v>5</v>
      </c>
      <c r="CG21">
        <v>0.91308249470457437</v>
      </c>
    </row>
    <row r="22" spans="2:85" x14ac:dyDescent="0.3">
      <c r="B22" s="42">
        <v>65</v>
      </c>
      <c r="C22" s="7">
        <v>0.08</v>
      </c>
      <c r="D22" s="7">
        <v>0.13</v>
      </c>
      <c r="E22" s="7">
        <v>0.13</v>
      </c>
      <c r="F22" s="8">
        <v>0.2</v>
      </c>
      <c r="G22" s="7">
        <v>0.15</v>
      </c>
      <c r="H22" s="7">
        <v>0.25</v>
      </c>
      <c r="I22" s="7">
        <v>0.33</v>
      </c>
      <c r="J22" s="7">
        <v>0.05</v>
      </c>
      <c r="K22" s="9">
        <v>0.3</v>
      </c>
      <c r="L22" s="10" t="s">
        <v>18</v>
      </c>
      <c r="M22" s="9" t="s">
        <v>18</v>
      </c>
      <c r="N22" s="9"/>
      <c r="O22" s="11"/>
      <c r="R22" t="s">
        <v>54</v>
      </c>
      <c r="S22" t="s">
        <v>52</v>
      </c>
      <c r="T22" t="s">
        <v>55</v>
      </c>
      <c r="U22" s="11"/>
      <c r="V22" s="11"/>
      <c r="AE22" s="42">
        <f t="shared" si="3"/>
        <v>65</v>
      </c>
      <c r="AF22" s="7">
        <f t="shared" si="6"/>
        <v>-2.5257286443082556</v>
      </c>
      <c r="AG22" s="7">
        <f t="shared" si="7"/>
        <v>-2.0402208285265546</v>
      </c>
      <c r="AH22" s="7">
        <f t="shared" si="8"/>
        <v>-2.0402208285265546</v>
      </c>
      <c r="AI22" s="8">
        <f t="shared" si="28"/>
        <v>-1.6094379124341003</v>
      </c>
      <c r="AJ22" s="7">
        <f t="shared" si="22"/>
        <v>-1.8971199848858813</v>
      </c>
      <c r="AK22" s="7">
        <f t="shared" si="23"/>
        <v>-1.3862943611198906</v>
      </c>
      <c r="AL22" s="7">
        <f t="shared" si="17"/>
        <v>-1.1086626245216111</v>
      </c>
      <c r="AM22" s="7">
        <f t="shared" ref="AM22:AM23" si="29">LN(J22)</f>
        <v>-2.9957322735539909</v>
      </c>
      <c r="AN22" s="9">
        <f t="shared" si="19"/>
        <v>-1.2039728043259361</v>
      </c>
      <c r="AO22" s="10">
        <f t="shared" si="24"/>
        <v>-1.8971199848858813</v>
      </c>
      <c r="AP22" s="7">
        <f t="shared" si="9"/>
        <v>-1.8971199848858813</v>
      </c>
      <c r="AQ22" s="7" t="e">
        <f t="shared" si="10"/>
        <v>#NUM!</v>
      </c>
      <c r="BC22">
        <f t="shared" si="11"/>
        <v>-1.7283342779610416</v>
      </c>
      <c r="BD22">
        <f t="shared" si="12"/>
        <v>0.59201236383259703</v>
      </c>
      <c r="BF22" s="7">
        <f t="shared" si="20"/>
        <v>0.47021718554349157</v>
      </c>
      <c r="BG22" s="7">
        <f t="shared" si="13"/>
        <v>0.33</v>
      </c>
      <c r="BH22" s="7">
        <f t="shared" si="14"/>
        <v>0.21333333333333335</v>
      </c>
      <c r="BJ22">
        <f t="shared" si="25"/>
        <v>0.70180335841739983</v>
      </c>
      <c r="BK22">
        <f t="shared" si="26"/>
        <v>1.546875</v>
      </c>
      <c r="BL22">
        <f t="shared" si="27"/>
        <v>2.2041430572351164</v>
      </c>
      <c r="BM22">
        <f t="shared" si="15"/>
        <v>7</v>
      </c>
      <c r="BX22">
        <f t="shared" si="5"/>
        <v>7</v>
      </c>
      <c r="BY22">
        <f t="shared" si="16"/>
        <v>0.70180335841739983</v>
      </c>
      <c r="CB22" s="52">
        <f t="shared" si="18"/>
        <v>7</v>
      </c>
      <c r="CC22" s="52">
        <f t="shared" si="18"/>
        <v>0.70180335841739983</v>
      </c>
      <c r="CF22">
        <v>5</v>
      </c>
      <c r="CG22">
        <v>0.90021066663628113</v>
      </c>
    </row>
    <row r="23" spans="2:85" ht="15" thickBot="1" x14ac:dyDescent="0.35">
      <c r="B23" s="42">
        <v>70</v>
      </c>
      <c r="C23" s="7">
        <v>0.13</v>
      </c>
      <c r="D23" s="7">
        <v>0.13</v>
      </c>
      <c r="E23" s="7">
        <v>0.15</v>
      </c>
      <c r="F23" s="12">
        <v>0.23</v>
      </c>
      <c r="G23" s="13">
        <v>0.18</v>
      </c>
      <c r="H23" s="13">
        <v>0.25</v>
      </c>
      <c r="I23" s="13">
        <v>0.33</v>
      </c>
      <c r="J23" s="13">
        <v>0.08</v>
      </c>
      <c r="K23" s="14">
        <v>0.3</v>
      </c>
      <c r="L23" s="15" t="s">
        <v>18</v>
      </c>
      <c r="M23" s="9" t="s">
        <v>18</v>
      </c>
      <c r="N23" s="9" t="s">
        <v>19</v>
      </c>
      <c r="O23" s="11"/>
      <c r="R23">
        <f>AVERAGE(F23:L23)</f>
        <v>0.22833333333333336</v>
      </c>
      <c r="S23">
        <f>_xlfn.STDEV.P(F23:L23)</f>
        <v>8.1938323688545617E-2</v>
      </c>
      <c r="T23">
        <f>_xlfn.LOGNORM.INV(0.95,R23,S23)</f>
        <v>1.4377938385673485</v>
      </c>
      <c r="U23" s="46">
        <f>_xlfn.NORM.INV(0.95,R23,S23)</f>
        <v>0.36310988223876128</v>
      </c>
      <c r="V23" s="46">
        <f>LN(T23)</f>
        <v>0.36310988223876128</v>
      </c>
      <c r="AE23" s="42">
        <f t="shared" si="3"/>
        <v>70</v>
      </c>
      <c r="AF23" s="7">
        <f t="shared" si="6"/>
        <v>-2.0402208285265546</v>
      </c>
      <c r="AG23" s="7">
        <f t="shared" si="7"/>
        <v>-2.0402208285265546</v>
      </c>
      <c r="AH23" s="7">
        <f t="shared" si="8"/>
        <v>-1.8971199848858813</v>
      </c>
      <c r="AI23" s="12">
        <f t="shared" si="28"/>
        <v>-1.4696759700589417</v>
      </c>
      <c r="AJ23" s="13">
        <f t="shared" si="22"/>
        <v>-1.7147984280919266</v>
      </c>
      <c r="AK23" s="13">
        <f t="shared" si="23"/>
        <v>-1.3862943611198906</v>
      </c>
      <c r="AL23" s="13">
        <f t="shared" si="17"/>
        <v>-1.1086626245216111</v>
      </c>
      <c r="AM23" s="13">
        <f t="shared" si="29"/>
        <v>-2.5257286443082556</v>
      </c>
      <c r="AN23" s="14">
        <f t="shared" si="19"/>
        <v>-1.2039728043259361</v>
      </c>
      <c r="AO23" s="15">
        <f t="shared" si="24"/>
        <v>-1.8971199848858813</v>
      </c>
      <c r="AP23" s="7">
        <f t="shared" si="9"/>
        <v>-1.8971199848858813</v>
      </c>
      <c r="AQ23" s="7">
        <f t="shared" si="10"/>
        <v>-2.3025850929940455</v>
      </c>
      <c r="BC23">
        <f t="shared" si="11"/>
        <v>-1.6151789739017774</v>
      </c>
      <c r="BD23">
        <f t="shared" si="12"/>
        <v>0.45003556808442258</v>
      </c>
      <c r="BF23" s="7">
        <f t="shared" si="20"/>
        <v>0.41688855900954913</v>
      </c>
      <c r="BG23" s="7">
        <f t="shared" si="13"/>
        <v>0.33</v>
      </c>
      <c r="BH23" s="7">
        <f t="shared" si="14"/>
        <v>0.22833333333333336</v>
      </c>
      <c r="BJ23">
        <f t="shared" si="25"/>
        <v>0.7915784515267571</v>
      </c>
      <c r="BK23">
        <f t="shared" si="26"/>
        <v>1.4452554744525545</v>
      </c>
      <c r="BL23">
        <f t="shared" si="27"/>
        <v>1.8257893095308719</v>
      </c>
      <c r="BM23">
        <f t="shared" si="15"/>
        <v>7</v>
      </c>
      <c r="BX23">
        <f t="shared" si="5"/>
        <v>7</v>
      </c>
      <c r="BY23">
        <f t="shared" si="16"/>
        <v>0.7915784515267571</v>
      </c>
      <c r="CB23" s="52">
        <f t="shared" si="18"/>
        <v>7</v>
      </c>
      <c r="CC23" s="52">
        <f t="shared" si="18"/>
        <v>0.7915784515267571</v>
      </c>
      <c r="CF23">
        <v>5</v>
      </c>
      <c r="CG23">
        <v>0.85822160951920123</v>
      </c>
    </row>
    <row r="24" spans="2:85" x14ac:dyDescent="0.3">
      <c r="K24" s="9"/>
      <c r="L24" s="9"/>
      <c r="M24" s="11"/>
      <c r="N24" s="11"/>
      <c r="O24" s="11"/>
      <c r="P24" s="11"/>
      <c r="Q24" s="11"/>
      <c r="BX24">
        <f t="shared" si="5"/>
        <v>0</v>
      </c>
      <c r="BY24">
        <f t="shared" si="16"/>
        <v>0</v>
      </c>
      <c r="CF24">
        <v>5</v>
      </c>
      <c r="CG24">
        <v>0.93547650619476608</v>
      </c>
    </row>
    <row r="25" spans="2:85" x14ac:dyDescent="0.3">
      <c r="K25" s="3"/>
      <c r="L25" s="3"/>
      <c r="BX25">
        <f t="shared" si="5"/>
        <v>0</v>
      </c>
      <c r="BY25">
        <f t="shared" si="16"/>
        <v>0</v>
      </c>
      <c r="CF25">
        <v>6</v>
      </c>
      <c r="CG25">
        <v>0.6047321345890796</v>
      </c>
    </row>
    <row r="26" spans="2:85" x14ac:dyDescent="0.3">
      <c r="K26" s="3"/>
      <c r="L26" s="3"/>
      <c r="BX26">
        <f t="shared" si="5"/>
        <v>0</v>
      </c>
      <c r="BY26">
        <f t="shared" si="16"/>
        <v>0</v>
      </c>
      <c r="CF26">
        <v>6</v>
      </c>
      <c r="CG26">
        <v>0.69420010986343827</v>
      </c>
    </row>
    <row r="27" spans="2:85" ht="15" thickBot="1" x14ac:dyDescent="0.35">
      <c r="B27" s="1" t="s">
        <v>20</v>
      </c>
      <c r="K27" s="3"/>
      <c r="L27" s="3"/>
      <c r="AE27" s="1" t="s">
        <v>20</v>
      </c>
      <c r="AF27"/>
      <c r="AN27" s="3"/>
      <c r="AO27" s="3"/>
      <c r="BJ27" s="50">
        <f>AVERAGE(BJ34:BJ42)</f>
        <v>0.82606324414816201</v>
      </c>
      <c r="BK27" s="50">
        <f t="shared" ref="BK27:BL27" si="30">AVERAGE(BK34:BK42)</f>
        <v>1.3264396606331132</v>
      </c>
      <c r="BL27" s="50">
        <f t="shared" si="30"/>
        <v>1.6367904805496547</v>
      </c>
      <c r="BX27">
        <f t="shared" si="5"/>
        <v>0</v>
      </c>
      <c r="BY27">
        <f t="shared" si="16"/>
        <v>0.82606324414816201</v>
      </c>
      <c r="CB27" s="52" t="str">
        <f t="shared" si="18"/>
        <v/>
      </c>
      <c r="CF27">
        <v>6</v>
      </c>
      <c r="CG27">
        <v>0.82586302620843832</v>
      </c>
    </row>
    <row r="28" spans="2:85" ht="15" thickBot="1" x14ac:dyDescent="0.35">
      <c r="B28" s="1"/>
      <c r="C28" s="4"/>
      <c r="D28" s="4"/>
      <c r="E28" s="4"/>
      <c r="F28" s="53" t="s">
        <v>2</v>
      </c>
      <c r="G28" s="54"/>
      <c r="H28" s="54"/>
      <c r="I28" s="54"/>
      <c r="J28" s="54"/>
      <c r="K28" s="55"/>
      <c r="L28" s="16"/>
      <c r="AE28" s="1"/>
      <c r="AF28" s="4"/>
      <c r="AG28" s="4"/>
      <c r="AH28" s="4"/>
      <c r="AI28" s="53" t="s">
        <v>2</v>
      </c>
      <c r="AJ28" s="54"/>
      <c r="AK28" s="54"/>
      <c r="AL28" s="54"/>
      <c r="AM28" s="54"/>
      <c r="AN28" s="55"/>
      <c r="AO28" s="16"/>
      <c r="BX28">
        <f t="shared" si="5"/>
        <v>0</v>
      </c>
      <c r="BY28">
        <f t="shared" si="16"/>
        <v>0</v>
      </c>
      <c r="CF28">
        <v>6</v>
      </c>
      <c r="CG28">
        <v>0.84340066662820412</v>
      </c>
    </row>
    <row r="29" spans="2:85" x14ac:dyDescent="0.3">
      <c r="B29" s="4" t="s">
        <v>3</v>
      </c>
      <c r="C29" s="4" t="s">
        <v>5</v>
      </c>
      <c r="D29" s="4" t="s">
        <v>5</v>
      </c>
      <c r="E29" s="4" t="s">
        <v>6</v>
      </c>
      <c r="F29" s="17" t="s">
        <v>7</v>
      </c>
      <c r="G29" s="18" t="s">
        <v>8</v>
      </c>
      <c r="H29" s="18" t="s">
        <v>21</v>
      </c>
      <c r="I29" s="18" t="s">
        <v>9</v>
      </c>
      <c r="J29" s="18" t="s">
        <v>10</v>
      </c>
      <c r="K29" s="19" t="s">
        <v>12</v>
      </c>
      <c r="L29" s="5" t="s">
        <v>13</v>
      </c>
      <c r="M29" s="4" t="s">
        <v>14</v>
      </c>
      <c r="N29" s="4" t="s">
        <v>22</v>
      </c>
      <c r="U29" s="6"/>
      <c r="V29" s="4"/>
      <c r="AE29" s="4" t="s">
        <v>3</v>
      </c>
      <c r="AF29" s="4" t="s">
        <v>5</v>
      </c>
      <c r="AG29" s="4" t="s">
        <v>5</v>
      </c>
      <c r="AH29" s="4" t="s">
        <v>6</v>
      </c>
      <c r="AI29" s="17" t="s">
        <v>7</v>
      </c>
      <c r="AJ29" s="18" t="s">
        <v>8</v>
      </c>
      <c r="AK29" s="18" t="s">
        <v>21</v>
      </c>
      <c r="AL29" s="18" t="s">
        <v>9</v>
      </c>
      <c r="AM29" s="18" t="s">
        <v>10</v>
      </c>
      <c r="AN29" s="19" t="s">
        <v>12</v>
      </c>
      <c r="AO29" s="5" t="s">
        <v>13</v>
      </c>
      <c r="AP29" s="4" t="s">
        <v>14</v>
      </c>
      <c r="AQ29" s="4" t="s">
        <v>22</v>
      </c>
      <c r="BC29" t="s">
        <v>51</v>
      </c>
      <c r="BD29" t="s">
        <v>52</v>
      </c>
      <c r="BF29" s="47" t="s">
        <v>53</v>
      </c>
      <c r="BG29" s="47" t="s">
        <v>68</v>
      </c>
      <c r="BH29" s="1" t="s">
        <v>69</v>
      </c>
      <c r="BJ29" s="1" t="s">
        <v>70</v>
      </c>
      <c r="BK29" s="1" t="s">
        <v>71</v>
      </c>
      <c r="BL29" s="1" t="s">
        <v>72</v>
      </c>
      <c r="BX29">
        <f t="shared" si="5"/>
        <v>0</v>
      </c>
      <c r="CF29">
        <v>5</v>
      </c>
      <c r="CG29">
        <v>0.82635371641453959</v>
      </c>
    </row>
    <row r="30" spans="2:85" x14ac:dyDescent="0.3">
      <c r="B30" s="7">
        <v>0</v>
      </c>
      <c r="C30" s="7"/>
      <c r="D30" s="7"/>
      <c r="E30" s="7"/>
      <c r="F30" s="8"/>
      <c r="G30" s="7"/>
      <c r="H30" s="7"/>
      <c r="I30" s="7"/>
      <c r="J30" s="7"/>
      <c r="K30" s="20"/>
      <c r="L30" s="9"/>
      <c r="M30" s="9"/>
      <c r="N30" s="9"/>
      <c r="U30" s="11"/>
      <c r="V30" s="11"/>
      <c r="AE30" s="7">
        <v>0</v>
      </c>
      <c r="AG30" s="7"/>
      <c r="AH30" s="7"/>
      <c r="AI30" s="8"/>
      <c r="AJ30" s="7"/>
      <c r="AK30" s="7"/>
      <c r="AL30" s="7"/>
      <c r="AM30" s="7"/>
      <c r="AN30" s="20"/>
      <c r="AO30" s="9"/>
      <c r="AP30" s="9"/>
      <c r="AQ30" s="9"/>
      <c r="BC30" t="e">
        <f t="shared" ref="BC30:BC41" si="31">AVERAGE(AI30:AN30)</f>
        <v>#DIV/0!</v>
      </c>
      <c r="BD30" t="e">
        <f t="shared" ref="BD30:BD41" si="32">_xlfn.STDEV.P(AI30:AN30)</f>
        <v>#DIV/0!</v>
      </c>
      <c r="BF30" s="7" t="e">
        <f t="shared" ref="BF30:BF41" si="33">_xlfn.LOGNORM.INV(0.95,BC30,BD30)</f>
        <v>#DIV/0!</v>
      </c>
      <c r="BG30" s="7">
        <f>MAX(F30:K30)</f>
        <v>0</v>
      </c>
      <c r="BH30" s="7" t="e">
        <f>AVERAGE(F30:K30)</f>
        <v>#DIV/0!</v>
      </c>
      <c r="BM30">
        <f>COUNTA(F30:K30)</f>
        <v>0</v>
      </c>
      <c r="BX30">
        <f t="shared" si="5"/>
        <v>0</v>
      </c>
      <c r="BY30">
        <f t="shared" si="16"/>
        <v>0</v>
      </c>
      <c r="CF30">
        <v>5</v>
      </c>
      <c r="CG30">
        <v>1.0014912024540621</v>
      </c>
    </row>
    <row r="31" spans="2:85" x14ac:dyDescent="0.3">
      <c r="B31" s="7">
        <v>10</v>
      </c>
      <c r="C31" s="7"/>
      <c r="D31" s="7"/>
      <c r="E31" s="7"/>
      <c r="F31" s="8"/>
      <c r="G31" s="7"/>
      <c r="H31" s="7"/>
      <c r="I31" s="7"/>
      <c r="J31" s="7"/>
      <c r="K31" s="10"/>
      <c r="L31" s="9"/>
      <c r="M31" s="9"/>
      <c r="N31" s="9"/>
      <c r="U31" s="11"/>
      <c r="V31" s="11"/>
      <c r="AE31" s="7">
        <v>10</v>
      </c>
      <c r="AG31" s="7"/>
      <c r="AH31" s="7"/>
      <c r="AI31" s="8"/>
      <c r="AJ31" s="7"/>
      <c r="AK31" s="7"/>
      <c r="AL31" s="7"/>
      <c r="AM31" s="7"/>
      <c r="AN31" s="10"/>
      <c r="AO31" s="9"/>
      <c r="AP31" s="9"/>
      <c r="AQ31" s="9"/>
      <c r="BC31" t="e">
        <f t="shared" si="31"/>
        <v>#DIV/0!</v>
      </c>
      <c r="BD31" t="e">
        <f t="shared" si="32"/>
        <v>#DIV/0!</v>
      </c>
      <c r="BF31" s="7" t="e">
        <f t="shared" si="33"/>
        <v>#DIV/0!</v>
      </c>
      <c r="BG31" s="7">
        <f t="shared" ref="BG31:BG42" si="34">MAX(F31:K31)</f>
        <v>0</v>
      </c>
      <c r="BH31" s="7" t="e">
        <f t="shared" ref="BH31:BH42" si="35">AVERAGE(F31:K31)</f>
        <v>#DIV/0!</v>
      </c>
      <c r="BM31">
        <f t="shared" ref="BM31:BM42" si="36">COUNTA(F31:K31)</f>
        <v>0</v>
      </c>
      <c r="BX31">
        <f t="shared" si="5"/>
        <v>0</v>
      </c>
      <c r="BY31">
        <f t="shared" si="16"/>
        <v>0</v>
      </c>
      <c r="CF31">
        <v>5</v>
      </c>
      <c r="CG31">
        <v>0.84417113423453505</v>
      </c>
    </row>
    <row r="32" spans="2:85" x14ac:dyDescent="0.3">
      <c r="B32" s="7">
        <v>20</v>
      </c>
      <c r="C32" s="7"/>
      <c r="D32" s="7"/>
      <c r="E32" s="7"/>
      <c r="F32" s="8"/>
      <c r="G32" s="7"/>
      <c r="H32" s="7"/>
      <c r="I32" s="7"/>
      <c r="J32" s="7"/>
      <c r="K32" s="10"/>
      <c r="L32" s="9"/>
      <c r="M32" s="9"/>
      <c r="N32" s="9"/>
      <c r="U32" s="11"/>
      <c r="V32" s="11"/>
      <c r="AE32" s="7">
        <v>20</v>
      </c>
      <c r="AG32" s="7"/>
      <c r="AH32" s="7"/>
      <c r="AI32" s="8"/>
      <c r="AJ32" s="7"/>
      <c r="AK32" s="7"/>
      <c r="AL32" s="7"/>
      <c r="AM32" s="7"/>
      <c r="AN32" s="10"/>
      <c r="AO32" s="9"/>
      <c r="AP32" s="9"/>
      <c r="AQ32" s="9"/>
      <c r="BC32" t="e">
        <f t="shared" si="31"/>
        <v>#DIV/0!</v>
      </c>
      <c r="BD32" t="e">
        <f t="shared" si="32"/>
        <v>#DIV/0!</v>
      </c>
      <c r="BF32" s="7" t="e">
        <f t="shared" si="33"/>
        <v>#DIV/0!</v>
      </c>
      <c r="BG32" s="7">
        <f t="shared" si="34"/>
        <v>0</v>
      </c>
      <c r="BH32" s="7" t="e">
        <f t="shared" si="35"/>
        <v>#DIV/0!</v>
      </c>
      <c r="BM32">
        <f t="shared" si="36"/>
        <v>0</v>
      </c>
      <c r="BX32">
        <f t="shared" si="5"/>
        <v>0</v>
      </c>
      <c r="BY32">
        <f t="shared" si="16"/>
        <v>0</v>
      </c>
      <c r="CF32">
        <v>6</v>
      </c>
      <c r="CG32">
        <v>0.94766984752136774</v>
      </c>
    </row>
    <row r="33" spans="2:85" x14ac:dyDescent="0.3">
      <c r="B33" s="7">
        <v>25</v>
      </c>
      <c r="C33" s="7"/>
      <c r="D33" s="7"/>
      <c r="E33" s="7"/>
      <c r="F33" s="8"/>
      <c r="G33" s="7"/>
      <c r="H33" s="7"/>
      <c r="I33" s="7"/>
      <c r="J33" s="7"/>
      <c r="K33" s="10"/>
      <c r="L33" s="9"/>
      <c r="M33" s="9"/>
      <c r="N33" s="9"/>
      <c r="U33" s="11"/>
      <c r="V33" s="11"/>
      <c r="AE33" s="7">
        <v>25</v>
      </c>
      <c r="AG33" s="7"/>
      <c r="AH33" s="7"/>
      <c r="AI33" s="8"/>
      <c r="AJ33" s="7"/>
      <c r="AK33" s="7"/>
      <c r="AL33" s="7"/>
      <c r="AM33" s="7"/>
      <c r="AN33" s="10"/>
      <c r="AO33" s="9"/>
      <c r="AP33" s="9"/>
      <c r="AQ33" s="9"/>
      <c r="BC33" t="e">
        <f t="shared" si="31"/>
        <v>#DIV/0!</v>
      </c>
      <c r="BD33" t="e">
        <f t="shared" si="32"/>
        <v>#DIV/0!</v>
      </c>
      <c r="BF33" s="7" t="e">
        <f t="shared" si="33"/>
        <v>#DIV/0!</v>
      </c>
      <c r="BG33" s="7">
        <f t="shared" si="34"/>
        <v>0</v>
      </c>
      <c r="BH33" s="7" t="e">
        <f t="shared" si="35"/>
        <v>#DIV/0!</v>
      </c>
      <c r="BM33">
        <f t="shared" si="36"/>
        <v>0</v>
      </c>
      <c r="BX33">
        <f t="shared" si="5"/>
        <v>0</v>
      </c>
      <c r="BY33">
        <f t="shared" si="16"/>
        <v>0</v>
      </c>
      <c r="CF33">
        <v>7</v>
      </c>
      <c r="CG33">
        <v>0.81033708640707103</v>
      </c>
    </row>
    <row r="34" spans="2:85" x14ac:dyDescent="0.3">
      <c r="B34" s="7">
        <v>30</v>
      </c>
      <c r="C34" s="7"/>
      <c r="D34" s="7"/>
      <c r="E34" s="7"/>
      <c r="F34" s="8"/>
      <c r="G34" s="7"/>
      <c r="H34" s="7"/>
      <c r="I34" s="7">
        <v>0.05</v>
      </c>
      <c r="J34" s="7">
        <v>0.08</v>
      </c>
      <c r="K34" s="10"/>
      <c r="L34" s="9"/>
      <c r="M34" s="9"/>
      <c r="N34" s="9"/>
      <c r="U34" s="11"/>
      <c r="V34" s="11"/>
      <c r="AE34" s="7">
        <v>30</v>
      </c>
      <c r="AF34" s="7" t="e">
        <f>LN(C34)</f>
        <v>#NUM!</v>
      </c>
      <c r="AG34" s="7" t="e">
        <f t="shared" ref="AG34:AQ34" si="37">LN(D34)</f>
        <v>#NUM!</v>
      </c>
      <c r="AH34" s="7" t="e">
        <f t="shared" si="37"/>
        <v>#NUM!</v>
      </c>
      <c r="AI34" s="8"/>
      <c r="AJ34" s="7"/>
      <c r="AK34" s="7"/>
      <c r="AL34" s="7">
        <f t="shared" si="37"/>
        <v>-2.9957322735539909</v>
      </c>
      <c r="AM34" s="7">
        <f t="shared" si="37"/>
        <v>-2.5257286443082556</v>
      </c>
      <c r="AN34" s="48"/>
      <c r="AO34" s="7" t="e">
        <f t="shared" si="37"/>
        <v>#NUM!</v>
      </c>
      <c r="AP34" s="7" t="e">
        <f t="shared" si="37"/>
        <v>#NUM!</v>
      </c>
      <c r="AQ34" s="7" t="e">
        <f t="shared" si="37"/>
        <v>#NUM!</v>
      </c>
      <c r="BC34">
        <f t="shared" si="31"/>
        <v>-2.760730458931123</v>
      </c>
      <c r="BD34">
        <f t="shared" si="32"/>
        <v>0.23500181462286762</v>
      </c>
      <c r="BF34" s="7">
        <f t="shared" si="33"/>
        <v>9.309015267193442E-2</v>
      </c>
      <c r="BG34" s="7">
        <f t="shared" si="34"/>
        <v>0.08</v>
      </c>
      <c r="BH34" s="7">
        <f t="shared" si="35"/>
        <v>6.5000000000000002E-2</v>
      </c>
      <c r="BJ34">
        <f>BG34/BF34</f>
        <v>0.85938198298947532</v>
      </c>
      <c r="BK34">
        <f>BG34/BH34</f>
        <v>1.2307692307692308</v>
      </c>
      <c r="BL34">
        <f>BF34/BH34</f>
        <v>1.4321561949528372</v>
      </c>
      <c r="BM34">
        <f t="shared" si="36"/>
        <v>2</v>
      </c>
      <c r="BX34">
        <f t="shared" si="5"/>
        <v>2</v>
      </c>
      <c r="BY34">
        <f t="shared" si="16"/>
        <v>0.85938198298947532</v>
      </c>
      <c r="CB34" s="52">
        <f t="shared" si="18"/>
        <v>2</v>
      </c>
      <c r="CC34" s="52">
        <f t="shared" si="18"/>
        <v>0.85938198298947532</v>
      </c>
      <c r="CF34">
        <v>7</v>
      </c>
      <c r="CG34">
        <v>0.86139426944681707</v>
      </c>
    </row>
    <row r="35" spans="2:85" x14ac:dyDescent="0.3">
      <c r="B35" s="7">
        <v>35</v>
      </c>
      <c r="C35" s="7"/>
      <c r="D35" s="7"/>
      <c r="E35" s="7"/>
      <c r="F35" s="8">
        <v>0.05</v>
      </c>
      <c r="G35" s="7"/>
      <c r="H35" s="7">
        <v>0.1</v>
      </c>
      <c r="I35" s="7">
        <v>0.08</v>
      </c>
      <c r="J35" s="7">
        <v>0.13</v>
      </c>
      <c r="K35" s="10">
        <v>0.05</v>
      </c>
      <c r="L35" s="9"/>
      <c r="M35" s="9"/>
      <c r="N35" s="9"/>
      <c r="U35" s="11"/>
      <c r="V35" s="11"/>
      <c r="AE35" s="7">
        <v>35</v>
      </c>
      <c r="AF35" s="7" t="e">
        <f t="shared" ref="AF35:AF42" si="38">LN(C35)</f>
        <v>#NUM!</v>
      </c>
      <c r="AG35" s="7" t="e">
        <f t="shared" ref="AG35:AG42" si="39">LN(D35)</f>
        <v>#NUM!</v>
      </c>
      <c r="AH35" s="7" t="e">
        <f t="shared" ref="AH35:AH42" si="40">LN(E35)</f>
        <v>#NUM!</v>
      </c>
      <c r="AI35" s="8">
        <f t="shared" ref="AI35:AI42" si="41">LN(F35)</f>
        <v>-2.9957322735539909</v>
      </c>
      <c r="AJ35" s="7"/>
      <c r="AK35" s="7">
        <f t="shared" ref="AK35:AK42" si="42">LN(H35)</f>
        <v>-2.3025850929940455</v>
      </c>
      <c r="AL35" s="7">
        <f t="shared" ref="AL35:AL42" si="43">LN(I35)</f>
        <v>-2.5257286443082556</v>
      </c>
      <c r="AM35" s="7">
        <f t="shared" ref="AM35:AM42" si="44">LN(J35)</f>
        <v>-2.0402208285265546</v>
      </c>
      <c r="AN35" s="48">
        <f t="shared" ref="AN35:AN42" si="45">LN(K35)</f>
        <v>-2.9957322735539909</v>
      </c>
      <c r="AO35" s="7" t="e">
        <f t="shared" ref="AO35:AO42" si="46">LN(L35)</f>
        <v>#NUM!</v>
      </c>
      <c r="AP35" s="7" t="e">
        <f t="shared" ref="AP35:AP42" si="47">LN(M35)</f>
        <v>#NUM!</v>
      </c>
      <c r="AQ35" s="7" t="e">
        <f t="shared" ref="AQ35:AQ42" si="48">LN(N35)</f>
        <v>#NUM!</v>
      </c>
      <c r="BC35">
        <f t="shared" si="31"/>
        <v>-2.5719998225873675</v>
      </c>
      <c r="BD35">
        <f t="shared" si="32"/>
        <v>0.37857960774185284</v>
      </c>
      <c r="BF35" s="7">
        <f t="shared" si="33"/>
        <v>0.14237486837600713</v>
      </c>
      <c r="BG35" s="7">
        <f t="shared" si="34"/>
        <v>0.13</v>
      </c>
      <c r="BH35" s="7">
        <f t="shared" si="35"/>
        <v>8.2000000000000003E-2</v>
      </c>
      <c r="BJ35">
        <f t="shared" ref="BJ35:BJ42" si="49">BG35/BF35</f>
        <v>0.91308249470457437</v>
      </c>
      <c r="BK35">
        <f t="shared" ref="BK35:BK42" si="50">BG35/BH35</f>
        <v>1.5853658536585367</v>
      </c>
      <c r="BL35">
        <f t="shared" ref="BL35:BL42" si="51">BF35/BH35</f>
        <v>1.7362788826342332</v>
      </c>
      <c r="BM35">
        <f t="shared" si="36"/>
        <v>5</v>
      </c>
      <c r="BX35">
        <f t="shared" si="5"/>
        <v>5</v>
      </c>
      <c r="BY35">
        <f t="shared" si="16"/>
        <v>0.91308249470457437</v>
      </c>
      <c r="CB35" s="52">
        <f t="shared" si="18"/>
        <v>5</v>
      </c>
      <c r="CC35" s="52">
        <f t="shared" si="18"/>
        <v>0.91308249470457437</v>
      </c>
      <c r="CF35">
        <v>7</v>
      </c>
      <c r="CG35">
        <v>0.85708452678987435</v>
      </c>
    </row>
    <row r="36" spans="2:85" x14ac:dyDescent="0.3">
      <c r="B36" s="7">
        <v>40</v>
      </c>
      <c r="C36" s="7"/>
      <c r="D36" s="7"/>
      <c r="E36" s="7">
        <v>0.08</v>
      </c>
      <c r="F36" s="8">
        <v>0.08</v>
      </c>
      <c r="G36" s="7"/>
      <c r="H36" s="7">
        <v>0.13</v>
      </c>
      <c r="I36" s="7">
        <v>0.13</v>
      </c>
      <c r="J36" s="7">
        <v>0.15</v>
      </c>
      <c r="K36" s="10">
        <v>0.1</v>
      </c>
      <c r="L36" s="9"/>
      <c r="M36" s="9">
        <v>0.08</v>
      </c>
      <c r="N36" s="9"/>
      <c r="U36" s="11"/>
      <c r="V36" s="11"/>
      <c r="AE36" s="7">
        <v>40</v>
      </c>
      <c r="AF36" s="7" t="e">
        <f t="shared" si="38"/>
        <v>#NUM!</v>
      </c>
      <c r="AG36" s="7" t="e">
        <f t="shared" si="39"/>
        <v>#NUM!</v>
      </c>
      <c r="AH36" s="7">
        <f t="shared" si="40"/>
        <v>-2.5257286443082556</v>
      </c>
      <c r="AI36" s="8">
        <f t="shared" si="41"/>
        <v>-2.5257286443082556</v>
      </c>
      <c r="AJ36" s="7"/>
      <c r="AK36" s="7">
        <f t="shared" si="42"/>
        <v>-2.0402208285265546</v>
      </c>
      <c r="AL36" s="7">
        <f t="shared" si="43"/>
        <v>-2.0402208285265546</v>
      </c>
      <c r="AM36" s="7">
        <f t="shared" si="44"/>
        <v>-1.8971199848858813</v>
      </c>
      <c r="AN36" s="48">
        <f t="shared" si="45"/>
        <v>-2.3025850929940455</v>
      </c>
      <c r="AO36" s="7" t="e">
        <f t="shared" si="46"/>
        <v>#NUM!</v>
      </c>
      <c r="AP36" s="7">
        <f t="shared" si="47"/>
        <v>-2.5257286443082556</v>
      </c>
      <c r="AQ36" s="7" t="e">
        <f t="shared" si="48"/>
        <v>#NUM!</v>
      </c>
      <c r="BC36">
        <f t="shared" si="31"/>
        <v>-2.1611750758482584</v>
      </c>
      <c r="BD36">
        <f t="shared" si="32"/>
        <v>0.22444645160018065</v>
      </c>
      <c r="BF36" s="7">
        <f t="shared" si="33"/>
        <v>0.16662766345625366</v>
      </c>
      <c r="BG36" s="7">
        <f t="shared" si="34"/>
        <v>0.15</v>
      </c>
      <c r="BH36" s="7">
        <f t="shared" si="35"/>
        <v>0.11799999999999999</v>
      </c>
      <c r="BJ36">
        <f t="shared" si="49"/>
        <v>0.90021066663628113</v>
      </c>
      <c r="BK36">
        <f t="shared" si="50"/>
        <v>1.271186440677966</v>
      </c>
      <c r="BL36">
        <f t="shared" si="51"/>
        <v>1.4120988428496073</v>
      </c>
      <c r="BM36">
        <f t="shared" si="36"/>
        <v>5</v>
      </c>
      <c r="BX36">
        <f t="shared" si="5"/>
        <v>5</v>
      </c>
      <c r="BY36">
        <f t="shared" si="16"/>
        <v>0.90021066663628113</v>
      </c>
      <c r="CB36" s="52">
        <f t="shared" si="18"/>
        <v>5</v>
      </c>
      <c r="CC36" s="52">
        <f t="shared" si="18"/>
        <v>0.90021066663628113</v>
      </c>
      <c r="CF36">
        <v>7</v>
      </c>
      <c r="CG36">
        <v>0.85522428375756998</v>
      </c>
    </row>
    <row r="37" spans="2:85" x14ac:dyDescent="0.3">
      <c r="B37" s="7">
        <v>45</v>
      </c>
      <c r="C37" s="7"/>
      <c r="D37" s="7"/>
      <c r="E37" s="7">
        <v>0.08</v>
      </c>
      <c r="F37" s="8">
        <v>0.08</v>
      </c>
      <c r="G37" s="7"/>
      <c r="H37" s="7">
        <v>0.15</v>
      </c>
      <c r="I37" s="7">
        <v>0.15</v>
      </c>
      <c r="J37" s="7">
        <v>0.18</v>
      </c>
      <c r="K37" s="10">
        <v>0.13</v>
      </c>
      <c r="L37" s="9"/>
      <c r="M37" s="9">
        <v>0.1</v>
      </c>
      <c r="N37" s="9"/>
      <c r="U37" s="11"/>
      <c r="V37" s="11"/>
      <c r="AE37" s="7">
        <v>45</v>
      </c>
      <c r="AF37" s="7" t="e">
        <f t="shared" si="38"/>
        <v>#NUM!</v>
      </c>
      <c r="AG37" s="7" t="e">
        <f t="shared" si="39"/>
        <v>#NUM!</v>
      </c>
      <c r="AH37" s="7">
        <f t="shared" si="40"/>
        <v>-2.5257286443082556</v>
      </c>
      <c r="AI37" s="8">
        <f t="shared" si="41"/>
        <v>-2.5257286443082556</v>
      </c>
      <c r="AJ37" s="7"/>
      <c r="AK37" s="7">
        <f t="shared" si="42"/>
        <v>-1.8971199848858813</v>
      </c>
      <c r="AL37" s="7">
        <f t="shared" si="43"/>
        <v>-1.8971199848858813</v>
      </c>
      <c r="AM37" s="7">
        <f t="shared" si="44"/>
        <v>-1.7147984280919266</v>
      </c>
      <c r="AN37" s="48">
        <f t="shared" si="45"/>
        <v>-2.0402208285265546</v>
      </c>
      <c r="AO37" s="7" t="e">
        <f t="shared" si="46"/>
        <v>#NUM!</v>
      </c>
      <c r="AP37" s="7">
        <f t="shared" si="47"/>
        <v>-2.3025850929940455</v>
      </c>
      <c r="AQ37" s="7" t="e">
        <f t="shared" si="48"/>
        <v>#NUM!</v>
      </c>
      <c r="BC37">
        <f t="shared" si="31"/>
        <v>-2.0149975741396999</v>
      </c>
      <c r="BD37">
        <f t="shared" si="32"/>
        <v>0.27546042110683594</v>
      </c>
      <c r="BF37" s="7">
        <f t="shared" si="33"/>
        <v>0.20973603787585915</v>
      </c>
      <c r="BG37" s="7">
        <f t="shared" si="34"/>
        <v>0.18</v>
      </c>
      <c r="BH37" s="7">
        <f t="shared" si="35"/>
        <v>0.13800000000000001</v>
      </c>
      <c r="BJ37">
        <f t="shared" si="49"/>
        <v>0.85822160951920123</v>
      </c>
      <c r="BK37">
        <f t="shared" si="50"/>
        <v>1.3043478260869563</v>
      </c>
      <c r="BL37">
        <f t="shared" si="51"/>
        <v>1.5198263614192691</v>
      </c>
      <c r="BM37">
        <f t="shared" si="36"/>
        <v>5</v>
      </c>
      <c r="BX37">
        <f t="shared" si="5"/>
        <v>5</v>
      </c>
      <c r="BY37">
        <f t="shared" si="16"/>
        <v>0.85822160951920123</v>
      </c>
      <c r="CB37" s="52">
        <f t="shared" si="18"/>
        <v>5</v>
      </c>
      <c r="CC37" s="52">
        <f t="shared" si="18"/>
        <v>0.85822160951920123</v>
      </c>
      <c r="CF37">
        <v>7</v>
      </c>
      <c r="CG37">
        <v>0.82373964640415076</v>
      </c>
    </row>
    <row r="38" spans="2:85" x14ac:dyDescent="0.3">
      <c r="B38" s="7">
        <v>50</v>
      </c>
      <c r="C38" s="7"/>
      <c r="D38" s="7">
        <v>0.05</v>
      </c>
      <c r="E38" s="7">
        <v>0.13</v>
      </c>
      <c r="F38" s="8">
        <v>0.13</v>
      </c>
      <c r="G38" s="7"/>
      <c r="H38" s="7">
        <v>0.18</v>
      </c>
      <c r="I38" s="7">
        <v>0.18</v>
      </c>
      <c r="J38" s="7">
        <v>0.2</v>
      </c>
      <c r="K38" s="10">
        <v>0.15</v>
      </c>
      <c r="L38" s="9">
        <v>0.1</v>
      </c>
      <c r="M38" s="9">
        <v>0.13</v>
      </c>
      <c r="N38" s="9">
        <v>0.08</v>
      </c>
      <c r="R38" t="s">
        <v>54</v>
      </c>
      <c r="S38" t="s">
        <v>52</v>
      </c>
      <c r="T38" t="s">
        <v>55</v>
      </c>
      <c r="U38" s="11"/>
      <c r="V38" s="11"/>
      <c r="AE38" s="7">
        <v>50</v>
      </c>
      <c r="AF38" s="7" t="e">
        <f t="shared" si="38"/>
        <v>#NUM!</v>
      </c>
      <c r="AG38" s="7">
        <f t="shared" si="39"/>
        <v>-2.9957322735539909</v>
      </c>
      <c r="AH38" s="7">
        <f t="shared" si="40"/>
        <v>-2.0402208285265546</v>
      </c>
      <c r="AI38" s="8">
        <f t="shared" si="41"/>
        <v>-2.0402208285265546</v>
      </c>
      <c r="AJ38" s="7"/>
      <c r="AK38" s="7">
        <f t="shared" si="42"/>
        <v>-1.7147984280919266</v>
      </c>
      <c r="AL38" s="7">
        <f t="shared" si="43"/>
        <v>-1.7147984280919266</v>
      </c>
      <c r="AM38" s="7">
        <f t="shared" si="44"/>
        <v>-1.6094379124341003</v>
      </c>
      <c r="AN38" s="48">
        <f t="shared" si="45"/>
        <v>-1.8971199848858813</v>
      </c>
      <c r="AO38" s="7">
        <f t="shared" si="46"/>
        <v>-2.3025850929940455</v>
      </c>
      <c r="AP38" s="7">
        <f t="shared" si="47"/>
        <v>-2.0402208285265546</v>
      </c>
      <c r="AQ38" s="7">
        <f t="shared" si="48"/>
        <v>-2.5257286443082556</v>
      </c>
      <c r="BC38">
        <f t="shared" si="31"/>
        <v>-1.7952751164060778</v>
      </c>
      <c r="BD38">
        <f t="shared" si="32"/>
        <v>0.1535312608077094</v>
      </c>
      <c r="BF38" s="7">
        <f t="shared" si="33"/>
        <v>0.21379478658800227</v>
      </c>
      <c r="BG38" s="7">
        <f t="shared" si="34"/>
        <v>0.2</v>
      </c>
      <c r="BH38" s="7">
        <f t="shared" si="35"/>
        <v>0.16799999999999998</v>
      </c>
      <c r="BJ38">
        <f t="shared" si="49"/>
        <v>0.93547650619476608</v>
      </c>
      <c r="BK38">
        <f t="shared" si="50"/>
        <v>1.1904761904761907</v>
      </c>
      <c r="BL38">
        <f t="shared" si="51"/>
        <v>1.2725880154047755</v>
      </c>
      <c r="BM38">
        <f t="shared" si="36"/>
        <v>5</v>
      </c>
      <c r="BX38">
        <f t="shared" si="5"/>
        <v>5</v>
      </c>
      <c r="BY38">
        <f t="shared" si="16"/>
        <v>0.93547650619476608</v>
      </c>
      <c r="CB38" s="52">
        <f t="shared" si="18"/>
        <v>5</v>
      </c>
      <c r="CC38" s="52">
        <f t="shared" si="18"/>
        <v>0.93547650619476608</v>
      </c>
      <c r="CF38">
        <v>6</v>
      </c>
      <c r="CG38">
        <v>0.85812870069529634</v>
      </c>
    </row>
    <row r="39" spans="2:85" x14ac:dyDescent="0.3">
      <c r="B39" s="7">
        <v>55</v>
      </c>
      <c r="C39" s="7"/>
      <c r="D39" s="7">
        <v>0.08</v>
      </c>
      <c r="E39" s="7">
        <v>0.15</v>
      </c>
      <c r="F39" s="8">
        <v>0.15</v>
      </c>
      <c r="G39" s="7">
        <v>0.05</v>
      </c>
      <c r="H39" s="7">
        <v>0.25</v>
      </c>
      <c r="I39" s="7">
        <v>0.23</v>
      </c>
      <c r="J39" s="7">
        <v>0.25</v>
      </c>
      <c r="K39" s="10">
        <v>0.18</v>
      </c>
      <c r="L39" s="9">
        <v>0.15</v>
      </c>
      <c r="M39" s="9">
        <v>0.18</v>
      </c>
      <c r="N39" s="9">
        <v>0.13</v>
      </c>
      <c r="R39">
        <f>AVERAGE(F39:K39)</f>
        <v>0.18500000000000003</v>
      </c>
      <c r="S39">
        <f>_xlfn.STDEV.S(F39:K39)</f>
        <v>7.7395090283557358E-2</v>
      </c>
      <c r="T39">
        <f>_xlfn.LOGNORM.INV(0.95,R39,S39)</f>
        <v>1.3665695136759723</v>
      </c>
      <c r="U39" s="11">
        <f>_xlfn.NORM.INV(0.95,R39,S39)</f>
        <v>0.3123035949611459</v>
      </c>
      <c r="V39" s="11"/>
      <c r="AE39" s="7">
        <v>55</v>
      </c>
      <c r="AF39" s="7" t="e">
        <f t="shared" si="38"/>
        <v>#NUM!</v>
      </c>
      <c r="AG39" s="7">
        <f t="shared" si="39"/>
        <v>-2.5257286443082556</v>
      </c>
      <c r="AH39" s="7">
        <f t="shared" si="40"/>
        <v>-1.8971199848858813</v>
      </c>
      <c r="AI39" s="8">
        <f t="shared" si="41"/>
        <v>-1.8971199848858813</v>
      </c>
      <c r="AJ39" s="7">
        <f t="shared" ref="AJ39:AJ42" si="52">LN(G39)</f>
        <v>-2.9957322735539909</v>
      </c>
      <c r="AK39" s="7">
        <f t="shared" si="42"/>
        <v>-1.3862943611198906</v>
      </c>
      <c r="AL39" s="7">
        <f t="shared" si="43"/>
        <v>-1.4696759700589417</v>
      </c>
      <c r="AM39" s="7">
        <f t="shared" si="44"/>
        <v>-1.3862943611198906</v>
      </c>
      <c r="AN39" s="48">
        <f t="shared" si="45"/>
        <v>-1.7147984280919266</v>
      </c>
      <c r="AO39" s="7">
        <f t="shared" si="46"/>
        <v>-1.8971199848858813</v>
      </c>
      <c r="AP39" s="7">
        <f t="shared" si="47"/>
        <v>-1.7147984280919266</v>
      </c>
      <c r="AQ39" s="7">
        <f t="shared" si="48"/>
        <v>-2.0402208285265546</v>
      </c>
      <c r="BC39">
        <f t="shared" si="31"/>
        <v>-1.808319229805087</v>
      </c>
      <c r="BD39">
        <f t="shared" si="32"/>
        <v>0.56235675033292343</v>
      </c>
      <c r="BF39" s="7">
        <f t="shared" si="33"/>
        <v>0.41340617721576356</v>
      </c>
      <c r="BG39" s="7">
        <f t="shared" si="34"/>
        <v>0.25</v>
      </c>
      <c r="BH39" s="7">
        <f t="shared" si="35"/>
        <v>0.18500000000000003</v>
      </c>
      <c r="BJ39">
        <f t="shared" si="49"/>
        <v>0.6047321345890796</v>
      </c>
      <c r="BK39">
        <f t="shared" si="50"/>
        <v>1.3513513513513511</v>
      </c>
      <c r="BL39">
        <f t="shared" si="51"/>
        <v>2.2346279849500732</v>
      </c>
      <c r="BM39">
        <f t="shared" si="36"/>
        <v>6</v>
      </c>
      <c r="BX39">
        <f t="shared" si="5"/>
        <v>6</v>
      </c>
      <c r="BY39">
        <f t="shared" si="16"/>
        <v>0.6047321345890796</v>
      </c>
      <c r="CB39" s="52">
        <f t="shared" si="18"/>
        <v>6</v>
      </c>
      <c r="CC39" s="52">
        <f t="shared" si="18"/>
        <v>0.6047321345890796</v>
      </c>
      <c r="CF39">
        <v>6</v>
      </c>
      <c r="CG39">
        <v>0.88673816911395875</v>
      </c>
    </row>
    <row r="40" spans="2:85" x14ac:dyDescent="0.3">
      <c r="B40" s="7">
        <v>60</v>
      </c>
      <c r="C40" s="7"/>
      <c r="D40" s="7">
        <v>0.1</v>
      </c>
      <c r="E40" s="7">
        <v>0.18</v>
      </c>
      <c r="F40" s="8">
        <v>0.18</v>
      </c>
      <c r="G40" s="7">
        <v>0.08</v>
      </c>
      <c r="H40" s="7">
        <v>0.28000000000000003</v>
      </c>
      <c r="I40" s="7">
        <v>0.25</v>
      </c>
      <c r="J40" s="7">
        <v>0.3</v>
      </c>
      <c r="K40" s="10">
        <v>0.25</v>
      </c>
      <c r="L40" s="9">
        <v>0.15</v>
      </c>
      <c r="M40" s="9">
        <v>0.23</v>
      </c>
      <c r="N40" s="9">
        <v>0.13</v>
      </c>
      <c r="R40">
        <f t="shared" ref="R40:R42" si="53">AVERAGE(F40:K40)</f>
        <v>0.22333333333333336</v>
      </c>
      <c r="S40">
        <f t="shared" ref="S40:S42" si="54">_xlfn.STDEV.S(F40:K40)</f>
        <v>8.1158281565510387E-2</v>
      </c>
      <c r="T40">
        <f t="shared" ref="T40:T41" si="55">_xlfn.LOGNORM.INV(0.95,R40,S40)</f>
        <v>1.4287884210280206</v>
      </c>
      <c r="U40" s="11">
        <f t="shared" ref="U40:U42" si="56">_xlfn.NORM.INV(0.95,R40,S40)</f>
        <v>0.35682682712351188</v>
      </c>
      <c r="V40" s="11"/>
      <c r="AE40" s="7">
        <v>60</v>
      </c>
      <c r="AF40" s="7" t="e">
        <f t="shared" si="38"/>
        <v>#NUM!</v>
      </c>
      <c r="AG40" s="7">
        <f t="shared" si="39"/>
        <v>-2.3025850929940455</v>
      </c>
      <c r="AH40" s="7">
        <f t="shared" si="40"/>
        <v>-1.7147984280919266</v>
      </c>
      <c r="AI40" s="8">
        <f t="shared" si="41"/>
        <v>-1.7147984280919266</v>
      </c>
      <c r="AJ40" s="7">
        <f t="shared" si="52"/>
        <v>-2.5257286443082556</v>
      </c>
      <c r="AK40" s="7">
        <f t="shared" si="42"/>
        <v>-1.2729656758128873</v>
      </c>
      <c r="AL40" s="7">
        <f t="shared" si="43"/>
        <v>-1.3862943611198906</v>
      </c>
      <c r="AM40" s="7">
        <f t="shared" si="44"/>
        <v>-1.2039728043259361</v>
      </c>
      <c r="AN40" s="48">
        <f t="shared" si="45"/>
        <v>-1.3862943611198906</v>
      </c>
      <c r="AO40" s="7">
        <f t="shared" si="46"/>
        <v>-1.8971199848858813</v>
      </c>
      <c r="AP40" s="7">
        <f t="shared" si="47"/>
        <v>-1.4696759700589417</v>
      </c>
      <c r="AQ40" s="7">
        <f t="shared" si="48"/>
        <v>-2.0402208285265546</v>
      </c>
      <c r="BC40">
        <f t="shared" si="31"/>
        <v>-1.5816757124631311</v>
      </c>
      <c r="BD40">
        <f t="shared" si="32"/>
        <v>0.45152827781344734</v>
      </c>
      <c r="BF40" s="7">
        <f t="shared" si="33"/>
        <v>0.43215204915339961</v>
      </c>
      <c r="BG40" s="7">
        <f t="shared" si="34"/>
        <v>0.3</v>
      </c>
      <c r="BH40" s="7">
        <f t="shared" si="35"/>
        <v>0.22333333333333336</v>
      </c>
      <c r="BJ40">
        <f t="shared" si="49"/>
        <v>0.69420010986343827</v>
      </c>
      <c r="BK40">
        <f t="shared" si="50"/>
        <v>1.3432835820895521</v>
      </c>
      <c r="BL40">
        <f t="shared" si="51"/>
        <v>1.9350091753137293</v>
      </c>
      <c r="BM40">
        <f t="shared" si="36"/>
        <v>6</v>
      </c>
      <c r="BX40">
        <f t="shared" si="5"/>
        <v>6</v>
      </c>
      <c r="BY40">
        <f t="shared" si="16"/>
        <v>0.69420010986343827</v>
      </c>
      <c r="CB40" s="52">
        <f t="shared" si="18"/>
        <v>6</v>
      </c>
      <c r="CC40" s="52">
        <f t="shared" si="18"/>
        <v>0.69420010986343827</v>
      </c>
      <c r="CF40">
        <v>6</v>
      </c>
      <c r="CG40">
        <v>0.87196858502076036</v>
      </c>
    </row>
    <row r="41" spans="2:85" x14ac:dyDescent="0.3">
      <c r="B41" s="7">
        <v>65</v>
      </c>
      <c r="C41" s="7">
        <v>0.08</v>
      </c>
      <c r="D41" s="7">
        <v>0.15</v>
      </c>
      <c r="E41" s="7">
        <v>0.2</v>
      </c>
      <c r="F41" s="8">
        <v>0.2</v>
      </c>
      <c r="G41" s="7">
        <v>0.13</v>
      </c>
      <c r="H41" s="7">
        <v>0.28000000000000003</v>
      </c>
      <c r="I41" s="7">
        <v>0.28000000000000003</v>
      </c>
      <c r="J41" s="7">
        <v>0.33</v>
      </c>
      <c r="K41" s="10">
        <v>0.28000000000000003</v>
      </c>
      <c r="L41" s="9">
        <v>0.23</v>
      </c>
      <c r="M41" s="9">
        <v>0.25</v>
      </c>
      <c r="N41" s="9">
        <v>0.15</v>
      </c>
      <c r="R41">
        <f t="shared" si="53"/>
        <v>0.25000000000000006</v>
      </c>
      <c r="S41">
        <f t="shared" si="54"/>
        <v>7.2111025509279669E-2</v>
      </c>
      <c r="T41">
        <f t="shared" si="55"/>
        <v>1.4457266712711967</v>
      </c>
      <c r="U41" s="11">
        <f t="shared" si="56"/>
        <v>0.36861208185212879</v>
      </c>
      <c r="V41" s="11"/>
      <c r="AE41" s="7">
        <v>65</v>
      </c>
      <c r="AF41" s="7">
        <f t="shared" si="38"/>
        <v>-2.5257286443082556</v>
      </c>
      <c r="AG41" s="7">
        <f t="shared" si="39"/>
        <v>-1.8971199848858813</v>
      </c>
      <c r="AH41" s="7">
        <f t="shared" si="40"/>
        <v>-1.6094379124341003</v>
      </c>
      <c r="AI41" s="8">
        <f t="shared" si="41"/>
        <v>-1.6094379124341003</v>
      </c>
      <c r="AJ41" s="7">
        <f t="shared" si="52"/>
        <v>-2.0402208285265546</v>
      </c>
      <c r="AK41" s="7">
        <f t="shared" si="42"/>
        <v>-1.2729656758128873</v>
      </c>
      <c r="AL41" s="7">
        <f t="shared" si="43"/>
        <v>-1.2729656758128873</v>
      </c>
      <c r="AM41" s="7">
        <f t="shared" si="44"/>
        <v>-1.1086626245216111</v>
      </c>
      <c r="AN41" s="48">
        <f t="shared" si="45"/>
        <v>-1.2729656758128873</v>
      </c>
      <c r="AO41" s="7">
        <f t="shared" si="46"/>
        <v>-1.4696759700589417</v>
      </c>
      <c r="AP41" s="7">
        <f t="shared" si="47"/>
        <v>-1.3862943611198906</v>
      </c>
      <c r="AQ41" s="7">
        <f t="shared" si="48"/>
        <v>-1.8971199848858813</v>
      </c>
      <c r="BC41">
        <f t="shared" si="31"/>
        <v>-1.4295363988201546</v>
      </c>
      <c r="BD41">
        <f t="shared" si="32"/>
        <v>0.31139556307802102</v>
      </c>
      <c r="BF41" s="7">
        <f t="shared" si="33"/>
        <v>0.39958200031673513</v>
      </c>
      <c r="BG41" s="7">
        <f t="shared" si="34"/>
        <v>0.33</v>
      </c>
      <c r="BH41" s="7">
        <f t="shared" si="35"/>
        <v>0.25000000000000006</v>
      </c>
      <c r="BJ41">
        <f t="shared" si="49"/>
        <v>0.82586302620843832</v>
      </c>
      <c r="BK41">
        <f t="shared" si="50"/>
        <v>1.3199999999999998</v>
      </c>
      <c r="BL41">
        <f t="shared" si="51"/>
        <v>1.5983280012669401</v>
      </c>
      <c r="BM41">
        <f t="shared" si="36"/>
        <v>6</v>
      </c>
      <c r="BX41">
        <f t="shared" si="5"/>
        <v>6</v>
      </c>
      <c r="BY41">
        <f t="shared" si="16"/>
        <v>0.82586302620843832</v>
      </c>
      <c r="CB41" s="52">
        <f t="shared" si="18"/>
        <v>6</v>
      </c>
      <c r="CC41" s="52">
        <f t="shared" si="18"/>
        <v>0.82586302620843832</v>
      </c>
      <c r="CF41">
        <v>6</v>
      </c>
      <c r="CG41">
        <v>0.9024470121560374</v>
      </c>
    </row>
    <row r="42" spans="2:85" ht="15" thickBot="1" x14ac:dyDescent="0.35">
      <c r="B42" s="7">
        <v>70</v>
      </c>
      <c r="C42" s="7">
        <v>0.08</v>
      </c>
      <c r="D42" s="7">
        <v>0.18</v>
      </c>
      <c r="E42" s="7">
        <v>0.23</v>
      </c>
      <c r="F42" s="12">
        <v>0.23</v>
      </c>
      <c r="G42" s="13">
        <v>0.15</v>
      </c>
      <c r="H42" s="13">
        <v>0.33</v>
      </c>
      <c r="I42" s="13">
        <v>0.33</v>
      </c>
      <c r="J42" s="13">
        <v>0.38</v>
      </c>
      <c r="K42" s="15">
        <v>0.28000000000000003</v>
      </c>
      <c r="L42" s="9">
        <v>0.25</v>
      </c>
      <c r="M42" s="9">
        <v>0.28000000000000003</v>
      </c>
      <c r="N42" s="9">
        <v>0.18</v>
      </c>
      <c r="R42">
        <f t="shared" si="53"/>
        <v>0.28333333333333333</v>
      </c>
      <c r="S42">
        <f t="shared" si="54"/>
        <v>8.2865352631040418E-2</v>
      </c>
      <c r="T42">
        <f>_xlfn.LOGNORM.INV(0.95,R42,S42)</f>
        <v>1.5214056985300732</v>
      </c>
      <c r="U42" s="11">
        <f t="shared" si="56"/>
        <v>0.41963470915711282</v>
      </c>
      <c r="V42" s="11"/>
      <c r="X42">
        <f>LN(T42)</f>
        <v>0.41963470915711287</v>
      </c>
      <c r="AE42" s="7">
        <v>70</v>
      </c>
      <c r="AF42" s="7">
        <f t="shared" si="38"/>
        <v>-2.5257286443082556</v>
      </c>
      <c r="AG42" s="7">
        <f t="shared" si="39"/>
        <v>-1.7147984280919266</v>
      </c>
      <c r="AH42" s="7">
        <f t="shared" si="40"/>
        <v>-1.4696759700589417</v>
      </c>
      <c r="AI42" s="12">
        <f t="shared" si="41"/>
        <v>-1.4696759700589417</v>
      </c>
      <c r="AJ42" s="13">
        <f t="shared" si="52"/>
        <v>-1.8971199848858813</v>
      </c>
      <c r="AK42" s="13">
        <f t="shared" si="42"/>
        <v>-1.1086626245216111</v>
      </c>
      <c r="AL42" s="13">
        <f t="shared" si="43"/>
        <v>-1.1086626245216111</v>
      </c>
      <c r="AM42" s="13">
        <f t="shared" si="44"/>
        <v>-0.96758402626170559</v>
      </c>
      <c r="AN42" s="49">
        <f t="shared" si="45"/>
        <v>-1.2729656758128873</v>
      </c>
      <c r="AO42" s="7">
        <f t="shared" si="46"/>
        <v>-1.3862943611198906</v>
      </c>
      <c r="AP42" s="7">
        <f t="shared" si="47"/>
        <v>-1.2729656758128873</v>
      </c>
      <c r="AQ42" s="7">
        <f t="shared" si="48"/>
        <v>-1.7147984280919266</v>
      </c>
      <c r="BC42">
        <f>AVERAGE(AI42:AN42)</f>
        <v>-1.3041118176771063</v>
      </c>
      <c r="BD42">
        <f>_xlfn.STDEV.P(AI42:AN42)</f>
        <v>0.3081374113628656</v>
      </c>
      <c r="BF42" s="7">
        <f t="shared" ref="BF42" si="57">_xlfn.LOGNORM.INV(0.95,BC42,BD42)</f>
        <v>0.4505569120773712</v>
      </c>
      <c r="BG42" s="7">
        <f t="shared" si="34"/>
        <v>0.38</v>
      </c>
      <c r="BH42" s="7">
        <f t="shared" si="35"/>
        <v>0.28333333333333333</v>
      </c>
      <c r="BJ42">
        <f t="shared" si="49"/>
        <v>0.84340066662820412</v>
      </c>
      <c r="BK42">
        <f t="shared" si="50"/>
        <v>1.3411764705882354</v>
      </c>
      <c r="BL42">
        <f t="shared" si="51"/>
        <v>1.5902008661554279</v>
      </c>
      <c r="BM42">
        <f t="shared" si="36"/>
        <v>6</v>
      </c>
      <c r="BX42">
        <f t="shared" si="5"/>
        <v>6</v>
      </c>
      <c r="BY42">
        <f t="shared" si="16"/>
        <v>0.84340066662820412</v>
      </c>
      <c r="CB42" s="52">
        <f t="shared" si="18"/>
        <v>6</v>
      </c>
      <c r="CC42" s="52">
        <f t="shared" si="18"/>
        <v>0.84340066662820412</v>
      </c>
      <c r="CF42">
        <v>6</v>
      </c>
      <c r="CG42">
        <v>0.92687740709872724</v>
      </c>
    </row>
    <row r="43" spans="2:85" x14ac:dyDescent="0.3">
      <c r="K43" s="3"/>
      <c r="L43" s="3"/>
      <c r="BX43">
        <f t="shared" ref="BX43:BX74" si="58">BM43</f>
        <v>0</v>
      </c>
      <c r="BY43">
        <f t="shared" si="16"/>
        <v>0</v>
      </c>
      <c r="CF43">
        <v>7</v>
      </c>
      <c r="CG43">
        <v>0.67076399963998579</v>
      </c>
    </row>
    <row r="44" spans="2:85" x14ac:dyDescent="0.3">
      <c r="K44" s="3"/>
      <c r="L44" s="3"/>
      <c r="BX44">
        <f t="shared" si="58"/>
        <v>0</v>
      </c>
      <c r="BY44">
        <f t="shared" si="16"/>
        <v>0</v>
      </c>
      <c r="CF44">
        <v>7</v>
      </c>
      <c r="CG44">
        <v>0.80048428592709664</v>
      </c>
    </row>
    <row r="45" spans="2:85" x14ac:dyDescent="0.3">
      <c r="K45" s="3"/>
      <c r="L45" s="3"/>
      <c r="BX45">
        <f t="shared" si="58"/>
        <v>0</v>
      </c>
      <c r="BY45">
        <f t="shared" si="16"/>
        <v>0</v>
      </c>
      <c r="CF45">
        <v>7</v>
      </c>
      <c r="CG45">
        <v>0.79323083287815277</v>
      </c>
    </row>
    <row r="46" spans="2:85" ht="15" thickBot="1" x14ac:dyDescent="0.35">
      <c r="B46" s="1" t="s">
        <v>23</v>
      </c>
      <c r="K46" s="3"/>
      <c r="L46" s="3"/>
      <c r="AE46" s="1" t="s">
        <v>23</v>
      </c>
      <c r="AF46"/>
      <c r="AN46" s="3"/>
      <c r="AO46" s="3"/>
      <c r="BJ46" s="50">
        <f>AVERAGE(BJ53:BJ61)</f>
        <v>0.86971841260333205</v>
      </c>
      <c r="BK46" s="50">
        <f t="shared" ref="BK46:BL46" si="59">AVERAGE(BK53:BK61)</f>
        <v>1.3156319177201137</v>
      </c>
      <c r="BL46" s="50">
        <f t="shared" si="59"/>
        <v>1.52050370563211</v>
      </c>
      <c r="BX46">
        <f t="shared" si="58"/>
        <v>0</v>
      </c>
      <c r="BY46">
        <f t="shared" si="16"/>
        <v>0.86971841260333205</v>
      </c>
      <c r="CB46" s="52" t="str">
        <f t="shared" si="18"/>
        <v/>
      </c>
      <c r="CF46">
        <v>7</v>
      </c>
      <c r="CG46">
        <v>0.94578032680610447</v>
      </c>
    </row>
    <row r="47" spans="2:85" ht="15" thickBot="1" x14ac:dyDescent="0.35">
      <c r="G47" s="53" t="s">
        <v>2</v>
      </c>
      <c r="H47" s="54"/>
      <c r="I47" s="54"/>
      <c r="J47" s="54"/>
      <c r="K47" s="54"/>
      <c r="L47" s="54"/>
      <c r="M47" s="55"/>
      <c r="AE47"/>
      <c r="AF47"/>
      <c r="AJ47" s="53" t="s">
        <v>2</v>
      </c>
      <c r="AK47" s="54"/>
      <c r="AL47" s="54"/>
      <c r="AM47" s="54"/>
      <c r="AN47" s="54"/>
      <c r="AO47" s="54"/>
      <c r="AP47" s="55"/>
      <c r="BX47">
        <f t="shared" si="58"/>
        <v>0</v>
      </c>
      <c r="BY47">
        <f t="shared" si="16"/>
        <v>0</v>
      </c>
      <c r="CF47">
        <v>9</v>
      </c>
      <c r="CG47">
        <v>0.9698938165875024</v>
      </c>
    </row>
    <row r="48" spans="2:85" x14ac:dyDescent="0.3">
      <c r="B48" s="4" t="s">
        <v>3</v>
      </c>
      <c r="C48" s="4" t="s">
        <v>4</v>
      </c>
      <c r="D48" s="4" t="s">
        <v>5</v>
      </c>
      <c r="E48" s="4" t="s">
        <v>24</v>
      </c>
      <c r="F48" s="4" t="s">
        <v>6</v>
      </c>
      <c r="G48" s="17" t="s">
        <v>8</v>
      </c>
      <c r="H48" s="18" t="s">
        <v>21</v>
      </c>
      <c r="I48" s="18" t="s">
        <v>9</v>
      </c>
      <c r="J48" s="18" t="s">
        <v>10</v>
      </c>
      <c r="K48" s="21" t="s">
        <v>11</v>
      </c>
      <c r="L48" s="21" t="s">
        <v>12</v>
      </c>
      <c r="M48" s="22" t="s">
        <v>13</v>
      </c>
      <c r="N48" s="4" t="s">
        <v>25</v>
      </c>
      <c r="O48" s="4" t="s">
        <v>14</v>
      </c>
      <c r="P48" s="4" t="s">
        <v>15</v>
      </c>
      <c r="Q48" s="4" t="s">
        <v>22</v>
      </c>
      <c r="R48" s="4" t="s">
        <v>26</v>
      </c>
      <c r="S48" s="4"/>
      <c r="T48" s="4"/>
      <c r="U48" s="6"/>
      <c r="V48" s="4"/>
      <c r="W48" s="4"/>
      <c r="X48" s="4"/>
      <c r="Y48" s="4"/>
      <c r="Z48" s="4"/>
      <c r="AA48" s="4"/>
      <c r="AB48" s="4"/>
      <c r="AC48" s="4"/>
      <c r="AE48" s="4" t="s">
        <v>3</v>
      </c>
      <c r="AF48" s="4" t="s">
        <v>4</v>
      </c>
      <c r="AG48" s="4" t="s">
        <v>5</v>
      </c>
      <c r="AH48" s="4" t="s">
        <v>24</v>
      </c>
      <c r="AI48" s="4" t="s">
        <v>6</v>
      </c>
      <c r="AJ48" s="17" t="s">
        <v>8</v>
      </c>
      <c r="AK48" s="18" t="s">
        <v>21</v>
      </c>
      <c r="AL48" s="18" t="s">
        <v>9</v>
      </c>
      <c r="AM48" s="18" t="s">
        <v>10</v>
      </c>
      <c r="AN48" s="21" t="s">
        <v>11</v>
      </c>
      <c r="AO48" s="21" t="s">
        <v>12</v>
      </c>
      <c r="AP48" s="22" t="s">
        <v>13</v>
      </c>
      <c r="AQ48" s="4" t="s">
        <v>25</v>
      </c>
      <c r="AR48" s="4" t="s">
        <v>14</v>
      </c>
      <c r="AS48" s="4" t="s">
        <v>15</v>
      </c>
      <c r="AT48" s="4" t="s">
        <v>22</v>
      </c>
      <c r="AU48" s="4" t="s">
        <v>26</v>
      </c>
      <c r="BC48" t="s">
        <v>51</v>
      </c>
      <c r="BD48" t="s">
        <v>52</v>
      </c>
      <c r="BF48" s="47" t="s">
        <v>53</v>
      </c>
      <c r="BG48" s="47" t="s">
        <v>68</v>
      </c>
      <c r="BH48" s="1" t="s">
        <v>69</v>
      </c>
      <c r="BJ48" s="1" t="s">
        <v>70</v>
      </c>
      <c r="BK48" s="1" t="s">
        <v>71</v>
      </c>
      <c r="BL48" s="1" t="s">
        <v>72</v>
      </c>
      <c r="BX48">
        <f t="shared" si="58"/>
        <v>0</v>
      </c>
      <c r="CF48">
        <v>9</v>
      </c>
      <c r="CG48">
        <v>0.88423096485753561</v>
      </c>
    </row>
    <row r="49" spans="2:85" x14ac:dyDescent="0.3">
      <c r="B49" s="7">
        <v>0</v>
      </c>
      <c r="G49" s="23"/>
      <c r="K49" s="9"/>
      <c r="L49" s="9"/>
      <c r="M49" s="24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E49" s="7">
        <v>0</v>
      </c>
      <c r="AF49" t="e">
        <f>LN(C49)</f>
        <v>#NUM!</v>
      </c>
      <c r="AG49" t="e">
        <f t="shared" ref="AG49:AU49" si="60">LN(D49)</f>
        <v>#NUM!</v>
      </c>
      <c r="AH49" t="e">
        <f t="shared" si="60"/>
        <v>#NUM!</v>
      </c>
      <c r="AI49" t="e">
        <f t="shared" si="60"/>
        <v>#NUM!</v>
      </c>
      <c r="AJ49" s="23"/>
      <c r="AP49" s="37"/>
      <c r="AQ49" t="e">
        <f t="shared" si="60"/>
        <v>#NUM!</v>
      </c>
      <c r="AR49" t="e">
        <f t="shared" si="60"/>
        <v>#NUM!</v>
      </c>
      <c r="AS49" t="e">
        <f t="shared" si="60"/>
        <v>#NUM!</v>
      </c>
      <c r="AT49" t="e">
        <f t="shared" si="60"/>
        <v>#NUM!</v>
      </c>
      <c r="AU49" t="e">
        <f t="shared" si="60"/>
        <v>#NUM!</v>
      </c>
      <c r="BC49" t="e">
        <f>AVERAGE(AJ49:AP49)</f>
        <v>#DIV/0!</v>
      </c>
      <c r="BD49" t="e">
        <f>_xlfn.STDEV.P(AJ49:AP49)</f>
        <v>#DIV/0!</v>
      </c>
      <c r="BF49" s="7" t="e">
        <f t="shared" ref="BF49" si="61">_xlfn.LOGNORM.INV(0.95,BC49,BD49)</f>
        <v>#DIV/0!</v>
      </c>
      <c r="BG49" s="7">
        <f>MAX(G49:M49)</f>
        <v>0</v>
      </c>
      <c r="BH49" s="7" t="e">
        <f>AVERAGE(G49:M49)</f>
        <v>#DIV/0!</v>
      </c>
      <c r="BM49">
        <f>COUNTA(G49:M49)</f>
        <v>0</v>
      </c>
      <c r="BX49">
        <f t="shared" si="58"/>
        <v>0</v>
      </c>
      <c r="BY49">
        <f t="shared" si="16"/>
        <v>0</v>
      </c>
      <c r="CF49">
        <v>10</v>
      </c>
      <c r="CG49">
        <v>0.83035133902323088</v>
      </c>
    </row>
    <row r="50" spans="2:85" x14ac:dyDescent="0.3">
      <c r="B50" s="7">
        <v>10</v>
      </c>
      <c r="G50" s="23"/>
      <c r="K50" s="9"/>
      <c r="L50" s="9"/>
      <c r="M50" s="24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E50" s="7">
        <v>10</v>
      </c>
      <c r="AF50" t="e">
        <f t="shared" ref="AF50:AF61" si="62">LN(C50)</f>
        <v>#NUM!</v>
      </c>
      <c r="AG50" t="e">
        <f t="shared" ref="AG50:AG61" si="63">LN(D50)</f>
        <v>#NUM!</v>
      </c>
      <c r="AH50" t="e">
        <f t="shared" ref="AH50:AH61" si="64">LN(E50)</f>
        <v>#NUM!</v>
      </c>
      <c r="AI50" t="e">
        <f t="shared" ref="AI50:AI61" si="65">LN(F50)</f>
        <v>#NUM!</v>
      </c>
      <c r="AJ50" s="23"/>
      <c r="AP50" s="37"/>
      <c r="AQ50" t="e">
        <f t="shared" ref="AQ50:AQ61" si="66">LN(N50)</f>
        <v>#NUM!</v>
      </c>
      <c r="AR50" t="e">
        <f t="shared" ref="AR50:AR61" si="67">LN(O50)</f>
        <v>#NUM!</v>
      </c>
      <c r="AS50" t="e">
        <f t="shared" ref="AS50:AS61" si="68">LN(P50)</f>
        <v>#NUM!</v>
      </c>
      <c r="AT50" t="e">
        <f t="shared" ref="AT50:AT61" si="69">LN(Q50)</f>
        <v>#NUM!</v>
      </c>
      <c r="AU50" t="e">
        <f t="shared" ref="AU50:AU61" si="70">LN(R50)</f>
        <v>#NUM!</v>
      </c>
      <c r="BC50" t="e">
        <f t="shared" ref="BC50:BC61" si="71">AVERAGE(AJ50:AP50)</f>
        <v>#DIV/0!</v>
      </c>
      <c r="BD50" t="e">
        <f t="shared" ref="BD50:BD61" si="72">_xlfn.STDEV.P(AJ50:AP50)</f>
        <v>#DIV/0!</v>
      </c>
      <c r="BF50" s="7" t="e">
        <f t="shared" ref="BF50:BF61" si="73">_xlfn.LOGNORM.INV(0.95,BC50,BD50)</f>
        <v>#DIV/0!</v>
      </c>
      <c r="BG50" s="7">
        <f t="shared" ref="BG50:BG61" si="74">MAX(G50:M50)</f>
        <v>0</v>
      </c>
      <c r="BH50" s="7" t="e">
        <f t="shared" ref="BH50:BH61" si="75">AVERAGE(G50:M50)</f>
        <v>#DIV/0!</v>
      </c>
      <c r="BM50">
        <f t="shared" ref="BM50:BM61" si="76">COUNTA(G50:M50)</f>
        <v>0</v>
      </c>
      <c r="BX50">
        <f t="shared" si="58"/>
        <v>0</v>
      </c>
      <c r="BY50">
        <f t="shared" si="16"/>
        <v>0</v>
      </c>
      <c r="CF50">
        <v>10</v>
      </c>
      <c r="CG50">
        <v>0.92332383363645787</v>
      </c>
    </row>
    <row r="51" spans="2:85" x14ac:dyDescent="0.3">
      <c r="B51" s="7">
        <v>20</v>
      </c>
      <c r="G51" s="23"/>
      <c r="K51" s="9"/>
      <c r="L51" s="9"/>
      <c r="M51" s="24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E51" s="7">
        <v>20</v>
      </c>
      <c r="AF51" t="e">
        <f t="shared" si="62"/>
        <v>#NUM!</v>
      </c>
      <c r="AG51" t="e">
        <f t="shared" si="63"/>
        <v>#NUM!</v>
      </c>
      <c r="AH51" t="e">
        <f t="shared" si="64"/>
        <v>#NUM!</v>
      </c>
      <c r="AI51" t="e">
        <f t="shared" si="65"/>
        <v>#NUM!</v>
      </c>
      <c r="AJ51" s="23"/>
      <c r="AP51" s="37"/>
      <c r="AQ51" t="e">
        <f t="shared" si="66"/>
        <v>#NUM!</v>
      </c>
      <c r="AR51" t="e">
        <f t="shared" si="67"/>
        <v>#NUM!</v>
      </c>
      <c r="AS51" t="e">
        <f t="shared" si="68"/>
        <v>#NUM!</v>
      </c>
      <c r="AT51" t="e">
        <f t="shared" si="69"/>
        <v>#NUM!</v>
      </c>
      <c r="AU51" t="e">
        <f t="shared" si="70"/>
        <v>#NUM!</v>
      </c>
      <c r="BC51" t="e">
        <f t="shared" si="71"/>
        <v>#DIV/0!</v>
      </c>
      <c r="BD51" t="e">
        <f t="shared" si="72"/>
        <v>#DIV/0!</v>
      </c>
      <c r="BF51" s="7" t="e">
        <f t="shared" si="73"/>
        <v>#DIV/0!</v>
      </c>
      <c r="BG51" s="7">
        <f t="shared" si="74"/>
        <v>0</v>
      </c>
      <c r="BH51" s="7" t="e">
        <f t="shared" si="75"/>
        <v>#DIV/0!</v>
      </c>
      <c r="BM51">
        <f t="shared" si="76"/>
        <v>0</v>
      </c>
      <c r="BX51">
        <f t="shared" si="58"/>
        <v>0</v>
      </c>
      <c r="BY51">
        <f t="shared" si="16"/>
        <v>0</v>
      </c>
      <c r="CF51">
        <v>10</v>
      </c>
      <c r="CG51">
        <v>0.96289680234497466</v>
      </c>
    </row>
    <row r="52" spans="2:85" x14ac:dyDescent="0.3">
      <c r="B52" s="7">
        <v>25</v>
      </c>
      <c r="G52" s="23"/>
      <c r="K52" s="9"/>
      <c r="L52" s="9"/>
      <c r="M52" s="24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E52" s="7">
        <v>25</v>
      </c>
      <c r="AF52" t="e">
        <f t="shared" si="62"/>
        <v>#NUM!</v>
      </c>
      <c r="AG52" t="e">
        <f t="shared" si="63"/>
        <v>#NUM!</v>
      </c>
      <c r="AH52" t="e">
        <f t="shared" si="64"/>
        <v>#NUM!</v>
      </c>
      <c r="AI52" t="e">
        <f t="shared" si="65"/>
        <v>#NUM!</v>
      </c>
      <c r="AJ52" s="23"/>
      <c r="AP52" s="37"/>
      <c r="AQ52" t="e">
        <f t="shared" si="66"/>
        <v>#NUM!</v>
      </c>
      <c r="AR52" t="e">
        <f t="shared" si="67"/>
        <v>#NUM!</v>
      </c>
      <c r="AS52" t="e">
        <f t="shared" si="68"/>
        <v>#NUM!</v>
      </c>
      <c r="AT52" t="e">
        <f t="shared" si="69"/>
        <v>#NUM!</v>
      </c>
      <c r="AU52" t="e">
        <f t="shared" si="70"/>
        <v>#NUM!</v>
      </c>
      <c r="BC52" t="e">
        <f t="shared" si="71"/>
        <v>#DIV/0!</v>
      </c>
      <c r="BD52" t="e">
        <f t="shared" si="72"/>
        <v>#DIV/0!</v>
      </c>
      <c r="BF52" s="7" t="e">
        <f t="shared" si="73"/>
        <v>#DIV/0!</v>
      </c>
      <c r="BG52" s="7">
        <f t="shared" si="74"/>
        <v>0</v>
      </c>
      <c r="BH52" s="7" t="e">
        <f t="shared" si="75"/>
        <v>#DIV/0!</v>
      </c>
      <c r="BM52">
        <f t="shared" si="76"/>
        <v>0</v>
      </c>
      <c r="BX52">
        <f t="shared" si="58"/>
        <v>0</v>
      </c>
      <c r="BY52">
        <f t="shared" si="16"/>
        <v>0</v>
      </c>
      <c r="CF52">
        <v>10</v>
      </c>
      <c r="CG52">
        <v>1.0089877620459324</v>
      </c>
    </row>
    <row r="53" spans="2:85" x14ac:dyDescent="0.3">
      <c r="B53" s="7">
        <v>30</v>
      </c>
      <c r="E53">
        <v>0.05</v>
      </c>
      <c r="F53">
        <v>0.05</v>
      </c>
      <c r="G53" s="23">
        <v>0.05</v>
      </c>
      <c r="I53">
        <v>0.08</v>
      </c>
      <c r="K53" s="9">
        <v>0.08</v>
      </c>
      <c r="L53" s="9">
        <v>0.08</v>
      </c>
      <c r="M53" s="24">
        <v>0.05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E53" s="7">
        <v>30</v>
      </c>
      <c r="AF53" t="e">
        <f t="shared" si="62"/>
        <v>#NUM!</v>
      </c>
      <c r="AG53" t="e">
        <f t="shared" si="63"/>
        <v>#NUM!</v>
      </c>
      <c r="AH53">
        <f t="shared" si="64"/>
        <v>-2.9957322735539909</v>
      </c>
      <c r="AI53">
        <f t="shared" si="65"/>
        <v>-2.9957322735539909</v>
      </c>
      <c r="AJ53" s="23">
        <f t="shared" ref="AJ53:AJ61" si="77">LN(G53)</f>
        <v>-2.9957322735539909</v>
      </c>
      <c r="AL53">
        <f t="shared" ref="AL53:AL61" si="78">LN(I53)</f>
        <v>-2.5257286443082556</v>
      </c>
      <c r="AN53">
        <f t="shared" ref="AN53:AN61" si="79">LN(K53)</f>
        <v>-2.5257286443082556</v>
      </c>
      <c r="AO53">
        <f t="shared" ref="AO53:AO61" si="80">LN(L53)</f>
        <v>-2.5257286443082556</v>
      </c>
      <c r="AP53" s="37">
        <f t="shared" ref="AP53:AP61" si="81">LN(M53)</f>
        <v>-2.9957322735539909</v>
      </c>
      <c r="AQ53" t="e">
        <f t="shared" si="66"/>
        <v>#NUM!</v>
      </c>
      <c r="AR53" t="e">
        <f t="shared" si="67"/>
        <v>#NUM!</v>
      </c>
      <c r="AS53" t="e">
        <f t="shared" si="68"/>
        <v>#NUM!</v>
      </c>
      <c r="AT53" t="e">
        <f t="shared" si="69"/>
        <v>#NUM!</v>
      </c>
      <c r="AU53" t="e">
        <f t="shared" si="70"/>
        <v>#NUM!</v>
      </c>
      <c r="BC53">
        <f t="shared" si="71"/>
        <v>-2.7137300960065494</v>
      </c>
      <c r="BD53">
        <f t="shared" si="72"/>
        <v>0.23025381378165924</v>
      </c>
      <c r="BF53" s="7">
        <f t="shared" si="73"/>
        <v>9.6810843118261089E-2</v>
      </c>
      <c r="BG53" s="7">
        <f t="shared" si="74"/>
        <v>0.08</v>
      </c>
      <c r="BH53" s="7">
        <f t="shared" si="75"/>
        <v>6.8000000000000005E-2</v>
      </c>
      <c r="BJ53">
        <f>BG53/BF53</f>
        <v>0.82635371641453959</v>
      </c>
      <c r="BK53">
        <f>BG53/BH53</f>
        <v>1.1764705882352942</v>
      </c>
      <c r="BL53">
        <f>BF53/BH53</f>
        <v>1.4236888693861924</v>
      </c>
      <c r="BM53">
        <f t="shared" si="76"/>
        <v>5</v>
      </c>
      <c r="BX53">
        <f t="shared" si="58"/>
        <v>5</v>
      </c>
      <c r="BY53">
        <f t="shared" si="16"/>
        <v>0.82635371641453959</v>
      </c>
      <c r="CB53" s="52">
        <f t="shared" si="18"/>
        <v>5</v>
      </c>
      <c r="CC53" s="52">
        <f t="shared" si="18"/>
        <v>0.82635371641453959</v>
      </c>
      <c r="CF53">
        <v>11</v>
      </c>
      <c r="CG53">
        <v>0.94379017407713417</v>
      </c>
    </row>
    <row r="54" spans="2:85" x14ac:dyDescent="0.3">
      <c r="B54" s="7">
        <v>35</v>
      </c>
      <c r="E54">
        <v>0.05</v>
      </c>
      <c r="F54">
        <v>0.1</v>
      </c>
      <c r="G54" s="23">
        <v>0.1</v>
      </c>
      <c r="I54">
        <v>0.13</v>
      </c>
      <c r="K54" s="9">
        <v>0.1</v>
      </c>
      <c r="L54" s="9">
        <v>0.1</v>
      </c>
      <c r="M54" s="24">
        <v>0.08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E54" s="7">
        <v>35</v>
      </c>
      <c r="AF54" t="e">
        <f t="shared" si="62"/>
        <v>#NUM!</v>
      </c>
      <c r="AG54" t="e">
        <f t="shared" si="63"/>
        <v>#NUM!</v>
      </c>
      <c r="AH54">
        <f t="shared" si="64"/>
        <v>-2.9957322735539909</v>
      </c>
      <c r="AI54">
        <f t="shared" si="65"/>
        <v>-2.3025850929940455</v>
      </c>
      <c r="AJ54" s="23">
        <f t="shared" si="77"/>
        <v>-2.3025850929940455</v>
      </c>
      <c r="AL54">
        <f t="shared" si="78"/>
        <v>-2.0402208285265546</v>
      </c>
      <c r="AN54">
        <f t="shared" si="79"/>
        <v>-2.3025850929940455</v>
      </c>
      <c r="AO54">
        <f t="shared" si="80"/>
        <v>-2.3025850929940455</v>
      </c>
      <c r="AP54" s="37">
        <f t="shared" si="81"/>
        <v>-2.5257286443082556</v>
      </c>
      <c r="AQ54" t="e">
        <f t="shared" si="66"/>
        <v>#NUM!</v>
      </c>
      <c r="AR54" t="e">
        <f t="shared" si="67"/>
        <v>#NUM!</v>
      </c>
      <c r="AS54" t="e">
        <f t="shared" si="68"/>
        <v>#NUM!</v>
      </c>
      <c r="AT54" t="e">
        <f t="shared" si="69"/>
        <v>#NUM!</v>
      </c>
      <c r="AU54" t="e">
        <f t="shared" si="70"/>
        <v>#NUM!</v>
      </c>
      <c r="BC54">
        <f t="shared" si="71"/>
        <v>-2.2947409503633893</v>
      </c>
      <c r="BD54">
        <f t="shared" si="72"/>
        <v>0.15383133549094258</v>
      </c>
      <c r="BF54" s="7">
        <f t="shared" si="73"/>
        <v>0.12980643232955713</v>
      </c>
      <c r="BG54" s="7">
        <f t="shared" si="74"/>
        <v>0.13</v>
      </c>
      <c r="BH54" s="7">
        <f t="shared" si="75"/>
        <v>0.10200000000000001</v>
      </c>
      <c r="BJ54">
        <f t="shared" ref="BJ54:BJ61" si="82">BG54/BF54</f>
        <v>1.0014912024540621</v>
      </c>
      <c r="BK54">
        <f t="shared" ref="BK54:BK61" si="83">BG54/BH54</f>
        <v>1.2745098039215685</v>
      </c>
      <c r="BL54">
        <f t="shared" ref="BL54:BL61" si="84">BF54/BH54</f>
        <v>1.2726120816623248</v>
      </c>
      <c r="BM54">
        <f t="shared" si="76"/>
        <v>5</v>
      </c>
      <c r="BX54">
        <f t="shared" si="58"/>
        <v>5</v>
      </c>
      <c r="BY54">
        <f t="shared" si="16"/>
        <v>1.0014912024540621</v>
      </c>
      <c r="CB54" s="52">
        <f t="shared" si="18"/>
        <v>5</v>
      </c>
      <c r="CC54" s="52">
        <f t="shared" si="18"/>
        <v>1.0014912024540621</v>
      </c>
      <c r="CF54">
        <v>11</v>
      </c>
      <c r="CG54">
        <v>0.96097854284910744</v>
      </c>
    </row>
    <row r="55" spans="2:85" x14ac:dyDescent="0.3">
      <c r="B55" s="7">
        <v>40</v>
      </c>
      <c r="D55">
        <v>0.08</v>
      </c>
      <c r="E55">
        <v>0.08</v>
      </c>
      <c r="F55">
        <v>0.13</v>
      </c>
      <c r="G55" s="23">
        <v>0.13</v>
      </c>
      <c r="I55">
        <v>0.15</v>
      </c>
      <c r="K55" s="9">
        <v>0.15</v>
      </c>
      <c r="L55" s="9">
        <v>0.1</v>
      </c>
      <c r="M55" s="24">
        <v>0.08</v>
      </c>
      <c r="N55" s="11">
        <v>0.08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E55" s="7">
        <v>40</v>
      </c>
      <c r="AF55" t="e">
        <f t="shared" si="62"/>
        <v>#NUM!</v>
      </c>
      <c r="AG55">
        <f t="shared" si="63"/>
        <v>-2.5257286443082556</v>
      </c>
      <c r="AH55">
        <f t="shared" si="64"/>
        <v>-2.5257286443082556</v>
      </c>
      <c r="AI55">
        <f t="shared" si="65"/>
        <v>-2.0402208285265546</v>
      </c>
      <c r="AJ55" s="23">
        <f t="shared" si="77"/>
        <v>-2.0402208285265546</v>
      </c>
      <c r="AL55">
        <f t="shared" si="78"/>
        <v>-1.8971199848858813</v>
      </c>
      <c r="AN55">
        <f t="shared" si="79"/>
        <v>-1.8971199848858813</v>
      </c>
      <c r="AO55">
        <f t="shared" si="80"/>
        <v>-2.3025850929940455</v>
      </c>
      <c r="AP55" s="37">
        <f t="shared" si="81"/>
        <v>-2.5257286443082556</v>
      </c>
      <c r="AQ55">
        <f t="shared" si="66"/>
        <v>-2.5257286443082556</v>
      </c>
      <c r="AR55" t="e">
        <f t="shared" si="67"/>
        <v>#NUM!</v>
      </c>
      <c r="AS55" t="e">
        <f t="shared" si="68"/>
        <v>#NUM!</v>
      </c>
      <c r="AT55" t="e">
        <f t="shared" si="69"/>
        <v>#NUM!</v>
      </c>
      <c r="AU55" t="e">
        <f t="shared" si="70"/>
        <v>#NUM!</v>
      </c>
      <c r="BC55">
        <f t="shared" si="71"/>
        <v>-2.1325549071201237</v>
      </c>
      <c r="BD55">
        <f t="shared" si="72"/>
        <v>0.24612218063693989</v>
      </c>
      <c r="BF55" s="7">
        <f t="shared" si="73"/>
        <v>0.17768908923427565</v>
      </c>
      <c r="BG55" s="7">
        <f t="shared" si="74"/>
        <v>0.15</v>
      </c>
      <c r="BH55" s="7">
        <f t="shared" si="75"/>
        <v>0.122</v>
      </c>
      <c r="BJ55">
        <f t="shared" si="82"/>
        <v>0.84417113423453505</v>
      </c>
      <c r="BK55">
        <f t="shared" si="83"/>
        <v>1.2295081967213115</v>
      </c>
      <c r="BL55">
        <f t="shared" si="84"/>
        <v>1.4564679445432431</v>
      </c>
      <c r="BM55">
        <f t="shared" si="76"/>
        <v>5</v>
      </c>
      <c r="BX55">
        <f t="shared" si="58"/>
        <v>5</v>
      </c>
      <c r="BY55">
        <f t="shared" si="16"/>
        <v>0.84417113423453505</v>
      </c>
      <c r="CB55" s="52">
        <f t="shared" si="18"/>
        <v>5</v>
      </c>
      <c r="CC55" s="52">
        <f t="shared" si="18"/>
        <v>0.84417113423453505</v>
      </c>
      <c r="CF55">
        <v>11</v>
      </c>
      <c r="CG55">
        <v>0.90017895023734285</v>
      </c>
    </row>
    <row r="56" spans="2:85" x14ac:dyDescent="0.3">
      <c r="B56" s="7">
        <v>45</v>
      </c>
      <c r="D56">
        <v>0.1</v>
      </c>
      <c r="E56">
        <v>0.13</v>
      </c>
      <c r="F56">
        <v>0.13</v>
      </c>
      <c r="G56" s="23">
        <v>0.15</v>
      </c>
      <c r="I56">
        <v>0.18</v>
      </c>
      <c r="J56">
        <v>0.1</v>
      </c>
      <c r="K56" s="9">
        <v>0.15</v>
      </c>
      <c r="L56" s="9">
        <v>0.15</v>
      </c>
      <c r="M56" s="24">
        <v>0.13</v>
      </c>
      <c r="N56" s="11">
        <v>0.1</v>
      </c>
      <c r="O56" s="11">
        <v>5.0799999999999998E-2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E56" s="7">
        <v>45</v>
      </c>
      <c r="AF56" t="e">
        <f t="shared" si="62"/>
        <v>#NUM!</v>
      </c>
      <c r="AG56">
        <f t="shared" si="63"/>
        <v>-2.3025850929940455</v>
      </c>
      <c r="AH56">
        <f t="shared" si="64"/>
        <v>-2.0402208285265546</v>
      </c>
      <c r="AI56">
        <f t="shared" si="65"/>
        <v>-2.0402208285265546</v>
      </c>
      <c r="AJ56" s="23">
        <f t="shared" si="77"/>
        <v>-1.8971199848858813</v>
      </c>
      <c r="AL56">
        <f t="shared" si="78"/>
        <v>-1.7147984280919266</v>
      </c>
      <c r="AM56">
        <f t="shared" ref="AM56:AM61" si="85">LN(J56)</f>
        <v>-2.3025850929940455</v>
      </c>
      <c r="AN56">
        <f t="shared" si="79"/>
        <v>-1.8971199848858813</v>
      </c>
      <c r="AO56">
        <f t="shared" si="80"/>
        <v>-1.8971199848858813</v>
      </c>
      <c r="AP56" s="37">
        <f t="shared" si="81"/>
        <v>-2.0402208285265546</v>
      </c>
      <c r="AQ56">
        <f t="shared" si="66"/>
        <v>-2.3025850929940455</v>
      </c>
      <c r="AR56">
        <f t="shared" si="67"/>
        <v>-2.9798589243977007</v>
      </c>
      <c r="AS56" t="e">
        <f t="shared" si="68"/>
        <v>#NUM!</v>
      </c>
      <c r="AT56" t="e">
        <f t="shared" si="69"/>
        <v>#NUM!</v>
      </c>
      <c r="AU56" t="e">
        <f t="shared" si="70"/>
        <v>#NUM!</v>
      </c>
      <c r="BC56">
        <f t="shared" si="71"/>
        <v>-1.9581607173783617</v>
      </c>
      <c r="BD56">
        <f t="shared" si="72"/>
        <v>0.18063089864707421</v>
      </c>
      <c r="BF56" s="7">
        <f t="shared" si="73"/>
        <v>0.18993956647538204</v>
      </c>
      <c r="BG56" s="7">
        <f t="shared" si="74"/>
        <v>0.18</v>
      </c>
      <c r="BH56" s="7">
        <f t="shared" si="75"/>
        <v>0.14333333333333334</v>
      </c>
      <c r="BJ56">
        <f t="shared" si="82"/>
        <v>0.94766984752136774</v>
      </c>
      <c r="BK56">
        <f t="shared" si="83"/>
        <v>1.2558139534883719</v>
      </c>
      <c r="BL56">
        <f t="shared" si="84"/>
        <v>1.3251597661073165</v>
      </c>
      <c r="BM56">
        <f t="shared" si="76"/>
        <v>6</v>
      </c>
      <c r="BX56">
        <f t="shared" si="58"/>
        <v>6</v>
      </c>
      <c r="BY56">
        <f t="shared" si="16"/>
        <v>0.94766984752136774</v>
      </c>
      <c r="CB56" s="52">
        <f t="shared" si="18"/>
        <v>6</v>
      </c>
      <c r="CC56" s="52">
        <f t="shared" si="18"/>
        <v>0.94766984752136774</v>
      </c>
      <c r="CF56">
        <v>5</v>
      </c>
      <c r="CG56">
        <v>0.90779958766738589</v>
      </c>
    </row>
    <row r="57" spans="2:85" x14ac:dyDescent="0.3">
      <c r="B57" s="7">
        <v>50</v>
      </c>
      <c r="D57">
        <v>0.13</v>
      </c>
      <c r="E57">
        <v>0.18</v>
      </c>
      <c r="F57">
        <v>0.15</v>
      </c>
      <c r="G57" s="23">
        <v>0.2</v>
      </c>
      <c r="H57">
        <v>0.08</v>
      </c>
      <c r="I57">
        <v>0.2</v>
      </c>
      <c r="J57">
        <v>0.1</v>
      </c>
      <c r="K57" s="9">
        <v>0.15</v>
      </c>
      <c r="L57" s="9">
        <v>0.18</v>
      </c>
      <c r="M57" s="24">
        <v>0.15</v>
      </c>
      <c r="N57" s="11">
        <v>0.1</v>
      </c>
      <c r="O57" s="11">
        <v>5.0799999999999998E-2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E57" s="7">
        <v>50</v>
      </c>
      <c r="AF57" t="e">
        <f t="shared" si="62"/>
        <v>#NUM!</v>
      </c>
      <c r="AG57">
        <f t="shared" si="63"/>
        <v>-2.0402208285265546</v>
      </c>
      <c r="AH57">
        <f t="shared" si="64"/>
        <v>-1.7147984280919266</v>
      </c>
      <c r="AI57">
        <f t="shared" si="65"/>
        <v>-1.8971199848858813</v>
      </c>
      <c r="AJ57" s="23">
        <f t="shared" si="77"/>
        <v>-1.6094379124341003</v>
      </c>
      <c r="AK57">
        <f t="shared" ref="AK57:AK61" si="86">LN(H57)</f>
        <v>-2.5257286443082556</v>
      </c>
      <c r="AL57">
        <f t="shared" si="78"/>
        <v>-1.6094379124341003</v>
      </c>
      <c r="AM57">
        <f t="shared" si="85"/>
        <v>-2.3025850929940455</v>
      </c>
      <c r="AN57">
        <f t="shared" si="79"/>
        <v>-1.8971199848858813</v>
      </c>
      <c r="AO57">
        <f t="shared" si="80"/>
        <v>-1.7147984280919266</v>
      </c>
      <c r="AP57" s="37">
        <f t="shared" si="81"/>
        <v>-1.8971199848858813</v>
      </c>
      <c r="AQ57">
        <f t="shared" si="66"/>
        <v>-2.3025850929940455</v>
      </c>
      <c r="AR57">
        <f t="shared" si="67"/>
        <v>-2.9798589243977007</v>
      </c>
      <c r="AS57" t="e">
        <f t="shared" si="68"/>
        <v>#NUM!</v>
      </c>
      <c r="AT57" t="e">
        <f t="shared" si="69"/>
        <v>#NUM!</v>
      </c>
      <c r="AU57" t="e">
        <f t="shared" si="70"/>
        <v>#NUM!</v>
      </c>
      <c r="BC57">
        <f t="shared" si="71"/>
        <v>-1.9366039942905986</v>
      </c>
      <c r="BD57">
        <f t="shared" si="72"/>
        <v>0.32675919296180095</v>
      </c>
      <c r="BF57" s="7">
        <f t="shared" si="73"/>
        <v>0.24681086840881727</v>
      </c>
      <c r="BG57" s="7">
        <f t="shared" si="74"/>
        <v>0.2</v>
      </c>
      <c r="BH57" s="7">
        <f t="shared" si="75"/>
        <v>0.15142857142857144</v>
      </c>
      <c r="BJ57">
        <f t="shared" si="82"/>
        <v>0.81033708640707103</v>
      </c>
      <c r="BK57">
        <f t="shared" si="83"/>
        <v>1.320754716981132</v>
      </c>
      <c r="BL57">
        <f t="shared" si="84"/>
        <v>1.6298830932657744</v>
      </c>
      <c r="BM57">
        <f t="shared" si="76"/>
        <v>7</v>
      </c>
      <c r="BX57">
        <f t="shared" si="58"/>
        <v>7</v>
      </c>
      <c r="BY57">
        <f t="shared" si="16"/>
        <v>0.81033708640707103</v>
      </c>
      <c r="CB57" s="52">
        <f t="shared" si="18"/>
        <v>7</v>
      </c>
      <c r="CC57" s="52">
        <f t="shared" si="18"/>
        <v>0.81033708640707103</v>
      </c>
      <c r="CF57">
        <v>8</v>
      </c>
      <c r="CG57">
        <v>0.84136641300902049</v>
      </c>
    </row>
    <row r="58" spans="2:85" x14ac:dyDescent="0.3">
      <c r="B58" s="7">
        <v>55</v>
      </c>
      <c r="C58">
        <v>0.05</v>
      </c>
      <c r="D58">
        <v>0.13</v>
      </c>
      <c r="E58">
        <v>0.18</v>
      </c>
      <c r="F58">
        <v>0.15</v>
      </c>
      <c r="G58" s="23">
        <v>0.2</v>
      </c>
      <c r="H58">
        <v>0.08</v>
      </c>
      <c r="I58">
        <v>0.23</v>
      </c>
      <c r="J58">
        <v>0.13</v>
      </c>
      <c r="K58" s="9">
        <v>0.18</v>
      </c>
      <c r="L58" s="9">
        <v>0.18</v>
      </c>
      <c r="M58" s="24">
        <v>0.15</v>
      </c>
      <c r="N58" s="11">
        <v>0.1</v>
      </c>
      <c r="O58" s="11">
        <v>7.6200000000000004E-2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E58" s="7">
        <v>55</v>
      </c>
      <c r="AF58">
        <f t="shared" si="62"/>
        <v>-2.9957322735539909</v>
      </c>
      <c r="AG58">
        <f t="shared" si="63"/>
        <v>-2.0402208285265546</v>
      </c>
      <c r="AH58">
        <f t="shared" si="64"/>
        <v>-1.7147984280919266</v>
      </c>
      <c r="AI58">
        <f t="shared" si="65"/>
        <v>-1.8971199848858813</v>
      </c>
      <c r="AJ58" s="23">
        <f t="shared" si="77"/>
        <v>-1.6094379124341003</v>
      </c>
      <c r="AK58">
        <f t="shared" si="86"/>
        <v>-2.5257286443082556</v>
      </c>
      <c r="AL58">
        <f t="shared" si="78"/>
        <v>-1.4696759700589417</v>
      </c>
      <c r="AM58">
        <f t="shared" si="85"/>
        <v>-2.0402208285265546</v>
      </c>
      <c r="AN58">
        <f t="shared" si="79"/>
        <v>-1.7147984280919266</v>
      </c>
      <c r="AO58">
        <f t="shared" si="80"/>
        <v>-1.7147984280919266</v>
      </c>
      <c r="AP58" s="37">
        <f t="shared" si="81"/>
        <v>-1.8971199848858813</v>
      </c>
      <c r="AQ58">
        <f t="shared" si="66"/>
        <v>-2.3025850929940455</v>
      </c>
      <c r="AR58">
        <f t="shared" si="67"/>
        <v>-2.5743938162895366</v>
      </c>
      <c r="AS58" t="e">
        <f t="shared" si="68"/>
        <v>#NUM!</v>
      </c>
      <c r="AT58" t="e">
        <f t="shared" si="69"/>
        <v>#NUM!</v>
      </c>
      <c r="AU58" t="e">
        <f t="shared" si="70"/>
        <v>#NUM!</v>
      </c>
      <c r="BC58">
        <f t="shared" si="71"/>
        <v>-1.8531114566282267</v>
      </c>
      <c r="BD58">
        <f t="shared" si="72"/>
        <v>0.32382118191564063</v>
      </c>
      <c r="BF58" s="7">
        <f t="shared" si="73"/>
        <v>0.26700897389032413</v>
      </c>
      <c r="BG58" s="7">
        <f t="shared" si="74"/>
        <v>0.23</v>
      </c>
      <c r="BH58" s="7">
        <f t="shared" si="75"/>
        <v>0.16428571428571428</v>
      </c>
      <c r="BJ58">
        <f t="shared" si="82"/>
        <v>0.86139426944681707</v>
      </c>
      <c r="BK58">
        <f t="shared" si="83"/>
        <v>1.4000000000000001</v>
      </c>
      <c r="BL58">
        <f t="shared" si="84"/>
        <v>1.6252720149845816</v>
      </c>
      <c r="BM58">
        <f t="shared" si="76"/>
        <v>7</v>
      </c>
      <c r="BX58">
        <f t="shared" si="58"/>
        <v>7</v>
      </c>
      <c r="BY58">
        <f t="shared" si="16"/>
        <v>0.86139426944681707</v>
      </c>
      <c r="CB58" s="52">
        <f t="shared" si="18"/>
        <v>7</v>
      </c>
      <c r="CC58" s="52">
        <f t="shared" si="18"/>
        <v>0.86139426944681707</v>
      </c>
      <c r="CF58">
        <v>9</v>
      </c>
      <c r="CG58">
        <v>0.97298377220549648</v>
      </c>
    </row>
    <row r="59" spans="2:85" x14ac:dyDescent="0.3">
      <c r="B59" s="7">
        <v>60</v>
      </c>
      <c r="C59">
        <v>0.05</v>
      </c>
      <c r="D59">
        <v>0.13</v>
      </c>
      <c r="E59">
        <v>0.2</v>
      </c>
      <c r="F59">
        <v>0.15</v>
      </c>
      <c r="G59" s="23">
        <v>0.25</v>
      </c>
      <c r="H59">
        <v>0.1</v>
      </c>
      <c r="I59">
        <v>0.25</v>
      </c>
      <c r="J59">
        <v>0.15</v>
      </c>
      <c r="K59" s="9">
        <v>0.18</v>
      </c>
      <c r="L59" s="9">
        <v>0.2</v>
      </c>
      <c r="M59" s="24">
        <v>0.18</v>
      </c>
      <c r="N59" s="11">
        <v>0.13</v>
      </c>
      <c r="O59" s="11">
        <v>7.6200000000000004E-2</v>
      </c>
      <c r="P59" s="11">
        <v>5.0799999999999998E-2</v>
      </c>
      <c r="Q59" s="11">
        <v>5.0799999999999998E-2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E59" s="7">
        <v>60</v>
      </c>
      <c r="AF59">
        <f t="shared" si="62"/>
        <v>-2.9957322735539909</v>
      </c>
      <c r="AG59">
        <f t="shared" si="63"/>
        <v>-2.0402208285265546</v>
      </c>
      <c r="AH59">
        <f t="shared" si="64"/>
        <v>-1.6094379124341003</v>
      </c>
      <c r="AI59">
        <f t="shared" si="65"/>
        <v>-1.8971199848858813</v>
      </c>
      <c r="AJ59" s="23">
        <f t="shared" si="77"/>
        <v>-1.3862943611198906</v>
      </c>
      <c r="AK59">
        <f t="shared" si="86"/>
        <v>-2.3025850929940455</v>
      </c>
      <c r="AL59">
        <f t="shared" si="78"/>
        <v>-1.3862943611198906</v>
      </c>
      <c r="AM59">
        <f t="shared" si="85"/>
        <v>-1.8971199848858813</v>
      </c>
      <c r="AN59">
        <f t="shared" si="79"/>
        <v>-1.7147984280919266</v>
      </c>
      <c r="AO59">
        <f t="shared" si="80"/>
        <v>-1.6094379124341003</v>
      </c>
      <c r="AP59" s="37">
        <f t="shared" si="81"/>
        <v>-1.7147984280919266</v>
      </c>
      <c r="AQ59">
        <f t="shared" si="66"/>
        <v>-2.0402208285265546</v>
      </c>
      <c r="AR59">
        <f t="shared" si="67"/>
        <v>-2.5743938162895366</v>
      </c>
      <c r="AS59">
        <f t="shared" si="68"/>
        <v>-2.9798589243977007</v>
      </c>
      <c r="AT59">
        <f t="shared" si="69"/>
        <v>-2.9798589243977007</v>
      </c>
      <c r="AU59" t="e">
        <f t="shared" si="70"/>
        <v>#NUM!</v>
      </c>
      <c r="BC59">
        <f t="shared" si="71"/>
        <v>-1.7159040812482371</v>
      </c>
      <c r="BD59">
        <f t="shared" si="72"/>
        <v>0.29414681429523154</v>
      </c>
      <c r="BF59" s="7">
        <f t="shared" si="73"/>
        <v>0.2916865165403818</v>
      </c>
      <c r="BG59" s="7">
        <f t="shared" si="74"/>
        <v>0.25</v>
      </c>
      <c r="BH59" s="7">
        <f t="shared" si="75"/>
        <v>0.18714285714285711</v>
      </c>
      <c r="BJ59">
        <f t="shared" si="82"/>
        <v>0.85708452678987435</v>
      </c>
      <c r="BK59">
        <f t="shared" si="83"/>
        <v>1.3358778625954202</v>
      </c>
      <c r="BL59">
        <f t="shared" si="84"/>
        <v>1.5586302410554755</v>
      </c>
      <c r="BM59">
        <f t="shared" si="76"/>
        <v>7</v>
      </c>
      <c r="BX59">
        <f t="shared" si="58"/>
        <v>7</v>
      </c>
      <c r="BY59">
        <f t="shared" si="16"/>
        <v>0.85708452678987435</v>
      </c>
      <c r="CB59" s="52">
        <f t="shared" si="18"/>
        <v>7</v>
      </c>
      <c r="CC59" s="52">
        <f t="shared" si="18"/>
        <v>0.85708452678987435</v>
      </c>
      <c r="CF59">
        <v>9</v>
      </c>
      <c r="CG59">
        <v>1.0465893287976813</v>
      </c>
    </row>
    <row r="60" spans="2:85" x14ac:dyDescent="0.3">
      <c r="B60" s="7">
        <v>65</v>
      </c>
      <c r="C60">
        <v>0.08</v>
      </c>
      <c r="D60">
        <v>0.13</v>
      </c>
      <c r="E60">
        <v>0.25</v>
      </c>
      <c r="F60">
        <v>0.18</v>
      </c>
      <c r="G60" s="23">
        <v>0.25</v>
      </c>
      <c r="H60">
        <v>0.1</v>
      </c>
      <c r="I60">
        <v>0.3</v>
      </c>
      <c r="J60">
        <v>0.15</v>
      </c>
      <c r="K60" s="9">
        <v>0.25</v>
      </c>
      <c r="L60" s="9">
        <v>0.23</v>
      </c>
      <c r="M60" s="24">
        <v>0.18</v>
      </c>
      <c r="N60" s="11">
        <v>0.15</v>
      </c>
      <c r="O60" s="11">
        <v>0.1016</v>
      </c>
      <c r="P60" s="11">
        <v>7.6200000000000004E-2</v>
      </c>
      <c r="Q60" s="11">
        <v>5.0799999999999998E-2</v>
      </c>
      <c r="R60" s="11">
        <v>5.0799999999999998E-2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E60" s="7">
        <v>65</v>
      </c>
      <c r="AF60">
        <f t="shared" si="62"/>
        <v>-2.5257286443082556</v>
      </c>
      <c r="AG60">
        <f t="shared" si="63"/>
        <v>-2.0402208285265546</v>
      </c>
      <c r="AH60">
        <f t="shared" si="64"/>
        <v>-1.3862943611198906</v>
      </c>
      <c r="AI60">
        <f t="shared" si="65"/>
        <v>-1.7147984280919266</v>
      </c>
      <c r="AJ60" s="23">
        <f t="shared" si="77"/>
        <v>-1.3862943611198906</v>
      </c>
      <c r="AK60">
        <f t="shared" si="86"/>
        <v>-2.3025850929940455</v>
      </c>
      <c r="AL60">
        <f t="shared" si="78"/>
        <v>-1.2039728043259361</v>
      </c>
      <c r="AM60">
        <f t="shared" si="85"/>
        <v>-1.8971199848858813</v>
      </c>
      <c r="AN60">
        <f t="shared" si="79"/>
        <v>-1.3862943611198906</v>
      </c>
      <c r="AO60">
        <f t="shared" si="80"/>
        <v>-1.4696759700589417</v>
      </c>
      <c r="AP60" s="37">
        <f t="shared" si="81"/>
        <v>-1.7147984280919266</v>
      </c>
      <c r="AQ60">
        <f t="shared" si="66"/>
        <v>-1.8971199848858813</v>
      </c>
      <c r="AR60">
        <f t="shared" si="67"/>
        <v>-2.2867117438377558</v>
      </c>
      <c r="AS60">
        <f t="shared" si="68"/>
        <v>-2.5743938162895366</v>
      </c>
      <c r="AT60">
        <f t="shared" si="69"/>
        <v>-2.9798589243977007</v>
      </c>
      <c r="AU60">
        <f t="shared" si="70"/>
        <v>-2.9798589243977007</v>
      </c>
      <c r="BC60">
        <f t="shared" si="71"/>
        <v>-1.6229630003709303</v>
      </c>
      <c r="BD60">
        <f t="shared" si="72"/>
        <v>0.34980724781718109</v>
      </c>
      <c r="BF60" s="7">
        <f t="shared" si="73"/>
        <v>0.35078517495071604</v>
      </c>
      <c r="BG60" s="7">
        <f t="shared" si="74"/>
        <v>0.3</v>
      </c>
      <c r="BH60" s="7">
        <f t="shared" si="75"/>
        <v>0.20857142857142855</v>
      </c>
      <c r="BJ60">
        <f t="shared" si="82"/>
        <v>0.85522428375756998</v>
      </c>
      <c r="BK60">
        <f t="shared" si="83"/>
        <v>1.4383561643835618</v>
      </c>
      <c r="BL60">
        <f t="shared" si="84"/>
        <v>1.6818467292157619</v>
      </c>
      <c r="BM60">
        <f t="shared" si="76"/>
        <v>7</v>
      </c>
      <c r="BX60">
        <f t="shared" si="58"/>
        <v>7</v>
      </c>
      <c r="BY60">
        <f t="shared" si="16"/>
        <v>0.85522428375756998</v>
      </c>
      <c r="CB60" s="52">
        <f t="shared" si="18"/>
        <v>7</v>
      </c>
      <c r="CC60" s="52">
        <f t="shared" si="18"/>
        <v>0.85522428375756998</v>
      </c>
      <c r="CF60">
        <v>9</v>
      </c>
      <c r="CG60">
        <v>0.96521726965289389</v>
      </c>
    </row>
    <row r="61" spans="2:85" ht="15" thickBot="1" x14ac:dyDescent="0.35">
      <c r="B61" s="7">
        <v>70</v>
      </c>
      <c r="C61">
        <v>0.08</v>
      </c>
      <c r="D61">
        <v>0.18</v>
      </c>
      <c r="E61">
        <v>0.3</v>
      </c>
      <c r="F61">
        <v>0.18</v>
      </c>
      <c r="G61" s="25">
        <v>0.28000000000000003</v>
      </c>
      <c r="H61" s="26">
        <v>0.1</v>
      </c>
      <c r="I61" s="26">
        <v>0.3</v>
      </c>
      <c r="J61" s="26">
        <v>0.15</v>
      </c>
      <c r="K61" s="14">
        <v>0.25</v>
      </c>
      <c r="L61" s="14">
        <v>0.23</v>
      </c>
      <c r="M61" s="27">
        <v>0.18</v>
      </c>
      <c r="N61" s="11">
        <v>0.15</v>
      </c>
      <c r="O61" s="11">
        <v>0.1016</v>
      </c>
      <c r="P61" s="11">
        <v>0.1016</v>
      </c>
      <c r="Q61" s="11">
        <v>5.0799999999999998E-2</v>
      </c>
      <c r="R61" s="11">
        <v>7.6200000000000004E-2</v>
      </c>
      <c r="S61" s="11"/>
      <c r="T61" s="11"/>
      <c r="U61" s="11"/>
      <c r="V61">
        <f>AVERAGE(G61:M61)</f>
        <v>0.21285714285714286</v>
      </c>
      <c r="W61">
        <f>_xlfn.STDEV.S(G61:M61)</f>
        <v>7.250615737399721E-2</v>
      </c>
      <c r="X61">
        <f>_xlfn.LOGNORM.INV(0.95,V61,W61)</f>
        <v>1.3939189363108249</v>
      </c>
      <c r="Y61" s="11"/>
      <c r="Z61" s="11"/>
      <c r="AA61" s="11"/>
      <c r="AB61" s="11"/>
      <c r="AC61" s="11"/>
      <c r="AE61" s="7">
        <v>70</v>
      </c>
      <c r="AF61">
        <f t="shared" si="62"/>
        <v>-2.5257286443082556</v>
      </c>
      <c r="AG61">
        <f t="shared" si="63"/>
        <v>-1.7147984280919266</v>
      </c>
      <c r="AH61">
        <f t="shared" si="64"/>
        <v>-1.2039728043259361</v>
      </c>
      <c r="AI61">
        <f t="shared" si="65"/>
        <v>-1.7147984280919266</v>
      </c>
      <c r="AJ61" s="25">
        <f t="shared" si="77"/>
        <v>-1.2729656758128873</v>
      </c>
      <c r="AK61" s="26">
        <f t="shared" si="86"/>
        <v>-2.3025850929940455</v>
      </c>
      <c r="AL61" s="26">
        <f t="shared" si="78"/>
        <v>-1.2039728043259361</v>
      </c>
      <c r="AM61" s="26">
        <f t="shared" si="85"/>
        <v>-1.8971199848858813</v>
      </c>
      <c r="AN61" s="26">
        <f t="shared" si="79"/>
        <v>-1.3862943611198906</v>
      </c>
      <c r="AO61" s="26">
        <f t="shared" si="80"/>
        <v>-1.4696759700589417</v>
      </c>
      <c r="AP61" s="39">
        <f t="shared" si="81"/>
        <v>-1.7147984280919266</v>
      </c>
      <c r="AQ61">
        <f t="shared" si="66"/>
        <v>-1.8971199848858813</v>
      </c>
      <c r="AR61">
        <f t="shared" si="67"/>
        <v>-2.2867117438377558</v>
      </c>
      <c r="AS61">
        <f t="shared" si="68"/>
        <v>-2.2867117438377558</v>
      </c>
      <c r="AT61">
        <f t="shared" si="69"/>
        <v>-2.9798589243977007</v>
      </c>
      <c r="AU61">
        <f t="shared" si="70"/>
        <v>-2.5743938162895366</v>
      </c>
      <c r="BC61">
        <f t="shared" si="71"/>
        <v>-1.6067731881842156</v>
      </c>
      <c r="BD61">
        <f t="shared" si="72"/>
        <v>0.36276853829569722</v>
      </c>
      <c r="BF61" s="7">
        <f t="shared" si="73"/>
        <v>0.36419274137111424</v>
      </c>
      <c r="BG61" s="7">
        <f t="shared" si="74"/>
        <v>0.3</v>
      </c>
      <c r="BH61" s="7">
        <f t="shared" si="75"/>
        <v>0.21285714285714286</v>
      </c>
      <c r="BJ61">
        <f t="shared" si="82"/>
        <v>0.82373964640415076</v>
      </c>
      <c r="BK61">
        <f t="shared" si="83"/>
        <v>1.4093959731543624</v>
      </c>
      <c r="BL61">
        <f t="shared" si="84"/>
        <v>1.7109726104683218</v>
      </c>
      <c r="BM61">
        <f t="shared" si="76"/>
        <v>7</v>
      </c>
      <c r="BX61">
        <f t="shared" si="58"/>
        <v>7</v>
      </c>
      <c r="BY61">
        <f t="shared" si="16"/>
        <v>0.82373964640415076</v>
      </c>
      <c r="CB61" s="52">
        <f t="shared" si="18"/>
        <v>7</v>
      </c>
      <c r="CC61" s="52">
        <f t="shared" si="18"/>
        <v>0.82373964640415076</v>
      </c>
      <c r="CF61">
        <v>11</v>
      </c>
      <c r="CG61">
        <v>0.85629728307480246</v>
      </c>
    </row>
    <row r="62" spans="2:85" x14ac:dyDescent="0.3">
      <c r="K62" s="3"/>
      <c r="L62" s="3"/>
      <c r="BX62">
        <f t="shared" si="58"/>
        <v>0</v>
      </c>
      <c r="BY62">
        <f t="shared" si="16"/>
        <v>0</v>
      </c>
      <c r="CF62">
        <v>11</v>
      </c>
      <c r="CG62">
        <v>1.065655964285108</v>
      </c>
    </row>
    <row r="63" spans="2:85" x14ac:dyDescent="0.3">
      <c r="K63" s="3"/>
      <c r="L63" s="3"/>
      <c r="BX63">
        <f t="shared" si="58"/>
        <v>0</v>
      </c>
      <c r="BY63">
        <f t="shared" si="16"/>
        <v>0</v>
      </c>
      <c r="CF63">
        <v>11</v>
      </c>
      <c r="CG63">
        <v>0.96859298086660262</v>
      </c>
    </row>
    <row r="64" spans="2:85" x14ac:dyDescent="0.3">
      <c r="K64" s="3"/>
      <c r="L64" s="3"/>
      <c r="BX64">
        <f t="shared" si="58"/>
        <v>0</v>
      </c>
      <c r="BY64">
        <f t="shared" si="16"/>
        <v>0</v>
      </c>
      <c r="CF64">
        <v>12</v>
      </c>
      <c r="CG64">
        <v>0.96946582616220434</v>
      </c>
    </row>
    <row r="65" spans="2:85" ht="15" thickBot="1" x14ac:dyDescent="0.35">
      <c r="B65" s="1" t="s">
        <v>27</v>
      </c>
      <c r="K65" s="3"/>
      <c r="L65" s="3"/>
      <c r="AE65" s="1" t="s">
        <v>27</v>
      </c>
      <c r="AF65"/>
      <c r="AN65" s="3"/>
      <c r="AO65" s="3"/>
      <c r="BJ65" s="50">
        <f>AVERAGE(BJ72:BJ80)</f>
        <v>0.85071325770401329</v>
      </c>
      <c r="BK65" s="50">
        <f t="shared" ref="BK65:BL65" si="87">AVERAGE(BK72:BK80)</f>
        <v>1.3847693101086678</v>
      </c>
      <c r="BL65" s="50">
        <f t="shared" si="87"/>
        <v>1.6504377219911914</v>
      </c>
      <c r="BX65">
        <f t="shared" si="58"/>
        <v>0</v>
      </c>
      <c r="BY65">
        <f t="shared" si="16"/>
        <v>0.85071325770401329</v>
      </c>
      <c r="CB65" s="52" t="str">
        <f t="shared" si="18"/>
        <v/>
      </c>
      <c r="CF65">
        <v>2</v>
      </c>
      <c r="CG65">
        <v>0.91888594343061825</v>
      </c>
    </row>
    <row r="66" spans="2:85" ht="15" thickBot="1" x14ac:dyDescent="0.35">
      <c r="F66" s="53" t="s">
        <v>2</v>
      </c>
      <c r="G66" s="54"/>
      <c r="H66" s="54"/>
      <c r="I66" s="54"/>
      <c r="J66" s="54"/>
      <c r="K66" s="54"/>
      <c r="L66" s="55"/>
      <c r="AE66"/>
      <c r="AF66"/>
      <c r="AI66" s="53" t="s">
        <v>2</v>
      </c>
      <c r="AJ66" s="54"/>
      <c r="AK66" s="54"/>
      <c r="AL66" s="54"/>
      <c r="AM66" s="54"/>
      <c r="AN66" s="54"/>
      <c r="AO66" s="55"/>
      <c r="BX66">
        <f t="shared" si="58"/>
        <v>0</v>
      </c>
      <c r="BY66">
        <f t="shared" si="16"/>
        <v>0</v>
      </c>
      <c r="CF66">
        <v>8</v>
      </c>
      <c r="CG66">
        <v>0.89289906245326423</v>
      </c>
    </row>
    <row r="67" spans="2:85" x14ac:dyDescent="0.3">
      <c r="B67" s="4" t="s">
        <v>3</v>
      </c>
      <c r="C67" s="4" t="s">
        <v>4</v>
      </c>
      <c r="D67" s="4" t="s">
        <v>5</v>
      </c>
      <c r="E67" s="4" t="s">
        <v>6</v>
      </c>
      <c r="F67" s="17" t="s">
        <v>7</v>
      </c>
      <c r="G67" s="18" t="s">
        <v>8</v>
      </c>
      <c r="H67" s="18" t="s">
        <v>9</v>
      </c>
      <c r="I67" s="18" t="s">
        <v>28</v>
      </c>
      <c r="J67" s="18" t="s">
        <v>10</v>
      </c>
      <c r="K67" s="21" t="s">
        <v>12</v>
      </c>
      <c r="L67" s="19" t="s">
        <v>13</v>
      </c>
      <c r="M67" s="4" t="s">
        <v>25</v>
      </c>
      <c r="N67" s="4" t="s">
        <v>14</v>
      </c>
      <c r="O67" s="4" t="s">
        <v>22</v>
      </c>
      <c r="U67" s="6"/>
      <c r="V67" s="4"/>
      <c r="AE67" s="4" t="s">
        <v>3</v>
      </c>
      <c r="AF67" s="4" t="s">
        <v>4</v>
      </c>
      <c r="AG67" s="4" t="s">
        <v>5</v>
      </c>
      <c r="AH67" s="4" t="s">
        <v>6</v>
      </c>
      <c r="AI67" s="17" t="s">
        <v>7</v>
      </c>
      <c r="AJ67" s="18" t="s">
        <v>8</v>
      </c>
      <c r="AK67" s="18" t="s">
        <v>9</v>
      </c>
      <c r="AL67" s="18" t="s">
        <v>28</v>
      </c>
      <c r="AM67" s="18" t="s">
        <v>10</v>
      </c>
      <c r="AN67" s="21" t="s">
        <v>12</v>
      </c>
      <c r="AO67" s="19" t="s">
        <v>13</v>
      </c>
      <c r="AP67" s="4" t="s">
        <v>25</v>
      </c>
      <c r="AQ67" s="4" t="s">
        <v>14</v>
      </c>
      <c r="AR67" s="4" t="s">
        <v>22</v>
      </c>
      <c r="BC67" t="s">
        <v>51</v>
      </c>
      <c r="BD67" t="s">
        <v>52</v>
      </c>
      <c r="BF67" s="47" t="s">
        <v>53</v>
      </c>
      <c r="BG67" s="47" t="s">
        <v>68</v>
      </c>
      <c r="BH67" s="1" t="s">
        <v>69</v>
      </c>
      <c r="BJ67" s="1" t="s">
        <v>70</v>
      </c>
      <c r="BK67" s="1" t="s">
        <v>71</v>
      </c>
      <c r="BL67" s="1" t="s">
        <v>72</v>
      </c>
      <c r="BX67">
        <f t="shared" si="58"/>
        <v>0</v>
      </c>
      <c r="CF67">
        <v>9</v>
      </c>
      <c r="CG67">
        <v>0.8459390337303303</v>
      </c>
    </row>
    <row r="68" spans="2:85" x14ac:dyDescent="0.3">
      <c r="B68" s="7">
        <v>0</v>
      </c>
      <c r="F68" s="23"/>
      <c r="K68" s="9"/>
      <c r="L68" s="10"/>
      <c r="M68" s="11"/>
      <c r="N68" s="11"/>
      <c r="O68" s="11"/>
      <c r="U68" s="11"/>
      <c r="V68" s="11"/>
      <c r="AE68" s="7">
        <v>0</v>
      </c>
      <c r="AF68" t="e">
        <f>LN(C68)</f>
        <v>#NUM!</v>
      </c>
      <c r="AG68" t="e">
        <f t="shared" ref="AG68:AR68" si="88">LN(D68)</f>
        <v>#NUM!</v>
      </c>
      <c r="AH68" t="e">
        <f t="shared" si="88"/>
        <v>#NUM!</v>
      </c>
      <c r="AI68" s="23"/>
      <c r="AO68" s="37"/>
      <c r="AP68" t="e">
        <f t="shared" si="88"/>
        <v>#NUM!</v>
      </c>
      <c r="AQ68" t="e">
        <f t="shared" si="88"/>
        <v>#NUM!</v>
      </c>
      <c r="AR68" t="e">
        <f t="shared" si="88"/>
        <v>#NUM!</v>
      </c>
      <c r="BC68" t="e">
        <f>AVERAGE(AI68:AO68)</f>
        <v>#DIV/0!</v>
      </c>
      <c r="BD68" t="e">
        <f>_xlfn.STDEV.P(AI68:AO68)</f>
        <v>#DIV/0!</v>
      </c>
      <c r="BF68" s="7" t="e">
        <f t="shared" ref="BF68" si="89">_xlfn.LOGNORM.INV(0.95,BC68,BD68)</f>
        <v>#DIV/0!</v>
      </c>
      <c r="BG68" s="7">
        <f t="shared" ref="BG68" si="90">MAX(F68:L68)</f>
        <v>0</v>
      </c>
      <c r="BH68" s="7" t="e">
        <f>AVERAGE(F68:L68)</f>
        <v>#DIV/0!</v>
      </c>
      <c r="BM68">
        <f>COUNTA(F68:L68)</f>
        <v>0</v>
      </c>
      <c r="BX68">
        <f t="shared" si="58"/>
        <v>0</v>
      </c>
      <c r="BY68">
        <f t="shared" si="16"/>
        <v>0</v>
      </c>
      <c r="CF68">
        <v>10</v>
      </c>
      <c r="CG68">
        <v>0.76184306307283689</v>
      </c>
    </row>
    <row r="69" spans="2:85" x14ac:dyDescent="0.3">
      <c r="B69" s="7">
        <v>10</v>
      </c>
      <c r="F69" s="23"/>
      <c r="K69" s="9"/>
      <c r="L69" s="10"/>
      <c r="M69" s="11"/>
      <c r="N69" s="11"/>
      <c r="O69" s="11"/>
      <c r="U69" s="11"/>
      <c r="V69" s="11"/>
      <c r="AE69" s="7">
        <v>10</v>
      </c>
      <c r="AF69" t="e">
        <f t="shared" ref="AF69:AF80" si="91">LN(C69)</f>
        <v>#NUM!</v>
      </c>
      <c r="AG69" t="e">
        <f t="shared" ref="AG69:AG80" si="92">LN(D69)</f>
        <v>#NUM!</v>
      </c>
      <c r="AH69" t="e">
        <f t="shared" ref="AH69:AH80" si="93">LN(E69)</f>
        <v>#NUM!</v>
      </c>
      <c r="AI69" s="23"/>
      <c r="AO69" s="37"/>
      <c r="AP69" t="e">
        <f t="shared" ref="AP69:AP80" si="94">LN(M69)</f>
        <v>#NUM!</v>
      </c>
      <c r="AQ69" t="e">
        <f t="shared" ref="AQ69:AQ80" si="95">LN(N69)</f>
        <v>#NUM!</v>
      </c>
      <c r="AR69" t="e">
        <f t="shared" ref="AR69:AR80" si="96">LN(O69)</f>
        <v>#NUM!</v>
      </c>
      <c r="BC69" t="e">
        <f t="shared" ref="BC69:BC80" si="97">AVERAGE(AI69:AO69)</f>
        <v>#DIV/0!</v>
      </c>
      <c r="BD69" t="e">
        <f t="shared" ref="BD69:BD80" si="98">_xlfn.STDEV.P(AI69:AO69)</f>
        <v>#DIV/0!</v>
      </c>
      <c r="BF69" s="7" t="e">
        <f t="shared" ref="BF69:BF80" si="99">_xlfn.LOGNORM.INV(0.95,BC69,BD69)</f>
        <v>#DIV/0!</v>
      </c>
      <c r="BG69" s="7">
        <f t="shared" ref="BG69:BG80" si="100">MAX(F69:L69)</f>
        <v>0</v>
      </c>
      <c r="BH69" s="7" t="e">
        <f t="shared" ref="BH69:BH80" si="101">AVERAGE(F69:L69)</f>
        <v>#DIV/0!</v>
      </c>
      <c r="BM69">
        <f t="shared" ref="BM69:BM80" si="102">COUNTA(F69:L69)</f>
        <v>0</v>
      </c>
      <c r="BX69">
        <f t="shared" si="58"/>
        <v>0</v>
      </c>
      <c r="BY69">
        <f t="shared" si="16"/>
        <v>0</v>
      </c>
      <c r="CF69">
        <v>6</v>
      </c>
      <c r="CG69">
        <v>0.80885303596719704</v>
      </c>
    </row>
    <row r="70" spans="2:85" x14ac:dyDescent="0.3">
      <c r="B70" s="7">
        <v>20</v>
      </c>
      <c r="F70" s="23"/>
      <c r="K70" s="9"/>
      <c r="L70" s="10"/>
      <c r="M70" s="11"/>
      <c r="N70" s="11"/>
      <c r="O70" s="11"/>
      <c r="U70" s="11"/>
      <c r="V70" s="11"/>
      <c r="AE70" s="7">
        <v>20</v>
      </c>
      <c r="AF70" t="e">
        <f t="shared" si="91"/>
        <v>#NUM!</v>
      </c>
      <c r="AG70" t="e">
        <f t="shared" si="92"/>
        <v>#NUM!</v>
      </c>
      <c r="AH70" t="e">
        <f t="shared" si="93"/>
        <v>#NUM!</v>
      </c>
      <c r="AI70" s="23"/>
      <c r="AO70" s="37"/>
      <c r="AP70" t="e">
        <f t="shared" si="94"/>
        <v>#NUM!</v>
      </c>
      <c r="AQ70" t="e">
        <f t="shared" si="95"/>
        <v>#NUM!</v>
      </c>
      <c r="AR70" t="e">
        <f t="shared" si="96"/>
        <v>#NUM!</v>
      </c>
      <c r="BC70" t="e">
        <f t="shared" si="97"/>
        <v>#DIV/0!</v>
      </c>
      <c r="BD70" t="e">
        <f t="shared" si="98"/>
        <v>#DIV/0!</v>
      </c>
      <c r="BF70" s="7" t="e">
        <f t="shared" si="99"/>
        <v>#DIV/0!</v>
      </c>
      <c r="BG70" s="7">
        <f t="shared" si="100"/>
        <v>0</v>
      </c>
      <c r="BH70" s="7" t="e">
        <f t="shared" si="101"/>
        <v>#DIV/0!</v>
      </c>
      <c r="BM70">
        <f t="shared" si="102"/>
        <v>0</v>
      </c>
      <c r="BX70">
        <f t="shared" si="58"/>
        <v>0</v>
      </c>
      <c r="BY70">
        <f t="shared" si="16"/>
        <v>0</v>
      </c>
      <c r="CF70">
        <v>8</v>
      </c>
      <c r="CG70">
        <v>1.0751140970582258</v>
      </c>
    </row>
    <row r="71" spans="2:85" x14ac:dyDescent="0.3">
      <c r="B71" s="7">
        <v>25</v>
      </c>
      <c r="E71">
        <v>0.05</v>
      </c>
      <c r="F71" s="23"/>
      <c r="I71">
        <v>0.08</v>
      </c>
      <c r="K71" s="9"/>
      <c r="L71" s="10"/>
      <c r="M71" s="11"/>
      <c r="N71" s="11"/>
      <c r="O71" s="11"/>
      <c r="U71" s="11"/>
      <c r="V71" s="11"/>
      <c r="AE71" s="7">
        <v>25</v>
      </c>
      <c r="AF71" t="e">
        <f t="shared" si="91"/>
        <v>#NUM!</v>
      </c>
      <c r="AG71" t="e">
        <f t="shared" si="92"/>
        <v>#NUM!</v>
      </c>
      <c r="AH71">
        <f t="shared" si="93"/>
        <v>-2.9957322735539909</v>
      </c>
      <c r="AI71" s="23"/>
      <c r="AL71">
        <f t="shared" ref="AL71:AL80" si="103">LN(I71)</f>
        <v>-2.5257286443082556</v>
      </c>
      <c r="AO71" s="37"/>
      <c r="AP71" t="e">
        <f t="shared" si="94"/>
        <v>#NUM!</v>
      </c>
      <c r="AQ71" t="e">
        <f t="shared" si="95"/>
        <v>#NUM!</v>
      </c>
      <c r="AR71" t="e">
        <f t="shared" si="96"/>
        <v>#NUM!</v>
      </c>
      <c r="BC71">
        <f t="shared" si="97"/>
        <v>-2.5257286443082556</v>
      </c>
      <c r="BD71">
        <f t="shared" si="98"/>
        <v>0</v>
      </c>
      <c r="BF71" s="7" t="e">
        <f t="shared" si="99"/>
        <v>#NUM!</v>
      </c>
      <c r="BG71" s="7">
        <f t="shared" si="100"/>
        <v>0.08</v>
      </c>
      <c r="BH71" s="7">
        <f t="shared" si="101"/>
        <v>0.08</v>
      </c>
      <c r="BM71">
        <f t="shared" si="102"/>
        <v>1</v>
      </c>
      <c r="BX71">
        <f t="shared" si="58"/>
        <v>1</v>
      </c>
      <c r="BY71">
        <f t="shared" si="16"/>
        <v>0</v>
      </c>
      <c r="CC71" s="52" t="str">
        <f t="shared" si="18"/>
        <v/>
      </c>
      <c r="CF71">
        <v>9</v>
      </c>
      <c r="CG71">
        <v>0.99256296540558386</v>
      </c>
    </row>
    <row r="72" spans="2:85" x14ac:dyDescent="0.3">
      <c r="B72" s="7">
        <v>30</v>
      </c>
      <c r="E72">
        <v>0.08</v>
      </c>
      <c r="F72" s="23">
        <v>0.08</v>
      </c>
      <c r="H72">
        <v>0.08</v>
      </c>
      <c r="I72">
        <v>0.1</v>
      </c>
      <c r="J72">
        <v>0.1</v>
      </c>
      <c r="K72" s="9">
        <v>0.05</v>
      </c>
      <c r="L72" s="10">
        <v>0.08</v>
      </c>
      <c r="M72" s="11"/>
      <c r="N72" s="11"/>
      <c r="O72" s="11"/>
      <c r="U72" s="11"/>
      <c r="V72" s="11"/>
      <c r="AE72" s="7">
        <v>30</v>
      </c>
      <c r="AF72" t="e">
        <f t="shared" si="91"/>
        <v>#NUM!</v>
      </c>
      <c r="AG72" t="e">
        <f t="shared" si="92"/>
        <v>#NUM!</v>
      </c>
      <c r="AH72">
        <f t="shared" si="93"/>
        <v>-2.5257286443082556</v>
      </c>
      <c r="AI72" s="23">
        <f t="shared" ref="AI72:AI80" si="104">LN(F72)</f>
        <v>-2.5257286443082556</v>
      </c>
      <c r="AK72">
        <f t="shared" ref="AK72:AK80" si="105">LN(H72)</f>
        <v>-2.5257286443082556</v>
      </c>
      <c r="AL72">
        <f t="shared" si="103"/>
        <v>-2.3025850929940455</v>
      </c>
      <c r="AM72">
        <f t="shared" ref="AM72:AM80" si="106">LN(J72)</f>
        <v>-2.3025850929940455</v>
      </c>
      <c r="AN72">
        <f t="shared" ref="AN72:AN80" si="107">LN(K72)</f>
        <v>-2.9957322735539909</v>
      </c>
      <c r="AO72" s="37">
        <f t="shared" ref="AO72:AO80" si="108">LN(L72)</f>
        <v>-2.5257286443082556</v>
      </c>
      <c r="AP72" t="e">
        <f t="shared" si="94"/>
        <v>#NUM!</v>
      </c>
      <c r="AQ72" t="e">
        <f t="shared" si="95"/>
        <v>#NUM!</v>
      </c>
      <c r="AR72" t="e">
        <f t="shared" si="96"/>
        <v>#NUM!</v>
      </c>
      <c r="BC72">
        <f t="shared" si="97"/>
        <v>-2.5296813987444744</v>
      </c>
      <c r="BD72">
        <f t="shared" si="98"/>
        <v>0.2310828692931749</v>
      </c>
      <c r="BF72" s="7">
        <f t="shared" si="99"/>
        <v>0.11653263656019812</v>
      </c>
      <c r="BG72" s="7">
        <f t="shared" si="100"/>
        <v>0.1</v>
      </c>
      <c r="BH72" s="7">
        <f t="shared" si="101"/>
        <v>8.1666666666666665E-2</v>
      </c>
      <c r="BJ72">
        <f t="shared" ref="BJ72:BJ80" si="109">BG72/BF72</f>
        <v>0.85812870069529634</v>
      </c>
      <c r="BK72">
        <f t="shared" ref="BK72:BK80" si="110">BG72/BH72</f>
        <v>1.2244897959183674</v>
      </c>
      <c r="BL72">
        <f t="shared" ref="BL72:BL80" si="111">BF72/BH72</f>
        <v>1.4269302435942628</v>
      </c>
      <c r="BM72">
        <f t="shared" si="102"/>
        <v>6</v>
      </c>
      <c r="BX72">
        <f t="shared" si="58"/>
        <v>6</v>
      </c>
      <c r="BY72">
        <f t="shared" si="16"/>
        <v>0.85812870069529634</v>
      </c>
      <c r="CB72" s="52">
        <f t="shared" si="18"/>
        <v>6</v>
      </c>
      <c r="CC72" s="52">
        <f t="shared" si="18"/>
        <v>0.85812870069529634</v>
      </c>
      <c r="CF72">
        <v>7</v>
      </c>
      <c r="CG72">
        <v>1.0453906286143972</v>
      </c>
    </row>
    <row r="73" spans="2:85" x14ac:dyDescent="0.3">
      <c r="B73" s="7">
        <v>35</v>
      </c>
      <c r="D73">
        <v>0.05</v>
      </c>
      <c r="E73">
        <v>0.08</v>
      </c>
      <c r="F73" s="23">
        <v>0.1</v>
      </c>
      <c r="H73">
        <v>0.1</v>
      </c>
      <c r="I73">
        <v>0.15</v>
      </c>
      <c r="J73">
        <v>0.15</v>
      </c>
      <c r="K73" s="9">
        <v>0.08</v>
      </c>
      <c r="L73" s="10">
        <v>0.13</v>
      </c>
      <c r="M73" s="11"/>
      <c r="N73" s="11">
        <v>0.08</v>
      </c>
      <c r="O73" s="11"/>
      <c r="U73" s="11"/>
      <c r="V73" s="11"/>
      <c r="AE73" s="7">
        <v>35</v>
      </c>
      <c r="AF73" t="e">
        <f t="shared" si="91"/>
        <v>#NUM!</v>
      </c>
      <c r="AG73">
        <f t="shared" si="92"/>
        <v>-2.9957322735539909</v>
      </c>
      <c r="AH73">
        <f t="shared" si="93"/>
        <v>-2.5257286443082556</v>
      </c>
      <c r="AI73" s="23">
        <f t="shared" si="104"/>
        <v>-2.3025850929940455</v>
      </c>
      <c r="AK73">
        <f t="shared" si="105"/>
        <v>-2.3025850929940455</v>
      </c>
      <c r="AL73">
        <f t="shared" si="103"/>
        <v>-1.8971199848858813</v>
      </c>
      <c r="AM73">
        <f t="shared" si="106"/>
        <v>-1.8971199848858813</v>
      </c>
      <c r="AN73">
        <f t="shared" si="107"/>
        <v>-2.5257286443082556</v>
      </c>
      <c r="AO73" s="37">
        <f t="shared" si="108"/>
        <v>-2.0402208285265546</v>
      </c>
      <c r="AP73" t="e">
        <f t="shared" si="94"/>
        <v>#NUM!</v>
      </c>
      <c r="AQ73">
        <f t="shared" si="95"/>
        <v>-2.5257286443082556</v>
      </c>
      <c r="AR73" t="e">
        <f t="shared" si="96"/>
        <v>#NUM!</v>
      </c>
      <c r="BC73">
        <f t="shared" si="97"/>
        <v>-2.1608932714324438</v>
      </c>
      <c r="BD73">
        <f t="shared" si="98"/>
        <v>0.23344254316796098</v>
      </c>
      <c r="BF73" s="7">
        <f t="shared" si="99"/>
        <v>0.16915929101132762</v>
      </c>
      <c r="BG73" s="7">
        <f t="shared" si="100"/>
        <v>0.15</v>
      </c>
      <c r="BH73" s="7">
        <f t="shared" si="101"/>
        <v>0.11833333333333333</v>
      </c>
      <c r="BJ73">
        <f t="shared" si="109"/>
        <v>0.88673816911395875</v>
      </c>
      <c r="BK73">
        <f t="shared" si="110"/>
        <v>1.2676056338028168</v>
      </c>
      <c r="BL73">
        <f t="shared" si="111"/>
        <v>1.4295151353069939</v>
      </c>
      <c r="BM73">
        <f t="shared" si="102"/>
        <v>6</v>
      </c>
      <c r="BX73">
        <f t="shared" si="58"/>
        <v>6</v>
      </c>
      <c r="BY73">
        <f t="shared" si="16"/>
        <v>0.88673816911395875</v>
      </c>
      <c r="CB73" s="52">
        <f t="shared" si="18"/>
        <v>6</v>
      </c>
      <c r="CC73" s="52">
        <f t="shared" si="18"/>
        <v>0.88673816911395875</v>
      </c>
      <c r="CF73">
        <v>10</v>
      </c>
      <c r="CG73">
        <v>0.98836641599852437</v>
      </c>
    </row>
    <row r="74" spans="2:85" x14ac:dyDescent="0.3">
      <c r="B74" s="7">
        <v>40</v>
      </c>
      <c r="D74">
        <v>0.08</v>
      </c>
      <c r="E74">
        <v>0.13</v>
      </c>
      <c r="F74" s="23">
        <v>0.15</v>
      </c>
      <c r="H74">
        <v>0.1</v>
      </c>
      <c r="I74">
        <v>0.15</v>
      </c>
      <c r="J74">
        <v>0.18</v>
      </c>
      <c r="K74" s="9">
        <v>0.08</v>
      </c>
      <c r="L74" s="10">
        <v>0.15</v>
      </c>
      <c r="M74" s="11"/>
      <c r="N74" s="11">
        <v>0.1</v>
      </c>
      <c r="O74" s="11"/>
      <c r="U74" s="11"/>
      <c r="V74" s="11"/>
      <c r="AE74" s="7">
        <v>40</v>
      </c>
      <c r="AF74" t="e">
        <f t="shared" si="91"/>
        <v>#NUM!</v>
      </c>
      <c r="AG74">
        <f t="shared" si="92"/>
        <v>-2.5257286443082556</v>
      </c>
      <c r="AH74">
        <f t="shared" si="93"/>
        <v>-2.0402208285265546</v>
      </c>
      <c r="AI74" s="23">
        <f t="shared" si="104"/>
        <v>-1.8971199848858813</v>
      </c>
      <c r="AK74">
        <f t="shared" si="105"/>
        <v>-2.3025850929940455</v>
      </c>
      <c r="AL74">
        <f t="shared" si="103"/>
        <v>-1.8971199848858813</v>
      </c>
      <c r="AM74">
        <f t="shared" si="106"/>
        <v>-1.7147984280919266</v>
      </c>
      <c r="AN74">
        <f t="shared" si="107"/>
        <v>-2.5257286443082556</v>
      </c>
      <c r="AO74" s="37">
        <f t="shared" si="108"/>
        <v>-1.8971199848858813</v>
      </c>
      <c r="AP74" t="e">
        <f t="shared" si="94"/>
        <v>#NUM!</v>
      </c>
      <c r="AQ74">
        <f t="shared" si="95"/>
        <v>-2.3025850929940455</v>
      </c>
      <c r="AR74" t="e">
        <f t="shared" si="96"/>
        <v>#NUM!</v>
      </c>
      <c r="BC74">
        <f t="shared" si="97"/>
        <v>-2.0390786866753117</v>
      </c>
      <c r="BD74">
        <f t="shared" si="98"/>
        <v>0.28043962885182333</v>
      </c>
      <c r="BF74" s="7">
        <f t="shared" si="99"/>
        <v>0.20642945524891179</v>
      </c>
      <c r="BG74" s="7">
        <f t="shared" si="100"/>
        <v>0.18</v>
      </c>
      <c r="BH74" s="7">
        <f t="shared" si="101"/>
        <v>0.13500000000000001</v>
      </c>
      <c r="BJ74">
        <f t="shared" si="109"/>
        <v>0.87196858502076036</v>
      </c>
      <c r="BK74">
        <f t="shared" si="110"/>
        <v>1.3333333333333333</v>
      </c>
      <c r="BL74">
        <f t="shared" si="111"/>
        <v>1.5291070759178651</v>
      </c>
      <c r="BM74">
        <f t="shared" si="102"/>
        <v>6</v>
      </c>
      <c r="BX74">
        <f t="shared" si="58"/>
        <v>6</v>
      </c>
      <c r="BY74">
        <f t="shared" si="16"/>
        <v>0.87196858502076036</v>
      </c>
      <c r="CB74" s="52">
        <f t="shared" si="18"/>
        <v>6</v>
      </c>
      <c r="CC74" s="52">
        <f t="shared" si="18"/>
        <v>0.87196858502076036</v>
      </c>
      <c r="CF74">
        <v>10</v>
      </c>
      <c r="CG74">
        <v>0.90330610094798014</v>
      </c>
    </row>
    <row r="75" spans="2:85" x14ac:dyDescent="0.3">
      <c r="B75" s="7">
        <v>45</v>
      </c>
      <c r="D75">
        <v>0.1</v>
      </c>
      <c r="E75">
        <v>0.13</v>
      </c>
      <c r="F75" s="23">
        <v>0.15</v>
      </c>
      <c r="H75">
        <v>0.13</v>
      </c>
      <c r="I75">
        <v>0.18</v>
      </c>
      <c r="J75">
        <v>0.18</v>
      </c>
      <c r="K75" s="9">
        <v>0.13</v>
      </c>
      <c r="L75" s="10">
        <v>0.18</v>
      </c>
      <c r="M75" s="11"/>
      <c r="N75" s="11">
        <v>0.13</v>
      </c>
      <c r="O75" s="11"/>
      <c r="U75" s="11"/>
      <c r="V75" s="11"/>
      <c r="AE75" s="7">
        <v>45</v>
      </c>
      <c r="AF75" t="e">
        <f t="shared" si="91"/>
        <v>#NUM!</v>
      </c>
      <c r="AG75">
        <f t="shared" si="92"/>
        <v>-2.3025850929940455</v>
      </c>
      <c r="AH75">
        <f t="shared" si="93"/>
        <v>-2.0402208285265546</v>
      </c>
      <c r="AI75" s="23">
        <f t="shared" si="104"/>
        <v>-1.8971199848858813</v>
      </c>
      <c r="AK75">
        <f t="shared" si="105"/>
        <v>-2.0402208285265546</v>
      </c>
      <c r="AL75">
        <f t="shared" si="103"/>
        <v>-1.7147984280919266</v>
      </c>
      <c r="AM75">
        <f t="shared" si="106"/>
        <v>-1.7147984280919266</v>
      </c>
      <c r="AN75">
        <f t="shared" si="107"/>
        <v>-2.0402208285265546</v>
      </c>
      <c r="AO75" s="37">
        <f t="shared" si="108"/>
        <v>-1.7147984280919266</v>
      </c>
      <c r="AP75" t="e">
        <f t="shared" si="94"/>
        <v>#NUM!</v>
      </c>
      <c r="AQ75">
        <f t="shared" si="95"/>
        <v>-2.0402208285265546</v>
      </c>
      <c r="AR75" t="e">
        <f t="shared" si="96"/>
        <v>#NUM!</v>
      </c>
      <c r="BC75">
        <f t="shared" si="97"/>
        <v>-1.8536594877024617</v>
      </c>
      <c r="BD75">
        <f t="shared" si="98"/>
        <v>0.14682544297230327</v>
      </c>
      <c r="BF75" s="7">
        <f t="shared" si="99"/>
        <v>0.19945769399796864</v>
      </c>
      <c r="BG75" s="7">
        <f t="shared" si="100"/>
        <v>0.18</v>
      </c>
      <c r="BH75" s="7">
        <f t="shared" si="101"/>
        <v>0.15833333333333333</v>
      </c>
      <c r="BJ75">
        <f t="shared" si="109"/>
        <v>0.9024470121560374</v>
      </c>
      <c r="BK75">
        <f t="shared" si="110"/>
        <v>1.1368421052631579</v>
      </c>
      <c r="BL75">
        <f t="shared" si="111"/>
        <v>1.2597328041976967</v>
      </c>
      <c r="BM75">
        <f t="shared" si="102"/>
        <v>6</v>
      </c>
      <c r="BX75">
        <f t="shared" ref="BX75:BX101" si="112">BM75</f>
        <v>6</v>
      </c>
      <c r="BY75">
        <f t="shared" si="16"/>
        <v>0.9024470121560374</v>
      </c>
      <c r="CB75" s="52">
        <f t="shared" si="18"/>
        <v>6</v>
      </c>
      <c r="CC75" s="52">
        <f t="shared" si="18"/>
        <v>0.9024470121560374</v>
      </c>
      <c r="CF75">
        <v>10</v>
      </c>
      <c r="CG75">
        <v>1.0156631760773687</v>
      </c>
    </row>
    <row r="76" spans="2:85" x14ac:dyDescent="0.3">
      <c r="B76" s="7">
        <v>50</v>
      </c>
      <c r="D76">
        <v>0.13</v>
      </c>
      <c r="E76">
        <v>0.15</v>
      </c>
      <c r="F76" s="23">
        <v>0.18</v>
      </c>
      <c r="H76">
        <v>0.13</v>
      </c>
      <c r="I76">
        <v>0.23</v>
      </c>
      <c r="J76">
        <v>0.25</v>
      </c>
      <c r="K76" s="9">
        <v>0.15</v>
      </c>
      <c r="L76" s="10">
        <v>0.2</v>
      </c>
      <c r="M76" s="11">
        <v>0.08</v>
      </c>
      <c r="N76" s="11">
        <v>0.18</v>
      </c>
      <c r="O76" s="11"/>
      <c r="U76" s="11"/>
      <c r="V76" s="11"/>
      <c r="AE76" s="7">
        <v>50</v>
      </c>
      <c r="AF76" t="e">
        <f t="shared" si="91"/>
        <v>#NUM!</v>
      </c>
      <c r="AG76">
        <f t="shared" si="92"/>
        <v>-2.0402208285265546</v>
      </c>
      <c r="AH76">
        <f t="shared" si="93"/>
        <v>-1.8971199848858813</v>
      </c>
      <c r="AI76" s="23">
        <f t="shared" si="104"/>
        <v>-1.7147984280919266</v>
      </c>
      <c r="AK76">
        <f t="shared" si="105"/>
        <v>-2.0402208285265546</v>
      </c>
      <c r="AL76">
        <f t="shared" si="103"/>
        <v>-1.4696759700589417</v>
      </c>
      <c r="AM76">
        <f t="shared" si="106"/>
        <v>-1.3862943611198906</v>
      </c>
      <c r="AN76">
        <f t="shared" si="107"/>
        <v>-1.8971199848858813</v>
      </c>
      <c r="AO76" s="37">
        <f t="shared" si="108"/>
        <v>-1.6094379124341003</v>
      </c>
      <c r="AP76">
        <f t="shared" si="94"/>
        <v>-2.5257286443082556</v>
      </c>
      <c r="AQ76">
        <f t="shared" si="95"/>
        <v>-1.7147984280919266</v>
      </c>
      <c r="AR76" t="e">
        <f t="shared" si="96"/>
        <v>#NUM!</v>
      </c>
      <c r="BC76">
        <f t="shared" si="97"/>
        <v>-1.6862579141862157</v>
      </c>
      <c r="BD76">
        <f t="shared" si="98"/>
        <v>0.22852946669280286</v>
      </c>
      <c r="BF76" s="7">
        <f t="shared" si="99"/>
        <v>0.2697228329068237</v>
      </c>
      <c r="BG76" s="7">
        <f t="shared" si="100"/>
        <v>0.25</v>
      </c>
      <c r="BH76" s="7">
        <f t="shared" si="101"/>
        <v>0.19000000000000003</v>
      </c>
      <c r="BJ76">
        <f t="shared" si="109"/>
        <v>0.92687740709872724</v>
      </c>
      <c r="BK76">
        <f t="shared" si="110"/>
        <v>1.3157894736842104</v>
      </c>
      <c r="BL76">
        <f t="shared" si="111"/>
        <v>1.419593857404335</v>
      </c>
      <c r="BM76">
        <f t="shared" si="102"/>
        <v>6</v>
      </c>
      <c r="BX76">
        <f t="shared" si="112"/>
        <v>6</v>
      </c>
      <c r="BY76">
        <f t="shared" ref="BY76:BY101" si="113">BJ76</f>
        <v>0.92687740709872724</v>
      </c>
      <c r="CB76" s="52">
        <f t="shared" ref="CB76:CC137" si="114">IF(BX76=0,"",BX76)</f>
        <v>6</v>
      </c>
      <c r="CC76" s="52">
        <f t="shared" si="114"/>
        <v>0.92687740709872724</v>
      </c>
      <c r="CF76">
        <v>12</v>
      </c>
      <c r="CG76">
        <v>0.97445454191946312</v>
      </c>
    </row>
    <row r="77" spans="2:85" x14ac:dyDescent="0.3">
      <c r="B77" s="7">
        <v>55</v>
      </c>
      <c r="C77">
        <v>0.05</v>
      </c>
      <c r="D77">
        <v>0.15</v>
      </c>
      <c r="E77">
        <v>0.15</v>
      </c>
      <c r="F77" s="23">
        <v>0.2</v>
      </c>
      <c r="G77">
        <v>0.05</v>
      </c>
      <c r="H77">
        <v>0.15</v>
      </c>
      <c r="I77">
        <v>0.28000000000000003</v>
      </c>
      <c r="J77">
        <v>0.28000000000000003</v>
      </c>
      <c r="K77" s="9">
        <v>0.18</v>
      </c>
      <c r="L77" s="10">
        <v>0.2</v>
      </c>
      <c r="M77" s="11">
        <v>0.08</v>
      </c>
      <c r="N77" s="11">
        <v>0.2</v>
      </c>
      <c r="O77" s="11"/>
      <c r="U77" s="11"/>
      <c r="V77" s="11"/>
      <c r="AE77" s="7">
        <v>55</v>
      </c>
      <c r="AF77">
        <f t="shared" si="91"/>
        <v>-2.9957322735539909</v>
      </c>
      <c r="AG77">
        <f t="shared" si="92"/>
        <v>-1.8971199848858813</v>
      </c>
      <c r="AH77">
        <f t="shared" si="93"/>
        <v>-1.8971199848858813</v>
      </c>
      <c r="AI77" s="23">
        <f t="shared" si="104"/>
        <v>-1.6094379124341003</v>
      </c>
      <c r="AJ77">
        <f t="shared" ref="AJ77:AJ80" si="115">LN(G77)</f>
        <v>-2.9957322735539909</v>
      </c>
      <c r="AK77">
        <f t="shared" si="105"/>
        <v>-1.8971199848858813</v>
      </c>
      <c r="AL77">
        <f t="shared" si="103"/>
        <v>-1.2729656758128873</v>
      </c>
      <c r="AM77">
        <f t="shared" si="106"/>
        <v>-1.2729656758128873</v>
      </c>
      <c r="AN77">
        <f t="shared" si="107"/>
        <v>-1.7147984280919266</v>
      </c>
      <c r="AO77" s="37">
        <f t="shared" si="108"/>
        <v>-1.6094379124341003</v>
      </c>
      <c r="AP77">
        <f t="shared" si="94"/>
        <v>-2.5257286443082556</v>
      </c>
      <c r="AQ77">
        <f t="shared" si="95"/>
        <v>-1.6094379124341003</v>
      </c>
      <c r="AR77" t="e">
        <f t="shared" si="96"/>
        <v>#NUM!</v>
      </c>
      <c r="BC77">
        <f t="shared" si="97"/>
        <v>-1.7674939804322531</v>
      </c>
      <c r="BD77">
        <f t="shared" si="98"/>
        <v>0.54343207702253027</v>
      </c>
      <c r="BF77" s="7">
        <f t="shared" si="99"/>
        <v>0.41743444810735575</v>
      </c>
      <c r="BG77" s="7">
        <f t="shared" si="100"/>
        <v>0.28000000000000003</v>
      </c>
      <c r="BH77" s="7">
        <f t="shared" si="101"/>
        <v>0.19142857142857145</v>
      </c>
      <c r="BJ77">
        <f t="shared" si="109"/>
        <v>0.67076399963998579</v>
      </c>
      <c r="BK77">
        <f t="shared" si="110"/>
        <v>1.4626865671641791</v>
      </c>
      <c r="BL77">
        <f t="shared" si="111"/>
        <v>2.1806277139936494</v>
      </c>
      <c r="BM77">
        <f t="shared" si="102"/>
        <v>7</v>
      </c>
      <c r="BX77">
        <f t="shared" si="112"/>
        <v>7</v>
      </c>
      <c r="BY77">
        <f t="shared" si="113"/>
        <v>0.67076399963998579</v>
      </c>
      <c r="CB77" s="52">
        <f t="shared" si="114"/>
        <v>7</v>
      </c>
      <c r="CC77" s="52">
        <f t="shared" si="114"/>
        <v>0.67076399963998579</v>
      </c>
      <c r="CF77">
        <v>7</v>
      </c>
      <c r="CG77">
        <v>1.141491905647235</v>
      </c>
    </row>
    <row r="78" spans="2:85" x14ac:dyDescent="0.3">
      <c r="B78" s="7">
        <v>60</v>
      </c>
      <c r="C78">
        <v>0.08</v>
      </c>
      <c r="D78">
        <v>0.18</v>
      </c>
      <c r="E78">
        <v>0.18</v>
      </c>
      <c r="F78" s="23">
        <v>0.25</v>
      </c>
      <c r="G78">
        <v>0.08</v>
      </c>
      <c r="H78">
        <v>0.15</v>
      </c>
      <c r="I78">
        <v>0.28000000000000003</v>
      </c>
      <c r="J78">
        <v>0.33</v>
      </c>
      <c r="K78" s="9">
        <v>0.2</v>
      </c>
      <c r="L78" s="10">
        <v>0.23</v>
      </c>
      <c r="M78" s="11">
        <v>0.13</v>
      </c>
      <c r="N78" s="11">
        <v>0.23</v>
      </c>
      <c r="O78" s="11"/>
      <c r="U78" s="11"/>
      <c r="V78" s="11"/>
      <c r="AE78" s="7">
        <v>60</v>
      </c>
      <c r="AF78">
        <f t="shared" si="91"/>
        <v>-2.5257286443082556</v>
      </c>
      <c r="AG78">
        <f t="shared" si="92"/>
        <v>-1.7147984280919266</v>
      </c>
      <c r="AH78">
        <f t="shared" si="93"/>
        <v>-1.7147984280919266</v>
      </c>
      <c r="AI78" s="23">
        <f t="shared" si="104"/>
        <v>-1.3862943611198906</v>
      </c>
      <c r="AJ78">
        <f t="shared" si="115"/>
        <v>-2.5257286443082556</v>
      </c>
      <c r="AK78">
        <f t="shared" si="105"/>
        <v>-1.8971199848858813</v>
      </c>
      <c r="AL78">
        <f t="shared" si="103"/>
        <v>-1.2729656758128873</v>
      </c>
      <c r="AM78">
        <f t="shared" si="106"/>
        <v>-1.1086626245216111</v>
      </c>
      <c r="AN78">
        <f t="shared" si="107"/>
        <v>-1.6094379124341003</v>
      </c>
      <c r="AO78" s="37">
        <f t="shared" si="108"/>
        <v>-1.4696759700589417</v>
      </c>
      <c r="AP78">
        <f t="shared" si="94"/>
        <v>-2.0402208285265546</v>
      </c>
      <c r="AQ78">
        <f t="shared" si="95"/>
        <v>-1.4696759700589417</v>
      </c>
      <c r="AR78" t="e">
        <f t="shared" si="96"/>
        <v>#NUM!</v>
      </c>
      <c r="BC78">
        <f t="shared" si="97"/>
        <v>-1.6099835961630813</v>
      </c>
      <c r="BD78">
        <f t="shared" si="98"/>
        <v>0.44007523638639801</v>
      </c>
      <c r="BF78" s="7">
        <f t="shared" si="99"/>
        <v>0.41225044114114495</v>
      </c>
      <c r="BG78" s="7">
        <f t="shared" si="100"/>
        <v>0.33</v>
      </c>
      <c r="BH78" s="7">
        <f t="shared" si="101"/>
        <v>0.21714285714285714</v>
      </c>
      <c r="BJ78">
        <f t="shared" si="109"/>
        <v>0.80048428592709664</v>
      </c>
      <c r="BK78">
        <f t="shared" si="110"/>
        <v>1.5197368421052633</v>
      </c>
      <c r="BL78">
        <f t="shared" si="111"/>
        <v>1.8985217684131677</v>
      </c>
      <c r="BM78">
        <f t="shared" si="102"/>
        <v>7</v>
      </c>
      <c r="BX78">
        <f t="shared" si="112"/>
        <v>7</v>
      </c>
      <c r="BY78">
        <f t="shared" si="113"/>
        <v>0.80048428592709664</v>
      </c>
      <c r="CB78" s="52">
        <f t="shared" si="114"/>
        <v>7</v>
      </c>
      <c r="CC78" s="52">
        <f t="shared" si="114"/>
        <v>0.80048428592709664</v>
      </c>
      <c r="CF78">
        <v>8</v>
      </c>
      <c r="CG78">
        <v>0.8917602834062448</v>
      </c>
    </row>
    <row r="79" spans="2:85" x14ac:dyDescent="0.3">
      <c r="B79" s="7">
        <v>65</v>
      </c>
      <c r="D79">
        <v>0.2</v>
      </c>
      <c r="E79">
        <v>0.2</v>
      </c>
      <c r="F79" s="23">
        <v>0.28000000000000003</v>
      </c>
      <c r="G79">
        <v>0.08</v>
      </c>
      <c r="H79">
        <v>0.15</v>
      </c>
      <c r="I79">
        <v>0.3</v>
      </c>
      <c r="J79">
        <v>0.38</v>
      </c>
      <c r="K79" s="9">
        <v>0.23</v>
      </c>
      <c r="L79" s="10">
        <v>0.25</v>
      </c>
      <c r="M79" s="11">
        <v>0.15</v>
      </c>
      <c r="N79" s="11">
        <v>0.23</v>
      </c>
      <c r="O79" s="11">
        <v>0.13</v>
      </c>
      <c r="U79" s="11"/>
      <c r="V79" s="11"/>
      <c r="AE79" s="7">
        <v>65</v>
      </c>
      <c r="AF79" t="e">
        <f t="shared" si="91"/>
        <v>#NUM!</v>
      </c>
      <c r="AG79">
        <f t="shared" si="92"/>
        <v>-1.6094379124341003</v>
      </c>
      <c r="AH79">
        <f t="shared" si="93"/>
        <v>-1.6094379124341003</v>
      </c>
      <c r="AI79" s="23">
        <f t="shared" si="104"/>
        <v>-1.2729656758128873</v>
      </c>
      <c r="AJ79">
        <f t="shared" si="115"/>
        <v>-2.5257286443082556</v>
      </c>
      <c r="AK79">
        <f t="shared" si="105"/>
        <v>-1.8971199848858813</v>
      </c>
      <c r="AL79">
        <f t="shared" si="103"/>
        <v>-1.2039728043259361</v>
      </c>
      <c r="AM79">
        <f t="shared" si="106"/>
        <v>-0.96758402626170559</v>
      </c>
      <c r="AN79">
        <f t="shared" si="107"/>
        <v>-1.4696759700589417</v>
      </c>
      <c r="AO79" s="37">
        <f t="shared" si="108"/>
        <v>-1.3862943611198906</v>
      </c>
      <c r="AP79">
        <f t="shared" si="94"/>
        <v>-1.8971199848858813</v>
      </c>
      <c r="AQ79">
        <f t="shared" si="95"/>
        <v>-1.4696759700589417</v>
      </c>
      <c r="AR79">
        <f t="shared" si="96"/>
        <v>-2.0402208285265546</v>
      </c>
      <c r="BC79">
        <f t="shared" si="97"/>
        <v>-1.5319059238247854</v>
      </c>
      <c r="BD79">
        <f t="shared" si="98"/>
        <v>0.48391108856584553</v>
      </c>
      <c r="BF79" s="7">
        <f t="shared" si="99"/>
        <v>0.47905349142974041</v>
      </c>
      <c r="BG79" s="7">
        <f t="shared" si="100"/>
        <v>0.38</v>
      </c>
      <c r="BH79" s="7">
        <f t="shared" si="101"/>
        <v>0.23857142857142857</v>
      </c>
      <c r="BJ79">
        <f t="shared" si="109"/>
        <v>0.79323083287815277</v>
      </c>
      <c r="BK79">
        <f t="shared" si="110"/>
        <v>1.5928143712574849</v>
      </c>
      <c r="BL79">
        <f t="shared" si="111"/>
        <v>2.0080086467114868</v>
      </c>
      <c r="BM79">
        <f t="shared" si="102"/>
        <v>7</v>
      </c>
      <c r="BX79">
        <f t="shared" si="112"/>
        <v>7</v>
      </c>
      <c r="BY79">
        <f t="shared" si="113"/>
        <v>0.79323083287815277</v>
      </c>
      <c r="CB79" s="52">
        <f t="shared" si="114"/>
        <v>7</v>
      </c>
      <c r="CC79" s="52">
        <f t="shared" si="114"/>
        <v>0.79323083287815277</v>
      </c>
      <c r="CF79">
        <v>8</v>
      </c>
      <c r="CG79">
        <v>1.0382092546891597</v>
      </c>
    </row>
    <row r="80" spans="2:85" ht="15" thickBot="1" x14ac:dyDescent="0.35">
      <c r="B80" s="7">
        <v>70</v>
      </c>
      <c r="C80">
        <v>0.13</v>
      </c>
      <c r="D80">
        <v>0.23</v>
      </c>
      <c r="E80">
        <v>0.25</v>
      </c>
      <c r="F80" s="25">
        <v>0.3</v>
      </c>
      <c r="G80" s="26">
        <v>0.13</v>
      </c>
      <c r="H80" s="26">
        <v>0.18</v>
      </c>
      <c r="I80" s="26">
        <v>0.3</v>
      </c>
      <c r="J80" s="26">
        <v>0.43</v>
      </c>
      <c r="K80" s="14">
        <v>0.25</v>
      </c>
      <c r="L80" s="15">
        <v>0.28000000000000003</v>
      </c>
      <c r="M80" s="11">
        <v>0.15</v>
      </c>
      <c r="N80" s="11">
        <v>0.23</v>
      </c>
      <c r="O80" s="11">
        <v>0.15</v>
      </c>
      <c r="U80" s="11"/>
      <c r="V80" s="11"/>
      <c r="AE80" s="7">
        <v>70</v>
      </c>
      <c r="AF80">
        <f t="shared" si="91"/>
        <v>-2.0402208285265546</v>
      </c>
      <c r="AG80">
        <f t="shared" si="92"/>
        <v>-1.4696759700589417</v>
      </c>
      <c r="AH80">
        <f t="shared" si="93"/>
        <v>-1.3862943611198906</v>
      </c>
      <c r="AI80" s="25">
        <f t="shared" si="104"/>
        <v>-1.2039728043259361</v>
      </c>
      <c r="AJ80" s="26">
        <f t="shared" si="115"/>
        <v>-2.0402208285265546</v>
      </c>
      <c r="AK80" s="26">
        <f t="shared" si="105"/>
        <v>-1.7147984280919266</v>
      </c>
      <c r="AL80" s="26">
        <f t="shared" si="103"/>
        <v>-1.2039728043259361</v>
      </c>
      <c r="AM80" s="26">
        <f t="shared" si="106"/>
        <v>-0.84397007029452897</v>
      </c>
      <c r="AN80" s="26">
        <f t="shared" si="107"/>
        <v>-1.3862943611198906</v>
      </c>
      <c r="AO80" s="39">
        <f t="shared" si="108"/>
        <v>-1.2729656758128873</v>
      </c>
      <c r="AP80">
        <f t="shared" si="94"/>
        <v>-1.8971199848858813</v>
      </c>
      <c r="AQ80">
        <f t="shared" si="95"/>
        <v>-1.4696759700589417</v>
      </c>
      <c r="AR80">
        <f t="shared" si="96"/>
        <v>-1.8971199848858813</v>
      </c>
      <c r="BC80">
        <f t="shared" si="97"/>
        <v>-1.3808849960710943</v>
      </c>
      <c r="BD80">
        <f t="shared" si="98"/>
        <v>0.36031162021955676</v>
      </c>
      <c r="BF80" s="7">
        <f t="shared" si="99"/>
        <v>0.45465103027899501</v>
      </c>
      <c r="BG80" s="7">
        <f t="shared" si="100"/>
        <v>0.43</v>
      </c>
      <c r="BH80" s="7">
        <f t="shared" si="101"/>
        <v>0.26714285714285713</v>
      </c>
      <c r="BJ80">
        <f t="shared" si="109"/>
        <v>0.94578032680610447</v>
      </c>
      <c r="BK80">
        <f t="shared" si="110"/>
        <v>1.6096256684491979</v>
      </c>
      <c r="BL80">
        <f t="shared" si="111"/>
        <v>1.7019022523812648</v>
      </c>
      <c r="BM80">
        <f t="shared" si="102"/>
        <v>7</v>
      </c>
      <c r="BX80">
        <f t="shared" si="112"/>
        <v>7</v>
      </c>
      <c r="BY80">
        <f t="shared" si="113"/>
        <v>0.94578032680610447</v>
      </c>
      <c r="CB80" s="52">
        <f t="shared" si="114"/>
        <v>7</v>
      </c>
      <c r="CC80" s="52">
        <f t="shared" si="114"/>
        <v>0.94578032680610447</v>
      </c>
      <c r="CF80">
        <v>9</v>
      </c>
      <c r="CG80">
        <v>0.85018260913956423</v>
      </c>
    </row>
    <row r="81" spans="2:85" x14ac:dyDescent="0.3">
      <c r="K81" s="9"/>
      <c r="L81" s="9"/>
      <c r="M81" s="11"/>
      <c r="N81" s="11"/>
      <c r="O81" s="11"/>
      <c r="BX81">
        <f t="shared" si="112"/>
        <v>0</v>
      </c>
      <c r="BY81">
        <f t="shared" si="113"/>
        <v>0</v>
      </c>
      <c r="CF81">
        <v>9</v>
      </c>
      <c r="CG81">
        <v>0.95504912393112651</v>
      </c>
    </row>
    <row r="82" spans="2:85" x14ac:dyDescent="0.3">
      <c r="K82" s="3"/>
      <c r="L82" s="3"/>
      <c r="BX82">
        <f t="shared" si="112"/>
        <v>0</v>
      </c>
      <c r="BY82">
        <f t="shared" si="113"/>
        <v>0</v>
      </c>
      <c r="CF82">
        <v>6</v>
      </c>
      <c r="CG82">
        <v>0.79612514474679152</v>
      </c>
    </row>
    <row r="83" spans="2:85" x14ac:dyDescent="0.3">
      <c r="K83" s="3"/>
      <c r="L83" s="3"/>
      <c r="BX83">
        <f t="shared" si="112"/>
        <v>0</v>
      </c>
      <c r="BY83">
        <f t="shared" si="113"/>
        <v>0</v>
      </c>
      <c r="CF83">
        <v>8</v>
      </c>
      <c r="CG83">
        <v>1.0741335426046852</v>
      </c>
    </row>
    <row r="84" spans="2:85" ht="15" thickBot="1" x14ac:dyDescent="0.35">
      <c r="B84" s="1" t="s">
        <v>29</v>
      </c>
      <c r="K84" s="3"/>
      <c r="L84" s="3"/>
      <c r="AE84" s="1" t="s">
        <v>29</v>
      </c>
      <c r="AF84"/>
      <c r="AN84" s="3"/>
      <c r="AO84" s="3"/>
      <c r="BJ84" s="50">
        <f>AVERAGE(BJ93:BJ101)</f>
        <v>0.93162579840657989</v>
      </c>
      <c r="BK84" s="50">
        <f>AVERAGE(BK93:BK101)</f>
        <v>1.5242009744410061</v>
      </c>
      <c r="BL84" s="50">
        <f>AVERAGE(BL93:BL101)</f>
        <v>1.6364640168345039</v>
      </c>
      <c r="BX84">
        <f t="shared" si="112"/>
        <v>0</v>
      </c>
      <c r="BY84">
        <f t="shared" si="113"/>
        <v>0.93162579840657989</v>
      </c>
      <c r="CB84" s="52" t="str">
        <f t="shared" si="114"/>
        <v/>
      </c>
      <c r="CF84">
        <v>11</v>
      </c>
      <c r="CG84">
        <v>0.82199252724915439</v>
      </c>
    </row>
    <row r="85" spans="2:85" ht="15" thickBot="1" x14ac:dyDescent="0.35">
      <c r="H85" s="53" t="s">
        <v>2</v>
      </c>
      <c r="I85" s="54"/>
      <c r="J85" s="54"/>
      <c r="K85" s="54"/>
      <c r="L85" s="54"/>
      <c r="M85" s="54"/>
      <c r="N85" s="54"/>
      <c r="O85" s="54"/>
      <c r="P85" s="54"/>
      <c r="Q85" s="54"/>
      <c r="R85" s="55"/>
      <c r="AE85"/>
      <c r="AF85"/>
      <c r="AK85" s="53" t="s">
        <v>2</v>
      </c>
      <c r="AL85" s="54"/>
      <c r="AM85" s="54"/>
      <c r="AN85" s="54"/>
      <c r="AO85" s="54"/>
      <c r="AP85" s="54"/>
      <c r="AQ85" s="54"/>
      <c r="AR85" s="54"/>
      <c r="AS85" s="54"/>
      <c r="AT85" s="54"/>
      <c r="AU85" s="55"/>
      <c r="BX85">
        <f t="shared" si="112"/>
        <v>0</v>
      </c>
      <c r="BY85">
        <f t="shared" si="113"/>
        <v>0</v>
      </c>
      <c r="CF85">
        <v>13</v>
      </c>
      <c r="CG85">
        <v>0.87267100061560532</v>
      </c>
    </row>
    <row r="86" spans="2:85" x14ac:dyDescent="0.3">
      <c r="B86" s="4" t="s">
        <v>3</v>
      </c>
      <c r="C86" s="4" t="s">
        <v>4</v>
      </c>
      <c r="D86" s="4" t="s">
        <v>5</v>
      </c>
      <c r="E86" s="4" t="s">
        <v>24</v>
      </c>
      <c r="F86" s="4" t="s">
        <v>30</v>
      </c>
      <c r="G86" s="4" t="s">
        <v>6</v>
      </c>
      <c r="H86" s="17" t="s">
        <v>7</v>
      </c>
      <c r="I86" s="18" t="s">
        <v>8</v>
      </c>
      <c r="J86" s="18" t="s">
        <v>9</v>
      </c>
      <c r="K86" s="21" t="s">
        <v>28</v>
      </c>
      <c r="L86" s="21" t="s">
        <v>31</v>
      </c>
      <c r="M86" s="18" t="s">
        <v>10</v>
      </c>
      <c r="N86" s="18" t="s">
        <v>11</v>
      </c>
      <c r="O86" s="18" t="s">
        <v>12</v>
      </c>
      <c r="P86" s="18" t="s">
        <v>32</v>
      </c>
      <c r="Q86" s="18" t="s">
        <v>33</v>
      </c>
      <c r="R86" s="22" t="s">
        <v>13</v>
      </c>
      <c r="S86" s="4" t="s">
        <v>25</v>
      </c>
      <c r="T86" s="4" t="s">
        <v>14</v>
      </c>
      <c r="U86" s="4" t="s">
        <v>15</v>
      </c>
      <c r="V86" s="4" t="s">
        <v>22</v>
      </c>
      <c r="W86" s="4" t="s">
        <v>26</v>
      </c>
      <c r="X86" s="4"/>
      <c r="Y86" s="6"/>
      <c r="Z86" s="4"/>
      <c r="AA86" s="4"/>
      <c r="AB86" s="4"/>
      <c r="AC86" s="4"/>
      <c r="AE86" s="4" t="s">
        <v>3</v>
      </c>
      <c r="AF86" s="4" t="s">
        <v>4</v>
      </c>
      <c r="AG86" s="4" t="s">
        <v>5</v>
      </c>
      <c r="AH86" s="4" t="s">
        <v>24</v>
      </c>
      <c r="AI86" s="4" t="s">
        <v>30</v>
      </c>
      <c r="AJ86" s="4" t="s">
        <v>6</v>
      </c>
      <c r="AK86" s="17" t="s">
        <v>7</v>
      </c>
      <c r="AL86" s="18" t="s">
        <v>8</v>
      </c>
      <c r="AM86" s="18" t="s">
        <v>9</v>
      </c>
      <c r="AN86" s="21" t="s">
        <v>28</v>
      </c>
      <c r="AO86" s="21" t="s">
        <v>31</v>
      </c>
      <c r="AP86" s="18" t="s">
        <v>10</v>
      </c>
      <c r="AQ86" s="18" t="s">
        <v>11</v>
      </c>
      <c r="AR86" s="18" t="s">
        <v>12</v>
      </c>
      <c r="AS86" s="18" t="s">
        <v>32</v>
      </c>
      <c r="AT86" s="18" t="s">
        <v>33</v>
      </c>
      <c r="AU86" s="22" t="s">
        <v>13</v>
      </c>
      <c r="AV86" s="4" t="s">
        <v>25</v>
      </c>
      <c r="AW86" s="4" t="s">
        <v>14</v>
      </c>
      <c r="AX86" s="4" t="s">
        <v>15</v>
      </c>
      <c r="AY86" s="4" t="s">
        <v>22</v>
      </c>
      <c r="AZ86" s="4" t="s">
        <v>26</v>
      </c>
      <c r="BC86" t="s">
        <v>51</v>
      </c>
      <c r="BD86" t="s">
        <v>52</v>
      </c>
      <c r="BF86" s="47" t="s">
        <v>53</v>
      </c>
      <c r="BG86" s="47" t="s">
        <v>68</v>
      </c>
      <c r="BH86" s="1" t="s">
        <v>69</v>
      </c>
      <c r="BJ86" s="1" t="s">
        <v>70</v>
      </c>
      <c r="BK86" s="1" t="s">
        <v>71</v>
      </c>
      <c r="BL86" s="1" t="s">
        <v>72</v>
      </c>
      <c r="BX86">
        <f t="shared" si="112"/>
        <v>0</v>
      </c>
      <c r="CF86">
        <v>13</v>
      </c>
      <c r="CG86">
        <v>0.89477864908000493</v>
      </c>
    </row>
    <row r="87" spans="2:85" x14ac:dyDescent="0.3">
      <c r="B87" s="7">
        <v>0</v>
      </c>
      <c r="C87" s="7"/>
      <c r="D87" s="7"/>
      <c r="E87" s="7"/>
      <c r="F87" s="7"/>
      <c r="G87" s="7"/>
      <c r="H87" s="8"/>
      <c r="I87" s="7"/>
      <c r="J87" s="7"/>
      <c r="K87" s="9"/>
      <c r="L87" s="9"/>
      <c r="M87" s="9"/>
      <c r="N87" s="9"/>
      <c r="O87" s="9"/>
      <c r="P87" s="9"/>
      <c r="Q87" s="9"/>
      <c r="R87" s="10"/>
      <c r="S87" s="9"/>
      <c r="T87" s="9"/>
      <c r="U87" s="9"/>
      <c r="V87" s="9"/>
      <c r="W87" s="9"/>
      <c r="X87" s="9"/>
      <c r="Y87" s="11"/>
      <c r="Z87" s="11"/>
      <c r="AA87" s="11"/>
      <c r="AB87" s="11"/>
      <c r="AC87" s="9"/>
      <c r="AE87" s="7">
        <v>0</v>
      </c>
      <c r="AF87" s="7" t="e">
        <f>LN(C87)</f>
        <v>#NUM!</v>
      </c>
      <c r="AG87" s="7" t="e">
        <f t="shared" ref="AG87:AZ87" si="116">LN(D87)</f>
        <v>#NUM!</v>
      </c>
      <c r="AH87" s="7" t="e">
        <f t="shared" si="116"/>
        <v>#NUM!</v>
      </c>
      <c r="AI87" s="7" t="e">
        <f t="shared" si="116"/>
        <v>#NUM!</v>
      </c>
      <c r="AJ87" s="7" t="e">
        <f t="shared" si="116"/>
        <v>#NUM!</v>
      </c>
      <c r="AK87" s="8"/>
      <c r="AL87" s="7"/>
      <c r="AM87" s="7"/>
      <c r="AN87" s="7"/>
      <c r="AO87" s="7"/>
      <c r="AP87" s="7"/>
      <c r="AQ87" s="7"/>
      <c r="AR87" s="7"/>
      <c r="AS87" s="7"/>
      <c r="AT87" s="7"/>
      <c r="AU87" s="48"/>
      <c r="AV87" s="7" t="e">
        <f t="shared" si="116"/>
        <v>#NUM!</v>
      </c>
      <c r="AW87" s="7" t="e">
        <f t="shared" si="116"/>
        <v>#NUM!</v>
      </c>
      <c r="AX87" s="7" t="e">
        <f t="shared" si="116"/>
        <v>#NUM!</v>
      </c>
      <c r="AY87" s="7" t="e">
        <f t="shared" si="116"/>
        <v>#NUM!</v>
      </c>
      <c r="AZ87" s="7" t="e">
        <f t="shared" si="116"/>
        <v>#NUM!</v>
      </c>
      <c r="BC87" t="e">
        <f>AVERAGE(AK87:AU87)</f>
        <v>#DIV/0!</v>
      </c>
      <c r="BD87" t="e">
        <f>_xlfn.STDEV.P(AK87:AU87)</f>
        <v>#DIV/0!</v>
      </c>
      <c r="BF87" s="7" t="e">
        <f t="shared" ref="BF87" si="117">_xlfn.LOGNORM.INV(0.95,BC87,BD87)</f>
        <v>#DIV/0!</v>
      </c>
      <c r="BG87" s="7">
        <f>MAX(H87:R87)</f>
        <v>0</v>
      </c>
      <c r="BH87" s="7" t="e">
        <f>AVERAGE(H87:R87)</f>
        <v>#DIV/0!</v>
      </c>
      <c r="BM87">
        <f>COUNTA(H87:R87)</f>
        <v>0</v>
      </c>
      <c r="BX87">
        <f t="shared" si="112"/>
        <v>0</v>
      </c>
      <c r="BY87">
        <f t="shared" si="113"/>
        <v>0</v>
      </c>
      <c r="CF87">
        <v>14</v>
      </c>
      <c r="CG87">
        <v>0.79150056541096225</v>
      </c>
    </row>
    <row r="88" spans="2:85" x14ac:dyDescent="0.3">
      <c r="B88" s="7">
        <v>10</v>
      </c>
      <c r="C88" s="7"/>
      <c r="D88" s="7"/>
      <c r="E88" s="7"/>
      <c r="F88" s="7"/>
      <c r="G88" s="7"/>
      <c r="H88" s="8"/>
      <c r="I88" s="7"/>
      <c r="J88" s="7"/>
      <c r="K88" s="9"/>
      <c r="L88" s="9"/>
      <c r="M88" s="9"/>
      <c r="N88" s="9"/>
      <c r="O88" s="9"/>
      <c r="P88" s="9"/>
      <c r="Q88" s="9"/>
      <c r="R88" s="10"/>
      <c r="S88" s="9"/>
      <c r="T88" s="9"/>
      <c r="U88" s="9"/>
      <c r="V88" s="9"/>
      <c r="W88" s="9"/>
      <c r="X88" s="9"/>
      <c r="Y88" s="11"/>
      <c r="Z88" s="11"/>
      <c r="AA88" s="11"/>
      <c r="AB88" s="11"/>
      <c r="AC88" s="9"/>
      <c r="AE88" s="7">
        <v>10</v>
      </c>
      <c r="AF88" s="7" t="e">
        <f t="shared" ref="AF88:AF101" si="118">LN(C88)</f>
        <v>#NUM!</v>
      </c>
      <c r="AG88" s="7" t="e">
        <f t="shared" ref="AG88:AG101" si="119">LN(D88)</f>
        <v>#NUM!</v>
      </c>
      <c r="AH88" s="7" t="e">
        <f t="shared" ref="AH88:AH101" si="120">LN(E88)</f>
        <v>#NUM!</v>
      </c>
      <c r="AI88" s="7" t="e">
        <f t="shared" ref="AI88:AI101" si="121">LN(F88)</f>
        <v>#NUM!</v>
      </c>
      <c r="AJ88" s="7" t="e">
        <f t="shared" ref="AJ88:AJ101" si="122">LN(G88)</f>
        <v>#NUM!</v>
      </c>
      <c r="AK88" s="8"/>
      <c r="AL88" s="7"/>
      <c r="AM88" s="7"/>
      <c r="AN88" s="7"/>
      <c r="AO88" s="7"/>
      <c r="AP88" s="7"/>
      <c r="AQ88" s="7"/>
      <c r="AR88" s="7"/>
      <c r="AS88" s="7"/>
      <c r="AT88" s="7"/>
      <c r="AU88" s="48"/>
      <c r="AV88" s="7" t="e">
        <f t="shared" ref="AV88:AV101" si="123">LN(S88)</f>
        <v>#NUM!</v>
      </c>
      <c r="AW88" s="7" t="e">
        <f t="shared" ref="AW88:AW101" si="124">LN(T88)</f>
        <v>#NUM!</v>
      </c>
      <c r="AX88" s="7" t="e">
        <f t="shared" ref="AX88:AX101" si="125">LN(U88)</f>
        <v>#NUM!</v>
      </c>
      <c r="AY88" s="7" t="e">
        <f t="shared" ref="AY88:AY101" si="126">LN(V88)</f>
        <v>#NUM!</v>
      </c>
      <c r="AZ88" s="7" t="e">
        <f t="shared" ref="AZ88:AZ101" si="127">LN(W88)</f>
        <v>#NUM!</v>
      </c>
      <c r="BC88" t="e">
        <f t="shared" ref="BC88:BC101" si="128">AVERAGE(AK88:AU88)</f>
        <v>#DIV/0!</v>
      </c>
      <c r="BD88" t="e">
        <f t="shared" ref="BD88:BD101" si="129">_xlfn.STDEV.P(AK88:AU88)</f>
        <v>#DIV/0!</v>
      </c>
      <c r="BF88" s="7" t="e">
        <f t="shared" ref="BF88:BF101" si="130">_xlfn.LOGNORM.INV(0.95,BC88,BD88)</f>
        <v>#DIV/0!</v>
      </c>
      <c r="BG88" s="7">
        <f t="shared" ref="BG88:BG101" si="131">MAX(H88:R88)</f>
        <v>0</v>
      </c>
      <c r="BH88" s="7" t="e">
        <f t="shared" ref="BH88:BH101" si="132">AVERAGE(H88:R88)</f>
        <v>#DIV/0!</v>
      </c>
      <c r="BM88">
        <f t="shared" ref="BM88:BM101" si="133">COUNTA(H88:R88)</f>
        <v>0</v>
      </c>
      <c r="BX88">
        <f t="shared" si="112"/>
        <v>0</v>
      </c>
      <c r="BY88">
        <f t="shared" si="113"/>
        <v>0</v>
      </c>
      <c r="CF88">
        <v>14</v>
      </c>
      <c r="CG88">
        <v>0.93695281336246172</v>
      </c>
    </row>
    <row r="89" spans="2:85" x14ac:dyDescent="0.3">
      <c r="B89" s="7">
        <v>20</v>
      </c>
      <c r="C89" s="7"/>
      <c r="D89" s="7"/>
      <c r="E89" s="7"/>
      <c r="F89" s="7"/>
      <c r="G89" s="7"/>
      <c r="H89" s="8"/>
      <c r="I89" s="7"/>
      <c r="J89" s="7"/>
      <c r="K89" s="9"/>
      <c r="L89" s="9"/>
      <c r="M89" s="9"/>
      <c r="N89" s="9"/>
      <c r="O89" s="9"/>
      <c r="P89" s="9"/>
      <c r="Q89" s="9"/>
      <c r="R89" s="10"/>
      <c r="S89" s="9"/>
      <c r="T89" s="9"/>
      <c r="U89" s="9"/>
      <c r="V89" s="9"/>
      <c r="W89" s="9"/>
      <c r="X89" s="9"/>
      <c r="Y89" s="11"/>
      <c r="Z89" s="11"/>
      <c r="AA89" s="11"/>
      <c r="AB89" s="11"/>
      <c r="AC89" s="9"/>
      <c r="AE89" s="7">
        <v>20</v>
      </c>
      <c r="AF89" s="7" t="e">
        <f t="shared" si="118"/>
        <v>#NUM!</v>
      </c>
      <c r="AG89" s="7" t="e">
        <f t="shared" si="119"/>
        <v>#NUM!</v>
      </c>
      <c r="AH89" s="7" t="e">
        <f t="shared" si="120"/>
        <v>#NUM!</v>
      </c>
      <c r="AI89" s="7" t="e">
        <f t="shared" si="121"/>
        <v>#NUM!</v>
      </c>
      <c r="AJ89" s="7" t="e">
        <f t="shared" si="122"/>
        <v>#NUM!</v>
      </c>
      <c r="AK89" s="8"/>
      <c r="AL89" s="7"/>
      <c r="AM89" s="7"/>
      <c r="AN89" s="7"/>
      <c r="AO89" s="7"/>
      <c r="AP89" s="7"/>
      <c r="AQ89" s="7"/>
      <c r="AR89" s="7"/>
      <c r="AS89" s="7"/>
      <c r="AT89" s="7"/>
      <c r="AU89" s="48"/>
      <c r="AV89" s="7" t="e">
        <f t="shared" si="123"/>
        <v>#NUM!</v>
      </c>
      <c r="AW89" s="7" t="e">
        <f t="shared" si="124"/>
        <v>#NUM!</v>
      </c>
      <c r="AX89" s="7" t="e">
        <f t="shared" si="125"/>
        <v>#NUM!</v>
      </c>
      <c r="AY89" s="7" t="e">
        <f t="shared" si="126"/>
        <v>#NUM!</v>
      </c>
      <c r="AZ89" s="7" t="e">
        <f t="shared" si="127"/>
        <v>#NUM!</v>
      </c>
      <c r="BC89" t="e">
        <f t="shared" si="128"/>
        <v>#DIV/0!</v>
      </c>
      <c r="BD89" t="e">
        <f t="shared" si="129"/>
        <v>#DIV/0!</v>
      </c>
      <c r="BF89" s="7" t="e">
        <f t="shared" si="130"/>
        <v>#DIV/0!</v>
      </c>
      <c r="BG89" s="7">
        <f t="shared" si="131"/>
        <v>0</v>
      </c>
      <c r="BH89" s="7" t="e">
        <f t="shared" si="132"/>
        <v>#DIV/0!</v>
      </c>
      <c r="BM89">
        <f t="shared" si="133"/>
        <v>0</v>
      </c>
      <c r="BX89">
        <f t="shared" si="112"/>
        <v>0</v>
      </c>
      <c r="BY89">
        <f t="shared" si="113"/>
        <v>0</v>
      </c>
      <c r="CF89">
        <v>6</v>
      </c>
      <c r="CG89">
        <v>0.79786600758494008</v>
      </c>
    </row>
    <row r="90" spans="2:85" x14ac:dyDescent="0.3">
      <c r="B90" s="7">
        <v>25</v>
      </c>
      <c r="C90" s="7"/>
      <c r="D90" s="7"/>
      <c r="E90" s="7"/>
      <c r="F90" s="7"/>
      <c r="G90" s="7"/>
      <c r="H90" s="8"/>
      <c r="I90" s="7"/>
      <c r="J90" s="7"/>
      <c r="K90" s="9"/>
      <c r="L90" s="9"/>
      <c r="M90" s="9"/>
      <c r="N90" s="9"/>
      <c r="O90" s="9"/>
      <c r="P90" s="9"/>
      <c r="Q90" s="9"/>
      <c r="R90" s="10"/>
      <c r="S90" s="9"/>
      <c r="T90" s="9"/>
      <c r="U90" s="9"/>
      <c r="V90" s="9"/>
      <c r="W90" s="9"/>
      <c r="X90" s="9"/>
      <c r="Y90" s="11"/>
      <c r="Z90" s="11"/>
      <c r="AA90" s="11"/>
      <c r="AB90" s="11"/>
      <c r="AC90" s="9"/>
      <c r="AE90" s="7">
        <v>25</v>
      </c>
      <c r="AF90" s="7" t="e">
        <f t="shared" si="118"/>
        <v>#NUM!</v>
      </c>
      <c r="AG90" s="7" t="e">
        <f t="shared" si="119"/>
        <v>#NUM!</v>
      </c>
      <c r="AH90" s="7" t="e">
        <f t="shared" si="120"/>
        <v>#NUM!</v>
      </c>
      <c r="AI90" s="7" t="e">
        <f t="shared" si="121"/>
        <v>#NUM!</v>
      </c>
      <c r="AJ90" s="7" t="e">
        <f t="shared" si="122"/>
        <v>#NUM!</v>
      </c>
      <c r="AK90" s="8"/>
      <c r="AL90" s="7"/>
      <c r="AM90" s="7"/>
      <c r="AN90" s="7"/>
      <c r="AO90" s="7"/>
      <c r="AP90" s="7"/>
      <c r="AQ90" s="7"/>
      <c r="AR90" s="7"/>
      <c r="AS90" s="7"/>
      <c r="AT90" s="7"/>
      <c r="AU90" s="48"/>
      <c r="AV90" s="7" t="e">
        <f t="shared" si="123"/>
        <v>#NUM!</v>
      </c>
      <c r="AW90" s="7" t="e">
        <f t="shared" si="124"/>
        <v>#NUM!</v>
      </c>
      <c r="AX90" s="7" t="e">
        <f t="shared" si="125"/>
        <v>#NUM!</v>
      </c>
      <c r="AY90" s="7" t="e">
        <f t="shared" si="126"/>
        <v>#NUM!</v>
      </c>
      <c r="AZ90" s="7" t="e">
        <f t="shared" si="127"/>
        <v>#NUM!</v>
      </c>
      <c r="BC90" t="e">
        <f t="shared" si="128"/>
        <v>#DIV/0!</v>
      </c>
      <c r="BD90" t="e">
        <f t="shared" si="129"/>
        <v>#DIV/0!</v>
      </c>
      <c r="BF90" s="7" t="e">
        <f t="shared" si="130"/>
        <v>#DIV/0!</v>
      </c>
      <c r="BG90" s="7">
        <f t="shared" si="131"/>
        <v>0</v>
      </c>
      <c r="BH90" s="7" t="e">
        <f t="shared" si="132"/>
        <v>#DIV/0!</v>
      </c>
      <c r="BM90">
        <f t="shared" si="133"/>
        <v>0</v>
      </c>
      <c r="BX90">
        <f t="shared" si="112"/>
        <v>0</v>
      </c>
      <c r="BY90">
        <f t="shared" si="113"/>
        <v>0</v>
      </c>
      <c r="CF90">
        <v>9</v>
      </c>
      <c r="CG90">
        <v>0.80843808904740744</v>
      </c>
    </row>
    <row r="91" spans="2:85" x14ac:dyDescent="0.3">
      <c r="B91" s="7">
        <v>30</v>
      </c>
      <c r="C91" s="7"/>
      <c r="D91" s="7"/>
      <c r="E91" s="7"/>
      <c r="F91" s="7"/>
      <c r="G91" s="7"/>
      <c r="H91" s="8"/>
      <c r="I91" s="7"/>
      <c r="J91" s="7"/>
      <c r="K91" s="9"/>
      <c r="L91" s="9"/>
      <c r="M91" s="9"/>
      <c r="N91" s="9"/>
      <c r="O91" s="9"/>
      <c r="P91" s="9"/>
      <c r="Q91" s="9"/>
      <c r="R91" s="10"/>
      <c r="S91" s="9"/>
      <c r="T91" s="9"/>
      <c r="U91" s="9"/>
      <c r="V91" s="9"/>
      <c r="W91" s="9"/>
      <c r="X91" s="9"/>
      <c r="Y91" s="11"/>
      <c r="Z91" s="11"/>
      <c r="AA91" s="11"/>
      <c r="AB91" s="11"/>
      <c r="AC91" s="9"/>
      <c r="AE91" s="7">
        <v>30</v>
      </c>
      <c r="AF91" s="7" t="e">
        <f t="shared" si="118"/>
        <v>#NUM!</v>
      </c>
      <c r="AG91" s="7" t="e">
        <f t="shared" si="119"/>
        <v>#NUM!</v>
      </c>
      <c r="AH91" s="7" t="e">
        <f t="shared" si="120"/>
        <v>#NUM!</v>
      </c>
      <c r="AI91" s="7" t="e">
        <f t="shared" si="121"/>
        <v>#NUM!</v>
      </c>
      <c r="AJ91" s="7" t="e">
        <f t="shared" si="122"/>
        <v>#NUM!</v>
      </c>
      <c r="AK91" s="8"/>
      <c r="AL91" s="7"/>
      <c r="AM91" s="7"/>
      <c r="AN91" s="7"/>
      <c r="AO91" s="7"/>
      <c r="AP91" s="7"/>
      <c r="AQ91" s="7"/>
      <c r="AR91" s="7"/>
      <c r="AS91" s="7"/>
      <c r="AT91" s="7"/>
      <c r="AU91" s="48"/>
      <c r="AV91" s="7" t="e">
        <f t="shared" si="123"/>
        <v>#NUM!</v>
      </c>
      <c r="AW91" s="7" t="e">
        <f t="shared" si="124"/>
        <v>#NUM!</v>
      </c>
      <c r="AX91" s="7" t="e">
        <f t="shared" si="125"/>
        <v>#NUM!</v>
      </c>
      <c r="AY91" s="7" t="e">
        <f t="shared" si="126"/>
        <v>#NUM!</v>
      </c>
      <c r="AZ91" s="7" t="e">
        <f t="shared" si="127"/>
        <v>#NUM!</v>
      </c>
      <c r="BC91" t="e">
        <f t="shared" si="128"/>
        <v>#DIV/0!</v>
      </c>
      <c r="BD91" t="e">
        <f t="shared" si="129"/>
        <v>#DIV/0!</v>
      </c>
      <c r="BF91" s="7" t="e">
        <f t="shared" si="130"/>
        <v>#DIV/0!</v>
      </c>
      <c r="BG91" s="7">
        <f t="shared" si="131"/>
        <v>0</v>
      </c>
      <c r="BH91" s="7" t="e">
        <f t="shared" si="132"/>
        <v>#DIV/0!</v>
      </c>
      <c r="BM91">
        <f t="shared" si="133"/>
        <v>0</v>
      </c>
      <c r="BX91">
        <f t="shared" si="112"/>
        <v>0</v>
      </c>
      <c r="BY91">
        <f t="shared" si="113"/>
        <v>0</v>
      </c>
      <c r="CF91">
        <v>10</v>
      </c>
      <c r="CG91">
        <v>0.95096310638673121</v>
      </c>
    </row>
    <row r="92" spans="2:85" x14ac:dyDescent="0.3">
      <c r="B92" s="7">
        <v>40</v>
      </c>
      <c r="C92" s="7"/>
      <c r="D92" s="7"/>
      <c r="E92" s="7"/>
      <c r="F92" s="7"/>
      <c r="G92" s="7"/>
      <c r="H92" s="8"/>
      <c r="I92" s="7"/>
      <c r="J92" s="7"/>
      <c r="K92" s="9"/>
      <c r="L92" s="9"/>
      <c r="M92" s="9"/>
      <c r="N92" s="9"/>
      <c r="O92" s="9"/>
      <c r="P92" s="9"/>
      <c r="Q92" s="9"/>
      <c r="R92" s="10"/>
      <c r="S92" s="9"/>
      <c r="T92" s="9"/>
      <c r="U92" s="9"/>
      <c r="V92" s="9"/>
      <c r="W92" s="9"/>
      <c r="X92" s="9"/>
      <c r="Y92" s="11"/>
      <c r="Z92" s="11"/>
      <c r="AA92" s="11"/>
      <c r="AB92" s="11"/>
      <c r="AC92" s="9"/>
      <c r="AE92" s="7">
        <v>40</v>
      </c>
      <c r="AF92" s="7" t="e">
        <f t="shared" si="118"/>
        <v>#NUM!</v>
      </c>
      <c r="AG92" s="7" t="e">
        <f t="shared" si="119"/>
        <v>#NUM!</v>
      </c>
      <c r="AH92" s="7" t="e">
        <f t="shared" si="120"/>
        <v>#NUM!</v>
      </c>
      <c r="AI92" s="7" t="e">
        <f t="shared" si="121"/>
        <v>#NUM!</v>
      </c>
      <c r="AJ92" s="7" t="e">
        <f t="shared" si="122"/>
        <v>#NUM!</v>
      </c>
      <c r="AK92" s="8"/>
      <c r="AL92" s="7"/>
      <c r="AM92" s="7"/>
      <c r="AN92" s="7"/>
      <c r="AO92" s="7"/>
      <c r="AP92" s="7"/>
      <c r="AQ92" s="7"/>
      <c r="AR92" s="7"/>
      <c r="AS92" s="7"/>
      <c r="AT92" s="7"/>
      <c r="AU92" s="48"/>
      <c r="AV92" s="7" t="e">
        <f t="shared" si="123"/>
        <v>#NUM!</v>
      </c>
      <c r="AW92" s="7" t="e">
        <f t="shared" si="124"/>
        <v>#NUM!</v>
      </c>
      <c r="AX92" s="7" t="e">
        <f t="shared" si="125"/>
        <v>#NUM!</v>
      </c>
      <c r="AY92" s="7" t="e">
        <f t="shared" si="126"/>
        <v>#NUM!</v>
      </c>
      <c r="AZ92" s="7" t="e">
        <f t="shared" si="127"/>
        <v>#NUM!</v>
      </c>
      <c r="BC92" t="e">
        <f t="shared" si="128"/>
        <v>#DIV/0!</v>
      </c>
      <c r="BD92" t="e">
        <f t="shared" si="129"/>
        <v>#DIV/0!</v>
      </c>
      <c r="BF92" s="7" t="e">
        <f t="shared" si="130"/>
        <v>#DIV/0!</v>
      </c>
      <c r="BG92" s="7">
        <f t="shared" si="131"/>
        <v>0</v>
      </c>
      <c r="BH92" s="7" t="e">
        <f t="shared" si="132"/>
        <v>#DIV/0!</v>
      </c>
      <c r="BM92">
        <f t="shared" si="133"/>
        <v>0</v>
      </c>
      <c r="BX92">
        <f t="shared" si="112"/>
        <v>0</v>
      </c>
      <c r="BY92">
        <f t="shared" si="113"/>
        <v>0</v>
      </c>
      <c r="CF92">
        <v>10</v>
      </c>
      <c r="CG92">
        <v>0.90429561167134798</v>
      </c>
    </row>
    <row r="93" spans="2:85" x14ac:dyDescent="0.3">
      <c r="B93" s="7">
        <v>45</v>
      </c>
      <c r="C93" s="7"/>
      <c r="D93" s="7"/>
      <c r="E93" s="7"/>
      <c r="F93" s="7"/>
      <c r="G93" s="7"/>
      <c r="H93" s="8">
        <v>0.03</v>
      </c>
      <c r="I93" s="7">
        <v>0.08</v>
      </c>
      <c r="J93" s="7">
        <v>0.05</v>
      </c>
      <c r="K93" s="9">
        <v>0.08</v>
      </c>
      <c r="L93" s="9">
        <v>0.05</v>
      </c>
      <c r="M93" s="9">
        <v>0.05</v>
      </c>
      <c r="N93" s="9"/>
      <c r="O93" s="9">
        <v>0.05</v>
      </c>
      <c r="P93" s="9">
        <v>0.05</v>
      </c>
      <c r="Q93" s="9"/>
      <c r="R93" s="10">
        <v>0.05</v>
      </c>
      <c r="S93" s="9"/>
      <c r="T93" s="9"/>
      <c r="U93" s="9"/>
      <c r="V93" s="9"/>
      <c r="W93" s="9"/>
      <c r="X93" s="9"/>
      <c r="Y93" s="11"/>
      <c r="Z93" s="11"/>
      <c r="AA93" s="11"/>
      <c r="AB93" s="11"/>
      <c r="AC93" s="9"/>
      <c r="AE93" s="7">
        <v>45</v>
      </c>
      <c r="AF93" s="7" t="e">
        <f t="shared" si="118"/>
        <v>#NUM!</v>
      </c>
      <c r="AG93" s="7" t="e">
        <f t="shared" si="119"/>
        <v>#NUM!</v>
      </c>
      <c r="AH93" s="7" t="e">
        <f t="shared" si="120"/>
        <v>#NUM!</v>
      </c>
      <c r="AI93" s="7" t="e">
        <f t="shared" si="121"/>
        <v>#NUM!</v>
      </c>
      <c r="AJ93" s="7" t="e">
        <f t="shared" si="122"/>
        <v>#NUM!</v>
      </c>
      <c r="AK93" s="8">
        <f t="shared" ref="AK93:AK101" si="134">LN(H93)</f>
        <v>-3.5065578973199818</v>
      </c>
      <c r="AL93" s="7">
        <f t="shared" ref="AL93:AL101" si="135">LN(I93)</f>
        <v>-2.5257286443082556</v>
      </c>
      <c r="AM93" s="7">
        <f t="shared" ref="AM93:AM101" si="136">LN(J93)</f>
        <v>-2.9957322735539909</v>
      </c>
      <c r="AN93" s="7">
        <f t="shared" ref="AN93:AN101" si="137">LN(K93)</f>
        <v>-2.5257286443082556</v>
      </c>
      <c r="AO93" s="7">
        <f t="shared" ref="AO93:AO101" si="138">LN(L93)</f>
        <v>-2.9957322735539909</v>
      </c>
      <c r="AP93" s="7">
        <f t="shared" ref="AP93:AP101" si="139">LN(M93)</f>
        <v>-2.9957322735539909</v>
      </c>
      <c r="AQ93" s="7"/>
      <c r="AR93" s="7">
        <f t="shared" ref="AR93:AR101" si="140">LN(O93)</f>
        <v>-2.9957322735539909</v>
      </c>
      <c r="AS93" s="7">
        <f t="shared" ref="AS93:AS101" si="141">LN(P93)</f>
        <v>-2.9957322735539909</v>
      </c>
      <c r="AT93" s="7"/>
      <c r="AU93" s="48">
        <f t="shared" ref="AU93:AU101" si="142">LN(R93)</f>
        <v>-2.9957322735539909</v>
      </c>
      <c r="AV93" s="7" t="e">
        <f t="shared" si="123"/>
        <v>#NUM!</v>
      </c>
      <c r="AW93" s="7" t="e">
        <f t="shared" si="124"/>
        <v>#NUM!</v>
      </c>
      <c r="AX93" s="7" t="e">
        <f t="shared" si="125"/>
        <v>#NUM!</v>
      </c>
      <c r="AY93" s="7" t="e">
        <f t="shared" si="126"/>
        <v>#NUM!</v>
      </c>
      <c r="AZ93" s="7" t="e">
        <f t="shared" si="127"/>
        <v>#NUM!</v>
      </c>
      <c r="BC93">
        <f t="shared" si="128"/>
        <v>-2.9480454252511596</v>
      </c>
      <c r="BD93">
        <f t="shared" si="129"/>
        <v>0.27533481060837017</v>
      </c>
      <c r="BF93" s="7">
        <f t="shared" si="130"/>
        <v>8.2483256034638838E-2</v>
      </c>
      <c r="BG93" s="7">
        <f t="shared" si="131"/>
        <v>0.08</v>
      </c>
      <c r="BH93" s="7">
        <f t="shared" si="132"/>
        <v>5.4444444444444434E-2</v>
      </c>
      <c r="BJ93">
        <f t="shared" ref="BJ93" si="143">BG93/BF93</f>
        <v>0.9698938165875024</v>
      </c>
      <c r="BK93">
        <f t="shared" ref="BK93" si="144">BG93/BH93</f>
        <v>1.4693877551020411</v>
      </c>
      <c r="BL93">
        <f t="shared" ref="BL93" si="145">BF93/BH93</f>
        <v>1.5149985802280606</v>
      </c>
      <c r="BM93">
        <f t="shared" si="133"/>
        <v>9</v>
      </c>
      <c r="BX93">
        <f t="shared" si="112"/>
        <v>9</v>
      </c>
      <c r="BY93">
        <f t="shared" si="113"/>
        <v>0.9698938165875024</v>
      </c>
      <c r="CB93" s="52">
        <f t="shared" si="114"/>
        <v>9</v>
      </c>
      <c r="CC93" s="52">
        <f t="shared" si="114"/>
        <v>0.9698938165875024</v>
      </c>
      <c r="CF93">
        <v>10</v>
      </c>
      <c r="CG93">
        <v>0.96795306473725518</v>
      </c>
    </row>
    <row r="94" spans="2:85" x14ac:dyDescent="0.3">
      <c r="B94" s="7">
        <v>50</v>
      </c>
      <c r="C94" s="7"/>
      <c r="D94" s="7"/>
      <c r="E94" s="7"/>
      <c r="F94" s="7"/>
      <c r="G94" s="7"/>
      <c r="H94" s="8">
        <v>0.05</v>
      </c>
      <c r="I94" s="7">
        <v>0.08</v>
      </c>
      <c r="J94" s="7">
        <v>0.05</v>
      </c>
      <c r="K94" s="9">
        <v>0.08</v>
      </c>
      <c r="L94" s="9">
        <v>0.05</v>
      </c>
      <c r="M94" s="9">
        <v>0.05</v>
      </c>
      <c r="N94" s="9"/>
      <c r="O94" s="9">
        <v>0.08</v>
      </c>
      <c r="P94" s="9">
        <v>0.05</v>
      </c>
      <c r="Q94" s="9"/>
      <c r="R94" s="10">
        <v>0.08</v>
      </c>
      <c r="S94" s="9"/>
      <c r="T94" s="9"/>
      <c r="U94" s="9"/>
      <c r="V94" s="9"/>
      <c r="W94" s="9"/>
      <c r="X94" s="9"/>
      <c r="Y94" s="11"/>
      <c r="Z94" s="11"/>
      <c r="AA94" s="11"/>
      <c r="AB94" s="11"/>
      <c r="AC94" s="9"/>
      <c r="AE94" s="7">
        <v>50</v>
      </c>
      <c r="AF94" s="7" t="e">
        <f t="shared" si="118"/>
        <v>#NUM!</v>
      </c>
      <c r="AG94" s="7" t="e">
        <f t="shared" si="119"/>
        <v>#NUM!</v>
      </c>
      <c r="AH94" s="7" t="e">
        <f t="shared" si="120"/>
        <v>#NUM!</v>
      </c>
      <c r="AI94" s="7" t="e">
        <f t="shared" si="121"/>
        <v>#NUM!</v>
      </c>
      <c r="AJ94" s="7" t="e">
        <f t="shared" si="122"/>
        <v>#NUM!</v>
      </c>
      <c r="AK94" s="8">
        <f t="shared" si="134"/>
        <v>-2.9957322735539909</v>
      </c>
      <c r="AL94" s="7">
        <f t="shared" si="135"/>
        <v>-2.5257286443082556</v>
      </c>
      <c r="AM94" s="7">
        <f t="shared" si="136"/>
        <v>-2.9957322735539909</v>
      </c>
      <c r="AN94" s="7">
        <f t="shared" si="137"/>
        <v>-2.5257286443082556</v>
      </c>
      <c r="AO94" s="7">
        <f t="shared" si="138"/>
        <v>-2.9957322735539909</v>
      </c>
      <c r="AP94" s="7">
        <f t="shared" si="139"/>
        <v>-2.9957322735539909</v>
      </c>
      <c r="AQ94" s="7"/>
      <c r="AR94" s="7">
        <f t="shared" si="140"/>
        <v>-2.5257286443082556</v>
      </c>
      <c r="AS94" s="7">
        <f t="shared" si="141"/>
        <v>-2.9957322735539909</v>
      </c>
      <c r="AT94" s="7"/>
      <c r="AU94" s="48">
        <f t="shared" si="142"/>
        <v>-2.5257286443082556</v>
      </c>
      <c r="AV94" s="7" t="e">
        <f t="shared" si="123"/>
        <v>#NUM!</v>
      </c>
      <c r="AW94" s="7" t="e">
        <f t="shared" si="124"/>
        <v>#NUM!</v>
      </c>
      <c r="AX94" s="7" t="e">
        <f t="shared" si="125"/>
        <v>#NUM!</v>
      </c>
      <c r="AY94" s="7" t="e">
        <f t="shared" si="126"/>
        <v>#NUM!</v>
      </c>
      <c r="AZ94" s="7" t="e">
        <f t="shared" si="127"/>
        <v>#NUM!</v>
      </c>
      <c r="BC94">
        <f t="shared" si="128"/>
        <v>-2.7868417716669973</v>
      </c>
      <c r="BD94">
        <f t="shared" si="129"/>
        <v>0.23354668103668272</v>
      </c>
      <c r="BF94" s="7">
        <f t="shared" si="130"/>
        <v>9.0474099165809396E-2</v>
      </c>
      <c r="BG94" s="7">
        <f t="shared" si="131"/>
        <v>0.08</v>
      </c>
      <c r="BH94" s="7">
        <f t="shared" si="132"/>
        <v>6.3333333333333325E-2</v>
      </c>
      <c r="BJ94">
        <f t="shared" ref="BJ94:BJ101" si="146">BG94/BF94</f>
        <v>0.88423096485753561</v>
      </c>
      <c r="BK94">
        <f t="shared" ref="BK94:BK101" si="147">BG94/BH94</f>
        <v>1.2631578947368423</v>
      </c>
      <c r="BL94">
        <f t="shared" ref="BL94:BL101" si="148">BF94/BH94</f>
        <v>1.4285384078812011</v>
      </c>
      <c r="BM94">
        <f t="shared" si="133"/>
        <v>9</v>
      </c>
      <c r="BX94">
        <f t="shared" si="112"/>
        <v>9</v>
      </c>
      <c r="BY94">
        <f t="shared" si="113"/>
        <v>0.88423096485753561</v>
      </c>
      <c r="CB94" s="52">
        <f t="shared" si="114"/>
        <v>9</v>
      </c>
      <c r="CC94" s="52">
        <f t="shared" si="114"/>
        <v>0.88423096485753561</v>
      </c>
      <c r="CF94">
        <v>10</v>
      </c>
      <c r="CG94">
        <v>0.97738717129199792</v>
      </c>
    </row>
    <row r="95" spans="2:85" x14ac:dyDescent="0.3">
      <c r="B95" s="7">
        <v>55</v>
      </c>
      <c r="C95" s="7"/>
      <c r="D95" s="7"/>
      <c r="E95" s="7">
        <v>0.03</v>
      </c>
      <c r="F95" s="7"/>
      <c r="G95" s="7"/>
      <c r="H95" s="8">
        <v>0.05</v>
      </c>
      <c r="I95" s="7">
        <v>0.1</v>
      </c>
      <c r="J95" s="7">
        <v>0.05</v>
      </c>
      <c r="K95" s="9">
        <v>0.08</v>
      </c>
      <c r="L95" s="9">
        <v>0.05</v>
      </c>
      <c r="M95" s="9">
        <v>0.08</v>
      </c>
      <c r="N95" s="9">
        <v>0.03</v>
      </c>
      <c r="O95" s="9">
        <v>0.1</v>
      </c>
      <c r="P95" s="9">
        <v>0.08</v>
      </c>
      <c r="Q95" s="9"/>
      <c r="R95" s="10">
        <v>0.08</v>
      </c>
      <c r="S95" s="9">
        <v>0.05</v>
      </c>
      <c r="T95" s="9">
        <v>0.03</v>
      </c>
      <c r="U95" s="9"/>
      <c r="W95" s="9"/>
      <c r="X95" s="9"/>
      <c r="Y95" s="11"/>
      <c r="Z95" s="11"/>
      <c r="AA95" s="11"/>
      <c r="AB95" s="11"/>
      <c r="AC95" s="9"/>
      <c r="AE95" s="7">
        <v>55</v>
      </c>
      <c r="AF95" s="7" t="e">
        <f t="shared" si="118"/>
        <v>#NUM!</v>
      </c>
      <c r="AG95" s="7" t="e">
        <f t="shared" si="119"/>
        <v>#NUM!</v>
      </c>
      <c r="AH95" s="7">
        <f t="shared" si="120"/>
        <v>-3.5065578973199818</v>
      </c>
      <c r="AI95" s="7" t="e">
        <f t="shared" si="121"/>
        <v>#NUM!</v>
      </c>
      <c r="AJ95" s="7" t="e">
        <f t="shared" si="122"/>
        <v>#NUM!</v>
      </c>
      <c r="AK95" s="8">
        <f t="shared" si="134"/>
        <v>-2.9957322735539909</v>
      </c>
      <c r="AL95" s="7">
        <f t="shared" si="135"/>
        <v>-2.3025850929940455</v>
      </c>
      <c r="AM95" s="7">
        <f t="shared" si="136"/>
        <v>-2.9957322735539909</v>
      </c>
      <c r="AN95" s="7">
        <f t="shared" si="137"/>
        <v>-2.5257286443082556</v>
      </c>
      <c r="AO95" s="7">
        <f t="shared" si="138"/>
        <v>-2.9957322735539909</v>
      </c>
      <c r="AP95" s="7">
        <f t="shared" si="139"/>
        <v>-2.5257286443082556</v>
      </c>
      <c r="AQ95" s="7">
        <f t="shared" ref="AQ95:AQ101" si="149">LN(N95)</f>
        <v>-3.5065578973199818</v>
      </c>
      <c r="AR95" s="7">
        <f t="shared" si="140"/>
        <v>-2.3025850929940455</v>
      </c>
      <c r="AS95" s="7">
        <f t="shared" si="141"/>
        <v>-2.5257286443082556</v>
      </c>
      <c r="AT95" s="7"/>
      <c r="AU95" s="48">
        <f t="shared" si="142"/>
        <v>-2.5257286443082556</v>
      </c>
      <c r="AV95" s="7">
        <f t="shared" si="123"/>
        <v>-2.9957322735539909</v>
      </c>
      <c r="AW95" s="7">
        <f t="shared" si="124"/>
        <v>-3.5065578973199818</v>
      </c>
      <c r="AX95" s="7" t="e">
        <f t="shared" si="125"/>
        <v>#NUM!</v>
      </c>
      <c r="AY95" s="7" t="e">
        <f t="shared" si="126"/>
        <v>#NUM!</v>
      </c>
      <c r="AZ95" s="7" t="e">
        <f t="shared" si="127"/>
        <v>#NUM!</v>
      </c>
      <c r="BC95">
        <f t="shared" si="128"/>
        <v>-2.7201839481203072</v>
      </c>
      <c r="BD95">
        <f t="shared" si="129"/>
        <v>0.36690512332970848</v>
      </c>
      <c r="BF95" s="7">
        <f t="shared" si="130"/>
        <v>0.1204309492866396</v>
      </c>
      <c r="BG95" s="7">
        <f t="shared" si="131"/>
        <v>0.1</v>
      </c>
      <c r="BH95" s="7">
        <f t="shared" si="132"/>
        <v>6.9999999999999993E-2</v>
      </c>
      <c r="BJ95">
        <f t="shared" si="146"/>
        <v>0.83035133902323088</v>
      </c>
      <c r="BK95">
        <f t="shared" si="147"/>
        <v>1.4285714285714288</v>
      </c>
      <c r="BL95">
        <f t="shared" si="148"/>
        <v>1.7204421326662802</v>
      </c>
      <c r="BM95">
        <f t="shared" si="133"/>
        <v>10</v>
      </c>
      <c r="BX95">
        <f t="shared" si="112"/>
        <v>10</v>
      </c>
      <c r="BY95">
        <f t="shared" si="113"/>
        <v>0.83035133902323088</v>
      </c>
      <c r="CB95" s="52">
        <f t="shared" si="114"/>
        <v>10</v>
      </c>
      <c r="CC95" s="52">
        <f t="shared" si="114"/>
        <v>0.83035133902323088</v>
      </c>
      <c r="CF95">
        <v>10</v>
      </c>
      <c r="CG95">
        <v>0.99073948430512726</v>
      </c>
    </row>
    <row r="96" spans="2:85" x14ac:dyDescent="0.3">
      <c r="B96" s="7">
        <v>60</v>
      </c>
      <c r="C96" s="7"/>
      <c r="D96" s="7">
        <v>0.03</v>
      </c>
      <c r="E96" s="7">
        <v>0.05</v>
      </c>
      <c r="F96" s="7">
        <v>0.03</v>
      </c>
      <c r="G96" s="7"/>
      <c r="H96" s="8">
        <v>0.05</v>
      </c>
      <c r="I96" s="7">
        <v>0.13</v>
      </c>
      <c r="J96" s="7">
        <v>0.08</v>
      </c>
      <c r="K96" s="9">
        <v>0.1</v>
      </c>
      <c r="L96" s="9">
        <v>0.08</v>
      </c>
      <c r="M96" s="9">
        <v>0.1</v>
      </c>
      <c r="N96" s="9">
        <v>0.05</v>
      </c>
      <c r="O96" s="9">
        <v>0.13</v>
      </c>
      <c r="P96" s="9">
        <v>0.08</v>
      </c>
      <c r="Q96" s="9"/>
      <c r="R96" s="10">
        <v>0.08</v>
      </c>
      <c r="S96" s="9">
        <v>0.08</v>
      </c>
      <c r="T96" s="9">
        <v>0.05</v>
      </c>
      <c r="U96" s="9"/>
      <c r="V96" s="9">
        <v>0.05</v>
      </c>
      <c r="W96" s="9"/>
      <c r="X96" s="9"/>
      <c r="Y96" s="11"/>
      <c r="Z96" s="11"/>
      <c r="AA96" s="11"/>
      <c r="AB96" s="11"/>
      <c r="AC96" s="9"/>
      <c r="AE96" s="7">
        <v>60</v>
      </c>
      <c r="AF96" s="7" t="e">
        <f t="shared" si="118"/>
        <v>#NUM!</v>
      </c>
      <c r="AG96" s="7">
        <f t="shared" si="119"/>
        <v>-3.5065578973199818</v>
      </c>
      <c r="AH96" s="7">
        <f t="shared" si="120"/>
        <v>-2.9957322735539909</v>
      </c>
      <c r="AI96" s="7">
        <f t="shared" si="121"/>
        <v>-3.5065578973199818</v>
      </c>
      <c r="AJ96" s="7" t="e">
        <f t="shared" si="122"/>
        <v>#NUM!</v>
      </c>
      <c r="AK96" s="8">
        <f t="shared" si="134"/>
        <v>-2.9957322735539909</v>
      </c>
      <c r="AL96" s="7">
        <f t="shared" si="135"/>
        <v>-2.0402208285265546</v>
      </c>
      <c r="AM96" s="7">
        <f t="shared" si="136"/>
        <v>-2.5257286443082556</v>
      </c>
      <c r="AN96" s="7">
        <f t="shared" si="137"/>
        <v>-2.3025850929940455</v>
      </c>
      <c r="AO96" s="7">
        <f t="shared" si="138"/>
        <v>-2.5257286443082556</v>
      </c>
      <c r="AP96" s="7">
        <f t="shared" si="139"/>
        <v>-2.3025850929940455</v>
      </c>
      <c r="AQ96" s="7">
        <f t="shared" si="149"/>
        <v>-2.9957322735539909</v>
      </c>
      <c r="AR96" s="7">
        <f t="shared" si="140"/>
        <v>-2.0402208285265546</v>
      </c>
      <c r="AS96" s="7">
        <f t="shared" si="141"/>
        <v>-2.5257286443082556</v>
      </c>
      <c r="AT96" s="7"/>
      <c r="AU96" s="48">
        <f t="shared" si="142"/>
        <v>-2.5257286443082556</v>
      </c>
      <c r="AV96" s="7">
        <f t="shared" si="123"/>
        <v>-2.5257286443082556</v>
      </c>
      <c r="AW96" s="7">
        <f t="shared" si="124"/>
        <v>-2.9957322735539909</v>
      </c>
      <c r="AX96" s="7" t="e">
        <f t="shared" si="125"/>
        <v>#NUM!</v>
      </c>
      <c r="AY96" s="7">
        <f t="shared" si="126"/>
        <v>-2.9957322735539909</v>
      </c>
      <c r="AZ96" s="7" t="e">
        <f t="shared" si="127"/>
        <v>#NUM!</v>
      </c>
      <c r="BC96">
        <f t="shared" si="128"/>
        <v>-2.4779990967382206</v>
      </c>
      <c r="BD96">
        <f t="shared" si="129"/>
        <v>0.31465020153376566</v>
      </c>
      <c r="BF96" s="7">
        <f t="shared" si="130"/>
        <v>0.14079567240022656</v>
      </c>
      <c r="BG96" s="7">
        <f t="shared" si="131"/>
        <v>0.13</v>
      </c>
      <c r="BH96" s="7">
        <f t="shared" si="132"/>
        <v>8.7999999999999995E-2</v>
      </c>
      <c r="BJ96">
        <f t="shared" si="146"/>
        <v>0.92332383363645787</v>
      </c>
      <c r="BK96">
        <f t="shared" si="147"/>
        <v>1.4772727272727275</v>
      </c>
      <c r="BL96">
        <f t="shared" si="148"/>
        <v>1.5999508227298473</v>
      </c>
      <c r="BM96">
        <f t="shared" si="133"/>
        <v>10</v>
      </c>
      <c r="BX96">
        <f t="shared" si="112"/>
        <v>10</v>
      </c>
      <c r="BY96">
        <f t="shared" si="113"/>
        <v>0.92332383363645787</v>
      </c>
      <c r="CB96" s="52">
        <f t="shared" si="114"/>
        <v>10</v>
      </c>
      <c r="CC96" s="52">
        <f t="shared" si="114"/>
        <v>0.92332383363645787</v>
      </c>
    </row>
    <row r="97" spans="2:81" x14ac:dyDescent="0.3">
      <c r="B97" s="7">
        <v>65</v>
      </c>
      <c r="C97" s="7"/>
      <c r="D97" s="7">
        <v>0.05</v>
      </c>
      <c r="E97" s="7">
        <v>0.05</v>
      </c>
      <c r="F97" s="7">
        <v>0.05</v>
      </c>
      <c r="G97" s="7"/>
      <c r="H97" s="8">
        <v>0.05</v>
      </c>
      <c r="I97" s="7">
        <v>0.13</v>
      </c>
      <c r="J97" s="7">
        <v>0.1</v>
      </c>
      <c r="K97" s="9">
        <v>0.1</v>
      </c>
      <c r="L97" s="9">
        <v>0.08</v>
      </c>
      <c r="M97" s="9">
        <v>0.1</v>
      </c>
      <c r="N97" s="9">
        <v>0.05</v>
      </c>
      <c r="O97" s="9">
        <v>0.15</v>
      </c>
      <c r="P97" s="9">
        <v>0.1</v>
      </c>
      <c r="Q97" s="9"/>
      <c r="R97" s="10">
        <v>0.08</v>
      </c>
      <c r="S97" s="9">
        <v>0.08</v>
      </c>
      <c r="T97" s="9">
        <v>0.08</v>
      </c>
      <c r="U97" s="9"/>
      <c r="V97" s="9">
        <v>0.05</v>
      </c>
      <c r="W97" s="9"/>
      <c r="X97" s="9"/>
      <c r="Y97" s="11"/>
      <c r="Z97" s="11"/>
      <c r="AA97" s="11"/>
      <c r="AB97" s="11"/>
      <c r="AC97" s="9"/>
      <c r="AE97" s="7">
        <v>65</v>
      </c>
      <c r="AF97" s="7" t="e">
        <f t="shared" si="118"/>
        <v>#NUM!</v>
      </c>
      <c r="AG97" s="7">
        <f t="shared" si="119"/>
        <v>-2.9957322735539909</v>
      </c>
      <c r="AH97" s="7">
        <f t="shared" si="120"/>
        <v>-2.9957322735539909</v>
      </c>
      <c r="AI97" s="7">
        <f t="shared" si="121"/>
        <v>-2.9957322735539909</v>
      </c>
      <c r="AJ97" s="7" t="e">
        <f t="shared" si="122"/>
        <v>#NUM!</v>
      </c>
      <c r="AK97" s="8">
        <f t="shared" si="134"/>
        <v>-2.9957322735539909</v>
      </c>
      <c r="AL97" s="7">
        <f t="shared" si="135"/>
        <v>-2.0402208285265546</v>
      </c>
      <c r="AM97" s="7">
        <f t="shared" si="136"/>
        <v>-2.3025850929940455</v>
      </c>
      <c r="AN97" s="7">
        <f t="shared" si="137"/>
        <v>-2.3025850929940455</v>
      </c>
      <c r="AO97" s="7">
        <f t="shared" si="138"/>
        <v>-2.5257286443082556</v>
      </c>
      <c r="AP97" s="7">
        <f t="shared" si="139"/>
        <v>-2.3025850929940455</v>
      </c>
      <c r="AQ97" s="7">
        <f t="shared" si="149"/>
        <v>-2.9957322735539909</v>
      </c>
      <c r="AR97" s="7">
        <f t="shared" si="140"/>
        <v>-1.8971199848858813</v>
      </c>
      <c r="AS97" s="7">
        <f t="shared" si="141"/>
        <v>-2.3025850929940455</v>
      </c>
      <c r="AT97" s="7"/>
      <c r="AU97" s="48">
        <f t="shared" si="142"/>
        <v>-2.5257286443082556</v>
      </c>
      <c r="AV97" s="7">
        <f t="shared" si="123"/>
        <v>-2.5257286443082556</v>
      </c>
      <c r="AW97" s="7">
        <f t="shared" si="124"/>
        <v>-2.5257286443082556</v>
      </c>
      <c r="AX97" s="7" t="e">
        <f t="shared" si="125"/>
        <v>#NUM!</v>
      </c>
      <c r="AY97" s="7">
        <f t="shared" si="126"/>
        <v>-2.9957322735539909</v>
      </c>
      <c r="AZ97" s="7" t="e">
        <f t="shared" si="127"/>
        <v>#NUM!</v>
      </c>
      <c r="BC97">
        <f t="shared" si="128"/>
        <v>-2.4190603021113111</v>
      </c>
      <c r="BD97">
        <f t="shared" si="129"/>
        <v>0.34030344320859562</v>
      </c>
      <c r="BF97" s="7">
        <f t="shared" si="130"/>
        <v>0.15577993366963105</v>
      </c>
      <c r="BG97" s="7">
        <f t="shared" si="131"/>
        <v>0.15</v>
      </c>
      <c r="BH97" s="7">
        <f t="shared" si="132"/>
        <v>9.4E-2</v>
      </c>
      <c r="BJ97">
        <f t="shared" si="146"/>
        <v>0.96289680234497466</v>
      </c>
      <c r="BK97">
        <f t="shared" si="147"/>
        <v>1.5957446808510638</v>
      </c>
      <c r="BL97">
        <f t="shared" si="148"/>
        <v>1.6572333369109686</v>
      </c>
      <c r="BM97">
        <f t="shared" si="133"/>
        <v>10</v>
      </c>
      <c r="BX97">
        <f t="shared" si="112"/>
        <v>10</v>
      </c>
      <c r="BY97">
        <f t="shared" si="113"/>
        <v>0.96289680234497466</v>
      </c>
      <c r="CB97" s="52">
        <f t="shared" si="114"/>
        <v>10</v>
      </c>
      <c r="CC97" s="52">
        <f t="shared" si="114"/>
        <v>0.96289680234497466</v>
      </c>
    </row>
    <row r="98" spans="2:81" x14ac:dyDescent="0.3">
      <c r="B98" s="7">
        <v>70</v>
      </c>
      <c r="C98" s="7">
        <v>0.05</v>
      </c>
      <c r="D98" s="7">
        <v>0.05</v>
      </c>
      <c r="E98" s="7">
        <v>0.05</v>
      </c>
      <c r="F98" s="7">
        <v>0.05</v>
      </c>
      <c r="G98" s="7"/>
      <c r="H98" s="8">
        <v>0.08</v>
      </c>
      <c r="I98" s="7">
        <v>0.15</v>
      </c>
      <c r="J98" s="7">
        <v>0.1</v>
      </c>
      <c r="K98" s="9">
        <v>0.13</v>
      </c>
      <c r="L98" s="9">
        <v>0.1</v>
      </c>
      <c r="M98" s="9">
        <v>0.1</v>
      </c>
      <c r="N98" s="9">
        <v>0.05</v>
      </c>
      <c r="O98" s="9">
        <v>0.18</v>
      </c>
      <c r="P98" s="9">
        <v>0.1</v>
      </c>
      <c r="Q98" s="9"/>
      <c r="R98" s="10">
        <v>0.1</v>
      </c>
      <c r="S98" s="9">
        <v>0.1</v>
      </c>
      <c r="T98" s="9">
        <v>0.08</v>
      </c>
      <c r="U98" s="9"/>
      <c r="V98" s="9">
        <v>0.05</v>
      </c>
      <c r="W98" s="9"/>
      <c r="X98" s="9"/>
      <c r="Y98" s="11"/>
      <c r="Z98" s="11"/>
      <c r="AA98" s="11"/>
      <c r="AB98" s="11"/>
      <c r="AC98" s="9"/>
      <c r="AE98" s="7">
        <v>70</v>
      </c>
      <c r="AF98" s="7">
        <f t="shared" si="118"/>
        <v>-2.9957322735539909</v>
      </c>
      <c r="AG98" s="7">
        <f t="shared" si="119"/>
        <v>-2.9957322735539909</v>
      </c>
      <c r="AH98" s="7">
        <f t="shared" si="120"/>
        <v>-2.9957322735539909</v>
      </c>
      <c r="AI98" s="7">
        <f t="shared" si="121"/>
        <v>-2.9957322735539909</v>
      </c>
      <c r="AJ98" s="7" t="e">
        <f t="shared" si="122"/>
        <v>#NUM!</v>
      </c>
      <c r="AK98" s="8">
        <f t="shared" si="134"/>
        <v>-2.5257286443082556</v>
      </c>
      <c r="AL98" s="7">
        <f t="shared" si="135"/>
        <v>-1.8971199848858813</v>
      </c>
      <c r="AM98" s="7">
        <f t="shared" si="136"/>
        <v>-2.3025850929940455</v>
      </c>
      <c r="AN98" s="7">
        <f t="shared" si="137"/>
        <v>-2.0402208285265546</v>
      </c>
      <c r="AO98" s="7">
        <f t="shared" si="138"/>
        <v>-2.3025850929940455</v>
      </c>
      <c r="AP98" s="7">
        <f t="shared" si="139"/>
        <v>-2.3025850929940455</v>
      </c>
      <c r="AQ98" s="7">
        <f t="shared" si="149"/>
        <v>-2.9957322735539909</v>
      </c>
      <c r="AR98" s="7">
        <f t="shared" si="140"/>
        <v>-1.7147984280919266</v>
      </c>
      <c r="AS98" s="7">
        <f t="shared" si="141"/>
        <v>-2.3025850929940455</v>
      </c>
      <c r="AT98" s="7"/>
      <c r="AU98" s="48">
        <f t="shared" si="142"/>
        <v>-2.3025850929940455</v>
      </c>
      <c r="AV98" s="7">
        <f t="shared" si="123"/>
        <v>-2.3025850929940455</v>
      </c>
      <c r="AW98" s="7">
        <f t="shared" si="124"/>
        <v>-2.5257286443082556</v>
      </c>
      <c r="AX98" s="7" t="e">
        <f t="shared" si="125"/>
        <v>#NUM!</v>
      </c>
      <c r="AY98" s="7">
        <f t="shared" si="126"/>
        <v>-2.9957322735539909</v>
      </c>
      <c r="AZ98" s="7" t="e">
        <f t="shared" si="127"/>
        <v>#NUM!</v>
      </c>
      <c r="BC98">
        <f t="shared" si="128"/>
        <v>-2.268652562433684</v>
      </c>
      <c r="BD98">
        <f t="shared" si="129"/>
        <v>0.3312796427051497</v>
      </c>
      <c r="BF98" s="7">
        <f t="shared" si="130"/>
        <v>0.17839661368638662</v>
      </c>
      <c r="BG98" s="7">
        <f t="shared" si="131"/>
        <v>0.18</v>
      </c>
      <c r="BH98" s="7">
        <f t="shared" si="132"/>
        <v>0.10899999999999999</v>
      </c>
      <c r="BJ98">
        <f t="shared" si="146"/>
        <v>1.0089877620459324</v>
      </c>
      <c r="BK98">
        <f t="shared" si="147"/>
        <v>1.6513761467889909</v>
      </c>
      <c r="BL98">
        <f t="shared" si="148"/>
        <v>1.6366661806090519</v>
      </c>
      <c r="BM98">
        <f t="shared" si="133"/>
        <v>10</v>
      </c>
      <c r="BX98">
        <f t="shared" si="112"/>
        <v>10</v>
      </c>
      <c r="BY98">
        <f t="shared" si="113"/>
        <v>1.0089877620459324</v>
      </c>
      <c r="CB98" s="52">
        <f t="shared" si="114"/>
        <v>10</v>
      </c>
      <c r="CC98" s="52">
        <f t="shared" si="114"/>
        <v>1.0089877620459324</v>
      </c>
    </row>
    <row r="99" spans="2:81" x14ac:dyDescent="0.3">
      <c r="B99" s="7">
        <v>75</v>
      </c>
      <c r="C99" s="7">
        <v>0.08</v>
      </c>
      <c r="D99" s="7">
        <v>0.08</v>
      </c>
      <c r="E99" s="7">
        <v>0.08</v>
      </c>
      <c r="F99" s="7">
        <v>0.05</v>
      </c>
      <c r="G99" s="7">
        <v>0.05</v>
      </c>
      <c r="H99" s="8">
        <v>0.08</v>
      </c>
      <c r="I99" s="7">
        <v>0.15</v>
      </c>
      <c r="J99" s="7">
        <v>0.13</v>
      </c>
      <c r="K99" s="9">
        <v>0.13</v>
      </c>
      <c r="L99" s="9">
        <v>0.13</v>
      </c>
      <c r="M99" s="9">
        <v>0.13</v>
      </c>
      <c r="N99" s="9">
        <v>0.08</v>
      </c>
      <c r="O99" s="9">
        <v>0.18</v>
      </c>
      <c r="P99" s="9">
        <v>0.1</v>
      </c>
      <c r="Q99" s="9">
        <v>0.05</v>
      </c>
      <c r="R99" s="10">
        <v>0.1</v>
      </c>
      <c r="S99" s="9">
        <v>0.13</v>
      </c>
      <c r="T99" s="9">
        <v>0.08</v>
      </c>
      <c r="U99" s="9">
        <v>0.03</v>
      </c>
      <c r="V99" s="9">
        <v>0.08</v>
      </c>
      <c r="W99" s="9">
        <v>0.03</v>
      </c>
      <c r="X99" s="9"/>
      <c r="Y99" s="11"/>
      <c r="Z99" s="11"/>
      <c r="AA99" s="11"/>
      <c r="AB99" s="11"/>
      <c r="AC99" s="9"/>
      <c r="AE99" s="7">
        <v>75</v>
      </c>
      <c r="AF99" s="7">
        <f t="shared" si="118"/>
        <v>-2.5257286443082556</v>
      </c>
      <c r="AG99" s="7">
        <f t="shared" si="119"/>
        <v>-2.5257286443082556</v>
      </c>
      <c r="AH99" s="7">
        <f t="shared" si="120"/>
        <v>-2.5257286443082556</v>
      </c>
      <c r="AI99" s="7">
        <f t="shared" si="121"/>
        <v>-2.9957322735539909</v>
      </c>
      <c r="AJ99" s="7">
        <f t="shared" si="122"/>
        <v>-2.9957322735539909</v>
      </c>
      <c r="AK99" s="8">
        <f t="shared" si="134"/>
        <v>-2.5257286443082556</v>
      </c>
      <c r="AL99" s="7">
        <f t="shared" si="135"/>
        <v>-1.8971199848858813</v>
      </c>
      <c r="AM99" s="7">
        <f t="shared" si="136"/>
        <v>-2.0402208285265546</v>
      </c>
      <c r="AN99" s="7">
        <f t="shared" si="137"/>
        <v>-2.0402208285265546</v>
      </c>
      <c r="AO99" s="7">
        <f t="shared" si="138"/>
        <v>-2.0402208285265546</v>
      </c>
      <c r="AP99" s="7">
        <f t="shared" si="139"/>
        <v>-2.0402208285265546</v>
      </c>
      <c r="AQ99" s="7">
        <f t="shared" si="149"/>
        <v>-2.5257286443082556</v>
      </c>
      <c r="AR99" s="7">
        <f t="shared" si="140"/>
        <v>-1.7147984280919266</v>
      </c>
      <c r="AS99" s="7">
        <f t="shared" si="141"/>
        <v>-2.3025850929940455</v>
      </c>
      <c r="AT99" s="7">
        <f t="shared" ref="AT99:AT101" si="150">LN(Q99)</f>
        <v>-2.9957322735539909</v>
      </c>
      <c r="AU99" s="48">
        <f t="shared" si="142"/>
        <v>-2.3025850929940455</v>
      </c>
      <c r="AV99" s="7">
        <f t="shared" si="123"/>
        <v>-2.0402208285265546</v>
      </c>
      <c r="AW99" s="7">
        <f t="shared" si="124"/>
        <v>-2.5257286443082556</v>
      </c>
      <c r="AX99" s="7">
        <f t="shared" si="125"/>
        <v>-3.5065578973199818</v>
      </c>
      <c r="AY99" s="7">
        <f t="shared" si="126"/>
        <v>-2.5257286443082556</v>
      </c>
      <c r="AZ99" s="7">
        <f t="shared" si="127"/>
        <v>-3.5065578973199818</v>
      </c>
      <c r="BC99">
        <f t="shared" si="128"/>
        <v>-2.2204692250220566</v>
      </c>
      <c r="BD99">
        <f t="shared" si="129"/>
        <v>0.34259717610308726</v>
      </c>
      <c r="BF99" s="7">
        <f t="shared" si="130"/>
        <v>0.19072035813045976</v>
      </c>
      <c r="BG99" s="7">
        <f t="shared" si="131"/>
        <v>0.18</v>
      </c>
      <c r="BH99" s="7">
        <f t="shared" si="132"/>
        <v>0.11454545454545456</v>
      </c>
      <c r="BJ99">
        <f t="shared" si="146"/>
        <v>0.94379017407713417</v>
      </c>
      <c r="BK99">
        <f t="shared" si="147"/>
        <v>1.5714285714285712</v>
      </c>
      <c r="BL99">
        <f t="shared" si="148"/>
        <v>1.6650189995516327</v>
      </c>
      <c r="BM99">
        <f t="shared" si="133"/>
        <v>11</v>
      </c>
      <c r="BX99">
        <f t="shared" si="112"/>
        <v>11</v>
      </c>
      <c r="BY99">
        <f t="shared" si="113"/>
        <v>0.94379017407713417</v>
      </c>
      <c r="CB99" s="52">
        <f t="shared" si="114"/>
        <v>11</v>
      </c>
      <c r="CC99" s="52">
        <f t="shared" si="114"/>
        <v>0.94379017407713417</v>
      </c>
    </row>
    <row r="100" spans="2:81" x14ac:dyDescent="0.3">
      <c r="B100" s="7">
        <v>80</v>
      </c>
      <c r="C100" s="7">
        <v>0.08</v>
      </c>
      <c r="D100" s="7">
        <v>0.08</v>
      </c>
      <c r="E100" s="7">
        <v>0.08</v>
      </c>
      <c r="F100" s="7">
        <v>0.08</v>
      </c>
      <c r="G100" s="7">
        <v>0.05</v>
      </c>
      <c r="H100" s="8">
        <v>0.08</v>
      </c>
      <c r="I100" s="7">
        <v>0.15</v>
      </c>
      <c r="J100" s="7">
        <v>0.13</v>
      </c>
      <c r="K100" s="9">
        <v>0.15</v>
      </c>
      <c r="L100" s="9">
        <v>0.13</v>
      </c>
      <c r="M100" s="9">
        <v>0.15</v>
      </c>
      <c r="N100" s="9">
        <v>0.08</v>
      </c>
      <c r="O100" s="9">
        <v>0.2</v>
      </c>
      <c r="P100" s="9">
        <v>0.1</v>
      </c>
      <c r="Q100" s="9">
        <v>0.05</v>
      </c>
      <c r="R100" s="10">
        <v>0.1</v>
      </c>
      <c r="S100" s="9">
        <v>0.13</v>
      </c>
      <c r="T100" s="9">
        <v>0.1</v>
      </c>
      <c r="U100" s="9">
        <v>0.05</v>
      </c>
      <c r="V100" s="9">
        <v>0.08</v>
      </c>
      <c r="W100" s="9">
        <v>0.05</v>
      </c>
      <c r="X100" s="9"/>
      <c r="Y100" s="11"/>
      <c r="Z100" s="11"/>
      <c r="AA100" s="11"/>
      <c r="AB100" s="11"/>
      <c r="AC100" s="9"/>
      <c r="AE100" s="7">
        <v>80</v>
      </c>
      <c r="AF100" s="7">
        <f t="shared" si="118"/>
        <v>-2.5257286443082556</v>
      </c>
      <c r="AG100" s="7">
        <f t="shared" si="119"/>
        <v>-2.5257286443082556</v>
      </c>
      <c r="AH100" s="7">
        <f t="shared" si="120"/>
        <v>-2.5257286443082556</v>
      </c>
      <c r="AI100" s="7">
        <f t="shared" si="121"/>
        <v>-2.5257286443082556</v>
      </c>
      <c r="AJ100" s="7">
        <f t="shared" si="122"/>
        <v>-2.9957322735539909</v>
      </c>
      <c r="AK100" s="8">
        <f t="shared" si="134"/>
        <v>-2.5257286443082556</v>
      </c>
      <c r="AL100" s="7">
        <f t="shared" si="135"/>
        <v>-1.8971199848858813</v>
      </c>
      <c r="AM100" s="7">
        <f t="shared" si="136"/>
        <v>-2.0402208285265546</v>
      </c>
      <c r="AN100" s="7">
        <f t="shared" si="137"/>
        <v>-1.8971199848858813</v>
      </c>
      <c r="AO100" s="7">
        <f t="shared" si="138"/>
        <v>-2.0402208285265546</v>
      </c>
      <c r="AP100" s="7">
        <f t="shared" si="139"/>
        <v>-1.8971199848858813</v>
      </c>
      <c r="AQ100" s="7">
        <f t="shared" si="149"/>
        <v>-2.5257286443082556</v>
      </c>
      <c r="AR100" s="7">
        <f t="shared" si="140"/>
        <v>-1.6094379124341003</v>
      </c>
      <c r="AS100" s="7">
        <f t="shared" si="141"/>
        <v>-2.3025850929940455</v>
      </c>
      <c r="AT100" s="7">
        <f t="shared" si="150"/>
        <v>-2.9957322735539909</v>
      </c>
      <c r="AU100" s="48">
        <f t="shared" si="142"/>
        <v>-2.3025850929940455</v>
      </c>
      <c r="AV100" s="7">
        <f t="shared" si="123"/>
        <v>-2.0402208285265546</v>
      </c>
      <c r="AW100" s="7">
        <f t="shared" si="124"/>
        <v>-2.3025850929940455</v>
      </c>
      <c r="AX100" s="7">
        <f t="shared" si="125"/>
        <v>-2.9957322735539909</v>
      </c>
      <c r="AY100" s="7">
        <f t="shared" si="126"/>
        <v>-2.5257286443082556</v>
      </c>
      <c r="AZ100" s="7">
        <f t="shared" si="127"/>
        <v>-2.9957322735539909</v>
      </c>
      <c r="BC100">
        <f t="shared" si="128"/>
        <v>-2.1848726611184954</v>
      </c>
      <c r="BD100">
        <f t="shared" si="129"/>
        <v>0.3740381130607669</v>
      </c>
      <c r="BF100" s="7">
        <f t="shared" si="130"/>
        <v>0.20812119218296007</v>
      </c>
      <c r="BG100" s="7">
        <f t="shared" si="131"/>
        <v>0.2</v>
      </c>
      <c r="BH100" s="7">
        <f t="shared" si="132"/>
        <v>0.12000000000000002</v>
      </c>
      <c r="BJ100">
        <f t="shared" si="146"/>
        <v>0.96097854284910744</v>
      </c>
      <c r="BK100">
        <f t="shared" si="147"/>
        <v>1.6666666666666665</v>
      </c>
      <c r="BL100">
        <f t="shared" si="148"/>
        <v>1.7343432681913336</v>
      </c>
      <c r="BM100">
        <f t="shared" si="133"/>
        <v>11</v>
      </c>
      <c r="BX100">
        <f t="shared" si="112"/>
        <v>11</v>
      </c>
      <c r="BY100">
        <f t="shared" si="113"/>
        <v>0.96097854284910744</v>
      </c>
      <c r="CB100" s="52">
        <f t="shared" si="114"/>
        <v>11</v>
      </c>
      <c r="CC100" s="52">
        <f t="shared" si="114"/>
        <v>0.96097854284910744</v>
      </c>
    </row>
    <row r="101" spans="2:81" ht="15" thickBot="1" x14ac:dyDescent="0.35">
      <c r="B101" s="7">
        <v>85</v>
      </c>
      <c r="C101" s="7">
        <v>0.08</v>
      </c>
      <c r="D101" s="7">
        <v>0.08</v>
      </c>
      <c r="E101" s="7">
        <v>0.08</v>
      </c>
      <c r="F101" s="7">
        <v>0.08</v>
      </c>
      <c r="G101" s="7">
        <v>0.08</v>
      </c>
      <c r="H101" s="12">
        <v>0.08</v>
      </c>
      <c r="I101" s="13">
        <v>0.18</v>
      </c>
      <c r="J101" s="13">
        <v>0.13</v>
      </c>
      <c r="K101" s="14">
        <v>0.15</v>
      </c>
      <c r="L101" s="14">
        <v>0.13</v>
      </c>
      <c r="M101" s="14">
        <v>0.15</v>
      </c>
      <c r="N101" s="14">
        <v>0.08</v>
      </c>
      <c r="O101" s="14">
        <v>0.2</v>
      </c>
      <c r="P101" s="14">
        <v>0.1</v>
      </c>
      <c r="Q101" s="14">
        <v>0.05</v>
      </c>
      <c r="R101" s="15">
        <v>0.13</v>
      </c>
      <c r="S101" s="9">
        <v>0.13</v>
      </c>
      <c r="T101" s="9">
        <v>0.1</v>
      </c>
      <c r="U101" s="9">
        <v>0.05</v>
      </c>
      <c r="V101" s="9">
        <v>0.08</v>
      </c>
      <c r="W101" s="9">
        <v>0.05</v>
      </c>
      <c r="X101" s="9"/>
      <c r="Y101" s="11"/>
      <c r="Z101" s="11"/>
      <c r="AA101" s="11"/>
      <c r="AB101" s="11"/>
      <c r="AC101" s="9"/>
      <c r="AE101" s="7">
        <v>85</v>
      </c>
      <c r="AF101" s="7">
        <f t="shared" si="118"/>
        <v>-2.5257286443082556</v>
      </c>
      <c r="AG101" s="7">
        <f t="shared" si="119"/>
        <v>-2.5257286443082556</v>
      </c>
      <c r="AH101" s="7">
        <f t="shared" si="120"/>
        <v>-2.5257286443082556</v>
      </c>
      <c r="AI101" s="7">
        <f t="shared" si="121"/>
        <v>-2.5257286443082556</v>
      </c>
      <c r="AJ101" s="7">
        <f t="shared" si="122"/>
        <v>-2.5257286443082556</v>
      </c>
      <c r="AK101" s="12">
        <f t="shared" si="134"/>
        <v>-2.5257286443082556</v>
      </c>
      <c r="AL101" s="13">
        <f t="shared" si="135"/>
        <v>-1.7147984280919266</v>
      </c>
      <c r="AM101" s="13">
        <f t="shared" si="136"/>
        <v>-2.0402208285265546</v>
      </c>
      <c r="AN101" s="13">
        <f t="shared" si="137"/>
        <v>-1.8971199848858813</v>
      </c>
      <c r="AO101" s="13">
        <f t="shared" si="138"/>
        <v>-2.0402208285265546</v>
      </c>
      <c r="AP101" s="13">
        <f t="shared" si="139"/>
        <v>-1.8971199848858813</v>
      </c>
      <c r="AQ101" s="13">
        <f t="shared" si="149"/>
        <v>-2.5257286443082556</v>
      </c>
      <c r="AR101" s="13">
        <f t="shared" si="140"/>
        <v>-1.6094379124341003</v>
      </c>
      <c r="AS101" s="13">
        <f t="shared" si="141"/>
        <v>-2.3025850929940455</v>
      </c>
      <c r="AT101" s="13">
        <f t="shared" si="150"/>
        <v>-2.9957322735539909</v>
      </c>
      <c r="AU101" s="49">
        <f t="shared" si="142"/>
        <v>-2.0402208285265546</v>
      </c>
      <c r="AV101" s="7">
        <f t="shared" si="123"/>
        <v>-2.0402208285265546</v>
      </c>
      <c r="AW101" s="7">
        <f t="shared" si="124"/>
        <v>-2.3025850929940455</v>
      </c>
      <c r="AX101" s="7">
        <f t="shared" si="125"/>
        <v>-2.9957322735539909</v>
      </c>
      <c r="AY101" s="7">
        <f t="shared" si="126"/>
        <v>-2.5257286443082556</v>
      </c>
      <c r="AZ101" s="7">
        <f t="shared" si="127"/>
        <v>-2.9957322735539909</v>
      </c>
      <c r="BC101">
        <f t="shared" si="128"/>
        <v>-2.1444466773674544</v>
      </c>
      <c r="BD101">
        <f t="shared" si="129"/>
        <v>0.38919600885422717</v>
      </c>
      <c r="BF101" s="7">
        <f t="shared" si="130"/>
        <v>0.22217804576219832</v>
      </c>
      <c r="BG101" s="7">
        <f t="shared" si="131"/>
        <v>0.2</v>
      </c>
      <c r="BH101" s="7">
        <f t="shared" si="132"/>
        <v>0.12545454545454549</v>
      </c>
      <c r="BJ101">
        <f t="shared" si="146"/>
        <v>0.90017895023734285</v>
      </c>
      <c r="BK101">
        <f t="shared" si="147"/>
        <v>1.5942028985507244</v>
      </c>
      <c r="BL101">
        <f t="shared" si="148"/>
        <v>1.7709844227421601</v>
      </c>
      <c r="BM101">
        <f t="shared" si="133"/>
        <v>11</v>
      </c>
      <c r="BX101">
        <f t="shared" si="112"/>
        <v>11</v>
      </c>
      <c r="BY101">
        <f t="shared" si="113"/>
        <v>0.90017895023734285</v>
      </c>
      <c r="CB101" s="52">
        <f t="shared" si="114"/>
        <v>11</v>
      </c>
      <c r="CC101" s="52">
        <f t="shared" si="114"/>
        <v>0.90017895023734285</v>
      </c>
    </row>
    <row r="102" spans="2:81" x14ac:dyDescent="0.3">
      <c r="K102" s="3"/>
      <c r="L102" s="3"/>
    </row>
    <row r="103" spans="2:81" x14ac:dyDescent="0.3">
      <c r="K103" s="3"/>
      <c r="L103" s="3"/>
    </row>
    <row r="104" spans="2:81" x14ac:dyDescent="0.3">
      <c r="K104" s="3"/>
      <c r="L104" s="3"/>
    </row>
    <row r="105" spans="2:81" ht="15" thickBot="1" x14ac:dyDescent="0.35">
      <c r="B105" s="1" t="s">
        <v>34</v>
      </c>
      <c r="K105" s="3"/>
      <c r="L105" s="3"/>
      <c r="AE105" s="1" t="s">
        <v>34</v>
      </c>
      <c r="AF105"/>
      <c r="AN105" s="3"/>
      <c r="AO105" s="3"/>
      <c r="BI105" s="7"/>
      <c r="BJ105" s="7"/>
      <c r="BM105" s="50">
        <f>AVERAGE(BM114:BM122)</f>
        <v>0.9548853806356884</v>
      </c>
      <c r="BN105" s="50">
        <f>AVERAGE(BN114:BN122)</f>
        <v>1.6178888664419422</v>
      </c>
      <c r="BO105" s="50">
        <f>AVERAGE(BO114:BO122)</f>
        <v>1.6989937113444076</v>
      </c>
    </row>
    <row r="106" spans="2:81" ht="15" thickBot="1" x14ac:dyDescent="0.35">
      <c r="H106" s="53" t="s">
        <v>2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5"/>
      <c r="AE106"/>
      <c r="AF106"/>
      <c r="AK106" s="53" t="s">
        <v>2</v>
      </c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5"/>
      <c r="BI106" s="7"/>
      <c r="BJ106" s="7"/>
    </row>
    <row r="107" spans="2:81" x14ac:dyDescent="0.3">
      <c r="B107" s="4" t="s">
        <v>3</v>
      </c>
      <c r="C107" s="4" t="s">
        <v>4</v>
      </c>
      <c r="D107" s="4" t="s">
        <v>5</v>
      </c>
      <c r="E107" s="4" t="s">
        <v>24</v>
      </c>
      <c r="F107" s="4" t="s">
        <v>30</v>
      </c>
      <c r="G107" s="4" t="s">
        <v>6</v>
      </c>
      <c r="H107" s="17" t="s">
        <v>8</v>
      </c>
      <c r="I107" s="18" t="s">
        <v>21</v>
      </c>
      <c r="J107" s="18" t="s">
        <v>35</v>
      </c>
      <c r="K107" s="21" t="s">
        <v>9</v>
      </c>
      <c r="L107" s="21" t="s">
        <v>28</v>
      </c>
      <c r="M107" s="18" t="s">
        <v>31</v>
      </c>
      <c r="N107" s="18" t="s">
        <v>10</v>
      </c>
      <c r="O107" s="18" t="s">
        <v>11</v>
      </c>
      <c r="P107" s="18" t="s">
        <v>36</v>
      </c>
      <c r="Q107" s="18" t="s">
        <v>12</v>
      </c>
      <c r="R107" s="18" t="s">
        <v>32</v>
      </c>
      <c r="S107" s="22" t="s">
        <v>13</v>
      </c>
      <c r="T107" s="4" t="s">
        <v>25</v>
      </c>
      <c r="U107" s="4" t="s">
        <v>37</v>
      </c>
      <c r="V107" s="4" t="s">
        <v>14</v>
      </c>
      <c r="W107" s="4" t="s">
        <v>15</v>
      </c>
      <c r="X107" s="4" t="s">
        <v>22</v>
      </c>
      <c r="Y107" s="4"/>
      <c r="Z107" s="4" t="s">
        <v>26</v>
      </c>
      <c r="AA107" s="4"/>
      <c r="AB107" s="6"/>
      <c r="AC107" s="4"/>
      <c r="AE107" s="4" t="s">
        <v>3</v>
      </c>
      <c r="AF107" s="4" t="s">
        <v>4</v>
      </c>
      <c r="AG107" s="4" t="s">
        <v>5</v>
      </c>
      <c r="AH107" s="4" t="s">
        <v>24</v>
      </c>
      <c r="AI107" s="4" t="s">
        <v>30</v>
      </c>
      <c r="AJ107" s="4" t="s">
        <v>6</v>
      </c>
      <c r="AK107" s="17" t="s">
        <v>8</v>
      </c>
      <c r="AL107" s="18" t="s">
        <v>21</v>
      </c>
      <c r="AM107" s="18" t="s">
        <v>35</v>
      </c>
      <c r="AN107" s="21" t="s">
        <v>9</v>
      </c>
      <c r="AO107" s="21" t="s">
        <v>28</v>
      </c>
      <c r="AP107" s="18" t="s">
        <v>31</v>
      </c>
      <c r="AQ107" s="18" t="s">
        <v>10</v>
      </c>
      <c r="AR107" s="18" t="s">
        <v>11</v>
      </c>
      <c r="AS107" s="18" t="s">
        <v>36</v>
      </c>
      <c r="AT107" s="18" t="s">
        <v>12</v>
      </c>
      <c r="AU107" s="18" t="s">
        <v>32</v>
      </c>
      <c r="AV107" s="22" t="s">
        <v>13</v>
      </c>
      <c r="AW107" s="4" t="s">
        <v>25</v>
      </c>
      <c r="AX107" s="4" t="s">
        <v>37</v>
      </c>
      <c r="AY107" s="4" t="s">
        <v>14</v>
      </c>
      <c r="AZ107" s="4" t="s">
        <v>15</v>
      </c>
      <c r="BA107" s="4" t="s">
        <v>22</v>
      </c>
      <c r="BB107" s="4"/>
      <c r="BC107" s="4" t="s">
        <v>26</v>
      </c>
      <c r="BD107" s="4"/>
      <c r="BF107" t="s">
        <v>51</v>
      </c>
      <c r="BG107" t="s">
        <v>52</v>
      </c>
      <c r="BI107" s="47" t="s">
        <v>53</v>
      </c>
      <c r="BJ107" s="47" t="s">
        <v>68</v>
      </c>
      <c r="BK107" s="1" t="s">
        <v>69</v>
      </c>
      <c r="BM107" s="1" t="s">
        <v>70</v>
      </c>
      <c r="BN107" s="1" t="s">
        <v>71</v>
      </c>
      <c r="BO107" s="1" t="s">
        <v>72</v>
      </c>
      <c r="BP107" s="1" t="s">
        <v>74</v>
      </c>
    </row>
    <row r="108" spans="2:81" x14ac:dyDescent="0.3">
      <c r="B108" s="7">
        <v>0</v>
      </c>
      <c r="H108" s="23"/>
      <c r="K108" s="9"/>
      <c r="L108" s="9"/>
      <c r="M108" s="11"/>
      <c r="N108" s="11"/>
      <c r="O108" s="11"/>
      <c r="P108" s="11"/>
      <c r="Q108" s="11"/>
      <c r="R108" s="11"/>
      <c r="S108" s="24"/>
      <c r="T108" s="11"/>
      <c r="U108" s="11"/>
      <c r="V108" s="11"/>
      <c r="W108" s="11"/>
      <c r="AB108" s="11"/>
      <c r="AC108" s="11"/>
      <c r="AE108" s="7">
        <v>0</v>
      </c>
      <c r="AF108" s="7" t="e">
        <f>LN(C108)</f>
        <v>#NUM!</v>
      </c>
      <c r="AG108" s="7" t="e">
        <f t="shared" ref="AG108:BC108" si="151">LN(D108)</f>
        <v>#NUM!</v>
      </c>
      <c r="AH108" s="7" t="e">
        <f t="shared" si="151"/>
        <v>#NUM!</v>
      </c>
      <c r="AI108" s="7" t="e">
        <f t="shared" si="151"/>
        <v>#NUM!</v>
      </c>
      <c r="AJ108" s="7" t="e">
        <f t="shared" si="151"/>
        <v>#NUM!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 t="e">
        <f t="shared" si="151"/>
        <v>#NUM!</v>
      </c>
      <c r="AX108" s="7" t="e">
        <f t="shared" si="151"/>
        <v>#NUM!</v>
      </c>
      <c r="AY108" s="7" t="e">
        <f t="shared" si="151"/>
        <v>#NUM!</v>
      </c>
      <c r="AZ108" s="7" t="e">
        <f t="shared" si="151"/>
        <v>#NUM!</v>
      </c>
      <c r="BA108" s="7" t="e">
        <f t="shared" si="151"/>
        <v>#NUM!</v>
      </c>
      <c r="BB108" s="7" t="e">
        <f t="shared" si="151"/>
        <v>#NUM!</v>
      </c>
      <c r="BC108" s="7" t="e">
        <f t="shared" si="151"/>
        <v>#NUM!</v>
      </c>
      <c r="BF108" t="e">
        <f>AVERAGE(AK108:AV108)</f>
        <v>#DIV/0!</v>
      </c>
      <c r="BG108" t="e">
        <f>_xlfn.STDEV.P(AK108:AV108)</f>
        <v>#DIV/0!</v>
      </c>
      <c r="BI108" s="7" t="e">
        <f t="shared" ref="BI108:BI122" si="152">_xlfn.LOGNORM.INV(0.95,BF108,BG108)</f>
        <v>#DIV/0!</v>
      </c>
      <c r="BJ108" s="7">
        <f>MAX(H108:S108)</f>
        <v>0</v>
      </c>
      <c r="BK108" s="7" t="e">
        <f>AVERAGE(H108:S108)</f>
        <v>#DIV/0!</v>
      </c>
      <c r="BP108">
        <f>COUNTA(H108:S108)</f>
        <v>0</v>
      </c>
      <c r="BX108">
        <f t="shared" ref="BX108:BX139" si="153">BP108</f>
        <v>0</v>
      </c>
      <c r="BY108">
        <f>BM108</f>
        <v>0</v>
      </c>
    </row>
    <row r="109" spans="2:81" x14ac:dyDescent="0.3">
      <c r="B109" s="7">
        <v>10</v>
      </c>
      <c r="H109" s="23"/>
      <c r="K109" s="9"/>
      <c r="L109" s="9"/>
      <c r="M109" s="11"/>
      <c r="N109" s="11"/>
      <c r="O109" s="11"/>
      <c r="P109" s="11"/>
      <c r="Q109" s="11"/>
      <c r="R109" s="11"/>
      <c r="S109" s="24"/>
      <c r="T109" s="11"/>
      <c r="U109" s="11"/>
      <c r="V109" s="11"/>
      <c r="W109" s="11"/>
      <c r="AB109" s="11"/>
      <c r="AC109" s="11"/>
      <c r="AE109" s="7">
        <v>10</v>
      </c>
      <c r="AF109" s="7" t="e">
        <f t="shared" ref="AF109:AF122" si="154">LN(C109)</f>
        <v>#NUM!</v>
      </c>
      <c r="AG109" s="7" t="e">
        <f t="shared" ref="AG109:AG122" si="155">LN(D109)</f>
        <v>#NUM!</v>
      </c>
      <c r="AH109" s="7" t="e">
        <f t="shared" ref="AH109:AH122" si="156">LN(E109)</f>
        <v>#NUM!</v>
      </c>
      <c r="AI109" s="7" t="e">
        <f t="shared" ref="AI109:AI122" si="157">LN(F109)</f>
        <v>#NUM!</v>
      </c>
      <c r="AJ109" s="7" t="e">
        <f t="shared" ref="AJ109:AJ122" si="158">LN(G109)</f>
        <v>#NUM!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 t="e">
        <f t="shared" ref="AW109:AW122" si="159">LN(T109)</f>
        <v>#NUM!</v>
      </c>
      <c r="AX109" s="7" t="e">
        <f t="shared" ref="AX109:AX122" si="160">LN(U109)</f>
        <v>#NUM!</v>
      </c>
      <c r="AY109" s="7" t="e">
        <f t="shared" ref="AY109:AY122" si="161">LN(V109)</f>
        <v>#NUM!</v>
      </c>
      <c r="AZ109" s="7" t="e">
        <f t="shared" ref="AZ109:AZ122" si="162">LN(W109)</f>
        <v>#NUM!</v>
      </c>
      <c r="BA109" s="7" t="e">
        <f t="shared" ref="BA109:BA122" si="163">LN(X109)</f>
        <v>#NUM!</v>
      </c>
      <c r="BB109" s="7" t="e">
        <f t="shared" ref="BB109:BB122" si="164">LN(Y109)</f>
        <v>#NUM!</v>
      </c>
      <c r="BC109" s="7" t="e">
        <f t="shared" ref="BC109:BC122" si="165">LN(Z109)</f>
        <v>#NUM!</v>
      </c>
      <c r="BF109" t="e">
        <f t="shared" ref="BF109:BF122" si="166">AVERAGE(AK109:AV109)</f>
        <v>#DIV/0!</v>
      </c>
      <c r="BG109" t="e">
        <f t="shared" ref="BG109:BG122" si="167">_xlfn.STDEV.P(AK109:AV109)</f>
        <v>#DIV/0!</v>
      </c>
      <c r="BI109" s="7" t="e">
        <f t="shared" si="152"/>
        <v>#DIV/0!</v>
      </c>
      <c r="BJ109" s="7">
        <f t="shared" ref="BJ109:BJ122" si="168">MAX(H109:S109)</f>
        <v>0</v>
      </c>
      <c r="BK109" s="7" t="e">
        <f t="shared" ref="BK109:BK122" si="169">AVERAGE(H109:S109)</f>
        <v>#DIV/0!</v>
      </c>
      <c r="BP109">
        <f t="shared" ref="BP109:BP122" si="170">COUNTA(H109:S109)</f>
        <v>0</v>
      </c>
      <c r="BX109">
        <f t="shared" si="153"/>
        <v>0</v>
      </c>
      <c r="BY109">
        <f t="shared" ref="BY109:BY172" si="171">BM109</f>
        <v>0</v>
      </c>
    </row>
    <row r="110" spans="2:81" x14ac:dyDescent="0.3">
      <c r="B110" s="7">
        <v>20</v>
      </c>
      <c r="H110" s="23"/>
      <c r="K110" s="9"/>
      <c r="L110" s="9"/>
      <c r="M110" s="11"/>
      <c r="N110" s="11"/>
      <c r="O110" s="11"/>
      <c r="P110" s="11"/>
      <c r="Q110" s="11"/>
      <c r="R110" s="11"/>
      <c r="S110" s="24"/>
      <c r="T110" s="11"/>
      <c r="U110" s="11"/>
      <c r="V110" s="11"/>
      <c r="W110" s="11"/>
      <c r="AB110" s="11"/>
      <c r="AC110" s="11"/>
      <c r="AE110" s="7">
        <v>20</v>
      </c>
      <c r="AF110" s="7" t="e">
        <f t="shared" si="154"/>
        <v>#NUM!</v>
      </c>
      <c r="AG110" s="7" t="e">
        <f t="shared" si="155"/>
        <v>#NUM!</v>
      </c>
      <c r="AH110" s="7" t="e">
        <f t="shared" si="156"/>
        <v>#NUM!</v>
      </c>
      <c r="AI110" s="7" t="e">
        <f t="shared" si="157"/>
        <v>#NUM!</v>
      </c>
      <c r="AJ110" s="7" t="e">
        <f t="shared" si="158"/>
        <v>#NUM!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 t="e">
        <f t="shared" si="159"/>
        <v>#NUM!</v>
      </c>
      <c r="AX110" s="7" t="e">
        <f t="shared" si="160"/>
        <v>#NUM!</v>
      </c>
      <c r="AY110" s="7" t="e">
        <f t="shared" si="161"/>
        <v>#NUM!</v>
      </c>
      <c r="AZ110" s="7" t="e">
        <f t="shared" si="162"/>
        <v>#NUM!</v>
      </c>
      <c r="BA110" s="7" t="e">
        <f t="shared" si="163"/>
        <v>#NUM!</v>
      </c>
      <c r="BB110" s="7" t="e">
        <f t="shared" si="164"/>
        <v>#NUM!</v>
      </c>
      <c r="BC110" s="7" t="e">
        <f t="shared" si="165"/>
        <v>#NUM!</v>
      </c>
      <c r="BF110" t="e">
        <f t="shared" si="166"/>
        <v>#DIV/0!</v>
      </c>
      <c r="BG110" t="e">
        <f t="shared" si="167"/>
        <v>#DIV/0!</v>
      </c>
      <c r="BI110" s="7" t="e">
        <f t="shared" si="152"/>
        <v>#DIV/0!</v>
      </c>
      <c r="BJ110" s="7">
        <f t="shared" si="168"/>
        <v>0</v>
      </c>
      <c r="BK110" s="7" t="e">
        <f t="shared" si="169"/>
        <v>#DIV/0!</v>
      </c>
      <c r="BP110">
        <f t="shared" si="170"/>
        <v>0</v>
      </c>
      <c r="BX110">
        <f t="shared" si="153"/>
        <v>0</v>
      </c>
      <c r="BY110">
        <f t="shared" si="171"/>
        <v>0</v>
      </c>
    </row>
    <row r="111" spans="2:81" x14ac:dyDescent="0.3">
      <c r="B111" s="7">
        <v>25</v>
      </c>
      <c r="H111" s="23"/>
      <c r="K111" s="9"/>
      <c r="L111" s="9"/>
      <c r="M111" s="11"/>
      <c r="N111" s="11"/>
      <c r="O111" s="11"/>
      <c r="P111" s="11"/>
      <c r="Q111" s="11"/>
      <c r="R111" s="11"/>
      <c r="S111" s="24"/>
      <c r="T111" s="11"/>
      <c r="U111" s="11"/>
      <c r="V111" s="11"/>
      <c r="W111" s="11"/>
      <c r="AB111" s="11"/>
      <c r="AC111" s="11"/>
      <c r="AE111" s="7">
        <v>25</v>
      </c>
      <c r="AF111" s="7" t="e">
        <f t="shared" si="154"/>
        <v>#NUM!</v>
      </c>
      <c r="AG111" s="7" t="e">
        <f t="shared" si="155"/>
        <v>#NUM!</v>
      </c>
      <c r="AH111" s="7" t="e">
        <f t="shared" si="156"/>
        <v>#NUM!</v>
      </c>
      <c r="AI111" s="7" t="e">
        <f t="shared" si="157"/>
        <v>#NUM!</v>
      </c>
      <c r="AJ111" s="7" t="e">
        <f t="shared" si="158"/>
        <v>#NUM!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e">
        <f t="shared" si="159"/>
        <v>#NUM!</v>
      </c>
      <c r="AX111" s="7" t="e">
        <f t="shared" si="160"/>
        <v>#NUM!</v>
      </c>
      <c r="AY111" s="7" t="e">
        <f t="shared" si="161"/>
        <v>#NUM!</v>
      </c>
      <c r="AZ111" s="7" t="e">
        <f t="shared" si="162"/>
        <v>#NUM!</v>
      </c>
      <c r="BA111" s="7" t="e">
        <f t="shared" si="163"/>
        <v>#NUM!</v>
      </c>
      <c r="BB111" s="7" t="e">
        <f t="shared" si="164"/>
        <v>#NUM!</v>
      </c>
      <c r="BC111" s="7" t="e">
        <f t="shared" si="165"/>
        <v>#NUM!</v>
      </c>
      <c r="BF111" t="e">
        <f t="shared" si="166"/>
        <v>#DIV/0!</v>
      </c>
      <c r="BG111" t="e">
        <f t="shared" si="167"/>
        <v>#DIV/0!</v>
      </c>
      <c r="BI111" s="7" t="e">
        <f t="shared" si="152"/>
        <v>#DIV/0!</v>
      </c>
      <c r="BJ111" s="7">
        <f t="shared" si="168"/>
        <v>0</v>
      </c>
      <c r="BK111" s="7" t="e">
        <f t="shared" si="169"/>
        <v>#DIV/0!</v>
      </c>
      <c r="BP111">
        <f t="shared" si="170"/>
        <v>0</v>
      </c>
      <c r="BX111">
        <f t="shared" si="153"/>
        <v>0</v>
      </c>
      <c r="BY111">
        <f t="shared" si="171"/>
        <v>0</v>
      </c>
    </row>
    <row r="112" spans="2:81" x14ac:dyDescent="0.3">
      <c r="B112" s="7">
        <v>30</v>
      </c>
      <c r="G112">
        <v>0.03</v>
      </c>
      <c r="H112" s="23"/>
      <c r="K112" s="9">
        <v>0.03</v>
      </c>
      <c r="L112" s="9"/>
      <c r="M112" s="11"/>
      <c r="N112" s="11"/>
      <c r="O112" s="11"/>
      <c r="P112" s="11"/>
      <c r="Q112" s="11"/>
      <c r="R112" s="11"/>
      <c r="S112" s="24"/>
      <c r="T112" s="11"/>
      <c r="U112" s="11"/>
      <c r="V112" s="11"/>
      <c r="W112" s="11"/>
      <c r="AB112" s="11"/>
      <c r="AC112" s="11"/>
      <c r="AE112" s="7">
        <v>30</v>
      </c>
      <c r="AF112" s="7" t="e">
        <f t="shared" si="154"/>
        <v>#NUM!</v>
      </c>
      <c r="AG112" s="7" t="e">
        <f t="shared" si="155"/>
        <v>#NUM!</v>
      </c>
      <c r="AH112" s="7" t="e">
        <f t="shared" si="156"/>
        <v>#NUM!</v>
      </c>
      <c r="AI112" s="7" t="e">
        <f t="shared" si="157"/>
        <v>#NUM!</v>
      </c>
      <c r="AJ112" s="7">
        <f t="shared" si="158"/>
        <v>-3.5065578973199818</v>
      </c>
      <c r="AK112" s="7"/>
      <c r="AL112" s="7"/>
      <c r="AM112" s="7"/>
      <c r="AN112" s="7">
        <f t="shared" ref="AN112:AN122" si="172">LN(K112)</f>
        <v>-3.5065578973199818</v>
      </c>
      <c r="AO112" s="7"/>
      <c r="AP112" s="7"/>
      <c r="AQ112" s="7"/>
      <c r="AR112" s="7"/>
      <c r="AS112" s="7"/>
      <c r="AT112" s="7"/>
      <c r="AU112" s="7"/>
      <c r="AV112" s="7"/>
      <c r="AW112" s="7" t="e">
        <f t="shared" si="159"/>
        <v>#NUM!</v>
      </c>
      <c r="AX112" s="7" t="e">
        <f t="shared" si="160"/>
        <v>#NUM!</v>
      </c>
      <c r="AY112" s="7" t="e">
        <f t="shared" si="161"/>
        <v>#NUM!</v>
      </c>
      <c r="AZ112" s="7" t="e">
        <f t="shared" si="162"/>
        <v>#NUM!</v>
      </c>
      <c r="BA112" s="7" t="e">
        <f t="shared" si="163"/>
        <v>#NUM!</v>
      </c>
      <c r="BB112" s="7" t="e">
        <f t="shared" si="164"/>
        <v>#NUM!</v>
      </c>
      <c r="BC112" s="7" t="e">
        <f t="shared" si="165"/>
        <v>#NUM!</v>
      </c>
      <c r="BF112">
        <f t="shared" si="166"/>
        <v>-3.5065578973199818</v>
      </c>
      <c r="BG112">
        <f t="shared" si="167"/>
        <v>0</v>
      </c>
      <c r="BI112" s="7" t="e">
        <f t="shared" si="152"/>
        <v>#NUM!</v>
      </c>
      <c r="BJ112" s="7">
        <f t="shared" si="168"/>
        <v>0.03</v>
      </c>
      <c r="BK112" s="7">
        <f t="shared" si="169"/>
        <v>0.03</v>
      </c>
      <c r="BP112">
        <f t="shared" si="170"/>
        <v>1</v>
      </c>
      <c r="BX112">
        <f t="shared" si="153"/>
        <v>1</v>
      </c>
      <c r="BY112">
        <f t="shared" si="171"/>
        <v>0</v>
      </c>
      <c r="CC112" s="52" t="str">
        <f t="shared" si="114"/>
        <v/>
      </c>
    </row>
    <row r="113" spans="2:81" x14ac:dyDescent="0.3">
      <c r="B113" s="7">
        <v>40</v>
      </c>
      <c r="G113">
        <v>0.05</v>
      </c>
      <c r="H113" s="23"/>
      <c r="I113">
        <v>0.05</v>
      </c>
      <c r="K113" s="9">
        <v>0.05</v>
      </c>
      <c r="L113" s="9"/>
      <c r="M113" s="11"/>
      <c r="N113" s="11"/>
      <c r="O113" s="11">
        <v>0.05</v>
      </c>
      <c r="P113" s="11"/>
      <c r="Q113" s="11">
        <v>0.05</v>
      </c>
      <c r="R113" s="11"/>
      <c r="S113" s="24">
        <v>0.05</v>
      </c>
      <c r="T113" s="11"/>
      <c r="U113" s="11"/>
      <c r="V113" s="11"/>
      <c r="W113" s="11"/>
      <c r="AB113" s="11"/>
      <c r="AC113" s="11"/>
      <c r="AE113" s="7">
        <v>40</v>
      </c>
      <c r="AF113" s="7" t="e">
        <f t="shared" si="154"/>
        <v>#NUM!</v>
      </c>
      <c r="AG113" s="7" t="e">
        <f t="shared" si="155"/>
        <v>#NUM!</v>
      </c>
      <c r="AH113" s="7" t="e">
        <f t="shared" si="156"/>
        <v>#NUM!</v>
      </c>
      <c r="AI113" s="7" t="e">
        <f t="shared" si="157"/>
        <v>#NUM!</v>
      </c>
      <c r="AJ113" s="7">
        <f t="shared" si="158"/>
        <v>-2.9957322735539909</v>
      </c>
      <c r="AK113" s="7"/>
      <c r="AL113" s="7">
        <f t="shared" ref="AL113:AL122" si="173">LN(I113)</f>
        <v>-2.9957322735539909</v>
      </c>
      <c r="AM113" s="7"/>
      <c r="AN113" s="7">
        <f t="shared" si="172"/>
        <v>-2.9957322735539909</v>
      </c>
      <c r="AO113" s="7"/>
      <c r="AP113" s="7"/>
      <c r="AQ113" s="7"/>
      <c r="AR113" s="7">
        <f t="shared" ref="AR113:AR122" si="174">LN(O113)</f>
        <v>-2.9957322735539909</v>
      </c>
      <c r="AS113" s="7"/>
      <c r="AT113" s="7">
        <f t="shared" ref="AT113:AT122" si="175">LN(Q113)</f>
        <v>-2.9957322735539909</v>
      </c>
      <c r="AU113" s="7"/>
      <c r="AV113" s="7">
        <f t="shared" ref="AV113:AV122" si="176">LN(S113)</f>
        <v>-2.9957322735539909</v>
      </c>
      <c r="AW113" s="7" t="e">
        <f t="shared" si="159"/>
        <v>#NUM!</v>
      </c>
      <c r="AX113" s="7" t="e">
        <f t="shared" si="160"/>
        <v>#NUM!</v>
      </c>
      <c r="AY113" s="7" t="e">
        <f t="shared" si="161"/>
        <v>#NUM!</v>
      </c>
      <c r="AZ113" s="7" t="e">
        <f t="shared" si="162"/>
        <v>#NUM!</v>
      </c>
      <c r="BA113" s="7" t="e">
        <f t="shared" si="163"/>
        <v>#NUM!</v>
      </c>
      <c r="BB113" s="7" t="e">
        <f t="shared" si="164"/>
        <v>#NUM!</v>
      </c>
      <c r="BC113" s="7" t="e">
        <f t="shared" si="165"/>
        <v>#NUM!</v>
      </c>
      <c r="BF113">
        <f t="shared" si="166"/>
        <v>-2.9957322735539909</v>
      </c>
      <c r="BG113">
        <f t="shared" si="167"/>
        <v>0</v>
      </c>
      <c r="BI113" s="7" t="e">
        <f t="shared" si="152"/>
        <v>#NUM!</v>
      </c>
      <c r="BJ113" s="7">
        <f t="shared" si="168"/>
        <v>0.05</v>
      </c>
      <c r="BK113" s="7">
        <f t="shared" si="169"/>
        <v>0.05</v>
      </c>
      <c r="BP113">
        <f t="shared" si="170"/>
        <v>5</v>
      </c>
      <c r="BX113">
        <f t="shared" si="153"/>
        <v>5</v>
      </c>
      <c r="BY113">
        <f t="shared" si="171"/>
        <v>0</v>
      </c>
      <c r="CC113" s="52" t="str">
        <f t="shared" si="114"/>
        <v/>
      </c>
    </row>
    <row r="114" spans="2:81" x14ac:dyDescent="0.3">
      <c r="B114" s="7">
        <v>45</v>
      </c>
      <c r="G114">
        <v>0.08</v>
      </c>
      <c r="H114" s="23"/>
      <c r="I114">
        <v>0.05</v>
      </c>
      <c r="K114" s="9">
        <v>0.08</v>
      </c>
      <c r="L114" s="9"/>
      <c r="M114" s="11"/>
      <c r="N114" s="11"/>
      <c r="O114" s="11">
        <v>0.05</v>
      </c>
      <c r="P114" s="11"/>
      <c r="Q114" s="11">
        <v>0.08</v>
      </c>
      <c r="R114" s="11"/>
      <c r="S114" s="24">
        <v>0.05</v>
      </c>
      <c r="T114" s="11"/>
      <c r="U114" s="11"/>
      <c r="V114" s="11"/>
      <c r="AB114" s="11"/>
      <c r="AC114" s="11"/>
      <c r="AE114" s="7">
        <v>45</v>
      </c>
      <c r="AF114" s="7" t="e">
        <f t="shared" si="154"/>
        <v>#NUM!</v>
      </c>
      <c r="AG114" s="7" t="e">
        <f t="shared" si="155"/>
        <v>#NUM!</v>
      </c>
      <c r="AH114" s="7" t="e">
        <f t="shared" si="156"/>
        <v>#NUM!</v>
      </c>
      <c r="AI114" s="7" t="e">
        <f t="shared" si="157"/>
        <v>#NUM!</v>
      </c>
      <c r="AJ114" s="7">
        <f t="shared" si="158"/>
        <v>-2.5257286443082556</v>
      </c>
      <c r="AK114" s="7"/>
      <c r="AL114" s="7">
        <f t="shared" si="173"/>
        <v>-2.9957322735539909</v>
      </c>
      <c r="AM114" s="7"/>
      <c r="AN114" s="7">
        <f t="shared" si="172"/>
        <v>-2.5257286443082556</v>
      </c>
      <c r="AO114" s="7"/>
      <c r="AP114" s="7"/>
      <c r="AQ114" s="7"/>
      <c r="AR114" s="7">
        <f t="shared" si="174"/>
        <v>-2.9957322735539909</v>
      </c>
      <c r="AS114" s="7"/>
      <c r="AT114" s="7">
        <f t="shared" si="175"/>
        <v>-2.5257286443082556</v>
      </c>
      <c r="AU114" s="7"/>
      <c r="AV114" s="7">
        <f t="shared" si="176"/>
        <v>-2.9957322735539909</v>
      </c>
      <c r="AW114" s="7" t="e">
        <f t="shared" si="159"/>
        <v>#NUM!</v>
      </c>
      <c r="AX114" s="7" t="e">
        <f t="shared" si="160"/>
        <v>#NUM!</v>
      </c>
      <c r="AY114" s="7" t="e">
        <f t="shared" si="161"/>
        <v>#NUM!</v>
      </c>
      <c r="AZ114" s="7" t="e">
        <f t="shared" si="162"/>
        <v>#NUM!</v>
      </c>
      <c r="BA114" s="7" t="e">
        <f t="shared" si="163"/>
        <v>#NUM!</v>
      </c>
      <c r="BB114" s="7" t="e">
        <f t="shared" si="164"/>
        <v>#NUM!</v>
      </c>
      <c r="BC114" s="7" t="e">
        <f t="shared" si="165"/>
        <v>#NUM!</v>
      </c>
      <c r="BF114">
        <f t="shared" si="166"/>
        <v>-2.8077308218556967</v>
      </c>
      <c r="BG114">
        <f t="shared" si="167"/>
        <v>0.23025381378165927</v>
      </c>
      <c r="BI114" s="7">
        <f t="shared" si="152"/>
        <v>8.8125177722939971E-2</v>
      </c>
      <c r="BJ114" s="7">
        <f t="shared" si="168"/>
        <v>0.08</v>
      </c>
      <c r="BK114" s="7">
        <f t="shared" si="169"/>
        <v>6.2E-2</v>
      </c>
      <c r="BM114">
        <f t="shared" ref="BM114" si="177">BJ114/BI114</f>
        <v>0.90779958766738589</v>
      </c>
      <c r="BN114">
        <f t="shared" ref="BN114" si="178">BJ114/BK114</f>
        <v>1.2903225806451613</v>
      </c>
      <c r="BO114">
        <f t="shared" ref="BO114" si="179">BI114/BK114</f>
        <v>1.4213738342409672</v>
      </c>
      <c r="BP114">
        <f t="shared" si="170"/>
        <v>5</v>
      </c>
      <c r="BX114">
        <f t="shared" si="153"/>
        <v>5</v>
      </c>
      <c r="BY114">
        <f t="shared" si="171"/>
        <v>0.90779958766738589</v>
      </c>
      <c r="CB114" s="52">
        <f t="shared" si="114"/>
        <v>5</v>
      </c>
      <c r="CC114" s="52">
        <f t="shared" si="114"/>
        <v>0.90779958766738589</v>
      </c>
    </row>
    <row r="115" spans="2:81" x14ac:dyDescent="0.3">
      <c r="B115" s="7">
        <v>50</v>
      </c>
      <c r="F115">
        <v>0.05</v>
      </c>
      <c r="G115">
        <v>0.08</v>
      </c>
      <c r="H115" s="23"/>
      <c r="I115">
        <v>0.08</v>
      </c>
      <c r="K115" s="9">
        <v>0.08</v>
      </c>
      <c r="L115" s="9"/>
      <c r="M115" s="11">
        <v>0.05</v>
      </c>
      <c r="N115" s="11">
        <v>0.05</v>
      </c>
      <c r="O115" s="11">
        <v>0.08</v>
      </c>
      <c r="P115" s="11"/>
      <c r="Q115" s="11">
        <v>0.1</v>
      </c>
      <c r="R115" s="11">
        <v>0.03</v>
      </c>
      <c r="S115" s="24">
        <v>0.08</v>
      </c>
      <c r="T115" s="11"/>
      <c r="U115" s="11"/>
      <c r="V115" s="11"/>
      <c r="W115" s="11">
        <v>0.05</v>
      </c>
      <c r="AB115" s="11"/>
      <c r="AC115" s="11"/>
      <c r="AE115" s="7">
        <v>50</v>
      </c>
      <c r="AF115" s="7" t="e">
        <f t="shared" si="154"/>
        <v>#NUM!</v>
      </c>
      <c r="AG115" s="7" t="e">
        <f t="shared" si="155"/>
        <v>#NUM!</v>
      </c>
      <c r="AH115" s="7" t="e">
        <f t="shared" si="156"/>
        <v>#NUM!</v>
      </c>
      <c r="AI115" s="7">
        <f t="shared" si="157"/>
        <v>-2.9957322735539909</v>
      </c>
      <c r="AJ115" s="7">
        <f t="shared" si="158"/>
        <v>-2.5257286443082556</v>
      </c>
      <c r="AK115" s="7"/>
      <c r="AL115" s="7">
        <f t="shared" si="173"/>
        <v>-2.5257286443082556</v>
      </c>
      <c r="AM115" s="7"/>
      <c r="AN115" s="7">
        <f t="shared" si="172"/>
        <v>-2.5257286443082556</v>
      </c>
      <c r="AO115" s="7"/>
      <c r="AP115" s="7">
        <f t="shared" ref="AP115:AP122" si="180">LN(M115)</f>
        <v>-2.9957322735539909</v>
      </c>
      <c r="AQ115" s="7">
        <f t="shared" ref="AQ115:AQ122" si="181">LN(N115)</f>
        <v>-2.9957322735539909</v>
      </c>
      <c r="AR115" s="7">
        <f t="shared" si="174"/>
        <v>-2.5257286443082556</v>
      </c>
      <c r="AS115" s="7"/>
      <c r="AT115" s="7">
        <f t="shared" si="175"/>
        <v>-2.3025850929940455</v>
      </c>
      <c r="AU115" s="7">
        <f t="shared" ref="AU115:AU122" si="182">LN(R115)</f>
        <v>-3.5065578973199818</v>
      </c>
      <c r="AV115" s="7">
        <f t="shared" si="176"/>
        <v>-2.5257286443082556</v>
      </c>
      <c r="AW115" s="7" t="e">
        <f t="shared" si="159"/>
        <v>#NUM!</v>
      </c>
      <c r="AX115" s="7" t="e">
        <f t="shared" si="160"/>
        <v>#NUM!</v>
      </c>
      <c r="AY115" s="7" t="e">
        <f t="shared" si="161"/>
        <v>#NUM!</v>
      </c>
      <c r="AZ115" s="7">
        <f t="shared" si="162"/>
        <v>-2.9957322735539909</v>
      </c>
      <c r="BA115" s="7" t="e">
        <f t="shared" si="163"/>
        <v>#NUM!</v>
      </c>
      <c r="BB115" s="7" t="e">
        <f t="shared" si="164"/>
        <v>#NUM!</v>
      </c>
      <c r="BC115" s="7" t="e">
        <f t="shared" si="165"/>
        <v>#NUM!</v>
      </c>
      <c r="BF115">
        <f t="shared" si="166"/>
        <v>-2.7379402643318786</v>
      </c>
      <c r="BG115">
        <f t="shared" si="167"/>
        <v>0.3696883345604422</v>
      </c>
      <c r="BI115" s="7">
        <f t="shared" si="152"/>
        <v>0.11885428090998432</v>
      </c>
      <c r="BJ115" s="7">
        <f t="shared" si="168"/>
        <v>0.1</v>
      </c>
      <c r="BK115" s="7">
        <f t="shared" si="169"/>
        <v>6.8750000000000006E-2</v>
      </c>
      <c r="BM115">
        <f t="shared" ref="BM115:BM122" si="183">BJ115/BI115</f>
        <v>0.84136641300902049</v>
      </c>
      <c r="BN115">
        <f t="shared" ref="BN115:BN122" si="184">BJ115/BK115</f>
        <v>1.4545454545454546</v>
      </c>
      <c r="BO115">
        <f t="shared" ref="BO115:BO122" si="185">BI115/BK115</f>
        <v>1.7287895405088627</v>
      </c>
      <c r="BP115">
        <f t="shared" si="170"/>
        <v>8</v>
      </c>
      <c r="BX115">
        <f t="shared" si="153"/>
        <v>8</v>
      </c>
      <c r="BY115">
        <f t="shared" si="171"/>
        <v>0.84136641300902049</v>
      </c>
      <c r="CB115" s="52">
        <f t="shared" si="114"/>
        <v>8</v>
      </c>
      <c r="CC115" s="52">
        <f t="shared" si="114"/>
        <v>0.84136641300902049</v>
      </c>
    </row>
    <row r="116" spans="2:81" x14ac:dyDescent="0.3">
      <c r="B116" s="7">
        <v>55</v>
      </c>
      <c r="E116">
        <v>0.05</v>
      </c>
      <c r="F116">
        <v>0.05</v>
      </c>
      <c r="G116">
        <v>0.1</v>
      </c>
      <c r="H116" s="23">
        <v>0.05</v>
      </c>
      <c r="I116">
        <v>0.08</v>
      </c>
      <c r="K116" s="9">
        <v>0.08</v>
      </c>
      <c r="L116" s="9"/>
      <c r="M116" s="11">
        <v>0.05</v>
      </c>
      <c r="N116" s="11">
        <v>0.05</v>
      </c>
      <c r="O116" s="11">
        <v>0.08</v>
      </c>
      <c r="P116" s="11"/>
      <c r="Q116" s="11">
        <v>0.1</v>
      </c>
      <c r="R116" s="11">
        <v>0.05</v>
      </c>
      <c r="S116" s="24">
        <v>0.08</v>
      </c>
      <c r="T116" s="11">
        <v>0.03</v>
      </c>
      <c r="U116" s="11"/>
      <c r="V116" s="11"/>
      <c r="W116" s="11">
        <v>0.05</v>
      </c>
      <c r="AB116" s="11"/>
      <c r="AC116" s="11"/>
      <c r="AE116" s="7">
        <v>55</v>
      </c>
      <c r="AF116" s="7" t="e">
        <f t="shared" si="154"/>
        <v>#NUM!</v>
      </c>
      <c r="AG116" s="7" t="e">
        <f t="shared" si="155"/>
        <v>#NUM!</v>
      </c>
      <c r="AH116" s="7">
        <f t="shared" si="156"/>
        <v>-2.9957322735539909</v>
      </c>
      <c r="AI116" s="7">
        <f t="shared" si="157"/>
        <v>-2.9957322735539909</v>
      </c>
      <c r="AJ116" s="7">
        <f t="shared" si="158"/>
        <v>-2.3025850929940455</v>
      </c>
      <c r="AK116" s="7">
        <f t="shared" ref="AK116:AK122" si="186">LN(H116)</f>
        <v>-2.9957322735539909</v>
      </c>
      <c r="AL116" s="7">
        <f t="shared" si="173"/>
        <v>-2.5257286443082556</v>
      </c>
      <c r="AM116" s="7"/>
      <c r="AN116" s="7">
        <f t="shared" si="172"/>
        <v>-2.5257286443082556</v>
      </c>
      <c r="AO116" s="7"/>
      <c r="AP116" s="7">
        <f t="shared" si="180"/>
        <v>-2.9957322735539909</v>
      </c>
      <c r="AQ116" s="7">
        <f t="shared" si="181"/>
        <v>-2.9957322735539909</v>
      </c>
      <c r="AR116" s="7">
        <f t="shared" si="174"/>
        <v>-2.5257286443082556</v>
      </c>
      <c r="AS116" s="7"/>
      <c r="AT116" s="7">
        <f t="shared" si="175"/>
        <v>-2.3025850929940455</v>
      </c>
      <c r="AU116" s="7">
        <f t="shared" si="182"/>
        <v>-2.9957322735539909</v>
      </c>
      <c r="AV116" s="7">
        <f t="shared" si="176"/>
        <v>-2.5257286443082556</v>
      </c>
      <c r="AW116" s="7">
        <f t="shared" si="159"/>
        <v>-3.5065578973199818</v>
      </c>
      <c r="AX116" s="7" t="e">
        <f t="shared" si="160"/>
        <v>#NUM!</v>
      </c>
      <c r="AY116" s="7" t="e">
        <f t="shared" si="161"/>
        <v>#NUM!</v>
      </c>
      <c r="AZ116" s="7">
        <f t="shared" si="162"/>
        <v>-2.9957322735539909</v>
      </c>
      <c r="BA116" s="7" t="e">
        <f t="shared" si="163"/>
        <v>#NUM!</v>
      </c>
      <c r="BB116" s="7" t="e">
        <f t="shared" si="164"/>
        <v>#NUM!</v>
      </c>
      <c r="BC116" s="7" t="e">
        <f t="shared" si="165"/>
        <v>#NUM!</v>
      </c>
      <c r="BF116">
        <f t="shared" si="166"/>
        <v>-2.7098254182714481</v>
      </c>
      <c r="BG116">
        <f t="shared" si="167"/>
        <v>0.26423518372357335</v>
      </c>
      <c r="BI116" s="7">
        <f t="shared" si="152"/>
        <v>0.10277663703817638</v>
      </c>
      <c r="BJ116" s="7">
        <f t="shared" si="168"/>
        <v>0.1</v>
      </c>
      <c r="BK116" s="7">
        <f t="shared" si="169"/>
        <v>6.8888888888888888E-2</v>
      </c>
      <c r="BM116">
        <f t="shared" si="183"/>
        <v>0.97298377220549648</v>
      </c>
      <c r="BN116">
        <f t="shared" si="184"/>
        <v>1.4516129032258065</v>
      </c>
      <c r="BO116">
        <f t="shared" si="185"/>
        <v>1.4919189247477216</v>
      </c>
      <c r="BP116">
        <f t="shared" si="170"/>
        <v>9</v>
      </c>
      <c r="BX116">
        <f t="shared" si="153"/>
        <v>9</v>
      </c>
      <c r="BY116">
        <f t="shared" si="171"/>
        <v>0.97298377220549648</v>
      </c>
      <c r="CB116" s="52">
        <f t="shared" si="114"/>
        <v>9</v>
      </c>
      <c r="CC116" s="52">
        <f t="shared" si="114"/>
        <v>0.97298377220549648</v>
      </c>
    </row>
    <row r="117" spans="2:81" x14ac:dyDescent="0.3">
      <c r="B117" s="7">
        <v>60</v>
      </c>
      <c r="E117">
        <v>0.05</v>
      </c>
      <c r="F117">
        <v>0.08</v>
      </c>
      <c r="G117">
        <v>0.1</v>
      </c>
      <c r="H117" s="23">
        <v>0.05</v>
      </c>
      <c r="I117">
        <v>0.08</v>
      </c>
      <c r="K117" s="9">
        <v>0.1</v>
      </c>
      <c r="L117" s="9"/>
      <c r="M117" s="11">
        <v>0.05</v>
      </c>
      <c r="N117" s="11">
        <v>0.08</v>
      </c>
      <c r="O117" s="11">
        <v>0.08</v>
      </c>
      <c r="P117" s="11"/>
      <c r="Q117" s="11">
        <v>0.13</v>
      </c>
      <c r="R117" s="11">
        <v>0.08</v>
      </c>
      <c r="S117" s="24">
        <v>0.08</v>
      </c>
      <c r="T117" s="11">
        <v>0.05</v>
      </c>
      <c r="U117" s="11">
        <v>0.05</v>
      </c>
      <c r="V117" s="11"/>
      <c r="W117" s="11">
        <v>0.05</v>
      </c>
      <c r="X117" s="11">
        <v>0.03</v>
      </c>
      <c r="Y117" s="11"/>
      <c r="AB117" s="11"/>
      <c r="AC117" s="11"/>
      <c r="AE117" s="7">
        <v>60</v>
      </c>
      <c r="AF117" s="7" t="e">
        <f t="shared" si="154"/>
        <v>#NUM!</v>
      </c>
      <c r="AG117" s="7" t="e">
        <f t="shared" si="155"/>
        <v>#NUM!</v>
      </c>
      <c r="AH117" s="7">
        <f t="shared" si="156"/>
        <v>-2.9957322735539909</v>
      </c>
      <c r="AI117" s="7">
        <f t="shared" si="157"/>
        <v>-2.5257286443082556</v>
      </c>
      <c r="AJ117" s="7">
        <f t="shared" si="158"/>
        <v>-2.3025850929940455</v>
      </c>
      <c r="AK117" s="7">
        <f t="shared" si="186"/>
        <v>-2.9957322735539909</v>
      </c>
      <c r="AL117" s="7">
        <f t="shared" si="173"/>
        <v>-2.5257286443082556</v>
      </c>
      <c r="AM117" s="7"/>
      <c r="AN117" s="7">
        <f t="shared" si="172"/>
        <v>-2.3025850929940455</v>
      </c>
      <c r="AO117" s="7"/>
      <c r="AP117" s="7">
        <f t="shared" si="180"/>
        <v>-2.9957322735539909</v>
      </c>
      <c r="AQ117" s="7">
        <f t="shared" si="181"/>
        <v>-2.5257286443082556</v>
      </c>
      <c r="AR117" s="7">
        <f t="shared" si="174"/>
        <v>-2.5257286443082556</v>
      </c>
      <c r="AS117" s="7"/>
      <c r="AT117" s="7">
        <f t="shared" si="175"/>
        <v>-2.0402208285265546</v>
      </c>
      <c r="AU117" s="7">
        <f t="shared" si="182"/>
        <v>-2.5257286443082556</v>
      </c>
      <c r="AV117" s="7">
        <f t="shared" si="176"/>
        <v>-2.5257286443082556</v>
      </c>
      <c r="AW117" s="7">
        <f t="shared" si="159"/>
        <v>-2.9957322735539909</v>
      </c>
      <c r="AX117" s="7">
        <f t="shared" si="160"/>
        <v>-2.9957322735539909</v>
      </c>
      <c r="AY117" s="7" t="e">
        <f t="shared" si="161"/>
        <v>#NUM!</v>
      </c>
      <c r="AZ117" s="7">
        <f t="shared" si="162"/>
        <v>-2.9957322735539909</v>
      </c>
      <c r="BA117" s="7">
        <f t="shared" si="163"/>
        <v>-3.5065578973199818</v>
      </c>
      <c r="BB117" s="7" t="e">
        <f t="shared" si="164"/>
        <v>#NUM!</v>
      </c>
      <c r="BC117" s="7" t="e">
        <f t="shared" si="165"/>
        <v>#NUM!</v>
      </c>
      <c r="BF117">
        <f t="shared" si="166"/>
        <v>-2.5514348544633179</v>
      </c>
      <c r="BG117">
        <f t="shared" si="167"/>
        <v>0.28311176111245001</v>
      </c>
      <c r="BI117" s="7">
        <f t="shared" si="152"/>
        <v>0.12421299971531682</v>
      </c>
      <c r="BJ117" s="7">
        <f t="shared" si="168"/>
        <v>0.13</v>
      </c>
      <c r="BK117" s="7">
        <f t="shared" si="169"/>
        <v>8.1111111111111106E-2</v>
      </c>
      <c r="BM117">
        <f t="shared" si="183"/>
        <v>1.0465893287976813</v>
      </c>
      <c r="BN117">
        <f t="shared" si="184"/>
        <v>1.6027397260273974</v>
      </c>
      <c r="BO117">
        <f t="shared" si="185"/>
        <v>1.531393147175139</v>
      </c>
      <c r="BP117">
        <f t="shared" si="170"/>
        <v>9</v>
      </c>
      <c r="BX117">
        <f t="shared" si="153"/>
        <v>9</v>
      </c>
      <c r="BY117">
        <f t="shared" si="171"/>
        <v>1.0465893287976813</v>
      </c>
      <c r="CB117" s="52">
        <f t="shared" si="114"/>
        <v>9</v>
      </c>
      <c r="CC117" s="52">
        <f t="shared" si="114"/>
        <v>1.0465893287976813</v>
      </c>
    </row>
    <row r="118" spans="2:81" x14ac:dyDescent="0.3">
      <c r="B118" s="7">
        <v>65</v>
      </c>
      <c r="E118">
        <v>0.05</v>
      </c>
      <c r="F118">
        <v>0.08</v>
      </c>
      <c r="G118">
        <v>0.13</v>
      </c>
      <c r="H118" s="23">
        <v>0.05</v>
      </c>
      <c r="I118">
        <v>0.08</v>
      </c>
      <c r="K118" s="9">
        <v>0.1</v>
      </c>
      <c r="L118" s="9"/>
      <c r="M118" s="11">
        <v>0.05</v>
      </c>
      <c r="N118" s="11">
        <v>0.08</v>
      </c>
      <c r="O118" s="11">
        <v>0.1</v>
      </c>
      <c r="P118" s="11"/>
      <c r="Q118" s="11">
        <v>0.13</v>
      </c>
      <c r="R118" s="11">
        <v>0.08</v>
      </c>
      <c r="S118" s="24">
        <v>0.1</v>
      </c>
      <c r="T118" s="11">
        <v>0.05</v>
      </c>
      <c r="U118" s="11">
        <v>0.08</v>
      </c>
      <c r="V118" s="11"/>
      <c r="W118" s="11">
        <v>0.05</v>
      </c>
      <c r="X118" s="11">
        <v>0.05</v>
      </c>
      <c r="Y118" s="11"/>
      <c r="AB118" s="11"/>
      <c r="AC118" s="11"/>
      <c r="AE118" s="7">
        <v>65</v>
      </c>
      <c r="AF118" s="7" t="e">
        <f t="shared" si="154"/>
        <v>#NUM!</v>
      </c>
      <c r="AG118" s="7" t="e">
        <f t="shared" si="155"/>
        <v>#NUM!</v>
      </c>
      <c r="AH118" s="7">
        <f t="shared" si="156"/>
        <v>-2.9957322735539909</v>
      </c>
      <c r="AI118" s="7">
        <f t="shared" si="157"/>
        <v>-2.5257286443082556</v>
      </c>
      <c r="AJ118" s="7">
        <f t="shared" si="158"/>
        <v>-2.0402208285265546</v>
      </c>
      <c r="AK118" s="7">
        <f t="shared" si="186"/>
        <v>-2.9957322735539909</v>
      </c>
      <c r="AL118" s="7">
        <f t="shared" si="173"/>
        <v>-2.5257286443082556</v>
      </c>
      <c r="AM118" s="7"/>
      <c r="AN118" s="7">
        <f t="shared" si="172"/>
        <v>-2.3025850929940455</v>
      </c>
      <c r="AO118" s="7"/>
      <c r="AP118" s="7">
        <f t="shared" si="180"/>
        <v>-2.9957322735539909</v>
      </c>
      <c r="AQ118" s="7">
        <f t="shared" si="181"/>
        <v>-2.5257286443082556</v>
      </c>
      <c r="AR118" s="7">
        <f t="shared" si="174"/>
        <v>-2.3025850929940455</v>
      </c>
      <c r="AS118" s="7"/>
      <c r="AT118" s="7">
        <f t="shared" si="175"/>
        <v>-2.0402208285265546</v>
      </c>
      <c r="AU118" s="7">
        <f t="shared" si="182"/>
        <v>-2.5257286443082556</v>
      </c>
      <c r="AV118" s="7">
        <f t="shared" si="176"/>
        <v>-2.3025850929940455</v>
      </c>
      <c r="AW118" s="7">
        <f t="shared" si="159"/>
        <v>-2.9957322735539909</v>
      </c>
      <c r="AX118" s="7">
        <f t="shared" si="160"/>
        <v>-2.5257286443082556</v>
      </c>
      <c r="AY118" s="7" t="e">
        <f t="shared" si="161"/>
        <v>#NUM!</v>
      </c>
      <c r="AZ118" s="7">
        <f t="shared" si="162"/>
        <v>-2.9957322735539909</v>
      </c>
      <c r="BA118" s="7">
        <f t="shared" si="163"/>
        <v>-2.9957322735539909</v>
      </c>
      <c r="BB118" s="7" t="e">
        <f t="shared" si="164"/>
        <v>#NUM!</v>
      </c>
      <c r="BC118" s="7" t="e">
        <f t="shared" si="165"/>
        <v>#NUM!</v>
      </c>
      <c r="BF118">
        <f t="shared" si="166"/>
        <v>-2.5018473986157153</v>
      </c>
      <c r="BG118">
        <f t="shared" si="167"/>
        <v>0.30217194711516937</v>
      </c>
      <c r="BI118" s="7">
        <f t="shared" si="152"/>
        <v>0.13468470165971014</v>
      </c>
      <c r="BJ118" s="7">
        <f t="shared" si="168"/>
        <v>0.13</v>
      </c>
      <c r="BK118" s="7">
        <f t="shared" si="169"/>
        <v>8.5555555555555551E-2</v>
      </c>
      <c r="BM118">
        <f t="shared" si="183"/>
        <v>0.96521726965289389</v>
      </c>
      <c r="BN118">
        <f t="shared" si="184"/>
        <v>1.5194805194805197</v>
      </c>
      <c r="BO118">
        <f t="shared" si="185"/>
        <v>1.5742367726459627</v>
      </c>
      <c r="BP118">
        <f t="shared" si="170"/>
        <v>9</v>
      </c>
      <c r="BX118">
        <f t="shared" si="153"/>
        <v>9</v>
      </c>
      <c r="BY118">
        <f t="shared" si="171"/>
        <v>0.96521726965289389</v>
      </c>
      <c r="CB118" s="52">
        <f t="shared" si="114"/>
        <v>9</v>
      </c>
      <c r="CC118" s="52">
        <f t="shared" si="114"/>
        <v>0.96521726965289389</v>
      </c>
    </row>
    <row r="119" spans="2:81" x14ac:dyDescent="0.3">
      <c r="B119" s="7">
        <v>70</v>
      </c>
      <c r="C119">
        <v>0.03</v>
      </c>
      <c r="E119">
        <v>0.08</v>
      </c>
      <c r="F119">
        <v>0.08</v>
      </c>
      <c r="G119">
        <v>0.15</v>
      </c>
      <c r="H119" s="23">
        <v>0.08</v>
      </c>
      <c r="I119">
        <v>0.08</v>
      </c>
      <c r="J119">
        <v>0.03</v>
      </c>
      <c r="K119" s="9">
        <v>0.13</v>
      </c>
      <c r="L119" s="9"/>
      <c r="M119" s="11">
        <v>0.05</v>
      </c>
      <c r="N119" s="11">
        <v>0.08</v>
      </c>
      <c r="O119" s="11">
        <v>0.1</v>
      </c>
      <c r="P119" s="11">
        <v>0.03</v>
      </c>
      <c r="Q119" s="11">
        <v>0.15</v>
      </c>
      <c r="R119" s="11">
        <v>0.1</v>
      </c>
      <c r="S119" s="24">
        <v>0.1</v>
      </c>
      <c r="T119" s="11">
        <v>0.05</v>
      </c>
      <c r="U119" s="11">
        <v>0.08</v>
      </c>
      <c r="V119" s="11">
        <v>0.03</v>
      </c>
      <c r="W119" s="11">
        <v>0.08</v>
      </c>
      <c r="X119" s="11">
        <v>0.05</v>
      </c>
      <c r="Y119" s="11"/>
      <c r="AB119" s="11"/>
      <c r="AC119" s="11"/>
      <c r="AE119" s="7">
        <v>70</v>
      </c>
      <c r="AF119" s="7">
        <f t="shared" si="154"/>
        <v>-3.5065578973199818</v>
      </c>
      <c r="AG119" s="7" t="e">
        <f t="shared" si="155"/>
        <v>#NUM!</v>
      </c>
      <c r="AH119" s="7">
        <f t="shared" si="156"/>
        <v>-2.5257286443082556</v>
      </c>
      <c r="AI119" s="7">
        <f t="shared" si="157"/>
        <v>-2.5257286443082556</v>
      </c>
      <c r="AJ119" s="7">
        <f t="shared" si="158"/>
        <v>-1.8971199848858813</v>
      </c>
      <c r="AK119" s="7">
        <f t="shared" si="186"/>
        <v>-2.5257286443082556</v>
      </c>
      <c r="AL119" s="7">
        <f t="shared" si="173"/>
        <v>-2.5257286443082556</v>
      </c>
      <c r="AM119" s="7">
        <f t="shared" ref="AM119:AM122" si="187">LN(J119)</f>
        <v>-3.5065578973199818</v>
      </c>
      <c r="AN119" s="7">
        <f t="shared" si="172"/>
        <v>-2.0402208285265546</v>
      </c>
      <c r="AO119" s="7"/>
      <c r="AP119" s="7">
        <f t="shared" si="180"/>
        <v>-2.9957322735539909</v>
      </c>
      <c r="AQ119" s="7">
        <f t="shared" si="181"/>
        <v>-2.5257286443082556</v>
      </c>
      <c r="AR119" s="7">
        <f t="shared" si="174"/>
        <v>-2.3025850929940455</v>
      </c>
      <c r="AS119" s="7">
        <f t="shared" ref="AS119:AS122" si="188">LN(P119)</f>
        <v>-3.5065578973199818</v>
      </c>
      <c r="AT119" s="7">
        <f t="shared" si="175"/>
        <v>-1.8971199848858813</v>
      </c>
      <c r="AU119" s="7">
        <f t="shared" si="182"/>
        <v>-2.3025850929940455</v>
      </c>
      <c r="AV119" s="7">
        <f t="shared" si="176"/>
        <v>-2.3025850929940455</v>
      </c>
      <c r="AW119" s="7">
        <f t="shared" si="159"/>
        <v>-2.9957322735539909</v>
      </c>
      <c r="AX119" s="7">
        <f t="shared" si="160"/>
        <v>-2.5257286443082556</v>
      </c>
      <c r="AY119" s="7">
        <f t="shared" si="161"/>
        <v>-3.5065578973199818</v>
      </c>
      <c r="AZ119" s="7">
        <f t="shared" si="162"/>
        <v>-2.5257286443082556</v>
      </c>
      <c r="BA119" s="7">
        <f t="shared" si="163"/>
        <v>-2.9957322735539909</v>
      </c>
      <c r="BB119" s="7" t="e">
        <f t="shared" si="164"/>
        <v>#NUM!</v>
      </c>
      <c r="BC119" s="7" t="e">
        <f t="shared" si="165"/>
        <v>#NUM!</v>
      </c>
      <c r="BF119">
        <f t="shared" si="166"/>
        <v>-2.5846481903193905</v>
      </c>
      <c r="BG119">
        <f t="shared" si="167"/>
        <v>0.512304475879934</v>
      </c>
      <c r="BI119" s="7">
        <f t="shared" si="152"/>
        <v>0.1751728085150267</v>
      </c>
      <c r="BJ119" s="7">
        <f t="shared" si="168"/>
        <v>0.15</v>
      </c>
      <c r="BK119" s="7">
        <f t="shared" si="169"/>
        <v>8.4545454545454549E-2</v>
      </c>
      <c r="BM119">
        <f t="shared" si="183"/>
        <v>0.85629728307480246</v>
      </c>
      <c r="BN119">
        <f t="shared" si="184"/>
        <v>1.7741935483870968</v>
      </c>
      <c r="BO119">
        <f t="shared" si="185"/>
        <v>2.0719364448013908</v>
      </c>
      <c r="BP119">
        <f t="shared" si="170"/>
        <v>11</v>
      </c>
      <c r="BX119">
        <f t="shared" si="153"/>
        <v>11</v>
      </c>
      <c r="BY119">
        <f t="shared" si="171"/>
        <v>0.85629728307480246</v>
      </c>
      <c r="CB119" s="52">
        <f t="shared" si="114"/>
        <v>11</v>
      </c>
      <c r="CC119" s="52">
        <f t="shared" si="114"/>
        <v>0.85629728307480246</v>
      </c>
    </row>
    <row r="120" spans="2:81" x14ac:dyDescent="0.3">
      <c r="B120" s="7">
        <v>75</v>
      </c>
      <c r="C120">
        <v>0.05</v>
      </c>
      <c r="D120">
        <v>0.03</v>
      </c>
      <c r="E120">
        <v>0.08</v>
      </c>
      <c r="F120">
        <v>0.08</v>
      </c>
      <c r="G120">
        <v>0.15</v>
      </c>
      <c r="H120" s="23">
        <v>0.08</v>
      </c>
      <c r="I120">
        <v>0.08</v>
      </c>
      <c r="J120">
        <v>0.05</v>
      </c>
      <c r="K120" s="9">
        <v>0.13</v>
      </c>
      <c r="L120" s="9"/>
      <c r="M120" s="11">
        <v>0.08</v>
      </c>
      <c r="N120" s="11">
        <v>0.1</v>
      </c>
      <c r="O120" s="11">
        <v>0.13</v>
      </c>
      <c r="P120" s="11">
        <v>0.05</v>
      </c>
      <c r="Q120" s="11">
        <v>0.18</v>
      </c>
      <c r="R120" s="11">
        <v>0.1</v>
      </c>
      <c r="S120" s="24">
        <v>0.1</v>
      </c>
      <c r="T120" s="11">
        <v>0.05</v>
      </c>
      <c r="U120" s="11">
        <v>0.08</v>
      </c>
      <c r="V120" s="11">
        <v>0.05</v>
      </c>
      <c r="W120" s="11">
        <v>0.08</v>
      </c>
      <c r="X120" s="11">
        <v>0.05</v>
      </c>
      <c r="Y120" s="11"/>
      <c r="AB120" s="11"/>
      <c r="AC120" s="11"/>
      <c r="AE120" s="7">
        <v>75</v>
      </c>
      <c r="AF120" s="7">
        <f t="shared" si="154"/>
        <v>-2.9957322735539909</v>
      </c>
      <c r="AG120" s="7">
        <f t="shared" si="155"/>
        <v>-3.5065578973199818</v>
      </c>
      <c r="AH120" s="7">
        <f t="shared" si="156"/>
        <v>-2.5257286443082556</v>
      </c>
      <c r="AI120" s="7">
        <f t="shared" si="157"/>
        <v>-2.5257286443082556</v>
      </c>
      <c r="AJ120" s="7">
        <f t="shared" si="158"/>
        <v>-1.8971199848858813</v>
      </c>
      <c r="AK120" s="7">
        <f t="shared" si="186"/>
        <v>-2.5257286443082556</v>
      </c>
      <c r="AL120" s="7">
        <f t="shared" si="173"/>
        <v>-2.5257286443082556</v>
      </c>
      <c r="AM120" s="7">
        <f t="shared" si="187"/>
        <v>-2.9957322735539909</v>
      </c>
      <c r="AN120" s="7">
        <f t="shared" si="172"/>
        <v>-2.0402208285265546</v>
      </c>
      <c r="AO120" s="7"/>
      <c r="AP120" s="7">
        <f t="shared" si="180"/>
        <v>-2.5257286443082556</v>
      </c>
      <c r="AQ120" s="7">
        <f t="shared" si="181"/>
        <v>-2.3025850929940455</v>
      </c>
      <c r="AR120" s="7">
        <f t="shared" si="174"/>
        <v>-2.0402208285265546</v>
      </c>
      <c r="AS120" s="7">
        <f t="shared" si="188"/>
        <v>-2.9957322735539909</v>
      </c>
      <c r="AT120" s="7">
        <f t="shared" si="175"/>
        <v>-1.7147984280919266</v>
      </c>
      <c r="AU120" s="7">
        <f t="shared" si="182"/>
        <v>-2.3025850929940455</v>
      </c>
      <c r="AV120" s="7">
        <f t="shared" si="176"/>
        <v>-2.3025850929940455</v>
      </c>
      <c r="AW120" s="7">
        <f t="shared" si="159"/>
        <v>-2.9957322735539909</v>
      </c>
      <c r="AX120" s="7">
        <f t="shared" si="160"/>
        <v>-2.5257286443082556</v>
      </c>
      <c r="AY120" s="7">
        <f t="shared" si="161"/>
        <v>-2.9957322735539909</v>
      </c>
      <c r="AZ120" s="7">
        <f t="shared" si="162"/>
        <v>-2.5257286443082556</v>
      </c>
      <c r="BA120" s="7">
        <f t="shared" si="163"/>
        <v>-2.9957322735539909</v>
      </c>
      <c r="BB120" s="7" t="e">
        <f t="shared" si="164"/>
        <v>#NUM!</v>
      </c>
      <c r="BC120" s="7" t="e">
        <f t="shared" si="165"/>
        <v>#NUM!</v>
      </c>
      <c r="BF120">
        <f t="shared" si="166"/>
        <v>-2.3883314403781748</v>
      </c>
      <c r="BG120">
        <f t="shared" si="167"/>
        <v>0.37081869403508139</v>
      </c>
      <c r="BI120" s="7">
        <f t="shared" si="152"/>
        <v>0.16891004792597622</v>
      </c>
      <c r="BJ120" s="7">
        <f t="shared" si="168"/>
        <v>0.18</v>
      </c>
      <c r="BK120" s="7">
        <f t="shared" si="169"/>
        <v>9.818181818181819E-2</v>
      </c>
      <c r="BM120">
        <f t="shared" si="183"/>
        <v>1.065655964285108</v>
      </c>
      <c r="BN120">
        <f t="shared" si="184"/>
        <v>1.833333333333333</v>
      </c>
      <c r="BO120">
        <f t="shared" si="185"/>
        <v>1.7203801177645726</v>
      </c>
      <c r="BP120">
        <f t="shared" si="170"/>
        <v>11</v>
      </c>
      <c r="BX120">
        <f t="shared" si="153"/>
        <v>11</v>
      </c>
      <c r="BY120">
        <f t="shared" si="171"/>
        <v>1.065655964285108</v>
      </c>
      <c r="CB120" s="52">
        <f t="shared" si="114"/>
        <v>11</v>
      </c>
      <c r="CC120" s="52">
        <f t="shared" si="114"/>
        <v>1.065655964285108</v>
      </c>
    </row>
    <row r="121" spans="2:81" x14ac:dyDescent="0.3">
      <c r="B121" s="7">
        <v>80</v>
      </c>
      <c r="C121">
        <v>0.05</v>
      </c>
      <c r="D121">
        <v>0.05</v>
      </c>
      <c r="E121">
        <v>0.08</v>
      </c>
      <c r="F121">
        <v>0.1</v>
      </c>
      <c r="G121">
        <v>0.15</v>
      </c>
      <c r="H121" s="23">
        <v>0.08</v>
      </c>
      <c r="I121">
        <v>0.1</v>
      </c>
      <c r="J121">
        <v>0.05</v>
      </c>
      <c r="K121" s="9">
        <v>0.13</v>
      </c>
      <c r="L121" s="9"/>
      <c r="M121" s="11">
        <v>0.08</v>
      </c>
      <c r="N121" s="11">
        <v>0.13</v>
      </c>
      <c r="O121" s="11">
        <v>0.15</v>
      </c>
      <c r="P121" s="11">
        <v>0.05</v>
      </c>
      <c r="Q121" s="11">
        <v>0.2</v>
      </c>
      <c r="R121" s="11">
        <v>0.13</v>
      </c>
      <c r="S121" s="24">
        <v>0.13</v>
      </c>
      <c r="T121" s="11">
        <v>0.08</v>
      </c>
      <c r="U121" s="11">
        <v>0.1</v>
      </c>
      <c r="V121" s="11">
        <v>0.05</v>
      </c>
      <c r="W121" s="11">
        <v>0.1</v>
      </c>
      <c r="X121" s="11">
        <v>0.08</v>
      </c>
      <c r="Y121" s="11"/>
      <c r="Z121" s="11">
        <v>0.03</v>
      </c>
      <c r="AA121" s="11"/>
      <c r="AB121" s="11"/>
      <c r="AC121" s="11"/>
      <c r="AE121" s="7">
        <v>80</v>
      </c>
      <c r="AF121" s="7">
        <f t="shared" si="154"/>
        <v>-2.9957322735539909</v>
      </c>
      <c r="AG121" s="7">
        <f t="shared" si="155"/>
        <v>-2.9957322735539909</v>
      </c>
      <c r="AH121" s="7">
        <f t="shared" si="156"/>
        <v>-2.5257286443082556</v>
      </c>
      <c r="AI121" s="7">
        <f t="shared" si="157"/>
        <v>-2.3025850929940455</v>
      </c>
      <c r="AJ121" s="7">
        <f t="shared" si="158"/>
        <v>-1.8971199848858813</v>
      </c>
      <c r="AK121" s="7">
        <f t="shared" si="186"/>
        <v>-2.5257286443082556</v>
      </c>
      <c r="AL121" s="7">
        <f t="shared" si="173"/>
        <v>-2.3025850929940455</v>
      </c>
      <c r="AM121" s="7">
        <f t="shared" si="187"/>
        <v>-2.9957322735539909</v>
      </c>
      <c r="AN121" s="7">
        <f t="shared" si="172"/>
        <v>-2.0402208285265546</v>
      </c>
      <c r="AO121" s="7"/>
      <c r="AP121" s="7">
        <f t="shared" si="180"/>
        <v>-2.5257286443082556</v>
      </c>
      <c r="AQ121" s="7">
        <f t="shared" si="181"/>
        <v>-2.0402208285265546</v>
      </c>
      <c r="AR121" s="7">
        <f t="shared" si="174"/>
        <v>-1.8971199848858813</v>
      </c>
      <c r="AS121" s="7">
        <f t="shared" si="188"/>
        <v>-2.9957322735539909</v>
      </c>
      <c r="AT121" s="7">
        <f t="shared" si="175"/>
        <v>-1.6094379124341003</v>
      </c>
      <c r="AU121" s="7">
        <f t="shared" si="182"/>
        <v>-2.0402208285265546</v>
      </c>
      <c r="AV121" s="7">
        <f t="shared" si="176"/>
        <v>-2.0402208285265546</v>
      </c>
      <c r="AW121" s="7">
        <f t="shared" si="159"/>
        <v>-2.5257286443082556</v>
      </c>
      <c r="AX121" s="7">
        <f t="shared" si="160"/>
        <v>-2.3025850929940455</v>
      </c>
      <c r="AY121" s="7">
        <f t="shared" si="161"/>
        <v>-2.9957322735539909</v>
      </c>
      <c r="AZ121" s="7">
        <f t="shared" si="162"/>
        <v>-2.3025850929940455</v>
      </c>
      <c r="BA121" s="7">
        <f t="shared" si="163"/>
        <v>-2.5257286443082556</v>
      </c>
      <c r="BB121" s="7" t="e">
        <f t="shared" si="164"/>
        <v>#NUM!</v>
      </c>
      <c r="BC121" s="7">
        <f t="shared" si="165"/>
        <v>-3.5065578973199818</v>
      </c>
      <c r="BF121">
        <f t="shared" si="166"/>
        <v>-2.2739043763767941</v>
      </c>
      <c r="BG121">
        <f t="shared" si="167"/>
        <v>0.42336731259895055</v>
      </c>
      <c r="BI121" s="7">
        <f t="shared" si="152"/>
        <v>0.2064850808861525</v>
      </c>
      <c r="BJ121" s="7">
        <f t="shared" si="168"/>
        <v>0.2</v>
      </c>
      <c r="BK121" s="7">
        <f t="shared" si="169"/>
        <v>0.11181818181818182</v>
      </c>
      <c r="BM121">
        <f t="shared" si="183"/>
        <v>0.96859298086660262</v>
      </c>
      <c r="BN121">
        <f t="shared" si="184"/>
        <v>1.788617886178862</v>
      </c>
      <c r="BO121">
        <f t="shared" si="185"/>
        <v>1.846614544510307</v>
      </c>
      <c r="BP121">
        <f t="shared" si="170"/>
        <v>11</v>
      </c>
      <c r="BX121">
        <f t="shared" si="153"/>
        <v>11</v>
      </c>
      <c r="BY121">
        <f t="shared" si="171"/>
        <v>0.96859298086660262</v>
      </c>
      <c r="CB121" s="52">
        <f t="shared" si="114"/>
        <v>11</v>
      </c>
      <c r="CC121" s="52">
        <f t="shared" si="114"/>
        <v>0.96859298086660262</v>
      </c>
    </row>
    <row r="122" spans="2:81" ht="15" thickBot="1" x14ac:dyDescent="0.35">
      <c r="B122" s="7">
        <v>85</v>
      </c>
      <c r="C122">
        <v>0.08</v>
      </c>
      <c r="D122">
        <v>0.05</v>
      </c>
      <c r="E122">
        <v>0.08</v>
      </c>
      <c r="F122">
        <v>0.1</v>
      </c>
      <c r="G122">
        <v>0.18</v>
      </c>
      <c r="H122" s="25">
        <v>0.1</v>
      </c>
      <c r="I122" s="26">
        <v>0.1</v>
      </c>
      <c r="J122" s="26">
        <v>0.05</v>
      </c>
      <c r="K122" s="14">
        <v>0.13</v>
      </c>
      <c r="L122" s="14">
        <v>0.05</v>
      </c>
      <c r="M122" s="28">
        <v>0.08</v>
      </c>
      <c r="N122" s="28">
        <v>0.13</v>
      </c>
      <c r="O122" s="28">
        <v>0.15</v>
      </c>
      <c r="P122" s="28">
        <v>0.05</v>
      </c>
      <c r="Q122" s="28">
        <v>0.2</v>
      </c>
      <c r="R122" s="28">
        <v>0.13</v>
      </c>
      <c r="S122" s="27">
        <v>0.13</v>
      </c>
      <c r="T122" s="11">
        <v>0.08</v>
      </c>
      <c r="U122" s="11">
        <v>0.1</v>
      </c>
      <c r="V122" s="11">
        <v>0.08</v>
      </c>
      <c r="W122" s="11">
        <v>0.1</v>
      </c>
      <c r="X122" s="11">
        <v>0.08</v>
      </c>
      <c r="Y122" s="11"/>
      <c r="Z122" s="11">
        <v>0.05</v>
      </c>
      <c r="AA122" s="11"/>
      <c r="AB122" s="11"/>
      <c r="AC122" s="11"/>
      <c r="AE122" s="7">
        <v>85</v>
      </c>
      <c r="AF122" s="7">
        <f t="shared" si="154"/>
        <v>-2.5257286443082556</v>
      </c>
      <c r="AG122" s="7">
        <f t="shared" si="155"/>
        <v>-2.9957322735539909</v>
      </c>
      <c r="AH122" s="7">
        <f t="shared" si="156"/>
        <v>-2.5257286443082556</v>
      </c>
      <c r="AI122" s="7">
        <f t="shared" si="157"/>
        <v>-2.3025850929940455</v>
      </c>
      <c r="AJ122" s="7">
        <f t="shared" si="158"/>
        <v>-1.7147984280919266</v>
      </c>
      <c r="AK122" s="7">
        <f t="shared" si="186"/>
        <v>-2.3025850929940455</v>
      </c>
      <c r="AL122" s="7">
        <f t="shared" si="173"/>
        <v>-2.3025850929940455</v>
      </c>
      <c r="AM122" s="7">
        <f t="shared" si="187"/>
        <v>-2.9957322735539909</v>
      </c>
      <c r="AN122" s="7">
        <f t="shared" si="172"/>
        <v>-2.0402208285265546</v>
      </c>
      <c r="AO122" s="7">
        <f t="shared" ref="AO122" si="189">LN(L122)</f>
        <v>-2.9957322735539909</v>
      </c>
      <c r="AP122" s="7">
        <f t="shared" si="180"/>
        <v>-2.5257286443082556</v>
      </c>
      <c r="AQ122" s="7">
        <f t="shared" si="181"/>
        <v>-2.0402208285265546</v>
      </c>
      <c r="AR122" s="7">
        <f t="shared" si="174"/>
        <v>-1.8971199848858813</v>
      </c>
      <c r="AS122" s="7">
        <f t="shared" si="188"/>
        <v>-2.9957322735539909</v>
      </c>
      <c r="AT122" s="7">
        <f t="shared" si="175"/>
        <v>-1.6094379124341003</v>
      </c>
      <c r="AU122" s="7">
        <f t="shared" si="182"/>
        <v>-2.0402208285265546</v>
      </c>
      <c r="AV122" s="7">
        <f t="shared" si="176"/>
        <v>-2.0402208285265546</v>
      </c>
      <c r="AW122" s="7">
        <f t="shared" si="159"/>
        <v>-2.5257286443082556</v>
      </c>
      <c r="AX122" s="7">
        <f t="shared" si="160"/>
        <v>-2.3025850929940455</v>
      </c>
      <c r="AY122" s="7">
        <f t="shared" si="161"/>
        <v>-2.5257286443082556</v>
      </c>
      <c r="AZ122" s="7">
        <f t="shared" si="162"/>
        <v>-2.3025850929940455</v>
      </c>
      <c r="BA122" s="7">
        <f t="shared" si="163"/>
        <v>-2.5257286443082556</v>
      </c>
      <c r="BB122" s="7" t="e">
        <f t="shared" si="164"/>
        <v>#NUM!</v>
      </c>
      <c r="BC122" s="7">
        <f t="shared" si="165"/>
        <v>-2.9957322735539909</v>
      </c>
      <c r="BF122">
        <f t="shared" si="166"/>
        <v>-2.3154614051987097</v>
      </c>
      <c r="BG122">
        <f t="shared" si="167"/>
        <v>0.44808458001303281</v>
      </c>
      <c r="BI122" s="7">
        <f t="shared" si="152"/>
        <v>0.20629917486801375</v>
      </c>
      <c r="BJ122" s="7">
        <f t="shared" si="168"/>
        <v>0.2</v>
      </c>
      <c r="BK122" s="7">
        <f t="shared" si="169"/>
        <v>0.10833333333333332</v>
      </c>
      <c r="BM122">
        <f t="shared" si="183"/>
        <v>0.96946582616220434</v>
      </c>
      <c r="BN122">
        <f t="shared" si="184"/>
        <v>1.8461538461538465</v>
      </c>
      <c r="BO122">
        <f t="shared" si="185"/>
        <v>1.9043000757047424</v>
      </c>
      <c r="BP122">
        <f t="shared" si="170"/>
        <v>12</v>
      </c>
      <c r="BX122">
        <f t="shared" si="153"/>
        <v>12</v>
      </c>
      <c r="BY122">
        <f t="shared" si="171"/>
        <v>0.96946582616220434</v>
      </c>
      <c r="CB122" s="52">
        <f t="shared" si="114"/>
        <v>12</v>
      </c>
      <c r="CC122" s="52">
        <f t="shared" si="114"/>
        <v>0.96946582616220434</v>
      </c>
    </row>
    <row r="123" spans="2:81" x14ac:dyDescent="0.3">
      <c r="K123" s="3"/>
      <c r="L123" s="3"/>
      <c r="BX123">
        <f t="shared" si="153"/>
        <v>0</v>
      </c>
      <c r="BY123">
        <f t="shared" si="171"/>
        <v>0</v>
      </c>
    </row>
    <row r="124" spans="2:81" x14ac:dyDescent="0.3">
      <c r="K124" s="3"/>
      <c r="L124" s="3"/>
      <c r="BX124">
        <f t="shared" si="153"/>
        <v>0</v>
      </c>
      <c r="BY124">
        <f t="shared" si="171"/>
        <v>0</v>
      </c>
    </row>
    <row r="125" spans="2:81" x14ac:dyDescent="0.3">
      <c r="K125" s="3"/>
      <c r="L125" s="3"/>
      <c r="BX125">
        <f t="shared" si="153"/>
        <v>0</v>
      </c>
      <c r="BY125">
        <f t="shared" si="171"/>
        <v>0</v>
      </c>
    </row>
    <row r="126" spans="2:81" ht="15" thickBot="1" x14ac:dyDescent="0.35">
      <c r="B126" s="1" t="s">
        <v>38</v>
      </c>
      <c r="K126" s="3"/>
      <c r="L126" s="3"/>
      <c r="AE126" s="1" t="s">
        <v>38</v>
      </c>
      <c r="AF126"/>
      <c r="AN126" s="3"/>
      <c r="AO126" s="3"/>
      <c r="BM126" s="50">
        <f>AVERAGE(BM130:BM133)</f>
        <v>0.85489177567176244</v>
      </c>
      <c r="BN126" s="50">
        <f>AVERAGE(BN130:BN133)</f>
        <v>1.2919813927781874</v>
      </c>
      <c r="BO126" s="50">
        <f>AVERAGE(BO130:BO133)</f>
        <v>1.5239843194932572</v>
      </c>
      <c r="BX126">
        <f t="shared" si="153"/>
        <v>0</v>
      </c>
      <c r="BY126">
        <f t="shared" si="171"/>
        <v>0.85489177567176244</v>
      </c>
      <c r="CB126" s="52" t="str">
        <f t="shared" si="114"/>
        <v/>
      </c>
    </row>
    <row r="127" spans="2:81" ht="15" thickBot="1" x14ac:dyDescent="0.35">
      <c r="G127" s="53" t="s">
        <v>2</v>
      </c>
      <c r="H127" s="54"/>
      <c r="I127" s="54"/>
      <c r="J127" s="54"/>
      <c r="K127" s="54"/>
      <c r="L127" s="54"/>
      <c r="M127" s="54"/>
      <c r="N127" s="54"/>
      <c r="O127" s="54"/>
      <c r="P127" s="55"/>
      <c r="AE127"/>
      <c r="AF127"/>
      <c r="AJ127" s="53" t="s">
        <v>2</v>
      </c>
      <c r="AK127" s="54"/>
      <c r="AL127" s="54"/>
      <c r="AM127" s="54"/>
      <c r="AN127" s="54"/>
      <c r="AO127" s="54"/>
      <c r="AP127" s="54"/>
      <c r="AQ127" s="54"/>
      <c r="AR127" s="54"/>
      <c r="AS127" s="55"/>
      <c r="BX127">
        <f t="shared" si="153"/>
        <v>0</v>
      </c>
      <c r="BY127">
        <f t="shared" si="171"/>
        <v>0</v>
      </c>
    </row>
    <row r="128" spans="2:81" x14ac:dyDescent="0.3">
      <c r="B128" t="s">
        <v>3</v>
      </c>
      <c r="C128" s="4" t="s">
        <v>4</v>
      </c>
      <c r="D128" s="4" t="s">
        <v>5</v>
      </c>
      <c r="E128" s="4" t="s">
        <v>24</v>
      </c>
      <c r="F128" s="4" t="s">
        <v>6</v>
      </c>
      <c r="G128" s="17" t="s">
        <v>7</v>
      </c>
      <c r="H128" s="18" t="s">
        <v>8</v>
      </c>
      <c r="I128" s="18" t="s">
        <v>21</v>
      </c>
      <c r="J128" s="18" t="s">
        <v>9</v>
      </c>
      <c r="K128" s="21" t="s">
        <v>28</v>
      </c>
      <c r="L128" s="21" t="s">
        <v>10</v>
      </c>
      <c r="M128" s="18" t="s">
        <v>11</v>
      </c>
      <c r="N128" s="18" t="s">
        <v>12</v>
      </c>
      <c r="O128" s="18" t="s">
        <v>32</v>
      </c>
      <c r="P128" s="22" t="s">
        <v>13</v>
      </c>
      <c r="Q128" s="4" t="s">
        <v>25</v>
      </c>
      <c r="R128" s="4" t="s">
        <v>14</v>
      </c>
      <c r="S128" s="4" t="s">
        <v>15</v>
      </c>
      <c r="T128" s="4" t="s">
        <v>22</v>
      </c>
      <c r="AB128" s="6"/>
      <c r="AC128" s="4"/>
      <c r="AE128" t="s">
        <v>3</v>
      </c>
      <c r="AF128" s="4" t="s">
        <v>4</v>
      </c>
      <c r="AG128" s="4" t="s">
        <v>5</v>
      </c>
      <c r="AH128" s="4" t="s">
        <v>24</v>
      </c>
      <c r="AI128" s="4" t="s">
        <v>6</v>
      </c>
      <c r="AJ128" s="17" t="s">
        <v>7</v>
      </c>
      <c r="AK128" s="18" t="s">
        <v>8</v>
      </c>
      <c r="AL128" s="18" t="s">
        <v>21</v>
      </c>
      <c r="AM128" s="18" t="s">
        <v>9</v>
      </c>
      <c r="AN128" s="21" t="s">
        <v>28</v>
      </c>
      <c r="AO128" s="21" t="s">
        <v>10</v>
      </c>
      <c r="AP128" s="18" t="s">
        <v>11</v>
      </c>
      <c r="AQ128" s="18" t="s">
        <v>12</v>
      </c>
      <c r="AR128" s="18" t="s">
        <v>32</v>
      </c>
      <c r="AS128" s="22" t="s">
        <v>13</v>
      </c>
      <c r="AT128" s="4" t="s">
        <v>25</v>
      </c>
      <c r="AU128" s="4" t="s">
        <v>14</v>
      </c>
      <c r="AV128" s="4" t="s">
        <v>15</v>
      </c>
      <c r="AW128" s="4" t="s">
        <v>22</v>
      </c>
      <c r="BF128" t="s">
        <v>51</v>
      </c>
      <c r="BG128" t="s">
        <v>52</v>
      </c>
      <c r="BI128" s="47" t="s">
        <v>53</v>
      </c>
      <c r="BJ128" s="47" t="s">
        <v>68</v>
      </c>
      <c r="BK128" s="1" t="s">
        <v>69</v>
      </c>
      <c r="BM128" s="1" t="s">
        <v>70</v>
      </c>
      <c r="BN128" s="1" t="s">
        <v>71</v>
      </c>
      <c r="BO128" s="1" t="s">
        <v>72</v>
      </c>
      <c r="BX128">
        <f t="shared" si="153"/>
        <v>0</v>
      </c>
    </row>
    <row r="129" spans="2:81" x14ac:dyDescent="0.3">
      <c r="B129">
        <v>0</v>
      </c>
      <c r="C129" s="11"/>
      <c r="D129" s="11"/>
      <c r="E129" s="11"/>
      <c r="F129" s="11"/>
      <c r="G129" s="29"/>
      <c r="H129" s="11"/>
      <c r="I129" s="11"/>
      <c r="J129" s="11"/>
      <c r="K129" s="9"/>
      <c r="L129" s="9"/>
      <c r="M129" s="11"/>
      <c r="N129" s="11"/>
      <c r="O129" s="11"/>
      <c r="P129" s="24"/>
      <c r="Q129" s="11"/>
      <c r="R129" s="11"/>
      <c r="S129" s="11"/>
      <c r="T129" s="11"/>
      <c r="AB129" s="11"/>
      <c r="AC129" s="11"/>
      <c r="AE129">
        <v>0</v>
      </c>
      <c r="AF129" s="7" t="e">
        <f>LN(C129)</f>
        <v>#NUM!</v>
      </c>
      <c r="AG129" s="7" t="e">
        <f t="shared" ref="AG129:AW129" si="190">LN(D129)</f>
        <v>#NUM!</v>
      </c>
      <c r="AH129" s="7" t="e">
        <f t="shared" si="190"/>
        <v>#NUM!</v>
      </c>
      <c r="AI129" s="7" t="e">
        <f t="shared" si="190"/>
        <v>#NUM!</v>
      </c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 t="e">
        <f t="shared" si="190"/>
        <v>#NUM!</v>
      </c>
      <c r="AU129" s="7" t="e">
        <f t="shared" si="190"/>
        <v>#NUM!</v>
      </c>
      <c r="AV129" s="7" t="e">
        <f t="shared" si="190"/>
        <v>#NUM!</v>
      </c>
      <c r="AW129" s="7" t="e">
        <f t="shared" si="190"/>
        <v>#NUM!</v>
      </c>
      <c r="BF129" t="e">
        <f>AVERAGE(AJ129:AS129)</f>
        <v>#DIV/0!</v>
      </c>
      <c r="BG129" t="e">
        <f>_xlfn.STDEV.P(AJ129:AS129)</f>
        <v>#DIV/0!</v>
      </c>
      <c r="BI129" s="7" t="e">
        <f t="shared" ref="BI129:BI133" si="191">_xlfn.LOGNORM.INV(0.95,BF129,BG129)</f>
        <v>#DIV/0!</v>
      </c>
      <c r="BJ129" s="7">
        <f>MAX(G129:P129)</f>
        <v>0</v>
      </c>
      <c r="BK129" s="7" t="e">
        <f>AVERAGE(G129:P129)</f>
        <v>#DIV/0!</v>
      </c>
      <c r="BP129">
        <f>COUNTA(G129:P129)</f>
        <v>0</v>
      </c>
      <c r="BX129">
        <f t="shared" si="153"/>
        <v>0</v>
      </c>
      <c r="BY129">
        <f t="shared" si="171"/>
        <v>0</v>
      </c>
    </row>
    <row r="130" spans="2:81" x14ac:dyDescent="0.3">
      <c r="B130">
        <v>5</v>
      </c>
      <c r="C130" s="11"/>
      <c r="D130" s="11"/>
      <c r="E130" s="11"/>
      <c r="F130" s="11"/>
      <c r="G130" s="29"/>
      <c r="H130" s="11"/>
      <c r="I130" s="11"/>
      <c r="J130" s="11"/>
      <c r="K130" s="9"/>
      <c r="L130" s="9">
        <v>0.1</v>
      </c>
      <c r="M130" s="11"/>
      <c r="N130" s="11">
        <v>0.13</v>
      </c>
      <c r="O130" s="11"/>
      <c r="P130" s="24"/>
      <c r="Q130" s="11"/>
      <c r="R130" s="11"/>
      <c r="S130" s="11"/>
      <c r="T130" s="11"/>
      <c r="AB130" s="11"/>
      <c r="AC130" s="11"/>
      <c r="AE130">
        <v>5</v>
      </c>
      <c r="AF130" s="7" t="e">
        <f t="shared" ref="AF130:AF133" si="192">LN(C130)</f>
        <v>#NUM!</v>
      </c>
      <c r="AG130" s="7" t="e">
        <f t="shared" ref="AG130:AG133" si="193">LN(D130)</f>
        <v>#NUM!</v>
      </c>
      <c r="AH130" s="7" t="e">
        <f t="shared" ref="AH130:AH133" si="194">LN(E130)</f>
        <v>#NUM!</v>
      </c>
      <c r="AI130" s="7" t="e">
        <f t="shared" ref="AI130:AI133" si="195">LN(F130)</f>
        <v>#NUM!</v>
      </c>
      <c r="AJ130" s="7"/>
      <c r="AK130" s="7"/>
      <c r="AL130" s="7"/>
      <c r="AM130" s="7"/>
      <c r="AN130" s="7"/>
      <c r="AO130" s="7">
        <f t="shared" ref="AO130:AO133" si="196">LN(L130)</f>
        <v>-2.3025850929940455</v>
      </c>
      <c r="AP130" s="7"/>
      <c r="AQ130" s="7">
        <f t="shared" ref="AQ130:AQ133" si="197">LN(N130)</f>
        <v>-2.0402208285265546</v>
      </c>
      <c r="AR130" s="7"/>
      <c r="AS130" s="7"/>
      <c r="AT130" s="7" t="e">
        <f t="shared" ref="AT130:AT133" si="198">LN(Q130)</f>
        <v>#NUM!</v>
      </c>
      <c r="AU130" s="7" t="e">
        <f t="shared" ref="AU130:AU133" si="199">LN(R130)</f>
        <v>#NUM!</v>
      </c>
      <c r="AV130" s="7" t="e">
        <f t="shared" ref="AV130:AV133" si="200">LN(S130)</f>
        <v>#NUM!</v>
      </c>
      <c r="AW130" s="7" t="e">
        <f t="shared" ref="AW130:AW133" si="201">LN(T130)</f>
        <v>#NUM!</v>
      </c>
      <c r="BF130">
        <f t="shared" ref="BF130:BF133" si="202">AVERAGE(AJ130:AS130)</f>
        <v>-2.1714029607603003</v>
      </c>
      <c r="BG130">
        <f t="shared" ref="BG130:BG133" si="203">_xlfn.STDEV.P(AJ130:AS130)</f>
        <v>0.13118213223374542</v>
      </c>
      <c r="BI130" s="7">
        <f t="shared" si="191"/>
        <v>0.14147566510229878</v>
      </c>
      <c r="BJ130" s="7">
        <f t="shared" ref="BJ130:BJ133" si="204">MAX(G130:P130)</f>
        <v>0.13</v>
      </c>
      <c r="BK130" s="7">
        <f t="shared" ref="BK130:BK133" si="205">AVERAGE(G130:P130)</f>
        <v>0.115</v>
      </c>
      <c r="BM130">
        <f t="shared" ref="BM130" si="206">BJ130/BI130</f>
        <v>0.91888594343061825</v>
      </c>
      <c r="BN130">
        <f t="shared" ref="BN130" si="207">BJ130/BK130</f>
        <v>1.1304347826086956</v>
      </c>
      <c r="BO130">
        <f t="shared" ref="BO130" si="208">BI130/BK130</f>
        <v>1.230223174802598</v>
      </c>
      <c r="BP130">
        <f t="shared" ref="BP130:BP133" si="209">COUNTA(G130:P130)</f>
        <v>2</v>
      </c>
      <c r="BX130">
        <f t="shared" si="153"/>
        <v>2</v>
      </c>
      <c r="BY130">
        <f t="shared" si="171"/>
        <v>0.91888594343061825</v>
      </c>
      <c r="CB130" s="52">
        <f t="shared" si="114"/>
        <v>2</v>
      </c>
      <c r="CC130" s="52">
        <f t="shared" si="114"/>
        <v>0.91888594343061825</v>
      </c>
    </row>
    <row r="131" spans="2:81" x14ac:dyDescent="0.3">
      <c r="B131">
        <v>8</v>
      </c>
      <c r="C131" s="11"/>
      <c r="D131" s="11"/>
      <c r="E131" s="11">
        <v>0.05</v>
      </c>
      <c r="F131" s="11">
        <v>0.05</v>
      </c>
      <c r="G131" s="29"/>
      <c r="H131" s="11">
        <v>0.13</v>
      </c>
      <c r="I131" s="11">
        <v>0.08</v>
      </c>
      <c r="J131" s="11">
        <v>0.18</v>
      </c>
      <c r="K131" s="9">
        <v>0.1</v>
      </c>
      <c r="L131" s="9">
        <v>0.18</v>
      </c>
      <c r="M131" s="11"/>
      <c r="N131" s="11">
        <v>0.2</v>
      </c>
      <c r="O131" s="11">
        <v>0.13</v>
      </c>
      <c r="P131" s="24">
        <v>0.15</v>
      </c>
      <c r="Q131" s="11"/>
      <c r="R131" s="11">
        <v>0.1</v>
      </c>
      <c r="S131" s="11"/>
      <c r="T131" s="11"/>
      <c r="AB131" s="11"/>
      <c r="AC131" s="11"/>
      <c r="AE131">
        <v>8</v>
      </c>
      <c r="AF131" s="7" t="e">
        <f t="shared" si="192"/>
        <v>#NUM!</v>
      </c>
      <c r="AG131" s="7" t="e">
        <f t="shared" si="193"/>
        <v>#NUM!</v>
      </c>
      <c r="AH131" s="7">
        <f t="shared" si="194"/>
        <v>-2.9957322735539909</v>
      </c>
      <c r="AI131" s="7">
        <f t="shared" si="195"/>
        <v>-2.9957322735539909</v>
      </c>
      <c r="AJ131" s="7"/>
      <c r="AK131" s="7">
        <f t="shared" ref="AK131:AK133" si="210">LN(H131)</f>
        <v>-2.0402208285265546</v>
      </c>
      <c r="AL131" s="7">
        <f t="shared" ref="AL131:AL133" si="211">LN(I131)</f>
        <v>-2.5257286443082556</v>
      </c>
      <c r="AM131" s="7">
        <f t="shared" ref="AM131:AM133" si="212">LN(J131)</f>
        <v>-1.7147984280919266</v>
      </c>
      <c r="AN131" s="7">
        <f t="shared" ref="AN131:AN133" si="213">LN(K131)</f>
        <v>-2.3025850929940455</v>
      </c>
      <c r="AO131" s="7">
        <f t="shared" si="196"/>
        <v>-1.7147984280919266</v>
      </c>
      <c r="AP131" s="7"/>
      <c r="AQ131" s="7">
        <f t="shared" si="197"/>
        <v>-1.6094379124341003</v>
      </c>
      <c r="AR131" s="7">
        <f t="shared" ref="AR131:AR133" si="214">LN(O131)</f>
        <v>-2.0402208285265546</v>
      </c>
      <c r="AS131" s="7">
        <f t="shared" ref="AS131:AS133" si="215">LN(P131)</f>
        <v>-1.8971199848858813</v>
      </c>
      <c r="AT131" s="7" t="e">
        <f t="shared" si="198"/>
        <v>#NUM!</v>
      </c>
      <c r="AU131" s="7">
        <f t="shared" si="199"/>
        <v>-2.3025850929940455</v>
      </c>
      <c r="AV131" s="7" t="e">
        <f t="shared" si="200"/>
        <v>#NUM!</v>
      </c>
      <c r="AW131" s="7" t="e">
        <f t="shared" si="201"/>
        <v>#NUM!</v>
      </c>
      <c r="BF131">
        <f t="shared" si="202"/>
        <v>-1.9806137684824054</v>
      </c>
      <c r="BG131">
        <f t="shared" si="203"/>
        <v>0.29452930313784065</v>
      </c>
      <c r="BI131" s="7">
        <f t="shared" si="191"/>
        <v>0.22398948370546456</v>
      </c>
      <c r="BJ131" s="7">
        <f t="shared" si="204"/>
        <v>0.2</v>
      </c>
      <c r="BK131" s="7">
        <f t="shared" si="205"/>
        <v>0.14374999999999999</v>
      </c>
      <c r="BM131">
        <f t="shared" ref="BM131:BM133" si="216">BJ131/BI131</f>
        <v>0.89289906245326423</v>
      </c>
      <c r="BN131">
        <f t="shared" ref="BN131:BN133" si="217">BJ131/BK131</f>
        <v>1.3913043478260871</v>
      </c>
      <c r="BO131">
        <f t="shared" ref="BO131:BO133" si="218">BI131/BK131</f>
        <v>1.5581877127336667</v>
      </c>
      <c r="BP131">
        <f t="shared" si="209"/>
        <v>8</v>
      </c>
      <c r="BX131">
        <f t="shared" si="153"/>
        <v>8</v>
      </c>
      <c r="BY131">
        <f t="shared" si="171"/>
        <v>0.89289906245326423</v>
      </c>
      <c r="CB131" s="52">
        <f t="shared" si="114"/>
        <v>8</v>
      </c>
      <c r="CC131" s="52">
        <f t="shared" si="114"/>
        <v>0.89289906245326423</v>
      </c>
    </row>
    <row r="132" spans="2:81" x14ac:dyDescent="0.3">
      <c r="B132">
        <v>11</v>
      </c>
      <c r="C132" s="11"/>
      <c r="D132" s="11">
        <v>0.15</v>
      </c>
      <c r="E132" s="11">
        <v>0.1</v>
      </c>
      <c r="F132" s="11">
        <v>0.08</v>
      </c>
      <c r="G132" s="29">
        <v>0.15</v>
      </c>
      <c r="H132" s="11">
        <v>0.18</v>
      </c>
      <c r="I132" s="11">
        <v>0.13</v>
      </c>
      <c r="J132" s="11">
        <v>0.25</v>
      </c>
      <c r="K132" s="9">
        <v>0.13</v>
      </c>
      <c r="L132" s="9">
        <v>0.25</v>
      </c>
      <c r="M132" s="11"/>
      <c r="N132" s="11">
        <v>0.25</v>
      </c>
      <c r="O132" s="11">
        <v>0.18</v>
      </c>
      <c r="P132" s="24">
        <v>0.25</v>
      </c>
      <c r="Q132" s="11"/>
      <c r="R132" s="11">
        <v>0.13</v>
      </c>
      <c r="S132" s="11">
        <v>0.08</v>
      </c>
      <c r="T132" s="11"/>
      <c r="AB132" s="11"/>
      <c r="AC132" s="11"/>
      <c r="AE132">
        <v>11</v>
      </c>
      <c r="AF132" s="7" t="e">
        <f t="shared" si="192"/>
        <v>#NUM!</v>
      </c>
      <c r="AG132" s="7">
        <f t="shared" si="193"/>
        <v>-1.8971199848858813</v>
      </c>
      <c r="AH132" s="7">
        <f t="shared" si="194"/>
        <v>-2.3025850929940455</v>
      </c>
      <c r="AI132" s="7">
        <f t="shared" si="195"/>
        <v>-2.5257286443082556</v>
      </c>
      <c r="AJ132" s="7">
        <f t="shared" ref="AJ132:AJ133" si="219">LN(G132)</f>
        <v>-1.8971199848858813</v>
      </c>
      <c r="AK132" s="7">
        <f t="shared" si="210"/>
        <v>-1.7147984280919266</v>
      </c>
      <c r="AL132" s="7">
        <f t="shared" si="211"/>
        <v>-2.0402208285265546</v>
      </c>
      <c r="AM132" s="7">
        <f t="shared" si="212"/>
        <v>-1.3862943611198906</v>
      </c>
      <c r="AN132" s="7">
        <f t="shared" si="213"/>
        <v>-2.0402208285265546</v>
      </c>
      <c r="AO132" s="7">
        <f t="shared" si="196"/>
        <v>-1.3862943611198906</v>
      </c>
      <c r="AP132" s="7"/>
      <c r="AQ132" s="7">
        <f t="shared" si="197"/>
        <v>-1.3862943611198906</v>
      </c>
      <c r="AR132" s="7">
        <f t="shared" si="214"/>
        <v>-1.7147984280919266</v>
      </c>
      <c r="AS132" s="7">
        <f t="shared" si="215"/>
        <v>-1.3862943611198906</v>
      </c>
      <c r="AT132" s="7" t="e">
        <f t="shared" si="198"/>
        <v>#NUM!</v>
      </c>
      <c r="AU132" s="7">
        <f t="shared" si="199"/>
        <v>-2.0402208285265546</v>
      </c>
      <c r="AV132" s="7">
        <f t="shared" si="200"/>
        <v>-2.5257286443082556</v>
      </c>
      <c r="AW132" s="7" t="e">
        <f t="shared" si="201"/>
        <v>#NUM!</v>
      </c>
      <c r="BF132">
        <f t="shared" si="202"/>
        <v>-1.6613706602891563</v>
      </c>
      <c r="BG132">
        <f t="shared" si="203"/>
        <v>0.26895054857274692</v>
      </c>
      <c r="BI132" s="7">
        <f t="shared" si="191"/>
        <v>0.29552957131860563</v>
      </c>
      <c r="BJ132" s="7">
        <f t="shared" si="204"/>
        <v>0.25</v>
      </c>
      <c r="BK132" s="7">
        <f t="shared" si="205"/>
        <v>0.19666666666666666</v>
      </c>
      <c r="BM132">
        <f t="shared" si="216"/>
        <v>0.8459390337303303</v>
      </c>
      <c r="BN132">
        <f t="shared" si="217"/>
        <v>1.2711864406779663</v>
      </c>
      <c r="BO132">
        <f t="shared" si="218"/>
        <v>1.5026927355183337</v>
      </c>
      <c r="BP132">
        <f t="shared" si="209"/>
        <v>9</v>
      </c>
      <c r="BX132">
        <f t="shared" si="153"/>
        <v>9</v>
      </c>
      <c r="BY132">
        <f t="shared" si="171"/>
        <v>0.8459390337303303</v>
      </c>
      <c r="CB132" s="52">
        <f t="shared" si="114"/>
        <v>9</v>
      </c>
      <c r="CC132" s="52">
        <f t="shared" si="114"/>
        <v>0.8459390337303303</v>
      </c>
    </row>
    <row r="133" spans="2:81" ht="15" thickBot="1" x14ac:dyDescent="0.35">
      <c r="B133">
        <v>14</v>
      </c>
      <c r="C133" s="11">
        <v>0.13</v>
      </c>
      <c r="D133" s="11">
        <v>0.23</v>
      </c>
      <c r="E133" s="11">
        <v>0.15</v>
      </c>
      <c r="F133" s="11">
        <v>0.13</v>
      </c>
      <c r="G133" s="30">
        <v>0.23</v>
      </c>
      <c r="H133" s="28">
        <v>0.25</v>
      </c>
      <c r="I133" s="28">
        <v>0.18</v>
      </c>
      <c r="J133" s="28">
        <v>0.3</v>
      </c>
      <c r="K133" s="14">
        <v>0.18</v>
      </c>
      <c r="L133" s="14">
        <v>0.3</v>
      </c>
      <c r="M133" s="28">
        <v>0.08</v>
      </c>
      <c r="N133" s="28">
        <v>0.33</v>
      </c>
      <c r="O133" s="28">
        <v>0.25</v>
      </c>
      <c r="P133" s="27">
        <v>0.3</v>
      </c>
      <c r="Q133" s="11">
        <v>0.1</v>
      </c>
      <c r="R133" s="11">
        <v>0.18</v>
      </c>
      <c r="S133" s="11">
        <v>0.13</v>
      </c>
      <c r="T133" s="11">
        <v>0.18</v>
      </c>
      <c r="AB133" s="11"/>
      <c r="AC133" s="11"/>
      <c r="AE133">
        <v>14</v>
      </c>
      <c r="AF133" s="7">
        <f t="shared" si="192"/>
        <v>-2.0402208285265546</v>
      </c>
      <c r="AG133" s="7">
        <f t="shared" si="193"/>
        <v>-1.4696759700589417</v>
      </c>
      <c r="AH133" s="7">
        <f t="shared" si="194"/>
        <v>-1.8971199848858813</v>
      </c>
      <c r="AI133" s="7">
        <f t="shared" si="195"/>
        <v>-2.0402208285265546</v>
      </c>
      <c r="AJ133" s="7">
        <f t="shared" si="219"/>
        <v>-1.4696759700589417</v>
      </c>
      <c r="AK133" s="7">
        <f t="shared" si="210"/>
        <v>-1.3862943611198906</v>
      </c>
      <c r="AL133" s="7">
        <f t="shared" si="211"/>
        <v>-1.7147984280919266</v>
      </c>
      <c r="AM133" s="7">
        <f t="shared" si="212"/>
        <v>-1.2039728043259361</v>
      </c>
      <c r="AN133" s="7">
        <f t="shared" si="213"/>
        <v>-1.7147984280919266</v>
      </c>
      <c r="AO133" s="7">
        <f t="shared" si="196"/>
        <v>-1.2039728043259361</v>
      </c>
      <c r="AP133" s="7">
        <f t="shared" ref="AP133" si="220">LN(M133)</f>
        <v>-2.5257286443082556</v>
      </c>
      <c r="AQ133" s="7">
        <f t="shared" si="197"/>
        <v>-1.1086626245216111</v>
      </c>
      <c r="AR133" s="7">
        <f t="shared" si="214"/>
        <v>-1.3862943611198906</v>
      </c>
      <c r="AS133" s="7">
        <f t="shared" si="215"/>
        <v>-1.2039728043259361</v>
      </c>
      <c r="AT133" s="7">
        <f t="shared" si="198"/>
        <v>-2.3025850929940455</v>
      </c>
      <c r="AU133" s="7">
        <f t="shared" si="199"/>
        <v>-1.7147984280919266</v>
      </c>
      <c r="AV133" s="7">
        <f t="shared" si="200"/>
        <v>-2.0402208285265546</v>
      </c>
      <c r="AW133" s="7">
        <f t="shared" si="201"/>
        <v>-1.7147984280919266</v>
      </c>
      <c r="BF133">
        <f t="shared" si="202"/>
        <v>-1.4918171230290251</v>
      </c>
      <c r="BG133">
        <f t="shared" si="203"/>
        <v>0.39831458936638947</v>
      </c>
      <c r="BI133" s="7">
        <f t="shared" si="191"/>
        <v>0.43316007718042315</v>
      </c>
      <c r="BJ133" s="7">
        <f t="shared" si="204"/>
        <v>0.33</v>
      </c>
      <c r="BK133" s="7">
        <f t="shared" si="205"/>
        <v>0.24</v>
      </c>
      <c r="BM133">
        <f t="shared" si="216"/>
        <v>0.76184306307283689</v>
      </c>
      <c r="BN133">
        <f t="shared" si="217"/>
        <v>1.3750000000000002</v>
      </c>
      <c r="BO133">
        <f t="shared" si="218"/>
        <v>1.8048336549184298</v>
      </c>
      <c r="BP133">
        <f t="shared" si="209"/>
        <v>10</v>
      </c>
      <c r="BX133">
        <f t="shared" si="153"/>
        <v>10</v>
      </c>
      <c r="BY133">
        <f t="shared" si="171"/>
        <v>0.76184306307283689</v>
      </c>
      <c r="CB133" s="52">
        <f t="shared" si="114"/>
        <v>10</v>
      </c>
      <c r="CC133" s="52">
        <f t="shared" si="114"/>
        <v>0.76184306307283689</v>
      </c>
    </row>
    <row r="134" spans="2:81" x14ac:dyDescent="0.3">
      <c r="C134" s="11"/>
      <c r="D134" s="11"/>
      <c r="E134" s="11"/>
      <c r="F134" s="11"/>
      <c r="G134" s="11"/>
      <c r="H134" s="11"/>
      <c r="I134" s="11"/>
      <c r="J134" s="11"/>
      <c r="K134" s="31"/>
      <c r="L134" s="31"/>
      <c r="M134" s="11"/>
      <c r="N134" s="11"/>
      <c r="O134" s="11"/>
      <c r="P134" s="11"/>
      <c r="Q134" s="11"/>
      <c r="R134" s="11"/>
      <c r="S134" s="11"/>
      <c r="T134" s="11"/>
      <c r="AB134" s="11"/>
      <c r="AC134" s="11"/>
      <c r="BX134">
        <f t="shared" si="153"/>
        <v>0</v>
      </c>
      <c r="BY134">
        <f t="shared" si="171"/>
        <v>0</v>
      </c>
    </row>
    <row r="135" spans="2:81" x14ac:dyDescent="0.3">
      <c r="K135" s="3"/>
      <c r="L135" s="3"/>
      <c r="BX135">
        <f t="shared" si="153"/>
        <v>0</v>
      </c>
      <c r="BY135">
        <f t="shared" si="171"/>
        <v>0</v>
      </c>
    </row>
    <row r="136" spans="2:81" x14ac:dyDescent="0.3">
      <c r="K136" s="3"/>
      <c r="L136" s="3"/>
      <c r="BX136">
        <f t="shared" si="153"/>
        <v>0</v>
      </c>
      <c r="BY136">
        <f t="shared" si="171"/>
        <v>0</v>
      </c>
    </row>
    <row r="137" spans="2:81" ht="15" thickBot="1" x14ac:dyDescent="0.35">
      <c r="B137" s="1" t="s">
        <v>39</v>
      </c>
      <c r="K137" s="3"/>
      <c r="L137" s="3"/>
      <c r="AE137" s="1" t="s">
        <v>39</v>
      </c>
      <c r="AF137"/>
      <c r="AN137" s="3"/>
      <c r="AO137" s="3"/>
      <c r="BM137" s="50">
        <f>AVERAGE(BM141:BM144)</f>
        <v>0.95884336614366894</v>
      </c>
      <c r="BN137" s="50">
        <f>AVERAGE(BN141:BN144)</f>
        <v>1.536553945249598</v>
      </c>
      <c r="BO137" s="50">
        <f>AVERAGE(BO141:BO144)</f>
        <v>1.6169842548607789</v>
      </c>
      <c r="BX137">
        <f t="shared" si="153"/>
        <v>0</v>
      </c>
      <c r="BY137">
        <f t="shared" si="171"/>
        <v>0.95884336614366894</v>
      </c>
      <c r="CB137" s="52" t="str">
        <f t="shared" si="114"/>
        <v/>
      </c>
    </row>
    <row r="138" spans="2:81" ht="15" thickBot="1" x14ac:dyDescent="0.35">
      <c r="G138" s="53" t="s">
        <v>2</v>
      </c>
      <c r="H138" s="54"/>
      <c r="I138" s="54"/>
      <c r="J138" s="54"/>
      <c r="K138" s="54"/>
      <c r="L138" s="54"/>
      <c r="M138" s="54"/>
      <c r="N138" s="54"/>
      <c r="O138" s="55"/>
      <c r="AE138"/>
      <c r="AF138"/>
      <c r="AJ138" s="53" t="s">
        <v>2</v>
      </c>
      <c r="AK138" s="54"/>
      <c r="AL138" s="54"/>
      <c r="AM138" s="54"/>
      <c r="AN138" s="54"/>
      <c r="AO138" s="54"/>
      <c r="AP138" s="54"/>
      <c r="AQ138" s="54"/>
      <c r="AR138" s="55"/>
      <c r="BX138">
        <f t="shared" si="153"/>
        <v>0</v>
      </c>
      <c r="BY138">
        <f t="shared" si="171"/>
        <v>0</v>
      </c>
    </row>
    <row r="139" spans="2:81" x14ac:dyDescent="0.3">
      <c r="B139" t="s">
        <v>3</v>
      </c>
      <c r="C139" s="32" t="s">
        <v>4</v>
      </c>
      <c r="D139" s="32" t="s">
        <v>5</v>
      </c>
      <c r="E139" s="32" t="s">
        <v>6</v>
      </c>
      <c r="F139" s="32" t="s">
        <v>7</v>
      </c>
      <c r="G139" s="33" t="s">
        <v>40</v>
      </c>
      <c r="H139" s="34" t="s">
        <v>8</v>
      </c>
      <c r="I139" s="34" t="s">
        <v>9</v>
      </c>
      <c r="J139" s="34" t="s">
        <v>28</v>
      </c>
      <c r="K139" s="21" t="s">
        <v>10</v>
      </c>
      <c r="L139" s="21" t="s">
        <v>11</v>
      </c>
      <c r="M139" s="34" t="s">
        <v>12</v>
      </c>
      <c r="N139" s="34" t="s">
        <v>32</v>
      </c>
      <c r="O139" s="35" t="s">
        <v>13</v>
      </c>
      <c r="P139" s="32" t="s">
        <v>25</v>
      </c>
      <c r="Q139" s="32" t="s">
        <v>14</v>
      </c>
      <c r="R139" s="32" t="s">
        <v>15</v>
      </c>
      <c r="S139" s="32" t="s">
        <v>22</v>
      </c>
      <c r="AB139" s="6"/>
      <c r="AC139" s="4"/>
      <c r="AE139" t="s">
        <v>3</v>
      </c>
      <c r="AF139" s="32" t="s">
        <v>4</v>
      </c>
      <c r="AG139" s="32" t="s">
        <v>5</v>
      </c>
      <c r="AH139" s="32" t="s">
        <v>6</v>
      </c>
      <c r="AI139" s="32" t="s">
        <v>7</v>
      </c>
      <c r="AJ139" s="33" t="s">
        <v>40</v>
      </c>
      <c r="AK139" s="34" t="s">
        <v>8</v>
      </c>
      <c r="AL139" s="34" t="s">
        <v>9</v>
      </c>
      <c r="AM139" s="34" t="s">
        <v>28</v>
      </c>
      <c r="AN139" s="21" t="s">
        <v>10</v>
      </c>
      <c r="AO139" s="21" t="s">
        <v>11</v>
      </c>
      <c r="AP139" s="34" t="s">
        <v>12</v>
      </c>
      <c r="AQ139" s="34" t="s">
        <v>32</v>
      </c>
      <c r="AR139" s="35" t="s">
        <v>13</v>
      </c>
      <c r="AS139" s="32" t="s">
        <v>25</v>
      </c>
      <c r="AT139" s="32" t="s">
        <v>14</v>
      </c>
      <c r="AU139" s="32" t="s">
        <v>15</v>
      </c>
      <c r="AV139" s="32" t="s">
        <v>22</v>
      </c>
      <c r="BF139" t="s">
        <v>51</v>
      </c>
      <c r="BG139" t="s">
        <v>52</v>
      </c>
      <c r="BI139" s="47" t="s">
        <v>53</v>
      </c>
      <c r="BJ139" s="47" t="s">
        <v>68</v>
      </c>
      <c r="BK139" s="1" t="s">
        <v>69</v>
      </c>
      <c r="BM139" s="1" t="s">
        <v>70</v>
      </c>
      <c r="BN139" s="1" t="s">
        <v>71</v>
      </c>
      <c r="BO139" s="1" t="s">
        <v>72</v>
      </c>
      <c r="BX139">
        <f t="shared" si="153"/>
        <v>0</v>
      </c>
    </row>
    <row r="140" spans="2:81" x14ac:dyDescent="0.3">
      <c r="B140">
        <v>0</v>
      </c>
      <c r="C140" s="11"/>
      <c r="D140" s="11"/>
      <c r="E140" s="11"/>
      <c r="F140" s="11"/>
      <c r="G140" s="29"/>
      <c r="H140" s="11"/>
      <c r="I140" s="11"/>
      <c r="J140" s="11"/>
      <c r="K140" s="9"/>
      <c r="L140" s="9"/>
      <c r="M140" s="11"/>
      <c r="N140" s="11"/>
      <c r="O140" s="24"/>
      <c r="P140" s="11"/>
      <c r="Q140" s="11"/>
      <c r="R140" s="11"/>
      <c r="S140" s="11"/>
      <c r="AB140" s="11"/>
      <c r="AC140" s="11"/>
      <c r="AE140">
        <v>0</v>
      </c>
      <c r="AF140" s="7" t="e">
        <f>LN(C140)</f>
        <v>#NUM!</v>
      </c>
      <c r="AG140" s="7" t="e">
        <f t="shared" ref="AG140:AV140" si="221">LN(D140)</f>
        <v>#NUM!</v>
      </c>
      <c r="AH140" s="7" t="e">
        <f t="shared" si="221"/>
        <v>#NUM!</v>
      </c>
      <c r="AI140" s="7" t="e">
        <f t="shared" si="221"/>
        <v>#NUM!</v>
      </c>
      <c r="AJ140" s="7"/>
      <c r="AK140" s="7"/>
      <c r="AL140" s="7"/>
      <c r="AM140" s="7"/>
      <c r="AN140" s="7"/>
      <c r="AO140" s="7"/>
      <c r="AP140" s="7"/>
      <c r="AQ140" s="7"/>
      <c r="AR140" s="7"/>
      <c r="AS140" s="7" t="e">
        <f t="shared" si="221"/>
        <v>#NUM!</v>
      </c>
      <c r="AT140" s="7" t="e">
        <f t="shared" si="221"/>
        <v>#NUM!</v>
      </c>
      <c r="AU140" s="7" t="e">
        <f t="shared" si="221"/>
        <v>#NUM!</v>
      </c>
      <c r="AV140" s="7" t="e">
        <f t="shared" si="221"/>
        <v>#NUM!</v>
      </c>
      <c r="BF140" t="e">
        <f>AVERAGE(AJ140:AR140)</f>
        <v>#DIV/0!</v>
      </c>
      <c r="BG140" t="e">
        <f>_xlfn.STDEV.P(AJ140:AR140)</f>
        <v>#DIV/0!</v>
      </c>
      <c r="BI140" s="7" t="e">
        <f t="shared" ref="BI140" si="222">_xlfn.LOGNORM.INV(0.95,BF140,BG140)</f>
        <v>#DIV/0!</v>
      </c>
      <c r="BJ140" s="7">
        <f>MAX(G140:O140)</f>
        <v>0</v>
      </c>
      <c r="BK140" s="7" t="e">
        <f>AVERAGE(G140:O140)</f>
        <v>#DIV/0!</v>
      </c>
      <c r="BM140" t="e">
        <f t="shared" ref="BM140" si="223">BJ140/BI140</f>
        <v>#DIV/0!</v>
      </c>
      <c r="BN140" t="e">
        <f t="shared" ref="BN140" si="224">BJ140/BK140</f>
        <v>#DIV/0!</v>
      </c>
      <c r="BO140" t="e">
        <f t="shared" ref="BO140" si="225">BI140/BK140</f>
        <v>#DIV/0!</v>
      </c>
      <c r="BP140">
        <f>COUNTA(G140:O140)</f>
        <v>0</v>
      </c>
      <c r="BX140">
        <f t="shared" ref="BX140:BX171" si="226">BP140</f>
        <v>0</v>
      </c>
    </row>
    <row r="141" spans="2:81" x14ac:dyDescent="0.3">
      <c r="B141">
        <v>5</v>
      </c>
      <c r="C141" s="11"/>
      <c r="D141" s="11"/>
      <c r="E141" s="11"/>
      <c r="F141" s="11"/>
      <c r="G141" s="29"/>
      <c r="H141" s="11"/>
      <c r="I141" s="11"/>
      <c r="J141" s="11"/>
      <c r="K141" s="9"/>
      <c r="L141" s="9"/>
      <c r="M141" s="11"/>
      <c r="N141" s="11"/>
      <c r="O141" s="24"/>
      <c r="P141" s="11"/>
      <c r="Q141" s="11"/>
      <c r="R141" s="11"/>
      <c r="S141" s="11"/>
      <c r="AB141" s="11"/>
      <c r="AC141" s="11"/>
      <c r="AE141">
        <v>5</v>
      </c>
      <c r="AF141" s="7" t="e">
        <f t="shared" ref="AF141:AF144" si="227">LN(C141)</f>
        <v>#NUM!</v>
      </c>
      <c r="AG141" s="7" t="e">
        <f t="shared" ref="AG141:AG144" si="228">LN(D141)</f>
        <v>#NUM!</v>
      </c>
      <c r="AH141" s="7" t="e">
        <f t="shared" ref="AH141:AH144" si="229">LN(E141)</f>
        <v>#NUM!</v>
      </c>
      <c r="AI141" s="7" t="e">
        <f t="shared" ref="AI141:AI144" si="230">LN(F141)</f>
        <v>#NUM!</v>
      </c>
      <c r="AJ141" s="7"/>
      <c r="AK141" s="7"/>
      <c r="AL141" s="7"/>
      <c r="AM141" s="7"/>
      <c r="AN141" s="7"/>
      <c r="AO141" s="7"/>
      <c r="AP141" s="7"/>
      <c r="AQ141" s="7"/>
      <c r="AR141" s="7"/>
      <c r="AS141" s="7" t="e">
        <f t="shared" ref="AS141:AS144" si="231">LN(P141)</f>
        <v>#NUM!</v>
      </c>
      <c r="AT141" s="7" t="e">
        <f t="shared" ref="AT141:AT144" si="232">LN(Q141)</f>
        <v>#NUM!</v>
      </c>
      <c r="AU141" s="7" t="e">
        <f t="shared" ref="AU141:AU144" si="233">LN(R141)</f>
        <v>#NUM!</v>
      </c>
      <c r="AV141" s="7" t="e">
        <f t="shared" ref="AV141:AV144" si="234">LN(S141)</f>
        <v>#NUM!</v>
      </c>
      <c r="BF141" t="e">
        <f t="shared" ref="BF141:BF144" si="235">AVERAGE(AJ141:AR141)</f>
        <v>#DIV/0!</v>
      </c>
      <c r="BG141" t="e">
        <f t="shared" ref="BG141:BG144" si="236">_xlfn.STDEV.P(AJ141:AR141)</f>
        <v>#DIV/0!</v>
      </c>
      <c r="BI141" s="7" t="e">
        <f t="shared" ref="BI141:BI144" si="237">_xlfn.LOGNORM.INV(0.95,BF141,BG141)</f>
        <v>#DIV/0!</v>
      </c>
      <c r="BJ141" s="7">
        <f t="shared" ref="BJ141:BJ144" si="238">MAX(G141:O141)</f>
        <v>0</v>
      </c>
      <c r="BK141" s="7" t="e">
        <f t="shared" ref="BK141:BK144" si="239">AVERAGE(G141:O141)</f>
        <v>#DIV/0!</v>
      </c>
      <c r="BP141">
        <f t="shared" ref="BP141:BP144" si="240">COUNTA(G141:O141)</f>
        <v>0</v>
      </c>
      <c r="BX141">
        <f t="shared" si="226"/>
        <v>0</v>
      </c>
      <c r="BY141">
        <f t="shared" si="171"/>
        <v>0</v>
      </c>
    </row>
    <row r="142" spans="2:81" x14ac:dyDescent="0.3">
      <c r="B142">
        <v>8</v>
      </c>
      <c r="C142" s="11"/>
      <c r="D142" s="11"/>
      <c r="E142" s="11">
        <v>0.05</v>
      </c>
      <c r="F142" s="11">
        <v>0.05</v>
      </c>
      <c r="G142" s="29"/>
      <c r="H142" s="11">
        <v>0.13</v>
      </c>
      <c r="I142" s="11">
        <v>0.05</v>
      </c>
      <c r="J142" s="11">
        <v>0.05</v>
      </c>
      <c r="K142" s="9">
        <v>0.1</v>
      </c>
      <c r="L142" s="9"/>
      <c r="M142" s="11">
        <v>0.13</v>
      </c>
      <c r="N142" s="11"/>
      <c r="O142" s="24">
        <v>0.08</v>
      </c>
      <c r="P142" s="11">
        <v>0.1</v>
      </c>
      <c r="Q142" s="11">
        <v>0.03</v>
      </c>
      <c r="R142" s="11"/>
      <c r="S142" s="11"/>
      <c r="AB142" s="11"/>
      <c r="AC142" s="11"/>
      <c r="AE142">
        <v>8</v>
      </c>
      <c r="AF142" s="7" t="e">
        <f t="shared" si="227"/>
        <v>#NUM!</v>
      </c>
      <c r="AG142" s="7" t="e">
        <f t="shared" si="228"/>
        <v>#NUM!</v>
      </c>
      <c r="AH142" s="7">
        <f t="shared" si="229"/>
        <v>-2.9957322735539909</v>
      </c>
      <c r="AI142" s="7">
        <f t="shared" si="230"/>
        <v>-2.9957322735539909</v>
      </c>
      <c r="AJ142" s="7"/>
      <c r="AK142" s="7">
        <f t="shared" ref="AK142:AK144" si="241">LN(H142)</f>
        <v>-2.0402208285265546</v>
      </c>
      <c r="AL142" s="7">
        <f t="shared" ref="AL142:AL144" si="242">LN(I142)</f>
        <v>-2.9957322735539909</v>
      </c>
      <c r="AM142" s="7">
        <f t="shared" ref="AM142:AM144" si="243">LN(J142)</f>
        <v>-2.9957322735539909</v>
      </c>
      <c r="AN142" s="7">
        <f t="shared" ref="AN142:AN144" si="244">LN(K142)</f>
        <v>-2.3025850929940455</v>
      </c>
      <c r="AO142" s="7"/>
      <c r="AP142" s="7">
        <f t="shared" ref="AP142:AP144" si="245">LN(M142)</f>
        <v>-2.0402208285265546</v>
      </c>
      <c r="AQ142" s="7"/>
      <c r="AR142" s="7">
        <f t="shared" ref="AR142:AR144" si="246">LN(O142)</f>
        <v>-2.5257286443082556</v>
      </c>
      <c r="AS142" s="7">
        <f t="shared" si="231"/>
        <v>-2.3025850929940455</v>
      </c>
      <c r="AT142" s="7">
        <f t="shared" si="232"/>
        <v>-3.5065578973199818</v>
      </c>
      <c r="AU142" s="7" t="e">
        <f t="shared" si="233"/>
        <v>#NUM!</v>
      </c>
      <c r="AV142" s="7" t="e">
        <f t="shared" si="234"/>
        <v>#NUM!</v>
      </c>
      <c r="BF142">
        <f t="shared" si="235"/>
        <v>-2.4833699902438986</v>
      </c>
      <c r="BG142">
        <f t="shared" si="236"/>
        <v>0.39838633101275422</v>
      </c>
      <c r="BI142" s="7">
        <f t="shared" si="237"/>
        <v>0.16072140947650734</v>
      </c>
      <c r="BJ142" s="7">
        <f t="shared" si="238"/>
        <v>0.13</v>
      </c>
      <c r="BK142" s="7">
        <f t="shared" si="239"/>
        <v>8.9999999999999983E-2</v>
      </c>
      <c r="BM142">
        <f t="shared" ref="BM142:BM144" si="247">BJ142/BI142</f>
        <v>0.80885303596719704</v>
      </c>
      <c r="BN142">
        <f t="shared" ref="BN142:BN144" si="248">BJ142/BK142</f>
        <v>1.4444444444444449</v>
      </c>
      <c r="BO142">
        <f t="shared" ref="BO142:BO144" si="249">BI142/BK142</f>
        <v>1.7857934386278598</v>
      </c>
      <c r="BP142">
        <f t="shared" si="240"/>
        <v>6</v>
      </c>
      <c r="BX142">
        <f t="shared" si="226"/>
        <v>6</v>
      </c>
      <c r="BY142">
        <f t="shared" si="171"/>
        <v>0.80885303596719704</v>
      </c>
      <c r="CB142" s="52">
        <f t="shared" ref="CB142:CC200" si="250">IF(BX142=0,"",BX142)</f>
        <v>6</v>
      </c>
      <c r="CC142" s="52">
        <f t="shared" si="250"/>
        <v>0.80885303596719704</v>
      </c>
    </row>
    <row r="143" spans="2:81" x14ac:dyDescent="0.3">
      <c r="B143">
        <v>11</v>
      </c>
      <c r="C143" s="11"/>
      <c r="D143" s="11">
        <v>0.13</v>
      </c>
      <c r="E143" s="11">
        <v>0.08</v>
      </c>
      <c r="F143" s="11">
        <v>0.1</v>
      </c>
      <c r="G143" s="29"/>
      <c r="H143" s="11">
        <v>0.23</v>
      </c>
      <c r="I143" s="11">
        <v>0.13</v>
      </c>
      <c r="J143" s="11">
        <v>0.13</v>
      </c>
      <c r="K143" s="9">
        <v>0.15</v>
      </c>
      <c r="L143" s="9">
        <v>0.1</v>
      </c>
      <c r="M143" s="11">
        <v>0.18</v>
      </c>
      <c r="N143" s="11">
        <v>0.1</v>
      </c>
      <c r="O143" s="24">
        <v>0.13</v>
      </c>
      <c r="P143" s="11">
        <v>0.15</v>
      </c>
      <c r="Q143" s="11">
        <v>0.08</v>
      </c>
      <c r="R143" s="11">
        <v>0.05</v>
      </c>
      <c r="S143" s="11"/>
      <c r="AB143" s="11"/>
      <c r="AC143" s="11"/>
      <c r="AE143">
        <v>11</v>
      </c>
      <c r="AF143" s="7" t="e">
        <f t="shared" si="227"/>
        <v>#NUM!</v>
      </c>
      <c r="AG143" s="7">
        <f t="shared" si="228"/>
        <v>-2.0402208285265546</v>
      </c>
      <c r="AH143" s="7">
        <f t="shared" si="229"/>
        <v>-2.5257286443082556</v>
      </c>
      <c r="AI143" s="7">
        <f t="shared" si="230"/>
        <v>-2.3025850929940455</v>
      </c>
      <c r="AJ143" s="7"/>
      <c r="AK143" s="7">
        <f t="shared" si="241"/>
        <v>-1.4696759700589417</v>
      </c>
      <c r="AL143" s="7">
        <f t="shared" si="242"/>
        <v>-2.0402208285265546</v>
      </c>
      <c r="AM143" s="7">
        <f t="shared" si="243"/>
        <v>-2.0402208285265546</v>
      </c>
      <c r="AN143" s="7">
        <f t="shared" si="244"/>
        <v>-1.8971199848858813</v>
      </c>
      <c r="AO143" s="7">
        <f t="shared" ref="AO143:AO144" si="251">LN(L143)</f>
        <v>-2.3025850929940455</v>
      </c>
      <c r="AP143" s="7">
        <f t="shared" si="245"/>
        <v>-1.7147984280919266</v>
      </c>
      <c r="AQ143" s="7">
        <f t="shared" ref="AQ143:AQ144" si="252">LN(N143)</f>
        <v>-2.3025850929940455</v>
      </c>
      <c r="AR143" s="7">
        <f t="shared" si="246"/>
        <v>-2.0402208285265546</v>
      </c>
      <c r="AS143" s="7">
        <f t="shared" si="231"/>
        <v>-1.8971199848858813</v>
      </c>
      <c r="AT143" s="7">
        <f t="shared" si="232"/>
        <v>-2.5257286443082556</v>
      </c>
      <c r="AU143" s="7">
        <f t="shared" si="233"/>
        <v>-2.9957322735539909</v>
      </c>
      <c r="AV143" s="7" t="e">
        <f t="shared" si="234"/>
        <v>#NUM!</v>
      </c>
      <c r="BF143">
        <f t="shared" si="235"/>
        <v>-1.9759283818255629</v>
      </c>
      <c r="BG143">
        <f t="shared" si="236"/>
        <v>0.26374724894202162</v>
      </c>
      <c r="BI143" s="7">
        <f t="shared" si="237"/>
        <v>0.21393078244377603</v>
      </c>
      <c r="BJ143" s="7">
        <f t="shared" si="238"/>
        <v>0.23</v>
      </c>
      <c r="BK143" s="7">
        <f t="shared" si="239"/>
        <v>0.14374999999999999</v>
      </c>
      <c r="BM143">
        <f t="shared" si="247"/>
        <v>1.0751140970582258</v>
      </c>
      <c r="BN143">
        <f t="shared" si="248"/>
        <v>1.6</v>
      </c>
      <c r="BO143">
        <f t="shared" si="249"/>
        <v>1.4882141387393115</v>
      </c>
      <c r="BP143">
        <f t="shared" si="240"/>
        <v>8</v>
      </c>
      <c r="BX143">
        <f t="shared" si="226"/>
        <v>8</v>
      </c>
      <c r="BY143">
        <f t="shared" si="171"/>
        <v>1.0751140970582258</v>
      </c>
      <c r="CB143" s="52">
        <f t="shared" si="250"/>
        <v>8</v>
      </c>
      <c r="CC143" s="52">
        <f t="shared" si="250"/>
        <v>1.0751140970582258</v>
      </c>
    </row>
    <row r="144" spans="2:81" ht="15" thickBot="1" x14ac:dyDescent="0.35">
      <c r="B144">
        <v>14</v>
      </c>
      <c r="C144" s="11">
        <v>0.08</v>
      </c>
      <c r="D144" s="11">
        <v>0.18</v>
      </c>
      <c r="E144" s="11">
        <v>0.1</v>
      </c>
      <c r="F144" s="11">
        <v>0.13</v>
      </c>
      <c r="G144" s="30">
        <v>0.1</v>
      </c>
      <c r="H144" s="28">
        <v>0.28000000000000003</v>
      </c>
      <c r="I144" s="28">
        <v>0.13</v>
      </c>
      <c r="J144" s="28">
        <v>0.18</v>
      </c>
      <c r="K144" s="14">
        <v>0.18</v>
      </c>
      <c r="L144" s="14">
        <v>0.13</v>
      </c>
      <c r="M144" s="28">
        <v>0.25</v>
      </c>
      <c r="N144" s="28">
        <v>0.18</v>
      </c>
      <c r="O144" s="27">
        <v>0.18</v>
      </c>
      <c r="P144" s="11">
        <v>0.2</v>
      </c>
      <c r="Q144" s="11">
        <v>0.1</v>
      </c>
      <c r="R144" s="11">
        <v>0.08</v>
      </c>
      <c r="S144" s="11">
        <v>0.08</v>
      </c>
      <c r="AB144" s="11"/>
      <c r="AC144" s="11"/>
      <c r="AE144">
        <v>14</v>
      </c>
      <c r="AF144" s="7">
        <f t="shared" si="227"/>
        <v>-2.5257286443082556</v>
      </c>
      <c r="AG144" s="7">
        <f t="shared" si="228"/>
        <v>-1.7147984280919266</v>
      </c>
      <c r="AH144" s="7">
        <f t="shared" si="229"/>
        <v>-2.3025850929940455</v>
      </c>
      <c r="AI144" s="7">
        <f t="shared" si="230"/>
        <v>-2.0402208285265546</v>
      </c>
      <c r="AJ144" s="7">
        <f t="shared" ref="AJ144" si="253">LN(G144)</f>
        <v>-2.3025850929940455</v>
      </c>
      <c r="AK144" s="7">
        <f t="shared" si="241"/>
        <v>-1.2729656758128873</v>
      </c>
      <c r="AL144" s="7">
        <f t="shared" si="242"/>
        <v>-2.0402208285265546</v>
      </c>
      <c r="AM144" s="7">
        <f t="shared" si="243"/>
        <v>-1.7147984280919266</v>
      </c>
      <c r="AN144" s="7">
        <f t="shared" si="244"/>
        <v>-1.7147984280919266</v>
      </c>
      <c r="AO144" s="7">
        <f t="shared" si="251"/>
        <v>-2.0402208285265546</v>
      </c>
      <c r="AP144" s="7">
        <f t="shared" si="245"/>
        <v>-1.3862943611198906</v>
      </c>
      <c r="AQ144" s="7">
        <f t="shared" si="252"/>
        <v>-1.7147984280919266</v>
      </c>
      <c r="AR144" s="7">
        <f t="shared" si="246"/>
        <v>-1.7147984280919266</v>
      </c>
      <c r="AS144" s="7">
        <f t="shared" si="231"/>
        <v>-1.6094379124341003</v>
      </c>
      <c r="AT144" s="7">
        <f t="shared" si="232"/>
        <v>-2.3025850929940455</v>
      </c>
      <c r="AU144" s="7">
        <f t="shared" si="233"/>
        <v>-2.5257286443082556</v>
      </c>
      <c r="AV144" s="7">
        <f t="shared" si="234"/>
        <v>-2.5257286443082556</v>
      </c>
      <c r="BF144">
        <f t="shared" si="235"/>
        <v>-1.766831166594182</v>
      </c>
      <c r="BG144">
        <f t="shared" si="236"/>
        <v>0.3047871918724181</v>
      </c>
      <c r="BI144" s="7">
        <f t="shared" si="237"/>
        <v>0.28209797237960177</v>
      </c>
      <c r="BJ144" s="7">
        <f t="shared" si="238"/>
        <v>0.28000000000000003</v>
      </c>
      <c r="BK144" s="7">
        <f t="shared" si="239"/>
        <v>0.17888888888888888</v>
      </c>
      <c r="BM144">
        <f t="shared" si="247"/>
        <v>0.99256296540558386</v>
      </c>
      <c r="BN144">
        <f t="shared" si="248"/>
        <v>1.5652173913043481</v>
      </c>
      <c r="BO144">
        <f t="shared" si="249"/>
        <v>1.5769451872151652</v>
      </c>
      <c r="BP144">
        <f t="shared" si="240"/>
        <v>9</v>
      </c>
      <c r="BX144">
        <f t="shared" si="226"/>
        <v>9</v>
      </c>
      <c r="BY144">
        <f t="shared" si="171"/>
        <v>0.99256296540558386</v>
      </c>
      <c r="CB144" s="52">
        <f t="shared" si="250"/>
        <v>9</v>
      </c>
      <c r="CC144" s="52">
        <f t="shared" si="250"/>
        <v>0.99256296540558386</v>
      </c>
    </row>
    <row r="145" spans="2:81" x14ac:dyDescent="0.3">
      <c r="K145" s="36"/>
      <c r="L145" s="36"/>
      <c r="BX145">
        <f t="shared" si="226"/>
        <v>0</v>
      </c>
      <c r="BY145">
        <f t="shared" si="171"/>
        <v>0</v>
      </c>
    </row>
    <row r="146" spans="2:81" x14ac:dyDescent="0.3">
      <c r="K146" s="36"/>
      <c r="L146" s="36"/>
      <c r="BX146">
        <f t="shared" si="226"/>
        <v>0</v>
      </c>
      <c r="BY146">
        <f t="shared" si="171"/>
        <v>0</v>
      </c>
    </row>
    <row r="147" spans="2:81" x14ac:dyDescent="0.3">
      <c r="K147" s="36"/>
      <c r="L147" s="36"/>
      <c r="BX147">
        <f t="shared" si="226"/>
        <v>0</v>
      </c>
      <c r="BY147">
        <f t="shared" si="171"/>
        <v>0</v>
      </c>
    </row>
    <row r="148" spans="2:81" ht="15" thickBot="1" x14ac:dyDescent="0.35">
      <c r="B148" s="1" t="s">
        <v>41</v>
      </c>
      <c r="K148" s="36"/>
      <c r="L148" s="36"/>
      <c r="AE148" s="1" t="s">
        <v>41</v>
      </c>
      <c r="AF148"/>
      <c r="AN148" s="36"/>
      <c r="AO148" s="36"/>
      <c r="BM148" s="50">
        <f>AVERAGE(BM151:BM157)</f>
        <v>0.98543617271154671</v>
      </c>
      <c r="BN148" s="50">
        <f t="shared" ref="BN148:BO148" si="254">AVERAGE(BN151:BN157)</f>
        <v>1.81571141769919</v>
      </c>
      <c r="BO148" s="50">
        <f t="shared" si="254"/>
        <v>1.8513887491737702</v>
      </c>
      <c r="BX148">
        <f t="shared" si="226"/>
        <v>0</v>
      </c>
      <c r="BY148">
        <f t="shared" si="171"/>
        <v>0.98543617271154671</v>
      </c>
      <c r="CB148" s="52" t="str">
        <f t="shared" si="250"/>
        <v/>
      </c>
    </row>
    <row r="149" spans="2:81" ht="15" thickBot="1" x14ac:dyDescent="0.35">
      <c r="G149" s="53" t="s">
        <v>2</v>
      </c>
      <c r="H149" s="54"/>
      <c r="I149" s="54"/>
      <c r="J149" s="54"/>
      <c r="K149" s="54"/>
      <c r="L149" s="54"/>
      <c r="M149" s="54"/>
      <c r="N149" s="54"/>
      <c r="O149" s="55"/>
      <c r="AE149"/>
      <c r="AF149"/>
      <c r="AJ149" s="53" t="s">
        <v>2</v>
      </c>
      <c r="AK149" s="54"/>
      <c r="AL149" s="54"/>
      <c r="AM149" s="54"/>
      <c r="AN149" s="54"/>
      <c r="AO149" s="54"/>
      <c r="AP149" s="54"/>
      <c r="AQ149" s="54"/>
      <c r="AR149" s="55"/>
      <c r="BX149">
        <f t="shared" si="226"/>
        <v>0</v>
      </c>
      <c r="BY149">
        <f t="shared" si="171"/>
        <v>0</v>
      </c>
    </row>
    <row r="150" spans="2:81" x14ac:dyDescent="0.3">
      <c r="B150" t="s">
        <v>3</v>
      </c>
      <c r="C150" s="32" t="s">
        <v>4</v>
      </c>
      <c r="D150" s="32" t="s">
        <v>5</v>
      </c>
      <c r="E150" s="32" t="s">
        <v>24</v>
      </c>
      <c r="F150" s="32" t="s">
        <v>6</v>
      </c>
      <c r="G150" s="33" t="s">
        <v>8</v>
      </c>
      <c r="H150" s="34" t="s">
        <v>21</v>
      </c>
      <c r="I150" s="34" t="s">
        <v>35</v>
      </c>
      <c r="J150" s="34" t="s">
        <v>9</v>
      </c>
      <c r="K150" s="21" t="s">
        <v>28</v>
      </c>
      <c r="L150" s="21" t="s">
        <v>31</v>
      </c>
      <c r="M150" s="34" t="s">
        <v>10</v>
      </c>
      <c r="N150" s="34" t="s">
        <v>11</v>
      </c>
      <c r="O150" s="34" t="s">
        <v>36</v>
      </c>
      <c r="P150" s="34" t="s">
        <v>42</v>
      </c>
      <c r="Q150" s="34" t="s">
        <v>12</v>
      </c>
      <c r="R150" s="35" t="s">
        <v>13</v>
      </c>
      <c r="S150" s="32" t="s">
        <v>25</v>
      </c>
      <c r="T150" s="32" t="s">
        <v>14</v>
      </c>
      <c r="U150" s="32" t="s">
        <v>15</v>
      </c>
      <c r="V150" s="32" t="s">
        <v>22</v>
      </c>
      <c r="AB150" s="6"/>
      <c r="AC150" s="4"/>
      <c r="AE150" t="s">
        <v>3</v>
      </c>
      <c r="AF150" s="32" t="s">
        <v>4</v>
      </c>
      <c r="AG150" s="32" t="s">
        <v>5</v>
      </c>
      <c r="AH150" s="32" t="s">
        <v>24</v>
      </c>
      <c r="AI150" s="32" t="s">
        <v>6</v>
      </c>
      <c r="AJ150" s="33" t="s">
        <v>8</v>
      </c>
      <c r="AK150" s="34" t="s">
        <v>21</v>
      </c>
      <c r="AL150" s="34" t="s">
        <v>35</v>
      </c>
      <c r="AM150" s="34" t="s">
        <v>9</v>
      </c>
      <c r="AN150" s="21" t="s">
        <v>28</v>
      </c>
      <c r="AO150" s="21" t="s">
        <v>31</v>
      </c>
      <c r="AP150" s="34" t="s">
        <v>10</v>
      </c>
      <c r="AQ150" s="34" t="s">
        <v>11</v>
      </c>
      <c r="AR150" s="34" t="s">
        <v>36</v>
      </c>
      <c r="AS150" s="34" t="s">
        <v>42</v>
      </c>
      <c r="AT150" s="34" t="s">
        <v>12</v>
      </c>
      <c r="AU150" s="35" t="s">
        <v>13</v>
      </c>
      <c r="AV150" s="32" t="s">
        <v>25</v>
      </c>
      <c r="AW150" s="32" t="s">
        <v>14</v>
      </c>
      <c r="AX150" s="32" t="s">
        <v>15</v>
      </c>
      <c r="AY150" s="32" t="s">
        <v>22</v>
      </c>
      <c r="BF150" t="s">
        <v>51</v>
      </c>
      <c r="BG150" t="s">
        <v>52</v>
      </c>
      <c r="BI150" s="47" t="s">
        <v>53</v>
      </c>
      <c r="BJ150" s="47" t="s">
        <v>68</v>
      </c>
      <c r="BK150" s="1" t="s">
        <v>69</v>
      </c>
      <c r="BM150" s="1" t="s">
        <v>70</v>
      </c>
      <c r="BN150" s="1" t="s">
        <v>71</v>
      </c>
      <c r="BO150" s="1" t="s">
        <v>72</v>
      </c>
      <c r="BX150">
        <f t="shared" si="226"/>
        <v>0</v>
      </c>
    </row>
    <row r="151" spans="2:81" x14ac:dyDescent="0.3">
      <c r="B151">
        <v>0</v>
      </c>
      <c r="G151" s="23"/>
      <c r="K151" s="3"/>
      <c r="L151" s="3"/>
      <c r="R151" s="37"/>
      <c r="AB151" s="11"/>
      <c r="AC151" s="11"/>
      <c r="AE151">
        <v>0</v>
      </c>
      <c r="AF151" s="7" t="e">
        <f>LN(C151)</f>
        <v>#NUM!</v>
      </c>
      <c r="AG151" s="7" t="e">
        <f t="shared" ref="AG151:AY151" si="255">LN(D151)</f>
        <v>#NUM!</v>
      </c>
      <c r="AH151" s="7" t="e">
        <f t="shared" si="255"/>
        <v>#NUM!</v>
      </c>
      <c r="AI151" s="7" t="e">
        <f t="shared" si="255"/>
        <v>#NUM!</v>
      </c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 t="e">
        <f t="shared" si="255"/>
        <v>#NUM!</v>
      </c>
      <c r="AW151" s="7" t="e">
        <f t="shared" si="255"/>
        <v>#NUM!</v>
      </c>
      <c r="AX151" s="7" t="e">
        <f t="shared" si="255"/>
        <v>#NUM!</v>
      </c>
      <c r="AY151" s="7" t="e">
        <f t="shared" si="255"/>
        <v>#NUM!</v>
      </c>
      <c r="BF151" t="e">
        <f>AVERAGE(AJ151:AU151)</f>
        <v>#DIV/0!</v>
      </c>
      <c r="BG151" t="e">
        <f>_xlfn.STDEV.P(AJ151:AU151)</f>
        <v>#DIV/0!</v>
      </c>
      <c r="BI151" s="7" t="e">
        <f t="shared" ref="BI151" si="256">_xlfn.LOGNORM.INV(0.95,BF151,BG151)</f>
        <v>#DIV/0!</v>
      </c>
      <c r="BJ151" s="7">
        <f>MAX(G151:R151)</f>
        <v>0</v>
      </c>
      <c r="BK151" s="7" t="e">
        <f>AVERAGE(G151:R151)</f>
        <v>#DIV/0!</v>
      </c>
      <c r="BP151">
        <f>COUNTA(G151:R151)</f>
        <v>0</v>
      </c>
      <c r="BX151">
        <f t="shared" si="226"/>
        <v>0</v>
      </c>
      <c r="BY151">
        <f t="shared" si="171"/>
        <v>0</v>
      </c>
    </row>
    <row r="152" spans="2:81" x14ac:dyDescent="0.3">
      <c r="B152">
        <v>5</v>
      </c>
      <c r="G152" s="23"/>
      <c r="K152" s="3"/>
      <c r="L152" s="3"/>
      <c r="R152" s="37"/>
      <c r="AB152" s="11"/>
      <c r="AC152" s="11"/>
      <c r="AE152">
        <v>5</v>
      </c>
      <c r="AF152" s="7" t="e">
        <f t="shared" ref="AF152:AF157" si="257">LN(C152)</f>
        <v>#NUM!</v>
      </c>
      <c r="AG152" s="7" t="e">
        <f t="shared" ref="AG152:AG157" si="258">LN(D152)</f>
        <v>#NUM!</v>
      </c>
      <c r="AH152" s="7" t="e">
        <f t="shared" ref="AH152:AH157" si="259">LN(E152)</f>
        <v>#NUM!</v>
      </c>
      <c r="AI152" s="7" t="e">
        <f t="shared" ref="AI152:AI157" si="260">LN(F152)</f>
        <v>#NUM!</v>
      </c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 t="e">
        <f t="shared" ref="AV152:AV157" si="261">LN(S152)</f>
        <v>#NUM!</v>
      </c>
      <c r="AW152" s="7" t="e">
        <f t="shared" ref="AW152:AW157" si="262">LN(T152)</f>
        <v>#NUM!</v>
      </c>
      <c r="AX152" s="7" t="e">
        <f t="shared" ref="AX152:AX157" si="263">LN(U152)</f>
        <v>#NUM!</v>
      </c>
      <c r="AY152" s="7" t="e">
        <f t="shared" ref="AY152:AY157" si="264">LN(V152)</f>
        <v>#NUM!</v>
      </c>
      <c r="BF152" t="e">
        <f t="shared" ref="BF152:BF157" si="265">AVERAGE(AJ152:AU152)</f>
        <v>#DIV/0!</v>
      </c>
      <c r="BG152" t="e">
        <f t="shared" ref="BG152:BG157" si="266">_xlfn.STDEV.P(AJ152:AU152)</f>
        <v>#DIV/0!</v>
      </c>
      <c r="BI152" s="7" t="e">
        <f t="shared" ref="BI152:BI157" si="267">_xlfn.LOGNORM.INV(0.95,BF152,BG152)</f>
        <v>#DIV/0!</v>
      </c>
      <c r="BJ152" s="7">
        <f t="shared" ref="BJ152:BJ157" si="268">MAX(G152:R152)</f>
        <v>0</v>
      </c>
      <c r="BK152" s="7" t="e">
        <f t="shared" ref="BK152:BK157" si="269">AVERAGE(G152:R152)</f>
        <v>#DIV/0!</v>
      </c>
      <c r="BP152">
        <f t="shared" ref="BP152:BP157" si="270">COUNTA(G152:R152)</f>
        <v>0</v>
      </c>
      <c r="BX152">
        <f t="shared" si="226"/>
        <v>0</v>
      </c>
      <c r="BY152">
        <f t="shared" si="171"/>
        <v>0</v>
      </c>
    </row>
    <row r="153" spans="2:81" x14ac:dyDescent="0.3">
      <c r="B153">
        <v>8</v>
      </c>
      <c r="F153">
        <v>0.05</v>
      </c>
      <c r="G153" s="23">
        <v>0.05</v>
      </c>
      <c r="I153">
        <v>0.05</v>
      </c>
      <c r="J153">
        <v>0.05</v>
      </c>
      <c r="K153" s="3">
        <v>0.05</v>
      </c>
      <c r="L153" s="3"/>
      <c r="M153">
        <v>0.05</v>
      </c>
      <c r="O153">
        <v>0.03</v>
      </c>
      <c r="R153" s="37">
        <v>0.08</v>
      </c>
      <c r="AB153" s="11"/>
      <c r="AC153" s="11"/>
      <c r="AE153">
        <v>8</v>
      </c>
      <c r="AF153" s="7" t="e">
        <f t="shared" si="257"/>
        <v>#NUM!</v>
      </c>
      <c r="AG153" s="7" t="e">
        <f t="shared" si="258"/>
        <v>#NUM!</v>
      </c>
      <c r="AH153" s="7" t="e">
        <f t="shared" si="259"/>
        <v>#NUM!</v>
      </c>
      <c r="AI153" s="7">
        <f t="shared" si="260"/>
        <v>-2.9957322735539909</v>
      </c>
      <c r="AJ153" s="7">
        <f t="shared" ref="AJ153:AJ157" si="271">LN(G153)</f>
        <v>-2.9957322735539909</v>
      </c>
      <c r="AK153" s="7"/>
      <c r="AL153" s="7">
        <f t="shared" ref="AL153:AL157" si="272">LN(I153)</f>
        <v>-2.9957322735539909</v>
      </c>
      <c r="AM153" s="7">
        <f t="shared" ref="AM153:AM157" si="273">LN(J153)</f>
        <v>-2.9957322735539909</v>
      </c>
      <c r="AN153" s="7">
        <f t="shared" ref="AN153:AN157" si="274">LN(K153)</f>
        <v>-2.9957322735539909</v>
      </c>
      <c r="AO153" s="7"/>
      <c r="AP153" s="7">
        <f t="shared" ref="AP153:AP157" si="275">LN(M153)</f>
        <v>-2.9957322735539909</v>
      </c>
      <c r="AQ153" s="7"/>
      <c r="AR153" s="7">
        <f t="shared" ref="AR153:AR157" si="276">LN(O153)</f>
        <v>-3.5065578973199818</v>
      </c>
      <c r="AS153" s="7"/>
      <c r="AT153" s="7"/>
      <c r="AU153" s="7">
        <f t="shared" ref="AU153:AU157" si="277">LN(R153)</f>
        <v>-2.5257286443082556</v>
      </c>
      <c r="AV153" s="7" t="e">
        <f t="shared" si="261"/>
        <v>#NUM!</v>
      </c>
      <c r="AW153" s="7" t="e">
        <f t="shared" si="262"/>
        <v>#NUM!</v>
      </c>
      <c r="AX153" s="7" t="e">
        <f t="shared" si="263"/>
        <v>#NUM!</v>
      </c>
      <c r="AY153" s="7" t="e">
        <f t="shared" si="264"/>
        <v>#NUM!</v>
      </c>
      <c r="BF153">
        <f t="shared" si="265"/>
        <v>-3.0015639870568842</v>
      </c>
      <c r="BG153">
        <f t="shared" si="266"/>
        <v>0.26229976505174857</v>
      </c>
      <c r="BI153" s="7">
        <f t="shared" si="267"/>
        <v>7.6526417790864665E-2</v>
      </c>
      <c r="BJ153" s="7">
        <f t="shared" si="268"/>
        <v>0.08</v>
      </c>
      <c r="BK153" s="7">
        <f t="shared" si="269"/>
        <v>5.1428571428571435E-2</v>
      </c>
      <c r="BM153">
        <f t="shared" ref="BM153:BM157" si="278">BJ153/BI153</f>
        <v>1.0453906286143972</v>
      </c>
      <c r="BN153">
        <f t="shared" ref="BN153:BN157" si="279">BJ153/BK153</f>
        <v>1.5555555555555554</v>
      </c>
      <c r="BO153">
        <f t="shared" ref="BO153:BO157" si="280">BI153/BK153</f>
        <v>1.4880136792668128</v>
      </c>
      <c r="BP153">
        <f t="shared" si="270"/>
        <v>7</v>
      </c>
      <c r="BX153">
        <f t="shared" si="226"/>
        <v>7</v>
      </c>
      <c r="BY153">
        <f t="shared" si="171"/>
        <v>1.0453906286143972</v>
      </c>
      <c r="CB153" s="52">
        <f t="shared" si="250"/>
        <v>7</v>
      </c>
      <c r="CC153" s="52">
        <f t="shared" si="250"/>
        <v>1.0453906286143972</v>
      </c>
    </row>
    <row r="154" spans="2:81" x14ac:dyDescent="0.3">
      <c r="B154">
        <v>11</v>
      </c>
      <c r="E154">
        <v>0.05</v>
      </c>
      <c r="F154">
        <v>0.13</v>
      </c>
      <c r="G154" s="23">
        <v>0.1</v>
      </c>
      <c r="H154">
        <v>0.03</v>
      </c>
      <c r="I154">
        <v>0.1</v>
      </c>
      <c r="J154">
        <v>0.08</v>
      </c>
      <c r="K154" s="3">
        <v>0.05</v>
      </c>
      <c r="L154" s="3"/>
      <c r="M154">
        <v>0.05</v>
      </c>
      <c r="N154">
        <v>0.03</v>
      </c>
      <c r="O154">
        <v>0.05</v>
      </c>
      <c r="Q154">
        <v>0.05</v>
      </c>
      <c r="R154" s="37">
        <v>0.13</v>
      </c>
      <c r="S154">
        <v>0.03</v>
      </c>
      <c r="AB154" s="11"/>
      <c r="AC154" s="11"/>
      <c r="AE154">
        <v>11</v>
      </c>
      <c r="AF154" s="7" t="e">
        <f t="shared" si="257"/>
        <v>#NUM!</v>
      </c>
      <c r="AG154" s="7" t="e">
        <f t="shared" si="258"/>
        <v>#NUM!</v>
      </c>
      <c r="AH154" s="7">
        <f t="shared" si="259"/>
        <v>-2.9957322735539909</v>
      </c>
      <c r="AI154" s="7">
        <f t="shared" si="260"/>
        <v>-2.0402208285265546</v>
      </c>
      <c r="AJ154" s="7">
        <f t="shared" si="271"/>
        <v>-2.3025850929940455</v>
      </c>
      <c r="AK154" s="7">
        <f t="shared" ref="AK154:AK157" si="281">LN(H154)</f>
        <v>-3.5065578973199818</v>
      </c>
      <c r="AL154" s="7">
        <f t="shared" si="272"/>
        <v>-2.3025850929940455</v>
      </c>
      <c r="AM154" s="7">
        <f t="shared" si="273"/>
        <v>-2.5257286443082556</v>
      </c>
      <c r="AN154" s="7">
        <f t="shared" si="274"/>
        <v>-2.9957322735539909</v>
      </c>
      <c r="AO154" s="7"/>
      <c r="AP154" s="7">
        <f t="shared" si="275"/>
        <v>-2.9957322735539909</v>
      </c>
      <c r="AQ154" s="7">
        <f t="shared" ref="AQ154:AQ157" si="282">LN(N154)</f>
        <v>-3.5065578973199818</v>
      </c>
      <c r="AR154" s="7">
        <f t="shared" si="276"/>
        <v>-2.9957322735539909</v>
      </c>
      <c r="AS154" s="7"/>
      <c r="AT154" s="7">
        <f t="shared" ref="AT154:AT157" si="283">LN(Q154)</f>
        <v>-2.9957322735539909</v>
      </c>
      <c r="AU154" s="7">
        <f t="shared" si="277"/>
        <v>-2.0402208285265546</v>
      </c>
      <c r="AV154" s="7">
        <f t="shared" si="261"/>
        <v>-3.5065578973199818</v>
      </c>
      <c r="AW154" s="7" t="e">
        <f t="shared" si="262"/>
        <v>#NUM!</v>
      </c>
      <c r="AX154" s="7" t="e">
        <f t="shared" si="263"/>
        <v>#NUM!</v>
      </c>
      <c r="AY154" s="7" t="e">
        <f t="shared" si="264"/>
        <v>#NUM!</v>
      </c>
      <c r="BF154">
        <f t="shared" si="265"/>
        <v>-2.8167164547678825</v>
      </c>
      <c r="BG154">
        <f t="shared" si="266"/>
        <v>0.47919000020390673</v>
      </c>
      <c r="BI154" s="7">
        <f t="shared" si="267"/>
        <v>0.13153016724942432</v>
      </c>
      <c r="BJ154" s="7">
        <f t="shared" si="268"/>
        <v>0.13</v>
      </c>
      <c r="BK154" s="7">
        <f t="shared" si="269"/>
        <v>6.699999999999999E-2</v>
      </c>
      <c r="BM154">
        <f t="shared" si="278"/>
        <v>0.98836641599852437</v>
      </c>
      <c r="BN154">
        <f t="shared" si="279"/>
        <v>1.9402985074626868</v>
      </c>
      <c r="BO154">
        <f t="shared" si="280"/>
        <v>1.9631368246182737</v>
      </c>
      <c r="BP154">
        <f t="shared" si="270"/>
        <v>10</v>
      </c>
      <c r="BX154">
        <f t="shared" si="226"/>
        <v>10</v>
      </c>
      <c r="BY154">
        <f t="shared" si="171"/>
        <v>0.98836641599852437</v>
      </c>
      <c r="CB154" s="52">
        <f t="shared" si="250"/>
        <v>10</v>
      </c>
      <c r="CC154" s="52">
        <f t="shared" si="250"/>
        <v>0.98836641599852437</v>
      </c>
    </row>
    <row r="155" spans="2:81" x14ac:dyDescent="0.3">
      <c r="B155">
        <v>14</v>
      </c>
      <c r="E155">
        <v>0.08</v>
      </c>
      <c r="F155">
        <v>0.13</v>
      </c>
      <c r="G155" s="23">
        <v>0.15</v>
      </c>
      <c r="H155">
        <v>0.03</v>
      </c>
      <c r="I155">
        <v>0.1</v>
      </c>
      <c r="J155">
        <v>0.1</v>
      </c>
      <c r="K155" s="3">
        <v>0.1</v>
      </c>
      <c r="L155" s="3"/>
      <c r="M155">
        <v>0.1</v>
      </c>
      <c r="N155">
        <v>0.05</v>
      </c>
      <c r="O155">
        <v>0.05</v>
      </c>
      <c r="Q155">
        <v>0.1</v>
      </c>
      <c r="R155" s="37">
        <v>0.18</v>
      </c>
      <c r="S155">
        <v>0.05</v>
      </c>
      <c r="T155">
        <v>0.05</v>
      </c>
      <c r="U155">
        <v>0.03</v>
      </c>
      <c r="AB155" s="11"/>
      <c r="AC155" s="11"/>
      <c r="AE155">
        <v>14</v>
      </c>
      <c r="AF155" s="7" t="e">
        <f t="shared" si="257"/>
        <v>#NUM!</v>
      </c>
      <c r="AG155" s="7" t="e">
        <f t="shared" si="258"/>
        <v>#NUM!</v>
      </c>
      <c r="AH155" s="7">
        <f t="shared" si="259"/>
        <v>-2.5257286443082556</v>
      </c>
      <c r="AI155" s="7">
        <f t="shared" si="260"/>
        <v>-2.0402208285265546</v>
      </c>
      <c r="AJ155" s="7">
        <f t="shared" si="271"/>
        <v>-1.8971199848858813</v>
      </c>
      <c r="AK155" s="7">
        <f t="shared" si="281"/>
        <v>-3.5065578973199818</v>
      </c>
      <c r="AL155" s="7">
        <f t="shared" si="272"/>
        <v>-2.3025850929940455</v>
      </c>
      <c r="AM155" s="7">
        <f t="shared" si="273"/>
        <v>-2.3025850929940455</v>
      </c>
      <c r="AN155" s="7">
        <f t="shared" si="274"/>
        <v>-2.3025850929940455</v>
      </c>
      <c r="AO155" s="7"/>
      <c r="AP155" s="7">
        <f t="shared" si="275"/>
        <v>-2.3025850929940455</v>
      </c>
      <c r="AQ155" s="7">
        <f t="shared" si="282"/>
        <v>-2.9957322735539909</v>
      </c>
      <c r="AR155" s="7">
        <f t="shared" si="276"/>
        <v>-2.9957322735539909</v>
      </c>
      <c r="AS155" s="7"/>
      <c r="AT155" s="7">
        <f t="shared" si="283"/>
        <v>-2.3025850929940455</v>
      </c>
      <c r="AU155" s="7">
        <f t="shared" si="277"/>
        <v>-1.7147984280919266</v>
      </c>
      <c r="AV155" s="7">
        <f t="shared" si="261"/>
        <v>-2.9957322735539909</v>
      </c>
      <c r="AW155" s="7">
        <f t="shared" si="262"/>
        <v>-2.9957322735539909</v>
      </c>
      <c r="AX155" s="7">
        <f t="shared" si="263"/>
        <v>-3.5065578973199818</v>
      </c>
      <c r="AY155" s="7" t="e">
        <f t="shared" si="264"/>
        <v>#NUM!</v>
      </c>
      <c r="BF155">
        <f t="shared" si="265"/>
        <v>-2.4622866322376002</v>
      </c>
      <c r="BG155">
        <f t="shared" si="266"/>
        <v>0.51626600143290147</v>
      </c>
      <c r="BI155" s="7">
        <f t="shared" si="267"/>
        <v>0.19926799986305627</v>
      </c>
      <c r="BJ155" s="7">
        <f t="shared" si="268"/>
        <v>0.18</v>
      </c>
      <c r="BK155" s="7">
        <f t="shared" si="269"/>
        <v>9.6000000000000002E-2</v>
      </c>
      <c r="BM155">
        <f t="shared" si="278"/>
        <v>0.90330610094798014</v>
      </c>
      <c r="BN155">
        <f t="shared" si="279"/>
        <v>1.875</v>
      </c>
      <c r="BO155">
        <f t="shared" si="280"/>
        <v>2.0757083319068359</v>
      </c>
      <c r="BP155">
        <f t="shared" si="270"/>
        <v>10</v>
      </c>
      <c r="BX155">
        <f t="shared" si="226"/>
        <v>10</v>
      </c>
      <c r="BY155">
        <f t="shared" si="171"/>
        <v>0.90330610094798014</v>
      </c>
      <c r="CB155" s="52">
        <f t="shared" si="250"/>
        <v>10</v>
      </c>
      <c r="CC155" s="52">
        <f t="shared" si="250"/>
        <v>0.90330610094798014</v>
      </c>
    </row>
    <row r="156" spans="2:81" x14ac:dyDescent="0.3">
      <c r="B156">
        <v>17</v>
      </c>
      <c r="C156">
        <v>0.03</v>
      </c>
      <c r="D156">
        <v>0.08</v>
      </c>
      <c r="E156">
        <v>0.13</v>
      </c>
      <c r="F156">
        <v>0.18</v>
      </c>
      <c r="G156" s="23">
        <v>0.15</v>
      </c>
      <c r="H156">
        <v>0.08</v>
      </c>
      <c r="I156">
        <v>0.13</v>
      </c>
      <c r="J156">
        <v>0.15</v>
      </c>
      <c r="K156" s="3">
        <v>0.13</v>
      </c>
      <c r="L156" s="3"/>
      <c r="M156">
        <v>0.13</v>
      </c>
      <c r="N156">
        <v>0.1</v>
      </c>
      <c r="O156">
        <v>0.05</v>
      </c>
      <c r="Q156">
        <v>0.13</v>
      </c>
      <c r="R156" s="37">
        <v>0.23</v>
      </c>
      <c r="S156">
        <v>0.1</v>
      </c>
      <c r="T156">
        <v>0.08</v>
      </c>
      <c r="U156">
        <v>0.08</v>
      </c>
      <c r="AB156" s="11"/>
      <c r="AC156" s="11"/>
      <c r="AE156">
        <v>17</v>
      </c>
      <c r="AF156" s="7">
        <f t="shared" si="257"/>
        <v>-3.5065578973199818</v>
      </c>
      <c r="AG156" s="7">
        <f t="shared" si="258"/>
        <v>-2.5257286443082556</v>
      </c>
      <c r="AH156" s="7">
        <f t="shared" si="259"/>
        <v>-2.0402208285265546</v>
      </c>
      <c r="AI156" s="7">
        <f t="shared" si="260"/>
        <v>-1.7147984280919266</v>
      </c>
      <c r="AJ156" s="7">
        <f t="shared" si="271"/>
        <v>-1.8971199848858813</v>
      </c>
      <c r="AK156" s="7">
        <f t="shared" si="281"/>
        <v>-2.5257286443082556</v>
      </c>
      <c r="AL156" s="7">
        <f t="shared" si="272"/>
        <v>-2.0402208285265546</v>
      </c>
      <c r="AM156" s="7">
        <f t="shared" si="273"/>
        <v>-1.8971199848858813</v>
      </c>
      <c r="AN156" s="7">
        <f t="shared" si="274"/>
        <v>-2.0402208285265546</v>
      </c>
      <c r="AO156" s="7"/>
      <c r="AP156" s="7">
        <f t="shared" si="275"/>
        <v>-2.0402208285265546</v>
      </c>
      <c r="AQ156" s="7">
        <f t="shared" si="282"/>
        <v>-2.3025850929940455</v>
      </c>
      <c r="AR156" s="7">
        <f t="shared" si="276"/>
        <v>-2.9957322735539909</v>
      </c>
      <c r="AS156" s="7"/>
      <c r="AT156" s="7">
        <f t="shared" si="283"/>
        <v>-2.0402208285265546</v>
      </c>
      <c r="AU156" s="7">
        <f t="shared" si="277"/>
        <v>-1.4696759700589417</v>
      </c>
      <c r="AV156" s="7">
        <f t="shared" si="261"/>
        <v>-2.3025850929940455</v>
      </c>
      <c r="AW156" s="7">
        <f t="shared" si="262"/>
        <v>-2.5257286443082556</v>
      </c>
      <c r="AX156" s="7">
        <f t="shared" si="263"/>
        <v>-2.5257286443082556</v>
      </c>
      <c r="AY156" s="7" t="e">
        <f t="shared" si="264"/>
        <v>#NUM!</v>
      </c>
      <c r="BF156">
        <f t="shared" si="265"/>
        <v>-2.1248845264793212</v>
      </c>
      <c r="BG156">
        <f t="shared" si="266"/>
        <v>0.38888979016527686</v>
      </c>
      <c r="BI156" s="7">
        <f t="shared" si="267"/>
        <v>0.22645302637464099</v>
      </c>
      <c r="BJ156" s="7">
        <f t="shared" si="268"/>
        <v>0.23</v>
      </c>
      <c r="BK156" s="7">
        <f t="shared" si="269"/>
        <v>0.128</v>
      </c>
      <c r="BM156">
        <f t="shared" si="278"/>
        <v>1.0156631760773687</v>
      </c>
      <c r="BN156">
        <f t="shared" si="279"/>
        <v>1.796875</v>
      </c>
      <c r="BO156">
        <f t="shared" si="280"/>
        <v>1.7691642685518827</v>
      </c>
      <c r="BP156">
        <f t="shared" si="270"/>
        <v>10</v>
      </c>
      <c r="BX156">
        <f t="shared" si="226"/>
        <v>10</v>
      </c>
      <c r="BY156">
        <f t="shared" si="171"/>
        <v>1.0156631760773687</v>
      </c>
      <c r="CB156" s="52">
        <f t="shared" si="250"/>
        <v>10</v>
      </c>
      <c r="CC156" s="52">
        <f t="shared" si="250"/>
        <v>1.0156631760773687</v>
      </c>
    </row>
    <row r="157" spans="2:81" ht="15" thickBot="1" x14ac:dyDescent="0.35">
      <c r="B157">
        <v>20</v>
      </c>
      <c r="C157">
        <v>0.05</v>
      </c>
      <c r="D157">
        <v>0.1</v>
      </c>
      <c r="E157">
        <v>0.15</v>
      </c>
      <c r="F157">
        <v>0.25</v>
      </c>
      <c r="G157" s="25">
        <v>0.18</v>
      </c>
      <c r="H157" s="26">
        <v>0.1</v>
      </c>
      <c r="I157" s="26">
        <v>0.15</v>
      </c>
      <c r="J157" s="26">
        <v>0.15</v>
      </c>
      <c r="K157" s="38">
        <v>0.13</v>
      </c>
      <c r="L157" s="38">
        <v>0.05</v>
      </c>
      <c r="M157" s="26">
        <v>0.15</v>
      </c>
      <c r="N157" s="26">
        <v>0.13</v>
      </c>
      <c r="O157" s="26">
        <v>0.05</v>
      </c>
      <c r="P157" s="26">
        <v>0.08</v>
      </c>
      <c r="Q157" s="26">
        <v>0.15</v>
      </c>
      <c r="R157" s="39">
        <v>0.25</v>
      </c>
      <c r="S157">
        <v>0.13</v>
      </c>
      <c r="T157">
        <v>0.13</v>
      </c>
      <c r="U157">
        <v>0.1</v>
      </c>
      <c r="V157">
        <v>0.127</v>
      </c>
      <c r="AB157" s="11"/>
      <c r="AC157" s="11"/>
      <c r="AE157">
        <v>20</v>
      </c>
      <c r="AF157" s="7">
        <f t="shared" si="257"/>
        <v>-2.9957322735539909</v>
      </c>
      <c r="AG157" s="7">
        <f t="shared" si="258"/>
        <v>-2.3025850929940455</v>
      </c>
      <c r="AH157" s="7">
        <f t="shared" si="259"/>
        <v>-1.8971199848858813</v>
      </c>
      <c r="AI157" s="7">
        <f t="shared" si="260"/>
        <v>-1.3862943611198906</v>
      </c>
      <c r="AJ157" s="7">
        <f t="shared" si="271"/>
        <v>-1.7147984280919266</v>
      </c>
      <c r="AK157" s="7">
        <f t="shared" si="281"/>
        <v>-2.3025850929940455</v>
      </c>
      <c r="AL157" s="7">
        <f t="shared" si="272"/>
        <v>-1.8971199848858813</v>
      </c>
      <c r="AM157" s="7">
        <f t="shared" si="273"/>
        <v>-1.8971199848858813</v>
      </c>
      <c r="AN157" s="7">
        <f t="shared" si="274"/>
        <v>-2.0402208285265546</v>
      </c>
      <c r="AO157" s="7">
        <f t="shared" ref="AO157" si="284">LN(L157)</f>
        <v>-2.9957322735539909</v>
      </c>
      <c r="AP157" s="7">
        <f t="shared" si="275"/>
        <v>-1.8971199848858813</v>
      </c>
      <c r="AQ157" s="7">
        <f t="shared" si="282"/>
        <v>-2.0402208285265546</v>
      </c>
      <c r="AR157" s="7">
        <f t="shared" si="276"/>
        <v>-2.9957322735539909</v>
      </c>
      <c r="AS157" s="7">
        <f t="shared" ref="AS157" si="285">LN(P157)</f>
        <v>-2.5257286443082556</v>
      </c>
      <c r="AT157" s="7">
        <f t="shared" si="283"/>
        <v>-1.8971199848858813</v>
      </c>
      <c r="AU157" s="7">
        <f t="shared" si="277"/>
        <v>-1.3862943611198906</v>
      </c>
      <c r="AV157" s="7">
        <f t="shared" si="261"/>
        <v>-2.0402208285265546</v>
      </c>
      <c r="AW157" s="7">
        <f t="shared" si="262"/>
        <v>-2.0402208285265546</v>
      </c>
      <c r="AX157" s="7">
        <f t="shared" si="263"/>
        <v>-2.3025850929940455</v>
      </c>
      <c r="AY157" s="7">
        <f t="shared" si="264"/>
        <v>-2.0635681925235456</v>
      </c>
      <c r="BF157">
        <f t="shared" si="265"/>
        <v>-2.1324827225182275</v>
      </c>
      <c r="BG157">
        <f t="shared" si="266"/>
        <v>0.46938265962668441</v>
      </c>
      <c r="BI157" s="7">
        <f t="shared" si="267"/>
        <v>0.25655378393285999</v>
      </c>
      <c r="BJ157" s="7">
        <f t="shared" si="268"/>
        <v>0.25</v>
      </c>
      <c r="BK157" s="7">
        <f t="shared" si="269"/>
        <v>0.13083333333333333</v>
      </c>
      <c r="BM157">
        <f t="shared" si="278"/>
        <v>0.97445454191946312</v>
      </c>
      <c r="BN157">
        <f t="shared" si="279"/>
        <v>1.910828025477707</v>
      </c>
      <c r="BO157">
        <f t="shared" si="280"/>
        <v>1.9609206415250446</v>
      </c>
      <c r="BP157">
        <f t="shared" si="270"/>
        <v>12</v>
      </c>
      <c r="BX157">
        <f t="shared" si="226"/>
        <v>12</v>
      </c>
      <c r="BY157">
        <f t="shared" si="171"/>
        <v>0.97445454191946312</v>
      </c>
      <c r="CB157" s="52">
        <f t="shared" si="250"/>
        <v>12</v>
      </c>
      <c r="CC157" s="52">
        <f t="shared" si="250"/>
        <v>0.97445454191946312</v>
      </c>
    </row>
    <row r="158" spans="2:81" x14ac:dyDescent="0.3">
      <c r="K158" s="3"/>
      <c r="L158" s="3"/>
      <c r="BX158">
        <f t="shared" si="226"/>
        <v>0</v>
      </c>
      <c r="BY158">
        <f t="shared" si="171"/>
        <v>0</v>
      </c>
    </row>
    <row r="159" spans="2:81" x14ac:dyDescent="0.3">
      <c r="K159" s="3"/>
      <c r="L159" s="3"/>
      <c r="BX159">
        <f t="shared" si="226"/>
        <v>0</v>
      </c>
      <c r="BY159">
        <f t="shared" si="171"/>
        <v>0</v>
      </c>
    </row>
    <row r="160" spans="2:81" x14ac:dyDescent="0.3">
      <c r="K160" s="3"/>
      <c r="L160" s="3"/>
      <c r="BX160">
        <f t="shared" si="226"/>
        <v>0</v>
      </c>
      <c r="BY160">
        <f t="shared" si="171"/>
        <v>0</v>
      </c>
      <c r="CB160" s="52" t="str">
        <f t="shared" si="250"/>
        <v/>
      </c>
    </row>
    <row r="161" spans="2:81" ht="15" thickBot="1" x14ac:dyDescent="0.35">
      <c r="B161" s="1" t="s">
        <v>43</v>
      </c>
      <c r="K161" s="3"/>
      <c r="L161" s="3"/>
      <c r="AE161" s="1" t="s">
        <v>43</v>
      </c>
      <c r="AF161"/>
      <c r="AN161" s="3"/>
      <c r="AO161" s="3"/>
      <c r="BM161" s="50">
        <f>AVERAGE(BM164:BM170)</f>
        <v>0.97533863536266596</v>
      </c>
      <c r="BN161" s="50">
        <f t="shared" ref="BN161:BO161" si="286">AVERAGE(BN164:BN170)</f>
        <v>1.5015784090698818</v>
      </c>
      <c r="BO161" s="50">
        <f t="shared" si="286"/>
        <v>1.5581793470073753</v>
      </c>
      <c r="BX161">
        <f t="shared" si="226"/>
        <v>0</v>
      </c>
      <c r="BY161">
        <f t="shared" si="171"/>
        <v>0.97533863536266596</v>
      </c>
      <c r="CB161" s="52" t="str">
        <f t="shared" si="250"/>
        <v/>
      </c>
    </row>
    <row r="162" spans="2:81" ht="15" thickBot="1" x14ac:dyDescent="0.35">
      <c r="G162" s="53" t="s">
        <v>2</v>
      </c>
      <c r="H162" s="54"/>
      <c r="I162" s="54"/>
      <c r="J162" s="54"/>
      <c r="K162" s="54"/>
      <c r="L162" s="54"/>
      <c r="M162" s="54"/>
      <c r="N162" s="54"/>
      <c r="O162" s="55"/>
      <c r="AE162"/>
      <c r="AF162"/>
      <c r="AJ162" s="53" t="s">
        <v>2</v>
      </c>
      <c r="AK162" s="54"/>
      <c r="AL162" s="54"/>
      <c r="AM162" s="54"/>
      <c r="AN162" s="54"/>
      <c r="AO162" s="54"/>
      <c r="AP162" s="54"/>
      <c r="AQ162" s="54"/>
      <c r="AR162" s="55"/>
      <c r="BX162">
        <f t="shared" si="226"/>
        <v>0</v>
      </c>
      <c r="BY162">
        <f t="shared" si="171"/>
        <v>0</v>
      </c>
    </row>
    <row r="163" spans="2:81" x14ac:dyDescent="0.3">
      <c r="B163" t="s">
        <v>3</v>
      </c>
      <c r="C163" s="32" t="s">
        <v>4</v>
      </c>
      <c r="D163" s="32" t="s">
        <v>5</v>
      </c>
      <c r="E163" s="32" t="s">
        <v>24</v>
      </c>
      <c r="F163" s="32" t="s">
        <v>6</v>
      </c>
      <c r="G163" s="33" t="s">
        <v>7</v>
      </c>
      <c r="H163" s="34" t="s">
        <v>8</v>
      </c>
      <c r="I163" s="34" t="s">
        <v>9</v>
      </c>
      <c r="J163" s="34" t="s">
        <v>28</v>
      </c>
      <c r="K163" s="21" t="s">
        <v>10</v>
      </c>
      <c r="L163" s="21" t="s">
        <v>11</v>
      </c>
      <c r="M163" s="34" t="s">
        <v>12</v>
      </c>
      <c r="N163" s="34" t="s">
        <v>32</v>
      </c>
      <c r="O163" s="35" t="s">
        <v>13</v>
      </c>
      <c r="P163" s="32" t="s">
        <v>25</v>
      </c>
      <c r="Q163" s="32" t="s">
        <v>14</v>
      </c>
      <c r="R163" s="32" t="s">
        <v>22</v>
      </c>
      <c r="S163" s="32" t="s">
        <v>26</v>
      </c>
      <c r="AB163" s="6"/>
      <c r="AC163" s="4"/>
      <c r="AE163" t="s">
        <v>3</v>
      </c>
      <c r="AF163" s="32" t="s">
        <v>4</v>
      </c>
      <c r="AG163" s="32" t="s">
        <v>5</v>
      </c>
      <c r="AH163" s="32" t="s">
        <v>24</v>
      </c>
      <c r="AI163" s="32" t="s">
        <v>6</v>
      </c>
      <c r="AJ163" s="33" t="s">
        <v>7</v>
      </c>
      <c r="AK163" s="34" t="s">
        <v>8</v>
      </c>
      <c r="AL163" s="34" t="s">
        <v>9</v>
      </c>
      <c r="AM163" s="34" t="s">
        <v>28</v>
      </c>
      <c r="AN163" s="21" t="s">
        <v>10</v>
      </c>
      <c r="AO163" s="21" t="s">
        <v>11</v>
      </c>
      <c r="AP163" s="34" t="s">
        <v>12</v>
      </c>
      <c r="AQ163" s="34" t="s">
        <v>32</v>
      </c>
      <c r="AR163" s="35" t="s">
        <v>13</v>
      </c>
      <c r="AS163" s="32" t="s">
        <v>25</v>
      </c>
      <c r="AT163" s="32" t="s">
        <v>14</v>
      </c>
      <c r="AU163" s="32" t="s">
        <v>22</v>
      </c>
      <c r="AV163" s="32" t="s">
        <v>26</v>
      </c>
      <c r="BF163" t="s">
        <v>51</v>
      </c>
      <c r="BG163" t="s">
        <v>52</v>
      </c>
      <c r="BI163" s="47" t="s">
        <v>53</v>
      </c>
      <c r="BJ163" s="47" t="s">
        <v>68</v>
      </c>
      <c r="BK163" s="1" t="s">
        <v>69</v>
      </c>
      <c r="BM163" s="1" t="s">
        <v>70</v>
      </c>
      <c r="BN163" s="1" t="s">
        <v>71</v>
      </c>
      <c r="BO163" s="1" t="s">
        <v>72</v>
      </c>
      <c r="BX163">
        <f t="shared" si="226"/>
        <v>0</v>
      </c>
    </row>
    <row r="164" spans="2:81" x14ac:dyDescent="0.3">
      <c r="B164">
        <v>0</v>
      </c>
      <c r="G164" s="23"/>
      <c r="K164" s="9"/>
      <c r="L164" s="9"/>
      <c r="M164" s="11"/>
      <c r="N164" s="11"/>
      <c r="O164" s="24"/>
      <c r="P164" s="11"/>
      <c r="Q164" s="11"/>
      <c r="R164" s="11"/>
      <c r="S164" s="11"/>
      <c r="T164" s="11"/>
      <c r="U164" s="11"/>
      <c r="V164" s="11"/>
      <c r="AB164" s="11"/>
      <c r="AC164" s="11"/>
      <c r="AE164">
        <v>0</v>
      </c>
      <c r="AF164" s="7" t="e">
        <f>LN(C164)</f>
        <v>#NUM!</v>
      </c>
      <c r="AG164" s="7" t="e">
        <f t="shared" ref="AG164:AV164" si="287">LN(D164)</f>
        <v>#NUM!</v>
      </c>
      <c r="AH164" s="7" t="e">
        <f t="shared" si="287"/>
        <v>#NUM!</v>
      </c>
      <c r="AI164" s="7" t="e">
        <f t="shared" si="287"/>
        <v>#NUM!</v>
      </c>
      <c r="AJ164" s="7"/>
      <c r="AK164" s="7"/>
      <c r="AL164" s="7"/>
      <c r="AM164" s="7"/>
      <c r="AN164" s="7"/>
      <c r="AO164" s="7"/>
      <c r="AP164" s="7"/>
      <c r="AQ164" s="7"/>
      <c r="AR164" s="7"/>
      <c r="AS164" s="7" t="e">
        <f t="shared" si="287"/>
        <v>#NUM!</v>
      </c>
      <c r="AT164" s="7" t="e">
        <f t="shared" si="287"/>
        <v>#NUM!</v>
      </c>
      <c r="AU164" s="7" t="e">
        <f t="shared" si="287"/>
        <v>#NUM!</v>
      </c>
      <c r="AV164" s="7" t="e">
        <f t="shared" si="287"/>
        <v>#NUM!</v>
      </c>
      <c r="BF164" t="e">
        <f>AVERAGE(AJ164:AR164)</f>
        <v>#DIV/0!</v>
      </c>
      <c r="BG164" t="e">
        <f>_xlfn.STDEV.P(AJ164:AR164)</f>
        <v>#DIV/0!</v>
      </c>
      <c r="BI164" s="7" t="e">
        <f t="shared" ref="BI164" si="288">_xlfn.LOGNORM.INV(0.95,BF164,BG164)</f>
        <v>#DIV/0!</v>
      </c>
      <c r="BJ164" s="7">
        <f>MAX(G164:O164)</f>
        <v>0</v>
      </c>
      <c r="BK164" s="7" t="e">
        <f>AVERAGE(G164:O164)</f>
        <v>#DIV/0!</v>
      </c>
      <c r="BP164">
        <f>COUNTA(G164:O164)</f>
        <v>0</v>
      </c>
      <c r="BX164">
        <f t="shared" si="226"/>
        <v>0</v>
      </c>
      <c r="BY164">
        <f t="shared" si="171"/>
        <v>0</v>
      </c>
    </row>
    <row r="165" spans="2:81" x14ac:dyDescent="0.3">
      <c r="B165">
        <v>5</v>
      </c>
      <c r="G165" s="23"/>
      <c r="K165" s="9"/>
      <c r="L165" s="9"/>
      <c r="M165" s="11"/>
      <c r="N165" s="11"/>
      <c r="O165" s="24"/>
      <c r="P165" s="11"/>
      <c r="Q165" s="11"/>
      <c r="R165" s="11"/>
      <c r="S165" s="11"/>
      <c r="T165" s="11"/>
      <c r="U165" s="11"/>
      <c r="V165" s="11"/>
      <c r="AB165" s="11"/>
      <c r="AC165" s="11"/>
      <c r="AE165">
        <v>5</v>
      </c>
      <c r="AF165" s="7" t="e">
        <f t="shared" ref="AF165:AF170" si="289">LN(C165)</f>
        <v>#NUM!</v>
      </c>
      <c r="AG165" s="7" t="e">
        <f t="shared" ref="AG165:AG170" si="290">LN(D165)</f>
        <v>#NUM!</v>
      </c>
      <c r="AH165" s="7" t="e">
        <f t="shared" ref="AH165:AH170" si="291">LN(E165)</f>
        <v>#NUM!</v>
      </c>
      <c r="AI165" s="7" t="e">
        <f t="shared" ref="AI165:AI170" si="292">LN(F165)</f>
        <v>#NUM!</v>
      </c>
      <c r="AJ165" s="7"/>
      <c r="AK165" s="7"/>
      <c r="AL165" s="7"/>
      <c r="AM165" s="7"/>
      <c r="AN165" s="7"/>
      <c r="AO165" s="7"/>
      <c r="AP165" s="7"/>
      <c r="AQ165" s="7"/>
      <c r="AR165" s="7"/>
      <c r="AS165" s="7" t="e">
        <f t="shared" ref="AS165:AS170" si="293">LN(P165)</f>
        <v>#NUM!</v>
      </c>
      <c r="AT165" s="7" t="e">
        <f t="shared" ref="AT165:AT170" si="294">LN(Q165)</f>
        <v>#NUM!</v>
      </c>
      <c r="AU165" s="7" t="e">
        <f t="shared" ref="AU165:AU170" si="295">LN(R165)</f>
        <v>#NUM!</v>
      </c>
      <c r="AV165" s="7" t="e">
        <f t="shared" ref="AV165:AV170" si="296">LN(S165)</f>
        <v>#NUM!</v>
      </c>
      <c r="BF165" t="e">
        <f t="shared" ref="BF165:BF170" si="297">AVERAGE(AJ165:AR165)</f>
        <v>#DIV/0!</v>
      </c>
      <c r="BG165" t="e">
        <f t="shared" ref="BG165:BG170" si="298">_xlfn.STDEV.P(AJ165:AR165)</f>
        <v>#DIV/0!</v>
      </c>
      <c r="BI165" s="7" t="e">
        <f t="shared" ref="BI165:BI170" si="299">_xlfn.LOGNORM.INV(0.95,BF165,BG165)</f>
        <v>#DIV/0!</v>
      </c>
      <c r="BJ165" s="7">
        <f t="shared" ref="BJ165:BJ170" si="300">MAX(G165:O165)</f>
        <v>0</v>
      </c>
      <c r="BK165" s="7" t="e">
        <f t="shared" ref="BK165:BK170" si="301">AVERAGE(G165:O165)</f>
        <v>#DIV/0!</v>
      </c>
      <c r="BP165">
        <f t="shared" ref="BP165:BP170" si="302">COUNTA(G165:O165)</f>
        <v>0</v>
      </c>
      <c r="BX165">
        <f t="shared" si="226"/>
        <v>0</v>
      </c>
      <c r="BY165">
        <f t="shared" si="171"/>
        <v>0</v>
      </c>
    </row>
    <row r="166" spans="2:81" x14ac:dyDescent="0.3">
      <c r="B166">
        <v>8</v>
      </c>
      <c r="E166">
        <v>0.05</v>
      </c>
      <c r="G166" s="23">
        <v>0.08</v>
      </c>
      <c r="H166">
        <v>0.05</v>
      </c>
      <c r="J166">
        <v>0.05</v>
      </c>
      <c r="K166" s="9">
        <v>0.05</v>
      </c>
      <c r="L166" s="9">
        <v>0.05</v>
      </c>
      <c r="M166" s="11">
        <v>0.05</v>
      </c>
      <c r="N166" s="11"/>
      <c r="O166" s="24">
        <v>0.05</v>
      </c>
      <c r="P166" s="11">
        <v>0.03</v>
      </c>
      <c r="Q166" s="11"/>
      <c r="R166" s="11"/>
      <c r="S166" s="11"/>
      <c r="T166" s="11"/>
      <c r="U166" s="11"/>
      <c r="V166" s="11"/>
      <c r="AB166" s="11"/>
      <c r="AC166" s="11"/>
      <c r="AE166">
        <v>8</v>
      </c>
      <c r="AF166" s="7" t="e">
        <f t="shared" si="289"/>
        <v>#NUM!</v>
      </c>
      <c r="AG166" s="7" t="e">
        <f t="shared" si="290"/>
        <v>#NUM!</v>
      </c>
      <c r="AH166" s="7">
        <f t="shared" si="291"/>
        <v>-2.9957322735539909</v>
      </c>
      <c r="AI166" s="7" t="e">
        <f t="shared" si="292"/>
        <v>#NUM!</v>
      </c>
      <c r="AJ166" s="7">
        <f t="shared" ref="AJ166:AJ170" si="303">LN(G166)</f>
        <v>-2.5257286443082556</v>
      </c>
      <c r="AK166" s="7">
        <f t="shared" ref="AK166:AK170" si="304">LN(H166)</f>
        <v>-2.9957322735539909</v>
      </c>
      <c r="AL166" s="7"/>
      <c r="AM166" s="7">
        <f t="shared" ref="AM166:AM170" si="305">LN(J166)</f>
        <v>-2.9957322735539909</v>
      </c>
      <c r="AN166" s="7">
        <f t="shared" ref="AN166:AN170" si="306">LN(K166)</f>
        <v>-2.9957322735539909</v>
      </c>
      <c r="AO166" s="7">
        <f t="shared" ref="AO166:AO170" si="307">LN(L166)</f>
        <v>-2.9957322735539909</v>
      </c>
      <c r="AP166" s="7">
        <f t="shared" ref="AP166:AP170" si="308">LN(M166)</f>
        <v>-2.9957322735539909</v>
      </c>
      <c r="AQ166" s="7"/>
      <c r="AR166" s="7">
        <f t="shared" ref="AR166:AR170" si="309">LN(O166)</f>
        <v>-2.9957322735539909</v>
      </c>
      <c r="AS166" s="7">
        <f t="shared" si="293"/>
        <v>-3.5065578973199818</v>
      </c>
      <c r="AT166" s="7" t="e">
        <f t="shared" si="294"/>
        <v>#NUM!</v>
      </c>
      <c r="AU166" s="7" t="e">
        <f t="shared" si="295"/>
        <v>#NUM!</v>
      </c>
      <c r="AV166" s="7" t="e">
        <f t="shared" si="296"/>
        <v>#NUM!</v>
      </c>
      <c r="BF166">
        <f t="shared" si="297"/>
        <v>-2.9285888979474568</v>
      </c>
      <c r="BG166">
        <f t="shared" si="298"/>
        <v>0.16446700984404231</v>
      </c>
      <c r="BI166" s="7">
        <f t="shared" si="299"/>
        <v>7.0083720790502985E-2</v>
      </c>
      <c r="BJ166" s="7">
        <f t="shared" si="300"/>
        <v>0.08</v>
      </c>
      <c r="BK166" s="7">
        <f t="shared" si="301"/>
        <v>5.4285714285714277E-2</v>
      </c>
      <c r="BM166">
        <f t="shared" ref="BM166:BM170" si="310">BJ166/BI166</f>
        <v>1.141491905647235</v>
      </c>
      <c r="BN166">
        <f t="shared" ref="BN166:BN170" si="311">BJ166/BK166</f>
        <v>1.4736842105263162</v>
      </c>
      <c r="BO166">
        <f t="shared" ref="BO166:BO170" si="312">BI166/BK166</f>
        <v>1.2910159092987394</v>
      </c>
      <c r="BP166">
        <f t="shared" si="302"/>
        <v>7</v>
      </c>
      <c r="BX166">
        <f t="shared" si="226"/>
        <v>7</v>
      </c>
      <c r="BY166">
        <f t="shared" si="171"/>
        <v>1.141491905647235</v>
      </c>
      <c r="CB166" s="52">
        <f t="shared" si="250"/>
        <v>7</v>
      </c>
      <c r="CC166" s="52">
        <f t="shared" si="250"/>
        <v>1.141491905647235</v>
      </c>
    </row>
    <row r="167" spans="2:81" x14ac:dyDescent="0.3">
      <c r="B167">
        <v>11</v>
      </c>
      <c r="D167">
        <v>0.05</v>
      </c>
      <c r="E167">
        <v>0.08</v>
      </c>
      <c r="G167" s="23">
        <v>0.13</v>
      </c>
      <c r="H167">
        <v>0.13</v>
      </c>
      <c r="I167">
        <v>0.05</v>
      </c>
      <c r="J167">
        <v>0.08</v>
      </c>
      <c r="K167" s="9">
        <v>0.05</v>
      </c>
      <c r="L167" s="9">
        <v>0.1</v>
      </c>
      <c r="M167" s="11">
        <v>0.08</v>
      </c>
      <c r="N167" s="11"/>
      <c r="O167" s="24">
        <v>0.08</v>
      </c>
      <c r="P167" s="11">
        <v>0.08</v>
      </c>
      <c r="Q167" s="11">
        <v>0.05</v>
      </c>
      <c r="R167" s="11"/>
      <c r="S167" s="11"/>
      <c r="T167" s="11"/>
      <c r="U167" s="11"/>
      <c r="V167" s="11"/>
      <c r="AB167" s="11"/>
      <c r="AC167" s="11"/>
      <c r="AE167">
        <v>11</v>
      </c>
      <c r="AF167" s="7" t="e">
        <f t="shared" si="289"/>
        <v>#NUM!</v>
      </c>
      <c r="AG167" s="7">
        <f t="shared" si="290"/>
        <v>-2.9957322735539909</v>
      </c>
      <c r="AH167" s="7">
        <f t="shared" si="291"/>
        <v>-2.5257286443082556</v>
      </c>
      <c r="AI167" s="7" t="e">
        <f t="shared" si="292"/>
        <v>#NUM!</v>
      </c>
      <c r="AJ167" s="7">
        <f t="shared" si="303"/>
        <v>-2.0402208285265546</v>
      </c>
      <c r="AK167" s="7">
        <f t="shared" si="304"/>
        <v>-2.0402208285265546</v>
      </c>
      <c r="AL167" s="7">
        <f t="shared" ref="AL167:AL170" si="313">LN(I167)</f>
        <v>-2.9957322735539909</v>
      </c>
      <c r="AM167" s="7">
        <f t="shared" si="305"/>
        <v>-2.5257286443082556</v>
      </c>
      <c r="AN167" s="7">
        <f t="shared" si="306"/>
        <v>-2.9957322735539909</v>
      </c>
      <c r="AO167" s="7">
        <f t="shared" si="307"/>
        <v>-2.3025850929940455</v>
      </c>
      <c r="AP167" s="7">
        <f t="shared" si="308"/>
        <v>-2.5257286443082556</v>
      </c>
      <c r="AQ167" s="7"/>
      <c r="AR167" s="7">
        <f t="shared" si="309"/>
        <v>-2.5257286443082556</v>
      </c>
      <c r="AS167" s="7">
        <f t="shared" si="293"/>
        <v>-2.5257286443082556</v>
      </c>
      <c r="AT167" s="7">
        <f t="shared" si="294"/>
        <v>-2.9957322735539909</v>
      </c>
      <c r="AU167" s="7" t="e">
        <f t="shared" si="295"/>
        <v>#NUM!</v>
      </c>
      <c r="AV167" s="7" t="e">
        <f t="shared" si="296"/>
        <v>#NUM!</v>
      </c>
      <c r="BF167">
        <f t="shared" si="297"/>
        <v>-2.4939596537599877</v>
      </c>
      <c r="BG167">
        <f t="shared" si="298"/>
        <v>0.34549989069970044</v>
      </c>
      <c r="BI167" s="7">
        <f t="shared" si="299"/>
        <v>0.1457790870697232</v>
      </c>
      <c r="BJ167" s="7">
        <f t="shared" si="300"/>
        <v>0.13</v>
      </c>
      <c r="BK167" s="7">
        <f t="shared" si="301"/>
        <v>8.7499999999999994E-2</v>
      </c>
      <c r="BM167">
        <f t="shared" si="310"/>
        <v>0.8917602834062448</v>
      </c>
      <c r="BN167">
        <f t="shared" si="311"/>
        <v>1.4857142857142858</v>
      </c>
      <c r="BO167">
        <f t="shared" si="312"/>
        <v>1.6660467093682652</v>
      </c>
      <c r="BP167">
        <f t="shared" si="302"/>
        <v>8</v>
      </c>
      <c r="BX167">
        <f t="shared" si="226"/>
        <v>8</v>
      </c>
      <c r="BY167">
        <f t="shared" si="171"/>
        <v>0.8917602834062448</v>
      </c>
      <c r="CB167" s="52">
        <f t="shared" si="250"/>
        <v>8</v>
      </c>
      <c r="CC167" s="52">
        <f t="shared" si="250"/>
        <v>0.8917602834062448</v>
      </c>
    </row>
    <row r="168" spans="2:81" x14ac:dyDescent="0.3">
      <c r="B168">
        <v>14</v>
      </c>
      <c r="C168">
        <v>0.03</v>
      </c>
      <c r="D168">
        <v>0.08</v>
      </c>
      <c r="E168">
        <v>0.08</v>
      </c>
      <c r="F168">
        <v>0.05</v>
      </c>
      <c r="G168" s="23">
        <v>0.18</v>
      </c>
      <c r="H168">
        <v>0.15</v>
      </c>
      <c r="I168">
        <v>0.08</v>
      </c>
      <c r="J168">
        <v>0.1</v>
      </c>
      <c r="K168" s="9">
        <v>0.1</v>
      </c>
      <c r="L168" s="9">
        <v>0.13</v>
      </c>
      <c r="M168" s="11">
        <v>0.08</v>
      </c>
      <c r="N168" s="11"/>
      <c r="O168" s="24">
        <v>0.1</v>
      </c>
      <c r="P168" s="11">
        <v>0.13</v>
      </c>
      <c r="Q168" s="11">
        <v>0.1</v>
      </c>
      <c r="R168" s="11"/>
      <c r="S168" s="11"/>
      <c r="T168" s="11"/>
      <c r="U168" s="11"/>
      <c r="V168" s="11"/>
      <c r="AB168" s="11"/>
      <c r="AC168" s="11"/>
      <c r="AE168">
        <v>14</v>
      </c>
      <c r="AF168" s="7">
        <f t="shared" si="289"/>
        <v>-3.5065578973199818</v>
      </c>
      <c r="AG168" s="7">
        <f t="shared" si="290"/>
        <v>-2.5257286443082556</v>
      </c>
      <c r="AH168" s="7">
        <f t="shared" si="291"/>
        <v>-2.5257286443082556</v>
      </c>
      <c r="AI168" s="7">
        <f t="shared" si="292"/>
        <v>-2.9957322735539909</v>
      </c>
      <c r="AJ168" s="7">
        <f t="shared" si="303"/>
        <v>-1.7147984280919266</v>
      </c>
      <c r="AK168" s="7">
        <f t="shared" si="304"/>
        <v>-1.8971199848858813</v>
      </c>
      <c r="AL168" s="7">
        <f t="shared" si="313"/>
        <v>-2.5257286443082556</v>
      </c>
      <c r="AM168" s="7">
        <f t="shared" si="305"/>
        <v>-2.3025850929940455</v>
      </c>
      <c r="AN168" s="7">
        <f t="shared" si="306"/>
        <v>-2.3025850929940455</v>
      </c>
      <c r="AO168" s="7">
        <f t="shared" si="307"/>
        <v>-2.0402208285265546</v>
      </c>
      <c r="AP168" s="7">
        <f t="shared" si="308"/>
        <v>-2.5257286443082556</v>
      </c>
      <c r="AQ168" s="7"/>
      <c r="AR168" s="7">
        <f t="shared" si="309"/>
        <v>-2.3025850929940455</v>
      </c>
      <c r="AS168" s="7">
        <f t="shared" si="293"/>
        <v>-2.0402208285265546</v>
      </c>
      <c r="AT168" s="7">
        <f t="shared" si="294"/>
        <v>-2.3025850929940455</v>
      </c>
      <c r="AU168" s="7" t="e">
        <f t="shared" si="295"/>
        <v>#NUM!</v>
      </c>
      <c r="AV168" s="7" t="e">
        <f t="shared" si="296"/>
        <v>#NUM!</v>
      </c>
      <c r="BF168">
        <f t="shared" si="297"/>
        <v>-2.2014189761378762</v>
      </c>
      <c r="BG168">
        <f t="shared" si="298"/>
        <v>0.27304751143062961</v>
      </c>
      <c r="BI168" s="7">
        <f t="shared" si="299"/>
        <v>0.17337545315360539</v>
      </c>
      <c r="BJ168" s="7">
        <f t="shared" si="300"/>
        <v>0.18</v>
      </c>
      <c r="BK168" s="7">
        <f t="shared" si="301"/>
        <v>0.11499999999999999</v>
      </c>
      <c r="BM168">
        <f t="shared" si="310"/>
        <v>1.0382092546891597</v>
      </c>
      <c r="BN168">
        <f t="shared" si="311"/>
        <v>1.5652173913043479</v>
      </c>
      <c r="BO168">
        <f t="shared" si="312"/>
        <v>1.5076126361183078</v>
      </c>
      <c r="BP168">
        <f t="shared" si="302"/>
        <v>8</v>
      </c>
      <c r="BX168">
        <f t="shared" si="226"/>
        <v>8</v>
      </c>
      <c r="BY168">
        <f t="shared" si="171"/>
        <v>1.0382092546891597</v>
      </c>
      <c r="CB168" s="52">
        <f t="shared" si="250"/>
        <v>8</v>
      </c>
      <c r="CC168" s="52">
        <f t="shared" si="250"/>
        <v>1.0382092546891597</v>
      </c>
    </row>
    <row r="169" spans="2:81" x14ac:dyDescent="0.3">
      <c r="B169">
        <v>17</v>
      </c>
      <c r="C169">
        <v>0.08</v>
      </c>
      <c r="D169">
        <v>0.1</v>
      </c>
      <c r="E169">
        <v>0.13</v>
      </c>
      <c r="F169">
        <v>0.08</v>
      </c>
      <c r="G169" s="23">
        <v>0.23</v>
      </c>
      <c r="H169">
        <v>0.18</v>
      </c>
      <c r="I169">
        <v>0.13</v>
      </c>
      <c r="J169">
        <v>0.15</v>
      </c>
      <c r="K169" s="9">
        <v>0.15</v>
      </c>
      <c r="L169" s="9">
        <v>0.18</v>
      </c>
      <c r="M169" s="11">
        <v>0.1</v>
      </c>
      <c r="N169" s="11">
        <v>0.05</v>
      </c>
      <c r="O169" s="24">
        <v>0.15</v>
      </c>
      <c r="P169" s="11">
        <v>0.15</v>
      </c>
      <c r="Q169" s="11">
        <v>0.13</v>
      </c>
      <c r="R169" s="11">
        <v>5.0799999999999998E-2</v>
      </c>
      <c r="S169" s="11"/>
      <c r="T169" s="11"/>
      <c r="U169" s="11"/>
      <c r="V169" s="11"/>
      <c r="AB169" s="11"/>
      <c r="AC169" s="11"/>
      <c r="AE169">
        <v>17</v>
      </c>
      <c r="AF169" s="7">
        <f t="shared" si="289"/>
        <v>-2.5257286443082556</v>
      </c>
      <c r="AG169" s="7">
        <f t="shared" si="290"/>
        <v>-2.3025850929940455</v>
      </c>
      <c r="AH169" s="7">
        <f t="shared" si="291"/>
        <v>-2.0402208285265546</v>
      </c>
      <c r="AI169" s="7">
        <f t="shared" si="292"/>
        <v>-2.5257286443082556</v>
      </c>
      <c r="AJ169" s="7">
        <f t="shared" si="303"/>
        <v>-1.4696759700589417</v>
      </c>
      <c r="AK169" s="7">
        <f t="shared" si="304"/>
        <v>-1.7147984280919266</v>
      </c>
      <c r="AL169" s="7">
        <f t="shared" si="313"/>
        <v>-2.0402208285265546</v>
      </c>
      <c r="AM169" s="7">
        <f t="shared" si="305"/>
        <v>-1.8971199848858813</v>
      </c>
      <c r="AN169" s="7">
        <f t="shared" si="306"/>
        <v>-1.8971199848858813</v>
      </c>
      <c r="AO169" s="7">
        <f t="shared" si="307"/>
        <v>-1.7147984280919266</v>
      </c>
      <c r="AP169" s="7">
        <f t="shared" si="308"/>
        <v>-2.3025850929940455</v>
      </c>
      <c r="AQ169" s="7">
        <f t="shared" ref="AQ169:AQ170" si="314">LN(N169)</f>
        <v>-2.9957322735539909</v>
      </c>
      <c r="AR169" s="7">
        <f t="shared" si="309"/>
        <v>-1.8971199848858813</v>
      </c>
      <c r="AS169" s="7">
        <f t="shared" si="293"/>
        <v>-1.8971199848858813</v>
      </c>
      <c r="AT169" s="7">
        <f t="shared" si="294"/>
        <v>-2.0402208285265546</v>
      </c>
      <c r="AU169" s="7">
        <f t="shared" si="295"/>
        <v>-2.9798589243977007</v>
      </c>
      <c r="AV169" s="7" t="e">
        <f t="shared" si="296"/>
        <v>#NUM!</v>
      </c>
      <c r="BF169">
        <f t="shared" si="297"/>
        <v>-1.9921301084416696</v>
      </c>
      <c r="BG169">
        <f t="shared" si="298"/>
        <v>0.41630346035188276</v>
      </c>
      <c r="BI169" s="7">
        <f t="shared" si="299"/>
        <v>0.27053011615089823</v>
      </c>
      <c r="BJ169" s="7">
        <f t="shared" si="300"/>
        <v>0.23</v>
      </c>
      <c r="BK169" s="7">
        <f t="shared" si="301"/>
        <v>0.14666666666666667</v>
      </c>
      <c r="BM169">
        <f t="shared" si="310"/>
        <v>0.85018260913956423</v>
      </c>
      <c r="BN169">
        <f t="shared" si="311"/>
        <v>1.5681818181818183</v>
      </c>
      <c r="BO169">
        <f t="shared" si="312"/>
        <v>1.8445235192106697</v>
      </c>
      <c r="BP169">
        <f t="shared" si="302"/>
        <v>9</v>
      </c>
      <c r="BX169">
        <f t="shared" si="226"/>
        <v>9</v>
      </c>
      <c r="BY169">
        <f t="shared" si="171"/>
        <v>0.85018260913956423</v>
      </c>
      <c r="CB169" s="52">
        <f t="shared" si="250"/>
        <v>9</v>
      </c>
      <c r="CC169" s="52">
        <f t="shared" si="250"/>
        <v>0.85018260913956423</v>
      </c>
    </row>
    <row r="170" spans="2:81" ht="15" thickBot="1" x14ac:dyDescent="0.35">
      <c r="B170">
        <v>20</v>
      </c>
      <c r="C170">
        <v>0.13</v>
      </c>
      <c r="D170">
        <v>0.13</v>
      </c>
      <c r="E170">
        <v>0.13</v>
      </c>
      <c r="F170">
        <v>0.13</v>
      </c>
      <c r="G170" s="25">
        <v>0.25</v>
      </c>
      <c r="H170" s="26">
        <v>0.23</v>
      </c>
      <c r="I170" s="26">
        <v>0.15</v>
      </c>
      <c r="J170" s="26">
        <v>0.15</v>
      </c>
      <c r="K170" s="14">
        <v>0.18</v>
      </c>
      <c r="L170" s="14">
        <v>0.18</v>
      </c>
      <c r="M170" s="28">
        <v>0.15</v>
      </c>
      <c r="N170" s="28">
        <v>0.1</v>
      </c>
      <c r="O170" s="27">
        <v>0.2</v>
      </c>
      <c r="P170" s="11">
        <v>0.2</v>
      </c>
      <c r="Q170" s="11">
        <v>0.15</v>
      </c>
      <c r="R170" s="11">
        <v>7.6200000000000004E-2</v>
      </c>
      <c r="S170" s="11">
        <v>5.0799999999999998E-2</v>
      </c>
      <c r="T170" s="11"/>
      <c r="U170" s="11"/>
      <c r="V170" s="11"/>
      <c r="AB170" s="11"/>
      <c r="AC170" s="11"/>
      <c r="AE170">
        <v>20</v>
      </c>
      <c r="AF170" s="7">
        <f t="shared" si="289"/>
        <v>-2.0402208285265546</v>
      </c>
      <c r="AG170" s="7">
        <f t="shared" si="290"/>
        <v>-2.0402208285265546</v>
      </c>
      <c r="AH170" s="7">
        <f t="shared" si="291"/>
        <v>-2.0402208285265546</v>
      </c>
      <c r="AI170" s="7">
        <f t="shared" si="292"/>
        <v>-2.0402208285265546</v>
      </c>
      <c r="AJ170" s="7">
        <f t="shared" si="303"/>
        <v>-1.3862943611198906</v>
      </c>
      <c r="AK170" s="7">
        <f t="shared" si="304"/>
        <v>-1.4696759700589417</v>
      </c>
      <c r="AL170" s="7">
        <f t="shared" si="313"/>
        <v>-1.8971199848858813</v>
      </c>
      <c r="AM170" s="7">
        <f t="shared" si="305"/>
        <v>-1.8971199848858813</v>
      </c>
      <c r="AN170" s="7">
        <f t="shared" si="306"/>
        <v>-1.7147984280919266</v>
      </c>
      <c r="AO170" s="7">
        <f t="shared" si="307"/>
        <v>-1.7147984280919266</v>
      </c>
      <c r="AP170" s="7">
        <f t="shared" si="308"/>
        <v>-1.8971199848858813</v>
      </c>
      <c r="AQ170" s="7">
        <f t="shared" si="314"/>
        <v>-2.3025850929940455</v>
      </c>
      <c r="AR170" s="7">
        <f t="shared" si="309"/>
        <v>-1.6094379124341003</v>
      </c>
      <c r="AS170" s="7">
        <f t="shared" si="293"/>
        <v>-1.6094379124341003</v>
      </c>
      <c r="AT170" s="7">
        <f t="shared" si="294"/>
        <v>-1.8971199848858813</v>
      </c>
      <c r="AU170" s="7">
        <f t="shared" si="295"/>
        <v>-2.5743938162895366</v>
      </c>
      <c r="AV170" s="7">
        <f t="shared" si="296"/>
        <v>-2.9798589243977007</v>
      </c>
      <c r="BF170">
        <f t="shared" si="297"/>
        <v>-1.7654389052720527</v>
      </c>
      <c r="BG170">
        <f t="shared" si="298"/>
        <v>0.25846497119205253</v>
      </c>
      <c r="BI170" s="7">
        <f t="shared" si="299"/>
        <v>0.26176663978389114</v>
      </c>
      <c r="BJ170" s="7">
        <f t="shared" si="300"/>
        <v>0.25</v>
      </c>
      <c r="BK170" s="7">
        <f t="shared" si="301"/>
        <v>0.17666666666666664</v>
      </c>
      <c r="BM170">
        <f t="shared" si="310"/>
        <v>0.95504912393112651</v>
      </c>
      <c r="BN170">
        <f t="shared" si="311"/>
        <v>1.4150943396226416</v>
      </c>
      <c r="BO170">
        <f t="shared" si="312"/>
        <v>1.4816979610408936</v>
      </c>
      <c r="BP170">
        <f t="shared" si="302"/>
        <v>9</v>
      </c>
      <c r="BX170">
        <f t="shared" si="226"/>
        <v>9</v>
      </c>
      <c r="BY170">
        <f t="shared" si="171"/>
        <v>0.95504912393112651</v>
      </c>
      <c r="CB170" s="52">
        <f t="shared" si="250"/>
        <v>9</v>
      </c>
      <c r="CC170" s="52">
        <f t="shared" si="250"/>
        <v>0.95504912393112651</v>
      </c>
    </row>
    <row r="171" spans="2:81" x14ac:dyDescent="0.3">
      <c r="K171" s="9"/>
      <c r="L171" s="9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BX171">
        <f t="shared" si="226"/>
        <v>0</v>
      </c>
      <c r="BY171">
        <f t="shared" si="171"/>
        <v>0</v>
      </c>
    </row>
    <row r="172" spans="2:81" x14ac:dyDescent="0.3">
      <c r="K172" s="3"/>
      <c r="L172" s="3"/>
      <c r="BX172">
        <f t="shared" ref="BX172:BX200" si="315">BP172</f>
        <v>0</v>
      </c>
      <c r="BY172">
        <f t="shared" si="171"/>
        <v>0</v>
      </c>
    </row>
    <row r="173" spans="2:81" x14ac:dyDescent="0.3">
      <c r="K173" s="3"/>
      <c r="L173" s="3"/>
      <c r="BX173">
        <f t="shared" si="315"/>
        <v>0</v>
      </c>
      <c r="BY173">
        <f t="shared" ref="BY173:BY200" si="316">BM173</f>
        <v>0</v>
      </c>
    </row>
    <row r="174" spans="2:81" ht="15" thickBot="1" x14ac:dyDescent="0.35">
      <c r="B174" s="1" t="s">
        <v>44</v>
      </c>
      <c r="K174" s="3"/>
      <c r="L174" s="3"/>
      <c r="AE174" s="1" t="s">
        <v>44</v>
      </c>
      <c r="AF174"/>
      <c r="AN174" s="3"/>
      <c r="AO174" s="3"/>
      <c r="BM174" s="50">
        <f>AVERAGE(BM177:BM185)</f>
        <v>0.8840220347242379</v>
      </c>
      <c r="BN174" s="50">
        <f t="shared" ref="BN174:BO174" si="317">AVERAGE(BN177:BN185)</f>
        <v>1.4274570365683574</v>
      </c>
      <c r="BO174" s="50">
        <f t="shared" si="317"/>
        <v>1.6194584164339381</v>
      </c>
      <c r="BX174">
        <f t="shared" si="315"/>
        <v>0</v>
      </c>
      <c r="BY174">
        <f t="shared" si="316"/>
        <v>0.8840220347242379</v>
      </c>
      <c r="CB174" s="52" t="str">
        <f t="shared" si="250"/>
        <v/>
      </c>
    </row>
    <row r="175" spans="2:81" ht="15" thickBot="1" x14ac:dyDescent="0.35">
      <c r="G175" s="53" t="s">
        <v>2</v>
      </c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5"/>
      <c r="AE175"/>
      <c r="AF175"/>
      <c r="AJ175" s="53" t="s">
        <v>2</v>
      </c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5"/>
      <c r="BX175">
        <f t="shared" si="315"/>
        <v>0</v>
      </c>
      <c r="BY175">
        <f t="shared" si="316"/>
        <v>0</v>
      </c>
    </row>
    <row r="176" spans="2:81" x14ac:dyDescent="0.3">
      <c r="B176" t="s">
        <v>3</v>
      </c>
      <c r="C176" s="32" t="s">
        <v>4</v>
      </c>
      <c r="D176" s="32" t="s">
        <v>45</v>
      </c>
      <c r="E176" s="32" t="s">
        <v>5</v>
      </c>
      <c r="F176" s="32" t="s">
        <v>6</v>
      </c>
      <c r="G176" s="33" t="s">
        <v>7</v>
      </c>
      <c r="H176" s="34" t="s">
        <v>8</v>
      </c>
      <c r="I176" s="34" t="s">
        <v>21</v>
      </c>
      <c r="J176" s="34" t="s">
        <v>35</v>
      </c>
      <c r="K176" s="21" t="s">
        <v>9</v>
      </c>
      <c r="L176" s="21" t="s">
        <v>28</v>
      </c>
      <c r="M176" s="34" t="s">
        <v>31</v>
      </c>
      <c r="N176" s="34" t="s">
        <v>10</v>
      </c>
      <c r="O176" s="34" t="s">
        <v>11</v>
      </c>
      <c r="P176" s="34" t="s">
        <v>36</v>
      </c>
      <c r="Q176" s="34" t="s">
        <v>12</v>
      </c>
      <c r="R176" s="34" t="s">
        <v>32</v>
      </c>
      <c r="S176" s="34" t="s">
        <v>13</v>
      </c>
      <c r="T176" s="35" t="s">
        <v>25</v>
      </c>
      <c r="U176" s="32" t="s">
        <v>37</v>
      </c>
      <c r="V176" s="32" t="s">
        <v>14</v>
      </c>
      <c r="W176" s="32" t="s">
        <v>15</v>
      </c>
      <c r="X176" s="32" t="s">
        <v>22</v>
      </c>
      <c r="Y176" s="32"/>
      <c r="Z176" s="32" t="s">
        <v>26</v>
      </c>
      <c r="AA176" s="32"/>
      <c r="AB176" s="6"/>
      <c r="AC176" s="4"/>
      <c r="AE176" t="s">
        <v>3</v>
      </c>
      <c r="AF176" s="32" t="s">
        <v>4</v>
      </c>
      <c r="AG176" s="32" t="s">
        <v>45</v>
      </c>
      <c r="AH176" s="32" t="s">
        <v>5</v>
      </c>
      <c r="AI176" s="32" t="s">
        <v>6</v>
      </c>
      <c r="AJ176" s="33" t="s">
        <v>7</v>
      </c>
      <c r="AK176" s="34" t="s">
        <v>8</v>
      </c>
      <c r="AL176" s="34" t="s">
        <v>21</v>
      </c>
      <c r="AM176" s="34" t="s">
        <v>35</v>
      </c>
      <c r="AN176" s="21" t="s">
        <v>9</v>
      </c>
      <c r="AO176" s="21" t="s">
        <v>28</v>
      </c>
      <c r="AP176" s="34" t="s">
        <v>31</v>
      </c>
      <c r="AQ176" s="34" t="s">
        <v>10</v>
      </c>
      <c r="AR176" s="34" t="s">
        <v>11</v>
      </c>
      <c r="AS176" s="34" t="s">
        <v>36</v>
      </c>
      <c r="AT176" s="34" t="s">
        <v>12</v>
      </c>
      <c r="AU176" s="34" t="s">
        <v>32</v>
      </c>
      <c r="AV176" s="34" t="s">
        <v>13</v>
      </c>
      <c r="AW176" s="35" t="s">
        <v>25</v>
      </c>
      <c r="AX176" s="32" t="s">
        <v>37</v>
      </c>
      <c r="AY176" s="32" t="s">
        <v>14</v>
      </c>
      <c r="AZ176" s="32" t="s">
        <v>15</v>
      </c>
      <c r="BA176" s="32" t="s">
        <v>22</v>
      </c>
      <c r="BB176" s="32"/>
      <c r="BC176" s="32" t="s">
        <v>26</v>
      </c>
      <c r="BD176" s="32"/>
      <c r="BF176" t="s">
        <v>51</v>
      </c>
      <c r="BG176" t="s">
        <v>52</v>
      </c>
      <c r="BI176" s="47" t="s">
        <v>53</v>
      </c>
      <c r="BJ176" s="47" t="s">
        <v>68</v>
      </c>
      <c r="BK176" s="1" t="s">
        <v>69</v>
      </c>
      <c r="BM176" s="1" t="s">
        <v>70</v>
      </c>
      <c r="BN176" s="1" t="s">
        <v>71</v>
      </c>
      <c r="BO176" s="1" t="s">
        <v>72</v>
      </c>
      <c r="BX176">
        <f t="shared" si="315"/>
        <v>0</v>
      </c>
    </row>
    <row r="177" spans="2:81" x14ac:dyDescent="0.3">
      <c r="B177">
        <v>0</v>
      </c>
      <c r="G177" s="23"/>
      <c r="K177" s="3"/>
      <c r="L177" s="3"/>
      <c r="T177" s="37"/>
      <c r="AB177" s="11"/>
      <c r="AC177" s="11"/>
      <c r="AE177">
        <v>0</v>
      </c>
      <c r="AF177" s="7" t="e">
        <f>LN(C177)</f>
        <v>#NUM!</v>
      </c>
      <c r="AG177" s="7" t="e">
        <f t="shared" ref="AG177:BC177" si="318">LN(D177)</f>
        <v>#NUM!</v>
      </c>
      <c r="AH177" s="7" t="e">
        <f t="shared" si="318"/>
        <v>#NUM!</v>
      </c>
      <c r="AI177" s="7" t="e">
        <f t="shared" si="318"/>
        <v>#NUM!</v>
      </c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 t="e">
        <f t="shared" si="318"/>
        <v>#NUM!</v>
      </c>
      <c r="AY177" s="7" t="e">
        <f t="shared" si="318"/>
        <v>#NUM!</v>
      </c>
      <c r="AZ177" s="7" t="e">
        <f t="shared" si="318"/>
        <v>#NUM!</v>
      </c>
      <c r="BA177" s="7" t="e">
        <f t="shared" si="318"/>
        <v>#NUM!</v>
      </c>
      <c r="BB177" s="7" t="e">
        <f t="shared" si="318"/>
        <v>#NUM!</v>
      </c>
      <c r="BC177" s="7" t="e">
        <f t="shared" si="318"/>
        <v>#NUM!</v>
      </c>
      <c r="BF177" t="e">
        <f>AVERAGE(AJ177:AW177)</f>
        <v>#DIV/0!</v>
      </c>
      <c r="BG177" t="e">
        <f>_xlfn.STDEV.P(AJ177:AW177)</f>
        <v>#DIV/0!</v>
      </c>
      <c r="BI177" s="7" t="e">
        <f t="shared" ref="BI177" si="319">_xlfn.LOGNORM.INV(0.95,BF177,BG177)</f>
        <v>#DIV/0!</v>
      </c>
      <c r="BJ177" s="7">
        <f>MAX(G177:T177)</f>
        <v>0</v>
      </c>
      <c r="BK177" s="7" t="e">
        <f>AVERAGE(G177:T177)</f>
        <v>#DIV/0!</v>
      </c>
      <c r="BP177">
        <f>COUNTA(G177:T177)</f>
        <v>0</v>
      </c>
      <c r="BX177">
        <f t="shared" si="315"/>
        <v>0</v>
      </c>
      <c r="BY177">
        <f t="shared" si="316"/>
        <v>0</v>
      </c>
    </row>
    <row r="178" spans="2:81" x14ac:dyDescent="0.3">
      <c r="B178">
        <v>5</v>
      </c>
      <c r="G178" s="23"/>
      <c r="K178" s="9"/>
      <c r="L178" s="9"/>
      <c r="T178" s="37"/>
      <c r="AB178" s="11"/>
      <c r="AC178" s="11"/>
      <c r="AE178">
        <v>5</v>
      </c>
      <c r="AF178" s="7" t="e">
        <f t="shared" ref="AF178:AF185" si="320">LN(C178)</f>
        <v>#NUM!</v>
      </c>
      <c r="AG178" s="7" t="e">
        <f t="shared" ref="AG178:AG185" si="321">LN(D178)</f>
        <v>#NUM!</v>
      </c>
      <c r="AH178" s="7" t="e">
        <f t="shared" ref="AH178:AH185" si="322">LN(E178)</f>
        <v>#NUM!</v>
      </c>
      <c r="AI178" s="7" t="e">
        <f t="shared" ref="AI178:AI185" si="323">LN(F178)</f>
        <v>#NUM!</v>
      </c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 t="e">
        <f t="shared" ref="AX178:AX185" si="324">LN(U178)</f>
        <v>#NUM!</v>
      </c>
      <c r="AY178" s="7" t="e">
        <f t="shared" ref="AY178:AY185" si="325">LN(V178)</f>
        <v>#NUM!</v>
      </c>
      <c r="AZ178" s="7" t="e">
        <f t="shared" ref="AZ178:AZ185" si="326">LN(W178)</f>
        <v>#NUM!</v>
      </c>
      <c r="BA178" s="7" t="e">
        <f t="shared" ref="BA178:BA185" si="327">LN(X178)</f>
        <v>#NUM!</v>
      </c>
      <c r="BB178" s="7" t="e">
        <f t="shared" ref="BB178:BB185" si="328">LN(Y178)</f>
        <v>#NUM!</v>
      </c>
      <c r="BC178" s="7" t="e">
        <f t="shared" ref="BC178:BC185" si="329">LN(Z178)</f>
        <v>#NUM!</v>
      </c>
      <c r="BF178" t="e">
        <f t="shared" ref="BF178:BF185" si="330">AVERAGE(AJ178:AW178)</f>
        <v>#DIV/0!</v>
      </c>
      <c r="BG178" t="e">
        <f t="shared" ref="BG178:BG185" si="331">_xlfn.STDEV.P(AJ178:AW178)</f>
        <v>#DIV/0!</v>
      </c>
      <c r="BI178" s="7" t="e">
        <f t="shared" ref="BI178:BI185" si="332">_xlfn.LOGNORM.INV(0.95,BF178,BG178)</f>
        <v>#DIV/0!</v>
      </c>
      <c r="BJ178" s="7">
        <f t="shared" ref="BJ178:BJ185" si="333">MAX(G178:T178)</f>
        <v>0</v>
      </c>
      <c r="BK178" s="7" t="e">
        <f t="shared" ref="BK178:BK185" si="334">AVERAGE(G178:T178)</f>
        <v>#DIV/0!</v>
      </c>
      <c r="BP178">
        <f t="shared" ref="BP178:BP185" si="335">COUNTA(G178:T178)</f>
        <v>0</v>
      </c>
      <c r="BX178">
        <f t="shared" si="315"/>
        <v>0</v>
      </c>
      <c r="BY178">
        <f t="shared" si="316"/>
        <v>0</v>
      </c>
    </row>
    <row r="179" spans="2:81" x14ac:dyDescent="0.3">
      <c r="B179">
        <v>8</v>
      </c>
      <c r="F179">
        <v>0.03</v>
      </c>
      <c r="G179" s="23"/>
      <c r="H179">
        <v>0.05</v>
      </c>
      <c r="I179">
        <v>0.05</v>
      </c>
      <c r="K179" s="9">
        <v>0.05</v>
      </c>
      <c r="L179" s="9"/>
      <c r="M179">
        <v>0.03</v>
      </c>
      <c r="O179">
        <v>0.05</v>
      </c>
      <c r="Q179">
        <v>0.05</v>
      </c>
      <c r="T179" s="37"/>
      <c r="U179">
        <v>0.03</v>
      </c>
      <c r="AB179" s="11"/>
      <c r="AC179" s="11"/>
      <c r="AE179">
        <v>8</v>
      </c>
      <c r="AF179" s="7" t="e">
        <f t="shared" si="320"/>
        <v>#NUM!</v>
      </c>
      <c r="AG179" s="7" t="e">
        <f t="shared" si="321"/>
        <v>#NUM!</v>
      </c>
      <c r="AH179" s="7" t="e">
        <f t="shared" si="322"/>
        <v>#NUM!</v>
      </c>
      <c r="AI179" s="7">
        <f t="shared" si="323"/>
        <v>-3.5065578973199818</v>
      </c>
      <c r="AJ179" s="7"/>
      <c r="AK179" s="7">
        <f t="shared" ref="AK179:AK185" si="336">LN(H179)</f>
        <v>-2.9957322735539909</v>
      </c>
      <c r="AL179" s="7">
        <f t="shared" ref="AL179:AL185" si="337">LN(I179)</f>
        <v>-2.9957322735539909</v>
      </c>
      <c r="AM179" s="7"/>
      <c r="AN179" s="7">
        <f t="shared" ref="AN179:AN185" si="338">LN(K179)</f>
        <v>-2.9957322735539909</v>
      </c>
      <c r="AO179" s="7"/>
      <c r="AP179" s="7">
        <f t="shared" ref="AP179:AP185" si="339">LN(M179)</f>
        <v>-3.5065578973199818</v>
      </c>
      <c r="AQ179" s="7"/>
      <c r="AR179" s="7">
        <f t="shared" ref="AR179:AR185" si="340">LN(O179)</f>
        <v>-2.9957322735539909</v>
      </c>
      <c r="AS179" s="7"/>
      <c r="AT179" s="7">
        <f t="shared" ref="AT179:AT185" si="341">LN(Q179)</f>
        <v>-2.9957322735539909</v>
      </c>
      <c r="AU179" s="7"/>
      <c r="AV179" s="7"/>
      <c r="AW179" s="7"/>
      <c r="AX179" s="7">
        <f t="shared" si="324"/>
        <v>-3.5065578973199818</v>
      </c>
      <c r="AY179" s="7" t="e">
        <f t="shared" si="325"/>
        <v>#NUM!</v>
      </c>
      <c r="AZ179" s="7" t="e">
        <f t="shared" si="326"/>
        <v>#NUM!</v>
      </c>
      <c r="BA179" s="7" t="e">
        <f t="shared" si="327"/>
        <v>#NUM!</v>
      </c>
      <c r="BB179" s="7" t="e">
        <f t="shared" si="328"/>
        <v>#NUM!</v>
      </c>
      <c r="BC179" s="7" t="e">
        <f t="shared" si="329"/>
        <v>#NUM!</v>
      </c>
      <c r="BF179">
        <f t="shared" si="330"/>
        <v>-3.080869877514989</v>
      </c>
      <c r="BG179">
        <f t="shared" si="331"/>
        <v>0.19037346989824797</v>
      </c>
      <c r="BI179" s="7">
        <f t="shared" si="332"/>
        <v>6.2804196463236386E-2</v>
      </c>
      <c r="BJ179" s="7">
        <f t="shared" si="333"/>
        <v>0.05</v>
      </c>
      <c r="BK179" s="7">
        <f t="shared" si="334"/>
        <v>4.6666666666666669E-2</v>
      </c>
      <c r="BM179">
        <f t="shared" ref="BM179:BM185" si="342">BJ179/BI179</f>
        <v>0.79612514474679152</v>
      </c>
      <c r="BN179">
        <f t="shared" ref="BN179:BN185" si="343">BJ179/BK179</f>
        <v>1.0714285714285714</v>
      </c>
      <c r="BO179">
        <f t="shared" ref="BO179:BO185" si="344">BI179/BK179</f>
        <v>1.345804209926494</v>
      </c>
      <c r="BP179">
        <f t="shared" si="335"/>
        <v>6</v>
      </c>
      <c r="BX179">
        <f t="shared" si="315"/>
        <v>6</v>
      </c>
      <c r="BY179">
        <f t="shared" si="316"/>
        <v>0.79612514474679152</v>
      </c>
      <c r="CB179" s="52">
        <f t="shared" si="250"/>
        <v>6</v>
      </c>
      <c r="CC179" s="52">
        <f t="shared" si="250"/>
        <v>0.79612514474679152</v>
      </c>
    </row>
    <row r="180" spans="2:81" x14ac:dyDescent="0.3">
      <c r="B180">
        <v>11</v>
      </c>
      <c r="F180">
        <v>0.05</v>
      </c>
      <c r="G180" s="23">
        <v>0.05</v>
      </c>
      <c r="H180">
        <v>0.05</v>
      </c>
      <c r="I180">
        <v>0.05</v>
      </c>
      <c r="K180" s="9">
        <v>0.05</v>
      </c>
      <c r="L180" s="9"/>
      <c r="M180">
        <v>0.05</v>
      </c>
      <c r="O180">
        <v>0.05</v>
      </c>
      <c r="Q180">
        <v>0.08</v>
      </c>
      <c r="S180">
        <v>0.03</v>
      </c>
      <c r="T180" s="37"/>
      <c r="U180">
        <v>0.05</v>
      </c>
      <c r="AB180" s="11"/>
      <c r="AC180" s="11"/>
      <c r="AE180">
        <v>11</v>
      </c>
      <c r="AF180" s="7" t="e">
        <f t="shared" si="320"/>
        <v>#NUM!</v>
      </c>
      <c r="AG180" s="7" t="e">
        <f t="shared" si="321"/>
        <v>#NUM!</v>
      </c>
      <c r="AH180" s="7" t="e">
        <f t="shared" si="322"/>
        <v>#NUM!</v>
      </c>
      <c r="AI180" s="7">
        <f t="shared" si="323"/>
        <v>-2.9957322735539909</v>
      </c>
      <c r="AJ180" s="7">
        <f t="shared" ref="AJ180:AJ185" si="345">LN(G180)</f>
        <v>-2.9957322735539909</v>
      </c>
      <c r="AK180" s="7">
        <f t="shared" si="336"/>
        <v>-2.9957322735539909</v>
      </c>
      <c r="AL180" s="7">
        <f t="shared" si="337"/>
        <v>-2.9957322735539909</v>
      </c>
      <c r="AM180" s="7"/>
      <c r="AN180" s="7">
        <f t="shared" si="338"/>
        <v>-2.9957322735539909</v>
      </c>
      <c r="AO180" s="7"/>
      <c r="AP180" s="7">
        <f t="shared" si="339"/>
        <v>-2.9957322735539909</v>
      </c>
      <c r="AQ180" s="7"/>
      <c r="AR180" s="7">
        <f t="shared" si="340"/>
        <v>-2.9957322735539909</v>
      </c>
      <c r="AS180" s="7"/>
      <c r="AT180" s="7">
        <f t="shared" si="341"/>
        <v>-2.5257286443082556</v>
      </c>
      <c r="AU180" s="7"/>
      <c r="AV180" s="7">
        <f t="shared" ref="AV180:AV185" si="346">LN(S180)</f>
        <v>-3.5065578973199818</v>
      </c>
      <c r="AW180" s="7"/>
      <c r="AX180" s="7">
        <f t="shared" si="324"/>
        <v>-2.9957322735539909</v>
      </c>
      <c r="AY180" s="7" t="e">
        <f t="shared" si="325"/>
        <v>#NUM!</v>
      </c>
      <c r="AZ180" s="7" t="e">
        <f t="shared" si="326"/>
        <v>#NUM!</v>
      </c>
      <c r="BA180" s="7" t="e">
        <f t="shared" si="327"/>
        <v>#NUM!</v>
      </c>
      <c r="BB180" s="7" t="e">
        <f t="shared" si="328"/>
        <v>#NUM!</v>
      </c>
      <c r="BC180" s="7" t="e">
        <f t="shared" si="329"/>
        <v>#NUM!</v>
      </c>
      <c r="BF180">
        <f t="shared" si="330"/>
        <v>-3.000835022869023</v>
      </c>
      <c r="BG180">
        <f t="shared" si="331"/>
        <v>0.24536654340891198</v>
      </c>
      <c r="BI180" s="7">
        <f t="shared" si="332"/>
        <v>7.4478634943292626E-2</v>
      </c>
      <c r="BJ180" s="7">
        <f t="shared" si="333"/>
        <v>0.08</v>
      </c>
      <c r="BK180" s="7">
        <f t="shared" si="334"/>
        <v>5.1250000000000004E-2</v>
      </c>
      <c r="BM180">
        <f t="shared" si="342"/>
        <v>1.0741335426046852</v>
      </c>
      <c r="BN180">
        <f t="shared" si="343"/>
        <v>1.5609756097560974</v>
      </c>
      <c r="BO180">
        <f t="shared" si="344"/>
        <v>1.4532416574300999</v>
      </c>
      <c r="BP180">
        <f t="shared" si="335"/>
        <v>8</v>
      </c>
      <c r="BX180">
        <f t="shared" si="315"/>
        <v>8</v>
      </c>
      <c r="BY180">
        <f t="shared" si="316"/>
        <v>1.0741335426046852</v>
      </c>
      <c r="CB180" s="52">
        <f t="shared" si="250"/>
        <v>8</v>
      </c>
      <c r="CC180" s="52">
        <f t="shared" si="250"/>
        <v>1.0741335426046852</v>
      </c>
    </row>
    <row r="181" spans="2:81" x14ac:dyDescent="0.3">
      <c r="B181">
        <v>14</v>
      </c>
      <c r="F181">
        <v>0.08</v>
      </c>
      <c r="G181" s="23">
        <v>0.08</v>
      </c>
      <c r="H181">
        <v>0.08</v>
      </c>
      <c r="I181">
        <v>0.1</v>
      </c>
      <c r="K181" s="9">
        <v>0.08</v>
      </c>
      <c r="L181" s="9">
        <v>0.03</v>
      </c>
      <c r="M181">
        <v>0.05</v>
      </c>
      <c r="N181">
        <v>0.05</v>
      </c>
      <c r="O181">
        <v>0.08</v>
      </c>
      <c r="Q181">
        <v>0.1</v>
      </c>
      <c r="R181">
        <v>0.03</v>
      </c>
      <c r="S181">
        <v>0.05</v>
      </c>
      <c r="T181" s="37"/>
      <c r="U181">
        <v>0.08</v>
      </c>
      <c r="V181">
        <v>0.03</v>
      </c>
      <c r="W181">
        <v>0.03</v>
      </c>
      <c r="AB181" s="11"/>
      <c r="AC181" s="11"/>
      <c r="AE181">
        <v>14</v>
      </c>
      <c r="AF181" s="7" t="e">
        <f t="shared" si="320"/>
        <v>#NUM!</v>
      </c>
      <c r="AG181" s="7" t="e">
        <f t="shared" si="321"/>
        <v>#NUM!</v>
      </c>
      <c r="AH181" s="7" t="e">
        <f t="shared" si="322"/>
        <v>#NUM!</v>
      </c>
      <c r="AI181" s="7">
        <f t="shared" si="323"/>
        <v>-2.5257286443082556</v>
      </c>
      <c r="AJ181" s="7">
        <f t="shared" si="345"/>
        <v>-2.5257286443082556</v>
      </c>
      <c r="AK181" s="7">
        <f t="shared" si="336"/>
        <v>-2.5257286443082556</v>
      </c>
      <c r="AL181" s="7">
        <f t="shared" si="337"/>
        <v>-2.3025850929940455</v>
      </c>
      <c r="AM181" s="7"/>
      <c r="AN181" s="7">
        <f t="shared" si="338"/>
        <v>-2.5257286443082556</v>
      </c>
      <c r="AO181" s="7">
        <f t="shared" ref="AO181:AO185" si="347">LN(L181)</f>
        <v>-3.5065578973199818</v>
      </c>
      <c r="AP181" s="7">
        <f t="shared" si="339"/>
        <v>-2.9957322735539909</v>
      </c>
      <c r="AQ181" s="7">
        <f t="shared" ref="AQ181:AQ185" si="348">LN(N181)</f>
        <v>-2.9957322735539909</v>
      </c>
      <c r="AR181" s="7">
        <f t="shared" si="340"/>
        <v>-2.5257286443082556</v>
      </c>
      <c r="AS181" s="7"/>
      <c r="AT181" s="7">
        <f t="shared" si="341"/>
        <v>-2.3025850929940455</v>
      </c>
      <c r="AU181" s="7">
        <f t="shared" ref="AU181:AU185" si="349">LN(R181)</f>
        <v>-3.5065578973199818</v>
      </c>
      <c r="AV181" s="7">
        <f t="shared" si="346"/>
        <v>-2.9957322735539909</v>
      </c>
      <c r="AW181" s="7"/>
      <c r="AX181" s="7">
        <f t="shared" si="324"/>
        <v>-2.5257286443082556</v>
      </c>
      <c r="AY181" s="7">
        <f t="shared" si="325"/>
        <v>-3.5065578973199818</v>
      </c>
      <c r="AZ181" s="7">
        <f t="shared" si="326"/>
        <v>-3.5065578973199818</v>
      </c>
      <c r="BA181" s="7" t="e">
        <f t="shared" si="327"/>
        <v>#NUM!</v>
      </c>
      <c r="BB181" s="7" t="e">
        <f t="shared" si="328"/>
        <v>#NUM!</v>
      </c>
      <c r="BC181" s="7" t="e">
        <f t="shared" si="329"/>
        <v>#NUM!</v>
      </c>
      <c r="BF181">
        <f t="shared" si="330"/>
        <v>-2.7916724889566407</v>
      </c>
      <c r="BG181">
        <f t="shared" si="331"/>
        <v>0.41651813853942155</v>
      </c>
      <c r="BI181" s="7">
        <f t="shared" si="332"/>
        <v>0.12165560718009906</v>
      </c>
      <c r="BJ181" s="7">
        <f t="shared" si="333"/>
        <v>0.1</v>
      </c>
      <c r="BK181" s="7">
        <f t="shared" si="334"/>
        <v>6.6363636363636361E-2</v>
      </c>
      <c r="BM181">
        <f t="shared" si="342"/>
        <v>0.82199252724915439</v>
      </c>
      <c r="BN181">
        <f t="shared" si="343"/>
        <v>1.5068493150684934</v>
      </c>
      <c r="BO181">
        <f t="shared" si="344"/>
        <v>1.8331666835357394</v>
      </c>
      <c r="BP181">
        <f t="shared" si="335"/>
        <v>11</v>
      </c>
      <c r="BX181">
        <f t="shared" si="315"/>
        <v>11</v>
      </c>
      <c r="BY181">
        <f t="shared" si="316"/>
        <v>0.82199252724915439</v>
      </c>
      <c r="CB181" s="52">
        <f t="shared" si="250"/>
        <v>11</v>
      </c>
      <c r="CC181" s="52">
        <f t="shared" si="250"/>
        <v>0.82199252724915439</v>
      </c>
    </row>
    <row r="182" spans="2:81" x14ac:dyDescent="0.3">
      <c r="B182">
        <v>17</v>
      </c>
      <c r="F182">
        <v>0.1</v>
      </c>
      <c r="G182" s="23">
        <v>0.1</v>
      </c>
      <c r="H182">
        <v>0.1</v>
      </c>
      <c r="I182">
        <v>0.13</v>
      </c>
      <c r="K182" s="9">
        <v>0.08</v>
      </c>
      <c r="L182" s="9">
        <v>0.05</v>
      </c>
      <c r="M182">
        <v>0.08</v>
      </c>
      <c r="N182">
        <v>0.08</v>
      </c>
      <c r="O182">
        <v>0.08</v>
      </c>
      <c r="P182">
        <v>0.03</v>
      </c>
      <c r="Q182">
        <v>0.13</v>
      </c>
      <c r="R182">
        <v>0.05</v>
      </c>
      <c r="S182">
        <v>0.05</v>
      </c>
      <c r="T182" s="37">
        <v>0.03</v>
      </c>
      <c r="U182">
        <v>0.1</v>
      </c>
      <c r="V182">
        <v>0.05</v>
      </c>
      <c r="W182">
        <v>0.05</v>
      </c>
      <c r="X182">
        <v>0.03</v>
      </c>
      <c r="AB182" s="11"/>
      <c r="AC182" s="11"/>
      <c r="AE182">
        <v>17</v>
      </c>
      <c r="AF182" s="7" t="e">
        <f t="shared" si="320"/>
        <v>#NUM!</v>
      </c>
      <c r="AG182" s="7" t="e">
        <f t="shared" si="321"/>
        <v>#NUM!</v>
      </c>
      <c r="AH182" s="7" t="e">
        <f t="shared" si="322"/>
        <v>#NUM!</v>
      </c>
      <c r="AI182" s="7">
        <f t="shared" si="323"/>
        <v>-2.3025850929940455</v>
      </c>
      <c r="AJ182" s="7">
        <f t="shared" si="345"/>
        <v>-2.3025850929940455</v>
      </c>
      <c r="AK182" s="7">
        <f t="shared" si="336"/>
        <v>-2.3025850929940455</v>
      </c>
      <c r="AL182" s="7">
        <f t="shared" si="337"/>
        <v>-2.0402208285265546</v>
      </c>
      <c r="AM182" s="7"/>
      <c r="AN182" s="7">
        <f t="shared" si="338"/>
        <v>-2.5257286443082556</v>
      </c>
      <c r="AO182" s="7">
        <f t="shared" si="347"/>
        <v>-2.9957322735539909</v>
      </c>
      <c r="AP182" s="7">
        <f t="shared" si="339"/>
        <v>-2.5257286443082556</v>
      </c>
      <c r="AQ182" s="7">
        <f t="shared" si="348"/>
        <v>-2.5257286443082556</v>
      </c>
      <c r="AR182" s="7">
        <f t="shared" si="340"/>
        <v>-2.5257286443082556</v>
      </c>
      <c r="AS182" s="7">
        <f t="shared" ref="AS182:AS185" si="350">LN(P182)</f>
        <v>-3.5065578973199818</v>
      </c>
      <c r="AT182" s="7">
        <f t="shared" si="341"/>
        <v>-2.0402208285265546</v>
      </c>
      <c r="AU182" s="7">
        <f t="shared" si="349"/>
        <v>-2.9957322735539909</v>
      </c>
      <c r="AV182" s="7">
        <f t="shared" si="346"/>
        <v>-2.9957322735539909</v>
      </c>
      <c r="AW182" s="7">
        <f t="shared" ref="AW182:AW185" si="351">LN(T182)</f>
        <v>-3.5065578973199818</v>
      </c>
      <c r="AX182" s="7">
        <f t="shared" si="324"/>
        <v>-2.3025850929940455</v>
      </c>
      <c r="AY182" s="7">
        <f t="shared" si="325"/>
        <v>-2.9957322735539909</v>
      </c>
      <c r="AZ182" s="7">
        <f t="shared" si="326"/>
        <v>-2.9957322735539909</v>
      </c>
      <c r="BA182" s="7">
        <f t="shared" si="327"/>
        <v>-3.5065578973199818</v>
      </c>
      <c r="BB182" s="7" t="e">
        <f t="shared" si="328"/>
        <v>#NUM!</v>
      </c>
      <c r="BC182" s="7" t="e">
        <f t="shared" si="329"/>
        <v>#NUM!</v>
      </c>
      <c r="BF182">
        <f t="shared" si="330"/>
        <v>-2.6760645411981661</v>
      </c>
      <c r="BG182">
        <f t="shared" si="331"/>
        <v>0.46936721595536834</v>
      </c>
      <c r="BI182" s="7">
        <f t="shared" si="332"/>
        <v>0.14896793855679236</v>
      </c>
      <c r="BJ182" s="7">
        <f t="shared" si="333"/>
        <v>0.13</v>
      </c>
      <c r="BK182" s="7">
        <f t="shared" si="334"/>
        <v>7.6153846153846155E-2</v>
      </c>
      <c r="BM182">
        <f t="shared" si="342"/>
        <v>0.87267100061560532</v>
      </c>
      <c r="BN182">
        <f t="shared" si="343"/>
        <v>1.7070707070707072</v>
      </c>
      <c r="BO182">
        <f t="shared" si="344"/>
        <v>1.9561446477154552</v>
      </c>
      <c r="BP182">
        <f t="shared" si="335"/>
        <v>13</v>
      </c>
      <c r="BX182">
        <f t="shared" si="315"/>
        <v>13</v>
      </c>
      <c r="BY182">
        <f t="shared" si="316"/>
        <v>0.87267100061560532</v>
      </c>
      <c r="CB182" s="52">
        <f t="shared" si="250"/>
        <v>13</v>
      </c>
      <c r="CC182" s="52">
        <f t="shared" si="250"/>
        <v>0.87267100061560532</v>
      </c>
    </row>
    <row r="183" spans="2:81" x14ac:dyDescent="0.3">
      <c r="B183">
        <v>20</v>
      </c>
      <c r="C183">
        <v>0.03</v>
      </c>
      <c r="F183">
        <v>0.13</v>
      </c>
      <c r="G183" s="23">
        <v>0.13</v>
      </c>
      <c r="H183">
        <v>0.13</v>
      </c>
      <c r="I183">
        <v>0.15</v>
      </c>
      <c r="J183">
        <v>0.05</v>
      </c>
      <c r="K183" s="9">
        <v>0.13</v>
      </c>
      <c r="L183" s="9"/>
      <c r="M183">
        <v>0.1</v>
      </c>
      <c r="N183">
        <v>0.1</v>
      </c>
      <c r="O183">
        <v>0.1</v>
      </c>
      <c r="P183">
        <v>0.08</v>
      </c>
      <c r="Q183">
        <v>0.13</v>
      </c>
      <c r="R183">
        <v>0.08</v>
      </c>
      <c r="S183">
        <v>0.08</v>
      </c>
      <c r="T183" s="37">
        <v>0.05</v>
      </c>
      <c r="U183">
        <v>0.13</v>
      </c>
      <c r="V183">
        <v>0.05</v>
      </c>
      <c r="W183">
        <v>0.05</v>
      </c>
      <c r="X183">
        <v>0.05</v>
      </c>
      <c r="AB183" s="11"/>
      <c r="AC183" s="11"/>
      <c r="AE183">
        <v>20</v>
      </c>
      <c r="AF183" s="7">
        <f t="shared" si="320"/>
        <v>-3.5065578973199818</v>
      </c>
      <c r="AG183" s="7" t="e">
        <f t="shared" si="321"/>
        <v>#NUM!</v>
      </c>
      <c r="AH183" s="7" t="e">
        <f t="shared" si="322"/>
        <v>#NUM!</v>
      </c>
      <c r="AI183" s="7">
        <f t="shared" si="323"/>
        <v>-2.0402208285265546</v>
      </c>
      <c r="AJ183" s="7">
        <f t="shared" si="345"/>
        <v>-2.0402208285265546</v>
      </c>
      <c r="AK183" s="7">
        <f t="shared" si="336"/>
        <v>-2.0402208285265546</v>
      </c>
      <c r="AL183" s="7">
        <f t="shared" si="337"/>
        <v>-1.8971199848858813</v>
      </c>
      <c r="AM183" s="7">
        <f t="shared" ref="AM183:AM185" si="352">LN(J183)</f>
        <v>-2.9957322735539909</v>
      </c>
      <c r="AN183" s="7">
        <f t="shared" si="338"/>
        <v>-2.0402208285265546</v>
      </c>
      <c r="AO183" s="7"/>
      <c r="AP183" s="7">
        <f t="shared" si="339"/>
        <v>-2.3025850929940455</v>
      </c>
      <c r="AQ183" s="7">
        <f t="shared" si="348"/>
        <v>-2.3025850929940455</v>
      </c>
      <c r="AR183" s="7">
        <f t="shared" si="340"/>
        <v>-2.3025850929940455</v>
      </c>
      <c r="AS183" s="7">
        <f t="shared" si="350"/>
        <v>-2.5257286443082556</v>
      </c>
      <c r="AT183" s="7">
        <f t="shared" si="341"/>
        <v>-2.0402208285265546</v>
      </c>
      <c r="AU183" s="7">
        <f t="shared" si="349"/>
        <v>-2.5257286443082556</v>
      </c>
      <c r="AV183" s="7">
        <f t="shared" si="346"/>
        <v>-2.5257286443082556</v>
      </c>
      <c r="AW183" s="7">
        <f t="shared" si="351"/>
        <v>-2.9957322735539909</v>
      </c>
      <c r="AX183" s="7">
        <f t="shared" si="324"/>
        <v>-2.0402208285265546</v>
      </c>
      <c r="AY183" s="7">
        <f t="shared" si="325"/>
        <v>-2.9957322735539909</v>
      </c>
      <c r="AZ183" s="7">
        <f t="shared" si="326"/>
        <v>-2.9957322735539909</v>
      </c>
      <c r="BA183" s="7">
        <f t="shared" si="327"/>
        <v>-2.9957322735539909</v>
      </c>
      <c r="BB183" s="7" t="e">
        <f t="shared" si="328"/>
        <v>#NUM!</v>
      </c>
      <c r="BC183" s="7" t="e">
        <f t="shared" si="329"/>
        <v>#NUM!</v>
      </c>
      <c r="BF183">
        <f t="shared" si="330"/>
        <v>-2.3488006967697679</v>
      </c>
      <c r="BG183">
        <f t="shared" si="331"/>
        <v>0.34219435299330631</v>
      </c>
      <c r="BI183" s="7">
        <f t="shared" si="332"/>
        <v>0.16763922580654697</v>
      </c>
      <c r="BJ183" s="7">
        <f t="shared" si="333"/>
        <v>0.15</v>
      </c>
      <c r="BK183" s="7">
        <f t="shared" si="334"/>
        <v>0.10076923076923079</v>
      </c>
      <c r="BM183">
        <f t="shared" si="342"/>
        <v>0.89477864908000493</v>
      </c>
      <c r="BN183">
        <f t="shared" si="343"/>
        <v>1.4885496183206104</v>
      </c>
      <c r="BO183">
        <f t="shared" si="344"/>
        <v>1.6635953705993207</v>
      </c>
      <c r="BP183">
        <f t="shared" si="335"/>
        <v>13</v>
      </c>
      <c r="BX183">
        <f t="shared" si="315"/>
        <v>13</v>
      </c>
      <c r="BY183">
        <f t="shared" si="316"/>
        <v>0.89477864908000493</v>
      </c>
      <c r="CB183" s="52">
        <f t="shared" si="250"/>
        <v>13</v>
      </c>
      <c r="CC183" s="52">
        <f t="shared" si="250"/>
        <v>0.89477864908000493</v>
      </c>
    </row>
    <row r="184" spans="2:81" x14ac:dyDescent="0.3">
      <c r="B184">
        <v>23</v>
      </c>
      <c r="C184">
        <v>0.03</v>
      </c>
      <c r="D184">
        <v>0.05</v>
      </c>
      <c r="F184">
        <v>0.15</v>
      </c>
      <c r="G184" s="23">
        <v>0.15</v>
      </c>
      <c r="H184">
        <v>0.15</v>
      </c>
      <c r="I184">
        <v>0.15</v>
      </c>
      <c r="J184">
        <v>0.05</v>
      </c>
      <c r="K184" s="9">
        <v>0.13</v>
      </c>
      <c r="L184" s="9">
        <v>0.1</v>
      </c>
      <c r="M184">
        <v>0.13</v>
      </c>
      <c r="N184">
        <v>0.13</v>
      </c>
      <c r="O184">
        <v>0.13</v>
      </c>
      <c r="P184">
        <v>0.1</v>
      </c>
      <c r="Q184">
        <v>0.15</v>
      </c>
      <c r="R184">
        <v>0.13</v>
      </c>
      <c r="S184">
        <v>0.08</v>
      </c>
      <c r="T184" s="37">
        <v>0.08</v>
      </c>
      <c r="U184">
        <v>0.13</v>
      </c>
      <c r="V184">
        <v>0.05</v>
      </c>
      <c r="W184">
        <v>0.1</v>
      </c>
      <c r="X184">
        <v>0.08</v>
      </c>
      <c r="Z184">
        <v>0.03</v>
      </c>
      <c r="AB184" s="11"/>
      <c r="AC184" s="11"/>
      <c r="AE184">
        <v>23</v>
      </c>
      <c r="AF184" s="7">
        <f t="shared" si="320"/>
        <v>-3.5065578973199818</v>
      </c>
      <c r="AG184" s="7">
        <f t="shared" si="321"/>
        <v>-2.9957322735539909</v>
      </c>
      <c r="AH184" s="7" t="e">
        <f t="shared" si="322"/>
        <v>#NUM!</v>
      </c>
      <c r="AI184" s="7">
        <f t="shared" si="323"/>
        <v>-1.8971199848858813</v>
      </c>
      <c r="AJ184" s="7">
        <f t="shared" si="345"/>
        <v>-1.8971199848858813</v>
      </c>
      <c r="AK184" s="7">
        <f t="shared" si="336"/>
        <v>-1.8971199848858813</v>
      </c>
      <c r="AL184" s="7">
        <f t="shared" si="337"/>
        <v>-1.8971199848858813</v>
      </c>
      <c r="AM184" s="7">
        <f t="shared" si="352"/>
        <v>-2.9957322735539909</v>
      </c>
      <c r="AN184" s="7">
        <f t="shared" si="338"/>
        <v>-2.0402208285265546</v>
      </c>
      <c r="AO184" s="7">
        <f t="shared" si="347"/>
        <v>-2.3025850929940455</v>
      </c>
      <c r="AP184" s="7">
        <f t="shared" si="339"/>
        <v>-2.0402208285265546</v>
      </c>
      <c r="AQ184" s="7">
        <f t="shared" si="348"/>
        <v>-2.0402208285265546</v>
      </c>
      <c r="AR184" s="7">
        <f t="shared" si="340"/>
        <v>-2.0402208285265546</v>
      </c>
      <c r="AS184" s="7">
        <f t="shared" si="350"/>
        <v>-2.3025850929940455</v>
      </c>
      <c r="AT184" s="7">
        <f t="shared" si="341"/>
        <v>-1.8971199848858813</v>
      </c>
      <c r="AU184" s="7">
        <f t="shared" si="349"/>
        <v>-2.0402208285265546</v>
      </c>
      <c r="AV184" s="7">
        <f t="shared" si="346"/>
        <v>-2.5257286443082556</v>
      </c>
      <c r="AW184" s="7">
        <f t="shared" si="351"/>
        <v>-2.5257286443082556</v>
      </c>
      <c r="AX184" s="7">
        <f t="shared" si="324"/>
        <v>-2.0402208285265546</v>
      </c>
      <c r="AY184" s="7">
        <f t="shared" si="325"/>
        <v>-2.9957322735539909</v>
      </c>
      <c r="AZ184" s="7">
        <f t="shared" si="326"/>
        <v>-2.3025850929940455</v>
      </c>
      <c r="BA184" s="7">
        <f t="shared" si="327"/>
        <v>-2.5257286443082556</v>
      </c>
      <c r="BB184" s="7" t="e">
        <f t="shared" si="328"/>
        <v>#NUM!</v>
      </c>
      <c r="BC184" s="7">
        <f t="shared" si="329"/>
        <v>-3.5065578973199818</v>
      </c>
      <c r="BF184">
        <f t="shared" si="330"/>
        <v>-2.1744245593096347</v>
      </c>
      <c r="BG184">
        <f t="shared" si="331"/>
        <v>0.31074452544369024</v>
      </c>
      <c r="BI184" s="7">
        <f t="shared" si="332"/>
        <v>0.18951344642706239</v>
      </c>
      <c r="BJ184" s="7">
        <f t="shared" si="333"/>
        <v>0.15</v>
      </c>
      <c r="BK184" s="7">
        <f t="shared" si="334"/>
        <v>0.11857142857142858</v>
      </c>
      <c r="BM184">
        <f t="shared" si="342"/>
        <v>0.79150056541096225</v>
      </c>
      <c r="BN184">
        <f t="shared" si="343"/>
        <v>1.2650602409638554</v>
      </c>
      <c r="BO184">
        <f t="shared" si="344"/>
        <v>1.5983061746860683</v>
      </c>
      <c r="BP184">
        <f t="shared" si="335"/>
        <v>14</v>
      </c>
      <c r="BX184">
        <f t="shared" si="315"/>
        <v>14</v>
      </c>
      <c r="BY184">
        <f t="shared" si="316"/>
        <v>0.79150056541096225</v>
      </c>
      <c r="CB184" s="52">
        <f t="shared" si="250"/>
        <v>14</v>
      </c>
      <c r="CC184" s="52">
        <f t="shared" si="250"/>
        <v>0.79150056541096225</v>
      </c>
    </row>
    <row r="185" spans="2:81" ht="15" thickBot="1" x14ac:dyDescent="0.35">
      <c r="B185">
        <v>26</v>
      </c>
      <c r="C185">
        <v>0.05</v>
      </c>
      <c r="D185">
        <v>0.05</v>
      </c>
      <c r="F185">
        <v>0.18</v>
      </c>
      <c r="G185" s="25">
        <v>0.15</v>
      </c>
      <c r="H185" s="26">
        <v>0.15</v>
      </c>
      <c r="I185" s="26">
        <v>0.18</v>
      </c>
      <c r="J185" s="26">
        <v>0.08</v>
      </c>
      <c r="K185" s="14">
        <v>0.15</v>
      </c>
      <c r="L185" s="14">
        <v>0.1</v>
      </c>
      <c r="M185" s="26">
        <v>0.13</v>
      </c>
      <c r="N185" s="26">
        <v>0.15</v>
      </c>
      <c r="O185" s="26">
        <v>0.13</v>
      </c>
      <c r="P185" s="26">
        <v>0.1</v>
      </c>
      <c r="Q185" s="26">
        <v>0.18</v>
      </c>
      <c r="R185" s="26">
        <v>0.13</v>
      </c>
      <c r="S185" s="26">
        <v>0.08</v>
      </c>
      <c r="T185" s="39">
        <v>0.1</v>
      </c>
      <c r="U185">
        <v>0.15</v>
      </c>
      <c r="V185">
        <v>0.08</v>
      </c>
      <c r="W185">
        <v>0.1</v>
      </c>
      <c r="X185">
        <v>0.08</v>
      </c>
      <c r="Z185">
        <v>0.05</v>
      </c>
      <c r="AB185" s="11"/>
      <c r="AC185" s="11"/>
      <c r="AE185">
        <v>26</v>
      </c>
      <c r="AF185" s="7">
        <f t="shared" si="320"/>
        <v>-2.9957322735539909</v>
      </c>
      <c r="AG185" s="7">
        <f t="shared" si="321"/>
        <v>-2.9957322735539909</v>
      </c>
      <c r="AH185" s="7" t="e">
        <f t="shared" si="322"/>
        <v>#NUM!</v>
      </c>
      <c r="AI185" s="7">
        <f t="shared" si="323"/>
        <v>-1.7147984280919266</v>
      </c>
      <c r="AJ185" s="7">
        <f t="shared" si="345"/>
        <v>-1.8971199848858813</v>
      </c>
      <c r="AK185" s="7">
        <f t="shared" si="336"/>
        <v>-1.8971199848858813</v>
      </c>
      <c r="AL185" s="7">
        <f t="shared" si="337"/>
        <v>-1.7147984280919266</v>
      </c>
      <c r="AM185" s="7">
        <f t="shared" si="352"/>
        <v>-2.5257286443082556</v>
      </c>
      <c r="AN185" s="7">
        <f t="shared" si="338"/>
        <v>-1.8971199848858813</v>
      </c>
      <c r="AO185" s="7">
        <f t="shared" si="347"/>
        <v>-2.3025850929940455</v>
      </c>
      <c r="AP185" s="7">
        <f t="shared" si="339"/>
        <v>-2.0402208285265546</v>
      </c>
      <c r="AQ185" s="7">
        <f t="shared" si="348"/>
        <v>-1.8971199848858813</v>
      </c>
      <c r="AR185" s="7">
        <f t="shared" si="340"/>
        <v>-2.0402208285265546</v>
      </c>
      <c r="AS185" s="7">
        <f t="shared" si="350"/>
        <v>-2.3025850929940455</v>
      </c>
      <c r="AT185" s="7">
        <f t="shared" si="341"/>
        <v>-1.7147984280919266</v>
      </c>
      <c r="AU185" s="7">
        <f t="shared" si="349"/>
        <v>-2.0402208285265546</v>
      </c>
      <c r="AV185" s="7">
        <f t="shared" si="346"/>
        <v>-2.5257286443082556</v>
      </c>
      <c r="AW185" s="7">
        <f t="shared" si="351"/>
        <v>-2.3025850929940455</v>
      </c>
      <c r="AX185" s="7">
        <f t="shared" si="324"/>
        <v>-1.8971199848858813</v>
      </c>
      <c r="AY185" s="7">
        <f t="shared" si="325"/>
        <v>-2.5257286443082556</v>
      </c>
      <c r="AZ185" s="7">
        <f t="shared" si="326"/>
        <v>-2.3025850929940455</v>
      </c>
      <c r="BA185" s="7">
        <f t="shared" si="327"/>
        <v>-2.5257286443082556</v>
      </c>
      <c r="BB185" s="7" t="e">
        <f t="shared" si="328"/>
        <v>#NUM!</v>
      </c>
      <c r="BC185" s="7">
        <f t="shared" si="329"/>
        <v>-2.9957322735539909</v>
      </c>
      <c r="BF185">
        <f t="shared" si="330"/>
        <v>-2.0784251320646923</v>
      </c>
      <c r="BG185">
        <f t="shared" si="331"/>
        <v>0.26066092096646659</v>
      </c>
      <c r="BI185" s="7">
        <f t="shared" si="332"/>
        <v>0.19211212926938157</v>
      </c>
      <c r="BJ185" s="7">
        <f t="shared" si="333"/>
        <v>0.18</v>
      </c>
      <c r="BK185" s="7">
        <f t="shared" si="334"/>
        <v>0.12928571428571428</v>
      </c>
      <c r="BM185">
        <f t="shared" si="342"/>
        <v>0.93695281336246172</v>
      </c>
      <c r="BN185">
        <f t="shared" si="343"/>
        <v>1.3922651933701657</v>
      </c>
      <c r="BO185">
        <f t="shared" si="344"/>
        <v>1.4859501711443879</v>
      </c>
      <c r="BP185">
        <f t="shared" si="335"/>
        <v>14</v>
      </c>
      <c r="BX185">
        <f t="shared" si="315"/>
        <v>14</v>
      </c>
      <c r="BY185">
        <f t="shared" si="316"/>
        <v>0.93695281336246172</v>
      </c>
      <c r="CB185" s="52">
        <f t="shared" si="250"/>
        <v>14</v>
      </c>
      <c r="CC185" s="52">
        <f t="shared" si="250"/>
        <v>0.93695281336246172</v>
      </c>
    </row>
    <row r="186" spans="2:81" x14ac:dyDescent="0.3">
      <c r="K186" s="3"/>
      <c r="L186" s="3"/>
      <c r="BX186">
        <f t="shared" si="315"/>
        <v>0</v>
      </c>
      <c r="BY186">
        <f t="shared" si="316"/>
        <v>0</v>
      </c>
    </row>
    <row r="187" spans="2:81" x14ac:dyDescent="0.3">
      <c r="K187" s="3"/>
      <c r="L187" s="3"/>
      <c r="BX187">
        <f t="shared" si="315"/>
        <v>0</v>
      </c>
      <c r="BY187">
        <f t="shared" si="316"/>
        <v>0</v>
      </c>
    </row>
    <row r="188" spans="2:81" x14ac:dyDescent="0.3">
      <c r="K188" s="3"/>
      <c r="L188" s="3"/>
      <c r="BX188">
        <f t="shared" si="315"/>
        <v>0</v>
      </c>
      <c r="BY188">
        <f t="shared" si="316"/>
        <v>0</v>
      </c>
    </row>
    <row r="189" spans="2:81" ht="15" thickBot="1" x14ac:dyDescent="0.35">
      <c r="B189" s="1" t="s">
        <v>46</v>
      </c>
      <c r="K189" s="3"/>
      <c r="L189" s="3"/>
      <c r="AE189" s="1" t="s">
        <v>46</v>
      </c>
      <c r="AF189"/>
      <c r="AN189" s="3"/>
      <c r="AO189" s="3"/>
      <c r="BM189" s="50">
        <f>AVERAGE(BM192:BM200)</f>
        <v>0.91394893357497242</v>
      </c>
      <c r="BN189" s="50">
        <f t="shared" ref="BN189:BO189" si="353">AVERAGE(BN192:BN200)</f>
        <v>1.2731846822072388</v>
      </c>
      <c r="BO189" s="50">
        <f t="shared" si="353"/>
        <v>1.3995491559706539</v>
      </c>
      <c r="BX189">
        <f t="shared" si="315"/>
        <v>0</v>
      </c>
      <c r="BY189">
        <f t="shared" si="316"/>
        <v>0.91394893357497242</v>
      </c>
      <c r="CB189" s="52" t="str">
        <f t="shared" si="250"/>
        <v/>
      </c>
    </row>
    <row r="190" spans="2:81" ht="15" thickBot="1" x14ac:dyDescent="0.35">
      <c r="H190" s="53" t="s">
        <v>2</v>
      </c>
      <c r="I190" s="54"/>
      <c r="J190" s="54"/>
      <c r="K190" s="54"/>
      <c r="L190" s="54"/>
      <c r="M190" s="54"/>
      <c r="N190" s="54"/>
      <c r="O190" s="54"/>
      <c r="P190" s="54"/>
      <c r="Q190" s="55"/>
      <c r="AE190"/>
      <c r="AF190"/>
      <c r="AK190" s="53" t="s">
        <v>2</v>
      </c>
      <c r="AL190" s="54"/>
      <c r="AM190" s="54"/>
      <c r="AN190" s="54"/>
      <c r="AO190" s="54"/>
      <c r="AP190" s="54"/>
      <c r="AQ190" s="54"/>
      <c r="AR190" s="54"/>
      <c r="AS190" s="54"/>
      <c r="AT190" s="55"/>
      <c r="BX190">
        <f t="shared" si="315"/>
        <v>0</v>
      </c>
      <c r="BY190">
        <f t="shared" si="316"/>
        <v>0</v>
      </c>
    </row>
    <row r="191" spans="2:81" x14ac:dyDescent="0.3">
      <c r="B191" t="s">
        <v>3</v>
      </c>
      <c r="C191" s="32" t="s">
        <v>4</v>
      </c>
      <c r="D191" s="32" t="s">
        <v>45</v>
      </c>
      <c r="E191" s="32" t="s">
        <v>5</v>
      </c>
      <c r="F191" s="32" t="s">
        <v>24</v>
      </c>
      <c r="G191" s="32" t="s">
        <v>6</v>
      </c>
      <c r="H191" s="33" t="s">
        <v>7</v>
      </c>
      <c r="I191" s="34" t="s">
        <v>8</v>
      </c>
      <c r="J191" s="34" t="s">
        <v>21</v>
      </c>
      <c r="K191" s="21" t="s">
        <v>9</v>
      </c>
      <c r="L191" s="21" t="s">
        <v>28</v>
      </c>
      <c r="M191" s="34" t="s">
        <v>31</v>
      </c>
      <c r="N191" s="34" t="s">
        <v>10</v>
      </c>
      <c r="O191" s="34" t="s">
        <v>11</v>
      </c>
      <c r="P191" s="34" t="s">
        <v>12</v>
      </c>
      <c r="Q191" s="35" t="s">
        <v>32</v>
      </c>
      <c r="R191" s="32" t="s">
        <v>13</v>
      </c>
      <c r="S191" s="32" t="s">
        <v>25</v>
      </c>
      <c r="T191" s="32" t="s">
        <v>14</v>
      </c>
      <c r="U191" s="32" t="s">
        <v>15</v>
      </c>
      <c r="V191" s="32" t="s">
        <v>47</v>
      </c>
      <c r="W191" s="32" t="s">
        <v>22</v>
      </c>
      <c r="X191" s="32" t="s">
        <v>26</v>
      </c>
      <c r="Y191" s="32"/>
      <c r="Z191" s="32" t="s">
        <v>48</v>
      </c>
      <c r="AA191" s="32"/>
      <c r="AB191" s="32"/>
      <c r="AC191" s="32" t="s">
        <v>49</v>
      </c>
      <c r="AE191" t="s">
        <v>3</v>
      </c>
      <c r="AF191" s="32" t="s">
        <v>4</v>
      </c>
      <c r="AG191" s="32" t="s">
        <v>45</v>
      </c>
      <c r="AH191" s="32" t="s">
        <v>5</v>
      </c>
      <c r="AI191" s="32" t="s">
        <v>24</v>
      </c>
      <c r="AJ191" s="32" t="s">
        <v>6</v>
      </c>
      <c r="AK191" s="33" t="s">
        <v>7</v>
      </c>
      <c r="AL191" s="34" t="s">
        <v>8</v>
      </c>
      <c r="AM191" s="34" t="s">
        <v>21</v>
      </c>
      <c r="AN191" s="21" t="s">
        <v>9</v>
      </c>
      <c r="AO191" s="21" t="s">
        <v>28</v>
      </c>
      <c r="AP191" s="34" t="s">
        <v>31</v>
      </c>
      <c r="AQ191" s="34" t="s">
        <v>10</v>
      </c>
      <c r="AR191" s="34" t="s">
        <v>11</v>
      </c>
      <c r="AS191" s="34" t="s">
        <v>12</v>
      </c>
      <c r="AT191" s="35" t="s">
        <v>32</v>
      </c>
      <c r="AU191" s="32" t="s">
        <v>13</v>
      </c>
      <c r="AV191" s="32" t="s">
        <v>25</v>
      </c>
      <c r="AW191" s="32" t="s">
        <v>14</v>
      </c>
      <c r="AX191" s="32" t="s">
        <v>15</v>
      </c>
      <c r="AY191" s="32" t="s">
        <v>47</v>
      </c>
      <c r="AZ191" s="32" t="s">
        <v>22</v>
      </c>
      <c r="BA191" s="32" t="s">
        <v>26</v>
      </c>
      <c r="BB191" s="32"/>
      <c r="BC191" s="32" t="s">
        <v>48</v>
      </c>
      <c r="BF191" t="s">
        <v>51</v>
      </c>
      <c r="BG191" t="s">
        <v>52</v>
      </c>
      <c r="BI191" s="47" t="s">
        <v>53</v>
      </c>
      <c r="BJ191" s="47" t="s">
        <v>68</v>
      </c>
      <c r="BK191" s="1" t="s">
        <v>69</v>
      </c>
      <c r="BM191" s="1" t="s">
        <v>70</v>
      </c>
      <c r="BN191" s="1" t="s">
        <v>71</v>
      </c>
      <c r="BO191" s="1" t="s">
        <v>72</v>
      </c>
      <c r="BX191">
        <f t="shared" si="315"/>
        <v>0</v>
      </c>
    </row>
    <row r="192" spans="2:81" x14ac:dyDescent="0.3">
      <c r="B192">
        <v>0</v>
      </c>
      <c r="H192" s="23"/>
      <c r="K192" s="3"/>
      <c r="L192" s="3"/>
      <c r="Q192" s="37"/>
      <c r="AE192">
        <v>0</v>
      </c>
      <c r="AF192" s="7" t="e">
        <f>LN(C192)</f>
        <v>#NUM!</v>
      </c>
      <c r="AG192" s="7" t="e">
        <f t="shared" ref="AG192:BC192" si="354">LN(D192)</f>
        <v>#NUM!</v>
      </c>
      <c r="AH192" s="7" t="e">
        <f t="shared" si="354"/>
        <v>#NUM!</v>
      </c>
      <c r="AI192" s="7" t="e">
        <f t="shared" si="354"/>
        <v>#NUM!</v>
      </c>
      <c r="AJ192" s="7" t="e">
        <f t="shared" si="354"/>
        <v>#NUM!</v>
      </c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 t="e">
        <f t="shared" si="354"/>
        <v>#NUM!</v>
      </c>
      <c r="AV192" s="7" t="e">
        <f t="shared" si="354"/>
        <v>#NUM!</v>
      </c>
      <c r="AW192" s="7" t="e">
        <f t="shared" si="354"/>
        <v>#NUM!</v>
      </c>
      <c r="AX192" s="7" t="e">
        <f t="shared" si="354"/>
        <v>#NUM!</v>
      </c>
      <c r="AY192" s="7" t="e">
        <f t="shared" si="354"/>
        <v>#NUM!</v>
      </c>
      <c r="AZ192" s="7" t="e">
        <f t="shared" si="354"/>
        <v>#NUM!</v>
      </c>
      <c r="BA192" s="7" t="e">
        <f t="shared" si="354"/>
        <v>#NUM!</v>
      </c>
      <c r="BB192" s="7" t="e">
        <f t="shared" si="354"/>
        <v>#NUM!</v>
      </c>
      <c r="BC192" s="7" t="e">
        <f t="shared" si="354"/>
        <v>#NUM!</v>
      </c>
      <c r="BF192" t="e">
        <f>AVERAGE(AK192:AT192)</f>
        <v>#DIV/0!</v>
      </c>
      <c r="BG192" t="e">
        <f>_xlfn.STDEV.P(AK192:AT192)</f>
        <v>#DIV/0!</v>
      </c>
      <c r="BI192" s="7" t="e">
        <f t="shared" ref="BI192" si="355">_xlfn.LOGNORM.INV(0.95,BF192,BG192)</f>
        <v>#DIV/0!</v>
      </c>
      <c r="BJ192" s="7">
        <f>MAX(H192:Q192)</f>
        <v>0</v>
      </c>
      <c r="BK192" s="7" t="e">
        <f>AVERAGE(H192:Q192)</f>
        <v>#DIV/0!</v>
      </c>
      <c r="BP192">
        <f>COUNTA(H192:Q192)</f>
        <v>0</v>
      </c>
      <c r="BX192">
        <f t="shared" si="315"/>
        <v>0</v>
      </c>
      <c r="BY192">
        <f t="shared" si="316"/>
        <v>0</v>
      </c>
    </row>
    <row r="193" spans="2:81" x14ac:dyDescent="0.3">
      <c r="B193">
        <v>5</v>
      </c>
      <c r="H193" s="23"/>
      <c r="K193" s="9"/>
      <c r="L193" s="9"/>
      <c r="Q193" s="37"/>
      <c r="AE193">
        <v>5</v>
      </c>
      <c r="AF193" s="7" t="e">
        <f t="shared" ref="AF193:AF200" si="356">LN(C193)</f>
        <v>#NUM!</v>
      </c>
      <c r="AG193" s="7" t="e">
        <f t="shared" ref="AG193:AG200" si="357">LN(D193)</f>
        <v>#NUM!</v>
      </c>
      <c r="AH193" s="7" t="e">
        <f t="shared" ref="AH193:AH200" si="358">LN(E193)</f>
        <v>#NUM!</v>
      </c>
      <c r="AI193" s="7" t="e">
        <f t="shared" ref="AI193:AI200" si="359">LN(F193)</f>
        <v>#NUM!</v>
      </c>
      <c r="AJ193" s="7" t="e">
        <f t="shared" ref="AJ193:AJ200" si="360">LN(G193)</f>
        <v>#NUM!</v>
      </c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 t="e">
        <f t="shared" ref="AU193:AU200" si="361">LN(R193)</f>
        <v>#NUM!</v>
      </c>
      <c r="AV193" s="7" t="e">
        <f t="shared" ref="AV193:AV200" si="362">LN(S193)</f>
        <v>#NUM!</v>
      </c>
      <c r="AW193" s="7" t="e">
        <f t="shared" ref="AW193:AW200" si="363">LN(T193)</f>
        <v>#NUM!</v>
      </c>
      <c r="AX193" s="7" t="e">
        <f t="shared" ref="AX193:AX200" si="364">LN(U193)</f>
        <v>#NUM!</v>
      </c>
      <c r="AY193" s="7" t="e">
        <f t="shared" ref="AY193:AY200" si="365">LN(V193)</f>
        <v>#NUM!</v>
      </c>
      <c r="AZ193" s="7" t="e">
        <f t="shared" ref="AZ193:AZ200" si="366">LN(W193)</f>
        <v>#NUM!</v>
      </c>
      <c r="BA193" s="7" t="e">
        <f t="shared" ref="BA193:BA200" si="367">LN(X193)</f>
        <v>#NUM!</v>
      </c>
      <c r="BB193" s="7" t="e">
        <f t="shared" ref="BB193:BB200" si="368">LN(Y193)</f>
        <v>#NUM!</v>
      </c>
      <c r="BC193" s="7" t="e">
        <f t="shared" ref="BC193:BC200" si="369">LN(Z193)</f>
        <v>#NUM!</v>
      </c>
      <c r="BF193" t="e">
        <f t="shared" ref="BF193:BF200" si="370">AVERAGE(AK193:AT193)</f>
        <v>#DIV/0!</v>
      </c>
      <c r="BG193" t="e">
        <f t="shared" ref="BG193:BG200" si="371">_xlfn.STDEV.P(AK193:AT193)</f>
        <v>#DIV/0!</v>
      </c>
      <c r="BI193" s="7" t="e">
        <f t="shared" ref="BI193:BI200" si="372">_xlfn.LOGNORM.INV(0.95,BF193,BG193)</f>
        <v>#DIV/0!</v>
      </c>
      <c r="BJ193" s="7">
        <f t="shared" ref="BJ193:BJ200" si="373">MAX(H193:Q193)</f>
        <v>0</v>
      </c>
      <c r="BK193" s="7" t="e">
        <f t="shared" ref="BK193:BK200" si="374">AVERAGE(H193:Q193)</f>
        <v>#DIV/0!</v>
      </c>
      <c r="BP193">
        <f t="shared" ref="BP193:BP200" si="375">COUNTA(H193:Q193)</f>
        <v>0</v>
      </c>
      <c r="BX193">
        <f t="shared" si="315"/>
        <v>0</v>
      </c>
      <c r="BY193">
        <f t="shared" si="316"/>
        <v>0</v>
      </c>
    </row>
    <row r="194" spans="2:81" x14ac:dyDescent="0.3">
      <c r="B194">
        <v>8</v>
      </c>
      <c r="G194">
        <v>0.05</v>
      </c>
      <c r="H194" s="23">
        <v>0.03</v>
      </c>
      <c r="I194">
        <v>0.05</v>
      </c>
      <c r="J194">
        <v>0.03</v>
      </c>
      <c r="K194" s="9"/>
      <c r="L194" s="9">
        <v>0.05</v>
      </c>
      <c r="N194">
        <v>0.05</v>
      </c>
      <c r="O194">
        <v>0.05</v>
      </c>
      <c r="Q194" s="37"/>
      <c r="AE194">
        <v>8</v>
      </c>
      <c r="AF194" s="7" t="e">
        <f t="shared" si="356"/>
        <v>#NUM!</v>
      </c>
      <c r="AG194" s="7" t="e">
        <f t="shared" si="357"/>
        <v>#NUM!</v>
      </c>
      <c r="AH194" s="7" t="e">
        <f t="shared" si="358"/>
        <v>#NUM!</v>
      </c>
      <c r="AI194" s="7" t="e">
        <f t="shared" si="359"/>
        <v>#NUM!</v>
      </c>
      <c r="AJ194" s="7">
        <f t="shared" si="360"/>
        <v>-2.9957322735539909</v>
      </c>
      <c r="AK194" s="7">
        <f t="shared" ref="AK194:AK200" si="376">LN(H194)</f>
        <v>-3.5065578973199818</v>
      </c>
      <c r="AL194" s="7">
        <f t="shared" ref="AL194:AL200" si="377">LN(I194)</f>
        <v>-2.9957322735539909</v>
      </c>
      <c r="AM194" s="7">
        <f t="shared" ref="AM194:AM200" si="378">LN(J194)</f>
        <v>-3.5065578973199818</v>
      </c>
      <c r="AN194" s="7"/>
      <c r="AO194" s="7">
        <f t="shared" ref="AO194:AO200" si="379">LN(L194)</f>
        <v>-2.9957322735539909</v>
      </c>
      <c r="AP194" s="7"/>
      <c r="AQ194" s="7">
        <f t="shared" ref="AQ194:AQ200" si="380">LN(N194)</f>
        <v>-2.9957322735539909</v>
      </c>
      <c r="AR194" s="7">
        <f t="shared" ref="AR194:AR200" si="381">LN(O194)</f>
        <v>-2.9957322735539909</v>
      </c>
      <c r="AS194" s="7"/>
      <c r="AT194" s="7"/>
      <c r="AU194" s="7" t="e">
        <f t="shared" si="361"/>
        <v>#NUM!</v>
      </c>
      <c r="AV194" s="7" t="e">
        <f t="shared" si="362"/>
        <v>#NUM!</v>
      </c>
      <c r="AW194" s="7" t="e">
        <f t="shared" si="363"/>
        <v>#NUM!</v>
      </c>
      <c r="AX194" s="7" t="e">
        <f t="shared" si="364"/>
        <v>#NUM!</v>
      </c>
      <c r="AY194" s="7" t="e">
        <f t="shared" si="365"/>
        <v>#NUM!</v>
      </c>
      <c r="AZ194" s="7" t="e">
        <f t="shared" si="366"/>
        <v>#NUM!</v>
      </c>
      <c r="BA194" s="7" t="e">
        <f t="shared" si="367"/>
        <v>#NUM!</v>
      </c>
      <c r="BB194" s="7" t="e">
        <f t="shared" si="368"/>
        <v>#NUM!</v>
      </c>
      <c r="BC194" s="7" t="e">
        <f t="shared" si="369"/>
        <v>#NUM!</v>
      </c>
      <c r="BF194">
        <f t="shared" si="370"/>
        <v>-3.166007481475988</v>
      </c>
      <c r="BG194">
        <f t="shared" si="371"/>
        <v>0.24080550837918682</v>
      </c>
      <c r="BI194" s="7">
        <f t="shared" si="372"/>
        <v>6.2667164065987671E-2</v>
      </c>
      <c r="BJ194" s="7">
        <f t="shared" si="373"/>
        <v>0.05</v>
      </c>
      <c r="BK194" s="7">
        <f t="shared" si="374"/>
        <v>4.3333333333333335E-2</v>
      </c>
      <c r="BM194">
        <f t="shared" ref="BM194:BM200" si="382">BJ194/BI194</f>
        <v>0.79786600758494008</v>
      </c>
      <c r="BN194">
        <f t="shared" ref="BN194:BN200" si="383">BJ194/BK194</f>
        <v>1.153846153846154</v>
      </c>
      <c r="BO194">
        <f t="shared" ref="BO194:BO200" si="384">BI194/BK194</f>
        <v>1.4461653245997155</v>
      </c>
      <c r="BP194">
        <f t="shared" si="375"/>
        <v>6</v>
      </c>
      <c r="BX194">
        <f t="shared" si="315"/>
        <v>6</v>
      </c>
      <c r="BY194">
        <f t="shared" si="316"/>
        <v>0.79786600758494008</v>
      </c>
      <c r="CB194" s="52">
        <f t="shared" si="250"/>
        <v>6</v>
      </c>
      <c r="CC194" s="52">
        <f t="shared" si="250"/>
        <v>0.79786600758494008</v>
      </c>
    </row>
    <row r="195" spans="2:81" x14ac:dyDescent="0.3">
      <c r="B195">
        <v>11</v>
      </c>
      <c r="F195">
        <v>0.03</v>
      </c>
      <c r="G195">
        <v>0.05</v>
      </c>
      <c r="H195" s="23">
        <v>0.05</v>
      </c>
      <c r="I195">
        <v>0.08</v>
      </c>
      <c r="J195">
        <v>0.05</v>
      </c>
      <c r="K195" s="9">
        <v>0.03</v>
      </c>
      <c r="L195" s="9">
        <v>0.08</v>
      </c>
      <c r="N195">
        <v>0.08</v>
      </c>
      <c r="O195">
        <v>0.08</v>
      </c>
      <c r="P195">
        <v>0.05</v>
      </c>
      <c r="Q195" s="37">
        <v>0.05</v>
      </c>
      <c r="R195">
        <v>0.03</v>
      </c>
      <c r="S195">
        <v>0.05</v>
      </c>
      <c r="AE195">
        <v>11</v>
      </c>
      <c r="AF195" s="7" t="e">
        <f t="shared" si="356"/>
        <v>#NUM!</v>
      </c>
      <c r="AG195" s="7" t="e">
        <f t="shared" si="357"/>
        <v>#NUM!</v>
      </c>
      <c r="AH195" s="7" t="e">
        <f t="shared" si="358"/>
        <v>#NUM!</v>
      </c>
      <c r="AI195" s="7">
        <f t="shared" si="359"/>
        <v>-3.5065578973199818</v>
      </c>
      <c r="AJ195" s="7">
        <f t="shared" si="360"/>
        <v>-2.9957322735539909</v>
      </c>
      <c r="AK195" s="7">
        <f t="shared" si="376"/>
        <v>-2.9957322735539909</v>
      </c>
      <c r="AL195" s="7">
        <f t="shared" si="377"/>
        <v>-2.5257286443082556</v>
      </c>
      <c r="AM195" s="7">
        <f t="shared" si="378"/>
        <v>-2.9957322735539909</v>
      </c>
      <c r="AN195" s="7">
        <f t="shared" ref="AN195:AN200" si="385">LN(K195)</f>
        <v>-3.5065578973199818</v>
      </c>
      <c r="AO195" s="7">
        <f t="shared" si="379"/>
        <v>-2.5257286443082556</v>
      </c>
      <c r="AP195" s="7"/>
      <c r="AQ195" s="7">
        <f t="shared" si="380"/>
        <v>-2.5257286443082556</v>
      </c>
      <c r="AR195" s="7">
        <f t="shared" si="381"/>
        <v>-2.5257286443082556</v>
      </c>
      <c r="AS195" s="7">
        <f t="shared" ref="AS195:AS200" si="386">LN(P195)</f>
        <v>-2.9957322735539909</v>
      </c>
      <c r="AT195" s="7">
        <f t="shared" ref="AT195:AT200" si="387">LN(Q195)</f>
        <v>-2.9957322735539909</v>
      </c>
      <c r="AU195" s="7">
        <f t="shared" si="361"/>
        <v>-3.5065578973199818</v>
      </c>
      <c r="AV195" s="7">
        <f t="shared" si="362"/>
        <v>-2.9957322735539909</v>
      </c>
      <c r="AW195" s="7" t="e">
        <f t="shared" si="363"/>
        <v>#NUM!</v>
      </c>
      <c r="AX195" s="7" t="e">
        <f t="shared" si="364"/>
        <v>#NUM!</v>
      </c>
      <c r="AY195" s="7" t="e">
        <f t="shared" si="365"/>
        <v>#NUM!</v>
      </c>
      <c r="AZ195" s="7" t="e">
        <f t="shared" si="366"/>
        <v>#NUM!</v>
      </c>
      <c r="BA195" s="7" t="e">
        <f t="shared" si="367"/>
        <v>#NUM!</v>
      </c>
      <c r="BB195" s="7" t="e">
        <f t="shared" si="368"/>
        <v>#NUM!</v>
      </c>
      <c r="BC195" s="7" t="e">
        <f t="shared" si="369"/>
        <v>#NUM!</v>
      </c>
      <c r="BF195">
        <f t="shared" si="370"/>
        <v>-2.8436001743076629</v>
      </c>
      <c r="BG195">
        <f t="shared" si="371"/>
        <v>0.32253490479889774</v>
      </c>
      <c r="BI195" s="7">
        <f t="shared" si="372"/>
        <v>9.8956247959896326E-2</v>
      </c>
      <c r="BJ195" s="7">
        <f t="shared" si="373"/>
        <v>0.08</v>
      </c>
      <c r="BK195" s="7">
        <f t="shared" si="374"/>
        <v>6.1111111111111116E-2</v>
      </c>
      <c r="BM195">
        <f t="shared" si="382"/>
        <v>0.80843808904740744</v>
      </c>
      <c r="BN195">
        <f t="shared" si="383"/>
        <v>1.3090909090909091</v>
      </c>
      <c r="BO195">
        <f t="shared" si="384"/>
        <v>1.619284057525576</v>
      </c>
      <c r="BP195">
        <f t="shared" si="375"/>
        <v>9</v>
      </c>
      <c r="BX195">
        <f t="shared" si="315"/>
        <v>9</v>
      </c>
      <c r="BY195">
        <f t="shared" si="316"/>
        <v>0.80843808904740744</v>
      </c>
      <c r="CB195" s="52">
        <f t="shared" si="250"/>
        <v>9</v>
      </c>
      <c r="CC195" s="52">
        <f t="shared" si="250"/>
        <v>0.80843808904740744</v>
      </c>
    </row>
    <row r="196" spans="2:81" x14ac:dyDescent="0.3">
      <c r="B196">
        <v>14</v>
      </c>
      <c r="E196">
        <v>0.03</v>
      </c>
      <c r="F196">
        <v>0.05</v>
      </c>
      <c r="G196">
        <v>0.05</v>
      </c>
      <c r="H196" s="23">
        <v>0.08</v>
      </c>
      <c r="I196">
        <v>0.08</v>
      </c>
      <c r="J196">
        <v>0.08</v>
      </c>
      <c r="K196" s="9">
        <v>0.05</v>
      </c>
      <c r="L196" s="9">
        <v>0.08</v>
      </c>
      <c r="M196">
        <v>0.05</v>
      </c>
      <c r="N196">
        <v>0.1</v>
      </c>
      <c r="O196">
        <v>0.08</v>
      </c>
      <c r="P196">
        <v>0.08</v>
      </c>
      <c r="Q196" s="37">
        <v>0.08</v>
      </c>
      <c r="R196">
        <v>0.05</v>
      </c>
      <c r="S196">
        <v>0.08</v>
      </c>
      <c r="U196">
        <v>0.03</v>
      </c>
      <c r="X196">
        <v>0.03</v>
      </c>
      <c r="AE196">
        <v>14</v>
      </c>
      <c r="AF196" s="7" t="e">
        <f t="shared" si="356"/>
        <v>#NUM!</v>
      </c>
      <c r="AG196" s="7" t="e">
        <f t="shared" si="357"/>
        <v>#NUM!</v>
      </c>
      <c r="AH196" s="7">
        <f t="shared" si="358"/>
        <v>-3.5065578973199818</v>
      </c>
      <c r="AI196" s="7">
        <f t="shared" si="359"/>
        <v>-2.9957322735539909</v>
      </c>
      <c r="AJ196" s="7">
        <f t="shared" si="360"/>
        <v>-2.9957322735539909</v>
      </c>
      <c r="AK196" s="7">
        <f t="shared" si="376"/>
        <v>-2.5257286443082556</v>
      </c>
      <c r="AL196" s="7">
        <f t="shared" si="377"/>
        <v>-2.5257286443082556</v>
      </c>
      <c r="AM196" s="7">
        <f t="shared" si="378"/>
        <v>-2.5257286443082556</v>
      </c>
      <c r="AN196" s="7">
        <f t="shared" si="385"/>
        <v>-2.9957322735539909</v>
      </c>
      <c r="AO196" s="7">
        <f t="shared" si="379"/>
        <v>-2.5257286443082556</v>
      </c>
      <c r="AP196" s="7">
        <f t="shared" ref="AP196:AP200" si="388">LN(M196)</f>
        <v>-2.9957322735539909</v>
      </c>
      <c r="AQ196" s="7">
        <f t="shared" si="380"/>
        <v>-2.3025850929940455</v>
      </c>
      <c r="AR196" s="7">
        <f t="shared" si="381"/>
        <v>-2.5257286443082556</v>
      </c>
      <c r="AS196" s="7">
        <f t="shared" si="386"/>
        <v>-2.5257286443082556</v>
      </c>
      <c r="AT196" s="7">
        <f t="shared" si="387"/>
        <v>-2.5257286443082556</v>
      </c>
      <c r="AU196" s="7">
        <f t="shared" si="361"/>
        <v>-2.9957322735539909</v>
      </c>
      <c r="AV196" s="7">
        <f t="shared" si="362"/>
        <v>-2.5257286443082556</v>
      </c>
      <c r="AW196" s="7" t="e">
        <f t="shared" si="363"/>
        <v>#NUM!</v>
      </c>
      <c r="AX196" s="7">
        <f t="shared" si="364"/>
        <v>-3.5065578973199818</v>
      </c>
      <c r="AY196" s="7" t="e">
        <f t="shared" si="365"/>
        <v>#NUM!</v>
      </c>
      <c r="AZ196" s="7" t="e">
        <f t="shared" si="366"/>
        <v>#NUM!</v>
      </c>
      <c r="BA196" s="7">
        <f t="shared" si="367"/>
        <v>-3.5065578973199818</v>
      </c>
      <c r="BB196" s="7" t="e">
        <f t="shared" si="368"/>
        <v>#NUM!</v>
      </c>
      <c r="BC196" s="7" t="e">
        <f t="shared" si="369"/>
        <v>#NUM!</v>
      </c>
      <c r="BF196">
        <f t="shared" si="370"/>
        <v>-2.5974150150259816</v>
      </c>
      <c r="BG196">
        <f t="shared" si="371"/>
        <v>0.20981194199440845</v>
      </c>
      <c r="BI196" s="7">
        <f t="shared" si="372"/>
        <v>0.1051565505837118</v>
      </c>
      <c r="BJ196" s="7">
        <f t="shared" si="373"/>
        <v>0.1</v>
      </c>
      <c r="BK196" s="7">
        <f t="shared" si="374"/>
        <v>7.5999999999999984E-2</v>
      </c>
      <c r="BM196">
        <f t="shared" si="382"/>
        <v>0.95096310638673121</v>
      </c>
      <c r="BN196">
        <f t="shared" si="383"/>
        <v>1.3157894736842108</v>
      </c>
      <c r="BO196">
        <f t="shared" si="384"/>
        <v>1.3836388234698924</v>
      </c>
      <c r="BP196">
        <f t="shared" si="375"/>
        <v>10</v>
      </c>
      <c r="BX196">
        <f t="shared" si="315"/>
        <v>10</v>
      </c>
      <c r="BY196">
        <f t="shared" si="316"/>
        <v>0.95096310638673121</v>
      </c>
      <c r="CB196" s="52">
        <f t="shared" si="250"/>
        <v>10</v>
      </c>
      <c r="CC196" s="52">
        <f t="shared" si="250"/>
        <v>0.95096310638673121</v>
      </c>
    </row>
    <row r="197" spans="2:81" x14ac:dyDescent="0.3">
      <c r="B197">
        <v>17</v>
      </c>
      <c r="D197">
        <v>0.03</v>
      </c>
      <c r="E197">
        <v>0.05</v>
      </c>
      <c r="F197">
        <v>0.08</v>
      </c>
      <c r="G197">
        <v>0.1</v>
      </c>
      <c r="H197" s="23">
        <v>0.13</v>
      </c>
      <c r="I197">
        <v>0.13</v>
      </c>
      <c r="J197">
        <v>0.1</v>
      </c>
      <c r="K197" s="9">
        <v>0.08</v>
      </c>
      <c r="L197" s="9">
        <v>0.1</v>
      </c>
      <c r="M197">
        <v>0.08</v>
      </c>
      <c r="N197">
        <v>0.13</v>
      </c>
      <c r="O197">
        <v>0.1</v>
      </c>
      <c r="P197">
        <v>0.1</v>
      </c>
      <c r="Q197" s="37">
        <v>0.13</v>
      </c>
      <c r="R197">
        <v>0.08</v>
      </c>
      <c r="S197">
        <v>0.08</v>
      </c>
      <c r="U197">
        <v>0.05</v>
      </c>
      <c r="X197">
        <v>0.05</v>
      </c>
      <c r="AE197">
        <v>17</v>
      </c>
      <c r="AF197" s="7" t="e">
        <f t="shared" si="356"/>
        <v>#NUM!</v>
      </c>
      <c r="AG197" s="7">
        <f t="shared" si="357"/>
        <v>-3.5065578973199818</v>
      </c>
      <c r="AH197" s="7">
        <f t="shared" si="358"/>
        <v>-2.9957322735539909</v>
      </c>
      <c r="AI197" s="7">
        <f t="shared" si="359"/>
        <v>-2.5257286443082556</v>
      </c>
      <c r="AJ197" s="7">
        <f t="shared" si="360"/>
        <v>-2.3025850929940455</v>
      </c>
      <c r="AK197" s="7">
        <f t="shared" si="376"/>
        <v>-2.0402208285265546</v>
      </c>
      <c r="AL197" s="7">
        <f t="shared" si="377"/>
        <v>-2.0402208285265546</v>
      </c>
      <c r="AM197" s="7">
        <f t="shared" si="378"/>
        <v>-2.3025850929940455</v>
      </c>
      <c r="AN197" s="7">
        <f t="shared" si="385"/>
        <v>-2.5257286443082556</v>
      </c>
      <c r="AO197" s="7">
        <f t="shared" si="379"/>
        <v>-2.3025850929940455</v>
      </c>
      <c r="AP197" s="7">
        <f t="shared" si="388"/>
        <v>-2.5257286443082556</v>
      </c>
      <c r="AQ197" s="7">
        <f t="shared" si="380"/>
        <v>-2.0402208285265546</v>
      </c>
      <c r="AR197" s="7">
        <f t="shared" si="381"/>
        <v>-2.3025850929940455</v>
      </c>
      <c r="AS197" s="7">
        <f t="shared" si="386"/>
        <v>-2.3025850929940455</v>
      </c>
      <c r="AT197" s="7">
        <f t="shared" si="387"/>
        <v>-2.0402208285265546</v>
      </c>
      <c r="AU197" s="7">
        <f t="shared" si="361"/>
        <v>-2.5257286443082556</v>
      </c>
      <c r="AV197" s="7">
        <f t="shared" si="362"/>
        <v>-2.5257286443082556</v>
      </c>
      <c r="AW197" s="7" t="e">
        <f t="shared" si="363"/>
        <v>#NUM!</v>
      </c>
      <c r="AX197" s="7">
        <f t="shared" si="364"/>
        <v>-2.9957322735539909</v>
      </c>
      <c r="AY197" s="7" t="e">
        <f t="shared" si="365"/>
        <v>#NUM!</v>
      </c>
      <c r="AZ197" s="7" t="e">
        <f t="shared" si="366"/>
        <v>#NUM!</v>
      </c>
      <c r="BA197" s="7">
        <f t="shared" si="367"/>
        <v>-2.9957322735539909</v>
      </c>
      <c r="BB197" s="7" t="e">
        <f t="shared" si="368"/>
        <v>#NUM!</v>
      </c>
      <c r="BC197" s="7" t="e">
        <f t="shared" si="369"/>
        <v>#NUM!</v>
      </c>
      <c r="BF197">
        <f t="shared" si="370"/>
        <v>-2.2422680974698914</v>
      </c>
      <c r="BG197">
        <f t="shared" si="371"/>
        <v>0.18399584739169969</v>
      </c>
      <c r="BI197" s="7">
        <f t="shared" si="372"/>
        <v>0.14375830018651739</v>
      </c>
      <c r="BJ197" s="7">
        <f t="shared" si="373"/>
        <v>0.13</v>
      </c>
      <c r="BK197" s="7">
        <f t="shared" si="374"/>
        <v>0.10800000000000001</v>
      </c>
      <c r="BM197">
        <f t="shared" si="382"/>
        <v>0.90429561167134798</v>
      </c>
      <c r="BN197">
        <f t="shared" si="383"/>
        <v>1.2037037037037035</v>
      </c>
      <c r="BO197">
        <f t="shared" si="384"/>
        <v>1.331095372097383</v>
      </c>
      <c r="BP197">
        <f t="shared" si="375"/>
        <v>10</v>
      </c>
      <c r="BX197">
        <f t="shared" si="315"/>
        <v>10</v>
      </c>
      <c r="BY197">
        <f t="shared" si="316"/>
        <v>0.90429561167134798</v>
      </c>
      <c r="CB197" s="52">
        <f t="shared" si="250"/>
        <v>10</v>
      </c>
      <c r="CC197" s="52">
        <f t="shared" si="250"/>
        <v>0.90429561167134798</v>
      </c>
    </row>
    <row r="198" spans="2:81" x14ac:dyDescent="0.3">
      <c r="B198">
        <v>20</v>
      </c>
      <c r="C198">
        <v>0.03</v>
      </c>
      <c r="D198">
        <v>0.05</v>
      </c>
      <c r="E198">
        <v>0.08</v>
      </c>
      <c r="F198">
        <v>0.1</v>
      </c>
      <c r="G198">
        <v>0.13</v>
      </c>
      <c r="H198" s="23">
        <v>0.15</v>
      </c>
      <c r="I198">
        <v>0.15</v>
      </c>
      <c r="J198">
        <v>0.13</v>
      </c>
      <c r="K198" s="9">
        <v>0.08</v>
      </c>
      <c r="L198" s="9">
        <v>0.1</v>
      </c>
      <c r="M198">
        <v>0.13</v>
      </c>
      <c r="N198">
        <v>0.18</v>
      </c>
      <c r="O198">
        <v>0.13</v>
      </c>
      <c r="P198">
        <v>0.13</v>
      </c>
      <c r="Q198" s="37">
        <v>0.15</v>
      </c>
      <c r="R198">
        <v>0.08</v>
      </c>
      <c r="S198">
        <v>0.1</v>
      </c>
      <c r="U198">
        <v>0.08</v>
      </c>
      <c r="X198">
        <v>0.05</v>
      </c>
      <c r="AE198">
        <v>20</v>
      </c>
      <c r="AF198" s="7">
        <f t="shared" si="356"/>
        <v>-3.5065578973199818</v>
      </c>
      <c r="AG198" s="7">
        <f t="shared" si="357"/>
        <v>-2.9957322735539909</v>
      </c>
      <c r="AH198" s="7">
        <f t="shared" si="358"/>
        <v>-2.5257286443082556</v>
      </c>
      <c r="AI198" s="7">
        <f t="shared" si="359"/>
        <v>-2.3025850929940455</v>
      </c>
      <c r="AJ198" s="7">
        <f t="shared" si="360"/>
        <v>-2.0402208285265546</v>
      </c>
      <c r="AK198" s="7">
        <f t="shared" si="376"/>
        <v>-1.8971199848858813</v>
      </c>
      <c r="AL198" s="7">
        <f t="shared" si="377"/>
        <v>-1.8971199848858813</v>
      </c>
      <c r="AM198" s="7">
        <f t="shared" si="378"/>
        <v>-2.0402208285265546</v>
      </c>
      <c r="AN198" s="7">
        <f t="shared" si="385"/>
        <v>-2.5257286443082556</v>
      </c>
      <c r="AO198" s="7">
        <f t="shared" si="379"/>
        <v>-2.3025850929940455</v>
      </c>
      <c r="AP198" s="7">
        <f t="shared" si="388"/>
        <v>-2.0402208285265546</v>
      </c>
      <c r="AQ198" s="7">
        <f t="shared" si="380"/>
        <v>-1.7147984280919266</v>
      </c>
      <c r="AR198" s="7">
        <f t="shared" si="381"/>
        <v>-2.0402208285265546</v>
      </c>
      <c r="AS198" s="7">
        <f t="shared" si="386"/>
        <v>-2.0402208285265546</v>
      </c>
      <c r="AT198" s="7">
        <f t="shared" si="387"/>
        <v>-1.8971199848858813</v>
      </c>
      <c r="AU198" s="7">
        <f t="shared" si="361"/>
        <v>-2.5257286443082556</v>
      </c>
      <c r="AV198" s="7">
        <f t="shared" si="362"/>
        <v>-2.3025850929940455</v>
      </c>
      <c r="AW198" s="7" t="e">
        <f t="shared" si="363"/>
        <v>#NUM!</v>
      </c>
      <c r="AX198" s="7">
        <f t="shared" si="364"/>
        <v>-2.5257286443082556</v>
      </c>
      <c r="AY198" s="7" t="e">
        <f t="shared" si="365"/>
        <v>#NUM!</v>
      </c>
      <c r="AZ198" s="7" t="e">
        <f t="shared" si="366"/>
        <v>#NUM!</v>
      </c>
      <c r="BA198" s="7">
        <f t="shared" si="367"/>
        <v>-2.9957322735539909</v>
      </c>
      <c r="BB198" s="7" t="e">
        <f t="shared" si="368"/>
        <v>#NUM!</v>
      </c>
      <c r="BC198" s="7" t="e">
        <f t="shared" si="369"/>
        <v>#NUM!</v>
      </c>
      <c r="BF198">
        <f t="shared" si="370"/>
        <v>-2.0395355434158091</v>
      </c>
      <c r="BG198">
        <f t="shared" si="371"/>
        <v>0.21722832305077053</v>
      </c>
      <c r="BI198" s="7">
        <f t="shared" si="372"/>
        <v>0.18595942980857225</v>
      </c>
      <c r="BJ198" s="7">
        <f t="shared" si="373"/>
        <v>0.18</v>
      </c>
      <c r="BK198" s="7">
        <f t="shared" si="374"/>
        <v>0.13299999999999995</v>
      </c>
      <c r="BM198">
        <f t="shared" si="382"/>
        <v>0.96795306473725518</v>
      </c>
      <c r="BN198">
        <f t="shared" si="383"/>
        <v>1.3533834586466169</v>
      </c>
      <c r="BO198">
        <f t="shared" si="384"/>
        <v>1.398191201568213</v>
      </c>
      <c r="BP198">
        <f t="shared" si="375"/>
        <v>10</v>
      </c>
      <c r="BX198">
        <f t="shared" si="315"/>
        <v>10</v>
      </c>
      <c r="BY198">
        <f t="shared" si="316"/>
        <v>0.96795306473725518</v>
      </c>
      <c r="CB198" s="52">
        <f t="shared" si="250"/>
        <v>10</v>
      </c>
      <c r="CC198" s="52">
        <f t="shared" si="250"/>
        <v>0.96795306473725518</v>
      </c>
    </row>
    <row r="199" spans="2:81" x14ac:dyDescent="0.3">
      <c r="B199">
        <v>23</v>
      </c>
      <c r="C199">
        <v>0.05</v>
      </c>
      <c r="D199">
        <v>0.08</v>
      </c>
      <c r="E199">
        <v>0.08</v>
      </c>
      <c r="F199">
        <v>0.1</v>
      </c>
      <c r="G199">
        <v>0.13</v>
      </c>
      <c r="H199" s="23">
        <v>0.15</v>
      </c>
      <c r="I199">
        <v>0.18</v>
      </c>
      <c r="J199">
        <v>0.15</v>
      </c>
      <c r="K199" s="9">
        <v>0.1</v>
      </c>
      <c r="L199" s="9">
        <v>0.13</v>
      </c>
      <c r="M199">
        <v>0.15</v>
      </c>
      <c r="N199">
        <v>0.2</v>
      </c>
      <c r="O199">
        <v>0.15</v>
      </c>
      <c r="P199">
        <v>0.15</v>
      </c>
      <c r="Q199" s="37">
        <v>0.18</v>
      </c>
      <c r="R199">
        <v>0.1</v>
      </c>
      <c r="S199">
        <v>0.13</v>
      </c>
      <c r="T199">
        <v>0.03</v>
      </c>
      <c r="U199">
        <v>0.08</v>
      </c>
      <c r="W199">
        <v>0.05</v>
      </c>
      <c r="X199">
        <v>0.08</v>
      </c>
      <c r="AE199">
        <v>23</v>
      </c>
      <c r="AF199" s="7">
        <f t="shared" si="356"/>
        <v>-2.9957322735539909</v>
      </c>
      <c r="AG199" s="7">
        <f t="shared" si="357"/>
        <v>-2.5257286443082556</v>
      </c>
      <c r="AH199" s="7">
        <f t="shared" si="358"/>
        <v>-2.5257286443082556</v>
      </c>
      <c r="AI199" s="7">
        <f t="shared" si="359"/>
        <v>-2.3025850929940455</v>
      </c>
      <c r="AJ199" s="7">
        <f t="shared" si="360"/>
        <v>-2.0402208285265546</v>
      </c>
      <c r="AK199" s="7">
        <f t="shared" si="376"/>
        <v>-1.8971199848858813</v>
      </c>
      <c r="AL199" s="7">
        <f t="shared" si="377"/>
        <v>-1.7147984280919266</v>
      </c>
      <c r="AM199" s="7">
        <f t="shared" si="378"/>
        <v>-1.8971199848858813</v>
      </c>
      <c r="AN199" s="7">
        <f t="shared" si="385"/>
        <v>-2.3025850929940455</v>
      </c>
      <c r="AO199" s="7">
        <f t="shared" si="379"/>
        <v>-2.0402208285265546</v>
      </c>
      <c r="AP199" s="7">
        <f t="shared" si="388"/>
        <v>-1.8971199848858813</v>
      </c>
      <c r="AQ199" s="7">
        <f t="shared" si="380"/>
        <v>-1.6094379124341003</v>
      </c>
      <c r="AR199" s="7">
        <f t="shared" si="381"/>
        <v>-1.8971199848858813</v>
      </c>
      <c r="AS199" s="7">
        <f t="shared" si="386"/>
        <v>-1.8971199848858813</v>
      </c>
      <c r="AT199" s="7">
        <f t="shared" si="387"/>
        <v>-1.7147984280919266</v>
      </c>
      <c r="AU199" s="7">
        <f t="shared" si="361"/>
        <v>-2.3025850929940455</v>
      </c>
      <c r="AV199" s="7">
        <f t="shared" si="362"/>
        <v>-2.0402208285265546</v>
      </c>
      <c r="AW199" s="7">
        <f t="shared" si="363"/>
        <v>-3.5065578973199818</v>
      </c>
      <c r="AX199" s="7">
        <f t="shared" si="364"/>
        <v>-2.5257286443082556</v>
      </c>
      <c r="AY199" s="7" t="e">
        <f t="shared" si="365"/>
        <v>#NUM!</v>
      </c>
      <c r="AZ199" s="7">
        <f t="shared" si="366"/>
        <v>-2.9957322735539909</v>
      </c>
      <c r="BA199" s="7">
        <f t="shared" si="367"/>
        <v>-2.5257286443082556</v>
      </c>
      <c r="BB199" s="7" t="e">
        <f t="shared" si="368"/>
        <v>#NUM!</v>
      </c>
      <c r="BC199" s="7" t="e">
        <f t="shared" si="369"/>
        <v>#NUM!</v>
      </c>
      <c r="BF199">
        <f t="shared" si="370"/>
        <v>-1.8867440614567959</v>
      </c>
      <c r="BG199">
        <f t="shared" si="371"/>
        <v>0.18249561157120175</v>
      </c>
      <c r="BI199" s="7">
        <f t="shared" si="372"/>
        <v>0.20462719981849373</v>
      </c>
      <c r="BJ199" s="7">
        <f t="shared" si="373"/>
        <v>0.2</v>
      </c>
      <c r="BK199" s="7">
        <f t="shared" si="374"/>
        <v>0.15399999999999997</v>
      </c>
      <c r="BM199">
        <f t="shared" si="382"/>
        <v>0.97738717129199792</v>
      </c>
      <c r="BN199">
        <f t="shared" si="383"/>
        <v>1.2987012987012991</v>
      </c>
      <c r="BO199">
        <f t="shared" si="384"/>
        <v>1.32874805076944</v>
      </c>
      <c r="BP199">
        <f t="shared" si="375"/>
        <v>10</v>
      </c>
      <c r="BX199">
        <f t="shared" si="315"/>
        <v>10</v>
      </c>
      <c r="BY199">
        <f t="shared" si="316"/>
        <v>0.97738717129199792</v>
      </c>
      <c r="CB199" s="52">
        <f t="shared" si="250"/>
        <v>10</v>
      </c>
      <c r="CC199" s="52">
        <f t="shared" si="250"/>
        <v>0.97738717129199792</v>
      </c>
    </row>
    <row r="200" spans="2:81" ht="15" thickBot="1" x14ac:dyDescent="0.35">
      <c r="B200">
        <v>26</v>
      </c>
      <c r="C200">
        <v>0.08</v>
      </c>
      <c r="D200">
        <v>0.1</v>
      </c>
      <c r="E200">
        <v>0.13</v>
      </c>
      <c r="F200">
        <v>0.13</v>
      </c>
      <c r="G200">
        <v>0.18</v>
      </c>
      <c r="H200" s="25">
        <v>0.2</v>
      </c>
      <c r="I200" s="26">
        <v>0.2</v>
      </c>
      <c r="J200" s="26">
        <v>0.18</v>
      </c>
      <c r="K200" s="14">
        <v>0.13</v>
      </c>
      <c r="L200" s="14">
        <v>0.15</v>
      </c>
      <c r="M200" s="26">
        <v>0.18</v>
      </c>
      <c r="N200" s="26">
        <v>0.23</v>
      </c>
      <c r="O200" s="26">
        <v>0.18</v>
      </c>
      <c r="P200" s="26">
        <v>0.15</v>
      </c>
      <c r="Q200" s="39">
        <v>0.2</v>
      </c>
      <c r="R200">
        <v>0.13</v>
      </c>
      <c r="S200">
        <v>0.15</v>
      </c>
      <c r="T200">
        <v>0.05</v>
      </c>
      <c r="U200">
        <v>0.1</v>
      </c>
      <c r="V200">
        <v>0.03</v>
      </c>
      <c r="W200">
        <v>0.05</v>
      </c>
      <c r="X200">
        <v>0.1</v>
      </c>
      <c r="Z200">
        <v>0.03</v>
      </c>
      <c r="AC200">
        <v>0.05</v>
      </c>
      <c r="AE200">
        <v>26</v>
      </c>
      <c r="AF200" s="7">
        <f t="shared" si="356"/>
        <v>-2.5257286443082556</v>
      </c>
      <c r="AG200" s="7">
        <f t="shared" si="357"/>
        <v>-2.3025850929940455</v>
      </c>
      <c r="AH200" s="7">
        <f t="shared" si="358"/>
        <v>-2.0402208285265546</v>
      </c>
      <c r="AI200" s="7">
        <f t="shared" si="359"/>
        <v>-2.0402208285265546</v>
      </c>
      <c r="AJ200" s="7">
        <f t="shared" si="360"/>
        <v>-1.7147984280919266</v>
      </c>
      <c r="AK200" s="7">
        <f t="shared" si="376"/>
        <v>-1.6094379124341003</v>
      </c>
      <c r="AL200" s="7">
        <f t="shared" si="377"/>
        <v>-1.6094379124341003</v>
      </c>
      <c r="AM200" s="7">
        <f t="shared" si="378"/>
        <v>-1.7147984280919266</v>
      </c>
      <c r="AN200" s="7">
        <f t="shared" si="385"/>
        <v>-2.0402208285265546</v>
      </c>
      <c r="AO200" s="7">
        <f t="shared" si="379"/>
        <v>-1.8971199848858813</v>
      </c>
      <c r="AP200" s="7">
        <f t="shared" si="388"/>
        <v>-1.7147984280919266</v>
      </c>
      <c r="AQ200" s="7">
        <f t="shared" si="380"/>
        <v>-1.4696759700589417</v>
      </c>
      <c r="AR200" s="7">
        <f t="shared" si="381"/>
        <v>-1.7147984280919266</v>
      </c>
      <c r="AS200" s="7">
        <f t="shared" si="386"/>
        <v>-1.8971199848858813</v>
      </c>
      <c r="AT200" s="7">
        <f t="shared" si="387"/>
        <v>-1.6094379124341003</v>
      </c>
      <c r="AU200" s="7">
        <f t="shared" si="361"/>
        <v>-2.0402208285265546</v>
      </c>
      <c r="AV200" s="7">
        <f t="shared" si="362"/>
        <v>-1.8971199848858813</v>
      </c>
      <c r="AW200" s="7">
        <f t="shared" si="363"/>
        <v>-2.9957322735539909</v>
      </c>
      <c r="AX200" s="7">
        <f t="shared" si="364"/>
        <v>-2.3025850929940455</v>
      </c>
      <c r="AY200" s="7">
        <f t="shared" si="365"/>
        <v>-3.5065578973199818</v>
      </c>
      <c r="AZ200" s="7">
        <f t="shared" si="366"/>
        <v>-2.9957322735539909</v>
      </c>
      <c r="BA200" s="7">
        <f t="shared" si="367"/>
        <v>-2.3025850929940455</v>
      </c>
      <c r="BB200" s="7" t="e">
        <f t="shared" si="368"/>
        <v>#NUM!</v>
      </c>
      <c r="BC200" s="7">
        <f t="shared" si="369"/>
        <v>-3.5065578973199818</v>
      </c>
      <c r="BF200">
        <f t="shared" si="370"/>
        <v>-1.727684578993534</v>
      </c>
      <c r="BG200">
        <f t="shared" si="371"/>
        <v>0.16251432066398627</v>
      </c>
      <c r="BI200" s="7">
        <f t="shared" si="372"/>
        <v>0.23214982711758439</v>
      </c>
      <c r="BJ200" s="7">
        <f t="shared" si="373"/>
        <v>0.23</v>
      </c>
      <c r="BK200" s="7">
        <f t="shared" si="374"/>
        <v>0.18</v>
      </c>
      <c r="BM200">
        <f t="shared" si="382"/>
        <v>0.99073948430512726</v>
      </c>
      <c r="BN200">
        <f t="shared" si="383"/>
        <v>1.2777777777777779</v>
      </c>
      <c r="BO200">
        <f t="shared" si="384"/>
        <v>1.2897212617643579</v>
      </c>
      <c r="BP200">
        <f t="shared" si="375"/>
        <v>10</v>
      </c>
      <c r="BX200">
        <f t="shared" si="315"/>
        <v>10</v>
      </c>
      <c r="BY200">
        <f t="shared" si="316"/>
        <v>0.99073948430512726</v>
      </c>
      <c r="CB200" s="52">
        <f t="shared" si="250"/>
        <v>10</v>
      </c>
      <c r="CC200" s="52">
        <f t="shared" si="250"/>
        <v>0.99073948430512726</v>
      </c>
    </row>
    <row r="201" spans="2:81" x14ac:dyDescent="0.3">
      <c r="K201" s="3"/>
      <c r="L201" s="3"/>
    </row>
    <row r="202" spans="2:81" x14ac:dyDescent="0.3">
      <c r="K202" s="3"/>
      <c r="L202" s="3"/>
    </row>
    <row r="203" spans="2:81" x14ac:dyDescent="0.3">
      <c r="K203" s="3"/>
      <c r="L203" s="3"/>
    </row>
    <row r="204" spans="2:81" x14ac:dyDescent="0.3">
      <c r="K204" s="3"/>
      <c r="L204" s="3"/>
    </row>
    <row r="205" spans="2:81" x14ac:dyDescent="0.3">
      <c r="K205" s="3"/>
      <c r="L205" s="3"/>
    </row>
    <row r="206" spans="2:81" x14ac:dyDescent="0.3">
      <c r="K206" s="3"/>
      <c r="L206" s="3"/>
    </row>
    <row r="207" spans="2:81" x14ac:dyDescent="0.3">
      <c r="K207" s="3"/>
      <c r="L207" s="3"/>
    </row>
    <row r="208" spans="2:81" x14ac:dyDescent="0.3">
      <c r="K208" s="3"/>
      <c r="L208" s="3"/>
    </row>
    <row r="209" spans="11:12" x14ac:dyDescent="0.3">
      <c r="K209" s="3"/>
      <c r="L209" s="3"/>
    </row>
    <row r="210" spans="11:12" x14ac:dyDescent="0.3">
      <c r="K210" s="3"/>
      <c r="L210" s="3"/>
    </row>
    <row r="211" spans="11:12" x14ac:dyDescent="0.3">
      <c r="K211" s="3"/>
      <c r="L211" s="3"/>
    </row>
    <row r="212" spans="11:12" x14ac:dyDescent="0.3">
      <c r="K212" s="3"/>
      <c r="L212" s="3"/>
    </row>
    <row r="213" spans="11:12" x14ac:dyDescent="0.3">
      <c r="K213" s="3"/>
      <c r="L213" s="3"/>
    </row>
    <row r="214" spans="11:12" x14ac:dyDescent="0.3">
      <c r="K214" s="3"/>
      <c r="L214" s="3"/>
    </row>
    <row r="215" spans="11:12" x14ac:dyDescent="0.3">
      <c r="K215" s="3"/>
      <c r="L215" s="3"/>
    </row>
    <row r="216" spans="11:12" x14ac:dyDescent="0.3">
      <c r="K216" s="3"/>
      <c r="L216" s="3"/>
    </row>
    <row r="217" spans="11:12" x14ac:dyDescent="0.3">
      <c r="K217" s="3"/>
      <c r="L217" s="3"/>
    </row>
    <row r="218" spans="11:12" x14ac:dyDescent="0.3">
      <c r="K218" s="3"/>
      <c r="L218" s="3"/>
    </row>
    <row r="219" spans="11:12" x14ac:dyDescent="0.3">
      <c r="K219" s="3"/>
      <c r="L219" s="3"/>
    </row>
    <row r="220" spans="11:12" x14ac:dyDescent="0.3">
      <c r="K220" s="3"/>
      <c r="L220" s="3"/>
    </row>
    <row r="221" spans="11:12" x14ac:dyDescent="0.3">
      <c r="K221" s="3"/>
      <c r="L221" s="3"/>
    </row>
    <row r="222" spans="11:12" x14ac:dyDescent="0.3">
      <c r="K222" s="3"/>
      <c r="L222" s="3"/>
    </row>
    <row r="223" spans="11:12" x14ac:dyDescent="0.3">
      <c r="K223" s="3"/>
      <c r="L223" s="3"/>
    </row>
    <row r="224" spans="11:12" x14ac:dyDescent="0.3">
      <c r="K224" s="3"/>
      <c r="L224" s="3"/>
    </row>
    <row r="225" spans="11:12" x14ac:dyDescent="0.3">
      <c r="K225" s="3"/>
      <c r="L225" s="3"/>
    </row>
    <row r="226" spans="11:12" x14ac:dyDescent="0.3">
      <c r="K226" s="3"/>
      <c r="L226" s="3"/>
    </row>
    <row r="227" spans="11:12" x14ac:dyDescent="0.3">
      <c r="K227" s="3"/>
      <c r="L227" s="3"/>
    </row>
    <row r="228" spans="11:12" x14ac:dyDescent="0.3">
      <c r="K228" s="3"/>
      <c r="L228" s="3"/>
    </row>
    <row r="229" spans="11:12" x14ac:dyDescent="0.3">
      <c r="K229" s="3"/>
      <c r="L229" s="3"/>
    </row>
    <row r="230" spans="11:12" x14ac:dyDescent="0.3">
      <c r="K230" s="3"/>
      <c r="L230" s="3"/>
    </row>
    <row r="231" spans="11:12" x14ac:dyDescent="0.3">
      <c r="K231" s="3"/>
      <c r="L231" s="3"/>
    </row>
    <row r="232" spans="11:12" x14ac:dyDescent="0.3">
      <c r="K232" s="3"/>
      <c r="L232" s="3"/>
    </row>
    <row r="233" spans="11:12" x14ac:dyDescent="0.3">
      <c r="K233" s="3"/>
      <c r="L233" s="3"/>
    </row>
    <row r="234" spans="11:12" x14ac:dyDescent="0.3">
      <c r="K234" s="3"/>
      <c r="L234" s="3"/>
    </row>
    <row r="235" spans="11:12" x14ac:dyDescent="0.3">
      <c r="K235" s="3"/>
      <c r="L235" s="3"/>
    </row>
    <row r="236" spans="11:12" x14ac:dyDescent="0.3">
      <c r="K236" s="3"/>
      <c r="L236" s="3"/>
    </row>
    <row r="237" spans="11:12" x14ac:dyDescent="0.3">
      <c r="K237" s="3"/>
      <c r="L237" s="3"/>
    </row>
    <row r="238" spans="11:12" x14ac:dyDescent="0.3">
      <c r="K238" s="3"/>
      <c r="L238" s="3"/>
    </row>
    <row r="239" spans="11:12" x14ac:dyDescent="0.3">
      <c r="K239" s="3"/>
      <c r="L239" s="3"/>
    </row>
    <row r="240" spans="11:12" x14ac:dyDescent="0.3">
      <c r="K240" s="3"/>
      <c r="L240" s="3"/>
    </row>
    <row r="241" spans="11:12" x14ac:dyDescent="0.3">
      <c r="K241" s="3"/>
      <c r="L241" s="3"/>
    </row>
    <row r="242" spans="11:12" x14ac:dyDescent="0.3">
      <c r="K242" s="3"/>
      <c r="L242" s="3"/>
    </row>
    <row r="243" spans="11:12" x14ac:dyDescent="0.3">
      <c r="K243" s="3"/>
      <c r="L243" s="3"/>
    </row>
    <row r="244" spans="11:12" x14ac:dyDescent="0.3">
      <c r="K244" s="3"/>
      <c r="L244" s="3"/>
    </row>
    <row r="245" spans="11:12" x14ac:dyDescent="0.3">
      <c r="K245" s="3"/>
      <c r="L245" s="3"/>
    </row>
    <row r="246" spans="11:12" x14ac:dyDescent="0.3">
      <c r="K246" s="3"/>
      <c r="L246" s="3"/>
    </row>
    <row r="247" spans="11:12" x14ac:dyDescent="0.3">
      <c r="K247" s="3"/>
      <c r="L247" s="3"/>
    </row>
    <row r="248" spans="11:12" x14ac:dyDescent="0.3">
      <c r="K248" s="3"/>
      <c r="L248" s="3"/>
    </row>
    <row r="249" spans="11:12" x14ac:dyDescent="0.3">
      <c r="K249" s="3"/>
      <c r="L249" s="3"/>
    </row>
    <row r="250" spans="11:12" x14ac:dyDescent="0.3">
      <c r="K250" s="3"/>
      <c r="L250" s="3"/>
    </row>
    <row r="251" spans="11:12" x14ac:dyDescent="0.3">
      <c r="K251" s="3"/>
      <c r="L251" s="3"/>
    </row>
    <row r="252" spans="11:12" x14ac:dyDescent="0.3">
      <c r="K252" s="3"/>
      <c r="L252" s="3"/>
    </row>
    <row r="253" spans="11:12" x14ac:dyDescent="0.3">
      <c r="K253" s="3"/>
      <c r="L253" s="3"/>
    </row>
    <row r="254" spans="11:12" x14ac:dyDescent="0.3">
      <c r="K254" s="3"/>
      <c r="L254" s="3"/>
    </row>
    <row r="255" spans="11:12" x14ac:dyDescent="0.3">
      <c r="K255" s="3"/>
      <c r="L255" s="3"/>
    </row>
    <row r="256" spans="11:12" x14ac:dyDescent="0.3">
      <c r="K256" s="3"/>
      <c r="L256" s="3"/>
    </row>
    <row r="257" spans="11:12" x14ac:dyDescent="0.3">
      <c r="K257" s="3"/>
      <c r="L257" s="3"/>
    </row>
    <row r="258" spans="11:12" x14ac:dyDescent="0.3">
      <c r="K258" s="3"/>
      <c r="L258" s="3"/>
    </row>
    <row r="259" spans="11:12" x14ac:dyDescent="0.3">
      <c r="K259" s="3"/>
      <c r="L259" s="3"/>
    </row>
    <row r="260" spans="11:12" x14ac:dyDescent="0.3">
      <c r="K260" s="3"/>
      <c r="L260" s="3"/>
    </row>
    <row r="261" spans="11:12" x14ac:dyDescent="0.3">
      <c r="K261" s="3"/>
      <c r="L261" s="3"/>
    </row>
    <row r="262" spans="11:12" x14ac:dyDescent="0.3">
      <c r="K262" s="3"/>
      <c r="L262" s="3"/>
    </row>
    <row r="263" spans="11:12" x14ac:dyDescent="0.3">
      <c r="K263" s="3"/>
      <c r="L263" s="3"/>
    </row>
    <row r="264" spans="11:12" x14ac:dyDescent="0.3">
      <c r="K264" s="3"/>
      <c r="L264" s="3"/>
    </row>
    <row r="265" spans="11:12" x14ac:dyDescent="0.3">
      <c r="K265" s="3"/>
      <c r="L265" s="3"/>
    </row>
    <row r="266" spans="11:12" x14ac:dyDescent="0.3">
      <c r="K266" s="3"/>
      <c r="L266" s="3"/>
    </row>
    <row r="267" spans="11:12" x14ac:dyDescent="0.3">
      <c r="K267" s="3"/>
      <c r="L267" s="3"/>
    </row>
    <row r="268" spans="11:12" x14ac:dyDescent="0.3">
      <c r="K268" s="3"/>
      <c r="L268" s="3"/>
    </row>
    <row r="269" spans="11:12" x14ac:dyDescent="0.3">
      <c r="K269" s="3"/>
      <c r="L269" s="3"/>
    </row>
    <row r="270" spans="11:12" x14ac:dyDescent="0.3">
      <c r="K270" s="3"/>
      <c r="L270" s="3"/>
    </row>
    <row r="271" spans="11:12" x14ac:dyDescent="0.3">
      <c r="K271" s="3"/>
      <c r="L271" s="3"/>
    </row>
    <row r="272" spans="11:12" x14ac:dyDescent="0.3">
      <c r="K272" s="3"/>
      <c r="L272" s="3"/>
    </row>
    <row r="273" spans="11:12" x14ac:dyDescent="0.3">
      <c r="K273" s="3"/>
      <c r="L273" s="3"/>
    </row>
    <row r="274" spans="11:12" x14ac:dyDescent="0.3">
      <c r="K274" s="3"/>
      <c r="L274" s="3"/>
    </row>
    <row r="275" spans="11:12" x14ac:dyDescent="0.3">
      <c r="K275" s="3"/>
      <c r="L275" s="3"/>
    </row>
    <row r="276" spans="11:12" x14ac:dyDescent="0.3">
      <c r="K276" s="3"/>
      <c r="L276" s="3"/>
    </row>
    <row r="277" spans="11:12" x14ac:dyDescent="0.3">
      <c r="K277" s="3"/>
      <c r="L277" s="3"/>
    </row>
    <row r="278" spans="11:12" x14ac:dyDescent="0.3">
      <c r="K278" s="3"/>
      <c r="L278" s="3"/>
    </row>
    <row r="279" spans="11:12" x14ac:dyDescent="0.3">
      <c r="K279" s="3"/>
      <c r="L279" s="3"/>
    </row>
    <row r="280" spans="11:12" x14ac:dyDescent="0.3">
      <c r="K280" s="3"/>
      <c r="L280" s="3"/>
    </row>
    <row r="281" spans="11:12" x14ac:dyDescent="0.3">
      <c r="K281" s="3"/>
      <c r="L281" s="3"/>
    </row>
    <row r="282" spans="11:12" x14ac:dyDescent="0.3">
      <c r="K282" s="3"/>
      <c r="L282" s="3"/>
    </row>
    <row r="283" spans="11:12" x14ac:dyDescent="0.3">
      <c r="K283" s="3"/>
      <c r="L283" s="3"/>
    </row>
    <row r="284" spans="11:12" x14ac:dyDescent="0.3">
      <c r="K284" s="3"/>
      <c r="L284" s="3"/>
    </row>
    <row r="285" spans="11:12" x14ac:dyDescent="0.3">
      <c r="K285" s="3"/>
      <c r="L285" s="3"/>
    </row>
    <row r="286" spans="11:12" x14ac:dyDescent="0.3">
      <c r="K286" s="3"/>
      <c r="L286" s="3"/>
    </row>
    <row r="287" spans="11:12" x14ac:dyDescent="0.3">
      <c r="K287" s="3"/>
      <c r="L287" s="3"/>
    </row>
    <row r="288" spans="11:12" x14ac:dyDescent="0.3">
      <c r="K288" s="3"/>
      <c r="L288" s="3"/>
    </row>
    <row r="289" spans="11:12" x14ac:dyDescent="0.3">
      <c r="K289" s="3"/>
      <c r="L289" s="3"/>
    </row>
    <row r="290" spans="11:12" x14ac:dyDescent="0.3">
      <c r="K290" s="3"/>
      <c r="L290" s="3"/>
    </row>
    <row r="291" spans="11:12" x14ac:dyDescent="0.3">
      <c r="K291" s="3"/>
      <c r="L291" s="3"/>
    </row>
    <row r="292" spans="11:12" x14ac:dyDescent="0.3">
      <c r="K292" s="3"/>
      <c r="L292" s="3"/>
    </row>
    <row r="293" spans="11:12" x14ac:dyDescent="0.3">
      <c r="K293" s="3"/>
      <c r="L293" s="3"/>
    </row>
    <row r="294" spans="11:12" x14ac:dyDescent="0.3">
      <c r="K294" s="3"/>
      <c r="L294" s="3"/>
    </row>
    <row r="295" spans="11:12" x14ac:dyDescent="0.3">
      <c r="K295" s="3"/>
      <c r="L295" s="3"/>
    </row>
    <row r="296" spans="11:12" x14ac:dyDescent="0.3">
      <c r="K296" s="3"/>
      <c r="L296" s="3"/>
    </row>
    <row r="297" spans="11:12" x14ac:dyDescent="0.3">
      <c r="K297" s="3"/>
      <c r="L297" s="3"/>
    </row>
    <row r="298" spans="11:12" x14ac:dyDescent="0.3">
      <c r="K298" s="3"/>
      <c r="L298" s="3"/>
    </row>
    <row r="299" spans="11:12" x14ac:dyDescent="0.3">
      <c r="K299" s="3"/>
      <c r="L299" s="3"/>
    </row>
    <row r="300" spans="11:12" x14ac:dyDescent="0.3">
      <c r="K300" s="3"/>
      <c r="L300" s="3"/>
    </row>
    <row r="301" spans="11:12" x14ac:dyDescent="0.3">
      <c r="K301" s="3"/>
      <c r="L301" s="3"/>
    </row>
    <row r="302" spans="11:12" x14ac:dyDescent="0.3">
      <c r="K302" s="3"/>
      <c r="L302" s="3"/>
    </row>
    <row r="303" spans="11:12" x14ac:dyDescent="0.3">
      <c r="K303" s="3"/>
      <c r="L303" s="3"/>
    </row>
    <row r="304" spans="11:12" x14ac:dyDescent="0.3">
      <c r="K304" s="3"/>
      <c r="L304" s="3"/>
    </row>
    <row r="305" spans="11:12" x14ac:dyDescent="0.3">
      <c r="K305" s="3"/>
      <c r="L305" s="3"/>
    </row>
    <row r="306" spans="11:12" x14ac:dyDescent="0.3">
      <c r="K306" s="3"/>
      <c r="L306" s="3"/>
    </row>
    <row r="307" spans="11:12" x14ac:dyDescent="0.3">
      <c r="K307" s="3"/>
      <c r="L307" s="3"/>
    </row>
    <row r="308" spans="11:12" x14ac:dyDescent="0.3">
      <c r="K308" s="3"/>
      <c r="L308" s="3"/>
    </row>
    <row r="309" spans="11:12" x14ac:dyDescent="0.3">
      <c r="K309" s="3"/>
      <c r="L309" s="3"/>
    </row>
    <row r="310" spans="11:12" x14ac:dyDescent="0.3">
      <c r="K310" s="3"/>
      <c r="L310" s="3"/>
    </row>
    <row r="311" spans="11:12" x14ac:dyDescent="0.3">
      <c r="K311" s="3"/>
      <c r="L311" s="3"/>
    </row>
    <row r="312" spans="11:12" x14ac:dyDescent="0.3">
      <c r="K312" s="3"/>
      <c r="L312" s="3"/>
    </row>
    <row r="313" spans="11:12" x14ac:dyDescent="0.3">
      <c r="K313" s="3"/>
      <c r="L313" s="3"/>
    </row>
    <row r="314" spans="11:12" x14ac:dyDescent="0.3">
      <c r="K314" s="3"/>
      <c r="L314" s="3"/>
    </row>
    <row r="315" spans="11:12" x14ac:dyDescent="0.3">
      <c r="K315" s="3"/>
      <c r="L315" s="3"/>
    </row>
    <row r="316" spans="11:12" x14ac:dyDescent="0.3">
      <c r="K316" s="3"/>
      <c r="L316" s="3"/>
    </row>
    <row r="317" spans="11:12" x14ac:dyDescent="0.3">
      <c r="K317" s="3"/>
      <c r="L317" s="3"/>
    </row>
    <row r="318" spans="11:12" x14ac:dyDescent="0.3">
      <c r="K318" s="3"/>
      <c r="L318" s="3"/>
    </row>
    <row r="319" spans="11:12" x14ac:dyDescent="0.3">
      <c r="K319" s="3"/>
      <c r="L319" s="3"/>
    </row>
    <row r="320" spans="11:12" x14ac:dyDescent="0.3">
      <c r="K320" s="3"/>
      <c r="L320" s="3"/>
    </row>
    <row r="321" spans="11:12" x14ac:dyDescent="0.3">
      <c r="K321" s="3"/>
      <c r="L321" s="3"/>
    </row>
    <row r="322" spans="11:12" x14ac:dyDescent="0.3">
      <c r="K322" s="3"/>
      <c r="L322" s="3"/>
    </row>
    <row r="323" spans="11:12" x14ac:dyDescent="0.3">
      <c r="K323" s="3"/>
      <c r="L323" s="3"/>
    </row>
    <row r="324" spans="11:12" x14ac:dyDescent="0.3">
      <c r="K324" s="3"/>
      <c r="L324" s="3"/>
    </row>
    <row r="325" spans="11:12" x14ac:dyDescent="0.3">
      <c r="K325" s="3"/>
      <c r="L325" s="3"/>
    </row>
    <row r="326" spans="11:12" x14ac:dyDescent="0.3">
      <c r="K326" s="3"/>
      <c r="L326" s="3"/>
    </row>
    <row r="327" spans="11:12" x14ac:dyDescent="0.3">
      <c r="K327" s="3"/>
      <c r="L327" s="3"/>
    </row>
    <row r="328" spans="11:12" x14ac:dyDescent="0.3">
      <c r="K328" s="3"/>
      <c r="L328" s="3"/>
    </row>
    <row r="329" spans="11:12" x14ac:dyDescent="0.3">
      <c r="K329" s="3"/>
      <c r="L329" s="3"/>
    </row>
    <row r="330" spans="11:12" x14ac:dyDescent="0.3">
      <c r="K330" s="3"/>
      <c r="L330" s="3"/>
    </row>
    <row r="331" spans="11:12" x14ac:dyDescent="0.3">
      <c r="K331" s="3"/>
      <c r="L331" s="3"/>
    </row>
    <row r="332" spans="11:12" x14ac:dyDescent="0.3">
      <c r="K332" s="3"/>
      <c r="L332" s="3"/>
    </row>
    <row r="333" spans="11:12" x14ac:dyDescent="0.3">
      <c r="K333" s="3"/>
      <c r="L333" s="3"/>
    </row>
    <row r="334" spans="11:12" x14ac:dyDescent="0.3">
      <c r="K334" s="3"/>
      <c r="L334" s="3"/>
    </row>
    <row r="335" spans="11:12" x14ac:dyDescent="0.3">
      <c r="K335" s="3"/>
      <c r="L335" s="3"/>
    </row>
    <row r="336" spans="11:12" x14ac:dyDescent="0.3">
      <c r="K336" s="3"/>
      <c r="L336" s="3"/>
    </row>
    <row r="337" spans="11:12" x14ac:dyDescent="0.3">
      <c r="K337" s="3"/>
      <c r="L337" s="3"/>
    </row>
  </sheetData>
  <mergeCells count="24">
    <mergeCell ref="AJ175:AW175"/>
    <mergeCell ref="AK190:AT190"/>
    <mergeCell ref="H190:Q190"/>
    <mergeCell ref="F9:L9"/>
    <mergeCell ref="F28:K28"/>
    <mergeCell ref="G47:M47"/>
    <mergeCell ref="F66:L66"/>
    <mergeCell ref="H85:R85"/>
    <mergeCell ref="H106:S106"/>
    <mergeCell ref="AI9:AO9"/>
    <mergeCell ref="G127:P127"/>
    <mergeCell ref="G138:O138"/>
    <mergeCell ref="G149:O149"/>
    <mergeCell ref="G162:O162"/>
    <mergeCell ref="G175:T175"/>
    <mergeCell ref="AI28:AN28"/>
    <mergeCell ref="AJ138:AR138"/>
    <mergeCell ref="AJ149:AR149"/>
    <mergeCell ref="AJ162:AR162"/>
    <mergeCell ref="AJ47:AP47"/>
    <mergeCell ref="AI66:AO66"/>
    <mergeCell ref="AK85:AU85"/>
    <mergeCell ref="AK106:AV106"/>
    <mergeCell ref="AJ127:AS1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4CC-5459-4200-AB0C-8B5CAE1388B1}">
  <dimension ref="B1:M82"/>
  <sheetViews>
    <sheetView workbookViewId="0">
      <selection activeCell="C19" sqref="C19"/>
    </sheetView>
  </sheetViews>
  <sheetFormatPr defaultRowHeight="14.4" x14ac:dyDescent="0.3"/>
  <cols>
    <col min="13" max="13" width="12" bestFit="1" customWidth="1"/>
  </cols>
  <sheetData>
    <row r="1" spans="9:12" x14ac:dyDescent="0.3">
      <c r="I1" t="s">
        <v>51</v>
      </c>
      <c r="J1">
        <f>AVERAGE(J7:J15)</f>
        <v>2.911111111111111</v>
      </c>
    </row>
    <row r="2" spans="9:12" x14ac:dyDescent="0.3">
      <c r="I2" t="s">
        <v>52</v>
      </c>
      <c r="J2">
        <f>_xlfn.STDEV.P(J7:J15)</f>
        <v>1.2836098788135186</v>
      </c>
    </row>
    <row r="6" spans="9:12" x14ac:dyDescent="0.3">
      <c r="I6" t="s">
        <v>56</v>
      </c>
      <c r="J6" t="s">
        <v>57</v>
      </c>
    </row>
    <row r="7" spans="9:12" x14ac:dyDescent="0.3">
      <c r="I7">
        <v>0.1</v>
      </c>
      <c r="J7">
        <v>0</v>
      </c>
      <c r="L7">
        <f>_xlfn.LOGNORM.DIST(I7,$J$1,$J$2,FALSE)</f>
        <v>8.1288849355109322E-4</v>
      </c>
    </row>
    <row r="8" spans="9:12" x14ac:dyDescent="0.3">
      <c r="I8">
        <v>1</v>
      </c>
      <c r="J8">
        <v>3</v>
      </c>
      <c r="L8">
        <f t="shared" ref="L8:L15" si="0">_xlfn.LOGNORM.DIST(I8,$J$1,$J$2,FALSE)</f>
        <v>2.3746461761295776E-2</v>
      </c>
    </row>
    <row r="9" spans="9:12" x14ac:dyDescent="0.3">
      <c r="I9">
        <v>2</v>
      </c>
      <c r="J9">
        <v>5</v>
      </c>
      <c r="L9">
        <f t="shared" si="0"/>
        <v>3.4923313729071606E-2</v>
      </c>
    </row>
    <row r="10" spans="9:12" x14ac:dyDescent="0.3">
      <c r="I10">
        <v>3</v>
      </c>
      <c r="J10">
        <v>4</v>
      </c>
      <c r="L10">
        <f t="shared" si="0"/>
        <v>3.8229607785628589E-2</v>
      </c>
    </row>
    <row r="11" spans="9:12" x14ac:dyDescent="0.3">
      <c r="I11">
        <v>4</v>
      </c>
      <c r="J11">
        <v>3.5</v>
      </c>
      <c r="L11">
        <f t="shared" si="0"/>
        <v>3.8370061769766269E-2</v>
      </c>
    </row>
    <row r="12" spans="9:12" x14ac:dyDescent="0.3">
      <c r="I12">
        <v>5</v>
      </c>
      <c r="J12">
        <v>3</v>
      </c>
      <c r="L12">
        <f t="shared" si="0"/>
        <v>3.7171086358649921E-2</v>
      </c>
    </row>
    <row r="13" spans="9:12" x14ac:dyDescent="0.3">
      <c r="I13">
        <v>6</v>
      </c>
      <c r="J13">
        <v>2.8</v>
      </c>
      <c r="L13">
        <f t="shared" si="0"/>
        <v>3.5415839940561855E-2</v>
      </c>
    </row>
    <row r="14" spans="9:12" x14ac:dyDescent="0.3">
      <c r="I14">
        <v>7</v>
      </c>
      <c r="J14">
        <v>2.5</v>
      </c>
      <c r="L14">
        <f t="shared" si="0"/>
        <v>3.3465713135356186E-2</v>
      </c>
    </row>
    <row r="15" spans="9:12" x14ac:dyDescent="0.3">
      <c r="I15">
        <v>8</v>
      </c>
      <c r="J15">
        <v>2.4</v>
      </c>
      <c r="L15">
        <f t="shared" si="0"/>
        <v>3.1494162751504309E-2</v>
      </c>
    </row>
    <row r="25" spans="2:13" x14ac:dyDescent="0.3">
      <c r="B25" s="1" t="s">
        <v>58</v>
      </c>
    </row>
    <row r="26" spans="2:13" x14ac:dyDescent="0.3">
      <c r="B26" s="1"/>
    </row>
    <row r="27" spans="2:13" x14ac:dyDescent="0.3">
      <c r="B27" t="s">
        <v>64</v>
      </c>
      <c r="C27">
        <f>AVERAGE(E32:E45)</f>
        <v>-2.0784251320646923</v>
      </c>
      <c r="H27" t="s">
        <v>55</v>
      </c>
      <c r="I27">
        <f>_xlfn.LOGNORM.INV(0.95,C27,C28)</f>
        <v>0.19211212926938157</v>
      </c>
    </row>
    <row r="28" spans="2:13" x14ac:dyDescent="0.3">
      <c r="B28" t="s">
        <v>65</v>
      </c>
      <c r="C28">
        <f>_xlfn.STDEV.P(E32:E45)</f>
        <v>0.26066092096646659</v>
      </c>
    </row>
    <row r="30" spans="2:13" x14ac:dyDescent="0.3">
      <c r="B30" t="s">
        <v>51</v>
      </c>
      <c r="C30">
        <f>AVERAGE(D32:D45)</f>
        <v>0.12928571428571428</v>
      </c>
      <c r="I30" s="56" t="s">
        <v>66</v>
      </c>
      <c r="J30" s="56"/>
      <c r="L30" s="56" t="s">
        <v>67</v>
      </c>
      <c r="M30" s="56"/>
    </row>
    <row r="31" spans="2:13" x14ac:dyDescent="0.3">
      <c r="B31" t="s">
        <v>52</v>
      </c>
      <c r="C31">
        <f>_xlfn.STDEV.P(D32:D45)</f>
        <v>3.1951813209064379E-2</v>
      </c>
      <c r="D31" t="s">
        <v>59</v>
      </c>
      <c r="E31" t="s">
        <v>61</v>
      </c>
      <c r="F31" t="s">
        <v>56</v>
      </c>
      <c r="G31" t="s">
        <v>60</v>
      </c>
      <c r="I31" t="s">
        <v>62</v>
      </c>
      <c r="J31" t="s">
        <v>63</v>
      </c>
      <c r="L31" t="s">
        <v>62</v>
      </c>
      <c r="M31" t="s">
        <v>63</v>
      </c>
    </row>
    <row r="32" spans="2:13" x14ac:dyDescent="0.3">
      <c r="D32">
        <v>0.15</v>
      </c>
      <c r="E32">
        <f>LN(D32)</f>
        <v>-1.8971199848858813</v>
      </c>
      <c r="F32">
        <v>-0.01</v>
      </c>
      <c r="G32" t="e">
        <f>LN(F32)</f>
        <v>#NUM!</v>
      </c>
      <c r="I32" t="e">
        <f>_xlfn.LOGNORM.DIST(F32,$C$27,$C$28,FALSE)</f>
        <v>#NUM!</v>
      </c>
      <c r="J32">
        <f>_xlfn.NORM.DIST(F32,$C$30,$C$31,FALSE)</f>
        <v>9.3318094662925375E-4</v>
      </c>
      <c r="L32" t="e">
        <f>_xlfn.LOGNORM.DIST(F32,$C$27,$C$28,TRUE)</f>
        <v>#NUM!</v>
      </c>
      <c r="M32">
        <f>_xlfn.NORM.DIST(F32,$C$30,$C$31,TRUE)</f>
        <v>6.5256598516905387E-6</v>
      </c>
    </row>
    <row r="33" spans="4:13" x14ac:dyDescent="0.3">
      <c r="D33">
        <v>0.15</v>
      </c>
      <c r="E33">
        <f t="shared" ref="E33:E45" si="1">LN(D33)</f>
        <v>-1.8971199848858813</v>
      </c>
      <c r="F33">
        <v>0</v>
      </c>
      <c r="G33" t="e">
        <f t="shared" ref="G33:G82" si="2">LN(F33)</f>
        <v>#NUM!</v>
      </c>
      <c r="I33" t="e">
        <f t="shared" ref="I33:I45" si="3">_xlfn.LOGNORM.DIST(F33,$C$27,$C$28,FALSE)</f>
        <v>#NUM!</v>
      </c>
      <c r="J33">
        <f t="shared" ref="J33:J45" si="4">_xlfn.NORM.DIST(F33,$C$30,$C$31,FALSE)</f>
        <v>3.4770567434479968E-3</v>
      </c>
      <c r="L33" t="e">
        <f t="shared" ref="L33:L35" si="5">_xlfn.LOGNORM.DIST(F33,$C$27,$C$28,TRUE)</f>
        <v>#NUM!</v>
      </c>
      <c r="M33">
        <f t="shared" ref="M33:M35" si="6">_xlfn.NORM.DIST(F33,$C$30,$C$31,TRUE)</f>
        <v>2.601992572400256E-5</v>
      </c>
    </row>
    <row r="34" spans="4:13" x14ac:dyDescent="0.3">
      <c r="D34">
        <v>0.18</v>
      </c>
      <c r="E34">
        <f t="shared" si="1"/>
        <v>-1.7147984280919266</v>
      </c>
      <c r="F34">
        <v>0.01</v>
      </c>
      <c r="G34">
        <f t="shared" si="2"/>
        <v>-4.6051701859880909</v>
      </c>
      <c r="I34">
        <f t="shared" si="3"/>
        <v>6.030653621212936E-19</v>
      </c>
      <c r="J34">
        <f t="shared" si="4"/>
        <v>1.1746760223338737E-2</v>
      </c>
      <c r="L34">
        <f t="shared" si="5"/>
        <v>1.6049072763580146E-22</v>
      </c>
      <c r="M34">
        <f t="shared" si="6"/>
        <v>9.4493517202925241E-5</v>
      </c>
    </row>
    <row r="35" spans="4:13" x14ac:dyDescent="0.3">
      <c r="D35">
        <v>0.08</v>
      </c>
      <c r="E35">
        <f t="shared" si="1"/>
        <v>-2.5257286443082556</v>
      </c>
      <c r="F35">
        <v>0.02</v>
      </c>
      <c r="G35">
        <f t="shared" si="2"/>
        <v>-3.912023005428146</v>
      </c>
      <c r="I35">
        <f t="shared" si="3"/>
        <v>1.3762561888263419E-9</v>
      </c>
      <c r="J35">
        <f t="shared" si="4"/>
        <v>3.5981961979395051E-2</v>
      </c>
      <c r="L35">
        <f t="shared" si="5"/>
        <v>1.0004721960014297E-12</v>
      </c>
      <c r="M35">
        <f t="shared" si="6"/>
        <v>3.1272718330029617E-4</v>
      </c>
    </row>
    <row r="36" spans="4:13" x14ac:dyDescent="0.3">
      <c r="D36">
        <v>0.15</v>
      </c>
      <c r="E36">
        <f t="shared" si="1"/>
        <v>-1.8971199848858813</v>
      </c>
      <c r="F36">
        <v>0.03</v>
      </c>
      <c r="G36">
        <f t="shared" si="2"/>
        <v>-3.5065578973199818</v>
      </c>
      <c r="I36">
        <f t="shared" si="3"/>
        <v>1.5464416564751504E-5</v>
      </c>
      <c r="J36">
        <f t="shared" si="4"/>
        <v>9.9933704599302578E-2</v>
      </c>
      <c r="L36">
        <f t="shared" ref="L36:L82" si="7">_xlfn.LOGNORM.DIST(F36,$C$27,$C$28,TRUE)</f>
        <v>2.1399999504396321E-8</v>
      </c>
      <c r="M36">
        <f t="shared" ref="M36:M82" si="8">_xlfn.NORM.DIST(F36,$C$30,$C$31,TRUE)</f>
        <v>9.4383905162001276E-4</v>
      </c>
    </row>
    <row r="37" spans="4:13" x14ac:dyDescent="0.3">
      <c r="D37">
        <v>0.1</v>
      </c>
      <c r="E37">
        <f t="shared" si="1"/>
        <v>-2.3025850929940455</v>
      </c>
      <c r="F37">
        <v>0.04</v>
      </c>
      <c r="G37">
        <f t="shared" si="2"/>
        <v>-3.2188758248682006</v>
      </c>
      <c r="I37">
        <f t="shared" si="3"/>
        <v>2.6669137311085005E-3</v>
      </c>
      <c r="J37">
        <f t="shared" si="4"/>
        <v>0.25165151236873246</v>
      </c>
      <c r="L37">
        <f t="shared" si="7"/>
        <v>6.0653094104936612E-6</v>
      </c>
      <c r="M37">
        <f t="shared" si="8"/>
        <v>2.5999148170915472E-3</v>
      </c>
    </row>
    <row r="38" spans="4:13" x14ac:dyDescent="0.3">
      <c r="D38">
        <v>0.13</v>
      </c>
      <c r="E38">
        <f t="shared" si="1"/>
        <v>-2.0402208285265546</v>
      </c>
      <c r="F38">
        <v>0.05</v>
      </c>
      <c r="G38">
        <f t="shared" si="2"/>
        <v>-2.9957322735539909</v>
      </c>
      <c r="I38">
        <f t="shared" si="3"/>
        <v>6.2604990532711915E-2</v>
      </c>
      <c r="J38">
        <f t="shared" si="4"/>
        <v>0.57457604132637019</v>
      </c>
      <c r="L38">
        <f t="shared" si="7"/>
        <v>2.1645884868980847E-4</v>
      </c>
      <c r="M38">
        <f t="shared" si="8"/>
        <v>6.5430925651238335E-3</v>
      </c>
    </row>
    <row r="39" spans="4:13" x14ac:dyDescent="0.3">
      <c r="D39">
        <v>0.15</v>
      </c>
      <c r="E39">
        <f t="shared" si="1"/>
        <v>-1.8971199848858813</v>
      </c>
      <c r="F39">
        <v>0.06</v>
      </c>
      <c r="G39">
        <f t="shared" si="2"/>
        <v>-2.8134107167600364</v>
      </c>
      <c r="I39">
        <f t="shared" si="3"/>
        <v>0.47886007719525869</v>
      </c>
      <c r="J39">
        <f t="shared" si="4"/>
        <v>1.189476568957005</v>
      </c>
      <c r="L39">
        <f t="shared" si="7"/>
        <v>2.4034286924190548E-3</v>
      </c>
      <c r="M39">
        <f t="shared" si="8"/>
        <v>1.5062464505737977E-2</v>
      </c>
    </row>
    <row r="40" spans="4:13" x14ac:dyDescent="0.3">
      <c r="D40">
        <v>0.13</v>
      </c>
      <c r="E40">
        <f t="shared" si="1"/>
        <v>-2.0402208285265546</v>
      </c>
      <c r="F40">
        <v>7.0000000000000007E-2</v>
      </c>
      <c r="G40">
        <f t="shared" si="2"/>
        <v>-2.6592600369327779</v>
      </c>
      <c r="I40">
        <f t="shared" si="3"/>
        <v>1.8260592696740707</v>
      </c>
      <c r="J40">
        <f t="shared" si="4"/>
        <v>2.2326707391784826</v>
      </c>
      <c r="L40">
        <f t="shared" si="7"/>
        <v>1.2929724539899256E-2</v>
      </c>
      <c r="M40">
        <f t="shared" si="8"/>
        <v>3.1764383426757865E-2</v>
      </c>
    </row>
    <row r="41" spans="4:13" x14ac:dyDescent="0.3">
      <c r="D41">
        <v>0.1</v>
      </c>
      <c r="E41">
        <f t="shared" si="1"/>
        <v>-2.3025850929940455</v>
      </c>
      <c r="F41">
        <v>0.08</v>
      </c>
      <c r="G41">
        <f t="shared" si="2"/>
        <v>-2.5257286443082556</v>
      </c>
      <c r="I41">
        <f t="shared" si="3"/>
        <v>4.3882709245617608</v>
      </c>
      <c r="J41">
        <f t="shared" si="4"/>
        <v>3.799739997545891</v>
      </c>
      <c r="L41">
        <f t="shared" si="7"/>
        <v>4.3077731006592408E-2</v>
      </c>
      <c r="M41">
        <f t="shared" si="8"/>
        <v>6.1475907819433608E-2</v>
      </c>
    </row>
    <row r="42" spans="4:13" x14ac:dyDescent="0.3">
      <c r="D42">
        <v>0.18</v>
      </c>
      <c r="E42">
        <f t="shared" si="1"/>
        <v>-1.7147984280919266</v>
      </c>
      <c r="F42">
        <v>0.09</v>
      </c>
      <c r="G42">
        <f t="shared" si="2"/>
        <v>-2.4079456086518722</v>
      </c>
      <c r="I42">
        <f t="shared" si="3"/>
        <v>7.6482385325846973</v>
      </c>
      <c r="J42">
        <f t="shared" si="4"/>
        <v>5.8633185639520473</v>
      </c>
      <c r="L42">
        <f t="shared" si="7"/>
        <v>0.10308398482381299</v>
      </c>
      <c r="M42">
        <f t="shared" si="8"/>
        <v>0.10943657035593263</v>
      </c>
    </row>
    <row r="43" spans="4:13" x14ac:dyDescent="0.3">
      <c r="D43">
        <v>0.13</v>
      </c>
      <c r="E43">
        <f t="shared" si="1"/>
        <v>-2.0402208285265546</v>
      </c>
      <c r="F43">
        <v>0.1</v>
      </c>
      <c r="G43">
        <f t="shared" si="2"/>
        <v>-2.3025850929940455</v>
      </c>
      <c r="I43">
        <f t="shared" si="3"/>
        <v>10.574117244202442</v>
      </c>
      <c r="J43">
        <f t="shared" si="4"/>
        <v>8.203392884515436</v>
      </c>
      <c r="L43">
        <f t="shared" si="7"/>
        <v>0.19490343627371895</v>
      </c>
      <c r="M43">
        <f t="shared" si="8"/>
        <v>0.17968695160943807</v>
      </c>
    </row>
    <row r="44" spans="4:13" x14ac:dyDescent="0.3">
      <c r="D44">
        <v>0.08</v>
      </c>
      <c r="E44">
        <f t="shared" si="1"/>
        <v>-2.5257286443082556</v>
      </c>
      <c r="F44">
        <v>0.11</v>
      </c>
      <c r="G44">
        <f t="shared" si="2"/>
        <v>-2.2072749131897207</v>
      </c>
      <c r="I44">
        <f t="shared" si="3"/>
        <v>12.31348934461896</v>
      </c>
      <c r="J44">
        <f t="shared" si="4"/>
        <v>10.406482138828531</v>
      </c>
      <c r="L44">
        <f t="shared" si="7"/>
        <v>0.31054027106815557</v>
      </c>
      <c r="M44">
        <f t="shared" si="8"/>
        <v>0.27305897072944285</v>
      </c>
    </row>
    <row r="45" spans="4:13" x14ac:dyDescent="0.3">
      <c r="D45">
        <v>0.1</v>
      </c>
      <c r="E45">
        <f t="shared" si="1"/>
        <v>-2.3025850929940455</v>
      </c>
      <c r="F45">
        <v>0.12</v>
      </c>
      <c r="G45">
        <f t="shared" si="2"/>
        <v>-2.120263536200091</v>
      </c>
      <c r="I45">
        <f t="shared" si="3"/>
        <v>12.590950167411517</v>
      </c>
      <c r="J45">
        <f t="shared" si="4"/>
        <v>11.969466269356705</v>
      </c>
      <c r="L45">
        <f t="shared" si="7"/>
        <v>0.43624009594070012</v>
      </c>
      <c r="M45">
        <f t="shared" si="8"/>
        <v>0.38567243741525353</v>
      </c>
    </row>
    <row r="46" spans="4:13" x14ac:dyDescent="0.3">
      <c r="F46">
        <v>0.13</v>
      </c>
      <c r="G46">
        <f t="shared" si="2"/>
        <v>-2.0402208285265546</v>
      </c>
      <c r="I46">
        <f t="shared" ref="I46:I58" si="9">_xlfn.LOGNORM.DIST(F46,$C$27,$C$28,FALSE)</f>
        <v>11.647321206239882</v>
      </c>
      <c r="J46">
        <f t="shared" ref="J46:J58" si="10">_xlfn.NORM.DIST(F46,$C$30,$C$31,FALSE)</f>
        <v>12.482628278964151</v>
      </c>
      <c r="L46">
        <f t="shared" si="7"/>
        <v>0.55826312044872295</v>
      </c>
      <c r="M46">
        <f t="shared" si="8"/>
        <v>0.50891764848940169</v>
      </c>
    </row>
    <row r="47" spans="4:13" x14ac:dyDescent="0.3">
      <c r="F47">
        <v>0.14000000000000001</v>
      </c>
      <c r="G47">
        <f t="shared" si="2"/>
        <v>-1.9661128563728327</v>
      </c>
      <c r="I47">
        <f t="shared" si="9"/>
        <v>9.963043107041285</v>
      </c>
      <c r="J47">
        <f t="shared" si="10"/>
        <v>11.803143874777682</v>
      </c>
      <c r="L47">
        <f t="shared" si="7"/>
        <v>0.66672037081262647</v>
      </c>
      <c r="M47">
        <f t="shared" si="8"/>
        <v>0.63131055022309202</v>
      </c>
    </row>
    <row r="48" spans="4:13" x14ac:dyDescent="0.3">
      <c r="F48">
        <v>0.15</v>
      </c>
      <c r="G48">
        <f t="shared" si="2"/>
        <v>-1.8971199848858813</v>
      </c>
      <c r="I48">
        <f t="shared" si="9"/>
        <v>8.0109944107593378</v>
      </c>
      <c r="J48">
        <f t="shared" si="10"/>
        <v>10.11928376930431</v>
      </c>
      <c r="L48">
        <f t="shared" si="7"/>
        <v>0.75664759228846945</v>
      </c>
      <c r="M48">
        <f t="shared" si="8"/>
        <v>0.74160377617176043</v>
      </c>
    </row>
    <row r="49" spans="6:13" x14ac:dyDescent="0.3">
      <c r="F49">
        <v>0.16</v>
      </c>
      <c r="G49">
        <f t="shared" si="2"/>
        <v>-1.8325814637483102</v>
      </c>
      <c r="I49">
        <f t="shared" si="9"/>
        <v>6.1313016002570633</v>
      </c>
      <c r="J49">
        <f t="shared" si="10"/>
        <v>7.8661506400025898</v>
      </c>
      <c r="L49">
        <f t="shared" si="7"/>
        <v>0.82719920363970467</v>
      </c>
      <c r="M49">
        <f t="shared" si="8"/>
        <v>0.83179152038522697</v>
      </c>
    </row>
    <row r="50" spans="6:13" x14ac:dyDescent="0.3">
      <c r="F50">
        <v>0.17</v>
      </c>
      <c r="G50">
        <f t="shared" si="2"/>
        <v>-1.7719568419318752</v>
      </c>
      <c r="I50">
        <f t="shared" si="9"/>
        <v>4.5103566580921344</v>
      </c>
      <c r="J50">
        <f t="shared" si="10"/>
        <v>5.5441523249239735</v>
      </c>
      <c r="L50">
        <f t="shared" si="7"/>
        <v>0.88014969980529045</v>
      </c>
      <c r="M50">
        <f t="shared" si="8"/>
        <v>0.89871085359968506</v>
      </c>
    </row>
    <row r="51" spans="6:13" x14ac:dyDescent="0.3">
      <c r="F51">
        <v>0.18</v>
      </c>
      <c r="G51">
        <f t="shared" si="2"/>
        <v>-1.7147984280919266</v>
      </c>
      <c r="I51">
        <f t="shared" si="9"/>
        <v>3.2134881817870338</v>
      </c>
      <c r="J51">
        <f t="shared" si="10"/>
        <v>3.5429780310533094</v>
      </c>
      <c r="L51">
        <f t="shared" si="7"/>
        <v>0.91849480998403488</v>
      </c>
      <c r="M51">
        <f t="shared" si="8"/>
        <v>0.94376762568919959</v>
      </c>
    </row>
    <row r="52" spans="6:13" x14ac:dyDescent="0.3">
      <c r="F52">
        <v>0.19</v>
      </c>
      <c r="G52">
        <f t="shared" si="2"/>
        <v>-1.6607312068216509</v>
      </c>
      <c r="I52">
        <f t="shared" si="9"/>
        <v>2.2309285019208973</v>
      </c>
      <c r="J52">
        <f t="shared" si="10"/>
        <v>2.0528734379564972</v>
      </c>
      <c r="L52">
        <f t="shared" si="7"/>
        <v>0.94547101335648853</v>
      </c>
      <c r="M52">
        <f t="shared" si="8"/>
        <v>0.97129543231413307</v>
      </c>
    </row>
    <row r="53" spans="6:13" x14ac:dyDescent="0.3">
      <c r="F53">
        <v>0.2</v>
      </c>
      <c r="G53">
        <f t="shared" si="2"/>
        <v>-1.6094379124341003</v>
      </c>
      <c r="I53">
        <f t="shared" si="9"/>
        <v>1.5165407037226308</v>
      </c>
      <c r="J53">
        <f t="shared" si="10"/>
        <v>1.0784904456144537</v>
      </c>
      <c r="L53">
        <f t="shared" si="7"/>
        <v>0.96400832264585412</v>
      </c>
      <c r="M53">
        <f t="shared" si="8"/>
        <v>0.98655648757855896</v>
      </c>
    </row>
    <row r="54" spans="6:13" x14ac:dyDescent="0.3">
      <c r="F54">
        <v>0.21</v>
      </c>
      <c r="G54">
        <f t="shared" si="2"/>
        <v>-1.5606477482646683</v>
      </c>
      <c r="I54">
        <f t="shared" si="9"/>
        <v>1.0134370391823084</v>
      </c>
      <c r="J54">
        <f t="shared" si="10"/>
        <v>0.51372516367247822</v>
      </c>
      <c r="L54">
        <f t="shared" si="7"/>
        <v>0.97650564955850661</v>
      </c>
      <c r="M54">
        <f t="shared" si="8"/>
        <v>0.99423358401397743</v>
      </c>
    </row>
    <row r="55" spans="6:13" x14ac:dyDescent="0.3">
      <c r="F55">
        <v>0.22</v>
      </c>
      <c r="G55">
        <f t="shared" si="2"/>
        <v>-1.5141277326297755</v>
      </c>
      <c r="I55">
        <f t="shared" si="9"/>
        <v>0.66790439258227619</v>
      </c>
      <c r="J55">
        <f t="shared" si="10"/>
        <v>0.22187368013623598</v>
      </c>
      <c r="L55">
        <f t="shared" si="7"/>
        <v>0.98480123640752426</v>
      </c>
      <c r="M55">
        <f t="shared" si="8"/>
        <v>0.99773792739725264</v>
      </c>
    </row>
    <row r="56" spans="6:13" x14ac:dyDescent="0.3">
      <c r="F56">
        <v>0.23</v>
      </c>
      <c r="G56">
        <f t="shared" si="2"/>
        <v>-1.4696759700589417</v>
      </c>
      <c r="I56">
        <f t="shared" si="9"/>
        <v>0.43526987783191501</v>
      </c>
      <c r="J56">
        <f t="shared" si="10"/>
        <v>8.6884267733977977E-2</v>
      </c>
      <c r="L56">
        <f t="shared" si="7"/>
        <v>0.99023889768800333</v>
      </c>
      <c r="M56">
        <f t="shared" si="8"/>
        <v>0.99918940723407146</v>
      </c>
    </row>
    <row r="57" spans="6:13" x14ac:dyDescent="0.3">
      <c r="F57">
        <v>0.24</v>
      </c>
      <c r="G57">
        <f t="shared" si="2"/>
        <v>-1.4271163556401458</v>
      </c>
      <c r="I57">
        <f t="shared" si="9"/>
        <v>0.28111444441086336</v>
      </c>
      <c r="J57">
        <f t="shared" si="10"/>
        <v>3.0848703337751627E-2</v>
      </c>
      <c r="L57">
        <f t="shared" si="7"/>
        <v>0.99376719597158392</v>
      </c>
      <c r="M57">
        <f t="shared" si="8"/>
        <v>0.99973492291467647</v>
      </c>
    </row>
    <row r="58" spans="6:13" x14ac:dyDescent="0.3">
      <c r="F58">
        <v>0.25</v>
      </c>
      <c r="G58">
        <f t="shared" si="2"/>
        <v>-1.3862943611198906</v>
      </c>
      <c r="I58">
        <f t="shared" si="9"/>
        <v>0.18025257509965031</v>
      </c>
      <c r="J58">
        <f t="shared" si="10"/>
        <v>9.9310025522407683E-3</v>
      </c>
      <c r="L58">
        <f t="shared" si="7"/>
        <v>0.99603800686104615</v>
      </c>
      <c r="M58">
        <f t="shared" si="8"/>
        <v>0.99992095689150728</v>
      </c>
    </row>
    <row r="59" spans="6:13" x14ac:dyDescent="0.3">
      <c r="F59">
        <v>0.26</v>
      </c>
      <c r="G59">
        <f t="shared" si="2"/>
        <v>-1.3470736479666092</v>
      </c>
      <c r="I59">
        <f t="shared" ref="I59:I82" si="11">_xlfn.LOGNORM.DIST(F59,$C$27,$C$28,FALSE)</f>
        <v>0.11492572761786056</v>
      </c>
      <c r="J59">
        <f t="shared" ref="J59:J82" si="12">_xlfn.NORM.DIST(F59,$C$30,$C$31,FALSE)</f>
        <v>2.8987428038181897E-3</v>
      </c>
      <c r="L59">
        <f t="shared" si="7"/>
        <v>0.99749008174274867</v>
      </c>
      <c r="M59">
        <f t="shared" si="8"/>
        <v>0.99997852245605601</v>
      </c>
    </row>
    <row r="60" spans="6:13" x14ac:dyDescent="0.3">
      <c r="F60">
        <v>0.27</v>
      </c>
      <c r="G60">
        <f t="shared" si="2"/>
        <v>-1.3093333199837622</v>
      </c>
      <c r="I60">
        <f t="shared" si="11"/>
        <v>7.2953820160193736E-2</v>
      </c>
      <c r="J60">
        <f t="shared" si="12"/>
        <v>7.6716129585258617E-4</v>
      </c>
      <c r="L60">
        <f t="shared" si="7"/>
        <v>0.99841393152991831</v>
      </c>
      <c r="M60">
        <f t="shared" si="8"/>
        <v>0.99999468520250712</v>
      </c>
    </row>
    <row r="61" spans="6:13" x14ac:dyDescent="0.3">
      <c r="F61">
        <v>0.28000000000000003</v>
      </c>
      <c r="G61">
        <f t="shared" si="2"/>
        <v>-1.2729656758128873</v>
      </c>
      <c r="I61">
        <f t="shared" si="11"/>
        <v>4.6157675706206991E-2</v>
      </c>
      <c r="J61">
        <f t="shared" si="12"/>
        <v>1.8408741326662555E-4</v>
      </c>
      <c r="L61">
        <f t="shared" si="7"/>
        <v>0.99899943997670104</v>
      </c>
      <c r="M61">
        <f t="shared" si="8"/>
        <v>0.99999880281665154</v>
      </c>
    </row>
    <row r="62" spans="6:13" x14ac:dyDescent="0.3">
      <c r="F62">
        <v>0.28999999999999998</v>
      </c>
      <c r="G62">
        <f t="shared" si="2"/>
        <v>-1.2378743560016174</v>
      </c>
      <c r="I62">
        <f t="shared" si="11"/>
        <v>2.9134172626925012E-2</v>
      </c>
      <c r="J62">
        <f t="shared" si="12"/>
        <v>4.0051788756067594E-5</v>
      </c>
      <c r="L62">
        <f t="shared" si="7"/>
        <v>0.99936945521940013</v>
      </c>
      <c r="M62">
        <f t="shared" si="8"/>
        <v>0.99999975462655522</v>
      </c>
    </row>
    <row r="63" spans="6:13" x14ac:dyDescent="0.3">
      <c r="F63">
        <v>0.3</v>
      </c>
      <c r="G63">
        <f t="shared" si="2"/>
        <v>-1.2039728043259361</v>
      </c>
      <c r="I63">
        <f t="shared" si="11"/>
        <v>1.8359539648627927E-2</v>
      </c>
      <c r="J63">
        <f t="shared" si="12"/>
        <v>7.900965204484728E-6</v>
      </c>
      <c r="L63">
        <f t="shared" si="7"/>
        <v>0.99960281687434216</v>
      </c>
      <c r="M63">
        <f t="shared" si="8"/>
        <v>0.99999995425603327</v>
      </c>
    </row>
    <row r="64" spans="6:13" x14ac:dyDescent="0.3">
      <c r="F64">
        <v>0.31</v>
      </c>
      <c r="G64">
        <f t="shared" si="2"/>
        <v>-1.1711829815029451</v>
      </c>
      <c r="I64">
        <f t="shared" si="11"/>
        <v>1.1558680442590126E-2</v>
      </c>
      <c r="J64">
        <f t="shared" si="12"/>
        <v>1.4131842612863705E-6</v>
      </c>
      <c r="L64">
        <f t="shared" si="7"/>
        <v>0.99974980292718851</v>
      </c>
      <c r="M64">
        <f t="shared" si="8"/>
        <v>0.99999999224562419</v>
      </c>
    </row>
    <row r="65" spans="6:13" x14ac:dyDescent="0.3">
      <c r="F65">
        <v>0.32</v>
      </c>
      <c r="G65">
        <f t="shared" si="2"/>
        <v>-1.1394342831883648</v>
      </c>
      <c r="I65">
        <f t="shared" si="11"/>
        <v>7.274224654160011E-3</v>
      </c>
      <c r="J65">
        <f t="shared" si="12"/>
        <v>2.2918059649194444E-7</v>
      </c>
      <c r="L65">
        <f t="shared" si="7"/>
        <v>0.99984232093882031</v>
      </c>
      <c r="M65">
        <f t="shared" si="8"/>
        <v>0.99999999880504509</v>
      </c>
    </row>
    <row r="66" spans="6:13" x14ac:dyDescent="0.3">
      <c r="F66">
        <v>0.33</v>
      </c>
      <c r="G66">
        <f t="shared" si="2"/>
        <v>-1.1086626245216111</v>
      </c>
      <c r="I66">
        <f t="shared" si="11"/>
        <v>4.5783177353132462E-3</v>
      </c>
      <c r="J66">
        <f t="shared" si="12"/>
        <v>3.3699022953391364E-8</v>
      </c>
      <c r="L66">
        <f t="shared" si="7"/>
        <v>0.99990054567633302</v>
      </c>
      <c r="M66">
        <f t="shared" si="8"/>
        <v>0.99999999983264165</v>
      </c>
    </row>
    <row r="67" spans="6:13" x14ac:dyDescent="0.3">
      <c r="F67">
        <v>0.34</v>
      </c>
      <c r="G67">
        <f t="shared" si="2"/>
        <v>-1.0788096613719298</v>
      </c>
      <c r="I67">
        <f t="shared" si="11"/>
        <v>2.8829978860378052E-3</v>
      </c>
      <c r="J67">
        <f t="shared" si="12"/>
        <v>4.4928010122263006E-9</v>
      </c>
      <c r="L67">
        <f t="shared" si="7"/>
        <v>0.99993719907323053</v>
      </c>
      <c r="M67">
        <f t="shared" si="8"/>
        <v>0.99999999997870159</v>
      </c>
    </row>
    <row r="68" spans="6:13" x14ac:dyDescent="0.3">
      <c r="F68">
        <v>0.35</v>
      </c>
      <c r="G68">
        <f t="shared" si="2"/>
        <v>-1.0498221244986778</v>
      </c>
      <c r="I68">
        <f t="shared" si="11"/>
        <v>1.8169979880972751E-3</v>
      </c>
      <c r="J68">
        <f t="shared" si="12"/>
        <v>5.4309708161350505E-10</v>
      </c>
      <c r="L68">
        <f t="shared" si="7"/>
        <v>0.99996028846601892</v>
      </c>
      <c r="M68">
        <f t="shared" si="8"/>
        <v>0.99999999999753753</v>
      </c>
    </row>
    <row r="69" spans="6:13" x14ac:dyDescent="0.3">
      <c r="F69">
        <v>0.36</v>
      </c>
      <c r="G69">
        <f t="shared" si="2"/>
        <v>-1.0216512475319814</v>
      </c>
      <c r="I69">
        <f t="shared" si="11"/>
        <v>1.1464807637694343E-3</v>
      </c>
      <c r="J69">
        <f t="shared" si="12"/>
        <v>5.9524830137240522E-11</v>
      </c>
      <c r="L69">
        <f t="shared" si="7"/>
        <v>0.99997484789995861</v>
      </c>
      <c r="M69">
        <f t="shared" si="8"/>
        <v>0.99999999999974143</v>
      </c>
    </row>
    <row r="70" spans="6:13" x14ac:dyDescent="0.3">
      <c r="F70">
        <v>0.37</v>
      </c>
      <c r="G70">
        <f t="shared" si="2"/>
        <v>-0.9942522733438669</v>
      </c>
      <c r="I70">
        <f t="shared" si="11"/>
        <v>7.2442405697707452E-4</v>
      </c>
      <c r="J70">
        <f t="shared" si="12"/>
        <v>5.9153339945205758E-12</v>
      </c>
      <c r="L70">
        <f t="shared" si="7"/>
        <v>0.9999840403589505</v>
      </c>
      <c r="M70">
        <f t="shared" si="8"/>
        <v>0.99999999999997535</v>
      </c>
    </row>
    <row r="71" spans="6:13" x14ac:dyDescent="0.3">
      <c r="F71">
        <v>0.38</v>
      </c>
      <c r="G71">
        <f t="shared" si="2"/>
        <v>-0.96758402626170559</v>
      </c>
      <c r="I71">
        <f t="shared" si="11"/>
        <v>4.5848806597535772E-4</v>
      </c>
      <c r="J71">
        <f t="shared" si="12"/>
        <v>5.3299211945995123E-13</v>
      </c>
      <c r="L71">
        <f t="shared" si="7"/>
        <v>0.99998985306064692</v>
      </c>
      <c r="M71">
        <f t="shared" si="8"/>
        <v>0.99999999999999789</v>
      </c>
    </row>
    <row r="72" spans="6:13" x14ac:dyDescent="0.3">
      <c r="F72">
        <v>0.39</v>
      </c>
      <c r="G72">
        <f t="shared" si="2"/>
        <v>-0.94160853985844495</v>
      </c>
      <c r="I72">
        <f t="shared" si="11"/>
        <v>2.907057387205223E-4</v>
      </c>
      <c r="J72">
        <f t="shared" si="12"/>
        <v>4.3543437915222787E-14</v>
      </c>
      <c r="L72">
        <f t="shared" si="7"/>
        <v>0.99999353496248933</v>
      </c>
      <c r="M72">
        <f t="shared" si="8"/>
        <v>0.99999999999999978</v>
      </c>
    </row>
    <row r="73" spans="6:13" x14ac:dyDescent="0.3">
      <c r="F73">
        <v>0.4</v>
      </c>
      <c r="G73">
        <f t="shared" si="2"/>
        <v>-0.916290731874155</v>
      </c>
      <c r="I73">
        <f t="shared" si="11"/>
        <v>1.8468805317274937E-4</v>
      </c>
      <c r="J73">
        <f t="shared" si="12"/>
        <v>3.2254109288907203E-15</v>
      </c>
      <c r="L73">
        <f t="shared" si="7"/>
        <v>0.99999587159186687</v>
      </c>
      <c r="M73">
        <f t="shared" si="8"/>
        <v>1</v>
      </c>
    </row>
    <row r="74" spans="6:13" x14ac:dyDescent="0.3">
      <c r="F74">
        <v>0.41</v>
      </c>
      <c r="G74">
        <f t="shared" si="2"/>
        <v>-0.89159811928378363</v>
      </c>
      <c r="I74">
        <f t="shared" si="11"/>
        <v>1.1758242221693343E-4</v>
      </c>
      <c r="J74">
        <f t="shared" si="12"/>
        <v>2.1662461391514378E-16</v>
      </c>
      <c r="L74">
        <f t="shared" si="7"/>
        <v>0.99999735751114804</v>
      </c>
      <c r="M74">
        <f t="shared" si="8"/>
        <v>1</v>
      </c>
    </row>
    <row r="75" spans="6:13" x14ac:dyDescent="0.3">
      <c r="F75">
        <v>0.42</v>
      </c>
      <c r="G75">
        <f t="shared" si="2"/>
        <v>-0.86750056770472306</v>
      </c>
      <c r="I75">
        <f t="shared" si="11"/>
        <v>7.5026399287091397E-5</v>
      </c>
      <c r="J75">
        <f t="shared" si="12"/>
        <v>1.3191402163371144E-17</v>
      </c>
      <c r="L75">
        <f t="shared" si="7"/>
        <v>0.99999830449562932</v>
      </c>
      <c r="M75">
        <f t="shared" si="8"/>
        <v>1</v>
      </c>
    </row>
    <row r="76" spans="6:13" x14ac:dyDescent="0.3">
      <c r="F76">
        <v>0.43</v>
      </c>
      <c r="G76">
        <f t="shared" si="2"/>
        <v>-0.84397007029452897</v>
      </c>
      <c r="I76">
        <f t="shared" si="11"/>
        <v>4.798392056012479E-5</v>
      </c>
      <c r="J76">
        <f t="shared" si="12"/>
        <v>7.2834061822808318E-19</v>
      </c>
      <c r="L76">
        <f t="shared" si="7"/>
        <v>0.99999890938890179</v>
      </c>
      <c r="M76">
        <f t="shared" si="8"/>
        <v>1</v>
      </c>
    </row>
    <row r="77" spans="6:13" x14ac:dyDescent="0.3">
      <c r="F77">
        <v>0.44</v>
      </c>
      <c r="G77">
        <f t="shared" si="2"/>
        <v>-0.82098055206983023</v>
      </c>
      <c r="I77">
        <f t="shared" si="11"/>
        <v>3.0762543646159551E-5</v>
      </c>
      <c r="J77">
        <f t="shared" si="12"/>
        <v>3.6461834096396845E-20</v>
      </c>
      <c r="L77">
        <f t="shared" si="7"/>
        <v>0.99999929668354159</v>
      </c>
      <c r="M77">
        <f t="shared" si="8"/>
        <v>1</v>
      </c>
    </row>
    <row r="78" spans="6:13" x14ac:dyDescent="0.3">
      <c r="F78">
        <v>0.45</v>
      </c>
      <c r="G78">
        <f t="shared" si="2"/>
        <v>-0.79850769621777162</v>
      </c>
      <c r="I78">
        <f t="shared" si="11"/>
        <v>1.9770726706760288E-5</v>
      </c>
      <c r="J78">
        <f t="shared" si="12"/>
        <v>1.6550186856963371E-21</v>
      </c>
      <c r="L78">
        <f t="shared" si="7"/>
        <v>0.99999954526183787</v>
      </c>
      <c r="M78">
        <f t="shared" si="8"/>
        <v>1</v>
      </c>
    </row>
    <row r="79" spans="6:13" x14ac:dyDescent="0.3">
      <c r="F79">
        <v>0.46</v>
      </c>
      <c r="G79">
        <f t="shared" si="2"/>
        <v>-0.77652878949899629</v>
      </c>
      <c r="I79">
        <f t="shared" si="11"/>
        <v>1.2738569864748398E-5</v>
      </c>
      <c r="J79">
        <f t="shared" si="12"/>
        <v>6.8112638315374942E-23</v>
      </c>
      <c r="L79">
        <f t="shared" si="7"/>
        <v>0.99999970520675618</v>
      </c>
      <c r="M79">
        <f t="shared" si="8"/>
        <v>1</v>
      </c>
    </row>
    <row r="80" spans="6:13" x14ac:dyDescent="0.3">
      <c r="F80">
        <v>0.47</v>
      </c>
      <c r="G80">
        <f t="shared" si="2"/>
        <v>-0.75502258427803282</v>
      </c>
      <c r="I80">
        <f t="shared" si="11"/>
        <v>8.2287825021217654E-6</v>
      </c>
      <c r="J80">
        <f t="shared" si="12"/>
        <v>2.5416334337863188E-24</v>
      </c>
      <c r="L80">
        <f t="shared" si="7"/>
        <v>0.99999980838421587</v>
      </c>
      <c r="M80">
        <f t="shared" si="8"/>
        <v>1</v>
      </c>
    </row>
    <row r="81" spans="6:13" x14ac:dyDescent="0.3">
      <c r="F81">
        <v>0.48</v>
      </c>
      <c r="G81">
        <f t="shared" si="2"/>
        <v>-0.73396917508020043</v>
      </c>
      <c r="I81">
        <f t="shared" si="11"/>
        <v>5.3294525531013243E-6</v>
      </c>
      <c r="J81">
        <f t="shared" si="12"/>
        <v>8.599209650396886E-26</v>
      </c>
      <c r="L81">
        <f t="shared" si="7"/>
        <v>0.99999987511461153</v>
      </c>
      <c r="M81">
        <f t="shared" si="8"/>
        <v>1</v>
      </c>
    </row>
    <row r="82" spans="6:13" x14ac:dyDescent="0.3">
      <c r="F82">
        <v>0.49</v>
      </c>
      <c r="G82">
        <f t="shared" si="2"/>
        <v>-0.71334988787746478</v>
      </c>
      <c r="I82">
        <f t="shared" si="11"/>
        <v>3.4607758832564971E-6</v>
      </c>
      <c r="J82">
        <f t="shared" si="12"/>
        <v>2.6379379168622798E-27</v>
      </c>
      <c r="L82">
        <f t="shared" si="7"/>
        <v>0.99999991838598146</v>
      </c>
      <c r="M82">
        <f t="shared" si="8"/>
        <v>1</v>
      </c>
    </row>
  </sheetData>
  <mergeCells count="2">
    <mergeCell ref="I30:J30"/>
    <mergeCell ref="L30:M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Esch, Anton van der</dc:creator>
  <cp:lastModifiedBy>Esch, Anton van der</cp:lastModifiedBy>
  <dcterms:created xsi:type="dcterms:W3CDTF">2015-06-05T18:17:20Z</dcterms:created>
  <dcterms:modified xsi:type="dcterms:W3CDTF">2025-08-27T19:11:07Z</dcterms:modified>
</cp:coreProperties>
</file>