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inance EXOS\Lago\"/>
    </mc:Choice>
  </mc:AlternateContent>
  <xr:revisionPtr revIDLastSave="0" documentId="13_ncr:1_{46F3C84D-8353-4F4F-B352-EB5AE243C6F9}" xr6:coauthVersionLast="47" xr6:coauthVersionMax="47" xr10:uidLastSave="{00000000-0000-0000-0000-000000000000}"/>
  <bookViews>
    <workbookView xWindow="-110" yWindow="-110" windowWidth="19420" windowHeight="11500" xr2:uid="{32B89419-522C-472D-B0C1-8046A544BA20}"/>
  </bookViews>
  <sheets>
    <sheet name="TOTAL P&amp;L without PT" sheetId="1" r:id="rId1"/>
    <sheet name="TOTAL P&amp;L with PT" sheetId="2" r:id="rId2"/>
    <sheet name="Cash Flow" sheetId="3" r:id="rId3"/>
    <sheet name="Balance Sheet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" i="4" l="1"/>
  <c r="N100" i="4"/>
  <c r="M100" i="4"/>
  <c r="L100" i="4"/>
  <c r="K100" i="4"/>
  <c r="J100" i="4"/>
  <c r="I100" i="4"/>
  <c r="H100" i="4"/>
  <c r="G100" i="4"/>
  <c r="F100" i="4"/>
  <c r="E100" i="4"/>
  <c r="D100" i="4"/>
  <c r="C100" i="4"/>
  <c r="N55" i="3"/>
  <c r="N57" i="3" s="1"/>
  <c r="M55" i="3"/>
  <c r="N54" i="3" s="1"/>
  <c r="L55" i="3"/>
  <c r="L57" i="3" s="1"/>
  <c r="K55" i="3"/>
  <c r="L54" i="3" s="1"/>
  <c r="J55" i="3"/>
  <c r="J57" i="3" s="1"/>
  <c r="I55" i="3"/>
  <c r="I57" i="3" s="1"/>
  <c r="H55" i="3"/>
  <c r="I54" i="3" s="1"/>
  <c r="G55" i="3"/>
  <c r="H54" i="3" s="1"/>
  <c r="F55" i="3"/>
  <c r="F57" i="3" s="1"/>
  <c r="E55" i="3"/>
  <c r="F54" i="3" s="1"/>
  <c r="D55" i="3"/>
  <c r="D57" i="3" s="1"/>
  <c r="C55" i="3"/>
  <c r="C57" i="3" s="1"/>
  <c r="M54" i="3"/>
  <c r="K54" i="3"/>
  <c r="J54" i="3"/>
  <c r="G54" i="3"/>
  <c r="N53" i="3"/>
  <c r="N53" i="1"/>
  <c r="N54" i="1"/>
  <c r="N55" i="1"/>
  <c r="N56" i="1"/>
  <c r="N57" i="1"/>
  <c r="M58" i="1"/>
  <c r="M61" i="1" s="1"/>
  <c r="L58" i="1"/>
  <c r="L61" i="1" s="1"/>
  <c r="K58" i="1"/>
  <c r="K61" i="1" s="1"/>
  <c r="J58" i="1"/>
  <c r="J61" i="1" s="1"/>
  <c r="I58" i="1"/>
  <c r="I61" i="1" s="1"/>
  <c r="H58" i="1"/>
  <c r="H61" i="1" s="1"/>
  <c r="G58" i="1"/>
  <c r="G61" i="1" s="1"/>
  <c r="F58" i="1"/>
  <c r="F61" i="1" s="1"/>
  <c r="E58" i="1"/>
  <c r="E61" i="1" s="1"/>
  <c r="D58" i="1"/>
  <c r="D61" i="1" s="1"/>
  <c r="C58" i="1"/>
  <c r="C61" i="1" s="1"/>
  <c r="B58" i="1"/>
  <c r="B61" i="1" s="1"/>
  <c r="D54" i="3" l="1"/>
  <c r="E54" i="3"/>
  <c r="E57" i="3"/>
  <c r="G57" i="3"/>
  <c r="H57" i="3"/>
  <c r="K57" i="3"/>
  <c r="M57" i="3"/>
  <c r="N58" i="1"/>
  <c r="N61" i="1" s="1"/>
  <c r="M59" i="2"/>
  <c r="L59" i="2"/>
  <c r="K59" i="2"/>
  <c r="J59" i="2"/>
  <c r="I59" i="2"/>
  <c r="H59" i="2"/>
  <c r="G59" i="2"/>
  <c r="F59" i="2"/>
  <c r="E59" i="2"/>
  <c r="D59" i="2"/>
  <c r="C59" i="2"/>
  <c r="B59" i="2"/>
  <c r="N58" i="2"/>
  <c r="N57" i="2"/>
  <c r="N56" i="2"/>
  <c r="N55" i="2"/>
  <c r="N59" i="2" s="1"/>
  <c r="N54" i="2"/>
  <c r="N51" i="2"/>
  <c r="M44" i="2"/>
  <c r="M46" i="2" s="1"/>
  <c r="L44" i="2"/>
  <c r="K44" i="2"/>
  <c r="J44" i="2"/>
  <c r="I44" i="2"/>
  <c r="H44" i="2"/>
  <c r="G44" i="2"/>
  <c r="F44" i="2"/>
  <c r="F46" i="2" s="1"/>
  <c r="E44" i="2"/>
  <c r="D44" i="2"/>
  <c r="C44" i="2"/>
  <c r="B44" i="2"/>
  <c r="N43" i="2"/>
  <c r="N42" i="2"/>
  <c r="N44" i="2" s="1"/>
  <c r="M40" i="2"/>
  <c r="L40" i="2"/>
  <c r="K40" i="2"/>
  <c r="J40" i="2"/>
  <c r="I40" i="2"/>
  <c r="H40" i="2"/>
  <c r="G40" i="2"/>
  <c r="F40" i="2"/>
  <c r="E40" i="2"/>
  <c r="D40" i="2"/>
  <c r="C40" i="2"/>
  <c r="B40" i="2"/>
  <c r="B46" i="2" s="1"/>
  <c r="N39" i="2"/>
  <c r="N38" i="2"/>
  <c r="N37" i="2"/>
  <c r="N36" i="2"/>
  <c r="N35" i="2"/>
  <c r="N34" i="2"/>
  <c r="N32" i="2"/>
  <c r="N31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N27" i="2"/>
  <c r="N26" i="2"/>
  <c r="N25" i="2"/>
  <c r="N24" i="2"/>
  <c r="N23" i="2"/>
  <c r="M18" i="2"/>
  <c r="L18" i="2"/>
  <c r="K18" i="2"/>
  <c r="J18" i="2"/>
  <c r="I18" i="2"/>
  <c r="I20" i="2" s="1"/>
  <c r="H18" i="2"/>
  <c r="G18" i="2"/>
  <c r="F18" i="2"/>
  <c r="E18" i="2"/>
  <c r="D18" i="2"/>
  <c r="C18" i="2"/>
  <c r="B18" i="2"/>
  <c r="N17" i="2"/>
  <c r="N16" i="2"/>
  <c r="N15" i="2"/>
  <c r="N14" i="2"/>
  <c r="N13" i="2"/>
  <c r="M11" i="2"/>
  <c r="L11" i="2"/>
  <c r="L20" i="2" s="1"/>
  <c r="K11" i="2"/>
  <c r="K20" i="2" s="1"/>
  <c r="J11" i="2"/>
  <c r="J20" i="2" s="1"/>
  <c r="I11" i="2"/>
  <c r="H11" i="2"/>
  <c r="H20" i="2" s="1"/>
  <c r="G11" i="2"/>
  <c r="G20" i="2" s="1"/>
  <c r="F11" i="2"/>
  <c r="F20" i="2" s="1"/>
  <c r="E11" i="2"/>
  <c r="E20" i="2" s="1"/>
  <c r="D11" i="2"/>
  <c r="D20" i="2" s="1"/>
  <c r="C11" i="2"/>
  <c r="C20" i="2" s="1"/>
  <c r="B11" i="2"/>
  <c r="B20" i="2" s="1"/>
  <c r="N10" i="2"/>
  <c r="N9" i="2"/>
  <c r="N8" i="2"/>
  <c r="N7" i="2"/>
  <c r="N6" i="2"/>
  <c r="N5" i="2"/>
  <c r="N4" i="2"/>
  <c r="N3" i="2"/>
  <c r="N2" i="2"/>
  <c r="N50" i="1"/>
  <c r="M43" i="1"/>
  <c r="L43" i="1"/>
  <c r="K43" i="1"/>
  <c r="J43" i="1"/>
  <c r="I43" i="1"/>
  <c r="H43" i="1"/>
  <c r="H45" i="1" s="1"/>
  <c r="G43" i="1"/>
  <c r="G45" i="1" s="1"/>
  <c r="F43" i="1"/>
  <c r="E43" i="1"/>
  <c r="D43" i="1"/>
  <c r="C43" i="1"/>
  <c r="B43" i="1"/>
  <c r="N42" i="1"/>
  <c r="N41" i="1"/>
  <c r="M39" i="1"/>
  <c r="M45" i="1" s="1"/>
  <c r="L39" i="1"/>
  <c r="K39" i="1"/>
  <c r="K45" i="1" s="1"/>
  <c r="J39" i="1"/>
  <c r="I39" i="1"/>
  <c r="I45" i="1" s="1"/>
  <c r="H39" i="1"/>
  <c r="G39" i="1"/>
  <c r="F39" i="1"/>
  <c r="E39" i="1"/>
  <c r="D39" i="1"/>
  <c r="C39" i="1"/>
  <c r="B39" i="1"/>
  <c r="N38" i="1"/>
  <c r="N37" i="1"/>
  <c r="N36" i="1"/>
  <c r="N35" i="1"/>
  <c r="N34" i="1"/>
  <c r="N33" i="1"/>
  <c r="N31" i="1"/>
  <c r="N30" i="1"/>
  <c r="M28" i="1"/>
  <c r="L28" i="1"/>
  <c r="K28" i="1"/>
  <c r="J28" i="1"/>
  <c r="I28" i="1"/>
  <c r="H28" i="1"/>
  <c r="G28" i="1"/>
  <c r="F28" i="1"/>
  <c r="E28" i="1"/>
  <c r="D28" i="1"/>
  <c r="C28" i="1"/>
  <c r="B28" i="1"/>
  <c r="B45" i="1" s="1"/>
  <c r="N27" i="1"/>
  <c r="N26" i="1"/>
  <c r="N25" i="1"/>
  <c r="N24" i="1"/>
  <c r="N23" i="1"/>
  <c r="N22" i="1"/>
  <c r="G19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N15" i="1"/>
  <c r="N14" i="1"/>
  <c r="N13" i="1"/>
  <c r="N12" i="1"/>
  <c r="N17" i="1" s="1"/>
  <c r="M10" i="1"/>
  <c r="L10" i="1"/>
  <c r="K10" i="1"/>
  <c r="J10" i="1"/>
  <c r="J19" i="1" s="1"/>
  <c r="I10" i="1"/>
  <c r="H10" i="1"/>
  <c r="G10" i="1"/>
  <c r="F10" i="1"/>
  <c r="F19" i="1" s="1"/>
  <c r="F20" i="1" s="1"/>
  <c r="E10" i="1"/>
  <c r="E19" i="1" s="1"/>
  <c r="D10" i="1"/>
  <c r="D19" i="1" s="1"/>
  <c r="C10" i="1"/>
  <c r="B10" i="1"/>
  <c r="B19" i="1" s="1"/>
  <c r="B20" i="1" s="1"/>
  <c r="N9" i="1"/>
  <c r="N8" i="1"/>
  <c r="N7" i="1"/>
  <c r="N6" i="1"/>
  <c r="N5" i="1"/>
  <c r="N4" i="1"/>
  <c r="N3" i="1"/>
  <c r="N2" i="1"/>
  <c r="B48" i="2" l="1"/>
  <c r="N11" i="2"/>
  <c r="D46" i="2"/>
  <c r="E46" i="2"/>
  <c r="N40" i="2"/>
  <c r="N46" i="2" s="1"/>
  <c r="N18" i="2"/>
  <c r="C46" i="2"/>
  <c r="C48" i="2" s="1"/>
  <c r="C52" i="2" s="1"/>
  <c r="C62" i="2" s="1"/>
  <c r="M20" i="2"/>
  <c r="M48" i="2" s="1"/>
  <c r="J47" i="1"/>
  <c r="J48" i="1" s="1"/>
  <c r="N28" i="1"/>
  <c r="L45" i="1"/>
  <c r="J45" i="1"/>
  <c r="H19" i="1"/>
  <c r="C19" i="1"/>
  <c r="F45" i="1"/>
  <c r="F47" i="1" s="1"/>
  <c r="I19" i="1"/>
  <c r="D45" i="1"/>
  <c r="D47" i="1" s="1"/>
  <c r="N39" i="1"/>
  <c r="B52" i="2"/>
  <c r="B62" i="2" s="1"/>
  <c r="B49" i="2"/>
  <c r="C20" i="1"/>
  <c r="I47" i="1"/>
  <c r="I20" i="1"/>
  <c r="D20" i="1"/>
  <c r="F51" i="1"/>
  <c r="F48" i="1"/>
  <c r="B21" i="2"/>
  <c r="N29" i="2"/>
  <c r="D48" i="2"/>
  <c r="I48" i="2"/>
  <c r="B47" i="1"/>
  <c r="J20" i="1"/>
  <c r="F48" i="2"/>
  <c r="I46" i="2"/>
  <c r="K19" i="1"/>
  <c r="E20" i="1"/>
  <c r="G20" i="1"/>
  <c r="G47" i="1"/>
  <c r="H20" i="1"/>
  <c r="H47" i="1"/>
  <c r="L19" i="1"/>
  <c r="J46" i="2"/>
  <c r="J48" i="2" s="1"/>
  <c r="M19" i="1"/>
  <c r="N10" i="1"/>
  <c r="N19" i="1" s="1"/>
  <c r="G46" i="2"/>
  <c r="G48" i="2" s="1"/>
  <c r="H46" i="2"/>
  <c r="H48" i="2" s="1"/>
  <c r="E45" i="1"/>
  <c r="E47" i="1" s="1"/>
  <c r="K46" i="2"/>
  <c r="K48" i="2" s="1"/>
  <c r="C45" i="1"/>
  <c r="C47" i="1" s="1"/>
  <c r="L46" i="2"/>
  <c r="L48" i="2" s="1"/>
  <c r="N43" i="1"/>
  <c r="E48" i="2"/>
  <c r="M52" i="2" l="1"/>
  <c r="M62" i="2" s="1"/>
  <c r="M49" i="2"/>
  <c r="N20" i="2"/>
  <c r="N48" i="2" s="1"/>
  <c r="C49" i="2"/>
  <c r="J51" i="1"/>
  <c r="N45" i="1"/>
  <c r="N47" i="1" s="1"/>
  <c r="E51" i="1"/>
  <c r="E48" i="1"/>
  <c r="H49" i="2"/>
  <c r="H52" i="2"/>
  <c r="H62" i="2" s="1"/>
  <c r="G49" i="2"/>
  <c r="G52" i="2"/>
  <c r="G62" i="2" s="1"/>
  <c r="C51" i="1"/>
  <c r="C48" i="1"/>
  <c r="J49" i="2"/>
  <c r="J52" i="2"/>
  <c r="J62" i="2" s="1"/>
  <c r="D51" i="1"/>
  <c r="D48" i="1"/>
  <c r="F52" i="2"/>
  <c r="F62" i="2" s="1"/>
  <c r="F49" i="2"/>
  <c r="I52" i="2"/>
  <c r="I62" i="2" s="1"/>
  <c r="I49" i="2"/>
  <c r="K52" i="2"/>
  <c r="K62" i="2" s="1"/>
  <c r="K49" i="2"/>
  <c r="E49" i="2"/>
  <c r="E52" i="2"/>
  <c r="E62" i="2" s="1"/>
  <c r="H51" i="1"/>
  <c r="H48" i="1"/>
  <c r="D52" i="2"/>
  <c r="D62" i="2" s="1"/>
  <c r="D49" i="2"/>
  <c r="L52" i="2"/>
  <c r="L62" i="2" s="1"/>
  <c r="L49" i="2"/>
  <c r="I51" i="1"/>
  <c r="I48" i="1"/>
  <c r="K47" i="1"/>
  <c r="K20" i="1"/>
  <c r="G51" i="1"/>
  <c r="G48" i="1"/>
  <c r="L47" i="1"/>
  <c r="L20" i="1"/>
  <c r="N20" i="1"/>
  <c r="M47" i="1"/>
  <c r="M20" i="1"/>
  <c r="B51" i="1"/>
  <c r="B48" i="1"/>
  <c r="N49" i="2" l="1"/>
  <c r="N52" i="2"/>
  <c r="N62" i="2" s="1"/>
  <c r="K48" i="1"/>
  <c r="K51" i="1"/>
  <c r="N48" i="1"/>
  <c r="N51" i="1"/>
  <c r="L48" i="1"/>
  <c r="L51" i="1"/>
  <c r="M48" i="1"/>
  <c r="M51" i="1"/>
</calcChain>
</file>

<file path=xl/sharedStrings.xml><?xml version="1.0" encoding="utf-8"?>
<sst xmlns="http://schemas.openxmlformats.org/spreadsheetml/2006/main" count="289" uniqueCount="199">
  <si>
    <t>P&amp;L Group</t>
  </si>
  <si>
    <t>Jan 2023</t>
  </si>
  <si>
    <t xml:space="preserve"> Feb 2023</t>
  </si>
  <si>
    <t>Mar 2023</t>
  </si>
  <si>
    <t xml:space="preserve"> Apr 2023</t>
  </si>
  <si>
    <t>May 2023</t>
  </si>
  <si>
    <t>Jun 2023</t>
  </si>
  <si>
    <t>Jul 2023</t>
  </si>
  <si>
    <t>Aug 2023</t>
  </si>
  <si>
    <t>Sep 2023</t>
  </si>
  <si>
    <t>Oct 2023</t>
  </si>
  <si>
    <t>Nov 2023</t>
  </si>
  <si>
    <t xml:space="preserve"> Dec 2023</t>
  </si>
  <si>
    <t>Full Year 2023</t>
  </si>
  <si>
    <t>Strategic Accounts</t>
  </si>
  <si>
    <t>Employer</t>
  </si>
  <si>
    <t>Commercial / Multi-Rec</t>
  </si>
  <si>
    <t>Coach App</t>
  </si>
  <si>
    <t>Sport</t>
  </si>
  <si>
    <t>Programs &amp; Events</t>
  </si>
  <si>
    <t>Corporate</t>
  </si>
  <si>
    <t>Equipment</t>
  </si>
  <si>
    <t>Revenue</t>
  </si>
  <si>
    <t>Salaries &amp; Wages</t>
  </si>
  <si>
    <t>Payroll Taxes</t>
  </si>
  <si>
    <t>Employee Benefits</t>
  </si>
  <si>
    <t>Other</t>
  </si>
  <si>
    <t>COGS</t>
  </si>
  <si>
    <t>Gross Margin</t>
  </si>
  <si>
    <t>GM%</t>
  </si>
  <si>
    <t>Bonuses</t>
  </si>
  <si>
    <t>Recruiting</t>
  </si>
  <si>
    <t>Labor</t>
  </si>
  <si>
    <t>Marketing</t>
  </si>
  <si>
    <t>Technology</t>
  </si>
  <si>
    <t>Accounting / Bank Fees</t>
  </si>
  <si>
    <t>Legal fees</t>
  </si>
  <si>
    <t>International Services</t>
  </si>
  <si>
    <t>Insurance</t>
  </si>
  <si>
    <t>Travel / Meals</t>
  </si>
  <si>
    <t>G&amp;A</t>
  </si>
  <si>
    <t>Rent</t>
  </si>
  <si>
    <t>Facilities</t>
  </si>
  <si>
    <t>Total Expense</t>
  </si>
  <si>
    <t>EBITDA</t>
  </si>
  <si>
    <t>EBITDA %</t>
  </si>
  <si>
    <t>Addbacks</t>
  </si>
  <si>
    <t>EBITDA wo Addbacks</t>
  </si>
  <si>
    <t>PT</t>
  </si>
  <si>
    <t>Amortization</t>
  </si>
  <si>
    <t>Depreciation</t>
  </si>
  <si>
    <t>Taxes</t>
  </si>
  <si>
    <t>Interest Expense</t>
  </si>
  <si>
    <t>Other Income &amp; Expense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</si>
  <si>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</si>
  <si>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</si>
  <si>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</si>
  <si>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</si>
  <si>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</si>
  <si>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</si>
  <si>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</si>
  <si>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</si>
  <si>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</si>
  <si>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</si>
  <si>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</si>
  <si>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</si>
  <si>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</si>
  <si>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</si>
  <si>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Operating activities</t>
  </si>
  <si>
    <t>Net Loss</t>
  </si>
  <si>
    <t>Adjustments to reconcile net loss to net cash provided by/(used in)</t>
  </si>
  <si>
    <t xml:space="preserve">     operating activities:</t>
  </si>
  <si>
    <t>Changes in fair value of warrant and derivative liability, net</t>
  </si>
  <si>
    <t>Loss on disposal of assets</t>
  </si>
  <si>
    <t>Non-cash interest expense (income), net</t>
  </si>
  <si>
    <t>Deferred income taxes</t>
  </si>
  <si>
    <t>Deferred financing costs</t>
  </si>
  <si>
    <t>Amortization of deferred finance costs</t>
  </si>
  <si>
    <t>Amortization of debt discount</t>
  </si>
  <si>
    <t>Stock-based compensation</t>
  </si>
  <si>
    <t>Change in operating assets and liabilities:</t>
  </si>
  <si>
    <t>Accounts receivable</t>
  </si>
  <si>
    <t>Accrued A/R</t>
  </si>
  <si>
    <t>Other receivables</t>
  </si>
  <si>
    <t>Accrued client reimbursements</t>
  </si>
  <si>
    <t>Prepaid expenses</t>
  </si>
  <si>
    <t>Accounts payable</t>
  </si>
  <si>
    <t>Deferred revenue</t>
  </si>
  <si>
    <t>Accrued payroll and related taxes</t>
  </si>
  <si>
    <t>Accrued bonus and commissions</t>
  </si>
  <si>
    <t>Accrued payroll benefits</t>
  </si>
  <si>
    <t>Equipment sales in process</t>
  </si>
  <si>
    <t>Equipment sale deposits</t>
  </si>
  <si>
    <t>Accrued expenses</t>
  </si>
  <si>
    <t>Customer prepaid dues</t>
  </si>
  <si>
    <t>Operating lease liability</t>
  </si>
  <si>
    <t>Other current/non-current assets and liabilities</t>
  </si>
  <si>
    <t>Due to (from) related parties</t>
  </si>
  <si>
    <t>Net cash provided by (used in) operating activities</t>
  </si>
  <si>
    <t>Investing activities</t>
  </si>
  <si>
    <t>Purchases of property and equipment</t>
  </si>
  <si>
    <t>Software development</t>
  </si>
  <si>
    <t>Digital content creation</t>
  </si>
  <si>
    <t>Intangible assets and goodwill</t>
  </si>
  <si>
    <t>Net cash provided by (used in) investing activities</t>
  </si>
  <si>
    <t>Financing activities</t>
  </si>
  <si>
    <t>Issuance of debt</t>
  </si>
  <si>
    <t>Net cash provided by (used in) financing activities</t>
  </si>
  <si>
    <t>Net increase (decrease) in cash</t>
  </si>
  <si>
    <t>Beginning cash</t>
  </si>
  <si>
    <t>Ending cash</t>
  </si>
  <si>
    <t>December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</si>
  <si>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</si>
  <si>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</si>
  <si>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</si>
  <si>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</si>
  <si>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</si>
  <si>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</si>
  <si>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</si>
  <si>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</si>
  <si>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</si>
  <si>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</si>
  <si>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Assets</t>
  </si>
  <si>
    <t>Current assets:</t>
  </si>
  <si>
    <t>Cash</t>
  </si>
  <si>
    <t>Accounts receivable, net</t>
  </si>
  <si>
    <t>Accounts receivable, client reimbursement</t>
  </si>
  <si>
    <t>Accrued accounts receivable</t>
  </si>
  <si>
    <t>Tax Receivables</t>
  </si>
  <si>
    <t>Due from related parties</t>
  </si>
  <si>
    <t>Inventory</t>
  </si>
  <si>
    <t>Corporate card suspense</t>
  </si>
  <si>
    <t>Other current assets</t>
  </si>
  <si>
    <t>Total current assets</t>
  </si>
  <si>
    <t>Equipment CIP</t>
  </si>
  <si>
    <t>Equipment and improvements</t>
  </si>
  <si>
    <t>Equipment accum depr.</t>
  </si>
  <si>
    <t>Equipment and improvements, net</t>
  </si>
  <si>
    <t>Software development CIP</t>
  </si>
  <si>
    <t>Software development accum amort.</t>
  </si>
  <si>
    <t>Software development, net</t>
  </si>
  <si>
    <t>Digital content CIP</t>
  </si>
  <si>
    <t>Digital content</t>
  </si>
  <si>
    <t>Digital content accum amort.</t>
  </si>
  <si>
    <t>Digital content, net</t>
  </si>
  <si>
    <t>Right of Use Asset</t>
  </si>
  <si>
    <t>ROU accum depr</t>
  </si>
  <si>
    <t>Right of Use Asset, Net</t>
  </si>
  <si>
    <t>Other assets:</t>
  </si>
  <si>
    <t>Security deposits</t>
  </si>
  <si>
    <t>Deferred tax asset</t>
  </si>
  <si>
    <t>Other non-current assets</t>
  </si>
  <si>
    <t>Goodwill</t>
  </si>
  <si>
    <t>Goodwill accum amort.</t>
  </si>
  <si>
    <t>Intangible assets</t>
  </si>
  <si>
    <t>Intangible assets accum amort.</t>
  </si>
  <si>
    <t>Investment in subs</t>
  </si>
  <si>
    <t>Total other assets</t>
  </si>
  <si>
    <t>Total assets</t>
  </si>
  <si>
    <t>Liabilities and stockholders' equity</t>
  </si>
  <si>
    <t>Current iabities:</t>
  </si>
  <si>
    <t>Accrued benefits</t>
  </si>
  <si>
    <t>Due to related parties</t>
  </si>
  <si>
    <t>Interest payable</t>
  </si>
  <si>
    <t>Taxes payable</t>
  </si>
  <si>
    <t>Dividend payable</t>
  </si>
  <si>
    <t>Other current liabilities</t>
  </si>
  <si>
    <t>Total current liabilities</t>
  </si>
  <si>
    <t>Long-term liabilities:</t>
  </si>
  <si>
    <t>Long-term debt</t>
  </si>
  <si>
    <t>Debt Discount</t>
  </si>
  <si>
    <t>Deferrred finance fees</t>
  </si>
  <si>
    <t>Warrant liability</t>
  </si>
  <si>
    <t>Derivatives liability</t>
  </si>
  <si>
    <t>Deferred tax liability</t>
  </si>
  <si>
    <t>Other long-term liabilities</t>
  </si>
  <si>
    <t>Total long-term liabilities</t>
  </si>
  <si>
    <t>Total liabilities</t>
  </si>
  <si>
    <t>Stockholders' Equity:</t>
  </si>
  <si>
    <t>Preferred Stock</t>
  </si>
  <si>
    <t>Common stock, par value</t>
  </si>
  <si>
    <t>Additional paid in capital - common stock</t>
  </si>
  <si>
    <t>Equity loan receivable</t>
  </si>
  <si>
    <t>Treasury Stock</t>
  </si>
  <si>
    <t>Intercompany (receivable) payable</t>
  </si>
  <si>
    <t>Accumulated deficit</t>
  </si>
  <si>
    <t>Income (loss), year to date</t>
  </si>
  <si>
    <t>Total stockholders' equity</t>
  </si>
  <si>
    <t>Total liabilities andl stockholders' equity</t>
  </si>
  <si>
    <t>Amortization - Digital Content</t>
  </si>
  <si>
    <t>Amortization - Software</t>
  </si>
  <si>
    <t>Amortization - Goodwill</t>
  </si>
  <si>
    <t>Amortization - Intangibles</t>
  </si>
  <si>
    <t>Stock Compensation Expense</t>
  </si>
  <si>
    <t>Asset Disposal Gain/Loss</t>
  </si>
  <si>
    <t>Interest expense (non-cash)</t>
  </si>
  <si>
    <t>Interest income (non-cash)</t>
  </si>
  <si>
    <t>Interest expense (cash)</t>
  </si>
  <si>
    <t>Interest income (cash)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</si>
</sst>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\(#,##0\)"/>
    <numFmt numFmtId="165" formatCode="#,##0.00;\(#,##0.00\)"/>
    <numFmt numFmtId="166" formatCode="#,###,_);\(#,###,\)"/>
    <numFmt numFmtId="167" formatCode="#,##0\ ;\(#,##0\)"/>
    <numFmt numFmtId="168" formatCode="_(&quot;$&quot;* #,##0_);_(&quot;$&quot;* \(#,##0\);_(&quot;$&quot;* &quot;-&quot;??_);_(@_)"/>
    <numFmt numFmtId="169" formatCode="&quot;$&quot;#,##0"/>
  </numFmts>
  <fonts count="19">
    <font>
      <sz val="11"/>
      <color theme="1"/>
      <name val="Aptos Narrow"/>
      <family val="2"/>
      <scheme val="minor"/>
    </font>
    <font>
      <b/>
      <sz val="10"/>
      <color rgb="FFFFFFFF"/>
      <name val="Aptos Narrow"/>
      <scheme val="minor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i/>
      <sz val="8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rgb="FF000000"/>
      <name val="Aptos Narrow"/>
      <scheme val="minor"/>
    </font>
    <font>
      <b/>
      <sz val="11"/>
      <color rgb="FF000000"/>
      <name val="Arial"/>
    </font>
    <font>
      <sz val="11"/>
      <color rgb="FF000000"/>
      <name val="Arial"/>
    </font>
    <font>
      <b/>
      <sz val="9"/>
      <color rgb="FF000000"/>
      <name val="Arial"/>
    </font>
    <font>
      <b/>
      <sz val="11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&quot;Microsoft Sans Serif&quot;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0" fontId="7" fillId="0" borderId="0"/>
  </cellStyleXfs>
  <cellXfs count="74">
    <xf numFmtId="0" fontId="0" fillId="0" borderId="0" xfId="0"/>
    <xf numFmtId="0" fontId="1" fillId="2" borderId="0" xfId="0" applyFont="1" applyFill="1"/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164" fontId="2" fillId="3" borderId="0" xfId="0" applyNumberFormat="1" applyFont="1" applyFill="1"/>
    <xf numFmtId="164" fontId="2" fillId="0" borderId="0" xfId="0" applyNumberFormat="1" applyFont="1"/>
    <xf numFmtId="164" fontId="2" fillId="4" borderId="1" xfId="0" applyNumberFormat="1" applyFont="1" applyFill="1" applyBorder="1"/>
    <xf numFmtId="0" fontId="3" fillId="0" borderId="0" xfId="0" applyFont="1"/>
    <xf numFmtId="0" fontId="2" fillId="0" borderId="2" xfId="0" applyFont="1" applyBorder="1"/>
    <xf numFmtId="0" fontId="4" fillId="0" borderId="3" xfId="0" applyFont="1" applyBorder="1"/>
    <xf numFmtId="164" fontId="4" fillId="3" borderId="3" xfId="0" applyNumberFormat="1" applyFont="1" applyFill="1" applyBorder="1"/>
    <xf numFmtId="164" fontId="4" fillId="4" borderId="4" xfId="0" applyNumberFormat="1" applyFont="1" applyFill="1" applyBorder="1"/>
    <xf numFmtId="165" fontId="2" fillId="3" borderId="0" xfId="0" applyNumberFormat="1" applyFont="1" applyFill="1"/>
    <xf numFmtId="165" fontId="2" fillId="0" borderId="0" xfId="0" applyNumberFormat="1" applyFont="1"/>
    <xf numFmtId="3" fontId="0" fillId="0" borderId="0" xfId="0" applyNumberFormat="1"/>
    <xf numFmtId="164" fontId="0" fillId="0" borderId="0" xfId="0" applyNumberFormat="1"/>
    <xf numFmtId="165" fontId="2" fillId="4" borderId="1" xfId="0" applyNumberFormat="1" applyFont="1" applyFill="1" applyBorder="1"/>
    <xf numFmtId="10" fontId="5" fillId="0" borderId="0" xfId="0" applyNumberFormat="1" applyFont="1"/>
    <xf numFmtId="10" fontId="5" fillId="3" borderId="0" xfId="0" applyNumberFormat="1" applyFont="1" applyFill="1"/>
    <xf numFmtId="10" fontId="5" fillId="4" borderId="1" xfId="0" applyNumberFormat="1" applyFont="1" applyFill="1" applyBorder="1"/>
    <xf numFmtId="164" fontId="4" fillId="0" borderId="3" xfId="0" applyNumberFormat="1" applyFont="1" applyBorder="1"/>
    <xf numFmtId="164" fontId="6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8" fillId="3" borderId="0" xfId="1" applyFont="1" applyFill="1"/>
    <xf numFmtId="0" fontId="9" fillId="3" borderId="0" xfId="1" applyFont="1" applyFill="1"/>
    <xf numFmtId="166" fontId="9" fillId="3" borderId="0" xfId="1" applyNumberFormat="1" applyFont="1" applyFill="1"/>
    <xf numFmtId="0" fontId="9" fillId="0" borderId="0" xfId="1" applyFont="1"/>
    <xf numFmtId="0" fontId="7" fillId="0" borderId="0" xfId="1"/>
    <xf numFmtId="0" fontId="10" fillId="3" borderId="0" xfId="1" applyFont="1" applyFill="1"/>
    <xf numFmtId="0" fontId="8" fillId="3" borderId="0" xfId="1" applyFont="1" applyFill="1" applyAlignment="1">
      <alignment horizontal="center"/>
    </xf>
    <xf numFmtId="0" fontId="11" fillId="3" borderId="0" xfId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8" fillId="3" borderId="0" xfId="1" applyFont="1" applyFill="1" applyAlignment="1">
      <alignment horizontal="left"/>
    </xf>
    <xf numFmtId="0" fontId="12" fillId="3" borderId="0" xfId="1" applyFont="1" applyFill="1"/>
    <xf numFmtId="167" fontId="13" fillId="3" borderId="0" xfId="1" applyNumberFormat="1" applyFont="1" applyFill="1"/>
    <xf numFmtId="167" fontId="13" fillId="0" borderId="0" xfId="1" applyNumberFormat="1" applyFont="1"/>
    <xf numFmtId="0" fontId="14" fillId="3" borderId="0" xfId="1" applyFont="1" applyFill="1"/>
    <xf numFmtId="0" fontId="13" fillId="3" borderId="0" xfId="1" applyFont="1" applyFill="1"/>
    <xf numFmtId="168" fontId="13" fillId="3" borderId="0" xfId="1" applyNumberFormat="1" applyFont="1" applyFill="1"/>
    <xf numFmtId="0" fontId="14" fillId="3" borderId="0" xfId="1" applyFont="1" applyFill="1"/>
    <xf numFmtId="0" fontId="7" fillId="0" borderId="0" xfId="1"/>
    <xf numFmtId="0" fontId="14" fillId="0" borderId="0" xfId="1" applyFont="1"/>
    <xf numFmtId="0" fontId="14" fillId="3" borderId="0" xfId="1" applyFont="1" applyFill="1" applyAlignment="1">
      <alignment horizontal="left"/>
    </xf>
    <xf numFmtId="0" fontId="14" fillId="3" borderId="0" xfId="1" applyFont="1" applyFill="1" applyAlignment="1">
      <alignment horizontal="left"/>
    </xf>
    <xf numFmtId="167" fontId="3" fillId="0" borderId="0" xfId="1" applyNumberFormat="1" applyFont="1"/>
    <xf numFmtId="0" fontId="11" fillId="3" borderId="0" xfId="1" applyFont="1" applyFill="1" applyAlignment="1">
      <alignment horizontal="left"/>
    </xf>
    <xf numFmtId="167" fontId="13" fillId="0" borderId="3" xfId="1" applyNumberFormat="1" applyFont="1" applyBorder="1"/>
    <xf numFmtId="168" fontId="13" fillId="0" borderId="5" xfId="1" applyNumberFormat="1" applyFont="1" applyBorder="1"/>
    <xf numFmtId="0" fontId="13" fillId="0" borderId="0" xfId="1" applyFont="1"/>
    <xf numFmtId="169" fontId="15" fillId="0" borderId="0" xfId="1" applyNumberFormat="1" applyFont="1" applyAlignment="1">
      <alignment horizontal="right"/>
    </xf>
    <xf numFmtId="166" fontId="2" fillId="0" borderId="0" xfId="1" applyNumberFormat="1" applyFont="1"/>
    <xf numFmtId="0" fontId="13" fillId="0" borderId="0" xfId="0" applyFont="1"/>
    <xf numFmtId="0" fontId="11" fillId="0" borderId="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8" fontId="13" fillId="0" borderId="0" xfId="0" applyNumberFormat="1" applyFont="1" applyAlignment="1">
      <alignment horizontal="right"/>
    </xf>
    <xf numFmtId="167" fontId="13" fillId="0" borderId="0" xfId="0" applyNumberFormat="1" applyFont="1" applyAlignment="1">
      <alignment horizontal="right"/>
    </xf>
    <xf numFmtId="0" fontId="13" fillId="0" borderId="2" xfId="0" applyFont="1" applyBorder="1" applyAlignment="1">
      <alignment horizontal="left"/>
    </xf>
    <xf numFmtId="167" fontId="13" fillId="0" borderId="2" xfId="0" applyNumberFormat="1" applyFont="1" applyBorder="1" applyAlignment="1">
      <alignment horizontal="right"/>
    </xf>
    <xf numFmtId="0" fontId="11" fillId="0" borderId="6" xfId="0" applyFont="1" applyBorder="1" applyAlignment="1">
      <alignment horizontal="left"/>
    </xf>
    <xf numFmtId="167" fontId="16" fillId="0" borderId="0" xfId="0" applyNumberFormat="1" applyFont="1" applyAlignment="1">
      <alignment horizontal="right"/>
    </xf>
    <xf numFmtId="0" fontId="16" fillId="0" borderId="6" xfId="0" applyFont="1" applyBorder="1" applyAlignment="1">
      <alignment horizontal="left"/>
    </xf>
    <xf numFmtId="168" fontId="16" fillId="0" borderId="6" xfId="0" applyNumberFormat="1" applyFont="1" applyBorder="1" applyAlignment="1">
      <alignment horizontal="right"/>
    </xf>
    <xf numFmtId="0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168" fontId="11" fillId="0" borderId="0" xfId="0" applyNumberFormat="1" applyFont="1" applyBorder="1" applyAlignment="1">
      <alignment horizontal="right"/>
    </xf>
    <xf numFmtId="37" fontId="8" fillId="0" borderId="0" xfId="1" applyNumberFormat="1" applyFont="1" applyBorder="1" applyAlignment="1">
      <alignment horizontal="right"/>
    </xf>
    <xf numFmtId="0" fontId="0" fillId="0" borderId="0" xfId="0" applyBorder="1"/>
    <xf numFmtId="167" fontId="16" fillId="0" borderId="0" xfId="0" applyNumberFormat="1" applyFont="1" applyBorder="1" applyAlignment="1">
      <alignment horizontal="right"/>
    </xf>
  </cellXfs>
  <cellStyles count="2">
    <cellStyle name="Normal" xfId="0" builtinId="0"/>
    <cellStyle name="Normal 2" xfId="1" xr:uid="{E25C168A-45D5-4D05-87C2-8E1B6A08FB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Finance\AZ%20Finance%20Dept\Financials\2023\01%20Actuals\01%20Close\Monthly%20Financials\Financials_1223_post%20audit.xlsx" TargetMode="External"/><Relationship Id="rId1" Type="http://schemas.openxmlformats.org/officeDocument/2006/relationships/externalLinkPath" Target="/Shared%20drives/Finance/AZ%20Finance%20Dept/Financials/2023/01%20Actuals/01%20Close/Monthly%20Financials/Financials_1223_post%20au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e exos"/>
      <sheetName val="one exos w PT"/>
      <sheetName val="Strategic"/>
      <sheetName val="Employer"/>
      <sheetName val="Commercial"/>
      <sheetName val="Sport"/>
      <sheetName val="FIT"/>
      <sheetName val="Perform"/>
      <sheetName val="Corporate"/>
      <sheetName val="Equipment"/>
      <sheetName val="Balance Sheet"/>
      <sheetName val="Cash 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C9">
            <v>13102182</v>
          </cell>
          <cell r="D9">
            <v>10020287</v>
          </cell>
          <cell r="E9">
            <v>5153906</v>
          </cell>
          <cell r="F9">
            <v>4353196</v>
          </cell>
          <cell r="G9">
            <v>6948996</v>
          </cell>
          <cell r="H9">
            <v>29689435</v>
          </cell>
          <cell r="I9">
            <v>27854422</v>
          </cell>
          <cell r="J9">
            <v>29603774</v>
          </cell>
          <cell r="K9">
            <v>28056926</v>
          </cell>
          <cell r="L9">
            <v>29278924</v>
          </cell>
          <cell r="M9">
            <v>25283563</v>
          </cell>
          <cell r="N9">
            <v>25767425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9A48-BF2F-4162-8A56-8371481084AD}">
  <dimension ref="A1:AA61"/>
  <sheetViews>
    <sheetView tabSelected="1" workbookViewId="0">
      <pane xSplit="1" ySplit="1" topLeftCell="B2" activePane="bottomRight" state="frozen"/>
      <selection activeCell="N10" sqref="N10"/>
      <selection pane="topRight" activeCell="N10" sqref="N10"/>
      <selection pane="bottomLeft" activeCell="N10" sqref="N10"/>
      <selection pane="bottomRight" activeCell="C14" sqref="C14"/>
    </sheetView>
  </sheetViews>
  <sheetFormatPr defaultRowHeight="14.5" outlineLevelCol="1"/>
  <cols>
    <col min="1" max="1" width="18.453125" bestFit="1" customWidth="1"/>
    <col min="2" max="8" width="9.81640625" bestFit="1" customWidth="1" outlineLevel="1"/>
    <col min="9" max="9" width="10" bestFit="1" customWidth="1" outlineLevel="1"/>
    <col min="10" max="12" width="9.81640625" bestFit="1" customWidth="1" outlineLevel="1"/>
    <col min="13" max="13" width="10" bestFit="1" customWidth="1" outlineLevel="1"/>
    <col min="14" max="14" width="12" bestFit="1" customWidth="1"/>
    <col min="15" max="15" width="3" customWidth="1"/>
    <col min="27" max="27" width="9.81640625" bestFit="1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27">
      <c r="A2" s="4" t="s">
        <v>14</v>
      </c>
      <c r="B2" s="5">
        <v>4474347.5299999993</v>
      </c>
      <c r="C2" s="5">
        <v>3983915.48999999</v>
      </c>
      <c r="D2" s="5">
        <v>4354355.5600000005</v>
      </c>
      <c r="E2" s="5">
        <v>4158619.1299999901</v>
      </c>
      <c r="F2" s="5">
        <v>4066190.23999999</v>
      </c>
      <c r="G2" s="5">
        <v>4152906.5599999996</v>
      </c>
      <c r="H2" s="5">
        <v>4429006.5399999991</v>
      </c>
      <c r="I2" s="6">
        <v>4069601.5799999801</v>
      </c>
      <c r="J2" s="6">
        <v>4087902.11</v>
      </c>
      <c r="K2" s="6">
        <v>4127636.7199999895</v>
      </c>
      <c r="L2" s="6">
        <v>4441319.5899999794</v>
      </c>
      <c r="M2" s="6">
        <v>4322922.9699999802</v>
      </c>
      <c r="N2" s="7">
        <f>SUM(B2:M2)</f>
        <v>50668724.019999906</v>
      </c>
      <c r="O2" s="6"/>
    </row>
    <row r="3" spans="1:27">
      <c r="A3" s="4" t="s">
        <v>15</v>
      </c>
      <c r="B3" s="5">
        <v>3616997.5500000003</v>
      </c>
      <c r="C3" s="5">
        <v>3832433.8399999901</v>
      </c>
      <c r="D3" s="5">
        <v>3863873.4399999902</v>
      </c>
      <c r="E3" s="5">
        <v>3703116.48</v>
      </c>
      <c r="F3" s="5">
        <v>3773154.47</v>
      </c>
      <c r="G3" s="5">
        <v>3710149.56</v>
      </c>
      <c r="H3" s="5">
        <v>3866613.5399999903</v>
      </c>
      <c r="I3" s="6">
        <v>3793912.0900000003</v>
      </c>
      <c r="J3" s="6">
        <v>3687989.7899999898</v>
      </c>
      <c r="K3" s="6">
        <v>4034280.3899999904</v>
      </c>
      <c r="L3" s="6">
        <v>3721006.0599999996</v>
      </c>
      <c r="M3" s="6">
        <v>3853974.91</v>
      </c>
      <c r="N3" s="7">
        <f t="shared" ref="N3:N9" si="0">SUM(B3:M3)</f>
        <v>45457502.11999996</v>
      </c>
    </row>
    <row r="4" spans="1:27">
      <c r="A4" s="4" t="s">
        <v>16</v>
      </c>
      <c r="B4" s="5">
        <v>1516879.43</v>
      </c>
      <c r="C4" s="5">
        <v>1488008.7</v>
      </c>
      <c r="D4" s="5">
        <v>1503910.46</v>
      </c>
      <c r="E4" s="5">
        <v>1508066.419999999</v>
      </c>
      <c r="F4" s="5">
        <v>1479980.7599999991</v>
      </c>
      <c r="G4" s="5">
        <v>1445835.639999999</v>
      </c>
      <c r="H4" s="5">
        <v>1407671.49999999</v>
      </c>
      <c r="I4" s="6">
        <v>1462723.56</v>
      </c>
      <c r="J4" s="6">
        <v>1371919.1599999899</v>
      </c>
      <c r="K4" s="6">
        <v>1408100.17</v>
      </c>
      <c r="L4" s="6">
        <v>1416489.97</v>
      </c>
      <c r="M4" s="6">
        <v>1272051.1499999999</v>
      </c>
      <c r="N4" s="7">
        <f t="shared" si="0"/>
        <v>17281636.919999976</v>
      </c>
    </row>
    <row r="5" spans="1:27">
      <c r="A5" s="8" t="s">
        <v>17</v>
      </c>
      <c r="B5" s="5">
        <v>351552.43</v>
      </c>
      <c r="C5" s="5">
        <v>305498.08</v>
      </c>
      <c r="D5" s="5">
        <v>367175.59999999899</v>
      </c>
      <c r="E5" s="5">
        <v>346368.33</v>
      </c>
      <c r="F5" s="5">
        <v>373488.58999999997</v>
      </c>
      <c r="G5" s="5">
        <v>426598.44</v>
      </c>
      <c r="H5" s="5">
        <v>378354.39</v>
      </c>
      <c r="I5" s="6">
        <v>389896.42</v>
      </c>
      <c r="J5" s="6">
        <v>438513.58</v>
      </c>
      <c r="K5" s="6">
        <v>466688.14</v>
      </c>
      <c r="L5" s="6">
        <v>688392.97</v>
      </c>
      <c r="M5" s="6">
        <v>625288.89</v>
      </c>
      <c r="N5" s="7">
        <f t="shared" si="0"/>
        <v>5157815.8599999985</v>
      </c>
    </row>
    <row r="6" spans="1:27">
      <c r="A6" s="4" t="s">
        <v>18</v>
      </c>
      <c r="B6" s="5">
        <v>2205435.3099999991</v>
      </c>
      <c r="C6" s="5">
        <v>2283538.56</v>
      </c>
      <c r="D6" s="5">
        <v>1598200.21</v>
      </c>
      <c r="E6" s="5">
        <v>1353343.96</v>
      </c>
      <c r="F6" s="5">
        <v>1231633.5099999988</v>
      </c>
      <c r="G6" s="5">
        <v>1326083.1100000001</v>
      </c>
      <c r="H6" s="5">
        <v>1131970.2799999982</v>
      </c>
      <c r="I6" s="6">
        <v>1354013.3699999999</v>
      </c>
      <c r="J6" s="6">
        <v>1228168.5099999991</v>
      </c>
      <c r="K6" s="6">
        <v>1296957.9900000002</v>
      </c>
      <c r="L6" s="6">
        <v>1229076.5199999991</v>
      </c>
      <c r="M6" s="6">
        <v>1209058.9099999999</v>
      </c>
      <c r="N6" s="7">
        <f t="shared" si="0"/>
        <v>17447480.239999991</v>
      </c>
    </row>
    <row r="7" spans="1:27">
      <c r="A7" s="8" t="s">
        <v>19</v>
      </c>
      <c r="B7" s="5">
        <v>0</v>
      </c>
      <c r="C7" s="5">
        <v>62000</v>
      </c>
      <c r="D7" s="5">
        <v>30000.54</v>
      </c>
      <c r="E7" s="5">
        <v>15000</v>
      </c>
      <c r="F7" s="5">
        <v>0</v>
      </c>
      <c r="G7" s="5">
        <v>0</v>
      </c>
      <c r="H7" s="5">
        <v>0</v>
      </c>
      <c r="I7" s="6">
        <v>0</v>
      </c>
      <c r="J7" s="6">
        <v>0</v>
      </c>
      <c r="K7" s="6">
        <v>0</v>
      </c>
      <c r="L7" s="6">
        <v>46150</v>
      </c>
      <c r="M7" s="6">
        <v>0</v>
      </c>
      <c r="N7" s="7">
        <f t="shared" si="0"/>
        <v>153150.54</v>
      </c>
    </row>
    <row r="8" spans="1:27">
      <c r="A8" s="4" t="s">
        <v>20</v>
      </c>
      <c r="B8" s="5">
        <v>39216.660000000003</v>
      </c>
      <c r="C8" s="5">
        <v>40477.07</v>
      </c>
      <c r="D8" s="5">
        <v>39166.660000000003</v>
      </c>
      <c r="E8" s="5">
        <v>7842.79</v>
      </c>
      <c r="F8" s="5">
        <v>28564.13</v>
      </c>
      <c r="G8" s="5">
        <v>26762.49</v>
      </c>
      <c r="H8" s="5">
        <v>27113.52</v>
      </c>
      <c r="I8" s="6">
        <v>18333.330000000002</v>
      </c>
      <c r="J8" s="6">
        <v>18726.030000000002</v>
      </c>
      <c r="K8" s="6">
        <v>19119.02</v>
      </c>
      <c r="L8" s="6">
        <v>18525</v>
      </c>
      <c r="M8" s="6">
        <v>18523.519999999997</v>
      </c>
      <c r="N8" s="7">
        <f t="shared" si="0"/>
        <v>302370.21999999997</v>
      </c>
    </row>
    <row r="9" spans="1:27">
      <c r="A9" s="9" t="s">
        <v>21</v>
      </c>
      <c r="B9" s="5">
        <v>288235.67</v>
      </c>
      <c r="C9" s="5">
        <v>574639.31999999995</v>
      </c>
      <c r="D9" s="5">
        <v>902087.96</v>
      </c>
      <c r="E9" s="5">
        <v>380146.99999999802</v>
      </c>
      <c r="F9" s="5">
        <v>872302.929999999</v>
      </c>
      <c r="G9" s="5">
        <v>1511131.55</v>
      </c>
      <c r="H9" s="5">
        <v>1133827.8600000001</v>
      </c>
      <c r="I9" s="6">
        <v>320194.53000000003</v>
      </c>
      <c r="J9" s="6">
        <v>676535.13999999897</v>
      </c>
      <c r="K9" s="6">
        <v>1213444.0799999901</v>
      </c>
      <c r="L9" s="6">
        <v>912850.31999999913</v>
      </c>
      <c r="M9" s="6">
        <v>513400.38999999908</v>
      </c>
      <c r="N9" s="7">
        <f t="shared" si="0"/>
        <v>9298796.7499999832</v>
      </c>
    </row>
    <row r="10" spans="1:27">
      <c r="A10" s="10" t="s">
        <v>22</v>
      </c>
      <c r="B10" s="11">
        <f>SUM(B2:B9)</f>
        <v>12492664.579999998</v>
      </c>
      <c r="C10" s="11">
        <f t="shared" ref="C10:M10" si="1">SUM(C2:C9)</f>
        <v>12570511.05999998</v>
      </c>
      <c r="D10" s="11">
        <f t="shared" si="1"/>
        <v>12658770.429999989</v>
      </c>
      <c r="E10" s="11">
        <f t="shared" si="1"/>
        <v>11472504.109999986</v>
      </c>
      <c r="F10" s="11">
        <f t="shared" si="1"/>
        <v>11825314.62999999</v>
      </c>
      <c r="G10" s="11">
        <f t="shared" si="1"/>
        <v>12599467.349999998</v>
      </c>
      <c r="H10" s="11">
        <f t="shared" si="1"/>
        <v>12374557.629999977</v>
      </c>
      <c r="I10" s="11">
        <f t="shared" si="1"/>
        <v>11408674.879999978</v>
      </c>
      <c r="J10" s="11">
        <f t="shared" si="1"/>
        <v>11509754.319999978</v>
      </c>
      <c r="K10" s="11">
        <f t="shared" si="1"/>
        <v>12566226.50999997</v>
      </c>
      <c r="L10" s="11">
        <f t="shared" si="1"/>
        <v>12473810.429999977</v>
      </c>
      <c r="M10" s="11">
        <f t="shared" si="1"/>
        <v>11815220.73999998</v>
      </c>
      <c r="N10" s="12">
        <f>SUM(N2:N9)</f>
        <v>145767476.66999978</v>
      </c>
    </row>
    <row r="11" spans="1:27">
      <c r="B11" s="13"/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</row>
    <row r="12" spans="1:27">
      <c r="A12" s="4" t="s">
        <v>23</v>
      </c>
      <c r="B12" s="5">
        <v>5902761.22999998</v>
      </c>
      <c r="C12" s="5">
        <v>5766905.1299999878</v>
      </c>
      <c r="D12" s="5">
        <v>6396628.149999978</v>
      </c>
      <c r="E12" s="5">
        <v>5912793.6999999965</v>
      </c>
      <c r="F12" s="5">
        <v>6180783.119999988</v>
      </c>
      <c r="G12" s="5">
        <v>6083815.0099999877</v>
      </c>
      <c r="H12" s="5">
        <v>5908779.119999988</v>
      </c>
      <c r="I12" s="6">
        <v>6135242.3399999887</v>
      </c>
      <c r="J12" s="6">
        <v>5854593.4899999881</v>
      </c>
      <c r="K12" s="6">
        <v>6081348.3299999796</v>
      </c>
      <c r="L12" s="6">
        <v>6098115.5499999868</v>
      </c>
      <c r="M12" s="6">
        <v>6071564.2899999889</v>
      </c>
      <c r="N12" s="7">
        <f t="shared" ref="N12:N16" si="2">SUM(B12:M12)</f>
        <v>72393329.459999844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>
      <c r="A13" s="4" t="s">
        <v>24</v>
      </c>
      <c r="B13" s="5">
        <v>574723.76999999874</v>
      </c>
      <c r="C13" s="5">
        <v>504239.34999999899</v>
      </c>
      <c r="D13" s="5">
        <v>575648.55999999796</v>
      </c>
      <c r="E13" s="5">
        <v>466153.85999999876</v>
      </c>
      <c r="F13" s="5">
        <v>551447.86999999965</v>
      </c>
      <c r="G13" s="5">
        <v>497066.27999999787</v>
      </c>
      <c r="H13" s="5">
        <v>501678.67999999784</v>
      </c>
      <c r="I13" s="6">
        <v>507483.31999999896</v>
      </c>
      <c r="J13" s="6">
        <v>467157.54999999981</v>
      </c>
      <c r="K13" s="6">
        <v>514940.87999999797</v>
      </c>
      <c r="L13" s="6">
        <v>490352.03999999969</v>
      </c>
      <c r="M13" s="6">
        <v>654621.90999999875</v>
      </c>
      <c r="N13" s="7">
        <f t="shared" si="2"/>
        <v>6305514.0699999854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A14" s="4" t="s">
        <v>25</v>
      </c>
      <c r="B14" s="5">
        <v>477896.38999999792</v>
      </c>
      <c r="C14" s="5">
        <v>467448.70999999874</v>
      </c>
      <c r="D14" s="5">
        <v>501617.0199999988</v>
      </c>
      <c r="E14" s="5">
        <v>441646.77999999968</v>
      </c>
      <c r="F14" s="5">
        <v>452653.0499999997</v>
      </c>
      <c r="G14" s="5">
        <v>478609.45999999985</v>
      </c>
      <c r="H14" s="5">
        <v>473983.20999999973</v>
      </c>
      <c r="I14" s="6">
        <v>459575.87999999983</v>
      </c>
      <c r="J14" s="6">
        <v>475440.51</v>
      </c>
      <c r="K14" s="6">
        <v>477704.68</v>
      </c>
      <c r="L14" s="6">
        <v>435115.32999999978</v>
      </c>
      <c r="M14" s="6">
        <v>473757.04999999789</v>
      </c>
      <c r="N14" s="7">
        <f t="shared" si="2"/>
        <v>5615448.0699999919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>
      <c r="A15" s="4" t="s">
        <v>21</v>
      </c>
      <c r="B15" s="5">
        <v>169182.88999999911</v>
      </c>
      <c r="C15" s="5">
        <v>477508.76</v>
      </c>
      <c r="D15" s="5">
        <v>771795.85</v>
      </c>
      <c r="E15" s="5">
        <v>307335.15999999992</v>
      </c>
      <c r="F15" s="5">
        <v>645225.25999999908</v>
      </c>
      <c r="G15" s="5">
        <v>1168062.5399999998</v>
      </c>
      <c r="H15" s="5">
        <v>818083.42999999982</v>
      </c>
      <c r="I15" s="6">
        <v>467376.02999999997</v>
      </c>
      <c r="J15" s="6">
        <v>569765.36999999895</v>
      </c>
      <c r="K15" s="6">
        <v>941440.01999999909</v>
      </c>
      <c r="L15" s="6">
        <v>726267.99</v>
      </c>
      <c r="M15" s="6">
        <v>411942.34999999893</v>
      </c>
      <c r="N15" s="7">
        <f t="shared" si="2"/>
        <v>7473985.6499999957</v>
      </c>
    </row>
    <row r="16" spans="1:27">
      <c r="A16" s="4" t="s">
        <v>26</v>
      </c>
      <c r="B16" s="5">
        <v>1437632.9399999985</v>
      </c>
      <c r="C16" s="5">
        <v>1624425.1200000062</v>
      </c>
      <c r="D16" s="5">
        <v>793643.40999999875</v>
      </c>
      <c r="E16" s="5">
        <v>827022.10999999894</v>
      </c>
      <c r="F16" s="5">
        <v>728385.68999999738</v>
      </c>
      <c r="G16" s="5">
        <v>1014054.3400000005</v>
      </c>
      <c r="H16" s="5">
        <v>941745.64000000188</v>
      </c>
      <c r="I16" s="6">
        <v>959934.9300000004</v>
      </c>
      <c r="J16" s="6">
        <v>700488.4999999986</v>
      </c>
      <c r="K16" s="6">
        <v>953179.18999999261</v>
      </c>
      <c r="L16" s="6">
        <v>1137689.4400000002</v>
      </c>
      <c r="M16" s="6">
        <v>1850383.5499999968</v>
      </c>
      <c r="N16" s="7">
        <f t="shared" si="2"/>
        <v>12968584.85999999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>
      <c r="A17" s="10" t="s">
        <v>27</v>
      </c>
      <c r="B17" s="11">
        <f>SUM(B12:B16)</f>
        <v>8562197.2199999727</v>
      </c>
      <c r="C17" s="11">
        <f t="shared" ref="C17:M17" si="3">SUM(C12:C16)</f>
        <v>8840527.069999991</v>
      </c>
      <c r="D17" s="11">
        <f t="shared" si="3"/>
        <v>9039332.9899999723</v>
      </c>
      <c r="E17" s="11">
        <f t="shared" si="3"/>
        <v>7954951.6099999938</v>
      </c>
      <c r="F17" s="11">
        <f t="shared" si="3"/>
        <v>8558494.9899999835</v>
      </c>
      <c r="G17" s="11">
        <f t="shared" si="3"/>
        <v>9241607.6299999859</v>
      </c>
      <c r="H17" s="11">
        <f t="shared" si="3"/>
        <v>8644270.079999987</v>
      </c>
      <c r="I17" s="11">
        <f t="shared" si="3"/>
        <v>8529612.4999999888</v>
      </c>
      <c r="J17" s="11">
        <f t="shared" si="3"/>
        <v>8067445.419999985</v>
      </c>
      <c r="K17" s="11">
        <f t="shared" si="3"/>
        <v>8968613.099999968</v>
      </c>
      <c r="L17" s="11">
        <f t="shared" si="3"/>
        <v>8887540.3499999866</v>
      </c>
      <c r="M17" s="11">
        <f t="shared" si="3"/>
        <v>9462269.1499999817</v>
      </c>
      <c r="N17" s="12">
        <f>SUM(N12:N16)</f>
        <v>104756862.10999979</v>
      </c>
    </row>
    <row r="18" spans="1:27">
      <c r="B18" s="13"/>
      <c r="C18" s="13"/>
      <c r="D18" s="13"/>
      <c r="E18" s="13"/>
      <c r="F18" s="13"/>
      <c r="G18" s="13"/>
      <c r="H18" s="13"/>
      <c r="I18" s="14"/>
      <c r="J18" s="14"/>
      <c r="K18" s="14"/>
      <c r="L18" s="14"/>
      <c r="M18" s="14"/>
      <c r="N18" s="17"/>
    </row>
    <row r="19" spans="1:27">
      <c r="A19" s="10" t="s">
        <v>28</v>
      </c>
      <c r="B19" s="11">
        <f>B10-B17</f>
        <v>3930467.3600000255</v>
      </c>
      <c r="C19" s="11">
        <f t="shared" ref="C19:M19" si="4">C10-C17</f>
        <v>3729983.989999989</v>
      </c>
      <c r="D19" s="11">
        <f t="shared" si="4"/>
        <v>3619437.4400000162</v>
      </c>
      <c r="E19" s="11">
        <f t="shared" si="4"/>
        <v>3517552.4999999925</v>
      </c>
      <c r="F19" s="11">
        <f t="shared" si="4"/>
        <v>3266819.6400000062</v>
      </c>
      <c r="G19" s="11">
        <f t="shared" si="4"/>
        <v>3357859.7200000118</v>
      </c>
      <c r="H19" s="11">
        <f t="shared" si="4"/>
        <v>3730287.5499999896</v>
      </c>
      <c r="I19" s="11">
        <f t="shared" si="4"/>
        <v>2879062.3799999896</v>
      </c>
      <c r="J19" s="11">
        <f t="shared" si="4"/>
        <v>3442308.8999999929</v>
      </c>
      <c r="K19" s="11">
        <f t="shared" si="4"/>
        <v>3597613.410000002</v>
      </c>
      <c r="L19" s="11">
        <f t="shared" si="4"/>
        <v>3586270.0799999908</v>
      </c>
      <c r="M19" s="11">
        <f t="shared" si="4"/>
        <v>2352951.589999998</v>
      </c>
      <c r="N19" s="12">
        <f>N10-N17</f>
        <v>41010614.559999987</v>
      </c>
    </row>
    <row r="20" spans="1:27">
      <c r="A20" s="18" t="s">
        <v>29</v>
      </c>
      <c r="B20" s="19">
        <f>B19/B10</f>
        <v>0.314622019572387</v>
      </c>
      <c r="C20" s="19">
        <f t="shared" ref="C20:M20" si="5">C19/C10</f>
        <v>0.29672492806350509</v>
      </c>
      <c r="D20" s="19">
        <f t="shared" si="5"/>
        <v>0.28592330195216437</v>
      </c>
      <c r="E20" s="19">
        <f t="shared" si="5"/>
        <v>0.30660721201519769</v>
      </c>
      <c r="F20" s="19">
        <f t="shared" si="5"/>
        <v>0.27625646692835681</v>
      </c>
      <c r="G20" s="19">
        <f t="shared" si="5"/>
        <v>0.26650806948597017</v>
      </c>
      <c r="H20" s="19">
        <f t="shared" si="5"/>
        <v>0.30144815366624111</v>
      </c>
      <c r="I20" s="19">
        <f t="shared" si="5"/>
        <v>0.25235729918530164</v>
      </c>
      <c r="J20" s="19">
        <f t="shared" si="5"/>
        <v>0.29907753061405046</v>
      </c>
      <c r="K20" s="19">
        <f t="shared" si="5"/>
        <v>0.28629226181281137</v>
      </c>
      <c r="L20" s="19">
        <f t="shared" si="5"/>
        <v>0.28750397483794349</v>
      </c>
      <c r="M20" s="19">
        <f t="shared" si="5"/>
        <v>0.19914580030097703</v>
      </c>
      <c r="N20" s="20">
        <f>N19/N10</f>
        <v>0.28134269383590371</v>
      </c>
    </row>
    <row r="21" spans="1:27">
      <c r="B21" s="13"/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</row>
    <row r="22" spans="1:27">
      <c r="A22" s="4" t="s">
        <v>23</v>
      </c>
      <c r="B22" s="5">
        <v>1945882.1900000002</v>
      </c>
      <c r="C22" s="5">
        <v>1921580.16</v>
      </c>
      <c r="D22" s="5">
        <v>2018678.0599999898</v>
      </c>
      <c r="E22" s="5">
        <v>1991499.8499999985</v>
      </c>
      <c r="F22" s="5">
        <v>1999434.1799999992</v>
      </c>
      <c r="G22" s="5">
        <v>1966630.6499999894</v>
      </c>
      <c r="H22" s="5">
        <v>1992048.1599999887</v>
      </c>
      <c r="I22" s="6">
        <v>1991976.2499999893</v>
      </c>
      <c r="J22" s="6">
        <v>1959061.3399999896</v>
      </c>
      <c r="K22" s="6">
        <v>1978360.04999999</v>
      </c>
      <c r="L22" s="6">
        <v>1973845.6199999889</v>
      </c>
      <c r="M22" s="6">
        <v>2004116.7199999897</v>
      </c>
      <c r="N22" s="7">
        <f t="shared" ref="N22:N27" si="6">SUM(B22:M22)</f>
        <v>23743113.229999915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>
      <c r="A23" s="4" t="s">
        <v>24</v>
      </c>
      <c r="B23" s="5">
        <v>179209.32999999987</v>
      </c>
      <c r="C23" s="5">
        <v>152094.64000000001</v>
      </c>
      <c r="D23" s="5">
        <v>311166.07999999996</v>
      </c>
      <c r="E23" s="5">
        <v>185392.1999999999</v>
      </c>
      <c r="F23" s="5">
        <v>109206.04000000001</v>
      </c>
      <c r="G23" s="5">
        <v>151222.90999999989</v>
      </c>
      <c r="H23" s="5">
        <v>136728.04999999993</v>
      </c>
      <c r="I23" s="6">
        <v>128218.40000000001</v>
      </c>
      <c r="J23" s="6">
        <v>111304.68999999989</v>
      </c>
      <c r="K23" s="6">
        <v>105585.40999999979</v>
      </c>
      <c r="L23" s="6">
        <v>99569.359999999695</v>
      </c>
      <c r="M23" s="6">
        <v>51728.859999999891</v>
      </c>
      <c r="N23" s="7">
        <f t="shared" si="6"/>
        <v>1721425.9699999986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>
      <c r="A24" s="4" t="s">
        <v>25</v>
      </c>
      <c r="B24" s="5">
        <v>165238.5999999998</v>
      </c>
      <c r="C24" s="5">
        <v>157140.83999999988</v>
      </c>
      <c r="D24" s="5">
        <v>173359.04</v>
      </c>
      <c r="E24" s="5">
        <v>158868.09</v>
      </c>
      <c r="F24" s="5">
        <v>151082.79999999999</v>
      </c>
      <c r="G24" s="5">
        <v>177601.2</v>
      </c>
      <c r="H24" s="5">
        <v>202241.519999999</v>
      </c>
      <c r="I24" s="6">
        <v>168740.64</v>
      </c>
      <c r="J24" s="6">
        <v>721350.15999999898</v>
      </c>
      <c r="K24" s="6">
        <v>161292.139999999</v>
      </c>
      <c r="L24" s="6">
        <v>109027.91999999997</v>
      </c>
      <c r="M24" s="6">
        <v>101439.83999999987</v>
      </c>
      <c r="N24" s="7">
        <f t="shared" si="6"/>
        <v>2447382.7899999963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>
      <c r="A25" s="4" t="s">
        <v>30</v>
      </c>
      <c r="B25" s="5">
        <v>338049.49</v>
      </c>
      <c r="C25" s="5">
        <v>372016.08</v>
      </c>
      <c r="D25" s="5">
        <v>275804.27</v>
      </c>
      <c r="E25" s="5">
        <v>195902.05</v>
      </c>
      <c r="F25" s="5">
        <v>318924.56</v>
      </c>
      <c r="G25" s="5">
        <v>291666.67</v>
      </c>
      <c r="H25" s="5">
        <v>325666.67</v>
      </c>
      <c r="I25" s="6">
        <v>292459.90999999997</v>
      </c>
      <c r="J25" s="6">
        <v>291666.67</v>
      </c>
      <c r="K25" s="6">
        <v>298666.67</v>
      </c>
      <c r="L25" s="6">
        <v>-206083.33</v>
      </c>
      <c r="M25" s="6">
        <v>-663180.39</v>
      </c>
      <c r="N25" s="7">
        <f t="shared" si="6"/>
        <v>2131559.3199999998</v>
      </c>
    </row>
    <row r="26" spans="1:27">
      <c r="A26" s="4" t="s">
        <v>31</v>
      </c>
      <c r="B26" s="5">
        <v>8067.7999999999893</v>
      </c>
      <c r="C26" s="5">
        <v>10936.88</v>
      </c>
      <c r="D26" s="5">
        <v>10570.71</v>
      </c>
      <c r="E26" s="5">
        <v>10062.969999999999</v>
      </c>
      <c r="F26" s="5">
        <v>1538.9399999999998</v>
      </c>
      <c r="G26" s="5">
        <v>18396.330000000002</v>
      </c>
      <c r="H26" s="5">
        <v>12762.499999999998</v>
      </c>
      <c r="I26" s="6">
        <v>2702.5400000000009</v>
      </c>
      <c r="J26" s="6">
        <v>4982.2</v>
      </c>
      <c r="K26" s="6">
        <v>11482.839999999997</v>
      </c>
      <c r="L26" s="6">
        <v>17257.950000000004</v>
      </c>
      <c r="M26" s="6">
        <v>4050.1099999999901</v>
      </c>
      <c r="N26" s="7">
        <f t="shared" si="6"/>
        <v>112811.76999999996</v>
      </c>
    </row>
    <row r="27" spans="1:27">
      <c r="A27" s="4" t="s">
        <v>26</v>
      </c>
      <c r="B27" s="5">
        <v>78904.330000000758</v>
      </c>
      <c r="C27" s="5">
        <v>106485.3000000021</v>
      </c>
      <c r="D27" s="5">
        <v>73492.130000000994</v>
      </c>
      <c r="E27" s="5">
        <v>73227.459999999614</v>
      </c>
      <c r="F27" s="5">
        <v>60603.580000000875</v>
      </c>
      <c r="G27" s="5">
        <v>86488.949999999473</v>
      </c>
      <c r="H27" s="5">
        <v>70550.220000000991</v>
      </c>
      <c r="I27" s="6">
        <v>76255.350000002189</v>
      </c>
      <c r="J27" s="6">
        <v>86665.320000000065</v>
      </c>
      <c r="K27" s="6">
        <v>82829.230000000272</v>
      </c>
      <c r="L27" s="6">
        <v>67806.239999999656</v>
      </c>
      <c r="M27" s="6">
        <v>112471.94999999965</v>
      </c>
      <c r="N27" s="7">
        <f t="shared" si="6"/>
        <v>975780.06000000658</v>
      </c>
    </row>
    <row r="28" spans="1:27">
      <c r="A28" s="10" t="s">
        <v>32</v>
      </c>
      <c r="B28" s="11">
        <f>SUM(B22:B27)</f>
        <v>2715351.7399999998</v>
      </c>
      <c r="C28" s="11">
        <f t="shared" ref="C28:M28" si="7">SUM(C22:C27)</f>
        <v>2720253.9000000018</v>
      </c>
      <c r="D28" s="11">
        <f t="shared" si="7"/>
        <v>2863070.2899999907</v>
      </c>
      <c r="E28" s="11">
        <f t="shared" si="7"/>
        <v>2614952.6199999978</v>
      </c>
      <c r="F28" s="11">
        <f t="shared" si="7"/>
        <v>2640790.1</v>
      </c>
      <c r="G28" s="11">
        <f t="shared" si="7"/>
        <v>2692006.7099999888</v>
      </c>
      <c r="H28" s="11">
        <f t="shared" si="7"/>
        <v>2739997.1199999889</v>
      </c>
      <c r="I28" s="11">
        <f t="shared" si="7"/>
        <v>2660353.0899999915</v>
      </c>
      <c r="J28" s="11">
        <f t="shared" si="7"/>
        <v>3175030.3799999887</v>
      </c>
      <c r="K28" s="11">
        <f t="shared" si="7"/>
        <v>2638216.3399999891</v>
      </c>
      <c r="L28" s="11">
        <f t="shared" si="7"/>
        <v>2061423.7599999884</v>
      </c>
      <c r="M28" s="11">
        <f t="shared" si="7"/>
        <v>1610627.0899999894</v>
      </c>
      <c r="N28" s="12">
        <f>SUM(N22:N27)</f>
        <v>31132073.139999915</v>
      </c>
    </row>
    <row r="29" spans="1:27">
      <c r="B29" s="13"/>
      <c r="C29" s="13"/>
      <c r="D29" s="13"/>
      <c r="E29" s="13"/>
      <c r="F29" s="13"/>
      <c r="G29" s="13"/>
      <c r="H29" s="13"/>
      <c r="I29" s="14"/>
      <c r="J29" s="14"/>
      <c r="K29" s="14"/>
      <c r="L29" s="14"/>
      <c r="M29" s="14"/>
      <c r="N29" s="14"/>
      <c r="O29" s="14"/>
    </row>
    <row r="30" spans="1:27">
      <c r="A30" s="10" t="s">
        <v>33</v>
      </c>
      <c r="B30" s="11">
        <v>174803.80000000002</v>
      </c>
      <c r="C30" s="11">
        <v>134344.04999999999</v>
      </c>
      <c r="D30" s="11">
        <v>166642.39999999997</v>
      </c>
      <c r="E30" s="11">
        <v>255335.61</v>
      </c>
      <c r="F30" s="11">
        <v>177920.87999999998</v>
      </c>
      <c r="G30" s="11">
        <v>144032.94999999902</v>
      </c>
      <c r="H30" s="11">
        <v>129127.97</v>
      </c>
      <c r="I30" s="21">
        <v>265323.71999999997</v>
      </c>
      <c r="J30" s="21">
        <v>155422.91999999998</v>
      </c>
      <c r="K30" s="21">
        <v>205155.4199999999</v>
      </c>
      <c r="L30" s="21">
        <v>286202.17</v>
      </c>
      <c r="M30" s="21">
        <v>212108.95999999897</v>
      </c>
      <c r="N30" s="12">
        <f>SUM(B30:M30)</f>
        <v>2306420.8499999978</v>
      </c>
      <c r="O30" s="22"/>
    </row>
    <row r="31" spans="1:27">
      <c r="A31" s="10" t="s">
        <v>34</v>
      </c>
      <c r="B31" s="11">
        <v>217530.6699999999</v>
      </c>
      <c r="C31" s="11">
        <v>247957.12999999977</v>
      </c>
      <c r="D31" s="11">
        <v>262951.46999999991</v>
      </c>
      <c r="E31" s="11">
        <v>222584.83999999886</v>
      </c>
      <c r="F31" s="11">
        <v>247405.05999999892</v>
      </c>
      <c r="G31" s="11">
        <v>197764.08</v>
      </c>
      <c r="H31" s="11">
        <v>188179.8999999988</v>
      </c>
      <c r="I31" s="21">
        <v>237457.299999999</v>
      </c>
      <c r="J31" s="21">
        <v>210725.84999999902</v>
      </c>
      <c r="K31" s="21">
        <v>444102.20999999886</v>
      </c>
      <c r="L31" s="21">
        <v>229345.88999999998</v>
      </c>
      <c r="M31" s="21">
        <v>214684.72999999995</v>
      </c>
      <c r="N31" s="12">
        <f>SUM(B31:M31)</f>
        <v>2920689.1299999929</v>
      </c>
    </row>
    <row r="32" spans="1:27">
      <c r="B32" s="13"/>
      <c r="C32" s="13"/>
      <c r="D32" s="13"/>
      <c r="E32" s="13"/>
      <c r="F32" s="13"/>
      <c r="G32" s="13"/>
      <c r="H32" s="13"/>
      <c r="I32" s="14"/>
      <c r="J32" s="14"/>
      <c r="K32" s="14"/>
      <c r="L32" s="14"/>
      <c r="M32" s="14"/>
      <c r="N32" s="17"/>
    </row>
    <row r="33" spans="1:15">
      <c r="A33" s="4" t="s">
        <v>35</v>
      </c>
      <c r="B33" s="5">
        <v>67833.320000000007</v>
      </c>
      <c r="C33" s="5">
        <v>72174.61</v>
      </c>
      <c r="D33" s="5">
        <v>73536.090000000011</v>
      </c>
      <c r="E33" s="5">
        <v>97654.639999999985</v>
      </c>
      <c r="F33" s="5">
        <v>135009.25999999998</v>
      </c>
      <c r="G33" s="5">
        <v>59103.63</v>
      </c>
      <c r="H33" s="5">
        <v>34080.240000000005</v>
      </c>
      <c r="I33" s="6">
        <v>40124.049999999988</v>
      </c>
      <c r="J33" s="6">
        <v>14911.300000000001</v>
      </c>
      <c r="K33" s="6">
        <v>29758.940000000002</v>
      </c>
      <c r="L33" s="6">
        <v>-31235.129999999997</v>
      </c>
      <c r="M33" s="6">
        <v>18251.07</v>
      </c>
      <c r="N33" s="7">
        <f t="shared" ref="N33:N38" si="8">SUM(B33:M33)</f>
        <v>611202.02</v>
      </c>
    </row>
    <row r="34" spans="1:15">
      <c r="A34" s="4" t="s">
        <v>36</v>
      </c>
      <c r="B34" s="5">
        <v>14523.49</v>
      </c>
      <c r="C34" s="5">
        <v>21016.93</v>
      </c>
      <c r="D34" s="5">
        <v>4225.7700000000095</v>
      </c>
      <c r="E34" s="5">
        <v>6263.4399999999987</v>
      </c>
      <c r="F34" s="5">
        <v>5968.36</v>
      </c>
      <c r="G34" s="5">
        <v>8121.0199999999995</v>
      </c>
      <c r="H34" s="5">
        <v>7806.7599999999893</v>
      </c>
      <c r="I34" s="6">
        <v>18748.13</v>
      </c>
      <c r="J34" s="6">
        <v>34434.660000000003</v>
      </c>
      <c r="K34" s="6">
        <v>7431.3499999999995</v>
      </c>
      <c r="L34" s="6">
        <v>-14456.4099999999</v>
      </c>
      <c r="M34" s="6">
        <v>55627.71</v>
      </c>
      <c r="N34" s="7">
        <f t="shared" si="8"/>
        <v>169711.21000000011</v>
      </c>
    </row>
    <row r="35" spans="1:15">
      <c r="A35" s="4" t="s">
        <v>37</v>
      </c>
      <c r="B35" s="5">
        <v>58515.33</v>
      </c>
      <c r="C35" s="5">
        <v>56426.239999999998</v>
      </c>
      <c r="D35" s="5">
        <v>85795.99</v>
      </c>
      <c r="E35" s="5">
        <v>83643.899999999994</v>
      </c>
      <c r="F35" s="5">
        <v>98712.419999999896</v>
      </c>
      <c r="G35" s="5">
        <v>54469.8999999999</v>
      </c>
      <c r="H35" s="5">
        <v>101350.3599999999</v>
      </c>
      <c r="I35" s="6">
        <v>45910.69</v>
      </c>
      <c r="J35" s="6">
        <v>37377.529999999897</v>
      </c>
      <c r="K35" s="6">
        <v>118135.57999999999</v>
      </c>
      <c r="L35" s="6">
        <v>84361.62</v>
      </c>
      <c r="M35" s="6">
        <v>145750.25</v>
      </c>
      <c r="N35" s="7">
        <f t="shared" si="8"/>
        <v>970449.80999999947</v>
      </c>
    </row>
    <row r="36" spans="1:15">
      <c r="A36" s="4" t="s">
        <v>38</v>
      </c>
      <c r="B36" s="5">
        <v>127425.99000000002</v>
      </c>
      <c r="C36" s="5">
        <v>137110.30999999991</v>
      </c>
      <c r="D36" s="5">
        <v>129635.44999999988</v>
      </c>
      <c r="E36" s="5">
        <v>127263.34999999987</v>
      </c>
      <c r="F36" s="5">
        <v>127231.51</v>
      </c>
      <c r="G36" s="5">
        <v>129034.33999999989</v>
      </c>
      <c r="H36" s="5">
        <v>131250.40000000002</v>
      </c>
      <c r="I36" s="5">
        <v>114568.07000000002</v>
      </c>
      <c r="J36" s="5">
        <v>124228.3</v>
      </c>
      <c r="K36" s="5">
        <v>162876.74000000002</v>
      </c>
      <c r="L36" s="5">
        <v>140492.68999999997</v>
      </c>
      <c r="M36" s="5">
        <v>128369.87999999999</v>
      </c>
      <c r="N36" s="7">
        <f t="shared" si="8"/>
        <v>1579487.0299999993</v>
      </c>
    </row>
    <row r="37" spans="1:15">
      <c r="A37" s="4" t="s">
        <v>39</v>
      </c>
      <c r="B37" s="5">
        <v>90817.729999999778</v>
      </c>
      <c r="C37" s="5">
        <v>112546.49999999988</v>
      </c>
      <c r="D37" s="5">
        <v>143120.08999999988</v>
      </c>
      <c r="E37" s="5">
        <v>103644.07999999986</v>
      </c>
      <c r="F37" s="5">
        <v>113264.6099999999</v>
      </c>
      <c r="G37" s="5">
        <v>107536.09999999989</v>
      </c>
      <c r="H37" s="5">
        <v>59690.979999999799</v>
      </c>
      <c r="I37" s="6">
        <v>87485.349999999875</v>
      </c>
      <c r="J37" s="6">
        <v>86785.449999999895</v>
      </c>
      <c r="K37" s="6">
        <v>216348.3499999989</v>
      </c>
      <c r="L37" s="6">
        <v>126596.58999999979</v>
      </c>
      <c r="M37" s="6">
        <v>251839.13</v>
      </c>
      <c r="N37" s="7">
        <f t="shared" si="8"/>
        <v>1499674.9599999976</v>
      </c>
    </row>
    <row r="38" spans="1:15">
      <c r="A38" s="4" t="s">
        <v>26</v>
      </c>
      <c r="B38" s="5">
        <v>72781.919999999896</v>
      </c>
      <c r="C38" s="5">
        <v>69768.370000000068</v>
      </c>
      <c r="D38" s="5">
        <v>347289.33999999968</v>
      </c>
      <c r="E38" s="5">
        <v>49734.060000000056</v>
      </c>
      <c r="F38" s="5">
        <v>150559.24000000005</v>
      </c>
      <c r="G38" s="5">
        <v>226775.68999999994</v>
      </c>
      <c r="H38" s="5">
        <v>186674.57999999981</v>
      </c>
      <c r="I38" s="6">
        <v>302468.66000000009</v>
      </c>
      <c r="J38" s="6">
        <v>-5584.220000000073</v>
      </c>
      <c r="K38" s="6">
        <v>111389.09999999976</v>
      </c>
      <c r="L38" s="6">
        <v>47109.859999999913</v>
      </c>
      <c r="M38" s="6">
        <v>85025.69999999991</v>
      </c>
      <c r="N38" s="7">
        <f t="shared" si="8"/>
        <v>1643992.2999999993</v>
      </c>
    </row>
    <row r="39" spans="1:15">
      <c r="A39" s="10" t="s">
        <v>40</v>
      </c>
      <c r="B39" s="11">
        <f>SUM(B33:B38)</f>
        <v>431897.77999999968</v>
      </c>
      <c r="C39" s="11">
        <f t="shared" ref="C39:M39" si="9">SUM(C33:C38)</f>
        <v>469042.95999999985</v>
      </c>
      <c r="D39" s="11">
        <f t="shared" si="9"/>
        <v>783602.72999999952</v>
      </c>
      <c r="E39" s="11">
        <f t="shared" si="9"/>
        <v>468203.46999999974</v>
      </c>
      <c r="F39" s="11">
        <f t="shared" si="9"/>
        <v>630745.39999999991</v>
      </c>
      <c r="G39" s="11">
        <f t="shared" si="9"/>
        <v>585040.67999999959</v>
      </c>
      <c r="H39" s="11">
        <f t="shared" si="9"/>
        <v>520853.31999999948</v>
      </c>
      <c r="I39" s="11">
        <f t="shared" si="9"/>
        <v>609304.94999999995</v>
      </c>
      <c r="J39" s="11">
        <f t="shared" si="9"/>
        <v>292153.01999999973</v>
      </c>
      <c r="K39" s="11">
        <f t="shared" si="9"/>
        <v>645940.05999999866</v>
      </c>
      <c r="L39" s="11">
        <f t="shared" si="9"/>
        <v>352869.2199999998</v>
      </c>
      <c r="M39" s="11">
        <f t="shared" si="9"/>
        <v>684863.74</v>
      </c>
      <c r="N39" s="12">
        <f>SUM(N33:N38)</f>
        <v>6474517.3299999963</v>
      </c>
    </row>
    <row r="40" spans="1:15">
      <c r="B40" s="13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</row>
    <row r="41" spans="1:15">
      <c r="A41" s="4" t="s">
        <v>41</v>
      </c>
      <c r="B41" s="5">
        <v>149968.96999999997</v>
      </c>
      <c r="C41" s="5">
        <v>164636.88999999998</v>
      </c>
      <c r="D41" s="5">
        <v>162744.81</v>
      </c>
      <c r="E41" s="5">
        <v>153368.47</v>
      </c>
      <c r="F41" s="5">
        <v>154850.46</v>
      </c>
      <c r="G41" s="5">
        <v>147958.53999999998</v>
      </c>
      <c r="H41" s="5">
        <v>133910.02999999991</v>
      </c>
      <c r="I41" s="6">
        <v>131900.07</v>
      </c>
      <c r="J41" s="6">
        <v>131723.03999999998</v>
      </c>
      <c r="K41" s="6">
        <v>134136.50999999989</v>
      </c>
      <c r="L41" s="6">
        <v>133592.04999999987</v>
      </c>
      <c r="M41" s="6">
        <v>136064.21</v>
      </c>
      <c r="N41" s="7">
        <f t="shared" ref="N41:N42" si="10">SUM(B41:M41)</f>
        <v>1734854.0499999998</v>
      </c>
    </row>
    <row r="42" spans="1:15">
      <c r="A42" s="4" t="s">
        <v>26</v>
      </c>
      <c r="B42" s="5">
        <v>59126.259999999973</v>
      </c>
      <c r="C42" s="5">
        <v>37257.810000000005</v>
      </c>
      <c r="D42" s="5">
        <v>60168.249999999971</v>
      </c>
      <c r="E42" s="5">
        <v>57659.1</v>
      </c>
      <c r="F42" s="5">
        <v>74365.959999999948</v>
      </c>
      <c r="G42" s="5">
        <v>46366.609999999979</v>
      </c>
      <c r="H42" s="5">
        <v>70148.87999999999</v>
      </c>
      <c r="I42" s="6">
        <v>58313.200000000026</v>
      </c>
      <c r="J42" s="6">
        <v>66321.220000000016</v>
      </c>
      <c r="K42" s="6">
        <v>81755.119999999981</v>
      </c>
      <c r="L42" s="6">
        <v>66296.289999999994</v>
      </c>
      <c r="M42" s="6">
        <v>66346.389999999985</v>
      </c>
      <c r="N42" s="7">
        <f t="shared" si="10"/>
        <v>744125.09</v>
      </c>
    </row>
    <row r="43" spans="1:15">
      <c r="A43" s="10" t="s">
        <v>42</v>
      </c>
      <c r="B43" s="11">
        <f>B41+B42</f>
        <v>209095.22999999995</v>
      </c>
      <c r="C43" s="11">
        <f t="shared" ref="C43:M43" si="11">C41+C42</f>
        <v>201894.69999999998</v>
      </c>
      <c r="D43" s="11">
        <f t="shared" si="11"/>
        <v>222913.05999999997</v>
      </c>
      <c r="E43" s="11">
        <f t="shared" si="11"/>
        <v>211027.57</v>
      </c>
      <c r="F43" s="11">
        <f t="shared" si="11"/>
        <v>229216.41999999993</v>
      </c>
      <c r="G43" s="11">
        <f t="shared" si="11"/>
        <v>194325.14999999997</v>
      </c>
      <c r="H43" s="11">
        <f t="shared" si="11"/>
        <v>204058.90999999992</v>
      </c>
      <c r="I43" s="11">
        <f t="shared" si="11"/>
        <v>190213.27000000002</v>
      </c>
      <c r="J43" s="11">
        <f t="shared" si="11"/>
        <v>198044.26</v>
      </c>
      <c r="K43" s="11">
        <f t="shared" si="11"/>
        <v>215891.62999999989</v>
      </c>
      <c r="L43" s="11">
        <f t="shared" si="11"/>
        <v>199888.33999999985</v>
      </c>
      <c r="M43" s="11">
        <f t="shared" si="11"/>
        <v>202410.59999999998</v>
      </c>
      <c r="N43" s="12">
        <f>N41+N42</f>
        <v>2478979.1399999997</v>
      </c>
    </row>
    <row r="44" spans="1:15">
      <c r="B44" s="13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7"/>
    </row>
    <row r="45" spans="1:15">
      <c r="A45" s="10" t="s">
        <v>43</v>
      </c>
      <c r="B45" s="11">
        <f>B43+B39+B31+B30+B28</f>
        <v>3748679.2199999993</v>
      </c>
      <c r="C45" s="11">
        <f t="shared" ref="C45:M45" si="12">C43+C39+C31+C30+C28</f>
        <v>3773492.7400000012</v>
      </c>
      <c r="D45" s="11">
        <f t="shared" si="12"/>
        <v>4299179.9499999899</v>
      </c>
      <c r="E45" s="11">
        <f t="shared" si="12"/>
        <v>3772104.1099999966</v>
      </c>
      <c r="F45" s="11">
        <f t="shared" si="12"/>
        <v>3926077.8599999985</v>
      </c>
      <c r="G45" s="11">
        <f t="shared" si="12"/>
        <v>3813169.5699999873</v>
      </c>
      <c r="H45" s="11">
        <f t="shared" si="12"/>
        <v>3782217.2199999872</v>
      </c>
      <c r="I45" s="11">
        <f t="shared" si="12"/>
        <v>3962652.3299999903</v>
      </c>
      <c r="J45" s="11">
        <f t="shared" si="12"/>
        <v>4031376.4299999876</v>
      </c>
      <c r="K45" s="11">
        <f t="shared" si="12"/>
        <v>4149305.6599999862</v>
      </c>
      <c r="L45" s="11">
        <f t="shared" si="12"/>
        <v>3129729.3799999878</v>
      </c>
      <c r="M45" s="11">
        <f t="shared" si="12"/>
        <v>2924695.119999988</v>
      </c>
      <c r="N45" s="12">
        <f>N43+N39+N31+N30+N28</f>
        <v>45312679.589999899</v>
      </c>
    </row>
    <row r="46" spans="1:15">
      <c r="B46" s="13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7"/>
    </row>
    <row r="47" spans="1:15">
      <c r="A47" s="10" t="s">
        <v>44</v>
      </c>
      <c r="B47" s="11">
        <f>B19-B45</f>
        <v>181788.14000002621</v>
      </c>
      <c r="C47" s="11">
        <f t="shared" ref="C47:M47" si="13">C19-C45</f>
        <v>-43508.750000012107</v>
      </c>
      <c r="D47" s="11">
        <f t="shared" si="13"/>
        <v>-679742.5099999737</v>
      </c>
      <c r="E47" s="11">
        <f t="shared" si="13"/>
        <v>-254551.61000000406</v>
      </c>
      <c r="F47" s="11">
        <f t="shared" si="13"/>
        <v>-659258.21999999229</v>
      </c>
      <c r="G47" s="11">
        <f t="shared" si="13"/>
        <v>-455309.84999997541</v>
      </c>
      <c r="H47" s="11">
        <f t="shared" si="13"/>
        <v>-51929.669999997597</v>
      </c>
      <c r="I47" s="11">
        <f t="shared" si="13"/>
        <v>-1083589.9500000007</v>
      </c>
      <c r="J47" s="11">
        <f t="shared" si="13"/>
        <v>-589067.52999999467</v>
      </c>
      <c r="K47" s="11">
        <f t="shared" si="13"/>
        <v>-551692.24999998417</v>
      </c>
      <c r="L47" s="11">
        <f t="shared" si="13"/>
        <v>456540.70000000298</v>
      </c>
      <c r="M47" s="11">
        <f t="shared" si="13"/>
        <v>-571743.52999999002</v>
      </c>
      <c r="N47" s="12">
        <f>N19-N45</f>
        <v>-4302065.0299999118</v>
      </c>
    </row>
    <row r="48" spans="1:15">
      <c r="A48" s="18" t="s">
        <v>45</v>
      </c>
      <c r="B48" s="19">
        <f>B47/B10</f>
        <v>1.4551590562277486E-2</v>
      </c>
      <c r="C48" s="19">
        <f t="shared" ref="C48:M48" si="14">C47/C10</f>
        <v>-3.4611759054458185E-3</v>
      </c>
      <c r="D48" s="19">
        <f t="shared" si="14"/>
        <v>-5.369735660811524E-2</v>
      </c>
      <c r="E48" s="19">
        <f t="shared" si="14"/>
        <v>-2.2187972874912691E-2</v>
      </c>
      <c r="F48" s="19">
        <f t="shared" si="14"/>
        <v>-5.5749740334815334E-2</v>
      </c>
      <c r="G48" s="19">
        <f t="shared" si="14"/>
        <v>-3.6137230039329837E-2</v>
      </c>
      <c r="H48" s="19">
        <f t="shared" si="14"/>
        <v>-4.1964869818136435E-3</v>
      </c>
      <c r="I48" s="19">
        <f t="shared" si="14"/>
        <v>-9.4979474951958895E-2</v>
      </c>
      <c r="J48" s="19">
        <f t="shared" si="14"/>
        <v>-5.1179852638244309E-2</v>
      </c>
      <c r="K48" s="19">
        <f t="shared" si="14"/>
        <v>-4.3902777779865558E-2</v>
      </c>
      <c r="L48" s="19">
        <f t="shared" si="14"/>
        <v>3.6599938933014858E-2</v>
      </c>
      <c r="M48" s="19">
        <f t="shared" si="14"/>
        <v>-4.8390423046805554E-2</v>
      </c>
      <c r="N48" s="20">
        <f>N47/N10</f>
        <v>-2.951320231562542E-2</v>
      </c>
    </row>
    <row r="49" spans="1:14">
      <c r="B49" s="13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7"/>
    </row>
    <row r="50" spans="1:14">
      <c r="A50" s="4" t="s">
        <v>46</v>
      </c>
      <c r="B50" s="5">
        <v>-34005</v>
      </c>
      <c r="C50" s="5">
        <v>-34005</v>
      </c>
      <c r="D50" s="5">
        <v>-10819.77</v>
      </c>
      <c r="E50" s="5">
        <v>-98150.900000000009</v>
      </c>
      <c r="F50" s="5">
        <v>-313918.17</v>
      </c>
      <c r="G50" s="5">
        <v>-183673.86</v>
      </c>
      <c r="H50" s="5">
        <v>-105592.02</v>
      </c>
      <c r="I50" s="6">
        <v>-78497.36</v>
      </c>
      <c r="J50" s="6">
        <v>-35191.68</v>
      </c>
      <c r="K50" s="6">
        <v>-70191.679999999993</v>
      </c>
      <c r="L50" s="6">
        <v>-51858.35</v>
      </c>
      <c r="M50" s="6">
        <v>-768181.71999999904</v>
      </c>
      <c r="N50" s="7">
        <f>SUM(B50:M50)</f>
        <v>-1784085.5099999988</v>
      </c>
    </row>
    <row r="51" spans="1:14">
      <c r="A51" s="10" t="s">
        <v>47</v>
      </c>
      <c r="B51" s="11">
        <f>B47+B50</f>
        <v>147783.14000002621</v>
      </c>
      <c r="C51" s="11">
        <f t="shared" ref="C51:M51" si="15">C47+C50</f>
        <v>-77513.750000012107</v>
      </c>
      <c r="D51" s="11">
        <f t="shared" si="15"/>
        <v>-690562.27999997372</v>
      </c>
      <c r="E51" s="11">
        <f t="shared" si="15"/>
        <v>-352702.51000000408</v>
      </c>
      <c r="F51" s="11">
        <f t="shared" si="15"/>
        <v>-973176.38999999221</v>
      </c>
      <c r="G51" s="11">
        <f t="shared" si="15"/>
        <v>-638983.7099999754</v>
      </c>
      <c r="H51" s="11">
        <f t="shared" si="15"/>
        <v>-157521.68999999762</v>
      </c>
      <c r="I51" s="11">
        <f t="shared" si="15"/>
        <v>-1162087.3100000008</v>
      </c>
      <c r="J51" s="11">
        <f t="shared" si="15"/>
        <v>-624259.20999999472</v>
      </c>
      <c r="K51" s="11">
        <f t="shared" si="15"/>
        <v>-621883.9299999841</v>
      </c>
      <c r="L51" s="11">
        <f t="shared" si="15"/>
        <v>404682.350000003</v>
      </c>
      <c r="M51" s="11">
        <f t="shared" si="15"/>
        <v>-1339925.2499999891</v>
      </c>
      <c r="N51" s="12">
        <f>N47+N50</f>
        <v>-6086150.5399999106</v>
      </c>
    </row>
    <row r="52" spans="1:14">
      <c r="B52" s="13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7"/>
    </row>
    <row r="53" spans="1:14">
      <c r="A53" s="4" t="s">
        <v>49</v>
      </c>
      <c r="B53" s="6">
        <v>1387913.21</v>
      </c>
      <c r="C53" s="6">
        <v>1392440.55</v>
      </c>
      <c r="D53" s="6">
        <v>1380244.42</v>
      </c>
      <c r="E53" s="6">
        <v>1385338.5</v>
      </c>
      <c r="F53" s="6">
        <v>1385631.1199999999</v>
      </c>
      <c r="G53" s="6">
        <v>1363591.0499999998</v>
      </c>
      <c r="H53" s="6">
        <v>1317503.6499999999</v>
      </c>
      <c r="I53" s="6">
        <v>1317188.44</v>
      </c>
      <c r="J53" s="6">
        <v>1815371.0699999998</v>
      </c>
      <c r="K53" s="6">
        <v>1399874.31</v>
      </c>
      <c r="L53" s="6">
        <v>1405366.2</v>
      </c>
      <c r="M53" s="6">
        <v>1411827.02</v>
      </c>
      <c r="N53" s="7">
        <f t="shared" ref="N53:N57" si="16">SUM(B53:M53)</f>
        <v>16962289.539999999</v>
      </c>
    </row>
    <row r="54" spans="1:14">
      <c r="A54" s="4" t="s">
        <v>50</v>
      </c>
      <c r="B54" s="6">
        <v>216445.20999999996</v>
      </c>
      <c r="C54" s="6">
        <v>217020.95</v>
      </c>
      <c r="D54" s="6">
        <v>218709.67000000004</v>
      </c>
      <c r="E54" s="6">
        <v>220718.36000000002</v>
      </c>
      <c r="F54" s="6">
        <v>223310.54000000004</v>
      </c>
      <c r="G54" s="6">
        <v>245850.44999999995</v>
      </c>
      <c r="H54" s="6">
        <v>219571.04000000004</v>
      </c>
      <c r="I54" s="6">
        <v>228353.09</v>
      </c>
      <c r="J54" s="6">
        <v>223748.78000000003</v>
      </c>
      <c r="K54" s="6">
        <v>223691.64000000004</v>
      </c>
      <c r="L54" s="6">
        <v>239925.28000000003</v>
      </c>
      <c r="M54" s="6">
        <v>233157.29</v>
      </c>
      <c r="N54" s="7">
        <f t="shared" si="16"/>
        <v>2710502.3</v>
      </c>
    </row>
    <row r="55" spans="1:14">
      <c r="A55" s="4" t="s">
        <v>51</v>
      </c>
      <c r="B55" s="6">
        <v>1111.57</v>
      </c>
      <c r="C55" s="6">
        <v>30025.409999999993</v>
      </c>
      <c r="D55" s="6">
        <v>10800.880000000001</v>
      </c>
      <c r="E55" s="6">
        <v>-30559.140000000007</v>
      </c>
      <c r="F55" s="6">
        <v>-26321.840000000004</v>
      </c>
      <c r="G55" s="6">
        <v>181091.74</v>
      </c>
      <c r="H55" s="6">
        <v>103196.56</v>
      </c>
      <c r="I55" s="6">
        <v>23145.089999999997</v>
      </c>
      <c r="J55" s="6">
        <v>38038.720000000001</v>
      </c>
      <c r="K55" s="6">
        <v>130032.08000000002</v>
      </c>
      <c r="L55" s="6">
        <v>50721.900000000009</v>
      </c>
      <c r="M55" s="6">
        <v>-977968.67000000039</v>
      </c>
      <c r="N55" s="7">
        <f t="shared" si="16"/>
        <v>-466685.70000000048</v>
      </c>
    </row>
    <row r="56" spans="1:14">
      <c r="A56" s="4" t="s">
        <v>52</v>
      </c>
      <c r="B56" s="6">
        <v>-1512.47</v>
      </c>
      <c r="C56" s="6">
        <v>-1516.01</v>
      </c>
      <c r="D56" s="6">
        <v>1207023.01</v>
      </c>
      <c r="E56" s="6">
        <v>-1624.3</v>
      </c>
      <c r="F56" s="6">
        <v>-6291.0599999999995</v>
      </c>
      <c r="G56" s="6">
        <v>1301445.01</v>
      </c>
      <c r="H56" s="6">
        <v>-947.57</v>
      </c>
      <c r="I56" s="6">
        <v>-3030.25</v>
      </c>
      <c r="J56" s="6">
        <v>2860675.9699999997</v>
      </c>
      <c r="K56" s="6">
        <v>873774.25999999966</v>
      </c>
      <c r="L56" s="6">
        <v>873827.19</v>
      </c>
      <c r="M56" s="6">
        <v>66834.490000000049</v>
      </c>
      <c r="N56" s="7">
        <f t="shared" si="16"/>
        <v>7168658.2699999996</v>
      </c>
    </row>
    <row r="57" spans="1:14">
      <c r="A57" s="4" t="s">
        <v>26</v>
      </c>
      <c r="B57" s="6">
        <v>59477.340000000084</v>
      </c>
      <c r="C57" s="6">
        <v>160657.09000000008</v>
      </c>
      <c r="D57" s="6">
        <v>79761.459999999963</v>
      </c>
      <c r="E57" s="6">
        <v>108363.80999999982</v>
      </c>
      <c r="F57" s="6">
        <v>135417.12000000058</v>
      </c>
      <c r="G57" s="6">
        <v>163842.43000000017</v>
      </c>
      <c r="H57" s="6">
        <v>74152.929999999935</v>
      </c>
      <c r="I57" s="6">
        <v>64800.430000000168</v>
      </c>
      <c r="J57" s="6">
        <v>130261.59000000078</v>
      </c>
      <c r="K57" s="6">
        <v>108333.2799999998</v>
      </c>
      <c r="L57" s="6">
        <v>22942.590000000782</v>
      </c>
      <c r="M57" s="6">
        <v>-5885503.6399999997</v>
      </c>
      <c r="N57" s="7">
        <f t="shared" si="16"/>
        <v>-4777493.5699999975</v>
      </c>
    </row>
    <row r="58" spans="1:14">
      <c r="A58" s="10" t="s">
        <v>53</v>
      </c>
      <c r="B58" s="11">
        <f>SUM(B53:B57)</f>
        <v>1663434.86</v>
      </c>
      <c r="C58" s="11">
        <f t="shared" ref="C58:M58" si="17">SUM(C53:C57)</f>
        <v>1798627.99</v>
      </c>
      <c r="D58" s="11">
        <f t="shared" si="17"/>
        <v>2896539.4399999995</v>
      </c>
      <c r="E58" s="11">
        <f t="shared" si="17"/>
        <v>1682237.23</v>
      </c>
      <c r="F58" s="11">
        <f t="shared" si="17"/>
        <v>1711745.8800000004</v>
      </c>
      <c r="G58" s="11">
        <f t="shared" si="17"/>
        <v>3255820.68</v>
      </c>
      <c r="H58" s="11">
        <f t="shared" si="17"/>
        <v>1713476.6099999999</v>
      </c>
      <c r="I58" s="11">
        <f t="shared" si="17"/>
        <v>1630456.8000000003</v>
      </c>
      <c r="J58" s="11">
        <f t="shared" si="17"/>
        <v>5068096.13</v>
      </c>
      <c r="K58" s="11">
        <f t="shared" si="17"/>
        <v>2735705.57</v>
      </c>
      <c r="L58" s="11">
        <f t="shared" si="17"/>
        <v>2592783.1600000006</v>
      </c>
      <c r="M58" s="11">
        <f t="shared" si="17"/>
        <v>-5151653.51</v>
      </c>
      <c r="N58" s="12">
        <f>SUM(N53:N57)</f>
        <v>21597270.840000004</v>
      </c>
    </row>
    <row r="59" spans="1:14">
      <c r="A59" s="24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>
      <c r="A60" s="24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>
      <c r="A61" s="10" t="s">
        <v>54</v>
      </c>
      <c r="B61" s="11">
        <f>B51-B58</f>
        <v>-1515651.7199999739</v>
      </c>
      <c r="C61" s="11">
        <f t="shared" ref="C61:N61" si="18">C51-C58</f>
        <v>-1876141.7400000121</v>
      </c>
      <c r="D61" s="11">
        <f t="shared" si="18"/>
        <v>-3587101.7199999732</v>
      </c>
      <c r="E61" s="11">
        <f t="shared" si="18"/>
        <v>-2034939.7400000039</v>
      </c>
      <c r="F61" s="11">
        <f t="shared" si="18"/>
        <v>-2684922.2699999926</v>
      </c>
      <c r="G61" s="11">
        <f t="shared" si="18"/>
        <v>-3894804.3899999755</v>
      </c>
      <c r="H61" s="11">
        <f t="shared" si="18"/>
        <v>-1870998.2999999975</v>
      </c>
      <c r="I61" s="11">
        <f t="shared" si="18"/>
        <v>-2792544.1100000013</v>
      </c>
      <c r="J61" s="11">
        <f t="shared" si="18"/>
        <v>-5692355.3399999943</v>
      </c>
      <c r="K61" s="11">
        <f t="shared" si="18"/>
        <v>-3357589.4999999842</v>
      </c>
      <c r="L61" s="11">
        <f t="shared" si="18"/>
        <v>-2188100.8099999977</v>
      </c>
      <c r="M61" s="11">
        <f t="shared" si="18"/>
        <v>3811728.260000011</v>
      </c>
      <c r="N61" s="11">
        <f t="shared" si="18"/>
        <v>-27683421.379999913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B468-2DF6-4CC5-9C49-3E58E9B83E7E}">
  <dimension ref="A1:P62"/>
  <sheetViews>
    <sheetView topLeftCell="A34" workbookViewId="0">
      <selection activeCell="F65" sqref="F65"/>
    </sheetView>
  </sheetViews>
  <sheetFormatPr defaultRowHeight="14.5" outlineLevelCol="1"/>
  <cols>
    <col min="1" max="1" width="20.26953125" bestFit="1" customWidth="1"/>
    <col min="2" max="13" width="10" bestFit="1" customWidth="1" outlineLevel="1"/>
    <col min="14" max="14" width="11.453125" bestFit="1" customWidth="1"/>
    <col min="15" max="15" width="5.1796875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5">
      <c r="A2" s="4" t="s">
        <v>14</v>
      </c>
      <c r="B2" s="6">
        <v>4474347.5299999993</v>
      </c>
      <c r="C2" s="6">
        <v>3983915.48999999</v>
      </c>
      <c r="D2" s="6">
        <v>4354355.5600000005</v>
      </c>
      <c r="E2" s="6">
        <v>4158619.1299999901</v>
      </c>
      <c r="F2" s="6">
        <v>4066190.23999999</v>
      </c>
      <c r="G2" s="6">
        <v>4152906.5599999996</v>
      </c>
      <c r="H2" s="6">
        <v>4429006.5399999991</v>
      </c>
      <c r="I2" s="6">
        <v>4069601.5799999801</v>
      </c>
      <c r="J2" s="6">
        <v>4087902.11</v>
      </c>
      <c r="K2" s="6">
        <v>4127636.7199999895</v>
      </c>
      <c r="L2" s="6">
        <v>4441319.5899999794</v>
      </c>
      <c r="M2" s="6">
        <v>4322922.9699999802</v>
      </c>
      <c r="N2" s="7">
        <f t="shared" ref="N2:N10" si="0">SUM(B2:M2)</f>
        <v>50668724.019999906</v>
      </c>
      <c r="O2" s="6"/>
    </row>
    <row r="3" spans="1:15">
      <c r="A3" s="4" t="s">
        <v>15</v>
      </c>
      <c r="B3" s="6">
        <v>3616997.5500000003</v>
      </c>
      <c r="C3" s="6">
        <v>3832433.8399999901</v>
      </c>
      <c r="D3" s="6">
        <v>3863873.4399999902</v>
      </c>
      <c r="E3" s="6">
        <v>3703116.48</v>
      </c>
      <c r="F3" s="6">
        <v>3773154.47</v>
      </c>
      <c r="G3" s="6">
        <v>3710149.56</v>
      </c>
      <c r="H3" s="6">
        <v>3866613.5399999903</v>
      </c>
      <c r="I3" s="6">
        <v>3793912.0900000003</v>
      </c>
      <c r="J3" s="6">
        <v>3687989.7899999898</v>
      </c>
      <c r="K3" s="6">
        <v>4034280.3899999904</v>
      </c>
      <c r="L3" s="6">
        <v>3721006.0599999996</v>
      </c>
      <c r="M3" s="6">
        <v>3853974.91</v>
      </c>
      <c r="N3" s="7">
        <f t="shared" si="0"/>
        <v>45457502.11999996</v>
      </c>
    </row>
    <row r="4" spans="1:15">
      <c r="A4" s="4" t="s">
        <v>16</v>
      </c>
      <c r="B4" s="6">
        <v>1516879.43</v>
      </c>
      <c r="C4" s="6">
        <v>1488008.7</v>
      </c>
      <c r="D4" s="6">
        <v>1503910.46</v>
      </c>
      <c r="E4" s="6">
        <v>1508066.419999999</v>
      </c>
      <c r="F4" s="6">
        <v>1479980.7599999991</v>
      </c>
      <c r="G4" s="6">
        <v>1445835.639999999</v>
      </c>
      <c r="H4" s="6">
        <v>1407671.49999999</v>
      </c>
      <c r="I4" s="6">
        <v>1462723.56</v>
      </c>
      <c r="J4" s="6">
        <v>1371919.1599999899</v>
      </c>
      <c r="K4" s="6">
        <v>1408100.17</v>
      </c>
      <c r="L4" s="6">
        <v>1416489.97</v>
      </c>
      <c r="M4" s="6">
        <v>1272051.1499999999</v>
      </c>
      <c r="N4" s="7">
        <f t="shared" si="0"/>
        <v>17281636.919999976</v>
      </c>
    </row>
    <row r="5" spans="1:15">
      <c r="A5" s="8" t="s">
        <v>17</v>
      </c>
      <c r="B5" s="6">
        <v>351552.43</v>
      </c>
      <c r="C5" s="6">
        <v>305498.08</v>
      </c>
      <c r="D5" s="6">
        <v>367175.59999999899</v>
      </c>
      <c r="E5" s="6">
        <v>346368.33</v>
      </c>
      <c r="F5" s="6">
        <v>373488.58999999997</v>
      </c>
      <c r="G5" s="6">
        <v>426598.44</v>
      </c>
      <c r="H5" s="6">
        <v>378354.39</v>
      </c>
      <c r="I5" s="6">
        <v>389896.42</v>
      </c>
      <c r="J5" s="6">
        <v>438513.58</v>
      </c>
      <c r="K5" s="6">
        <v>466688.14</v>
      </c>
      <c r="L5" s="6">
        <v>688392.97</v>
      </c>
      <c r="M5" s="6">
        <v>625288.89</v>
      </c>
      <c r="N5" s="7">
        <f t="shared" si="0"/>
        <v>5157815.8599999985</v>
      </c>
    </row>
    <row r="6" spans="1:15">
      <c r="A6" s="4" t="s">
        <v>18</v>
      </c>
      <c r="B6" s="6">
        <v>2205435.3099999991</v>
      </c>
      <c r="C6" s="6">
        <v>2283538.56</v>
      </c>
      <c r="D6" s="6">
        <v>1598200.21</v>
      </c>
      <c r="E6" s="6">
        <v>1353343.96</v>
      </c>
      <c r="F6" s="6">
        <v>1231633.5099999988</v>
      </c>
      <c r="G6" s="6">
        <v>1326083.1100000001</v>
      </c>
      <c r="H6" s="6">
        <v>1131970.2799999982</v>
      </c>
      <c r="I6" s="6">
        <v>1354013.3699999999</v>
      </c>
      <c r="J6" s="6">
        <v>1228168.5099999991</v>
      </c>
      <c r="K6" s="6">
        <v>1296957.9900000002</v>
      </c>
      <c r="L6" s="6">
        <v>1229076.5199999991</v>
      </c>
      <c r="M6" s="6">
        <v>1209058.9099999999</v>
      </c>
      <c r="N6" s="7">
        <f t="shared" si="0"/>
        <v>17447480.239999991</v>
      </c>
    </row>
    <row r="7" spans="1:15">
      <c r="A7" s="4" t="s">
        <v>48</v>
      </c>
      <c r="B7" s="6">
        <v>397543.6</v>
      </c>
      <c r="C7" s="6">
        <v>387868.23</v>
      </c>
      <c r="D7" s="6">
        <v>390744</v>
      </c>
      <c r="E7" s="6">
        <v>324204.90000000002</v>
      </c>
      <c r="F7" s="6">
        <v>361078.47</v>
      </c>
      <c r="G7" s="6">
        <v>356121</v>
      </c>
      <c r="H7" s="6">
        <v>289753.74</v>
      </c>
      <c r="I7" s="6">
        <v>327312.96000000002</v>
      </c>
      <c r="J7" s="6">
        <v>278168</v>
      </c>
      <c r="K7" s="6">
        <v>264007</v>
      </c>
      <c r="L7" s="6">
        <v>252575</v>
      </c>
      <c r="M7" s="6">
        <v>0</v>
      </c>
      <c r="N7" s="7">
        <f t="shared" si="0"/>
        <v>3629376.9000000004</v>
      </c>
    </row>
    <row r="8" spans="1:15">
      <c r="A8" s="8" t="s">
        <v>19</v>
      </c>
      <c r="B8" s="6">
        <v>0</v>
      </c>
      <c r="C8" s="6">
        <v>62000</v>
      </c>
      <c r="D8" s="6">
        <v>30000.54</v>
      </c>
      <c r="E8" s="6">
        <v>15000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46150</v>
      </c>
      <c r="M8" s="6">
        <v>0</v>
      </c>
      <c r="N8" s="7">
        <f t="shared" si="0"/>
        <v>153150.54</v>
      </c>
    </row>
    <row r="9" spans="1:15">
      <c r="A9" s="4" t="s">
        <v>20</v>
      </c>
      <c r="B9" s="6">
        <v>39216.660000000003</v>
      </c>
      <c r="C9" s="6">
        <v>40477.07</v>
      </c>
      <c r="D9" s="6">
        <v>39166.660000000003</v>
      </c>
      <c r="E9" s="6">
        <v>7842.79</v>
      </c>
      <c r="F9" s="6">
        <v>28564.13</v>
      </c>
      <c r="G9" s="6">
        <v>26762.49</v>
      </c>
      <c r="H9" s="6">
        <v>27113.52</v>
      </c>
      <c r="I9" s="6">
        <v>18333.330000000002</v>
      </c>
      <c r="J9" s="6">
        <v>18726.030000000002</v>
      </c>
      <c r="K9" s="6">
        <v>19119.02</v>
      </c>
      <c r="L9" s="6">
        <v>18525</v>
      </c>
      <c r="M9" s="6">
        <v>18523.519999999997</v>
      </c>
      <c r="N9" s="7">
        <f t="shared" si="0"/>
        <v>302370.21999999997</v>
      </c>
    </row>
    <row r="10" spans="1:15">
      <c r="A10" s="4" t="s">
        <v>21</v>
      </c>
      <c r="B10" s="6">
        <v>288235.67</v>
      </c>
      <c r="C10" s="6">
        <v>574639.31999999995</v>
      </c>
      <c r="D10" s="6">
        <v>902087.96</v>
      </c>
      <c r="E10" s="6">
        <v>380146.99999999802</v>
      </c>
      <c r="F10" s="6">
        <v>872302.929999999</v>
      </c>
      <c r="G10" s="6">
        <v>1511131.55</v>
      </c>
      <c r="H10" s="6">
        <v>1133827.8600000001</v>
      </c>
      <c r="I10" s="6">
        <v>320194.53000000003</v>
      </c>
      <c r="J10" s="6">
        <v>676535.13999999897</v>
      </c>
      <c r="K10" s="6">
        <v>1213444.0799999901</v>
      </c>
      <c r="L10" s="6">
        <v>912850.31999999913</v>
      </c>
      <c r="M10" s="6">
        <v>513400.38999999908</v>
      </c>
      <c r="N10" s="7">
        <f t="shared" si="0"/>
        <v>9298796.7499999832</v>
      </c>
    </row>
    <row r="11" spans="1:15">
      <c r="A11" s="10" t="s">
        <v>22</v>
      </c>
      <c r="B11" s="11">
        <f>SUM(B2:B10)</f>
        <v>12890208.179999998</v>
      </c>
      <c r="C11" s="11">
        <f t="shared" ref="C11:M11" si="1">SUM(C2:C10)</f>
        <v>12958379.28999998</v>
      </c>
      <c r="D11" s="11">
        <f t="shared" si="1"/>
        <v>13049514.429999989</v>
      </c>
      <c r="E11" s="11">
        <f t="shared" si="1"/>
        <v>11796709.009999987</v>
      </c>
      <c r="F11" s="11">
        <f t="shared" si="1"/>
        <v>12186393.09999999</v>
      </c>
      <c r="G11" s="11">
        <f t="shared" si="1"/>
        <v>12955588.349999998</v>
      </c>
      <c r="H11" s="11">
        <f t="shared" si="1"/>
        <v>12664311.369999977</v>
      </c>
      <c r="I11" s="11">
        <f t="shared" si="1"/>
        <v>11735987.839999979</v>
      </c>
      <c r="J11" s="11">
        <f t="shared" si="1"/>
        <v>11787922.319999978</v>
      </c>
      <c r="K11" s="11">
        <f t="shared" si="1"/>
        <v>12830233.50999997</v>
      </c>
      <c r="L11" s="11">
        <f t="shared" si="1"/>
        <v>12726385.429999977</v>
      </c>
      <c r="M11" s="11">
        <f t="shared" si="1"/>
        <v>11815220.73999998</v>
      </c>
      <c r="N11" s="12">
        <f>SUM(N2:N10)</f>
        <v>149396853.56999978</v>
      </c>
    </row>
    <row r="12" spans="1:15">
      <c r="B12" s="13"/>
      <c r="C12" s="13"/>
      <c r="D12" s="13"/>
      <c r="E12" s="13"/>
      <c r="F12" s="13"/>
      <c r="G12" s="13"/>
      <c r="H12" s="13"/>
      <c r="I12" s="14"/>
      <c r="J12" s="14"/>
      <c r="K12" s="14"/>
      <c r="L12" s="14"/>
      <c r="M12" s="14"/>
      <c r="N12" s="23"/>
    </row>
    <row r="13" spans="1:15">
      <c r="A13" s="4" t="s">
        <v>23</v>
      </c>
      <c r="B13" s="6">
        <v>6135163.8899999801</v>
      </c>
      <c r="C13" s="6">
        <v>5978063.9199999878</v>
      </c>
      <c r="D13" s="6">
        <v>6598142.6999999778</v>
      </c>
      <c r="E13" s="6">
        <v>6090055.509999997</v>
      </c>
      <c r="F13" s="6">
        <v>6363158.4599999879</v>
      </c>
      <c r="G13" s="6">
        <v>6249713.289999987</v>
      </c>
      <c r="H13" s="6">
        <v>6057545.3999999873</v>
      </c>
      <c r="I13" s="6">
        <v>6264303.7099999879</v>
      </c>
      <c r="J13" s="6">
        <v>5978950.4399999892</v>
      </c>
      <c r="K13" s="6">
        <v>6197929.1299999785</v>
      </c>
      <c r="L13" s="6">
        <v>6211965.6399999866</v>
      </c>
      <c r="M13" s="6">
        <v>6062087.3599999882</v>
      </c>
      <c r="N13" s="7">
        <f>SUM(B13:M13)</f>
        <v>74187079.449999824</v>
      </c>
    </row>
    <row r="14" spans="1:15">
      <c r="A14" s="4" t="s">
        <v>24</v>
      </c>
      <c r="B14" s="6">
        <v>594962.33999999857</v>
      </c>
      <c r="C14" s="6">
        <v>521319.08999999892</v>
      </c>
      <c r="D14" s="6">
        <v>593260.52999999805</v>
      </c>
      <c r="E14" s="6">
        <v>479552.05999999883</v>
      </c>
      <c r="F14" s="6">
        <v>565192.09999999963</v>
      </c>
      <c r="G14" s="6">
        <v>509497.96999999782</v>
      </c>
      <c r="H14" s="6">
        <v>512701.89999999787</v>
      </c>
      <c r="I14" s="6">
        <v>517062.18999999895</v>
      </c>
      <c r="J14" s="6">
        <v>476320.66999999981</v>
      </c>
      <c r="K14" s="6">
        <v>523490.16999999789</v>
      </c>
      <c r="L14" s="6">
        <v>498769.90999999968</v>
      </c>
      <c r="M14" s="6">
        <v>652033.15999999875</v>
      </c>
      <c r="N14" s="7">
        <f>SUM(B14:M14)</f>
        <v>6444162.0899999849</v>
      </c>
    </row>
    <row r="15" spans="1:15">
      <c r="A15" s="4" t="s">
        <v>25</v>
      </c>
      <c r="B15" s="6">
        <v>500288.07999999786</v>
      </c>
      <c r="C15" s="6">
        <v>489978.83999999863</v>
      </c>
      <c r="D15" s="6">
        <v>521365.32999999874</v>
      </c>
      <c r="E15" s="6">
        <v>460498.59999999969</v>
      </c>
      <c r="F15" s="6">
        <v>469844.7399999997</v>
      </c>
      <c r="G15" s="6">
        <v>494371.38999999978</v>
      </c>
      <c r="H15" s="6">
        <v>490005.43999999971</v>
      </c>
      <c r="I15" s="6">
        <v>471450.2799999998</v>
      </c>
      <c r="J15" s="6">
        <v>487303.53999999992</v>
      </c>
      <c r="K15" s="6">
        <v>488657.09999999986</v>
      </c>
      <c r="L15" s="6">
        <v>445159.55999999976</v>
      </c>
      <c r="M15" s="6">
        <v>473757.04999999789</v>
      </c>
      <c r="N15" s="7">
        <f>SUM(B15:M15)</f>
        <v>5792679.9499999899</v>
      </c>
    </row>
    <row r="16" spans="1:15">
      <c r="A16" s="4" t="s">
        <v>21</v>
      </c>
      <c r="B16" s="6">
        <v>169182.88999999911</v>
      </c>
      <c r="C16" s="6">
        <v>477508.76</v>
      </c>
      <c r="D16" s="6">
        <v>771795.85</v>
      </c>
      <c r="E16" s="6">
        <v>307335.15999999992</v>
      </c>
      <c r="F16" s="6">
        <v>645225.25999999908</v>
      </c>
      <c r="G16" s="6">
        <v>1168062.5399999998</v>
      </c>
      <c r="H16" s="6">
        <v>818083.42999999982</v>
      </c>
      <c r="I16" s="6">
        <v>467376.02999999997</v>
      </c>
      <c r="J16" s="6">
        <v>569765.36999999895</v>
      </c>
      <c r="K16" s="6">
        <v>941440.01999999909</v>
      </c>
      <c r="L16" s="6">
        <v>726267.99</v>
      </c>
      <c r="M16" s="6">
        <v>411942.34999999893</v>
      </c>
      <c r="N16" s="7">
        <f>SUM(B16:M16)</f>
        <v>7473985.6499999957</v>
      </c>
    </row>
    <row r="17" spans="1:14">
      <c r="A17" s="4" t="s">
        <v>26</v>
      </c>
      <c r="B17" s="6">
        <v>1492496.9499999988</v>
      </c>
      <c r="C17" s="6">
        <v>1692960.7000000014</v>
      </c>
      <c r="D17" s="6">
        <v>845223.66000000143</v>
      </c>
      <c r="E17" s="6">
        <v>897793.22999999754</v>
      </c>
      <c r="F17" s="6">
        <v>793636.67999999959</v>
      </c>
      <c r="G17" s="6">
        <v>1072618.8000000003</v>
      </c>
      <c r="H17" s="6">
        <v>1000682.1799999989</v>
      </c>
      <c r="I17" s="6">
        <v>1012603.9100000017</v>
      </c>
      <c r="J17" s="6">
        <v>750427.76999999839</v>
      </c>
      <c r="K17" s="6">
        <v>1011240.8299999925</v>
      </c>
      <c r="L17" s="6">
        <v>1186765.3800000008</v>
      </c>
      <c r="M17" s="6">
        <v>1853484.3099999961</v>
      </c>
      <c r="N17" s="7">
        <f>SUM(B17:M17)</f>
        <v>13609934.399999987</v>
      </c>
    </row>
    <row r="18" spans="1:14">
      <c r="A18" s="10" t="s">
        <v>27</v>
      </c>
      <c r="B18" s="11">
        <f>SUM(B13:B17)</f>
        <v>8892094.1499999743</v>
      </c>
      <c r="C18" s="11">
        <f t="shared" ref="C18:M18" si="2">SUM(C13:C17)</f>
        <v>9159831.3099999875</v>
      </c>
      <c r="D18" s="11">
        <f t="shared" si="2"/>
        <v>9329788.0699999779</v>
      </c>
      <c r="E18" s="11">
        <f t="shared" si="2"/>
        <v>8235234.5599999931</v>
      </c>
      <c r="F18" s="11">
        <f t="shared" si="2"/>
        <v>8837057.2399999853</v>
      </c>
      <c r="G18" s="11">
        <f t="shared" si="2"/>
        <v>9494263.9899999853</v>
      </c>
      <c r="H18" s="11">
        <f t="shared" si="2"/>
        <v>8879018.3499999829</v>
      </c>
      <c r="I18" s="11">
        <f t="shared" si="2"/>
        <v>8732796.119999988</v>
      </c>
      <c r="J18" s="11">
        <f t="shared" si="2"/>
        <v>8262767.789999987</v>
      </c>
      <c r="K18" s="11">
        <f t="shared" si="2"/>
        <v>9162757.2499999683</v>
      </c>
      <c r="L18" s="11">
        <f t="shared" si="2"/>
        <v>9068928.4799999855</v>
      </c>
      <c r="M18" s="11">
        <f t="shared" si="2"/>
        <v>9453304.22999998</v>
      </c>
      <c r="N18" s="12">
        <f>SUM(N13:N17)</f>
        <v>107507841.53999978</v>
      </c>
    </row>
    <row r="19" spans="1:14">
      <c r="B19" s="13"/>
      <c r="C19" s="13"/>
      <c r="D19" s="13"/>
      <c r="E19" s="13"/>
      <c r="F19" s="13"/>
      <c r="G19" s="13"/>
      <c r="H19" s="13"/>
      <c r="I19" s="14"/>
      <c r="J19" s="14"/>
      <c r="K19" s="14"/>
      <c r="L19" s="14"/>
      <c r="M19" s="14"/>
      <c r="N19" s="23"/>
    </row>
    <row r="20" spans="1:14">
      <c r="A20" s="10" t="s">
        <v>28</v>
      </c>
      <c r="B20" s="11">
        <f>B11-B18</f>
        <v>3998114.0300000235</v>
      </c>
      <c r="C20" s="11">
        <f t="shared" ref="C20:M20" si="3">C11-C18</f>
        <v>3798547.979999993</v>
      </c>
      <c r="D20" s="11">
        <f t="shared" si="3"/>
        <v>3719726.3600000106</v>
      </c>
      <c r="E20" s="11">
        <f t="shared" si="3"/>
        <v>3561474.4499999937</v>
      </c>
      <c r="F20" s="11">
        <f t="shared" si="3"/>
        <v>3349335.860000005</v>
      </c>
      <c r="G20" s="11">
        <f t="shared" si="3"/>
        <v>3461324.3600000124</v>
      </c>
      <c r="H20" s="11">
        <f t="shared" si="3"/>
        <v>3785293.019999994</v>
      </c>
      <c r="I20" s="11">
        <f t="shared" si="3"/>
        <v>3003191.7199999914</v>
      </c>
      <c r="J20" s="11">
        <f t="shared" si="3"/>
        <v>3525154.5299999909</v>
      </c>
      <c r="K20" s="11">
        <f t="shared" si="3"/>
        <v>3667476.2600000016</v>
      </c>
      <c r="L20" s="11">
        <f t="shared" si="3"/>
        <v>3657456.9499999918</v>
      </c>
      <c r="M20" s="11">
        <f t="shared" si="3"/>
        <v>2361916.5099999998</v>
      </c>
      <c r="N20" s="12">
        <f>N11-N18</f>
        <v>41889012.030000001</v>
      </c>
    </row>
    <row r="21" spans="1:14">
      <c r="A21" s="18" t="s">
        <v>29</v>
      </c>
      <c r="B21" s="19">
        <f>B20/B11</f>
        <v>0.31016675403298444</v>
      </c>
      <c r="C21" s="19">
        <v>0.29672492806350509</v>
      </c>
      <c r="D21" s="19">
        <v>0.28592330195216442</v>
      </c>
      <c r="E21" s="19">
        <v>0.30660721201519775</v>
      </c>
      <c r="F21" s="19">
        <v>0.2762564669283567</v>
      </c>
      <c r="G21" s="19">
        <v>0.26650806948597011</v>
      </c>
      <c r="H21" s="19">
        <v>0.30144815366624111</v>
      </c>
      <c r="I21" s="18">
        <v>0.25235729918530181</v>
      </c>
      <c r="J21" s="18">
        <v>0.29907753061405035</v>
      </c>
      <c r="K21" s="18">
        <v>0.28629226181281131</v>
      </c>
      <c r="L21" s="18">
        <v>0.28750397483794354</v>
      </c>
      <c r="M21" s="18">
        <v>0.19914580030097709</v>
      </c>
      <c r="N21" s="20">
        <v>0.28134269383590366</v>
      </c>
    </row>
    <row r="22" spans="1:14">
      <c r="B22" s="13"/>
      <c r="C22" s="13"/>
      <c r="D22" s="13"/>
      <c r="E22" s="13"/>
      <c r="F22" s="13"/>
      <c r="G22" s="13"/>
      <c r="H22" s="13"/>
      <c r="I22" s="14"/>
      <c r="J22" s="14"/>
      <c r="K22" s="14"/>
      <c r="L22" s="14"/>
      <c r="M22" s="14"/>
      <c r="N22" s="23"/>
    </row>
    <row r="23" spans="1:14">
      <c r="A23" s="4" t="s">
        <v>23</v>
      </c>
      <c r="B23" s="6">
        <v>1954938.84</v>
      </c>
      <c r="C23" s="6">
        <v>1930076.95</v>
      </c>
      <c r="D23" s="6">
        <v>2027842.7999999898</v>
      </c>
      <c r="E23" s="6">
        <v>2000206.8799999985</v>
      </c>
      <c r="F23" s="6">
        <v>2008868.5599999991</v>
      </c>
      <c r="G23" s="6">
        <v>1975629.9699999895</v>
      </c>
      <c r="H23" s="6">
        <v>2001040.689999989</v>
      </c>
      <c r="I23" s="6">
        <v>2001369.8299999894</v>
      </c>
      <c r="J23" s="6">
        <v>1968441.3199999896</v>
      </c>
      <c r="K23" s="6">
        <v>1987454.52999999</v>
      </c>
      <c r="L23" s="6">
        <v>1982810.959999989</v>
      </c>
      <c r="M23" s="6">
        <v>2004116.7199999897</v>
      </c>
      <c r="N23" s="7">
        <f t="shared" ref="N23:N28" si="4">SUM(B23:M23)</f>
        <v>23842798.049999915</v>
      </c>
    </row>
    <row r="24" spans="1:14">
      <c r="A24" s="4" t="s">
        <v>24</v>
      </c>
      <c r="B24" s="6">
        <v>180146.06999999986</v>
      </c>
      <c r="C24" s="6">
        <v>152940.46999999997</v>
      </c>
      <c r="D24" s="6">
        <v>311909.38999999996</v>
      </c>
      <c r="E24" s="6">
        <v>186058.27999999988</v>
      </c>
      <c r="F24" s="6">
        <v>109927.78</v>
      </c>
      <c r="G24" s="6">
        <v>151911.3599999999</v>
      </c>
      <c r="H24" s="6">
        <v>137415.96999999991</v>
      </c>
      <c r="I24" s="6">
        <v>128937.01999999999</v>
      </c>
      <c r="J24" s="6">
        <v>112022.23999999989</v>
      </c>
      <c r="K24" s="6">
        <v>106281.14999999981</v>
      </c>
      <c r="L24" s="6">
        <v>100255.19999999969</v>
      </c>
      <c r="M24" s="6">
        <v>51728.859999999891</v>
      </c>
      <c r="N24" s="7">
        <f t="shared" si="4"/>
        <v>1729533.7899999991</v>
      </c>
    </row>
    <row r="25" spans="1:14">
      <c r="A25" s="4" t="s">
        <v>25</v>
      </c>
      <c r="B25" s="6">
        <v>165329.17999999979</v>
      </c>
      <c r="C25" s="6">
        <v>157225.81999999989</v>
      </c>
      <c r="D25" s="6">
        <v>173450.7</v>
      </c>
      <c r="E25" s="6">
        <v>158955.18000000002</v>
      </c>
      <c r="F25" s="6">
        <v>151177.15999999997</v>
      </c>
      <c r="G25" s="6">
        <v>177691.21000000002</v>
      </c>
      <c r="H25" s="6">
        <v>202331.459999999</v>
      </c>
      <c r="I25" s="6">
        <v>168834.59000000003</v>
      </c>
      <c r="J25" s="6">
        <v>721443.97999999893</v>
      </c>
      <c r="K25" s="6">
        <v>161383.09999999899</v>
      </c>
      <c r="L25" s="6">
        <v>109117.58999999998</v>
      </c>
      <c r="M25" s="6">
        <v>101439.83999999987</v>
      </c>
      <c r="N25" s="7">
        <f t="shared" si="4"/>
        <v>2448379.8099999963</v>
      </c>
    </row>
    <row r="26" spans="1:14">
      <c r="A26" s="4" t="s">
        <v>30</v>
      </c>
      <c r="B26" s="6">
        <v>338049.49</v>
      </c>
      <c r="C26" s="6">
        <v>372016.08</v>
      </c>
      <c r="D26" s="6">
        <v>286833.27</v>
      </c>
      <c r="E26" s="6">
        <v>195902.05</v>
      </c>
      <c r="F26" s="6">
        <v>318924.56</v>
      </c>
      <c r="G26" s="6">
        <v>291666.67</v>
      </c>
      <c r="H26" s="6">
        <v>325666.67</v>
      </c>
      <c r="I26" s="6">
        <v>292459.90999999997</v>
      </c>
      <c r="J26" s="6">
        <v>291666.67</v>
      </c>
      <c r="K26" s="6">
        <v>298666.67</v>
      </c>
      <c r="L26" s="6">
        <v>-206083.33</v>
      </c>
      <c r="M26" s="6">
        <v>-663180.39</v>
      </c>
      <c r="N26" s="7">
        <f t="shared" si="4"/>
        <v>2142588.3199999998</v>
      </c>
    </row>
    <row r="27" spans="1:14">
      <c r="A27" s="4" t="s">
        <v>31</v>
      </c>
      <c r="B27" s="6">
        <v>8067.7999999999893</v>
      </c>
      <c r="C27" s="6">
        <v>10936.88</v>
      </c>
      <c r="D27" s="6">
        <v>10570.71</v>
      </c>
      <c r="E27" s="6">
        <v>10062.969999999999</v>
      </c>
      <c r="F27" s="6">
        <v>1538.9399999999998</v>
      </c>
      <c r="G27" s="6">
        <v>18396.330000000002</v>
      </c>
      <c r="H27" s="6">
        <v>12762.499999999998</v>
      </c>
      <c r="I27" s="6">
        <v>2702.5400000000009</v>
      </c>
      <c r="J27" s="6">
        <v>4982.2</v>
      </c>
      <c r="K27" s="6">
        <v>11482.839999999997</v>
      </c>
      <c r="L27" s="6">
        <v>17257.950000000004</v>
      </c>
      <c r="M27" s="6">
        <v>4050.1099999999901</v>
      </c>
      <c r="N27" s="7">
        <f t="shared" si="4"/>
        <v>112811.76999999996</v>
      </c>
    </row>
    <row r="28" spans="1:14">
      <c r="A28" s="4" t="s">
        <v>26</v>
      </c>
      <c r="B28" s="6">
        <v>78904.33000000121</v>
      </c>
      <c r="C28" s="6">
        <v>106485.3000000021</v>
      </c>
      <c r="D28" s="6">
        <v>73492.13000000146</v>
      </c>
      <c r="E28" s="6">
        <v>73227.459999999614</v>
      </c>
      <c r="F28" s="6">
        <v>60603.580000000424</v>
      </c>
      <c r="G28" s="6">
        <v>86488.949999999022</v>
      </c>
      <c r="H28" s="6">
        <v>70550.22000000054</v>
      </c>
      <c r="I28" s="6">
        <v>76255.35000000264</v>
      </c>
      <c r="J28" s="6">
        <v>86665.319999999163</v>
      </c>
      <c r="K28" s="6">
        <v>82829.230000000738</v>
      </c>
      <c r="L28" s="6">
        <v>67806.239999999656</v>
      </c>
      <c r="M28" s="6">
        <v>112471.94999999965</v>
      </c>
      <c r="N28" s="7">
        <f t="shared" si="4"/>
        <v>975780.06000000611</v>
      </c>
    </row>
    <row r="29" spans="1:14">
      <c r="A29" s="10" t="s">
        <v>32</v>
      </c>
      <c r="B29" s="11">
        <f>SUM(B23:B28)</f>
        <v>2725435.7100000009</v>
      </c>
      <c r="C29" s="11">
        <f t="shared" ref="C29:M29" si="5">SUM(C23:C28)</f>
        <v>2729681.5000000019</v>
      </c>
      <c r="D29" s="11">
        <f t="shared" si="5"/>
        <v>2884098.9999999912</v>
      </c>
      <c r="E29" s="11">
        <f t="shared" si="5"/>
        <v>2624412.819999998</v>
      </c>
      <c r="F29" s="11">
        <f t="shared" si="5"/>
        <v>2651040.5799999996</v>
      </c>
      <c r="G29" s="11">
        <f t="shared" si="5"/>
        <v>2701784.4899999881</v>
      </c>
      <c r="H29" s="11">
        <f t="shared" si="5"/>
        <v>2749767.5099999886</v>
      </c>
      <c r="I29" s="11">
        <f t="shared" si="5"/>
        <v>2670559.2399999918</v>
      </c>
      <c r="J29" s="11">
        <f t="shared" si="5"/>
        <v>3185221.7299999879</v>
      </c>
      <c r="K29" s="11">
        <f t="shared" si="5"/>
        <v>2648097.5199999898</v>
      </c>
      <c r="L29" s="11">
        <f t="shared" si="5"/>
        <v>2071164.6099999885</v>
      </c>
      <c r="M29" s="11">
        <f t="shared" si="5"/>
        <v>1610627.0899999894</v>
      </c>
      <c r="N29" s="12">
        <f>SUM(N23:N28)</f>
        <v>31251891.799999915</v>
      </c>
    </row>
    <row r="30" spans="1:14">
      <c r="B30" s="13"/>
      <c r="C30" s="13"/>
      <c r="D30" s="13"/>
      <c r="E30" s="13"/>
      <c r="F30" s="13"/>
      <c r="G30" s="13"/>
      <c r="H30" s="13"/>
      <c r="I30" s="14"/>
      <c r="J30" s="14"/>
      <c r="K30" s="14"/>
      <c r="L30" s="14"/>
      <c r="M30" s="14"/>
      <c r="N30" s="14"/>
    </row>
    <row r="31" spans="1:14">
      <c r="A31" s="10" t="s">
        <v>33</v>
      </c>
      <c r="B31" s="11">
        <v>174803.80000000002</v>
      </c>
      <c r="C31" s="11">
        <v>134344.04999999999</v>
      </c>
      <c r="D31" s="11">
        <v>166642.39999999997</v>
      </c>
      <c r="E31" s="11">
        <v>255335.61</v>
      </c>
      <c r="F31" s="11">
        <v>177920.87999999998</v>
      </c>
      <c r="G31" s="11">
        <v>144032.94999999902</v>
      </c>
      <c r="H31" s="11">
        <v>129127.97</v>
      </c>
      <c r="I31" s="21">
        <v>265323.71999999997</v>
      </c>
      <c r="J31" s="21">
        <v>155422.91999999998</v>
      </c>
      <c r="K31" s="21">
        <v>205155.4199999999</v>
      </c>
      <c r="L31" s="21">
        <v>286202.17</v>
      </c>
      <c r="M31" s="21">
        <v>212108.95999999897</v>
      </c>
      <c r="N31" s="12">
        <f>SUM(B31:M31)</f>
        <v>2306420.8499999978</v>
      </c>
    </row>
    <row r="32" spans="1:14">
      <c r="A32" s="10" t="s">
        <v>34</v>
      </c>
      <c r="B32" s="11">
        <v>217530.6699999999</v>
      </c>
      <c r="C32" s="11">
        <v>247957.12999999977</v>
      </c>
      <c r="D32" s="11">
        <v>262951.46999999991</v>
      </c>
      <c r="E32" s="11">
        <v>222584.83999999886</v>
      </c>
      <c r="F32" s="11">
        <v>247405.05999999892</v>
      </c>
      <c r="G32" s="11">
        <v>197764.08</v>
      </c>
      <c r="H32" s="11">
        <v>188179.8999999988</v>
      </c>
      <c r="I32" s="21">
        <v>237457.299999999</v>
      </c>
      <c r="J32" s="21">
        <v>210725.84999999902</v>
      </c>
      <c r="K32" s="21">
        <v>444102.20999999886</v>
      </c>
      <c r="L32" s="21">
        <v>229345.88999999998</v>
      </c>
      <c r="M32" s="21">
        <v>214684.72999999995</v>
      </c>
      <c r="N32" s="12">
        <f>SUM(B32:M32)</f>
        <v>2920689.1299999929</v>
      </c>
    </row>
    <row r="33" spans="1:14">
      <c r="B33" s="13"/>
      <c r="C33" s="13"/>
      <c r="D33" s="13"/>
      <c r="E33" s="13"/>
      <c r="F33" s="13"/>
      <c r="G33" s="13"/>
      <c r="H33" s="13"/>
      <c r="I33" s="14"/>
      <c r="J33" s="14"/>
      <c r="K33" s="14"/>
      <c r="L33" s="14"/>
      <c r="M33" s="14"/>
      <c r="N33" s="23"/>
    </row>
    <row r="34" spans="1:14">
      <c r="A34" s="4" t="s">
        <v>35</v>
      </c>
      <c r="B34" s="6">
        <v>67949</v>
      </c>
      <c r="C34" s="6">
        <v>72304.72</v>
      </c>
      <c r="D34" s="6">
        <v>73661.930000000008</v>
      </c>
      <c r="E34" s="6">
        <v>97772.679999999978</v>
      </c>
      <c r="F34" s="6">
        <v>135178.93999999997</v>
      </c>
      <c r="G34" s="6">
        <v>59271.35</v>
      </c>
      <c r="H34" s="6">
        <v>34185.83</v>
      </c>
      <c r="I34" s="6">
        <v>40235.859999999986</v>
      </c>
      <c r="J34" s="6">
        <v>15015.800000000001</v>
      </c>
      <c r="K34" s="6">
        <v>29860.94</v>
      </c>
      <c r="L34" s="6">
        <v>-31132.619999999995</v>
      </c>
      <c r="M34" s="6">
        <v>18367.089999999997</v>
      </c>
      <c r="N34" s="7">
        <f t="shared" ref="N34:N39" si="6">SUM(B34:M34)</f>
        <v>612671.5199999999</v>
      </c>
    </row>
    <row r="35" spans="1:14">
      <c r="A35" s="4" t="s">
        <v>36</v>
      </c>
      <c r="B35" s="6">
        <v>14523.49</v>
      </c>
      <c r="C35" s="6">
        <v>21016.93</v>
      </c>
      <c r="D35" s="6">
        <v>4225.7700000000095</v>
      </c>
      <c r="E35" s="6">
        <v>6263.4399999999987</v>
      </c>
      <c r="F35" s="6">
        <v>5968.36</v>
      </c>
      <c r="G35" s="6">
        <v>8121.0199999999995</v>
      </c>
      <c r="H35" s="6">
        <v>7806.7599999999893</v>
      </c>
      <c r="I35" s="6">
        <v>18748.13</v>
      </c>
      <c r="J35" s="6">
        <v>34434.660000000003</v>
      </c>
      <c r="K35" s="6">
        <v>7431.3499999999995</v>
      </c>
      <c r="L35" s="6">
        <v>-14456.4099999999</v>
      </c>
      <c r="M35" s="6">
        <v>55627.71</v>
      </c>
      <c r="N35" s="7">
        <f t="shared" si="6"/>
        <v>169711.21000000011</v>
      </c>
    </row>
    <row r="36" spans="1:14">
      <c r="A36" s="4" t="s">
        <v>37</v>
      </c>
      <c r="B36" s="6">
        <v>58515.33</v>
      </c>
      <c r="C36" s="6">
        <v>56426.239999999998</v>
      </c>
      <c r="D36" s="6">
        <v>85795.99</v>
      </c>
      <c r="E36" s="6">
        <v>83643.899999999994</v>
      </c>
      <c r="F36" s="6">
        <v>98712.419999999896</v>
      </c>
      <c r="G36" s="6">
        <v>54469.8999999999</v>
      </c>
      <c r="H36" s="6">
        <v>101350.3599999999</v>
      </c>
      <c r="I36" s="6">
        <v>45910.69</v>
      </c>
      <c r="J36" s="6">
        <v>37377.529999999897</v>
      </c>
      <c r="K36" s="6">
        <v>118135.57999999999</v>
      </c>
      <c r="L36" s="6">
        <v>84361.62</v>
      </c>
      <c r="M36" s="6">
        <v>145750.25</v>
      </c>
      <c r="N36" s="7">
        <f t="shared" si="6"/>
        <v>970449.80999999947</v>
      </c>
    </row>
    <row r="37" spans="1:14">
      <c r="A37" s="4" t="s">
        <v>38</v>
      </c>
      <c r="B37" s="6">
        <v>130277.98000000001</v>
      </c>
      <c r="C37" s="6">
        <v>139915.46999999991</v>
      </c>
      <c r="D37" s="6">
        <v>132233.90999999989</v>
      </c>
      <c r="E37" s="6">
        <v>129993.28999999989</v>
      </c>
      <c r="F37" s="6">
        <v>130029.56</v>
      </c>
      <c r="G37" s="6">
        <v>131923.5499999999</v>
      </c>
      <c r="H37" s="6">
        <v>134469.96000000002</v>
      </c>
      <c r="I37" s="6">
        <v>115344.76000000002</v>
      </c>
      <c r="J37" s="6">
        <v>125089.03</v>
      </c>
      <c r="K37" s="6">
        <v>163734.89000000001</v>
      </c>
      <c r="L37" s="6">
        <v>141340.57999999996</v>
      </c>
      <c r="M37" s="6">
        <v>128195.43000000002</v>
      </c>
      <c r="N37" s="7">
        <f t="shared" si="6"/>
        <v>1602548.41</v>
      </c>
    </row>
    <row r="38" spans="1:14">
      <c r="A38" s="4" t="s">
        <v>39</v>
      </c>
      <c r="B38" s="6">
        <v>90817.729999999778</v>
      </c>
      <c r="C38" s="6">
        <v>112546.49999999988</v>
      </c>
      <c r="D38" s="6">
        <v>143120.08999999988</v>
      </c>
      <c r="E38" s="6">
        <v>103644.07999999986</v>
      </c>
      <c r="F38" s="6">
        <v>113264.6099999999</v>
      </c>
      <c r="G38" s="6">
        <v>107536.09999999989</v>
      </c>
      <c r="H38" s="6">
        <v>59690.979999999799</v>
      </c>
      <c r="I38" s="6">
        <v>87485.349999999875</v>
      </c>
      <c r="J38" s="6">
        <v>86785.449999999895</v>
      </c>
      <c r="K38" s="6">
        <v>216348.3499999989</v>
      </c>
      <c r="L38" s="6">
        <v>126596.58999999979</v>
      </c>
      <c r="M38" s="6">
        <v>251839.13</v>
      </c>
      <c r="N38" s="7">
        <f t="shared" si="6"/>
        <v>1499674.9599999976</v>
      </c>
    </row>
    <row r="39" spans="1:14">
      <c r="A39" s="4" t="s">
        <v>26</v>
      </c>
      <c r="B39" s="6">
        <v>72781.919999999896</v>
      </c>
      <c r="C39" s="6">
        <v>69718.370000000112</v>
      </c>
      <c r="D39" s="6">
        <v>347289.33999999968</v>
      </c>
      <c r="E39" s="6">
        <v>50051.910000000018</v>
      </c>
      <c r="F39" s="6">
        <v>150559.24</v>
      </c>
      <c r="G39" s="6">
        <v>226775.68999999994</v>
      </c>
      <c r="H39" s="6">
        <v>186674.57999999981</v>
      </c>
      <c r="I39" s="6">
        <v>302468.66000000009</v>
      </c>
      <c r="J39" s="6">
        <v>16198.389999999961</v>
      </c>
      <c r="K39" s="6">
        <v>111260.64999999972</v>
      </c>
      <c r="L39" s="6">
        <v>79344.459999999963</v>
      </c>
      <c r="M39" s="6">
        <v>106223.29000000002</v>
      </c>
      <c r="N39" s="7">
        <f t="shared" si="6"/>
        <v>1719346.4999999991</v>
      </c>
    </row>
    <row r="40" spans="1:14">
      <c r="A40" s="10" t="s">
        <v>40</v>
      </c>
      <c r="B40" s="11">
        <f>SUM(B34:B39)</f>
        <v>434865.44999999972</v>
      </c>
      <c r="C40" s="11">
        <f t="shared" ref="C40:M40" si="7">SUM(C34:C39)</f>
        <v>471928.22999999986</v>
      </c>
      <c r="D40" s="11">
        <f t="shared" si="7"/>
        <v>786327.02999999933</v>
      </c>
      <c r="E40" s="11">
        <f t="shared" si="7"/>
        <v>471369.2999999997</v>
      </c>
      <c r="F40" s="11">
        <f t="shared" si="7"/>
        <v>633713.12999999977</v>
      </c>
      <c r="G40" s="11">
        <f t="shared" si="7"/>
        <v>588097.60999999964</v>
      </c>
      <c r="H40" s="11">
        <f t="shared" si="7"/>
        <v>524178.46999999951</v>
      </c>
      <c r="I40" s="11">
        <f t="shared" si="7"/>
        <v>610193.44999999995</v>
      </c>
      <c r="J40" s="11">
        <f t="shared" si="7"/>
        <v>314900.85999999975</v>
      </c>
      <c r="K40" s="11">
        <f t="shared" si="7"/>
        <v>646771.75999999861</v>
      </c>
      <c r="L40" s="11">
        <f t="shared" si="7"/>
        <v>386054.2199999998</v>
      </c>
      <c r="M40" s="11">
        <f t="shared" si="7"/>
        <v>706002.9</v>
      </c>
      <c r="N40" s="12">
        <f>SUM(N34:N39)</f>
        <v>6574402.4099999955</v>
      </c>
    </row>
    <row r="41" spans="1:14">
      <c r="B41" s="13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23"/>
    </row>
    <row r="42" spans="1:14">
      <c r="A42" s="4" t="s">
        <v>41</v>
      </c>
      <c r="B42" s="6">
        <v>225023.58999999988</v>
      </c>
      <c r="C42" s="6">
        <v>222702.63999999998</v>
      </c>
      <c r="D42" s="6">
        <v>227581.05</v>
      </c>
      <c r="E42" s="6">
        <v>214940.33999999991</v>
      </c>
      <c r="F42" s="6">
        <v>209624.3299999999</v>
      </c>
      <c r="G42" s="6">
        <v>202732.40999999997</v>
      </c>
      <c r="H42" s="6">
        <v>181341.06999999989</v>
      </c>
      <c r="I42" s="6">
        <v>187005.13</v>
      </c>
      <c r="J42" s="6">
        <v>179219.69000000093</v>
      </c>
      <c r="K42" s="6">
        <v>176327.3899999999</v>
      </c>
      <c r="L42" s="6">
        <v>172786.47999999986</v>
      </c>
      <c r="M42" s="6">
        <v>134024.21</v>
      </c>
      <c r="N42" s="7">
        <f t="shared" ref="N42:N43" si="8">SUM(B42:M42)</f>
        <v>2333308.3299999996</v>
      </c>
    </row>
    <row r="43" spans="1:14">
      <c r="A43" s="4" t="s">
        <v>26</v>
      </c>
      <c r="B43" s="6">
        <v>102210.18999999993</v>
      </c>
      <c r="C43" s="6">
        <v>80157.059999999881</v>
      </c>
      <c r="D43" s="6">
        <v>100185.86999999982</v>
      </c>
      <c r="E43" s="6">
        <v>141159.87999999989</v>
      </c>
      <c r="F43" s="6">
        <v>105829.37000000001</v>
      </c>
      <c r="G43" s="6">
        <v>81699.519999999975</v>
      </c>
      <c r="H43" s="6">
        <v>111828.45000000003</v>
      </c>
      <c r="I43" s="6">
        <v>106551.85999999991</v>
      </c>
      <c r="J43" s="6">
        <v>94899.180000000109</v>
      </c>
      <c r="K43" s="6">
        <v>106726.70000000003</v>
      </c>
      <c r="L43" s="6">
        <v>90962.729999999967</v>
      </c>
      <c r="M43" s="6">
        <v>44288.710000000006</v>
      </c>
      <c r="N43" s="7">
        <f t="shared" si="8"/>
        <v>1166499.5199999996</v>
      </c>
    </row>
    <row r="44" spans="1:14">
      <c r="A44" s="10" t="s">
        <v>42</v>
      </c>
      <c r="B44" s="11">
        <f>B42+B43</f>
        <v>327233.7799999998</v>
      </c>
      <c r="C44" s="11">
        <f t="shared" ref="C44:M44" si="9">C42+C43</f>
        <v>302859.69999999984</v>
      </c>
      <c r="D44" s="11">
        <f t="shared" si="9"/>
        <v>327766.91999999981</v>
      </c>
      <c r="E44" s="11">
        <f t="shared" si="9"/>
        <v>356100.2199999998</v>
      </c>
      <c r="F44" s="11">
        <f t="shared" si="9"/>
        <v>315453.6999999999</v>
      </c>
      <c r="G44" s="11">
        <f t="shared" si="9"/>
        <v>284431.92999999993</v>
      </c>
      <c r="H44" s="11">
        <f t="shared" si="9"/>
        <v>293169.5199999999</v>
      </c>
      <c r="I44" s="11">
        <f t="shared" si="9"/>
        <v>293556.98999999993</v>
      </c>
      <c r="J44" s="11">
        <f t="shared" si="9"/>
        <v>274118.87000000104</v>
      </c>
      <c r="K44" s="11">
        <f t="shared" si="9"/>
        <v>283054.08999999991</v>
      </c>
      <c r="L44" s="11">
        <f t="shared" si="9"/>
        <v>263749.20999999985</v>
      </c>
      <c r="M44" s="11">
        <f t="shared" si="9"/>
        <v>178312.91999999998</v>
      </c>
      <c r="N44" s="12">
        <f>N42+N43</f>
        <v>3499807.8499999992</v>
      </c>
    </row>
    <row r="45" spans="1:14">
      <c r="B45" s="13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23"/>
    </row>
    <row r="46" spans="1:14">
      <c r="A46" s="10" t="s">
        <v>43</v>
      </c>
      <c r="B46" s="11">
        <f>B44+B40+B32+B31+B29</f>
        <v>3879869.41</v>
      </c>
      <c r="C46" s="11">
        <f t="shared" ref="C46:M46" si="10">C44+C40+C32+C31+C29</f>
        <v>3886770.6100000013</v>
      </c>
      <c r="D46" s="11">
        <f t="shared" si="10"/>
        <v>4427786.8199999901</v>
      </c>
      <c r="E46" s="11">
        <f t="shared" si="10"/>
        <v>3929802.7899999963</v>
      </c>
      <c r="F46" s="11">
        <f t="shared" si="10"/>
        <v>4025533.3499999978</v>
      </c>
      <c r="G46" s="11">
        <f t="shared" si="10"/>
        <v>3916111.0599999866</v>
      </c>
      <c r="H46" s="11">
        <f t="shared" si="10"/>
        <v>3884423.3699999871</v>
      </c>
      <c r="I46" s="11">
        <f t="shared" si="10"/>
        <v>4077090.6999999909</v>
      </c>
      <c r="J46" s="11">
        <f t="shared" si="10"/>
        <v>4140390.2299999874</v>
      </c>
      <c r="K46" s="11">
        <f t="shared" si="10"/>
        <v>4227180.999999987</v>
      </c>
      <c r="L46" s="11">
        <f t="shared" si="10"/>
        <v>3236516.0999999885</v>
      </c>
      <c r="M46" s="11">
        <f t="shared" si="10"/>
        <v>2921736.5999999885</v>
      </c>
      <c r="N46" s="12">
        <f>N44+N40+N32+N31+N29</f>
        <v>46553212.039999902</v>
      </c>
    </row>
    <row r="47" spans="1:14">
      <c r="B47" s="13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23"/>
    </row>
    <row r="48" spans="1:14">
      <c r="A48" s="10" t="s">
        <v>44</v>
      </c>
      <c r="B48" s="11">
        <f>B20-B46</f>
        <v>118244.62000002339</v>
      </c>
      <c r="C48" s="11">
        <f t="shared" ref="C48:M48" si="11">C20-C46</f>
        <v>-88222.63000000827</v>
      </c>
      <c r="D48" s="11">
        <f t="shared" si="11"/>
        <v>-708060.45999997947</v>
      </c>
      <c r="E48" s="11">
        <f t="shared" si="11"/>
        <v>-368328.34000000264</v>
      </c>
      <c r="F48" s="11">
        <f t="shared" si="11"/>
        <v>-676197.48999999277</v>
      </c>
      <c r="G48" s="11">
        <f t="shared" si="11"/>
        <v>-454786.69999997411</v>
      </c>
      <c r="H48" s="11">
        <f t="shared" si="11"/>
        <v>-99130.349999993108</v>
      </c>
      <c r="I48" s="11">
        <f t="shared" si="11"/>
        <v>-1073898.9799999995</v>
      </c>
      <c r="J48" s="11">
        <f t="shared" si="11"/>
        <v>-615235.69999999646</v>
      </c>
      <c r="K48" s="11">
        <f t="shared" si="11"/>
        <v>-559704.73999998532</v>
      </c>
      <c r="L48" s="11">
        <f t="shared" si="11"/>
        <v>420940.85000000335</v>
      </c>
      <c r="M48" s="11">
        <f t="shared" si="11"/>
        <v>-559820.08999998868</v>
      </c>
      <c r="N48" s="12">
        <f>N20-N46</f>
        <v>-4664200.0099999011</v>
      </c>
    </row>
    <row r="49" spans="1:16">
      <c r="A49" s="18" t="s">
        <v>45</v>
      </c>
      <c r="B49" s="19">
        <f>B48/B11</f>
        <v>9.1732125927560786E-3</v>
      </c>
      <c r="C49" s="19">
        <f t="shared" ref="C49:M49" si="12">C48/C11</f>
        <v>-6.8081530896452408E-3</v>
      </c>
      <c r="D49" s="19">
        <f t="shared" si="12"/>
        <v>-5.4259525425114238E-2</v>
      </c>
      <c r="E49" s="19">
        <f t="shared" si="12"/>
        <v>-3.1222974109793952E-2</v>
      </c>
      <c r="F49" s="19">
        <f t="shared" si="12"/>
        <v>-5.5487910528669332E-2</v>
      </c>
      <c r="G49" s="19">
        <f t="shared" si="12"/>
        <v>-3.5103515773559926E-2</v>
      </c>
      <c r="H49" s="19">
        <f t="shared" si="12"/>
        <v>-7.8275357501726758E-3</v>
      </c>
      <c r="I49" s="19">
        <f t="shared" si="12"/>
        <v>-9.1504779541421319E-2</v>
      </c>
      <c r="J49" s="19">
        <f t="shared" si="12"/>
        <v>-5.2192038876618385E-2</v>
      </c>
      <c r="K49" s="19">
        <f t="shared" si="12"/>
        <v>-4.3623893482823028E-2</v>
      </c>
      <c r="L49" s="19">
        <f t="shared" si="12"/>
        <v>3.3076229878101694E-2</v>
      </c>
      <c r="M49" s="19">
        <f t="shared" si="12"/>
        <v>-4.7381263737607468E-2</v>
      </c>
      <c r="N49" s="20">
        <f>N48/N11</f>
        <v>-3.1220202424239771E-2</v>
      </c>
    </row>
    <row r="50" spans="1:16">
      <c r="B50" s="13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23"/>
      <c r="P50" s="23"/>
    </row>
    <row r="51" spans="1:16">
      <c r="A51" s="4" t="s">
        <v>46</v>
      </c>
      <c r="B51" s="6">
        <v>-34005</v>
      </c>
      <c r="C51" s="6">
        <v>-34005</v>
      </c>
      <c r="D51" s="6">
        <v>-10819.77</v>
      </c>
      <c r="E51" s="6">
        <v>-98150.900000000009</v>
      </c>
      <c r="F51" s="6">
        <v>-313918.17</v>
      </c>
      <c r="G51" s="6">
        <v>-183673.86</v>
      </c>
      <c r="H51" s="6">
        <v>-105592.02</v>
      </c>
      <c r="I51" s="6">
        <v>-78497.36</v>
      </c>
      <c r="J51" s="6">
        <v>430661.55</v>
      </c>
      <c r="K51" s="6">
        <v>-27090.019999999997</v>
      </c>
      <c r="L51" s="6">
        <v>-14935.099999999999</v>
      </c>
      <c r="M51" s="6">
        <v>-768181.71999999904</v>
      </c>
      <c r="N51" s="7">
        <f>SUM(B51:M51)</f>
        <v>-1238207.3699999989</v>
      </c>
    </row>
    <row r="52" spans="1:16">
      <c r="A52" s="10" t="s">
        <v>47</v>
      </c>
      <c r="B52" s="11">
        <f>B48+B51</f>
        <v>84239.620000023395</v>
      </c>
      <c r="C52" s="11">
        <f t="shared" ref="C52:M52" si="13">C48+C51</f>
        <v>-122227.63000000827</v>
      </c>
      <c r="D52" s="11">
        <f t="shared" si="13"/>
        <v>-718880.22999997949</v>
      </c>
      <c r="E52" s="11">
        <f t="shared" si="13"/>
        <v>-466479.24000000267</v>
      </c>
      <c r="F52" s="11">
        <f t="shared" si="13"/>
        <v>-990115.6599999927</v>
      </c>
      <c r="G52" s="11">
        <f t="shared" si="13"/>
        <v>-638460.5599999741</v>
      </c>
      <c r="H52" s="11">
        <f t="shared" si="13"/>
        <v>-204722.36999999313</v>
      </c>
      <c r="I52" s="11">
        <f t="shared" si="13"/>
        <v>-1152396.3399999996</v>
      </c>
      <c r="J52" s="11">
        <f t="shared" si="13"/>
        <v>-184574.14999999647</v>
      </c>
      <c r="K52" s="11">
        <f t="shared" si="13"/>
        <v>-586794.75999998534</v>
      </c>
      <c r="L52" s="11">
        <f t="shared" si="13"/>
        <v>406005.75000000338</v>
      </c>
      <c r="M52" s="11">
        <f t="shared" si="13"/>
        <v>-1328001.8099999877</v>
      </c>
      <c r="N52" s="12">
        <f>N48+N51</f>
        <v>-5902407.3799999002</v>
      </c>
    </row>
    <row r="53" spans="1:16">
      <c r="B53" s="13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23"/>
    </row>
    <row r="54" spans="1:16">
      <c r="A54" s="4" t="s">
        <v>49</v>
      </c>
      <c r="B54" s="6">
        <v>1448630.55</v>
      </c>
      <c r="C54" s="6">
        <v>1453157.889999999</v>
      </c>
      <c r="D54" s="6">
        <v>1440961.7599999991</v>
      </c>
      <c r="E54" s="6">
        <v>1446055.84</v>
      </c>
      <c r="F54" s="6">
        <v>1446348.46</v>
      </c>
      <c r="G54" s="6">
        <v>1424308.389999999</v>
      </c>
      <c r="H54" s="6">
        <v>1378220.99</v>
      </c>
      <c r="I54" s="6">
        <v>892167.05999999994</v>
      </c>
      <c r="J54" s="6">
        <v>1815371.07</v>
      </c>
      <c r="K54" s="6">
        <v>1399874.3099999998</v>
      </c>
      <c r="L54" s="6">
        <v>1405366.2</v>
      </c>
      <c r="M54" s="6">
        <v>1411827.0199999998</v>
      </c>
      <c r="N54" s="7">
        <f t="shared" ref="N54:N58" si="14">SUM(B54:M54)</f>
        <v>16962289.539999999</v>
      </c>
    </row>
    <row r="55" spans="1:16">
      <c r="A55" s="4" t="s">
        <v>50</v>
      </c>
      <c r="B55" s="6">
        <v>244034.60999999996</v>
      </c>
      <c r="C55" s="6">
        <v>242160.56999999998</v>
      </c>
      <c r="D55" s="6">
        <v>243849.28999999995</v>
      </c>
      <c r="E55" s="6">
        <v>245857.94</v>
      </c>
      <c r="F55" s="6">
        <v>244175.21999999991</v>
      </c>
      <c r="G55" s="6">
        <v>266454.98999999993</v>
      </c>
      <c r="H55" s="6">
        <v>219571.04</v>
      </c>
      <c r="I55" s="6">
        <v>228353.08999999997</v>
      </c>
      <c r="J55" s="6">
        <v>106105.73000000104</v>
      </c>
      <c r="K55" s="6">
        <v>223691.63999999998</v>
      </c>
      <c r="L55" s="6">
        <v>239925.27999999988</v>
      </c>
      <c r="M55" s="6">
        <v>206322.9</v>
      </c>
      <c r="N55" s="7">
        <f t="shared" si="14"/>
        <v>2710502.3000000007</v>
      </c>
    </row>
    <row r="56" spans="1:16">
      <c r="A56" s="4" t="s">
        <v>51</v>
      </c>
      <c r="B56" s="6">
        <v>1111.57</v>
      </c>
      <c r="C56" s="6">
        <v>31249.949999999997</v>
      </c>
      <c r="D56" s="6">
        <v>10800.880000000001</v>
      </c>
      <c r="E56" s="6">
        <v>-29759.139999999905</v>
      </c>
      <c r="F56" s="6">
        <v>-26321.84</v>
      </c>
      <c r="G56" s="6">
        <v>181091.73999999891</v>
      </c>
      <c r="H56" s="6">
        <v>105818.28</v>
      </c>
      <c r="I56" s="6">
        <v>23145.089999999997</v>
      </c>
      <c r="J56" s="6">
        <v>39610.99</v>
      </c>
      <c r="K56" s="6">
        <v>130032.08</v>
      </c>
      <c r="L56" s="6">
        <v>52695.759999999907</v>
      </c>
      <c r="M56" s="6">
        <v>-971968.66999999015</v>
      </c>
      <c r="N56" s="7">
        <f t="shared" si="14"/>
        <v>-452493.30999999127</v>
      </c>
    </row>
    <row r="57" spans="1:16">
      <c r="A57" s="4" t="s">
        <v>52</v>
      </c>
      <c r="B57" s="6">
        <v>-1512.47</v>
      </c>
      <c r="C57" s="6">
        <v>-1516.01</v>
      </c>
      <c r="D57" s="6">
        <v>1207023.01</v>
      </c>
      <c r="E57" s="6">
        <v>-1624.3</v>
      </c>
      <c r="F57" s="6">
        <v>-6291.0599999999995</v>
      </c>
      <c r="G57" s="6">
        <v>1301445.01</v>
      </c>
      <c r="H57" s="6">
        <v>-947.57</v>
      </c>
      <c r="I57" s="6">
        <v>-52062.91</v>
      </c>
      <c r="J57" s="6">
        <v>2860675.97</v>
      </c>
      <c r="K57" s="6">
        <v>873774.25999999966</v>
      </c>
      <c r="L57" s="6">
        <v>866191.91999999993</v>
      </c>
      <c r="M57" s="6">
        <v>66834.489999999991</v>
      </c>
      <c r="N57" s="7">
        <f t="shared" si="14"/>
        <v>7111990.3399999999</v>
      </c>
    </row>
    <row r="58" spans="1:16">
      <c r="A58" s="4" t="s">
        <v>26</v>
      </c>
      <c r="B58" s="6">
        <v>-192501.95000000007</v>
      </c>
      <c r="C58" s="6">
        <v>255175.51000000004</v>
      </c>
      <c r="D58" s="6">
        <v>153914.03000000038</v>
      </c>
      <c r="E58" s="6">
        <v>52052.14999999998</v>
      </c>
      <c r="F58" s="6">
        <v>214612.52000000037</v>
      </c>
      <c r="G58" s="6">
        <v>186665.73000000016</v>
      </c>
      <c r="H58" s="6">
        <v>59747.890000000101</v>
      </c>
      <c r="I58" s="6">
        <v>57300.430000000459</v>
      </c>
      <c r="J58" s="6">
        <v>94557.589999998527</v>
      </c>
      <c r="K58" s="6">
        <v>358852.48000000045</v>
      </c>
      <c r="L58" s="6">
        <v>21071.890000000622</v>
      </c>
      <c r="M58" s="6">
        <v>-5568643.0399999982</v>
      </c>
      <c r="N58" s="7">
        <f t="shared" si="14"/>
        <v>-4307194.7699999977</v>
      </c>
    </row>
    <row r="59" spans="1:16">
      <c r="A59" s="10" t="s">
        <v>53</v>
      </c>
      <c r="B59" s="11">
        <f>SUM(B54:B58)</f>
        <v>1499762.31</v>
      </c>
      <c r="C59" s="11">
        <f t="shared" ref="C59:M59" si="15">SUM(C54:C58)</f>
        <v>1980227.909999999</v>
      </c>
      <c r="D59" s="11">
        <f t="shared" si="15"/>
        <v>3056548.9699999993</v>
      </c>
      <c r="E59" s="11">
        <f t="shared" si="15"/>
        <v>1712582.49</v>
      </c>
      <c r="F59" s="11">
        <f t="shared" si="15"/>
        <v>1872523.3000000003</v>
      </c>
      <c r="G59" s="11">
        <f t="shared" si="15"/>
        <v>3359965.859999998</v>
      </c>
      <c r="H59" s="11">
        <f t="shared" si="15"/>
        <v>1762410.6300000001</v>
      </c>
      <c r="I59" s="11">
        <f t="shared" si="15"/>
        <v>1148902.7600000005</v>
      </c>
      <c r="J59" s="11">
        <f t="shared" si="15"/>
        <v>4916321.3500000006</v>
      </c>
      <c r="K59" s="11">
        <f t="shared" si="15"/>
        <v>2986224.77</v>
      </c>
      <c r="L59" s="11">
        <f t="shared" si="15"/>
        <v>2585251.0500000003</v>
      </c>
      <c r="M59" s="11">
        <f t="shared" si="15"/>
        <v>-4855627.2999999886</v>
      </c>
      <c r="N59" s="12">
        <f>SUM(N54:N58)</f>
        <v>22025094.100000009</v>
      </c>
    </row>
    <row r="60" spans="1:16">
      <c r="A60" s="24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6">
      <c r="A61" s="24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6">
      <c r="A62" s="10" t="s">
        <v>54</v>
      </c>
      <c r="B62" s="11">
        <f>B52-B59</f>
        <v>-1415522.6899999767</v>
      </c>
      <c r="C62" s="11">
        <f t="shared" ref="C62:N62" si="16">C52-C59</f>
        <v>-2102455.5400000075</v>
      </c>
      <c r="D62" s="11">
        <f t="shared" si="16"/>
        <v>-3775429.1999999788</v>
      </c>
      <c r="E62" s="11">
        <f t="shared" si="16"/>
        <v>-2179061.7300000028</v>
      </c>
      <c r="F62" s="11">
        <f t="shared" si="16"/>
        <v>-2862638.959999993</v>
      </c>
      <c r="G62" s="11">
        <f t="shared" si="16"/>
        <v>-3998426.419999972</v>
      </c>
      <c r="H62" s="11">
        <f t="shared" si="16"/>
        <v>-1967132.9999999932</v>
      </c>
      <c r="I62" s="11">
        <f t="shared" si="16"/>
        <v>-2301299.1</v>
      </c>
      <c r="J62" s="11">
        <f t="shared" si="16"/>
        <v>-5100895.4999999972</v>
      </c>
      <c r="K62" s="11">
        <f t="shared" si="16"/>
        <v>-3573019.5299999854</v>
      </c>
      <c r="L62" s="11">
        <f t="shared" si="16"/>
        <v>-2179245.299999997</v>
      </c>
      <c r="M62" s="11">
        <f t="shared" si="16"/>
        <v>3527625.4900000012</v>
      </c>
      <c r="N62" s="11">
        <f t="shared" si="16"/>
        <v>-27927501.479999907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9806-F8A6-4566-B7C3-1461F21AD2E9}">
  <sheetPr>
    <outlinePr summaryBelow="0" summaryRight="0"/>
  </sheetPr>
  <dimension ref="A1:N986"/>
  <sheetViews>
    <sheetView workbookViewId="0">
      <pane ySplit="3" topLeftCell="A4" activePane="bottomLeft" state="frozen"/>
      <selection pane="bottomLeft" activeCell="M8" sqref="M8"/>
    </sheetView>
  </sheetViews>
  <sheetFormatPr defaultColWidth="11.453125" defaultRowHeight="15.75" customHeight="1"/>
  <cols>
    <col min="1" max="1" width="46.08984375" style="29" customWidth="1"/>
    <col min="2" max="2" width="11.453125" style="29"/>
    <col min="3" max="4" width="12.1796875" style="29" bestFit="1" customWidth="1"/>
    <col min="5" max="7" width="11.81640625" style="29" bestFit="1" customWidth="1"/>
    <col min="8" max="14" width="12.1796875" style="29" bestFit="1" customWidth="1"/>
    <col min="15" max="16384" width="11.453125" style="29"/>
  </cols>
  <sheetData>
    <row r="1" spans="1:14" ht="15.75" customHeight="1">
      <c r="A1" s="25" t="s">
        <v>55</v>
      </c>
      <c r="B1" s="26"/>
      <c r="C1" s="27"/>
      <c r="D1" s="28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4">
      <c r="A2" s="30"/>
      <c r="B2" s="26"/>
      <c r="C2" s="27"/>
      <c r="D2" s="28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5.75" customHeight="1">
      <c r="A3" s="26"/>
      <c r="B3" s="31"/>
      <c r="C3" s="32" t="s">
        <v>56</v>
      </c>
      <c r="D3" s="33" t="s">
        <v>57</v>
      </c>
      <c r="E3" s="32" t="s">
        <v>58</v>
      </c>
      <c r="F3" s="32" t="s">
        <v>59</v>
      </c>
      <c r="G3" s="32" t="s">
        <v>60</v>
      </c>
      <c r="H3" s="32" t="s">
        <v>61</v>
      </c>
      <c r="I3" s="32" t="s">
        <v>62</v>
      </c>
      <c r="J3" s="32" t="s">
        <v>63</v>
      </c>
      <c r="K3" s="32" t="s">
        <v>64</v>
      </c>
      <c r="L3" s="32" t="s">
        <v>65</v>
      </c>
      <c r="M3" s="32" t="s">
        <v>66</v>
      </c>
      <c r="N3" s="32" t="s">
        <v>67</v>
      </c>
    </row>
    <row r="4" spans="1:14" ht="15.75" customHeight="1">
      <c r="A4" s="34" t="s">
        <v>68</v>
      </c>
      <c r="B4" s="35"/>
      <c r="C4" s="36"/>
      <c r="D4" s="37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4" ht="14">
      <c r="A5" s="38" t="s">
        <v>69</v>
      </c>
      <c r="B5" s="39"/>
      <c r="C5" s="40">
        <v>-1415539.689999976</v>
      </c>
      <c r="D5" s="40">
        <v>-2102455.5400000066</v>
      </c>
      <c r="E5" s="40">
        <v>-3775429.1999999746</v>
      </c>
      <c r="F5" s="40">
        <v>-2179193.720000003</v>
      </c>
      <c r="G5" s="40">
        <v>-2862638.9599999939</v>
      </c>
      <c r="H5" s="40">
        <v>-3998426.4199999729</v>
      </c>
      <c r="I5" s="40">
        <v>-1967132.9999999928</v>
      </c>
      <c r="J5" s="40">
        <v>-2301299.1</v>
      </c>
      <c r="K5" s="40">
        <v>-5100895.4999999972</v>
      </c>
      <c r="L5" s="40">
        <v>-3573607.0299999835</v>
      </c>
      <c r="M5" s="40">
        <v>-2179535.2999999984</v>
      </c>
      <c r="N5" s="40">
        <v>3527625.4900000049</v>
      </c>
    </row>
    <row r="6" spans="1:14" ht="14">
      <c r="A6" s="41" t="s">
        <v>70</v>
      </c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</row>
    <row r="7" spans="1:14" ht="14">
      <c r="A7" s="44" t="s">
        <v>71</v>
      </c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14" ht="14">
      <c r="A8" s="45" t="s">
        <v>50</v>
      </c>
      <c r="B8" s="39"/>
      <c r="C8" s="37">
        <v>109701</v>
      </c>
      <c r="D8" s="37">
        <v>105437</v>
      </c>
      <c r="E8" s="37">
        <v>107125</v>
      </c>
      <c r="F8" s="37">
        <v>109133</v>
      </c>
      <c r="G8" s="37">
        <v>107451</v>
      </c>
      <c r="H8" s="37">
        <v>107368</v>
      </c>
      <c r="I8" s="37">
        <v>71511</v>
      </c>
      <c r="J8" s="37">
        <v>69657</v>
      </c>
      <c r="K8" s="37">
        <v>-47272</v>
      </c>
      <c r="L8" s="37">
        <v>70314</v>
      </c>
      <c r="M8" s="37">
        <v>69966</v>
      </c>
      <c r="N8" s="37">
        <v>43859</v>
      </c>
    </row>
    <row r="9" spans="1:14" ht="14">
      <c r="A9" s="45" t="s">
        <v>49</v>
      </c>
      <c r="B9" s="39"/>
      <c r="C9" s="37">
        <v>1582963</v>
      </c>
      <c r="D9" s="37">
        <v>1589884</v>
      </c>
      <c r="E9" s="37">
        <v>1577685</v>
      </c>
      <c r="F9" s="37">
        <v>1582780</v>
      </c>
      <c r="G9" s="37">
        <v>1583072</v>
      </c>
      <c r="H9" s="37">
        <v>1583398</v>
      </c>
      <c r="I9" s="37">
        <v>1526279</v>
      </c>
      <c r="J9" s="37">
        <v>1050864</v>
      </c>
      <c r="K9" s="37">
        <v>1968749</v>
      </c>
      <c r="L9" s="37">
        <v>1553252</v>
      </c>
      <c r="M9" s="37">
        <v>1575324</v>
      </c>
      <c r="N9" s="37">
        <v>1574292</v>
      </c>
    </row>
    <row r="10" spans="1:14" ht="14">
      <c r="A10" s="45" t="s">
        <v>72</v>
      </c>
      <c r="B10" s="39"/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</row>
    <row r="11" spans="1:14" ht="14">
      <c r="A11" s="45" t="s">
        <v>73</v>
      </c>
      <c r="B11" s="39"/>
      <c r="C11" s="37">
        <v>3355</v>
      </c>
      <c r="D11" s="37">
        <v>95743</v>
      </c>
      <c r="E11" s="37">
        <v>70517</v>
      </c>
      <c r="F11" s="37">
        <v>-56311</v>
      </c>
      <c r="G11" s="37">
        <v>79195</v>
      </c>
      <c r="H11" s="37">
        <v>22823</v>
      </c>
      <c r="I11" s="37">
        <v>-11791</v>
      </c>
      <c r="J11" s="37">
        <v>-7500</v>
      </c>
      <c r="K11" s="37">
        <v>-34132</v>
      </c>
      <c r="L11" s="37">
        <v>192</v>
      </c>
      <c r="M11" s="37">
        <v>0</v>
      </c>
      <c r="N11" s="37">
        <v>-152668</v>
      </c>
    </row>
    <row r="12" spans="1:14" ht="14">
      <c r="A12" s="45" t="s">
        <v>74</v>
      </c>
      <c r="B12" s="39"/>
      <c r="C12" s="37">
        <v>0</v>
      </c>
      <c r="D12" s="37">
        <v>0</v>
      </c>
      <c r="E12" s="37">
        <v>1056281</v>
      </c>
      <c r="F12" s="37">
        <v>0</v>
      </c>
      <c r="G12" s="37">
        <v>0</v>
      </c>
      <c r="H12" s="37">
        <v>1113481</v>
      </c>
      <c r="I12" s="37">
        <v>0</v>
      </c>
      <c r="J12" s="37">
        <v>0</v>
      </c>
      <c r="K12" s="37">
        <v>2575278</v>
      </c>
      <c r="L12" s="37">
        <v>784191</v>
      </c>
      <c r="M12" s="37">
        <v>784190</v>
      </c>
      <c r="N12" s="37">
        <v>784191</v>
      </c>
    </row>
    <row r="13" spans="1:14" ht="14">
      <c r="A13" s="45" t="s">
        <v>75</v>
      </c>
      <c r="B13" s="39"/>
      <c r="C13" s="37">
        <v>-144390</v>
      </c>
      <c r="D13" s="37">
        <v>-122524</v>
      </c>
      <c r="E13" s="37">
        <v>32494</v>
      </c>
      <c r="F13" s="37">
        <v>-442108</v>
      </c>
      <c r="G13" s="37">
        <v>-28130</v>
      </c>
      <c r="H13" s="37">
        <v>188600</v>
      </c>
      <c r="I13" s="37">
        <v>98795</v>
      </c>
      <c r="J13" s="37">
        <v>16658</v>
      </c>
      <c r="K13" s="37">
        <v>-59965</v>
      </c>
      <c r="L13" s="37">
        <v>188589</v>
      </c>
      <c r="M13" s="37">
        <v>-114076</v>
      </c>
      <c r="N13" s="37">
        <v>52124</v>
      </c>
    </row>
    <row r="14" spans="1:14" ht="14">
      <c r="A14" s="45" t="s">
        <v>76</v>
      </c>
      <c r="B14" s="45"/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-20411</v>
      </c>
      <c r="N14" s="37">
        <v>0</v>
      </c>
    </row>
    <row r="15" spans="1:14" ht="14">
      <c r="A15" s="45" t="s">
        <v>77</v>
      </c>
      <c r="B15" s="45"/>
      <c r="C15" s="37">
        <v>0</v>
      </c>
      <c r="D15" s="37">
        <v>0</v>
      </c>
      <c r="E15" s="37">
        <v>128</v>
      </c>
      <c r="F15" s="37">
        <v>0</v>
      </c>
      <c r="G15" s="37">
        <v>0</v>
      </c>
      <c r="H15" s="37">
        <v>161</v>
      </c>
      <c r="I15" s="37">
        <v>0</v>
      </c>
      <c r="J15" s="37">
        <v>0</v>
      </c>
      <c r="K15" s="37">
        <v>246</v>
      </c>
      <c r="L15" s="37">
        <v>78</v>
      </c>
      <c r="M15" s="37">
        <v>77</v>
      </c>
      <c r="N15" s="37">
        <v>77</v>
      </c>
    </row>
    <row r="16" spans="1:14" ht="14">
      <c r="A16" s="45" t="s">
        <v>78</v>
      </c>
      <c r="B16" s="45"/>
      <c r="C16" s="37">
        <v>0</v>
      </c>
      <c r="D16" s="37">
        <v>0</v>
      </c>
      <c r="E16" s="37">
        <v>150697</v>
      </c>
      <c r="F16" s="37">
        <v>0</v>
      </c>
      <c r="G16" s="37">
        <v>0</v>
      </c>
      <c r="H16" s="37">
        <v>189978</v>
      </c>
      <c r="I16" s="37">
        <v>0</v>
      </c>
      <c r="J16" s="37">
        <v>0</v>
      </c>
      <c r="K16" s="37">
        <v>290082</v>
      </c>
      <c r="L16" s="37">
        <v>91191</v>
      </c>
      <c r="M16" s="37">
        <v>91191</v>
      </c>
      <c r="N16" s="37">
        <v>91191</v>
      </c>
    </row>
    <row r="17" spans="1:14" ht="14">
      <c r="A17" s="45" t="s">
        <v>79</v>
      </c>
      <c r="B17" s="45"/>
      <c r="C17" s="37">
        <v>83924</v>
      </c>
      <c r="D17" s="37">
        <v>83923</v>
      </c>
      <c r="E17" s="37">
        <v>83924</v>
      </c>
      <c r="F17" s="37">
        <v>84043</v>
      </c>
      <c r="G17" s="37">
        <v>83924</v>
      </c>
      <c r="H17" s="37">
        <v>83923</v>
      </c>
      <c r="I17" s="37">
        <v>83924</v>
      </c>
      <c r="J17" s="37">
        <v>83923</v>
      </c>
      <c r="K17" s="37">
        <v>83924</v>
      </c>
      <c r="L17" s="37">
        <v>83924</v>
      </c>
      <c r="M17" s="37">
        <v>83923</v>
      </c>
      <c r="N17" s="37">
        <v>83924</v>
      </c>
    </row>
    <row r="18" spans="1:14" ht="14">
      <c r="A18" s="38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</row>
    <row r="19" spans="1:14" ht="14">
      <c r="A19" s="38" t="s">
        <v>80</v>
      </c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spans="1:14" ht="14">
      <c r="A20" s="45" t="s">
        <v>81</v>
      </c>
      <c r="B20" s="39"/>
      <c r="C20" s="37">
        <v>-1181028</v>
      </c>
      <c r="D20" s="37">
        <v>-2484695</v>
      </c>
      <c r="E20" s="37">
        <v>-240239</v>
      </c>
      <c r="F20" s="37">
        <v>782695</v>
      </c>
      <c r="G20" s="37">
        <v>4112195</v>
      </c>
      <c r="H20" s="37">
        <v>588469</v>
      </c>
      <c r="I20" s="37">
        <v>-2606928</v>
      </c>
      <c r="J20" s="37">
        <v>3470224</v>
      </c>
      <c r="K20" s="37">
        <v>-1201809</v>
      </c>
      <c r="L20" s="37">
        <v>385819</v>
      </c>
      <c r="M20" s="37">
        <v>-2558107</v>
      </c>
      <c r="N20" s="37">
        <v>3439431</v>
      </c>
    </row>
    <row r="21" spans="1:14" ht="14">
      <c r="A21" s="45" t="s">
        <v>82</v>
      </c>
      <c r="B21" s="39"/>
      <c r="C21" s="37">
        <v>-543144</v>
      </c>
      <c r="D21" s="37">
        <v>396719</v>
      </c>
      <c r="E21" s="37">
        <v>-263424</v>
      </c>
      <c r="F21" s="37">
        <v>-65546</v>
      </c>
      <c r="G21" s="37">
        <v>171037</v>
      </c>
      <c r="H21" s="37">
        <v>-368264</v>
      </c>
      <c r="I21" s="37">
        <v>467756</v>
      </c>
      <c r="J21" s="37">
        <v>-660664</v>
      </c>
      <c r="K21" s="37">
        <v>322907</v>
      </c>
      <c r="L21" s="37">
        <v>55758</v>
      </c>
      <c r="M21" s="37">
        <v>-518636</v>
      </c>
      <c r="N21" s="37">
        <v>604943</v>
      </c>
    </row>
    <row r="22" spans="1:14" ht="14">
      <c r="A22" s="45" t="s">
        <v>83</v>
      </c>
      <c r="B22" s="39"/>
      <c r="C22" s="37">
        <v>-564097</v>
      </c>
      <c r="D22" s="37">
        <v>351051</v>
      </c>
      <c r="E22" s="37">
        <v>300271</v>
      </c>
      <c r="F22" s="37">
        <v>19927</v>
      </c>
      <c r="G22" s="37">
        <v>12144</v>
      </c>
      <c r="H22" s="37">
        <v>-2480</v>
      </c>
      <c r="I22" s="37">
        <v>-1402</v>
      </c>
      <c r="J22" s="37">
        <v>271460</v>
      </c>
      <c r="K22" s="37">
        <v>35309</v>
      </c>
      <c r="L22" s="37">
        <v>8144</v>
      </c>
      <c r="M22" s="37">
        <v>623044</v>
      </c>
      <c r="N22" s="37">
        <v>-166510</v>
      </c>
    </row>
    <row r="23" spans="1:14" ht="14">
      <c r="A23" s="45" t="s">
        <v>84</v>
      </c>
      <c r="B23" s="39"/>
      <c r="C23" s="37">
        <v>783287</v>
      </c>
      <c r="D23" s="37">
        <v>-204362</v>
      </c>
      <c r="E23" s="37">
        <v>125168</v>
      </c>
      <c r="F23" s="37">
        <v>76600</v>
      </c>
      <c r="G23" s="37">
        <v>-7700</v>
      </c>
      <c r="H23" s="37">
        <v>-231694</v>
      </c>
      <c r="I23" s="37">
        <v>161666</v>
      </c>
      <c r="J23" s="37">
        <v>107821</v>
      </c>
      <c r="K23" s="37">
        <v>-205527</v>
      </c>
      <c r="L23" s="37">
        <v>11359</v>
      </c>
      <c r="M23" s="37">
        <v>-86977</v>
      </c>
      <c r="N23" s="37">
        <v>-369474</v>
      </c>
    </row>
    <row r="24" spans="1:14" ht="14">
      <c r="A24" s="45" t="s">
        <v>85</v>
      </c>
      <c r="B24" s="39"/>
      <c r="C24" s="37">
        <v>-516701</v>
      </c>
      <c r="D24" s="37">
        <v>-241469</v>
      </c>
      <c r="E24" s="37">
        <v>48543</v>
      </c>
      <c r="F24" s="37">
        <v>84302</v>
      </c>
      <c r="G24" s="37">
        <v>-99669</v>
      </c>
      <c r="H24" s="37">
        <v>539394</v>
      </c>
      <c r="I24" s="37">
        <v>48512</v>
      </c>
      <c r="J24" s="37">
        <v>-17732</v>
      </c>
      <c r="K24" s="37">
        <v>375729</v>
      </c>
      <c r="L24" s="37">
        <v>-492809</v>
      </c>
      <c r="M24" s="37">
        <v>-743351</v>
      </c>
      <c r="N24" s="37">
        <v>507371</v>
      </c>
    </row>
    <row r="25" spans="1:14" ht="14">
      <c r="A25" s="45" t="s">
        <v>86</v>
      </c>
      <c r="B25" s="39"/>
      <c r="C25" s="37">
        <v>-834307</v>
      </c>
      <c r="D25" s="37">
        <v>1795985</v>
      </c>
      <c r="E25" s="37">
        <v>543276</v>
      </c>
      <c r="F25" s="37">
        <v>-853869</v>
      </c>
      <c r="G25" s="37">
        <v>-25069</v>
      </c>
      <c r="H25" s="37">
        <v>-1408848</v>
      </c>
      <c r="I25" s="37">
        <v>-261295</v>
      </c>
      <c r="J25" s="37">
        <v>201208</v>
      </c>
      <c r="K25" s="37">
        <v>433593</v>
      </c>
      <c r="L25" s="37">
        <v>375281</v>
      </c>
      <c r="M25" s="37">
        <v>-274579</v>
      </c>
      <c r="N25" s="37">
        <v>860326</v>
      </c>
    </row>
    <row r="26" spans="1:14" ht="14">
      <c r="A26" s="45" t="s">
        <v>87</v>
      </c>
      <c r="B26" s="39"/>
      <c r="C26" s="37">
        <v>1463972</v>
      </c>
      <c r="D26" s="37">
        <v>-1408409</v>
      </c>
      <c r="E26" s="37">
        <v>-627085</v>
      </c>
      <c r="F26" s="37">
        <v>1496872</v>
      </c>
      <c r="G26" s="37">
        <v>-605627</v>
      </c>
      <c r="H26" s="37">
        <v>-291454</v>
      </c>
      <c r="I26" s="37">
        <v>452491</v>
      </c>
      <c r="J26" s="37">
        <v>-395750</v>
      </c>
      <c r="K26" s="37">
        <v>-369938</v>
      </c>
      <c r="L26" s="37">
        <v>1071653</v>
      </c>
      <c r="M26" s="37">
        <v>-298803</v>
      </c>
      <c r="N26" s="37">
        <v>-117530</v>
      </c>
    </row>
    <row r="27" spans="1:14" ht="14">
      <c r="A27" s="45" t="s">
        <v>88</v>
      </c>
      <c r="B27" s="39"/>
      <c r="C27" s="37">
        <v>432883</v>
      </c>
      <c r="D27" s="37">
        <v>-632042</v>
      </c>
      <c r="E27" s="37">
        <v>747043</v>
      </c>
      <c r="F27" s="37">
        <v>-632889</v>
      </c>
      <c r="G27" s="37">
        <v>338874</v>
      </c>
      <c r="H27" s="37">
        <v>-279458</v>
      </c>
      <c r="I27" s="37">
        <v>20981</v>
      </c>
      <c r="J27" s="37">
        <v>62230</v>
      </c>
      <c r="K27" s="37">
        <v>-96328</v>
      </c>
      <c r="L27" s="37">
        <v>166083</v>
      </c>
      <c r="M27" s="37">
        <v>-199266</v>
      </c>
      <c r="N27" s="37">
        <v>-174395</v>
      </c>
    </row>
    <row r="28" spans="1:14" ht="14">
      <c r="A28" s="45" t="s">
        <v>89</v>
      </c>
      <c r="B28" s="39"/>
      <c r="C28" s="37">
        <v>304600</v>
      </c>
      <c r="D28" s="37">
        <v>456350</v>
      </c>
      <c r="E28" s="37">
        <v>-2951245</v>
      </c>
      <c r="F28" s="37">
        <v>167460</v>
      </c>
      <c r="G28" s="37">
        <v>303291</v>
      </c>
      <c r="H28" s="37">
        <v>335819</v>
      </c>
      <c r="I28" s="37">
        <v>356167</v>
      </c>
      <c r="J28" s="37">
        <v>281017</v>
      </c>
      <c r="K28" s="37">
        <v>343490</v>
      </c>
      <c r="L28" s="37">
        <v>343489</v>
      </c>
      <c r="M28" s="37">
        <v>-171333</v>
      </c>
      <c r="N28" s="37">
        <v>-523534</v>
      </c>
    </row>
    <row r="29" spans="1:14" ht="14">
      <c r="A29" s="45" t="s">
        <v>90</v>
      </c>
      <c r="B29" s="39"/>
      <c r="C29" s="37">
        <v>-107875</v>
      </c>
      <c r="D29" s="37">
        <v>83590</v>
      </c>
      <c r="E29" s="37">
        <v>-238785</v>
      </c>
      <c r="F29" s="37">
        <v>13563</v>
      </c>
      <c r="G29" s="37">
        <v>-138414</v>
      </c>
      <c r="H29" s="37">
        <v>-114334</v>
      </c>
      <c r="I29" s="37">
        <v>72451</v>
      </c>
      <c r="J29" s="37">
        <v>-53605</v>
      </c>
      <c r="K29" s="37">
        <v>421230</v>
      </c>
      <c r="L29" s="37">
        <v>209032</v>
      </c>
      <c r="M29" s="37">
        <v>30343</v>
      </c>
      <c r="N29" s="37">
        <v>-52649</v>
      </c>
    </row>
    <row r="30" spans="1:14" ht="14">
      <c r="A30" s="45" t="s">
        <v>91</v>
      </c>
      <c r="B30" s="39"/>
      <c r="C30" s="37">
        <v>-189069</v>
      </c>
      <c r="D30" s="37">
        <v>-208797</v>
      </c>
      <c r="E30" s="37">
        <v>3261</v>
      </c>
      <c r="F30" s="37">
        <v>-56319</v>
      </c>
      <c r="G30" s="37">
        <v>-388465</v>
      </c>
      <c r="H30" s="37">
        <v>317295</v>
      </c>
      <c r="I30" s="37">
        <v>443343</v>
      </c>
      <c r="J30" s="37">
        <v>-376700</v>
      </c>
      <c r="K30" s="37">
        <v>-539654</v>
      </c>
      <c r="L30" s="37">
        <v>309911</v>
      </c>
      <c r="M30" s="37">
        <v>198742</v>
      </c>
      <c r="N30" s="37">
        <v>621433</v>
      </c>
    </row>
    <row r="31" spans="1:14" ht="14">
      <c r="A31" s="45" t="s">
        <v>92</v>
      </c>
      <c r="B31" s="39"/>
      <c r="C31" s="37">
        <v>-49220</v>
      </c>
      <c r="D31" s="37">
        <v>-95531</v>
      </c>
      <c r="E31" s="37">
        <v>-301099</v>
      </c>
      <c r="F31" s="37">
        <v>-74823</v>
      </c>
      <c r="G31" s="37">
        <v>224016</v>
      </c>
      <c r="H31" s="37">
        <v>-314091</v>
      </c>
      <c r="I31" s="37">
        <v>-492421</v>
      </c>
      <c r="J31" s="37">
        <v>9586</v>
      </c>
      <c r="K31" s="37">
        <v>177433</v>
      </c>
      <c r="L31" s="37">
        <v>-13027</v>
      </c>
      <c r="M31" s="37">
        <v>-33570</v>
      </c>
      <c r="N31" s="37">
        <v>-53210</v>
      </c>
    </row>
    <row r="32" spans="1:14" ht="15.75" customHeight="1">
      <c r="A32" s="45" t="s">
        <v>93</v>
      </c>
      <c r="B32" s="39"/>
      <c r="C32" s="37">
        <v>-614254</v>
      </c>
      <c r="D32" s="37">
        <v>432990</v>
      </c>
      <c r="E32" s="37">
        <v>-508783</v>
      </c>
      <c r="F32" s="37">
        <v>-67271</v>
      </c>
      <c r="G32" s="37">
        <v>-192227</v>
      </c>
      <c r="H32" s="37">
        <v>48781</v>
      </c>
      <c r="I32" s="37">
        <v>74763</v>
      </c>
      <c r="J32" s="37">
        <v>5664</v>
      </c>
      <c r="K32" s="37">
        <v>86491</v>
      </c>
      <c r="L32" s="37">
        <v>-284439</v>
      </c>
      <c r="M32" s="37">
        <v>-48469</v>
      </c>
      <c r="N32" s="37">
        <v>-265501</v>
      </c>
    </row>
    <row r="33" spans="1:14" ht="14">
      <c r="A33" s="45" t="s">
        <v>94</v>
      </c>
      <c r="B33" s="39"/>
      <c r="C33" s="37">
        <v>-5720</v>
      </c>
      <c r="D33" s="37">
        <v>32765</v>
      </c>
      <c r="E33" s="37">
        <v>27047</v>
      </c>
      <c r="F33" s="37">
        <v>-9338</v>
      </c>
      <c r="G33" s="37">
        <v>29191</v>
      </c>
      <c r="H33" s="37">
        <v>43167</v>
      </c>
      <c r="I33" s="37">
        <v>-14464</v>
      </c>
      <c r="J33" s="37">
        <v>1600</v>
      </c>
      <c r="K33" s="37">
        <v>18423</v>
      </c>
      <c r="L33" s="37">
        <v>-22560</v>
      </c>
      <c r="M33" s="37">
        <v>34659</v>
      </c>
      <c r="N33" s="37">
        <v>45153</v>
      </c>
    </row>
    <row r="34" spans="1:14" ht="15.75" customHeight="1">
      <c r="A34" s="45" t="s">
        <v>95</v>
      </c>
      <c r="B34" s="39"/>
      <c r="C34" s="46">
        <v>-11218</v>
      </c>
      <c r="D34" s="46">
        <v>-11436</v>
      </c>
      <c r="E34" s="46">
        <v>-11485</v>
      </c>
      <c r="F34" s="46">
        <v>-77389</v>
      </c>
      <c r="G34" s="46">
        <v>107110</v>
      </c>
      <c r="H34" s="46">
        <v>-6607</v>
      </c>
      <c r="I34" s="46">
        <v>-5544</v>
      </c>
      <c r="J34" s="46">
        <v>-5542</v>
      </c>
      <c r="K34" s="46">
        <v>-568299</v>
      </c>
      <c r="L34" s="46">
        <v>-48814</v>
      </c>
      <c r="M34" s="46">
        <v>-42441</v>
      </c>
      <c r="N34" s="46">
        <v>-1376664</v>
      </c>
    </row>
    <row r="35" spans="1:14" ht="14">
      <c r="A35" s="45" t="s">
        <v>96</v>
      </c>
      <c r="B35" s="39"/>
      <c r="C35" s="46">
        <v>-119138</v>
      </c>
      <c r="D35" s="46">
        <v>-49495</v>
      </c>
      <c r="E35" s="46">
        <v>179247</v>
      </c>
      <c r="F35" s="46">
        <v>-17602</v>
      </c>
      <c r="G35" s="46">
        <v>178451</v>
      </c>
      <c r="H35" s="46">
        <v>-23305</v>
      </c>
      <c r="I35" s="46">
        <v>-39921</v>
      </c>
      <c r="J35" s="46">
        <v>282280</v>
      </c>
      <c r="K35" s="46">
        <v>-123666</v>
      </c>
      <c r="L35" s="46">
        <v>61910</v>
      </c>
      <c r="M35" s="46">
        <v>138968</v>
      </c>
      <c r="N35" s="46">
        <v>-334972</v>
      </c>
    </row>
    <row r="36" spans="1:14" ht="14">
      <c r="A36" s="45" t="s">
        <v>97</v>
      </c>
      <c r="B36" s="45"/>
      <c r="C36" s="37">
        <v>-1679</v>
      </c>
      <c r="D36" s="37">
        <v>-1516</v>
      </c>
      <c r="E36" s="37">
        <v>-1678</v>
      </c>
      <c r="F36" s="37">
        <v>-1624</v>
      </c>
      <c r="G36" s="37">
        <v>-1679</v>
      </c>
      <c r="H36" s="37">
        <v>-1624</v>
      </c>
      <c r="I36" s="37">
        <v>-1679</v>
      </c>
      <c r="J36" s="37">
        <v>-1678</v>
      </c>
      <c r="K36" s="37">
        <v>-1624</v>
      </c>
      <c r="L36" s="37">
        <v>-1679</v>
      </c>
      <c r="M36" s="37">
        <v>-1624</v>
      </c>
      <c r="N36" s="37">
        <v>-1679</v>
      </c>
    </row>
    <row r="37" spans="1:14" ht="14">
      <c r="A37" s="45"/>
      <c r="B37" s="4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</row>
    <row r="38" spans="1:14" ht="14">
      <c r="A38" s="47" t="s">
        <v>98</v>
      </c>
      <c r="B38" s="47"/>
      <c r="C38" s="48">
        <v>-1532694.6899999762</v>
      </c>
      <c r="D38" s="48">
        <v>-2138294.5400000066</v>
      </c>
      <c r="E38" s="48">
        <v>-3866545.1999999746</v>
      </c>
      <c r="F38" s="48">
        <v>-116907.720000003</v>
      </c>
      <c r="G38" s="48">
        <v>2980332.0400000061</v>
      </c>
      <c r="H38" s="48">
        <v>-1877928.4199999729</v>
      </c>
      <c r="I38" s="48">
        <v>-1523938.9999999925</v>
      </c>
      <c r="J38" s="48">
        <v>2093721.9</v>
      </c>
      <c r="K38" s="48">
        <v>-1216225.4999999972</v>
      </c>
      <c r="L38" s="48">
        <v>1333234.9700000165</v>
      </c>
      <c r="M38" s="48">
        <v>-3660751.2999999984</v>
      </c>
      <c r="N38" s="48">
        <v>861930</v>
      </c>
    </row>
    <row r="39" spans="1:14" ht="14">
      <c r="A39" s="38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spans="1:14" ht="14">
      <c r="A40" s="47" t="s">
        <v>99</v>
      </c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</row>
    <row r="41" spans="1:14" ht="14">
      <c r="A41" s="45" t="s">
        <v>100</v>
      </c>
      <c r="B41" s="45"/>
      <c r="C41" s="37">
        <v>-51875</v>
      </c>
      <c r="D41" s="37">
        <v>-182413</v>
      </c>
      <c r="E41" s="37">
        <v>-208722</v>
      </c>
      <c r="F41" s="37">
        <v>-53619</v>
      </c>
      <c r="G41" s="37">
        <v>-19860</v>
      </c>
      <c r="H41" s="37">
        <v>-72795</v>
      </c>
      <c r="I41" s="37">
        <v>-9021</v>
      </c>
      <c r="J41" s="37">
        <v>-18919</v>
      </c>
      <c r="K41" s="37">
        <v>-21196</v>
      </c>
      <c r="L41" s="37">
        <v>-38524</v>
      </c>
      <c r="M41" s="37">
        <v>-29583</v>
      </c>
      <c r="N41" s="37">
        <v>-48701</v>
      </c>
    </row>
    <row r="42" spans="1:14" ht="14">
      <c r="A42" s="45" t="s">
        <v>101</v>
      </c>
      <c r="B42" s="39"/>
      <c r="C42" s="37">
        <v>-739066</v>
      </c>
      <c r="D42" s="37">
        <v>-764471</v>
      </c>
      <c r="E42" s="37">
        <v>-720223</v>
      </c>
      <c r="F42" s="37">
        <v>-524564</v>
      </c>
      <c r="G42" s="37">
        <v>-251567</v>
      </c>
      <c r="H42" s="37">
        <v>-202532</v>
      </c>
      <c r="I42" s="37">
        <v>-204567</v>
      </c>
      <c r="J42" s="37">
        <v>-223579</v>
      </c>
      <c r="K42" s="37">
        <v>-200209</v>
      </c>
      <c r="L42" s="37">
        <v>-228525</v>
      </c>
      <c r="M42" s="37">
        <v>-195310</v>
      </c>
      <c r="N42" s="37">
        <v>-61217</v>
      </c>
    </row>
    <row r="43" spans="1:14" ht="14">
      <c r="A43" s="45" t="s">
        <v>102</v>
      </c>
      <c r="B43" s="39"/>
      <c r="C43" s="37">
        <v>-73907</v>
      </c>
      <c r="D43" s="37">
        <v>3284</v>
      </c>
      <c r="E43" s="37">
        <v>-70891</v>
      </c>
      <c r="F43" s="37">
        <v>-105619</v>
      </c>
      <c r="G43" s="37">
        <v>-113105</v>
      </c>
      <c r="H43" s="37">
        <v>-106306</v>
      </c>
      <c r="I43" s="37">
        <v>-97486</v>
      </c>
      <c r="J43" s="37">
        <v>-101872</v>
      </c>
      <c r="K43" s="37">
        <v>-109217.5</v>
      </c>
      <c r="L43" s="37">
        <v>-94497</v>
      </c>
      <c r="M43" s="37">
        <v>-109717</v>
      </c>
      <c r="N43" s="37">
        <v>-148072</v>
      </c>
    </row>
    <row r="44" spans="1:14" ht="14">
      <c r="A44" s="45" t="s">
        <v>103</v>
      </c>
      <c r="B44" s="39"/>
      <c r="C44" s="37">
        <v>-250309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250309</v>
      </c>
      <c r="M44" s="37">
        <v>0</v>
      </c>
      <c r="N44" s="37">
        <v>0</v>
      </c>
    </row>
    <row r="45" spans="1:14" ht="14">
      <c r="A45" s="45"/>
      <c r="B45" s="45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1:14" ht="14">
      <c r="A46" s="47" t="s">
        <v>104</v>
      </c>
      <c r="B46" s="47"/>
      <c r="C46" s="48">
        <v>-1115157</v>
      </c>
      <c r="D46" s="48">
        <v>-943600</v>
      </c>
      <c r="E46" s="48">
        <v>-999836</v>
      </c>
      <c r="F46" s="48">
        <v>-683802</v>
      </c>
      <c r="G46" s="48">
        <v>-384532</v>
      </c>
      <c r="H46" s="48">
        <v>-381633</v>
      </c>
      <c r="I46" s="48">
        <v>-311074</v>
      </c>
      <c r="J46" s="48">
        <v>-344370</v>
      </c>
      <c r="K46" s="48">
        <v>-330622.5</v>
      </c>
      <c r="L46" s="48">
        <v>-111237</v>
      </c>
      <c r="M46" s="48">
        <v>-334610</v>
      </c>
      <c r="N46" s="48">
        <v>-257990</v>
      </c>
    </row>
    <row r="47" spans="1:14" ht="14">
      <c r="A47" s="38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1:14" ht="14">
      <c r="A48" s="47" t="s">
        <v>105</v>
      </c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spans="1:14" ht="14">
      <c r="A49" s="45" t="s">
        <v>106</v>
      </c>
      <c r="B49" s="45"/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25000000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</row>
    <row r="50" spans="1:14" ht="14">
      <c r="A50" s="45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1:14" ht="14">
      <c r="A51" s="47" t="s">
        <v>107</v>
      </c>
      <c r="B51" s="47"/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25000000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</row>
    <row r="52" spans="1:14" ht="14">
      <c r="A52" s="38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14" ht="14">
      <c r="A53" s="47" t="s">
        <v>108</v>
      </c>
      <c r="B53" s="39"/>
      <c r="C53" s="37">
        <v>-2647851.6899999762</v>
      </c>
      <c r="D53" s="37">
        <v>-3081894.5400000066</v>
      </c>
      <c r="E53" s="37">
        <v>-4866381.199999975</v>
      </c>
      <c r="F53" s="37">
        <v>-800709.720000003</v>
      </c>
      <c r="G53" s="37">
        <v>2595800.0400000061</v>
      </c>
      <c r="H53" s="37">
        <v>22740438.580000028</v>
      </c>
      <c r="I53" s="37">
        <v>-1835012.9999999925</v>
      </c>
      <c r="J53" s="37">
        <v>1749351.9</v>
      </c>
      <c r="K53" s="37">
        <v>-1546847.9999999972</v>
      </c>
      <c r="L53" s="37">
        <v>1221997.9700000165</v>
      </c>
      <c r="M53" s="37">
        <v>-3995361.2999999984</v>
      </c>
      <c r="N53" s="37">
        <f>N51+N46+N38</f>
        <v>603940</v>
      </c>
    </row>
    <row r="54" spans="1:14" ht="14">
      <c r="A54" s="47" t="s">
        <v>109</v>
      </c>
      <c r="B54" s="39"/>
      <c r="C54" s="36">
        <v>15750034</v>
      </c>
      <c r="D54" s="37">
        <f t="shared" ref="D54:M54" si="0">C55</f>
        <v>13102182</v>
      </c>
      <c r="E54" s="37">
        <f t="shared" si="0"/>
        <v>10020287</v>
      </c>
      <c r="F54" s="37">
        <f t="shared" si="0"/>
        <v>5153906</v>
      </c>
      <c r="G54" s="37">
        <f t="shared" si="0"/>
        <v>4353196</v>
      </c>
      <c r="H54" s="37">
        <f t="shared" si="0"/>
        <v>6948996</v>
      </c>
      <c r="I54" s="37">
        <f t="shared" si="0"/>
        <v>29689435</v>
      </c>
      <c r="J54" s="37">
        <f t="shared" si="0"/>
        <v>27854422</v>
      </c>
      <c r="K54" s="37">
        <f t="shared" si="0"/>
        <v>29603774</v>
      </c>
      <c r="L54" s="37">
        <f t="shared" si="0"/>
        <v>28056926</v>
      </c>
      <c r="M54" s="37">
        <f t="shared" si="0"/>
        <v>29278924</v>
      </c>
      <c r="N54" s="37">
        <f>M55</f>
        <v>25283563</v>
      </c>
    </row>
    <row r="55" spans="1:14" ht="14.5" thickBot="1">
      <c r="A55" s="47" t="s">
        <v>110</v>
      </c>
      <c r="B55" s="39"/>
      <c r="C55" s="49">
        <f>'[1]Balance Sheet'!C9</f>
        <v>13102182</v>
      </c>
      <c r="D55" s="49">
        <f>'[1]Balance Sheet'!D9</f>
        <v>10020287</v>
      </c>
      <c r="E55" s="49">
        <f>'[1]Balance Sheet'!E9</f>
        <v>5153906</v>
      </c>
      <c r="F55" s="49">
        <f>'[1]Balance Sheet'!F9</f>
        <v>4353196</v>
      </c>
      <c r="G55" s="49">
        <f>'[1]Balance Sheet'!G9</f>
        <v>6948996</v>
      </c>
      <c r="H55" s="49">
        <f>'[1]Balance Sheet'!H9</f>
        <v>29689435</v>
      </c>
      <c r="I55" s="49">
        <f>'[1]Balance Sheet'!I9</f>
        <v>27854422</v>
      </c>
      <c r="J55" s="49">
        <f>'[1]Balance Sheet'!J9</f>
        <v>29603774</v>
      </c>
      <c r="K55" s="49">
        <f>'[1]Balance Sheet'!K9</f>
        <v>28056926</v>
      </c>
      <c r="L55" s="49">
        <f>'[1]Balance Sheet'!L9</f>
        <v>29278924</v>
      </c>
      <c r="M55" s="49">
        <f>'[1]Balance Sheet'!M9</f>
        <v>25283563</v>
      </c>
      <c r="N55" s="49">
        <f>'[1]Balance Sheet'!N9</f>
        <v>25767425</v>
      </c>
    </row>
    <row r="56" spans="1:14" ht="13.5" thickTop="1">
      <c r="C56" s="39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</row>
    <row r="57" spans="1:14" ht="13">
      <c r="C57" s="51">
        <f>C55-'[1]Balance Sheet'!C9</f>
        <v>0</v>
      </c>
      <c r="D57" s="51">
        <f>D55-'[1]Balance Sheet'!D9</f>
        <v>0</v>
      </c>
      <c r="E57" s="51">
        <f>E55-'[1]Balance Sheet'!E9</f>
        <v>0</v>
      </c>
      <c r="F57" s="51">
        <f>F55-'[1]Balance Sheet'!F9</f>
        <v>0</v>
      </c>
      <c r="G57" s="51">
        <f>G55-'[1]Balance Sheet'!G9</f>
        <v>0</v>
      </c>
      <c r="H57" s="51">
        <f>H55-'[1]Balance Sheet'!H9</f>
        <v>0</v>
      </c>
      <c r="I57" s="51">
        <f>I55-'[1]Balance Sheet'!I9</f>
        <v>0</v>
      </c>
      <c r="J57" s="51">
        <f>J55-'[1]Balance Sheet'!J9</f>
        <v>0</v>
      </c>
      <c r="K57" s="51">
        <f>K55-'[1]Balance Sheet'!K9</f>
        <v>0</v>
      </c>
      <c r="L57" s="51">
        <f>L55-'[1]Balance Sheet'!L9</f>
        <v>0</v>
      </c>
      <c r="M57" s="51">
        <f>M55-'[1]Balance Sheet'!M9</f>
        <v>0</v>
      </c>
      <c r="N57" s="51">
        <f>N55-'[1]Balance Sheet'!N9</f>
        <v>0</v>
      </c>
    </row>
    <row r="58" spans="1:14" ht="13">
      <c r="C58" s="52"/>
    </row>
    <row r="59" spans="1:14" ht="13">
      <c r="C59" s="52"/>
    </row>
    <row r="60" spans="1:14" ht="13">
      <c r="C60" s="52"/>
    </row>
    <row r="61" spans="1:14" ht="13">
      <c r="C61" s="52"/>
    </row>
    <row r="62" spans="1:14" ht="13">
      <c r="C62" s="52"/>
    </row>
    <row r="63" spans="1:14" ht="13">
      <c r="C63" s="52"/>
    </row>
    <row r="64" spans="1:14" ht="13">
      <c r="C64" s="52"/>
    </row>
    <row r="65" spans="3:3" ht="13">
      <c r="C65" s="52"/>
    </row>
    <row r="66" spans="3:3" ht="13">
      <c r="C66" s="52"/>
    </row>
    <row r="67" spans="3:3" ht="13">
      <c r="C67" s="52"/>
    </row>
    <row r="68" spans="3:3" ht="13">
      <c r="C68" s="52"/>
    </row>
    <row r="69" spans="3:3" ht="13">
      <c r="C69" s="52"/>
    </row>
    <row r="70" spans="3:3" ht="13">
      <c r="C70" s="52"/>
    </row>
    <row r="71" spans="3:3" ht="13">
      <c r="C71" s="52"/>
    </row>
    <row r="72" spans="3:3" ht="13">
      <c r="C72" s="52"/>
    </row>
    <row r="73" spans="3:3" ht="13">
      <c r="C73" s="52"/>
    </row>
    <row r="74" spans="3:3" ht="13">
      <c r="C74" s="52"/>
    </row>
    <row r="75" spans="3:3" ht="13">
      <c r="C75" s="52"/>
    </row>
    <row r="76" spans="3:3" ht="13">
      <c r="C76" s="52"/>
    </row>
    <row r="77" spans="3:3" ht="13">
      <c r="C77" s="52"/>
    </row>
    <row r="78" spans="3:3" ht="13">
      <c r="C78" s="52"/>
    </row>
    <row r="79" spans="3:3" ht="13">
      <c r="C79" s="52"/>
    </row>
    <row r="80" spans="3:3" ht="13">
      <c r="C80" s="52"/>
    </row>
    <row r="81" spans="3:3" ht="13">
      <c r="C81" s="52"/>
    </row>
    <row r="82" spans="3:3" ht="13">
      <c r="C82" s="52"/>
    </row>
    <row r="83" spans="3:3" ht="13">
      <c r="C83" s="52"/>
    </row>
    <row r="84" spans="3:3" ht="13">
      <c r="C84" s="52"/>
    </row>
    <row r="85" spans="3:3" ht="13">
      <c r="C85" s="52"/>
    </row>
    <row r="86" spans="3:3" ht="13">
      <c r="C86" s="52"/>
    </row>
    <row r="87" spans="3:3" ht="13">
      <c r="C87" s="52"/>
    </row>
    <row r="88" spans="3:3" ht="13">
      <c r="C88" s="52"/>
    </row>
    <row r="89" spans="3:3" ht="13">
      <c r="C89" s="52"/>
    </row>
    <row r="90" spans="3:3" ht="13">
      <c r="C90" s="52"/>
    </row>
    <row r="91" spans="3:3" ht="13">
      <c r="C91" s="52"/>
    </row>
    <row r="92" spans="3:3" ht="13">
      <c r="C92" s="52"/>
    </row>
    <row r="93" spans="3:3" ht="13">
      <c r="C93" s="52"/>
    </row>
    <row r="94" spans="3:3" ht="13">
      <c r="C94" s="52"/>
    </row>
    <row r="95" spans="3:3" ht="13">
      <c r="C95" s="52"/>
    </row>
    <row r="96" spans="3:3" ht="13">
      <c r="C96" s="52"/>
    </row>
    <row r="97" spans="3:3" ht="13">
      <c r="C97" s="52"/>
    </row>
    <row r="98" spans="3:3" ht="13">
      <c r="C98" s="52"/>
    </row>
    <row r="99" spans="3:3" ht="13">
      <c r="C99" s="52"/>
    </row>
    <row r="100" spans="3:3" ht="13">
      <c r="C100" s="52"/>
    </row>
    <row r="101" spans="3:3" ht="13">
      <c r="C101" s="52"/>
    </row>
    <row r="102" spans="3:3" ht="13">
      <c r="C102" s="52"/>
    </row>
    <row r="103" spans="3:3" ht="13">
      <c r="C103" s="52"/>
    </row>
    <row r="104" spans="3:3" ht="13">
      <c r="C104" s="52"/>
    </row>
    <row r="105" spans="3:3" ht="13">
      <c r="C105" s="52"/>
    </row>
    <row r="106" spans="3:3" ht="13">
      <c r="C106" s="52"/>
    </row>
    <row r="107" spans="3:3" ht="13">
      <c r="C107" s="52"/>
    </row>
    <row r="108" spans="3:3" ht="13">
      <c r="C108" s="52"/>
    </row>
    <row r="109" spans="3:3" ht="13">
      <c r="C109" s="52"/>
    </row>
    <row r="110" spans="3:3" ht="13">
      <c r="C110" s="52"/>
    </row>
    <row r="111" spans="3:3" ht="13">
      <c r="C111" s="52"/>
    </row>
    <row r="112" spans="3:3" ht="13">
      <c r="C112" s="52"/>
    </row>
    <row r="113" spans="3:3" ht="13">
      <c r="C113" s="52"/>
    </row>
    <row r="114" spans="3:3" ht="13">
      <c r="C114" s="52"/>
    </row>
    <row r="115" spans="3:3" ht="13">
      <c r="C115" s="52"/>
    </row>
    <row r="116" spans="3:3" ht="13">
      <c r="C116" s="52"/>
    </row>
    <row r="117" spans="3:3" ht="13">
      <c r="C117" s="52"/>
    </row>
    <row r="118" spans="3:3" ht="13">
      <c r="C118" s="52"/>
    </row>
    <row r="119" spans="3:3" ht="13">
      <c r="C119" s="52"/>
    </row>
    <row r="120" spans="3:3" ht="13">
      <c r="C120" s="52"/>
    </row>
    <row r="121" spans="3:3" ht="13">
      <c r="C121" s="52"/>
    </row>
    <row r="122" spans="3:3" ht="13">
      <c r="C122" s="52"/>
    </row>
    <row r="123" spans="3:3" ht="13">
      <c r="C123" s="52"/>
    </row>
    <row r="124" spans="3:3" ht="13">
      <c r="C124" s="52"/>
    </row>
    <row r="125" spans="3:3" ht="13">
      <c r="C125" s="52"/>
    </row>
    <row r="126" spans="3:3" ht="13">
      <c r="C126" s="52"/>
    </row>
    <row r="127" spans="3:3" ht="13">
      <c r="C127" s="52"/>
    </row>
    <row r="128" spans="3:3" ht="13">
      <c r="C128" s="52"/>
    </row>
    <row r="129" spans="3:3" ht="13">
      <c r="C129" s="52"/>
    </row>
    <row r="130" spans="3:3" ht="13">
      <c r="C130" s="52"/>
    </row>
    <row r="131" spans="3:3" ht="13">
      <c r="C131" s="52"/>
    </row>
    <row r="132" spans="3:3" ht="13">
      <c r="C132" s="52"/>
    </row>
    <row r="133" spans="3:3" ht="13">
      <c r="C133" s="52"/>
    </row>
    <row r="134" spans="3:3" ht="13">
      <c r="C134" s="52"/>
    </row>
    <row r="135" spans="3:3" ht="13">
      <c r="C135" s="52"/>
    </row>
    <row r="136" spans="3:3" ht="13">
      <c r="C136" s="52"/>
    </row>
    <row r="137" spans="3:3" ht="13">
      <c r="C137" s="52"/>
    </row>
    <row r="138" spans="3:3" ht="13">
      <c r="C138" s="52"/>
    </row>
    <row r="139" spans="3:3" ht="13">
      <c r="C139" s="52"/>
    </row>
    <row r="140" spans="3:3" ht="13">
      <c r="C140" s="52"/>
    </row>
    <row r="141" spans="3:3" ht="13">
      <c r="C141" s="52"/>
    </row>
    <row r="142" spans="3:3" ht="13">
      <c r="C142" s="52"/>
    </row>
    <row r="143" spans="3:3" ht="13">
      <c r="C143" s="52"/>
    </row>
    <row r="144" spans="3:3" ht="13">
      <c r="C144" s="52"/>
    </row>
    <row r="145" spans="3:3" ht="13">
      <c r="C145" s="52"/>
    </row>
    <row r="146" spans="3:3" ht="13">
      <c r="C146" s="52"/>
    </row>
    <row r="147" spans="3:3" ht="13">
      <c r="C147" s="52"/>
    </row>
    <row r="148" spans="3:3" ht="13">
      <c r="C148" s="52"/>
    </row>
    <row r="149" spans="3:3" ht="13">
      <c r="C149" s="52"/>
    </row>
    <row r="150" spans="3:3" ht="13">
      <c r="C150" s="52"/>
    </row>
    <row r="151" spans="3:3" ht="13">
      <c r="C151" s="52"/>
    </row>
    <row r="152" spans="3:3" ht="13">
      <c r="C152" s="52"/>
    </row>
    <row r="153" spans="3:3" ht="13">
      <c r="C153" s="52"/>
    </row>
    <row r="154" spans="3:3" ht="13">
      <c r="C154" s="52"/>
    </row>
    <row r="155" spans="3:3" ht="13">
      <c r="C155" s="52"/>
    </row>
    <row r="156" spans="3:3" ht="13">
      <c r="C156" s="52"/>
    </row>
    <row r="157" spans="3:3" ht="13">
      <c r="C157" s="52"/>
    </row>
    <row r="158" spans="3:3" ht="13">
      <c r="C158" s="52"/>
    </row>
    <row r="159" spans="3:3" ht="13">
      <c r="C159" s="52"/>
    </row>
    <row r="160" spans="3:3" ht="13">
      <c r="C160" s="52"/>
    </row>
    <row r="161" spans="3:3" ht="13">
      <c r="C161" s="52"/>
    </row>
    <row r="162" spans="3:3" ht="13">
      <c r="C162" s="52"/>
    </row>
    <row r="163" spans="3:3" ht="13">
      <c r="C163" s="52"/>
    </row>
    <row r="164" spans="3:3" ht="13">
      <c r="C164" s="52"/>
    </row>
    <row r="165" spans="3:3" ht="13">
      <c r="C165" s="52"/>
    </row>
    <row r="166" spans="3:3" ht="13">
      <c r="C166" s="52"/>
    </row>
    <row r="167" spans="3:3" ht="13">
      <c r="C167" s="52"/>
    </row>
    <row r="168" spans="3:3" ht="13">
      <c r="C168" s="52"/>
    </row>
    <row r="169" spans="3:3" ht="13">
      <c r="C169" s="52"/>
    </row>
    <row r="170" spans="3:3" ht="13">
      <c r="C170" s="52"/>
    </row>
    <row r="171" spans="3:3" ht="13">
      <c r="C171" s="52"/>
    </row>
    <row r="172" spans="3:3" ht="13">
      <c r="C172" s="52"/>
    </row>
    <row r="173" spans="3:3" ht="13">
      <c r="C173" s="52"/>
    </row>
    <row r="174" spans="3:3" ht="13">
      <c r="C174" s="52"/>
    </row>
    <row r="175" spans="3:3" ht="13">
      <c r="C175" s="52"/>
    </row>
    <row r="176" spans="3:3" ht="13">
      <c r="C176" s="52"/>
    </row>
    <row r="177" spans="3:3" ht="13">
      <c r="C177" s="52"/>
    </row>
    <row r="178" spans="3:3" ht="13">
      <c r="C178" s="52"/>
    </row>
    <row r="179" spans="3:3" ht="13">
      <c r="C179" s="52"/>
    </row>
    <row r="180" spans="3:3" ht="13">
      <c r="C180" s="52"/>
    </row>
    <row r="181" spans="3:3" ht="13">
      <c r="C181" s="52"/>
    </row>
    <row r="182" spans="3:3" ht="13">
      <c r="C182" s="52"/>
    </row>
    <row r="183" spans="3:3" ht="13">
      <c r="C183" s="52"/>
    </row>
    <row r="184" spans="3:3" ht="13">
      <c r="C184" s="52"/>
    </row>
    <row r="185" spans="3:3" ht="13">
      <c r="C185" s="52"/>
    </row>
    <row r="186" spans="3:3" ht="13">
      <c r="C186" s="52"/>
    </row>
    <row r="187" spans="3:3" ht="13">
      <c r="C187" s="52"/>
    </row>
    <row r="188" spans="3:3" ht="13">
      <c r="C188" s="52"/>
    </row>
    <row r="189" spans="3:3" ht="13">
      <c r="C189" s="52"/>
    </row>
    <row r="190" spans="3:3" ht="13">
      <c r="C190" s="52"/>
    </row>
    <row r="191" spans="3:3" ht="13">
      <c r="C191" s="52"/>
    </row>
    <row r="192" spans="3:3" ht="13">
      <c r="C192" s="52"/>
    </row>
    <row r="193" spans="3:3" ht="13">
      <c r="C193" s="52"/>
    </row>
    <row r="194" spans="3:3" ht="13">
      <c r="C194" s="52"/>
    </row>
    <row r="195" spans="3:3" ht="13">
      <c r="C195" s="52"/>
    </row>
    <row r="196" spans="3:3" ht="13">
      <c r="C196" s="52"/>
    </row>
    <row r="197" spans="3:3" ht="13">
      <c r="C197" s="52"/>
    </row>
    <row r="198" spans="3:3" ht="13">
      <c r="C198" s="52"/>
    </row>
    <row r="199" spans="3:3" ht="13">
      <c r="C199" s="52"/>
    </row>
    <row r="200" spans="3:3" ht="13">
      <c r="C200" s="52"/>
    </row>
    <row r="201" spans="3:3" ht="13">
      <c r="C201" s="52"/>
    </row>
    <row r="202" spans="3:3" ht="13">
      <c r="C202" s="52"/>
    </row>
    <row r="203" spans="3:3" ht="13">
      <c r="C203" s="52"/>
    </row>
    <row r="204" spans="3:3" ht="13">
      <c r="C204" s="52"/>
    </row>
    <row r="205" spans="3:3" ht="13">
      <c r="C205" s="52"/>
    </row>
    <row r="206" spans="3:3" ht="13">
      <c r="C206" s="52"/>
    </row>
    <row r="207" spans="3:3" ht="13">
      <c r="C207" s="52"/>
    </row>
    <row r="208" spans="3:3" ht="13">
      <c r="C208" s="52"/>
    </row>
    <row r="209" spans="3:3" ht="13">
      <c r="C209" s="52"/>
    </row>
    <row r="210" spans="3:3" ht="13">
      <c r="C210" s="52"/>
    </row>
    <row r="211" spans="3:3" ht="13">
      <c r="C211" s="52"/>
    </row>
    <row r="212" spans="3:3" ht="13">
      <c r="C212" s="52"/>
    </row>
    <row r="213" spans="3:3" ht="13">
      <c r="C213" s="52"/>
    </row>
    <row r="214" spans="3:3" ht="13">
      <c r="C214" s="52"/>
    </row>
    <row r="215" spans="3:3" ht="13">
      <c r="C215" s="52"/>
    </row>
    <row r="216" spans="3:3" ht="13">
      <c r="C216" s="52"/>
    </row>
    <row r="217" spans="3:3" ht="13">
      <c r="C217" s="52"/>
    </row>
    <row r="218" spans="3:3" ht="13">
      <c r="C218" s="52"/>
    </row>
    <row r="219" spans="3:3" ht="13">
      <c r="C219" s="52"/>
    </row>
    <row r="220" spans="3:3" ht="13">
      <c r="C220" s="52"/>
    </row>
    <row r="221" spans="3:3" ht="13">
      <c r="C221" s="52"/>
    </row>
    <row r="222" spans="3:3" ht="13">
      <c r="C222" s="52"/>
    </row>
    <row r="223" spans="3:3" ht="13">
      <c r="C223" s="52"/>
    </row>
    <row r="224" spans="3:3" ht="13">
      <c r="C224" s="52"/>
    </row>
    <row r="225" spans="3:3" ht="13">
      <c r="C225" s="52"/>
    </row>
    <row r="226" spans="3:3" ht="13">
      <c r="C226" s="52"/>
    </row>
    <row r="227" spans="3:3" ht="13">
      <c r="C227" s="52"/>
    </row>
    <row r="228" spans="3:3" ht="13">
      <c r="C228" s="52"/>
    </row>
    <row r="229" spans="3:3" ht="13">
      <c r="C229" s="52"/>
    </row>
    <row r="230" spans="3:3" ht="13">
      <c r="C230" s="52"/>
    </row>
    <row r="231" spans="3:3" ht="13">
      <c r="C231" s="52"/>
    </row>
    <row r="232" spans="3:3" ht="13">
      <c r="C232" s="52"/>
    </row>
    <row r="233" spans="3:3" ht="13">
      <c r="C233" s="52"/>
    </row>
    <row r="234" spans="3:3" ht="13">
      <c r="C234" s="52"/>
    </row>
    <row r="235" spans="3:3" ht="13">
      <c r="C235" s="52"/>
    </row>
    <row r="236" spans="3:3" ht="13">
      <c r="C236" s="52"/>
    </row>
    <row r="237" spans="3:3" ht="13">
      <c r="C237" s="52"/>
    </row>
    <row r="238" spans="3:3" ht="13">
      <c r="C238" s="52"/>
    </row>
    <row r="239" spans="3:3" ht="13">
      <c r="C239" s="52"/>
    </row>
    <row r="240" spans="3:3" ht="13">
      <c r="C240" s="52"/>
    </row>
    <row r="241" spans="3:3" ht="13">
      <c r="C241" s="52"/>
    </row>
    <row r="242" spans="3:3" ht="13">
      <c r="C242" s="52"/>
    </row>
    <row r="243" spans="3:3" ht="13">
      <c r="C243" s="52"/>
    </row>
    <row r="244" spans="3:3" ht="13">
      <c r="C244" s="52"/>
    </row>
    <row r="245" spans="3:3" ht="13">
      <c r="C245" s="52"/>
    </row>
    <row r="246" spans="3:3" ht="13">
      <c r="C246" s="52"/>
    </row>
    <row r="247" spans="3:3" ht="13">
      <c r="C247" s="52"/>
    </row>
    <row r="248" spans="3:3" ht="13">
      <c r="C248" s="52"/>
    </row>
    <row r="249" spans="3:3" ht="13">
      <c r="C249" s="52"/>
    </row>
    <row r="250" spans="3:3" ht="13">
      <c r="C250" s="52"/>
    </row>
    <row r="251" spans="3:3" ht="13">
      <c r="C251" s="52"/>
    </row>
    <row r="252" spans="3:3" ht="13">
      <c r="C252" s="52"/>
    </row>
    <row r="253" spans="3:3" ht="13">
      <c r="C253" s="52"/>
    </row>
    <row r="254" spans="3:3" ht="13">
      <c r="C254" s="52"/>
    </row>
    <row r="255" spans="3:3" ht="13">
      <c r="C255" s="52"/>
    </row>
    <row r="256" spans="3:3" ht="13">
      <c r="C256" s="52"/>
    </row>
    <row r="257" spans="3:3" ht="13">
      <c r="C257" s="52"/>
    </row>
    <row r="258" spans="3:3" ht="13">
      <c r="C258" s="52"/>
    </row>
    <row r="259" spans="3:3" ht="13">
      <c r="C259" s="52"/>
    </row>
    <row r="260" spans="3:3" ht="13">
      <c r="C260" s="52"/>
    </row>
    <row r="261" spans="3:3" ht="13">
      <c r="C261" s="52"/>
    </row>
    <row r="262" spans="3:3" ht="13">
      <c r="C262" s="52"/>
    </row>
    <row r="263" spans="3:3" ht="13">
      <c r="C263" s="52"/>
    </row>
    <row r="264" spans="3:3" ht="13">
      <c r="C264" s="52"/>
    </row>
    <row r="265" spans="3:3" ht="13">
      <c r="C265" s="52"/>
    </row>
    <row r="266" spans="3:3" ht="13">
      <c r="C266" s="52"/>
    </row>
    <row r="267" spans="3:3" ht="13">
      <c r="C267" s="52"/>
    </row>
    <row r="268" spans="3:3" ht="13">
      <c r="C268" s="52"/>
    </row>
    <row r="269" spans="3:3" ht="13">
      <c r="C269" s="52"/>
    </row>
    <row r="270" spans="3:3" ht="13">
      <c r="C270" s="52"/>
    </row>
    <row r="271" spans="3:3" ht="13">
      <c r="C271" s="52"/>
    </row>
    <row r="272" spans="3:3" ht="13">
      <c r="C272" s="52"/>
    </row>
    <row r="273" spans="3:3" ht="13">
      <c r="C273" s="52"/>
    </row>
    <row r="274" spans="3:3" ht="13">
      <c r="C274" s="52"/>
    </row>
    <row r="275" spans="3:3" ht="13">
      <c r="C275" s="52"/>
    </row>
    <row r="276" spans="3:3" ht="13">
      <c r="C276" s="52"/>
    </row>
    <row r="277" spans="3:3" ht="13">
      <c r="C277" s="52"/>
    </row>
    <row r="278" spans="3:3" ht="13">
      <c r="C278" s="52"/>
    </row>
    <row r="279" spans="3:3" ht="13">
      <c r="C279" s="52"/>
    </row>
    <row r="280" spans="3:3" ht="13">
      <c r="C280" s="52"/>
    </row>
    <row r="281" spans="3:3" ht="13">
      <c r="C281" s="52"/>
    </row>
    <row r="282" spans="3:3" ht="13">
      <c r="C282" s="52"/>
    </row>
    <row r="283" spans="3:3" ht="13">
      <c r="C283" s="52"/>
    </row>
    <row r="284" spans="3:3" ht="13">
      <c r="C284" s="52"/>
    </row>
    <row r="285" spans="3:3" ht="13">
      <c r="C285" s="52"/>
    </row>
    <row r="286" spans="3:3" ht="13">
      <c r="C286" s="52"/>
    </row>
    <row r="287" spans="3:3" ht="13">
      <c r="C287" s="52"/>
    </row>
    <row r="288" spans="3:3" ht="13">
      <c r="C288" s="52"/>
    </row>
    <row r="289" spans="3:3" ht="13">
      <c r="C289" s="52"/>
    </row>
    <row r="290" spans="3:3" ht="13">
      <c r="C290" s="52"/>
    </row>
    <row r="291" spans="3:3" ht="13">
      <c r="C291" s="52"/>
    </row>
    <row r="292" spans="3:3" ht="13">
      <c r="C292" s="52"/>
    </row>
    <row r="293" spans="3:3" ht="13">
      <c r="C293" s="52"/>
    </row>
    <row r="294" spans="3:3" ht="13">
      <c r="C294" s="52"/>
    </row>
    <row r="295" spans="3:3" ht="13">
      <c r="C295" s="52"/>
    </row>
    <row r="296" spans="3:3" ht="13">
      <c r="C296" s="52"/>
    </row>
    <row r="297" spans="3:3" ht="13">
      <c r="C297" s="52"/>
    </row>
    <row r="298" spans="3:3" ht="13">
      <c r="C298" s="52"/>
    </row>
    <row r="299" spans="3:3" ht="13">
      <c r="C299" s="52"/>
    </row>
    <row r="300" spans="3:3" ht="13">
      <c r="C300" s="52"/>
    </row>
    <row r="301" spans="3:3" ht="13">
      <c r="C301" s="52"/>
    </row>
    <row r="302" spans="3:3" ht="13">
      <c r="C302" s="52"/>
    </row>
    <row r="303" spans="3:3" ht="13">
      <c r="C303" s="52"/>
    </row>
    <row r="304" spans="3:3" ht="13">
      <c r="C304" s="52"/>
    </row>
    <row r="305" spans="3:3" ht="13">
      <c r="C305" s="52"/>
    </row>
    <row r="306" spans="3:3" ht="13">
      <c r="C306" s="52"/>
    </row>
    <row r="307" spans="3:3" ht="13">
      <c r="C307" s="52"/>
    </row>
    <row r="308" spans="3:3" ht="13">
      <c r="C308" s="52"/>
    </row>
    <row r="309" spans="3:3" ht="13">
      <c r="C309" s="52"/>
    </row>
    <row r="310" spans="3:3" ht="13">
      <c r="C310" s="52"/>
    </row>
    <row r="311" spans="3:3" ht="13">
      <c r="C311" s="52"/>
    </row>
    <row r="312" spans="3:3" ht="13">
      <c r="C312" s="52"/>
    </row>
    <row r="313" spans="3:3" ht="13">
      <c r="C313" s="52"/>
    </row>
    <row r="314" spans="3:3" ht="13">
      <c r="C314" s="52"/>
    </row>
    <row r="315" spans="3:3" ht="13">
      <c r="C315" s="52"/>
    </row>
    <row r="316" spans="3:3" ht="13">
      <c r="C316" s="52"/>
    </row>
    <row r="317" spans="3:3" ht="13">
      <c r="C317" s="52"/>
    </row>
    <row r="318" spans="3:3" ht="13">
      <c r="C318" s="52"/>
    </row>
    <row r="319" spans="3:3" ht="13">
      <c r="C319" s="52"/>
    </row>
    <row r="320" spans="3:3" ht="13">
      <c r="C320" s="52"/>
    </row>
    <row r="321" spans="3:3" ht="13">
      <c r="C321" s="52"/>
    </row>
    <row r="322" spans="3:3" ht="13">
      <c r="C322" s="52"/>
    </row>
    <row r="323" spans="3:3" ht="13">
      <c r="C323" s="52"/>
    </row>
    <row r="324" spans="3:3" ht="13">
      <c r="C324" s="52"/>
    </row>
    <row r="325" spans="3:3" ht="13">
      <c r="C325" s="52"/>
    </row>
    <row r="326" spans="3:3" ht="13">
      <c r="C326" s="52"/>
    </row>
    <row r="327" spans="3:3" ht="13">
      <c r="C327" s="52"/>
    </row>
    <row r="328" spans="3:3" ht="13">
      <c r="C328" s="52"/>
    </row>
    <row r="329" spans="3:3" ht="13">
      <c r="C329" s="52"/>
    </row>
    <row r="330" spans="3:3" ht="13">
      <c r="C330" s="52"/>
    </row>
    <row r="331" spans="3:3" ht="13">
      <c r="C331" s="52"/>
    </row>
    <row r="332" spans="3:3" ht="13">
      <c r="C332" s="52"/>
    </row>
    <row r="333" spans="3:3" ht="13">
      <c r="C333" s="52"/>
    </row>
    <row r="334" spans="3:3" ht="13">
      <c r="C334" s="52"/>
    </row>
    <row r="335" spans="3:3" ht="13">
      <c r="C335" s="52"/>
    </row>
    <row r="336" spans="3:3" ht="13">
      <c r="C336" s="52"/>
    </row>
    <row r="337" spans="3:3" ht="13">
      <c r="C337" s="52"/>
    </row>
    <row r="338" spans="3:3" ht="13">
      <c r="C338" s="52"/>
    </row>
    <row r="339" spans="3:3" ht="13">
      <c r="C339" s="52"/>
    </row>
    <row r="340" spans="3:3" ht="13">
      <c r="C340" s="52"/>
    </row>
    <row r="341" spans="3:3" ht="13">
      <c r="C341" s="52"/>
    </row>
    <row r="342" spans="3:3" ht="13">
      <c r="C342" s="52"/>
    </row>
    <row r="343" spans="3:3" ht="13">
      <c r="C343" s="52"/>
    </row>
    <row r="344" spans="3:3" ht="13">
      <c r="C344" s="52"/>
    </row>
    <row r="345" spans="3:3" ht="13">
      <c r="C345" s="52"/>
    </row>
    <row r="346" spans="3:3" ht="13">
      <c r="C346" s="52"/>
    </row>
    <row r="347" spans="3:3" ht="13">
      <c r="C347" s="52"/>
    </row>
    <row r="348" spans="3:3" ht="13">
      <c r="C348" s="52"/>
    </row>
    <row r="349" spans="3:3" ht="13">
      <c r="C349" s="52"/>
    </row>
    <row r="350" spans="3:3" ht="13">
      <c r="C350" s="52"/>
    </row>
    <row r="351" spans="3:3" ht="13">
      <c r="C351" s="52"/>
    </row>
    <row r="352" spans="3:3" ht="13">
      <c r="C352" s="52"/>
    </row>
    <row r="353" spans="3:3" ht="13">
      <c r="C353" s="52"/>
    </row>
    <row r="354" spans="3:3" ht="13">
      <c r="C354" s="52"/>
    </row>
    <row r="355" spans="3:3" ht="13">
      <c r="C355" s="52"/>
    </row>
    <row r="356" spans="3:3" ht="13">
      <c r="C356" s="52"/>
    </row>
    <row r="357" spans="3:3" ht="13">
      <c r="C357" s="52"/>
    </row>
    <row r="358" spans="3:3" ht="13">
      <c r="C358" s="52"/>
    </row>
    <row r="359" spans="3:3" ht="13">
      <c r="C359" s="52"/>
    </row>
    <row r="360" spans="3:3" ht="13">
      <c r="C360" s="52"/>
    </row>
    <row r="361" spans="3:3" ht="13">
      <c r="C361" s="52"/>
    </row>
    <row r="362" spans="3:3" ht="13">
      <c r="C362" s="52"/>
    </row>
    <row r="363" spans="3:3" ht="13">
      <c r="C363" s="52"/>
    </row>
    <row r="364" spans="3:3" ht="13">
      <c r="C364" s="52"/>
    </row>
    <row r="365" spans="3:3" ht="13">
      <c r="C365" s="52"/>
    </row>
    <row r="366" spans="3:3" ht="13">
      <c r="C366" s="52"/>
    </row>
    <row r="367" spans="3:3" ht="13">
      <c r="C367" s="52"/>
    </row>
    <row r="368" spans="3:3" ht="13">
      <c r="C368" s="52"/>
    </row>
    <row r="369" spans="3:3" ht="13">
      <c r="C369" s="52"/>
    </row>
    <row r="370" spans="3:3" ht="13">
      <c r="C370" s="52"/>
    </row>
    <row r="371" spans="3:3" ht="13">
      <c r="C371" s="52"/>
    </row>
    <row r="372" spans="3:3" ht="13">
      <c r="C372" s="52"/>
    </row>
    <row r="373" spans="3:3" ht="13">
      <c r="C373" s="52"/>
    </row>
    <row r="374" spans="3:3" ht="13">
      <c r="C374" s="52"/>
    </row>
    <row r="375" spans="3:3" ht="13">
      <c r="C375" s="52"/>
    </row>
    <row r="376" spans="3:3" ht="13">
      <c r="C376" s="52"/>
    </row>
    <row r="377" spans="3:3" ht="13">
      <c r="C377" s="52"/>
    </row>
    <row r="378" spans="3:3" ht="13">
      <c r="C378" s="52"/>
    </row>
    <row r="379" spans="3:3" ht="13">
      <c r="C379" s="52"/>
    </row>
    <row r="380" spans="3:3" ht="13">
      <c r="C380" s="52"/>
    </row>
    <row r="381" spans="3:3" ht="13">
      <c r="C381" s="52"/>
    </row>
    <row r="382" spans="3:3" ht="13">
      <c r="C382" s="52"/>
    </row>
    <row r="383" spans="3:3" ht="13">
      <c r="C383" s="52"/>
    </row>
    <row r="384" spans="3:3" ht="13">
      <c r="C384" s="52"/>
    </row>
    <row r="385" spans="3:3" ht="13">
      <c r="C385" s="52"/>
    </row>
    <row r="386" spans="3:3" ht="13">
      <c r="C386" s="52"/>
    </row>
    <row r="387" spans="3:3" ht="13">
      <c r="C387" s="52"/>
    </row>
    <row r="388" spans="3:3" ht="13">
      <c r="C388" s="52"/>
    </row>
    <row r="389" spans="3:3" ht="13">
      <c r="C389" s="52"/>
    </row>
    <row r="390" spans="3:3" ht="13">
      <c r="C390" s="52"/>
    </row>
    <row r="391" spans="3:3" ht="13">
      <c r="C391" s="52"/>
    </row>
    <row r="392" spans="3:3" ht="13">
      <c r="C392" s="52"/>
    </row>
    <row r="393" spans="3:3" ht="13">
      <c r="C393" s="52"/>
    </row>
    <row r="394" spans="3:3" ht="13">
      <c r="C394" s="52"/>
    </row>
    <row r="395" spans="3:3" ht="13">
      <c r="C395" s="52"/>
    </row>
    <row r="396" spans="3:3" ht="13">
      <c r="C396" s="52"/>
    </row>
    <row r="397" spans="3:3" ht="13">
      <c r="C397" s="52"/>
    </row>
    <row r="398" spans="3:3" ht="13">
      <c r="C398" s="52"/>
    </row>
    <row r="399" spans="3:3" ht="13">
      <c r="C399" s="52"/>
    </row>
    <row r="400" spans="3:3" ht="13">
      <c r="C400" s="52"/>
    </row>
    <row r="401" spans="3:3" ht="13">
      <c r="C401" s="52"/>
    </row>
    <row r="402" spans="3:3" ht="13">
      <c r="C402" s="52"/>
    </row>
    <row r="403" spans="3:3" ht="13">
      <c r="C403" s="52"/>
    </row>
    <row r="404" spans="3:3" ht="13">
      <c r="C404" s="52"/>
    </row>
    <row r="405" spans="3:3" ht="13">
      <c r="C405" s="52"/>
    </row>
    <row r="406" spans="3:3" ht="13">
      <c r="C406" s="52"/>
    </row>
    <row r="407" spans="3:3" ht="13">
      <c r="C407" s="52"/>
    </row>
    <row r="408" spans="3:3" ht="13">
      <c r="C408" s="52"/>
    </row>
    <row r="409" spans="3:3" ht="13">
      <c r="C409" s="52"/>
    </row>
    <row r="410" spans="3:3" ht="13">
      <c r="C410" s="52"/>
    </row>
    <row r="411" spans="3:3" ht="13">
      <c r="C411" s="52"/>
    </row>
    <row r="412" spans="3:3" ht="13">
      <c r="C412" s="52"/>
    </row>
    <row r="413" spans="3:3" ht="13">
      <c r="C413" s="52"/>
    </row>
    <row r="414" spans="3:3" ht="13">
      <c r="C414" s="52"/>
    </row>
    <row r="415" spans="3:3" ht="13">
      <c r="C415" s="52"/>
    </row>
    <row r="416" spans="3:3" ht="13">
      <c r="C416" s="52"/>
    </row>
    <row r="417" spans="3:3" ht="13">
      <c r="C417" s="52"/>
    </row>
    <row r="418" spans="3:3" ht="13">
      <c r="C418" s="52"/>
    </row>
    <row r="419" spans="3:3" ht="13">
      <c r="C419" s="52"/>
    </row>
    <row r="420" spans="3:3" ht="13">
      <c r="C420" s="52"/>
    </row>
    <row r="421" spans="3:3" ht="13">
      <c r="C421" s="52"/>
    </row>
    <row r="422" spans="3:3" ht="13">
      <c r="C422" s="52"/>
    </row>
    <row r="423" spans="3:3" ht="13">
      <c r="C423" s="52"/>
    </row>
    <row r="424" spans="3:3" ht="13">
      <c r="C424" s="52"/>
    </row>
    <row r="425" spans="3:3" ht="13">
      <c r="C425" s="52"/>
    </row>
    <row r="426" spans="3:3" ht="13">
      <c r="C426" s="52"/>
    </row>
    <row r="427" spans="3:3" ht="13">
      <c r="C427" s="52"/>
    </row>
    <row r="428" spans="3:3" ht="13">
      <c r="C428" s="52"/>
    </row>
    <row r="429" spans="3:3" ht="13">
      <c r="C429" s="52"/>
    </row>
    <row r="430" spans="3:3" ht="13">
      <c r="C430" s="52"/>
    </row>
    <row r="431" spans="3:3" ht="13">
      <c r="C431" s="52"/>
    </row>
    <row r="432" spans="3:3" ht="13">
      <c r="C432" s="52"/>
    </row>
    <row r="433" spans="3:3" ht="13">
      <c r="C433" s="52"/>
    </row>
    <row r="434" spans="3:3" ht="13">
      <c r="C434" s="52"/>
    </row>
    <row r="435" spans="3:3" ht="13">
      <c r="C435" s="52"/>
    </row>
    <row r="436" spans="3:3" ht="13">
      <c r="C436" s="52"/>
    </row>
    <row r="437" spans="3:3" ht="13">
      <c r="C437" s="52"/>
    </row>
    <row r="438" spans="3:3" ht="13">
      <c r="C438" s="52"/>
    </row>
    <row r="439" spans="3:3" ht="13">
      <c r="C439" s="52"/>
    </row>
    <row r="440" spans="3:3" ht="13">
      <c r="C440" s="52"/>
    </row>
    <row r="441" spans="3:3" ht="13">
      <c r="C441" s="52"/>
    </row>
    <row r="442" spans="3:3" ht="13">
      <c r="C442" s="52"/>
    </row>
    <row r="443" spans="3:3" ht="13">
      <c r="C443" s="52"/>
    </row>
    <row r="444" spans="3:3" ht="13">
      <c r="C444" s="52"/>
    </row>
    <row r="445" spans="3:3" ht="13">
      <c r="C445" s="52"/>
    </row>
    <row r="446" spans="3:3" ht="13">
      <c r="C446" s="52"/>
    </row>
    <row r="447" spans="3:3" ht="13">
      <c r="C447" s="52"/>
    </row>
    <row r="448" spans="3:3" ht="13">
      <c r="C448" s="52"/>
    </row>
    <row r="449" spans="3:3" ht="13">
      <c r="C449" s="52"/>
    </row>
    <row r="450" spans="3:3" ht="13">
      <c r="C450" s="52"/>
    </row>
    <row r="451" spans="3:3" ht="13">
      <c r="C451" s="52"/>
    </row>
    <row r="452" spans="3:3" ht="13">
      <c r="C452" s="52"/>
    </row>
    <row r="453" spans="3:3" ht="13">
      <c r="C453" s="52"/>
    </row>
    <row r="454" spans="3:3" ht="13">
      <c r="C454" s="52"/>
    </row>
    <row r="455" spans="3:3" ht="13">
      <c r="C455" s="52"/>
    </row>
    <row r="456" spans="3:3" ht="13">
      <c r="C456" s="52"/>
    </row>
    <row r="457" spans="3:3" ht="13">
      <c r="C457" s="52"/>
    </row>
    <row r="458" spans="3:3" ht="13">
      <c r="C458" s="52"/>
    </row>
    <row r="459" spans="3:3" ht="13">
      <c r="C459" s="52"/>
    </row>
    <row r="460" spans="3:3" ht="13">
      <c r="C460" s="52"/>
    </row>
    <row r="461" spans="3:3" ht="13">
      <c r="C461" s="52"/>
    </row>
    <row r="462" spans="3:3" ht="13">
      <c r="C462" s="52"/>
    </row>
    <row r="463" spans="3:3" ht="13">
      <c r="C463" s="52"/>
    </row>
    <row r="464" spans="3:3" ht="13">
      <c r="C464" s="52"/>
    </row>
    <row r="465" spans="3:3" ht="13">
      <c r="C465" s="52"/>
    </row>
    <row r="466" spans="3:3" ht="13">
      <c r="C466" s="52"/>
    </row>
    <row r="467" spans="3:3" ht="13">
      <c r="C467" s="52"/>
    </row>
    <row r="468" spans="3:3" ht="13">
      <c r="C468" s="52"/>
    </row>
    <row r="469" spans="3:3" ht="13">
      <c r="C469" s="52"/>
    </row>
    <row r="470" spans="3:3" ht="13">
      <c r="C470" s="52"/>
    </row>
    <row r="471" spans="3:3" ht="13">
      <c r="C471" s="52"/>
    </row>
    <row r="472" spans="3:3" ht="13">
      <c r="C472" s="52"/>
    </row>
    <row r="473" spans="3:3" ht="13">
      <c r="C473" s="52"/>
    </row>
    <row r="474" spans="3:3" ht="13">
      <c r="C474" s="52"/>
    </row>
    <row r="475" spans="3:3" ht="13">
      <c r="C475" s="52"/>
    </row>
    <row r="476" spans="3:3" ht="13">
      <c r="C476" s="52"/>
    </row>
    <row r="477" spans="3:3" ht="13">
      <c r="C477" s="52"/>
    </row>
    <row r="478" spans="3:3" ht="13">
      <c r="C478" s="52"/>
    </row>
    <row r="479" spans="3:3" ht="13">
      <c r="C479" s="52"/>
    </row>
    <row r="480" spans="3:3" ht="13">
      <c r="C480" s="52"/>
    </row>
    <row r="481" spans="3:3" ht="13">
      <c r="C481" s="52"/>
    </row>
    <row r="482" spans="3:3" ht="13">
      <c r="C482" s="52"/>
    </row>
    <row r="483" spans="3:3" ht="13">
      <c r="C483" s="52"/>
    </row>
    <row r="484" spans="3:3" ht="13">
      <c r="C484" s="52"/>
    </row>
    <row r="485" spans="3:3" ht="13">
      <c r="C485" s="52"/>
    </row>
    <row r="486" spans="3:3" ht="13">
      <c r="C486" s="52"/>
    </row>
    <row r="487" spans="3:3" ht="13">
      <c r="C487" s="52"/>
    </row>
    <row r="488" spans="3:3" ht="13">
      <c r="C488" s="52"/>
    </row>
    <row r="489" spans="3:3" ht="13">
      <c r="C489" s="52"/>
    </row>
    <row r="490" spans="3:3" ht="13">
      <c r="C490" s="52"/>
    </row>
    <row r="491" spans="3:3" ht="13">
      <c r="C491" s="52"/>
    </row>
    <row r="492" spans="3:3" ht="13">
      <c r="C492" s="52"/>
    </row>
    <row r="493" spans="3:3" ht="13">
      <c r="C493" s="52"/>
    </row>
    <row r="494" spans="3:3" ht="13">
      <c r="C494" s="52"/>
    </row>
    <row r="495" spans="3:3" ht="13">
      <c r="C495" s="52"/>
    </row>
    <row r="496" spans="3:3" ht="13">
      <c r="C496" s="52"/>
    </row>
    <row r="497" spans="3:3" ht="13">
      <c r="C497" s="52"/>
    </row>
    <row r="498" spans="3:3" ht="13">
      <c r="C498" s="52"/>
    </row>
    <row r="499" spans="3:3" ht="13">
      <c r="C499" s="52"/>
    </row>
    <row r="500" spans="3:3" ht="13">
      <c r="C500" s="52"/>
    </row>
    <row r="501" spans="3:3" ht="13">
      <c r="C501" s="52"/>
    </row>
    <row r="502" spans="3:3" ht="13">
      <c r="C502" s="52"/>
    </row>
    <row r="503" spans="3:3" ht="13">
      <c r="C503" s="52"/>
    </row>
    <row r="504" spans="3:3" ht="13">
      <c r="C504" s="52"/>
    </row>
    <row r="505" spans="3:3" ht="13">
      <c r="C505" s="52"/>
    </row>
    <row r="506" spans="3:3" ht="13">
      <c r="C506" s="52"/>
    </row>
    <row r="507" spans="3:3" ht="13">
      <c r="C507" s="52"/>
    </row>
    <row r="508" spans="3:3" ht="13">
      <c r="C508" s="52"/>
    </row>
    <row r="509" spans="3:3" ht="13">
      <c r="C509" s="52"/>
    </row>
    <row r="510" spans="3:3" ht="13">
      <c r="C510" s="52"/>
    </row>
    <row r="511" spans="3:3" ht="13">
      <c r="C511" s="52"/>
    </row>
    <row r="512" spans="3:3" ht="13">
      <c r="C512" s="52"/>
    </row>
    <row r="513" spans="3:3" ht="13">
      <c r="C513" s="52"/>
    </row>
    <row r="514" spans="3:3" ht="13">
      <c r="C514" s="52"/>
    </row>
    <row r="515" spans="3:3" ht="13">
      <c r="C515" s="52"/>
    </row>
    <row r="516" spans="3:3" ht="13">
      <c r="C516" s="52"/>
    </row>
    <row r="517" spans="3:3" ht="13">
      <c r="C517" s="52"/>
    </row>
    <row r="518" spans="3:3" ht="13">
      <c r="C518" s="52"/>
    </row>
    <row r="519" spans="3:3" ht="13">
      <c r="C519" s="52"/>
    </row>
    <row r="520" spans="3:3" ht="13">
      <c r="C520" s="52"/>
    </row>
    <row r="521" spans="3:3" ht="13">
      <c r="C521" s="52"/>
    </row>
    <row r="522" spans="3:3" ht="13">
      <c r="C522" s="52"/>
    </row>
    <row r="523" spans="3:3" ht="13">
      <c r="C523" s="52"/>
    </row>
    <row r="524" spans="3:3" ht="13">
      <c r="C524" s="52"/>
    </row>
    <row r="525" spans="3:3" ht="13">
      <c r="C525" s="52"/>
    </row>
    <row r="526" spans="3:3" ht="13">
      <c r="C526" s="52"/>
    </row>
    <row r="527" spans="3:3" ht="13">
      <c r="C527" s="52"/>
    </row>
    <row r="528" spans="3:3" ht="13">
      <c r="C528" s="52"/>
    </row>
    <row r="529" spans="3:3" ht="13">
      <c r="C529" s="52"/>
    </row>
    <row r="530" spans="3:3" ht="13">
      <c r="C530" s="52"/>
    </row>
    <row r="531" spans="3:3" ht="13">
      <c r="C531" s="52"/>
    </row>
    <row r="532" spans="3:3" ht="13">
      <c r="C532" s="52"/>
    </row>
    <row r="533" spans="3:3" ht="13">
      <c r="C533" s="52"/>
    </row>
    <row r="534" spans="3:3" ht="13">
      <c r="C534" s="52"/>
    </row>
    <row r="535" spans="3:3" ht="13">
      <c r="C535" s="52"/>
    </row>
    <row r="536" spans="3:3" ht="13">
      <c r="C536" s="52"/>
    </row>
    <row r="537" spans="3:3" ht="13">
      <c r="C537" s="52"/>
    </row>
    <row r="538" spans="3:3" ht="13">
      <c r="C538" s="52"/>
    </row>
    <row r="539" spans="3:3" ht="13">
      <c r="C539" s="52"/>
    </row>
    <row r="540" spans="3:3" ht="13">
      <c r="C540" s="52"/>
    </row>
    <row r="541" spans="3:3" ht="13">
      <c r="C541" s="52"/>
    </row>
    <row r="542" spans="3:3" ht="13">
      <c r="C542" s="52"/>
    </row>
    <row r="543" spans="3:3" ht="13">
      <c r="C543" s="52"/>
    </row>
    <row r="544" spans="3:3" ht="13">
      <c r="C544" s="52"/>
    </row>
    <row r="545" spans="3:3" ht="13">
      <c r="C545" s="52"/>
    </row>
    <row r="546" spans="3:3" ht="13">
      <c r="C546" s="52"/>
    </row>
    <row r="547" spans="3:3" ht="13">
      <c r="C547" s="52"/>
    </row>
    <row r="548" spans="3:3" ht="13">
      <c r="C548" s="52"/>
    </row>
    <row r="549" spans="3:3" ht="13">
      <c r="C549" s="52"/>
    </row>
    <row r="550" spans="3:3" ht="13">
      <c r="C550" s="52"/>
    </row>
    <row r="551" spans="3:3" ht="13">
      <c r="C551" s="52"/>
    </row>
    <row r="552" spans="3:3" ht="13">
      <c r="C552" s="52"/>
    </row>
    <row r="553" spans="3:3" ht="13">
      <c r="C553" s="52"/>
    </row>
    <row r="554" spans="3:3" ht="13">
      <c r="C554" s="52"/>
    </row>
    <row r="555" spans="3:3" ht="13">
      <c r="C555" s="52"/>
    </row>
    <row r="556" spans="3:3" ht="13">
      <c r="C556" s="52"/>
    </row>
    <row r="557" spans="3:3" ht="13">
      <c r="C557" s="52"/>
    </row>
    <row r="558" spans="3:3" ht="13">
      <c r="C558" s="52"/>
    </row>
    <row r="559" spans="3:3" ht="13">
      <c r="C559" s="52"/>
    </row>
    <row r="560" spans="3:3" ht="13">
      <c r="C560" s="52"/>
    </row>
    <row r="561" spans="3:3" ht="13">
      <c r="C561" s="52"/>
    </row>
    <row r="562" spans="3:3" ht="13">
      <c r="C562" s="52"/>
    </row>
    <row r="563" spans="3:3" ht="13">
      <c r="C563" s="52"/>
    </row>
    <row r="564" spans="3:3" ht="13">
      <c r="C564" s="52"/>
    </row>
    <row r="565" spans="3:3" ht="13">
      <c r="C565" s="52"/>
    </row>
    <row r="566" spans="3:3" ht="13">
      <c r="C566" s="52"/>
    </row>
    <row r="567" spans="3:3" ht="13">
      <c r="C567" s="52"/>
    </row>
    <row r="568" spans="3:3" ht="13">
      <c r="C568" s="52"/>
    </row>
    <row r="569" spans="3:3" ht="13">
      <c r="C569" s="52"/>
    </row>
    <row r="570" spans="3:3" ht="13">
      <c r="C570" s="52"/>
    </row>
    <row r="571" spans="3:3" ht="13">
      <c r="C571" s="52"/>
    </row>
    <row r="572" spans="3:3" ht="13">
      <c r="C572" s="52"/>
    </row>
    <row r="573" spans="3:3" ht="13">
      <c r="C573" s="52"/>
    </row>
    <row r="574" spans="3:3" ht="13">
      <c r="C574" s="52"/>
    </row>
    <row r="575" spans="3:3" ht="13">
      <c r="C575" s="52"/>
    </row>
    <row r="576" spans="3:3" ht="13">
      <c r="C576" s="52"/>
    </row>
    <row r="577" spans="3:3" ht="13">
      <c r="C577" s="52"/>
    </row>
    <row r="578" spans="3:3" ht="13">
      <c r="C578" s="52"/>
    </row>
    <row r="579" spans="3:3" ht="13">
      <c r="C579" s="52"/>
    </row>
    <row r="580" spans="3:3" ht="13">
      <c r="C580" s="52"/>
    </row>
    <row r="581" spans="3:3" ht="13">
      <c r="C581" s="52"/>
    </row>
    <row r="582" spans="3:3" ht="13">
      <c r="C582" s="52"/>
    </row>
    <row r="583" spans="3:3" ht="13">
      <c r="C583" s="52"/>
    </row>
    <row r="584" spans="3:3" ht="13">
      <c r="C584" s="52"/>
    </row>
    <row r="585" spans="3:3" ht="13">
      <c r="C585" s="52"/>
    </row>
    <row r="586" spans="3:3" ht="13">
      <c r="C586" s="52"/>
    </row>
    <row r="587" spans="3:3" ht="13">
      <c r="C587" s="52"/>
    </row>
    <row r="588" spans="3:3" ht="13">
      <c r="C588" s="52"/>
    </row>
    <row r="589" spans="3:3" ht="13">
      <c r="C589" s="52"/>
    </row>
    <row r="590" spans="3:3" ht="13">
      <c r="C590" s="52"/>
    </row>
    <row r="591" spans="3:3" ht="13">
      <c r="C591" s="52"/>
    </row>
    <row r="592" spans="3:3" ht="13">
      <c r="C592" s="52"/>
    </row>
    <row r="593" spans="3:3" ht="13">
      <c r="C593" s="52"/>
    </row>
    <row r="594" spans="3:3" ht="13">
      <c r="C594" s="52"/>
    </row>
    <row r="595" spans="3:3" ht="13">
      <c r="C595" s="52"/>
    </row>
    <row r="596" spans="3:3" ht="13">
      <c r="C596" s="52"/>
    </row>
    <row r="597" spans="3:3" ht="13">
      <c r="C597" s="52"/>
    </row>
    <row r="598" spans="3:3" ht="13">
      <c r="C598" s="52"/>
    </row>
    <row r="599" spans="3:3" ht="13">
      <c r="C599" s="52"/>
    </row>
    <row r="600" spans="3:3" ht="13">
      <c r="C600" s="52"/>
    </row>
    <row r="601" spans="3:3" ht="13">
      <c r="C601" s="52"/>
    </row>
    <row r="602" spans="3:3" ht="13">
      <c r="C602" s="52"/>
    </row>
    <row r="603" spans="3:3" ht="13">
      <c r="C603" s="52"/>
    </row>
    <row r="604" spans="3:3" ht="13">
      <c r="C604" s="52"/>
    </row>
    <row r="605" spans="3:3" ht="13">
      <c r="C605" s="52"/>
    </row>
    <row r="606" spans="3:3" ht="13">
      <c r="C606" s="52"/>
    </row>
    <row r="607" spans="3:3" ht="13">
      <c r="C607" s="52"/>
    </row>
    <row r="608" spans="3:3" ht="13">
      <c r="C608" s="52"/>
    </row>
    <row r="609" spans="3:3" ht="13">
      <c r="C609" s="52"/>
    </row>
    <row r="610" spans="3:3" ht="13">
      <c r="C610" s="52"/>
    </row>
    <row r="611" spans="3:3" ht="13">
      <c r="C611" s="52"/>
    </row>
    <row r="612" spans="3:3" ht="13">
      <c r="C612" s="52"/>
    </row>
    <row r="613" spans="3:3" ht="13">
      <c r="C613" s="52"/>
    </row>
    <row r="614" spans="3:3" ht="13">
      <c r="C614" s="52"/>
    </row>
    <row r="615" spans="3:3" ht="13">
      <c r="C615" s="52"/>
    </row>
    <row r="616" spans="3:3" ht="13">
      <c r="C616" s="52"/>
    </row>
    <row r="617" spans="3:3" ht="13">
      <c r="C617" s="52"/>
    </row>
    <row r="618" spans="3:3" ht="13">
      <c r="C618" s="52"/>
    </row>
    <row r="619" spans="3:3" ht="13">
      <c r="C619" s="52"/>
    </row>
    <row r="620" spans="3:3" ht="13">
      <c r="C620" s="52"/>
    </row>
    <row r="621" spans="3:3" ht="13">
      <c r="C621" s="52"/>
    </row>
    <row r="622" spans="3:3" ht="13">
      <c r="C622" s="52"/>
    </row>
    <row r="623" spans="3:3" ht="13">
      <c r="C623" s="52"/>
    </row>
    <row r="624" spans="3:3" ht="13">
      <c r="C624" s="52"/>
    </row>
    <row r="625" spans="3:3" ht="13">
      <c r="C625" s="52"/>
    </row>
    <row r="626" spans="3:3" ht="13">
      <c r="C626" s="52"/>
    </row>
    <row r="627" spans="3:3" ht="13">
      <c r="C627" s="52"/>
    </row>
    <row r="628" spans="3:3" ht="13">
      <c r="C628" s="52"/>
    </row>
    <row r="629" spans="3:3" ht="13">
      <c r="C629" s="52"/>
    </row>
    <row r="630" spans="3:3" ht="13">
      <c r="C630" s="52"/>
    </row>
    <row r="631" spans="3:3" ht="13">
      <c r="C631" s="52"/>
    </row>
    <row r="632" spans="3:3" ht="13">
      <c r="C632" s="52"/>
    </row>
    <row r="633" spans="3:3" ht="13">
      <c r="C633" s="52"/>
    </row>
    <row r="634" spans="3:3" ht="13">
      <c r="C634" s="52"/>
    </row>
    <row r="635" spans="3:3" ht="13">
      <c r="C635" s="52"/>
    </row>
    <row r="636" spans="3:3" ht="13">
      <c r="C636" s="52"/>
    </row>
    <row r="637" spans="3:3" ht="13">
      <c r="C637" s="52"/>
    </row>
    <row r="638" spans="3:3" ht="13">
      <c r="C638" s="52"/>
    </row>
    <row r="639" spans="3:3" ht="13">
      <c r="C639" s="52"/>
    </row>
    <row r="640" spans="3:3" ht="13">
      <c r="C640" s="52"/>
    </row>
    <row r="641" spans="3:3" ht="13">
      <c r="C641" s="52"/>
    </row>
    <row r="642" spans="3:3" ht="13">
      <c r="C642" s="52"/>
    </row>
    <row r="643" spans="3:3" ht="13">
      <c r="C643" s="52"/>
    </row>
    <row r="644" spans="3:3" ht="13">
      <c r="C644" s="52"/>
    </row>
    <row r="645" spans="3:3" ht="13">
      <c r="C645" s="52"/>
    </row>
    <row r="646" spans="3:3" ht="13">
      <c r="C646" s="52"/>
    </row>
    <row r="647" spans="3:3" ht="13">
      <c r="C647" s="52"/>
    </row>
    <row r="648" spans="3:3" ht="13">
      <c r="C648" s="52"/>
    </row>
    <row r="649" spans="3:3" ht="13">
      <c r="C649" s="52"/>
    </row>
    <row r="650" spans="3:3" ht="13">
      <c r="C650" s="52"/>
    </row>
    <row r="651" spans="3:3" ht="13">
      <c r="C651" s="52"/>
    </row>
    <row r="652" spans="3:3" ht="13">
      <c r="C652" s="52"/>
    </row>
    <row r="653" spans="3:3" ht="13">
      <c r="C653" s="52"/>
    </row>
    <row r="654" spans="3:3" ht="13">
      <c r="C654" s="52"/>
    </row>
    <row r="655" spans="3:3" ht="13">
      <c r="C655" s="52"/>
    </row>
    <row r="656" spans="3:3" ht="13">
      <c r="C656" s="52"/>
    </row>
    <row r="657" spans="3:3" ht="13">
      <c r="C657" s="52"/>
    </row>
    <row r="658" spans="3:3" ht="13">
      <c r="C658" s="52"/>
    </row>
    <row r="659" spans="3:3" ht="13">
      <c r="C659" s="52"/>
    </row>
    <row r="660" spans="3:3" ht="13">
      <c r="C660" s="52"/>
    </row>
    <row r="661" spans="3:3" ht="13">
      <c r="C661" s="52"/>
    </row>
    <row r="662" spans="3:3" ht="13">
      <c r="C662" s="52"/>
    </row>
    <row r="663" spans="3:3" ht="13">
      <c r="C663" s="52"/>
    </row>
    <row r="664" spans="3:3" ht="13">
      <c r="C664" s="52"/>
    </row>
    <row r="665" spans="3:3" ht="13">
      <c r="C665" s="52"/>
    </row>
    <row r="666" spans="3:3" ht="13">
      <c r="C666" s="52"/>
    </row>
    <row r="667" spans="3:3" ht="13">
      <c r="C667" s="52"/>
    </row>
    <row r="668" spans="3:3" ht="13">
      <c r="C668" s="52"/>
    </row>
    <row r="669" spans="3:3" ht="13">
      <c r="C669" s="52"/>
    </row>
    <row r="670" spans="3:3" ht="13">
      <c r="C670" s="52"/>
    </row>
    <row r="671" spans="3:3" ht="13">
      <c r="C671" s="52"/>
    </row>
    <row r="672" spans="3:3" ht="13">
      <c r="C672" s="52"/>
    </row>
    <row r="673" spans="3:3" ht="13">
      <c r="C673" s="52"/>
    </row>
    <row r="674" spans="3:3" ht="13">
      <c r="C674" s="52"/>
    </row>
    <row r="675" spans="3:3" ht="13">
      <c r="C675" s="52"/>
    </row>
    <row r="676" spans="3:3" ht="13">
      <c r="C676" s="52"/>
    </row>
    <row r="677" spans="3:3" ht="13">
      <c r="C677" s="52"/>
    </row>
    <row r="678" spans="3:3" ht="13">
      <c r="C678" s="52"/>
    </row>
    <row r="679" spans="3:3" ht="13">
      <c r="C679" s="52"/>
    </row>
    <row r="680" spans="3:3" ht="13">
      <c r="C680" s="52"/>
    </row>
    <row r="681" spans="3:3" ht="13">
      <c r="C681" s="52"/>
    </row>
    <row r="682" spans="3:3" ht="13">
      <c r="C682" s="52"/>
    </row>
    <row r="683" spans="3:3" ht="13">
      <c r="C683" s="52"/>
    </row>
    <row r="684" spans="3:3" ht="13">
      <c r="C684" s="52"/>
    </row>
    <row r="685" spans="3:3" ht="13">
      <c r="C685" s="52"/>
    </row>
    <row r="686" spans="3:3" ht="13">
      <c r="C686" s="52"/>
    </row>
    <row r="687" spans="3:3" ht="13">
      <c r="C687" s="52"/>
    </row>
    <row r="688" spans="3:3" ht="13">
      <c r="C688" s="52"/>
    </row>
    <row r="689" spans="3:3" ht="13">
      <c r="C689" s="52"/>
    </row>
    <row r="690" spans="3:3" ht="13">
      <c r="C690" s="52"/>
    </row>
    <row r="691" spans="3:3" ht="13">
      <c r="C691" s="52"/>
    </row>
    <row r="692" spans="3:3" ht="13">
      <c r="C692" s="52"/>
    </row>
    <row r="693" spans="3:3" ht="13">
      <c r="C693" s="52"/>
    </row>
    <row r="694" spans="3:3" ht="13">
      <c r="C694" s="52"/>
    </row>
    <row r="695" spans="3:3" ht="13">
      <c r="C695" s="52"/>
    </row>
    <row r="696" spans="3:3" ht="13">
      <c r="C696" s="52"/>
    </row>
    <row r="697" spans="3:3" ht="13">
      <c r="C697" s="52"/>
    </row>
    <row r="698" spans="3:3" ht="13">
      <c r="C698" s="52"/>
    </row>
    <row r="699" spans="3:3" ht="13">
      <c r="C699" s="52"/>
    </row>
    <row r="700" spans="3:3" ht="13">
      <c r="C700" s="52"/>
    </row>
    <row r="701" spans="3:3" ht="13">
      <c r="C701" s="52"/>
    </row>
    <row r="702" spans="3:3" ht="13">
      <c r="C702" s="52"/>
    </row>
    <row r="703" spans="3:3" ht="13">
      <c r="C703" s="52"/>
    </row>
    <row r="704" spans="3:3" ht="13">
      <c r="C704" s="52"/>
    </row>
    <row r="705" spans="3:3" ht="13">
      <c r="C705" s="52"/>
    </row>
    <row r="706" spans="3:3" ht="13">
      <c r="C706" s="52"/>
    </row>
    <row r="707" spans="3:3" ht="13">
      <c r="C707" s="52"/>
    </row>
    <row r="708" spans="3:3" ht="13">
      <c r="C708" s="52"/>
    </row>
    <row r="709" spans="3:3" ht="13">
      <c r="C709" s="52"/>
    </row>
    <row r="710" spans="3:3" ht="13">
      <c r="C710" s="52"/>
    </row>
    <row r="711" spans="3:3" ht="13">
      <c r="C711" s="52"/>
    </row>
    <row r="712" spans="3:3" ht="13">
      <c r="C712" s="52"/>
    </row>
    <row r="713" spans="3:3" ht="13">
      <c r="C713" s="52"/>
    </row>
    <row r="714" spans="3:3" ht="13">
      <c r="C714" s="52"/>
    </row>
    <row r="715" spans="3:3" ht="13">
      <c r="C715" s="52"/>
    </row>
    <row r="716" spans="3:3" ht="13">
      <c r="C716" s="52"/>
    </row>
    <row r="717" spans="3:3" ht="13">
      <c r="C717" s="52"/>
    </row>
    <row r="718" spans="3:3" ht="13">
      <c r="C718" s="52"/>
    </row>
    <row r="719" spans="3:3" ht="13">
      <c r="C719" s="52"/>
    </row>
    <row r="720" spans="3:3" ht="13">
      <c r="C720" s="52"/>
    </row>
    <row r="721" spans="3:3" ht="13">
      <c r="C721" s="52"/>
    </row>
    <row r="722" spans="3:3" ht="13">
      <c r="C722" s="52"/>
    </row>
    <row r="723" spans="3:3" ht="13">
      <c r="C723" s="52"/>
    </row>
    <row r="724" spans="3:3" ht="13">
      <c r="C724" s="52"/>
    </row>
    <row r="725" spans="3:3" ht="13">
      <c r="C725" s="52"/>
    </row>
    <row r="726" spans="3:3" ht="13">
      <c r="C726" s="52"/>
    </row>
    <row r="727" spans="3:3" ht="13">
      <c r="C727" s="52"/>
    </row>
    <row r="728" spans="3:3" ht="13">
      <c r="C728" s="52"/>
    </row>
    <row r="729" spans="3:3" ht="13">
      <c r="C729" s="52"/>
    </row>
    <row r="730" spans="3:3" ht="13">
      <c r="C730" s="52"/>
    </row>
    <row r="731" spans="3:3" ht="13">
      <c r="C731" s="52"/>
    </row>
    <row r="732" spans="3:3" ht="13">
      <c r="C732" s="52"/>
    </row>
    <row r="733" spans="3:3" ht="13">
      <c r="C733" s="52"/>
    </row>
    <row r="734" spans="3:3" ht="13">
      <c r="C734" s="52"/>
    </row>
    <row r="735" spans="3:3" ht="13">
      <c r="C735" s="52"/>
    </row>
    <row r="736" spans="3:3" ht="13">
      <c r="C736" s="52"/>
    </row>
    <row r="737" spans="3:3" ht="13">
      <c r="C737" s="52"/>
    </row>
    <row r="738" spans="3:3" ht="13">
      <c r="C738" s="52"/>
    </row>
    <row r="739" spans="3:3" ht="13">
      <c r="C739" s="52"/>
    </row>
    <row r="740" spans="3:3" ht="13">
      <c r="C740" s="52"/>
    </row>
    <row r="741" spans="3:3" ht="13">
      <c r="C741" s="52"/>
    </row>
    <row r="742" spans="3:3" ht="13">
      <c r="C742" s="52"/>
    </row>
    <row r="743" spans="3:3" ht="13">
      <c r="C743" s="52"/>
    </row>
    <row r="744" spans="3:3" ht="13">
      <c r="C744" s="52"/>
    </row>
    <row r="745" spans="3:3" ht="13">
      <c r="C745" s="52"/>
    </row>
    <row r="746" spans="3:3" ht="13">
      <c r="C746" s="52"/>
    </row>
    <row r="747" spans="3:3" ht="13">
      <c r="C747" s="52"/>
    </row>
    <row r="748" spans="3:3" ht="13">
      <c r="C748" s="52"/>
    </row>
    <row r="749" spans="3:3" ht="13">
      <c r="C749" s="52"/>
    </row>
    <row r="750" spans="3:3" ht="13">
      <c r="C750" s="52"/>
    </row>
    <row r="751" spans="3:3" ht="13">
      <c r="C751" s="52"/>
    </row>
    <row r="752" spans="3:3" ht="13">
      <c r="C752" s="52"/>
    </row>
    <row r="753" spans="3:3" ht="13">
      <c r="C753" s="52"/>
    </row>
    <row r="754" spans="3:3" ht="13">
      <c r="C754" s="52"/>
    </row>
    <row r="755" spans="3:3" ht="13">
      <c r="C755" s="52"/>
    </row>
    <row r="756" spans="3:3" ht="13">
      <c r="C756" s="52"/>
    </row>
    <row r="757" spans="3:3" ht="13">
      <c r="C757" s="52"/>
    </row>
    <row r="758" spans="3:3" ht="13">
      <c r="C758" s="52"/>
    </row>
    <row r="759" spans="3:3" ht="13">
      <c r="C759" s="52"/>
    </row>
    <row r="760" spans="3:3" ht="13">
      <c r="C760" s="52"/>
    </row>
    <row r="761" spans="3:3" ht="13">
      <c r="C761" s="52"/>
    </row>
    <row r="762" spans="3:3" ht="13">
      <c r="C762" s="52"/>
    </row>
    <row r="763" spans="3:3" ht="13">
      <c r="C763" s="52"/>
    </row>
    <row r="764" spans="3:3" ht="13">
      <c r="C764" s="52"/>
    </row>
    <row r="765" spans="3:3" ht="13">
      <c r="C765" s="52"/>
    </row>
    <row r="766" spans="3:3" ht="13">
      <c r="C766" s="52"/>
    </row>
    <row r="767" spans="3:3" ht="13">
      <c r="C767" s="52"/>
    </row>
    <row r="768" spans="3:3" ht="13">
      <c r="C768" s="52"/>
    </row>
    <row r="769" spans="3:3" ht="13">
      <c r="C769" s="52"/>
    </row>
    <row r="770" spans="3:3" ht="13">
      <c r="C770" s="52"/>
    </row>
    <row r="771" spans="3:3" ht="13">
      <c r="C771" s="52"/>
    </row>
    <row r="772" spans="3:3" ht="13">
      <c r="C772" s="52"/>
    </row>
    <row r="773" spans="3:3" ht="13">
      <c r="C773" s="52"/>
    </row>
    <row r="774" spans="3:3" ht="13">
      <c r="C774" s="52"/>
    </row>
    <row r="775" spans="3:3" ht="13">
      <c r="C775" s="52"/>
    </row>
    <row r="776" spans="3:3" ht="13">
      <c r="C776" s="52"/>
    </row>
    <row r="777" spans="3:3" ht="13">
      <c r="C777" s="52"/>
    </row>
    <row r="778" spans="3:3" ht="13">
      <c r="C778" s="52"/>
    </row>
    <row r="779" spans="3:3" ht="13">
      <c r="C779" s="52"/>
    </row>
    <row r="780" spans="3:3" ht="13">
      <c r="C780" s="52"/>
    </row>
    <row r="781" spans="3:3" ht="13">
      <c r="C781" s="52"/>
    </row>
    <row r="782" spans="3:3" ht="13">
      <c r="C782" s="52"/>
    </row>
    <row r="783" spans="3:3" ht="13">
      <c r="C783" s="52"/>
    </row>
    <row r="784" spans="3:3" ht="13">
      <c r="C784" s="52"/>
    </row>
    <row r="785" spans="3:3" ht="13">
      <c r="C785" s="52"/>
    </row>
    <row r="786" spans="3:3" ht="13">
      <c r="C786" s="52"/>
    </row>
    <row r="787" spans="3:3" ht="13">
      <c r="C787" s="52"/>
    </row>
    <row r="788" spans="3:3" ht="13">
      <c r="C788" s="52"/>
    </row>
    <row r="789" spans="3:3" ht="13">
      <c r="C789" s="52"/>
    </row>
    <row r="790" spans="3:3" ht="13">
      <c r="C790" s="52"/>
    </row>
    <row r="791" spans="3:3" ht="13">
      <c r="C791" s="52"/>
    </row>
    <row r="792" spans="3:3" ht="13">
      <c r="C792" s="52"/>
    </row>
    <row r="793" spans="3:3" ht="13">
      <c r="C793" s="52"/>
    </row>
    <row r="794" spans="3:3" ht="13">
      <c r="C794" s="52"/>
    </row>
    <row r="795" spans="3:3" ht="13">
      <c r="C795" s="52"/>
    </row>
    <row r="796" spans="3:3" ht="13">
      <c r="C796" s="52"/>
    </row>
    <row r="797" spans="3:3" ht="13">
      <c r="C797" s="52"/>
    </row>
    <row r="798" spans="3:3" ht="13">
      <c r="C798" s="52"/>
    </row>
    <row r="799" spans="3:3" ht="13">
      <c r="C799" s="52"/>
    </row>
    <row r="800" spans="3:3" ht="13">
      <c r="C800" s="52"/>
    </row>
    <row r="801" spans="3:3" ht="13">
      <c r="C801" s="52"/>
    </row>
    <row r="802" spans="3:3" ht="13">
      <c r="C802" s="52"/>
    </row>
    <row r="803" spans="3:3" ht="13">
      <c r="C803" s="52"/>
    </row>
    <row r="804" spans="3:3" ht="13">
      <c r="C804" s="52"/>
    </row>
    <row r="805" spans="3:3" ht="13">
      <c r="C805" s="52"/>
    </row>
    <row r="806" spans="3:3" ht="13">
      <c r="C806" s="52"/>
    </row>
    <row r="807" spans="3:3" ht="13">
      <c r="C807" s="52"/>
    </row>
    <row r="808" spans="3:3" ht="13">
      <c r="C808" s="52"/>
    </row>
    <row r="809" spans="3:3" ht="13">
      <c r="C809" s="52"/>
    </row>
    <row r="810" spans="3:3" ht="13">
      <c r="C810" s="52"/>
    </row>
    <row r="811" spans="3:3" ht="13">
      <c r="C811" s="52"/>
    </row>
    <row r="812" spans="3:3" ht="13">
      <c r="C812" s="52"/>
    </row>
    <row r="813" spans="3:3" ht="13">
      <c r="C813" s="52"/>
    </row>
    <row r="814" spans="3:3" ht="13">
      <c r="C814" s="52"/>
    </row>
    <row r="815" spans="3:3" ht="13">
      <c r="C815" s="52"/>
    </row>
    <row r="816" spans="3:3" ht="13">
      <c r="C816" s="52"/>
    </row>
    <row r="817" spans="3:3" ht="13">
      <c r="C817" s="52"/>
    </row>
    <row r="818" spans="3:3" ht="13">
      <c r="C818" s="52"/>
    </row>
    <row r="819" spans="3:3" ht="13">
      <c r="C819" s="52"/>
    </row>
    <row r="820" spans="3:3" ht="13">
      <c r="C820" s="52"/>
    </row>
    <row r="821" spans="3:3" ht="13">
      <c r="C821" s="52"/>
    </row>
    <row r="822" spans="3:3" ht="13">
      <c r="C822" s="52"/>
    </row>
    <row r="823" spans="3:3" ht="13">
      <c r="C823" s="52"/>
    </row>
    <row r="824" spans="3:3" ht="13">
      <c r="C824" s="52"/>
    </row>
    <row r="825" spans="3:3" ht="13">
      <c r="C825" s="52"/>
    </row>
    <row r="826" spans="3:3" ht="13">
      <c r="C826" s="52"/>
    </row>
    <row r="827" spans="3:3" ht="13">
      <c r="C827" s="52"/>
    </row>
    <row r="828" spans="3:3" ht="13">
      <c r="C828" s="52"/>
    </row>
    <row r="829" spans="3:3" ht="13">
      <c r="C829" s="52"/>
    </row>
    <row r="830" spans="3:3" ht="13">
      <c r="C830" s="52"/>
    </row>
    <row r="831" spans="3:3" ht="13">
      <c r="C831" s="52"/>
    </row>
    <row r="832" spans="3:3" ht="13">
      <c r="C832" s="52"/>
    </row>
    <row r="833" spans="3:3" ht="13">
      <c r="C833" s="52"/>
    </row>
    <row r="834" spans="3:3" ht="13">
      <c r="C834" s="52"/>
    </row>
    <row r="835" spans="3:3" ht="13">
      <c r="C835" s="52"/>
    </row>
    <row r="836" spans="3:3" ht="13">
      <c r="C836" s="52"/>
    </row>
    <row r="837" spans="3:3" ht="13">
      <c r="C837" s="52"/>
    </row>
    <row r="838" spans="3:3" ht="13">
      <c r="C838" s="52"/>
    </row>
    <row r="839" spans="3:3" ht="13">
      <c r="C839" s="52"/>
    </row>
    <row r="840" spans="3:3" ht="13">
      <c r="C840" s="52"/>
    </row>
    <row r="841" spans="3:3" ht="13">
      <c r="C841" s="52"/>
    </row>
    <row r="842" spans="3:3" ht="13">
      <c r="C842" s="52"/>
    </row>
    <row r="843" spans="3:3" ht="13">
      <c r="C843" s="52"/>
    </row>
    <row r="844" spans="3:3" ht="13">
      <c r="C844" s="52"/>
    </row>
    <row r="845" spans="3:3" ht="13">
      <c r="C845" s="52"/>
    </row>
    <row r="846" spans="3:3" ht="13">
      <c r="C846" s="52"/>
    </row>
    <row r="847" spans="3:3" ht="13">
      <c r="C847" s="52"/>
    </row>
    <row r="848" spans="3:3" ht="13">
      <c r="C848" s="52"/>
    </row>
    <row r="849" spans="3:3" ht="13">
      <c r="C849" s="52"/>
    </row>
    <row r="850" spans="3:3" ht="13">
      <c r="C850" s="52"/>
    </row>
    <row r="851" spans="3:3" ht="13">
      <c r="C851" s="52"/>
    </row>
    <row r="852" spans="3:3" ht="13">
      <c r="C852" s="52"/>
    </row>
    <row r="853" spans="3:3" ht="13">
      <c r="C853" s="52"/>
    </row>
    <row r="854" spans="3:3" ht="13">
      <c r="C854" s="52"/>
    </row>
    <row r="855" spans="3:3" ht="13">
      <c r="C855" s="52"/>
    </row>
    <row r="856" spans="3:3" ht="13">
      <c r="C856" s="52"/>
    </row>
    <row r="857" spans="3:3" ht="13">
      <c r="C857" s="52"/>
    </row>
    <row r="858" spans="3:3" ht="13">
      <c r="C858" s="52"/>
    </row>
    <row r="859" spans="3:3" ht="13">
      <c r="C859" s="52"/>
    </row>
    <row r="860" spans="3:3" ht="13">
      <c r="C860" s="52"/>
    </row>
    <row r="861" spans="3:3" ht="13">
      <c r="C861" s="52"/>
    </row>
    <row r="862" spans="3:3" ht="13">
      <c r="C862" s="52"/>
    </row>
    <row r="863" spans="3:3" ht="13">
      <c r="C863" s="52"/>
    </row>
    <row r="864" spans="3:3" ht="13">
      <c r="C864" s="52"/>
    </row>
    <row r="865" spans="3:3" ht="13">
      <c r="C865" s="52"/>
    </row>
    <row r="866" spans="3:3" ht="13">
      <c r="C866" s="52"/>
    </row>
    <row r="867" spans="3:3" ht="13">
      <c r="C867" s="52"/>
    </row>
    <row r="868" spans="3:3" ht="13">
      <c r="C868" s="52"/>
    </row>
    <row r="869" spans="3:3" ht="13">
      <c r="C869" s="52"/>
    </row>
    <row r="870" spans="3:3" ht="13">
      <c r="C870" s="52"/>
    </row>
    <row r="871" spans="3:3" ht="13">
      <c r="C871" s="52"/>
    </row>
    <row r="872" spans="3:3" ht="13">
      <c r="C872" s="52"/>
    </row>
    <row r="873" spans="3:3" ht="13">
      <c r="C873" s="52"/>
    </row>
    <row r="874" spans="3:3" ht="13">
      <c r="C874" s="52"/>
    </row>
    <row r="875" spans="3:3" ht="13">
      <c r="C875" s="52"/>
    </row>
    <row r="876" spans="3:3" ht="13">
      <c r="C876" s="52"/>
    </row>
    <row r="877" spans="3:3" ht="13">
      <c r="C877" s="52"/>
    </row>
    <row r="878" spans="3:3" ht="13">
      <c r="C878" s="52"/>
    </row>
    <row r="879" spans="3:3" ht="13">
      <c r="C879" s="52"/>
    </row>
    <row r="880" spans="3:3" ht="13">
      <c r="C880" s="52"/>
    </row>
    <row r="881" spans="3:3" ht="13">
      <c r="C881" s="52"/>
    </row>
    <row r="882" spans="3:3" ht="13">
      <c r="C882" s="52"/>
    </row>
    <row r="883" spans="3:3" ht="13">
      <c r="C883" s="52"/>
    </row>
    <row r="884" spans="3:3" ht="13">
      <c r="C884" s="52"/>
    </row>
    <row r="885" spans="3:3" ht="13">
      <c r="C885" s="52"/>
    </row>
    <row r="886" spans="3:3" ht="13">
      <c r="C886" s="52"/>
    </row>
    <row r="887" spans="3:3" ht="13">
      <c r="C887" s="52"/>
    </row>
    <row r="888" spans="3:3" ht="13">
      <c r="C888" s="52"/>
    </row>
    <row r="889" spans="3:3" ht="13">
      <c r="C889" s="52"/>
    </row>
    <row r="890" spans="3:3" ht="13">
      <c r="C890" s="52"/>
    </row>
    <row r="891" spans="3:3" ht="13">
      <c r="C891" s="52"/>
    </row>
    <row r="892" spans="3:3" ht="13">
      <c r="C892" s="52"/>
    </row>
    <row r="893" spans="3:3" ht="13">
      <c r="C893" s="52"/>
    </row>
    <row r="894" spans="3:3" ht="13">
      <c r="C894" s="52"/>
    </row>
    <row r="895" spans="3:3" ht="13">
      <c r="C895" s="52"/>
    </row>
    <row r="896" spans="3:3" ht="13">
      <c r="C896" s="52"/>
    </row>
    <row r="897" spans="3:3" ht="13">
      <c r="C897" s="52"/>
    </row>
    <row r="898" spans="3:3" ht="13">
      <c r="C898" s="52"/>
    </row>
    <row r="899" spans="3:3" ht="13">
      <c r="C899" s="52"/>
    </row>
    <row r="900" spans="3:3" ht="13">
      <c r="C900" s="52"/>
    </row>
    <row r="901" spans="3:3" ht="13">
      <c r="C901" s="52"/>
    </row>
    <row r="902" spans="3:3" ht="13">
      <c r="C902" s="52"/>
    </row>
    <row r="903" spans="3:3" ht="13">
      <c r="C903" s="52"/>
    </row>
    <row r="904" spans="3:3" ht="13">
      <c r="C904" s="52"/>
    </row>
    <row r="905" spans="3:3" ht="13">
      <c r="C905" s="52"/>
    </row>
    <row r="906" spans="3:3" ht="13">
      <c r="C906" s="52"/>
    </row>
    <row r="907" spans="3:3" ht="13">
      <c r="C907" s="52"/>
    </row>
    <row r="908" spans="3:3" ht="13">
      <c r="C908" s="52"/>
    </row>
    <row r="909" spans="3:3" ht="13">
      <c r="C909" s="52"/>
    </row>
    <row r="910" spans="3:3" ht="13">
      <c r="C910" s="52"/>
    </row>
    <row r="911" spans="3:3" ht="13">
      <c r="C911" s="52"/>
    </row>
    <row r="912" spans="3:3" ht="13">
      <c r="C912" s="52"/>
    </row>
    <row r="913" spans="3:3" ht="13">
      <c r="C913" s="52"/>
    </row>
    <row r="914" spans="3:3" ht="13">
      <c r="C914" s="52"/>
    </row>
    <row r="915" spans="3:3" ht="13">
      <c r="C915" s="52"/>
    </row>
    <row r="916" spans="3:3" ht="13">
      <c r="C916" s="52"/>
    </row>
    <row r="917" spans="3:3" ht="13">
      <c r="C917" s="52"/>
    </row>
    <row r="918" spans="3:3" ht="13">
      <c r="C918" s="52"/>
    </row>
    <row r="919" spans="3:3" ht="13">
      <c r="C919" s="52"/>
    </row>
    <row r="920" spans="3:3" ht="13">
      <c r="C920" s="52"/>
    </row>
    <row r="921" spans="3:3" ht="13">
      <c r="C921" s="52"/>
    </row>
    <row r="922" spans="3:3" ht="13">
      <c r="C922" s="52"/>
    </row>
    <row r="923" spans="3:3" ht="13">
      <c r="C923" s="52"/>
    </row>
    <row r="924" spans="3:3" ht="13">
      <c r="C924" s="52"/>
    </row>
    <row r="925" spans="3:3" ht="13">
      <c r="C925" s="52"/>
    </row>
    <row r="926" spans="3:3" ht="13">
      <c r="C926" s="52"/>
    </row>
    <row r="927" spans="3:3" ht="13">
      <c r="C927" s="52"/>
    </row>
    <row r="928" spans="3:3" ht="13">
      <c r="C928" s="52"/>
    </row>
    <row r="929" spans="3:3" ht="13">
      <c r="C929" s="52"/>
    </row>
    <row r="930" spans="3:3" ht="13">
      <c r="C930" s="52"/>
    </row>
    <row r="931" spans="3:3" ht="13">
      <c r="C931" s="52"/>
    </row>
    <row r="932" spans="3:3" ht="13">
      <c r="C932" s="52"/>
    </row>
    <row r="933" spans="3:3" ht="13">
      <c r="C933" s="52"/>
    </row>
    <row r="934" spans="3:3" ht="13">
      <c r="C934" s="52"/>
    </row>
    <row r="935" spans="3:3" ht="13">
      <c r="C935" s="52"/>
    </row>
    <row r="936" spans="3:3" ht="13">
      <c r="C936" s="52"/>
    </row>
    <row r="937" spans="3:3" ht="13">
      <c r="C937" s="52"/>
    </row>
    <row r="938" spans="3:3" ht="13">
      <c r="C938" s="52"/>
    </row>
    <row r="939" spans="3:3" ht="13">
      <c r="C939" s="52"/>
    </row>
    <row r="940" spans="3:3" ht="13">
      <c r="C940" s="52"/>
    </row>
    <row r="941" spans="3:3" ht="13">
      <c r="C941" s="52"/>
    </row>
    <row r="942" spans="3:3" ht="13">
      <c r="C942" s="52"/>
    </row>
    <row r="943" spans="3:3" ht="13">
      <c r="C943" s="52"/>
    </row>
    <row r="944" spans="3:3" ht="13">
      <c r="C944" s="52"/>
    </row>
    <row r="945" spans="3:3" ht="13">
      <c r="C945" s="52"/>
    </row>
    <row r="946" spans="3:3" ht="13">
      <c r="C946" s="52"/>
    </row>
    <row r="947" spans="3:3" ht="13">
      <c r="C947" s="52"/>
    </row>
    <row r="948" spans="3:3" ht="13">
      <c r="C948" s="52"/>
    </row>
    <row r="949" spans="3:3" ht="13">
      <c r="C949" s="52"/>
    </row>
    <row r="950" spans="3:3" ht="13">
      <c r="C950" s="52"/>
    </row>
    <row r="951" spans="3:3" ht="13">
      <c r="C951" s="52"/>
    </row>
    <row r="952" spans="3:3" ht="13">
      <c r="C952" s="52"/>
    </row>
    <row r="953" spans="3:3" ht="13">
      <c r="C953" s="52"/>
    </row>
    <row r="954" spans="3:3" ht="13">
      <c r="C954" s="52"/>
    </row>
    <row r="955" spans="3:3" ht="13">
      <c r="C955" s="52"/>
    </row>
    <row r="956" spans="3:3" ht="13">
      <c r="C956" s="52"/>
    </row>
    <row r="957" spans="3:3" ht="13">
      <c r="C957" s="52"/>
    </row>
    <row r="958" spans="3:3" ht="13">
      <c r="C958" s="52"/>
    </row>
    <row r="959" spans="3:3" ht="13">
      <c r="C959" s="52"/>
    </row>
    <row r="960" spans="3:3" ht="13">
      <c r="C960" s="52"/>
    </row>
    <row r="961" spans="3:3" ht="13">
      <c r="C961" s="52"/>
    </row>
    <row r="962" spans="3:3" ht="13">
      <c r="C962" s="52"/>
    </row>
    <row r="963" spans="3:3" ht="13">
      <c r="C963" s="52"/>
    </row>
    <row r="964" spans="3:3" ht="13">
      <c r="C964" s="52"/>
    </row>
    <row r="965" spans="3:3" ht="13">
      <c r="C965" s="52"/>
    </row>
    <row r="966" spans="3:3" ht="13">
      <c r="C966" s="52"/>
    </row>
    <row r="967" spans="3:3" ht="13">
      <c r="C967" s="52"/>
    </row>
    <row r="968" spans="3:3" ht="13">
      <c r="C968" s="52"/>
    </row>
    <row r="969" spans="3:3" ht="13">
      <c r="C969" s="52"/>
    </row>
    <row r="970" spans="3:3" ht="13">
      <c r="C970" s="52"/>
    </row>
    <row r="971" spans="3:3" ht="13">
      <c r="C971" s="52"/>
    </row>
    <row r="972" spans="3:3" ht="13">
      <c r="C972" s="52"/>
    </row>
    <row r="973" spans="3:3" ht="13">
      <c r="C973" s="52"/>
    </row>
    <row r="974" spans="3:3" ht="13">
      <c r="C974" s="52"/>
    </row>
    <row r="975" spans="3:3" ht="13">
      <c r="C975" s="52"/>
    </row>
    <row r="976" spans="3:3" ht="13">
      <c r="C976" s="52"/>
    </row>
    <row r="977" spans="3:3" ht="13">
      <c r="C977" s="52"/>
    </row>
    <row r="978" spans="3:3" ht="13">
      <c r="C978" s="52"/>
    </row>
    <row r="979" spans="3:3" ht="13">
      <c r="C979" s="52"/>
    </row>
    <row r="980" spans="3:3" ht="13">
      <c r="C980" s="52"/>
    </row>
    <row r="981" spans="3:3" ht="13">
      <c r="C981" s="52"/>
    </row>
    <row r="982" spans="3:3" ht="13">
      <c r="C982" s="52"/>
    </row>
    <row r="983" spans="3:3" ht="13">
      <c r="C983" s="52"/>
    </row>
    <row r="984" spans="3:3" ht="13">
      <c r="C984" s="52"/>
    </row>
    <row r="985" spans="3:3" ht="13">
      <c r="C985" s="52"/>
    </row>
    <row r="986" spans="3:3" ht="13">
      <c r="C986" s="52"/>
    </row>
  </sheetData>
  <mergeCells count="2"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3934-0C1E-4737-8A8F-76F98CFB6804}">
  <dimension ref="B2:P115"/>
  <sheetViews>
    <sheetView topLeftCell="A34" workbookViewId="0">
      <selection activeCell="M18" sqref="M18"/>
    </sheetView>
  </sheetViews>
  <sheetFormatPr defaultRowHeight="14.5"/>
  <cols>
    <col min="2" max="2" width="36.6328125" bestFit="1" customWidth="1"/>
    <col min="3" max="15" width="14.453125" bestFit="1" customWidth="1"/>
  </cols>
  <sheetData>
    <row r="2" spans="2:15">
      <c r="B2" s="53"/>
      <c r="C2" s="54">
        <v>2022</v>
      </c>
      <c r="D2" s="54">
        <v>2023</v>
      </c>
      <c r="E2" s="54">
        <v>2023</v>
      </c>
      <c r="F2" s="54">
        <v>2023</v>
      </c>
      <c r="G2" s="54">
        <v>2023</v>
      </c>
      <c r="H2" s="54">
        <v>2023</v>
      </c>
      <c r="I2" s="54">
        <v>2023</v>
      </c>
      <c r="J2" s="54">
        <v>2023</v>
      </c>
      <c r="K2" s="54">
        <v>2023</v>
      </c>
      <c r="L2" s="54">
        <v>2023</v>
      </c>
      <c r="M2" s="54">
        <v>2023</v>
      </c>
      <c r="N2" s="54">
        <v>2023</v>
      </c>
      <c r="O2" s="54">
        <v>2023</v>
      </c>
    </row>
    <row r="3" spans="2:15">
      <c r="B3" s="53"/>
      <c r="C3" s="54" t="s">
        <v>111</v>
      </c>
      <c r="D3" s="54" t="s">
        <v>112</v>
      </c>
      <c r="E3" s="54" t="s">
        <v>113</v>
      </c>
      <c r="F3" s="54" t="s">
        <v>114</v>
      </c>
      <c r="G3" s="54" t="s">
        <v>115</v>
      </c>
      <c r="H3" s="54" t="s">
        <v>60</v>
      </c>
      <c r="I3" s="54" t="s">
        <v>116</v>
      </c>
      <c r="J3" s="54" t="s">
        <v>117</v>
      </c>
      <c r="K3" s="54" t="s">
        <v>118</v>
      </c>
      <c r="L3" s="54" t="s">
        <v>119</v>
      </c>
      <c r="M3" s="54" t="s">
        <v>120</v>
      </c>
      <c r="N3" s="54" t="s">
        <v>121</v>
      </c>
      <c r="O3" s="54" t="s">
        <v>111</v>
      </c>
    </row>
    <row r="4" spans="2:15">
      <c r="B4" s="55" t="s">
        <v>122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2:15">
      <c r="B5" s="57" t="s">
        <v>123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2:15">
      <c r="B6" s="57" t="s">
        <v>124</v>
      </c>
      <c r="C6" s="59">
        <v>15750034</v>
      </c>
      <c r="D6" s="59">
        <v>13102182</v>
      </c>
      <c r="E6" s="59">
        <v>10020287</v>
      </c>
      <c r="F6" s="59">
        <v>5153906</v>
      </c>
      <c r="G6" s="59">
        <v>4353196</v>
      </c>
      <c r="H6" s="59">
        <v>6948996</v>
      </c>
      <c r="I6" s="59">
        <v>29689435</v>
      </c>
      <c r="J6" s="59">
        <v>27854422</v>
      </c>
      <c r="K6" s="59">
        <v>29603774</v>
      </c>
      <c r="L6" s="59">
        <v>28056926</v>
      </c>
      <c r="M6" s="59">
        <v>29278924</v>
      </c>
      <c r="N6" s="59">
        <v>25283563</v>
      </c>
      <c r="O6" s="59">
        <v>25767425</v>
      </c>
    </row>
    <row r="7" spans="2:15">
      <c r="B7" s="57" t="s">
        <v>125</v>
      </c>
      <c r="C7" s="60">
        <v>22313456</v>
      </c>
      <c r="D7" s="60">
        <v>23494484</v>
      </c>
      <c r="E7" s="60">
        <v>25979179</v>
      </c>
      <c r="F7" s="60">
        <v>26219418</v>
      </c>
      <c r="G7" s="60">
        <v>25436723</v>
      </c>
      <c r="H7" s="60">
        <v>21324528</v>
      </c>
      <c r="I7" s="60">
        <v>20736059</v>
      </c>
      <c r="J7" s="60">
        <v>23342987</v>
      </c>
      <c r="K7" s="60">
        <v>19872763</v>
      </c>
      <c r="L7" s="60">
        <v>21074572</v>
      </c>
      <c r="M7" s="60">
        <v>20688753</v>
      </c>
      <c r="N7" s="60">
        <v>23246860</v>
      </c>
      <c r="O7" s="60">
        <v>19807429</v>
      </c>
    </row>
    <row r="8" spans="2:15">
      <c r="B8" s="57" t="s">
        <v>126</v>
      </c>
      <c r="C8" s="60">
        <v>1206770</v>
      </c>
      <c r="D8" s="60">
        <v>423483</v>
      </c>
      <c r="E8" s="60">
        <v>627845</v>
      </c>
      <c r="F8" s="60">
        <v>502677</v>
      </c>
      <c r="G8" s="60">
        <v>426077</v>
      </c>
      <c r="H8" s="60">
        <v>433777</v>
      </c>
      <c r="I8" s="60">
        <v>665471</v>
      </c>
      <c r="J8" s="60">
        <v>503805</v>
      </c>
      <c r="K8" s="60">
        <v>395984</v>
      </c>
      <c r="L8" s="60">
        <v>601511</v>
      </c>
      <c r="M8" s="60">
        <v>590152</v>
      </c>
      <c r="N8" s="60">
        <v>677129</v>
      </c>
      <c r="O8" s="60">
        <v>1046603</v>
      </c>
    </row>
    <row r="9" spans="2:15">
      <c r="B9" s="57" t="s">
        <v>127</v>
      </c>
      <c r="C9" s="60">
        <v>3049205</v>
      </c>
      <c r="D9" s="60">
        <v>3592349</v>
      </c>
      <c r="E9" s="60">
        <v>3195630</v>
      </c>
      <c r="F9" s="60">
        <v>3459054</v>
      </c>
      <c r="G9" s="60">
        <v>3524600</v>
      </c>
      <c r="H9" s="60">
        <v>3353563</v>
      </c>
      <c r="I9" s="60">
        <v>3721827</v>
      </c>
      <c r="J9" s="60">
        <v>3254071</v>
      </c>
      <c r="K9" s="60">
        <v>3914735</v>
      </c>
      <c r="L9" s="60">
        <v>3591828</v>
      </c>
      <c r="M9" s="60">
        <v>3536070</v>
      </c>
      <c r="N9" s="60">
        <v>4054706</v>
      </c>
      <c r="O9" s="60">
        <v>3449763</v>
      </c>
    </row>
    <row r="10" spans="2:15">
      <c r="B10" s="57" t="s">
        <v>83</v>
      </c>
      <c r="C10" s="60">
        <v>2504723</v>
      </c>
      <c r="D10" s="60">
        <v>3068820</v>
      </c>
      <c r="E10" s="60">
        <v>2717769</v>
      </c>
      <c r="F10" s="60">
        <v>2417498</v>
      </c>
      <c r="G10" s="60">
        <v>2397571</v>
      </c>
      <c r="H10" s="60">
        <v>2385427</v>
      </c>
      <c r="I10" s="60">
        <v>2387907</v>
      </c>
      <c r="J10" s="60">
        <v>2389309</v>
      </c>
      <c r="K10" s="60">
        <v>2117849</v>
      </c>
      <c r="L10" s="60">
        <v>2082540</v>
      </c>
      <c r="M10" s="60">
        <v>2074396</v>
      </c>
      <c r="N10" s="60">
        <v>1451352</v>
      </c>
      <c r="O10" s="60">
        <v>1513333</v>
      </c>
    </row>
    <row r="11" spans="2:15">
      <c r="B11" s="57" t="s">
        <v>128</v>
      </c>
      <c r="C11" s="60">
        <v>28174</v>
      </c>
      <c r="D11" s="60">
        <v>9398</v>
      </c>
      <c r="E11" s="60">
        <v>11340</v>
      </c>
      <c r="F11" s="60">
        <v>13291</v>
      </c>
      <c r="G11" s="60">
        <v>13895</v>
      </c>
      <c r="H11" s="60">
        <v>10965</v>
      </c>
      <c r="I11" s="60">
        <v>16660</v>
      </c>
      <c r="J11" s="60">
        <v>13063</v>
      </c>
      <c r="K11" s="60">
        <v>24408</v>
      </c>
      <c r="L11" s="60">
        <v>27336</v>
      </c>
      <c r="M11" s="60">
        <v>18810</v>
      </c>
      <c r="N11" s="60">
        <v>21810</v>
      </c>
      <c r="O11" s="60">
        <v>48815</v>
      </c>
    </row>
    <row r="12" spans="2:15">
      <c r="B12" s="57" t="s">
        <v>129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>
        <v>543719</v>
      </c>
    </row>
    <row r="13" spans="2:15">
      <c r="B13" s="57" t="s">
        <v>130</v>
      </c>
      <c r="C13" s="60">
        <v>-34</v>
      </c>
      <c r="D13" s="60">
        <v>7401</v>
      </c>
      <c r="E13" s="60">
        <v>29297</v>
      </c>
      <c r="F13" s="60">
        <v>101805</v>
      </c>
      <c r="G13" s="60">
        <v>45671</v>
      </c>
      <c r="H13" s="60">
        <v>-76016</v>
      </c>
      <c r="I13" s="60">
        <v>-192984</v>
      </c>
      <c r="J13" s="60">
        <v>-267298</v>
      </c>
      <c r="K13" s="60">
        <v>-275035</v>
      </c>
      <c r="L13" s="60">
        <v>-328745</v>
      </c>
      <c r="M13" s="60">
        <v>-336744</v>
      </c>
      <c r="N13" s="60">
        <v>-401440</v>
      </c>
      <c r="O13" s="60">
        <v>47518</v>
      </c>
    </row>
    <row r="14" spans="2:15">
      <c r="B14" s="57" t="s">
        <v>91</v>
      </c>
      <c r="C14" s="60">
        <v>651053</v>
      </c>
      <c r="D14" s="60">
        <v>840122</v>
      </c>
      <c r="E14" s="60">
        <v>1048919</v>
      </c>
      <c r="F14" s="60">
        <v>1045658</v>
      </c>
      <c r="G14" s="60">
        <v>1101977</v>
      </c>
      <c r="H14" s="60">
        <v>1490442</v>
      </c>
      <c r="I14" s="60">
        <v>1173147</v>
      </c>
      <c r="J14" s="60">
        <v>729804</v>
      </c>
      <c r="K14" s="60">
        <v>1106504</v>
      </c>
      <c r="L14" s="60">
        <v>1646158</v>
      </c>
      <c r="M14" s="60">
        <v>1336247</v>
      </c>
      <c r="N14" s="60">
        <v>1137505</v>
      </c>
      <c r="O14" s="60">
        <v>516072</v>
      </c>
    </row>
    <row r="15" spans="2:15">
      <c r="B15" s="57" t="s">
        <v>85</v>
      </c>
      <c r="C15" s="60">
        <v>1578521</v>
      </c>
      <c r="D15" s="60">
        <v>2095222</v>
      </c>
      <c r="E15" s="60">
        <v>2336691</v>
      </c>
      <c r="F15" s="60">
        <v>2288148</v>
      </c>
      <c r="G15" s="60">
        <v>2203846</v>
      </c>
      <c r="H15" s="60">
        <v>2303515</v>
      </c>
      <c r="I15" s="60">
        <v>1764121</v>
      </c>
      <c r="J15" s="60">
        <v>1715609</v>
      </c>
      <c r="K15" s="60">
        <v>1733341</v>
      </c>
      <c r="L15" s="60">
        <v>1357612</v>
      </c>
      <c r="M15" s="60">
        <v>1850421</v>
      </c>
      <c r="N15" s="60">
        <v>2593772</v>
      </c>
      <c r="O15" s="60">
        <v>2086401</v>
      </c>
    </row>
    <row r="16" spans="2:15">
      <c r="B16" s="57" t="s">
        <v>131</v>
      </c>
      <c r="C16" s="60">
        <v>245994</v>
      </c>
      <c r="D16" s="60">
        <v>371921</v>
      </c>
      <c r="E16" s="60">
        <v>391892</v>
      </c>
      <c r="F16" s="60">
        <v>155936</v>
      </c>
      <c r="G16" s="60">
        <v>247125</v>
      </c>
      <c r="H16" s="60">
        <v>194904</v>
      </c>
      <c r="I16" s="60">
        <v>329731</v>
      </c>
      <c r="J16" s="60">
        <v>436156</v>
      </c>
      <c r="K16" s="60">
        <v>165113</v>
      </c>
      <c r="L16" s="60">
        <v>347734</v>
      </c>
      <c r="M16" s="60">
        <v>293863</v>
      </c>
      <c r="N16" s="60">
        <v>220437</v>
      </c>
      <c r="O16" s="60">
        <v>122535</v>
      </c>
    </row>
    <row r="17" spans="2:15">
      <c r="B17" s="61" t="s">
        <v>132</v>
      </c>
      <c r="C17" s="62">
        <v>5510</v>
      </c>
      <c r="D17" s="62">
        <v>7009</v>
      </c>
      <c r="E17" s="62">
        <v>7631</v>
      </c>
      <c r="F17" s="62">
        <v>8767</v>
      </c>
      <c r="G17" s="62">
        <v>7890</v>
      </c>
      <c r="H17" s="62">
        <v>6168</v>
      </c>
      <c r="I17" s="62">
        <v>9706</v>
      </c>
      <c r="J17" s="62">
        <v>7033</v>
      </c>
      <c r="K17" s="62">
        <v>5992</v>
      </c>
      <c r="L17" s="62">
        <v>8459</v>
      </c>
      <c r="M17" s="62">
        <v>7228</v>
      </c>
      <c r="N17" s="62">
        <v>11984</v>
      </c>
      <c r="O17" s="62">
        <v>8905</v>
      </c>
    </row>
    <row r="18" spans="2:15">
      <c r="B18" s="57" t="s">
        <v>133</v>
      </c>
      <c r="C18" s="60">
        <v>47333405</v>
      </c>
      <c r="D18" s="60">
        <v>47012392</v>
      </c>
      <c r="E18" s="60">
        <v>46366482</v>
      </c>
      <c r="F18" s="60">
        <v>41366160</v>
      </c>
      <c r="G18" s="60">
        <v>39758572</v>
      </c>
      <c r="H18" s="60">
        <v>38376269</v>
      </c>
      <c r="I18" s="60">
        <v>60301079</v>
      </c>
      <c r="J18" s="60">
        <v>59978960</v>
      </c>
      <c r="K18" s="60">
        <v>58665428</v>
      </c>
      <c r="L18" s="60">
        <v>58465931</v>
      </c>
      <c r="M18" s="60">
        <v>59338121</v>
      </c>
      <c r="N18" s="60">
        <v>58297678</v>
      </c>
      <c r="O18" s="60">
        <v>54958518</v>
      </c>
    </row>
    <row r="19" spans="2:15">
      <c r="B19" s="57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spans="2:15">
      <c r="B20" s="57" t="s">
        <v>134</v>
      </c>
      <c r="C20" s="60">
        <v>213414</v>
      </c>
      <c r="D20" s="60">
        <v>125641</v>
      </c>
      <c r="E20" s="60">
        <v>243927</v>
      </c>
      <c r="F20" s="60">
        <v>304664</v>
      </c>
      <c r="G20" s="60">
        <v>192264</v>
      </c>
      <c r="H20" s="60">
        <v>-8996</v>
      </c>
      <c r="I20" s="60">
        <v>54306</v>
      </c>
      <c r="J20" s="60">
        <v>-27426</v>
      </c>
      <c r="K20" s="60">
        <v>-12354</v>
      </c>
      <c r="L20" s="60">
        <v>-7196</v>
      </c>
      <c r="M20" s="60">
        <v>-3495</v>
      </c>
      <c r="N20" s="60">
        <v>-9560</v>
      </c>
      <c r="O20" s="60">
        <v>79217</v>
      </c>
    </row>
    <row r="21" spans="2:15">
      <c r="B21" s="57" t="s">
        <v>135</v>
      </c>
      <c r="C21" s="60">
        <v>10236040</v>
      </c>
      <c r="D21" s="60">
        <v>10373999</v>
      </c>
      <c r="E21" s="60">
        <v>10341362</v>
      </c>
      <c r="F21" s="60">
        <v>10418830</v>
      </c>
      <c r="G21" s="60">
        <v>10532656</v>
      </c>
      <c r="H21" s="60">
        <v>10573647</v>
      </c>
      <c r="I21" s="60">
        <v>10498822</v>
      </c>
      <c r="J21" s="60">
        <v>10601366</v>
      </c>
      <c r="K21" s="60">
        <v>10612713</v>
      </c>
      <c r="L21" s="60">
        <v>10662883</v>
      </c>
      <c r="M21" s="60">
        <v>10697514</v>
      </c>
      <c r="N21" s="60">
        <v>10733162</v>
      </c>
      <c r="O21" s="60">
        <v>11134226</v>
      </c>
    </row>
    <row r="22" spans="2:15">
      <c r="B22" s="61" t="s">
        <v>136</v>
      </c>
      <c r="C22" s="62">
        <v>-5643478</v>
      </c>
      <c r="D22" s="62">
        <v>-5754845</v>
      </c>
      <c r="E22" s="62">
        <v>-5859261</v>
      </c>
      <c r="F22" s="62">
        <v>-5966386</v>
      </c>
      <c r="G22" s="62">
        <v>-5967015</v>
      </c>
      <c r="H22" s="62">
        <v>-5973532</v>
      </c>
      <c r="I22" s="62">
        <v>-6019405</v>
      </c>
      <c r="J22" s="62">
        <v>-6090916</v>
      </c>
      <c r="K22" s="62">
        <v>-6160573</v>
      </c>
      <c r="L22" s="62">
        <v>-6113301</v>
      </c>
      <c r="M22" s="62">
        <v>-6183615</v>
      </c>
      <c r="N22" s="62">
        <v>-6253581</v>
      </c>
      <c r="O22" s="62">
        <v>-6585912</v>
      </c>
    </row>
    <row r="23" spans="2:15">
      <c r="B23" s="57" t="s">
        <v>137</v>
      </c>
      <c r="C23" s="60">
        <v>4805976</v>
      </c>
      <c r="D23" s="60">
        <v>4744795</v>
      </c>
      <c r="E23" s="60">
        <v>4726029</v>
      </c>
      <c r="F23" s="60">
        <v>4757108</v>
      </c>
      <c r="G23" s="60">
        <v>4757906</v>
      </c>
      <c r="H23" s="60">
        <v>4591119</v>
      </c>
      <c r="I23" s="60">
        <v>4533724</v>
      </c>
      <c r="J23" s="60">
        <v>4483024</v>
      </c>
      <c r="K23" s="60">
        <v>4439786</v>
      </c>
      <c r="L23" s="60">
        <v>4542387</v>
      </c>
      <c r="M23" s="60">
        <v>4510404</v>
      </c>
      <c r="N23" s="60">
        <v>4470021</v>
      </c>
      <c r="O23" s="60">
        <v>4627530</v>
      </c>
    </row>
    <row r="24" spans="2:15">
      <c r="B24" s="57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</row>
    <row r="25" spans="2:15">
      <c r="B25" s="57" t="s">
        <v>138</v>
      </c>
      <c r="C25" s="60">
        <v>1498814</v>
      </c>
      <c r="D25" s="60">
        <v>783772</v>
      </c>
      <c r="E25" s="60">
        <v>1460375</v>
      </c>
      <c r="F25" s="60">
        <v>2180598</v>
      </c>
      <c r="G25" s="60">
        <v>2700477</v>
      </c>
      <c r="H25" s="60">
        <v>2944504</v>
      </c>
      <c r="I25" s="60">
        <v>3147036</v>
      </c>
      <c r="J25" s="60">
        <v>3356219</v>
      </c>
      <c r="K25" s="60">
        <v>3579798</v>
      </c>
      <c r="L25" s="60">
        <v>468905</v>
      </c>
      <c r="M25" s="60">
        <v>504443</v>
      </c>
      <c r="N25" s="60">
        <v>502046</v>
      </c>
      <c r="O25" s="60">
        <v>330672</v>
      </c>
    </row>
    <row r="26" spans="2:15">
      <c r="B26" s="57" t="s">
        <v>101</v>
      </c>
      <c r="C26" s="60">
        <v>22335648</v>
      </c>
      <c r="D26" s="60">
        <v>23789756</v>
      </c>
      <c r="E26" s="60">
        <v>23877624</v>
      </c>
      <c r="F26" s="60">
        <v>23877624</v>
      </c>
      <c r="G26" s="60">
        <v>23882309</v>
      </c>
      <c r="H26" s="60">
        <v>23889849</v>
      </c>
      <c r="I26" s="60">
        <v>23889849</v>
      </c>
      <c r="J26" s="60">
        <v>23885233</v>
      </c>
      <c r="K26" s="60">
        <v>23885233</v>
      </c>
      <c r="L26" s="60">
        <v>27196335</v>
      </c>
      <c r="M26" s="60">
        <v>27389322</v>
      </c>
      <c r="N26" s="60">
        <v>27587030</v>
      </c>
      <c r="O26" s="60">
        <v>27819620</v>
      </c>
    </row>
    <row r="27" spans="2:15">
      <c r="B27" s="61" t="s">
        <v>139</v>
      </c>
      <c r="C27" s="62">
        <v>-8122047</v>
      </c>
      <c r="D27" s="62">
        <v>-8772265</v>
      </c>
      <c r="E27" s="62">
        <v>-9427010</v>
      </c>
      <c r="F27" s="62">
        <v>-10069559</v>
      </c>
      <c r="G27" s="62">
        <v>-10717202</v>
      </c>
      <c r="H27" s="62">
        <v>-11365138</v>
      </c>
      <c r="I27" s="62">
        <v>-11991034</v>
      </c>
      <c r="J27" s="62">
        <v>-12570842</v>
      </c>
      <c r="K27" s="62">
        <v>-13150335</v>
      </c>
      <c r="L27" s="62">
        <v>-14228011</v>
      </c>
      <c r="M27" s="62">
        <v>-14890190</v>
      </c>
      <c r="N27" s="62">
        <v>-15557861</v>
      </c>
      <c r="O27" s="62">
        <v>-16231992</v>
      </c>
    </row>
    <row r="28" spans="2:15">
      <c r="B28" s="57" t="s">
        <v>140</v>
      </c>
      <c r="C28" s="60">
        <v>15712415</v>
      </c>
      <c r="D28" s="60">
        <v>15801263</v>
      </c>
      <c r="E28" s="60">
        <v>15910989</v>
      </c>
      <c r="F28" s="60">
        <v>15988663</v>
      </c>
      <c r="G28" s="60">
        <v>15865584</v>
      </c>
      <c r="H28" s="60">
        <v>15469215</v>
      </c>
      <c r="I28" s="60">
        <v>15045852</v>
      </c>
      <c r="J28" s="60">
        <v>14670610</v>
      </c>
      <c r="K28" s="60">
        <v>14314696</v>
      </c>
      <c r="L28" s="60">
        <v>13437229</v>
      </c>
      <c r="M28" s="60">
        <v>13003575</v>
      </c>
      <c r="N28" s="60">
        <v>12531215</v>
      </c>
      <c r="O28" s="60">
        <v>11918300</v>
      </c>
    </row>
    <row r="29" spans="2:15">
      <c r="B29" s="57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</row>
    <row r="30" spans="2:15">
      <c r="B30" s="57" t="s">
        <v>141</v>
      </c>
      <c r="C30" s="60">
        <v>656905</v>
      </c>
      <c r="D30" s="60">
        <v>175833</v>
      </c>
      <c r="E30" s="60">
        <v>115169</v>
      </c>
      <c r="F30" s="60">
        <v>186061</v>
      </c>
      <c r="G30" s="60">
        <v>291680</v>
      </c>
      <c r="H30" s="60">
        <v>404790</v>
      </c>
      <c r="I30" s="60">
        <v>239053</v>
      </c>
      <c r="J30" s="60">
        <v>336542</v>
      </c>
      <c r="K30" s="60">
        <v>119291</v>
      </c>
      <c r="L30" s="60">
        <v>228509</v>
      </c>
      <c r="M30" s="60">
        <v>323003</v>
      </c>
      <c r="N30" s="60">
        <v>139457</v>
      </c>
      <c r="O30" s="60">
        <v>286356</v>
      </c>
    </row>
    <row r="31" spans="2:15">
      <c r="B31" s="57" t="s">
        <v>142</v>
      </c>
      <c r="C31" s="60">
        <v>2888106</v>
      </c>
      <c r="D31" s="60">
        <v>3443084</v>
      </c>
      <c r="E31" s="60">
        <v>3500463</v>
      </c>
      <c r="F31" s="60">
        <v>3500463</v>
      </c>
      <c r="G31" s="60">
        <v>3500463</v>
      </c>
      <c r="H31" s="60">
        <v>3500463</v>
      </c>
      <c r="I31" s="60">
        <v>3772501</v>
      </c>
      <c r="J31" s="60">
        <v>3772501</v>
      </c>
      <c r="K31" s="60">
        <v>4091624</v>
      </c>
      <c r="L31" s="60">
        <v>4091624</v>
      </c>
      <c r="M31" s="60">
        <v>4091624</v>
      </c>
      <c r="N31" s="60">
        <v>4384888</v>
      </c>
      <c r="O31" s="60">
        <v>4384888</v>
      </c>
    </row>
    <row r="32" spans="2:15">
      <c r="B32" s="61" t="s">
        <v>143</v>
      </c>
      <c r="C32" s="62">
        <v>-1069655</v>
      </c>
      <c r="D32" s="62">
        <v>-1203989</v>
      </c>
      <c r="E32" s="62">
        <v>-1340713</v>
      </c>
      <c r="F32" s="62">
        <v>-1477437</v>
      </c>
      <c r="G32" s="62">
        <v>-1614162</v>
      </c>
      <c r="H32" s="62">
        <v>-1750886</v>
      </c>
      <c r="I32" s="62">
        <v>-1909973</v>
      </c>
      <c r="J32" s="62">
        <v>-2058033</v>
      </c>
      <c r="K32" s="62">
        <v>-2216729</v>
      </c>
      <c r="L32" s="62">
        <v>-2370107</v>
      </c>
      <c r="M32" s="62">
        <v>-2523485</v>
      </c>
      <c r="N32" s="62">
        <v>-2693444</v>
      </c>
      <c r="O32" s="62">
        <v>-2855908</v>
      </c>
    </row>
    <row r="33" spans="2:15">
      <c r="B33" s="57" t="s">
        <v>144</v>
      </c>
      <c r="C33" s="60">
        <v>2475356</v>
      </c>
      <c r="D33" s="60">
        <v>2414928</v>
      </c>
      <c r="E33" s="60">
        <v>2274918</v>
      </c>
      <c r="F33" s="60">
        <v>2209086</v>
      </c>
      <c r="G33" s="60">
        <v>2177982</v>
      </c>
      <c r="H33" s="60">
        <v>2154367</v>
      </c>
      <c r="I33" s="60">
        <v>2101581</v>
      </c>
      <c r="J33" s="60">
        <v>2051011</v>
      </c>
      <c r="K33" s="60">
        <v>1994186</v>
      </c>
      <c r="L33" s="60">
        <v>1950025</v>
      </c>
      <c r="M33" s="60">
        <v>1891142</v>
      </c>
      <c r="N33" s="60">
        <v>1830901</v>
      </c>
      <c r="O33" s="60">
        <v>1815337</v>
      </c>
    </row>
    <row r="34" spans="2:15">
      <c r="B34" s="57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 spans="2:15">
      <c r="B35" s="57" t="s">
        <v>145</v>
      </c>
      <c r="C35" s="60">
        <v>7965176</v>
      </c>
      <c r="D35" s="60">
        <v>7965176</v>
      </c>
      <c r="E35" s="60">
        <v>8162963</v>
      </c>
      <c r="F35" s="60">
        <v>8162963</v>
      </c>
      <c r="G35" s="60">
        <v>7674985</v>
      </c>
      <c r="H35" s="60">
        <v>7574985</v>
      </c>
      <c r="I35" s="60">
        <v>7574985</v>
      </c>
      <c r="J35" s="60">
        <v>7574985</v>
      </c>
      <c r="K35" s="60">
        <v>7574985</v>
      </c>
      <c r="L35" s="60">
        <v>7865176</v>
      </c>
      <c r="M35" s="60">
        <v>7865176</v>
      </c>
      <c r="N35" s="60">
        <v>8048486</v>
      </c>
      <c r="O35" s="60">
        <v>7437320</v>
      </c>
    </row>
    <row r="36" spans="2:15">
      <c r="B36" s="61" t="s">
        <v>146</v>
      </c>
      <c r="C36" s="62">
        <v>-2268818</v>
      </c>
      <c r="D36" s="62">
        <v>-2457787</v>
      </c>
      <c r="E36" s="62">
        <v>-2711800</v>
      </c>
      <c r="F36" s="62">
        <v>-2906280</v>
      </c>
      <c r="G36" s="62">
        <v>-2758208</v>
      </c>
      <c r="H36" s="62">
        <v>-2943903</v>
      </c>
      <c r="I36" s="62">
        <v>-3129825</v>
      </c>
      <c r="J36" s="62">
        <v>-3291736</v>
      </c>
      <c r="K36" s="62">
        <v>-3453859</v>
      </c>
      <c r="L36" s="62">
        <v>-3422274</v>
      </c>
      <c r="M36" s="62">
        <v>-3539823</v>
      </c>
      <c r="N36" s="62">
        <v>-3662265</v>
      </c>
      <c r="O36" s="62">
        <v>-3480245</v>
      </c>
    </row>
    <row r="37" spans="2:15">
      <c r="B37" s="57" t="s">
        <v>147</v>
      </c>
      <c r="C37" s="60">
        <v>5696358</v>
      </c>
      <c r="D37" s="60">
        <v>5507388</v>
      </c>
      <c r="E37" s="60">
        <v>5451162</v>
      </c>
      <c r="F37" s="60">
        <v>5256683</v>
      </c>
      <c r="G37" s="60">
        <v>4916776</v>
      </c>
      <c r="H37" s="60">
        <v>4631082</v>
      </c>
      <c r="I37" s="60">
        <v>4445160</v>
      </c>
      <c r="J37" s="60">
        <v>4283248</v>
      </c>
      <c r="K37" s="60">
        <v>4121126</v>
      </c>
      <c r="L37" s="60">
        <v>4442901</v>
      </c>
      <c r="M37" s="60">
        <v>4325352</v>
      </c>
      <c r="N37" s="60">
        <v>4386221</v>
      </c>
      <c r="O37" s="60">
        <v>3957076</v>
      </c>
    </row>
    <row r="38" spans="2:15">
      <c r="B38" s="57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</row>
    <row r="39" spans="2:15">
      <c r="B39" s="57" t="s">
        <v>148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</row>
    <row r="40" spans="2:15">
      <c r="B40" s="57" t="s">
        <v>149</v>
      </c>
      <c r="C40" s="60">
        <v>895678</v>
      </c>
      <c r="D40" s="60">
        <v>886640</v>
      </c>
      <c r="E40" s="60">
        <v>894986</v>
      </c>
      <c r="F40" s="60">
        <v>869011</v>
      </c>
      <c r="G40" s="60">
        <v>853509</v>
      </c>
      <c r="H40" s="60">
        <v>852523</v>
      </c>
      <c r="I40" s="60">
        <v>857686</v>
      </c>
      <c r="J40" s="60">
        <v>861209</v>
      </c>
      <c r="K40" s="60">
        <v>861650</v>
      </c>
      <c r="L40" s="60">
        <v>853068</v>
      </c>
      <c r="M40" s="60">
        <v>854369</v>
      </c>
      <c r="N40" s="60">
        <v>852892</v>
      </c>
      <c r="O40" s="60">
        <v>838822</v>
      </c>
    </row>
    <row r="41" spans="2:15">
      <c r="B41" s="57" t="s">
        <v>150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</row>
    <row r="42" spans="2:15">
      <c r="B42" s="57" t="s">
        <v>151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</row>
    <row r="43" spans="2:15">
      <c r="B43" s="57" t="s">
        <v>152</v>
      </c>
      <c r="C43" s="60">
        <v>106214210</v>
      </c>
      <c r="D43" s="60">
        <v>106585039</v>
      </c>
      <c r="E43" s="60">
        <v>106585039</v>
      </c>
      <c r="F43" s="60">
        <v>106585039</v>
      </c>
      <c r="G43" s="60">
        <v>106585039</v>
      </c>
      <c r="H43" s="60">
        <v>106585039</v>
      </c>
      <c r="I43" s="60">
        <v>106585039</v>
      </c>
      <c r="J43" s="60">
        <v>106585039</v>
      </c>
      <c r="K43" s="60">
        <v>106585039</v>
      </c>
      <c r="L43" s="60">
        <v>106585039</v>
      </c>
      <c r="M43" s="60">
        <v>106214210</v>
      </c>
      <c r="N43" s="60">
        <v>106214210</v>
      </c>
      <c r="O43" s="60">
        <v>106214210</v>
      </c>
    </row>
    <row r="44" spans="2:15">
      <c r="B44" s="57" t="s">
        <v>153</v>
      </c>
      <c r="C44" s="60">
        <v>-82650706</v>
      </c>
      <c r="D44" s="60">
        <v>-83206444</v>
      </c>
      <c r="E44" s="60">
        <v>-83641662</v>
      </c>
      <c r="F44" s="60">
        <v>-84076880</v>
      </c>
      <c r="G44" s="60">
        <v>-84512098</v>
      </c>
      <c r="H44" s="60">
        <v>-84947317</v>
      </c>
      <c r="I44" s="60">
        <v>-85382535</v>
      </c>
      <c r="J44" s="60">
        <v>-85817753</v>
      </c>
      <c r="K44" s="60">
        <v>-85811677</v>
      </c>
      <c r="L44" s="60">
        <v>-86191734</v>
      </c>
      <c r="M44" s="60">
        <v>-86451271</v>
      </c>
      <c r="N44" s="60">
        <v>-86831327</v>
      </c>
      <c r="O44" s="60">
        <v>-87211384</v>
      </c>
    </row>
    <row r="45" spans="2:15">
      <c r="B45" s="57" t="s">
        <v>154</v>
      </c>
      <c r="C45" s="60">
        <v>80700000</v>
      </c>
      <c r="D45" s="60">
        <v>80700000</v>
      </c>
      <c r="E45" s="60">
        <v>80700000</v>
      </c>
      <c r="F45" s="60">
        <v>80700000</v>
      </c>
      <c r="G45" s="60">
        <v>80700000</v>
      </c>
      <c r="H45" s="60">
        <v>80700000</v>
      </c>
      <c r="I45" s="60">
        <v>80700000</v>
      </c>
      <c r="J45" s="60">
        <v>80700000</v>
      </c>
      <c r="K45" s="60">
        <v>80700000</v>
      </c>
      <c r="L45" s="60">
        <v>80700000</v>
      </c>
      <c r="M45" s="60">
        <v>80700000</v>
      </c>
      <c r="N45" s="60">
        <v>80700000</v>
      </c>
      <c r="O45" s="60">
        <v>80700000</v>
      </c>
    </row>
    <row r="46" spans="2:15">
      <c r="B46" s="57" t="s">
        <v>155</v>
      </c>
      <c r="C46" s="60">
        <v>-20743056</v>
      </c>
      <c r="D46" s="60">
        <v>-21106250</v>
      </c>
      <c r="E46" s="60">
        <v>-21469445</v>
      </c>
      <c r="F46" s="60">
        <v>-21832639</v>
      </c>
      <c r="G46" s="60">
        <v>-22195833</v>
      </c>
      <c r="H46" s="60">
        <v>-22559028</v>
      </c>
      <c r="I46" s="60">
        <v>-22922222</v>
      </c>
      <c r="J46" s="60">
        <v>-23285417</v>
      </c>
      <c r="K46" s="60">
        <v>-23604167</v>
      </c>
      <c r="L46" s="60">
        <v>-23961806</v>
      </c>
      <c r="M46" s="60">
        <v>-24319445</v>
      </c>
      <c r="N46" s="60">
        <v>-24677083</v>
      </c>
      <c r="O46" s="60">
        <v>-25034722</v>
      </c>
    </row>
    <row r="47" spans="2:15">
      <c r="B47" s="57" t="s">
        <v>129</v>
      </c>
      <c r="C47" s="60">
        <v>523956</v>
      </c>
      <c r="D47" s="60">
        <v>525635</v>
      </c>
      <c r="E47" s="60">
        <v>527151</v>
      </c>
      <c r="F47" s="60">
        <v>528829</v>
      </c>
      <c r="G47" s="60">
        <v>530453</v>
      </c>
      <c r="H47" s="60">
        <v>532132</v>
      </c>
      <c r="I47" s="60">
        <v>533756</v>
      </c>
      <c r="J47" s="60">
        <v>535435</v>
      </c>
      <c r="K47" s="60">
        <v>537113</v>
      </c>
      <c r="L47" s="60">
        <v>538737</v>
      </c>
      <c r="M47" s="60">
        <v>540416</v>
      </c>
      <c r="N47" s="60">
        <v>542040</v>
      </c>
      <c r="O47" s="60"/>
    </row>
    <row r="48" spans="2:15">
      <c r="B48" s="61" t="s">
        <v>156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</row>
    <row r="49" spans="2:16">
      <c r="B49" s="57" t="s">
        <v>157</v>
      </c>
      <c r="C49" s="60">
        <v>84940082</v>
      </c>
      <c r="D49" s="60">
        <v>84384620</v>
      </c>
      <c r="E49" s="60">
        <v>83596070</v>
      </c>
      <c r="F49" s="60">
        <v>82773360</v>
      </c>
      <c r="G49" s="60">
        <v>81961070</v>
      </c>
      <c r="H49" s="60">
        <v>81163350</v>
      </c>
      <c r="I49" s="60">
        <v>80371724</v>
      </c>
      <c r="J49" s="60">
        <v>79578512</v>
      </c>
      <c r="K49" s="60">
        <v>79267958</v>
      </c>
      <c r="L49" s="60">
        <v>78523305</v>
      </c>
      <c r="M49" s="60">
        <v>77538279</v>
      </c>
      <c r="N49" s="60">
        <v>76800732</v>
      </c>
      <c r="O49" s="60">
        <v>75506926</v>
      </c>
    </row>
    <row r="50" spans="2:16">
      <c r="B50" s="57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2:16" ht="15" thickBot="1">
      <c r="B51" s="63" t="s">
        <v>158</v>
      </c>
      <c r="C51" s="70">
        <v>160963592</v>
      </c>
      <c r="D51" s="70">
        <v>159865387</v>
      </c>
      <c r="E51" s="70">
        <v>158325649</v>
      </c>
      <c r="F51" s="70">
        <v>152351061</v>
      </c>
      <c r="G51" s="70">
        <v>149437889</v>
      </c>
      <c r="H51" s="70">
        <v>146385401</v>
      </c>
      <c r="I51" s="70">
        <v>166799119</v>
      </c>
      <c r="J51" s="70">
        <v>165045366</v>
      </c>
      <c r="K51" s="70">
        <v>162803179</v>
      </c>
      <c r="L51" s="70">
        <v>161361778</v>
      </c>
      <c r="M51" s="70">
        <v>160606874</v>
      </c>
      <c r="N51" s="70">
        <v>158316768</v>
      </c>
      <c r="O51" s="70">
        <v>152783686</v>
      </c>
    </row>
    <row r="52" spans="2:16" ht="15" thickTop="1">
      <c r="B52" s="57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2"/>
    </row>
    <row r="53" spans="2:16">
      <c r="B53" s="55" t="s">
        <v>159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2"/>
    </row>
    <row r="54" spans="2:16">
      <c r="B54" s="57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2:16">
      <c r="B55" s="57" t="s">
        <v>160</v>
      </c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2:16">
      <c r="B56" s="57" t="s">
        <v>86</v>
      </c>
      <c r="C56" s="60">
        <v>2376102</v>
      </c>
      <c r="D56" s="60">
        <v>1541795</v>
      </c>
      <c r="E56" s="60">
        <v>3337780</v>
      </c>
      <c r="F56" s="60">
        <v>3881056</v>
      </c>
      <c r="G56" s="60">
        <v>3027187</v>
      </c>
      <c r="H56" s="60">
        <v>3002118</v>
      </c>
      <c r="I56" s="60">
        <v>1593270</v>
      </c>
      <c r="J56" s="60">
        <v>1331975</v>
      </c>
      <c r="K56" s="60">
        <v>1533183</v>
      </c>
      <c r="L56" s="60">
        <v>1966776</v>
      </c>
      <c r="M56" s="60">
        <v>2342057</v>
      </c>
      <c r="N56" s="60">
        <v>2067478</v>
      </c>
      <c r="O56" s="60">
        <v>2927804</v>
      </c>
    </row>
    <row r="57" spans="2:16">
      <c r="B57" s="57" t="s">
        <v>94</v>
      </c>
      <c r="C57" s="60">
        <v>216005</v>
      </c>
      <c r="D57" s="60">
        <v>210285</v>
      </c>
      <c r="E57" s="60">
        <v>243050</v>
      </c>
      <c r="F57" s="60">
        <v>270097</v>
      </c>
      <c r="G57" s="60">
        <v>260759</v>
      </c>
      <c r="H57" s="60">
        <v>289950</v>
      </c>
      <c r="I57" s="60">
        <v>333117</v>
      </c>
      <c r="J57" s="60">
        <v>318653</v>
      </c>
      <c r="K57" s="60">
        <v>320253</v>
      </c>
      <c r="L57" s="60">
        <v>338676</v>
      </c>
      <c r="M57" s="60">
        <v>316116</v>
      </c>
      <c r="N57" s="60">
        <v>350775</v>
      </c>
      <c r="O57" s="60">
        <v>395928</v>
      </c>
    </row>
    <row r="58" spans="2:16">
      <c r="B58" s="57" t="s">
        <v>92</v>
      </c>
      <c r="C58" s="60">
        <v>1404035</v>
      </c>
      <c r="D58" s="60">
        <v>1354815</v>
      </c>
      <c r="E58" s="60">
        <v>1259284</v>
      </c>
      <c r="F58" s="60">
        <v>958185</v>
      </c>
      <c r="G58" s="60">
        <v>883362</v>
      </c>
      <c r="H58" s="60">
        <v>1107378</v>
      </c>
      <c r="I58" s="60">
        <v>793287</v>
      </c>
      <c r="J58" s="60">
        <v>300866</v>
      </c>
      <c r="K58" s="60">
        <v>310452</v>
      </c>
      <c r="L58" s="60">
        <v>487885</v>
      </c>
      <c r="M58" s="60">
        <v>474858</v>
      </c>
      <c r="N58" s="60">
        <v>441288</v>
      </c>
      <c r="O58" s="60">
        <v>388078</v>
      </c>
    </row>
    <row r="59" spans="2:16">
      <c r="B59" s="57" t="s">
        <v>87</v>
      </c>
      <c r="C59" s="60">
        <v>879245</v>
      </c>
      <c r="D59" s="60">
        <v>2343217</v>
      </c>
      <c r="E59" s="60">
        <v>934808</v>
      </c>
      <c r="F59" s="60">
        <v>307723</v>
      </c>
      <c r="G59" s="60">
        <v>1804595</v>
      </c>
      <c r="H59" s="60">
        <v>1198968</v>
      </c>
      <c r="I59" s="60">
        <v>907514</v>
      </c>
      <c r="J59" s="60">
        <v>1360005</v>
      </c>
      <c r="K59" s="60">
        <v>964255</v>
      </c>
      <c r="L59" s="60">
        <v>594317</v>
      </c>
      <c r="M59" s="60">
        <v>1665970</v>
      </c>
      <c r="N59" s="60">
        <v>1367167</v>
      </c>
      <c r="O59" s="60">
        <v>1249637</v>
      </c>
    </row>
    <row r="60" spans="2:16">
      <c r="B60" s="57" t="s">
        <v>88</v>
      </c>
      <c r="C60" s="60">
        <v>4750740</v>
      </c>
      <c r="D60" s="60">
        <v>5183623</v>
      </c>
      <c r="E60" s="60">
        <v>4551581</v>
      </c>
      <c r="F60" s="60">
        <v>5298624</v>
      </c>
      <c r="G60" s="60">
        <v>4665735</v>
      </c>
      <c r="H60" s="60">
        <v>5004609</v>
      </c>
      <c r="I60" s="60">
        <v>4725151</v>
      </c>
      <c r="J60" s="60">
        <v>4746132</v>
      </c>
      <c r="K60" s="60">
        <v>4808362</v>
      </c>
      <c r="L60" s="60">
        <v>4712034</v>
      </c>
      <c r="M60" s="60">
        <v>4878117</v>
      </c>
      <c r="N60" s="60">
        <v>4678851</v>
      </c>
      <c r="O60" s="60">
        <v>4384378</v>
      </c>
    </row>
    <row r="61" spans="2:16">
      <c r="B61" s="57" t="s">
        <v>161</v>
      </c>
      <c r="C61" s="60">
        <v>1452311</v>
      </c>
      <c r="D61" s="60">
        <v>1344436</v>
      </c>
      <c r="E61" s="60">
        <v>1428026</v>
      </c>
      <c r="F61" s="60">
        <v>1189241</v>
      </c>
      <c r="G61" s="60">
        <v>1202804</v>
      </c>
      <c r="H61" s="60">
        <v>1064390</v>
      </c>
      <c r="I61" s="60">
        <v>950056</v>
      </c>
      <c r="J61" s="60">
        <v>1022507</v>
      </c>
      <c r="K61" s="60">
        <v>968902</v>
      </c>
      <c r="L61" s="60">
        <v>1390132</v>
      </c>
      <c r="M61" s="60">
        <v>1599164</v>
      </c>
      <c r="N61" s="60">
        <v>1629507</v>
      </c>
      <c r="O61" s="60">
        <v>1576858</v>
      </c>
    </row>
    <row r="62" spans="2:16">
      <c r="B62" s="57" t="s">
        <v>89</v>
      </c>
      <c r="C62" s="60">
        <v>3427950</v>
      </c>
      <c r="D62" s="60">
        <v>3732550</v>
      </c>
      <c r="E62" s="60">
        <v>4188900</v>
      </c>
      <c r="F62" s="60">
        <v>1237655</v>
      </c>
      <c r="G62" s="60">
        <v>1405115</v>
      </c>
      <c r="H62" s="60">
        <v>1708406</v>
      </c>
      <c r="I62" s="60">
        <v>2044225</v>
      </c>
      <c r="J62" s="60">
        <v>2400392</v>
      </c>
      <c r="K62" s="60">
        <v>2681409</v>
      </c>
      <c r="L62" s="60">
        <v>3024899</v>
      </c>
      <c r="M62" s="60">
        <v>3368388</v>
      </c>
      <c r="N62" s="60">
        <v>3197055</v>
      </c>
      <c r="O62" s="60">
        <v>2673521</v>
      </c>
    </row>
    <row r="63" spans="2:16">
      <c r="B63" s="57" t="s">
        <v>93</v>
      </c>
      <c r="C63" s="60">
        <v>1973548</v>
      </c>
      <c r="D63" s="60">
        <v>1359294</v>
      </c>
      <c r="E63" s="60">
        <v>1792284</v>
      </c>
      <c r="F63" s="60">
        <v>1283501</v>
      </c>
      <c r="G63" s="60">
        <v>1216230</v>
      </c>
      <c r="H63" s="60">
        <v>1024003</v>
      </c>
      <c r="I63" s="60">
        <v>1072784</v>
      </c>
      <c r="J63" s="60">
        <v>1147547</v>
      </c>
      <c r="K63" s="60">
        <v>1153211</v>
      </c>
      <c r="L63" s="60">
        <v>1239702</v>
      </c>
      <c r="M63" s="60">
        <v>955263</v>
      </c>
      <c r="N63" s="60">
        <v>906794</v>
      </c>
      <c r="O63" s="60">
        <v>609120</v>
      </c>
    </row>
    <row r="64" spans="2:16">
      <c r="B64" s="57" t="s">
        <v>95</v>
      </c>
      <c r="C64" s="60">
        <v>2376729</v>
      </c>
      <c r="D64" s="60">
        <v>2370688</v>
      </c>
      <c r="E64" s="60">
        <v>2424165</v>
      </c>
      <c r="F64" s="60">
        <v>2414780</v>
      </c>
      <c r="G64" s="60">
        <v>2287321</v>
      </c>
      <c r="H64" s="60">
        <v>2296629</v>
      </c>
      <c r="I64" s="60">
        <v>2292215</v>
      </c>
      <c r="J64" s="60">
        <v>2293046</v>
      </c>
      <c r="K64" s="60">
        <v>2290407</v>
      </c>
      <c r="L64" s="60">
        <v>2209118</v>
      </c>
      <c r="M64" s="60">
        <v>2202068</v>
      </c>
      <c r="N64" s="60">
        <v>2258011</v>
      </c>
      <c r="O64" s="60">
        <v>1492635</v>
      </c>
    </row>
    <row r="65" spans="2:15">
      <c r="B65" s="57" t="s">
        <v>162</v>
      </c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2:15">
      <c r="B66" s="57" t="s">
        <v>163</v>
      </c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</row>
    <row r="67" spans="2:15">
      <c r="B67" s="57" t="s">
        <v>164</v>
      </c>
      <c r="C67" s="60">
        <v>903955</v>
      </c>
      <c r="D67" s="60">
        <v>740789</v>
      </c>
      <c r="E67" s="60">
        <v>620207</v>
      </c>
      <c r="F67" s="60">
        <v>654652</v>
      </c>
      <c r="G67" s="60">
        <v>213148</v>
      </c>
      <c r="H67" s="60">
        <v>182088</v>
      </c>
      <c r="I67" s="60">
        <v>376383</v>
      </c>
      <c r="J67" s="60">
        <v>471581</v>
      </c>
      <c r="K67" s="60">
        <v>499584</v>
      </c>
      <c r="L67" s="60">
        <v>442547</v>
      </c>
      <c r="M67" s="60">
        <v>622610</v>
      </c>
      <c r="N67" s="60">
        <v>511534</v>
      </c>
      <c r="O67" s="60">
        <v>1282704</v>
      </c>
    </row>
    <row r="68" spans="2:15">
      <c r="B68" s="57" t="s">
        <v>165</v>
      </c>
      <c r="C68" s="60">
        <v>828534</v>
      </c>
      <c r="D68" s="60">
        <v>828534</v>
      </c>
      <c r="E68" s="60">
        <v>828534</v>
      </c>
      <c r="F68" s="60">
        <v>828534</v>
      </c>
      <c r="G68" s="60">
        <v>828534</v>
      </c>
      <c r="H68" s="60">
        <v>828534</v>
      </c>
      <c r="I68" s="60">
        <v>828534</v>
      </c>
      <c r="J68" s="60">
        <v>828534</v>
      </c>
      <c r="K68" s="60">
        <v>828534</v>
      </c>
      <c r="L68" s="60">
        <v>828534</v>
      </c>
      <c r="M68" s="60">
        <v>828534</v>
      </c>
      <c r="N68" s="60">
        <v>828534</v>
      </c>
      <c r="O68" s="60"/>
    </row>
    <row r="69" spans="2:15">
      <c r="B69" s="61" t="s">
        <v>166</v>
      </c>
      <c r="C69" s="62">
        <v>3780</v>
      </c>
      <c r="D69" s="62">
        <v>10465</v>
      </c>
      <c r="E69" s="62">
        <v>11805</v>
      </c>
      <c r="F69" s="62">
        <v>2765</v>
      </c>
      <c r="G69" s="62">
        <v>3960</v>
      </c>
      <c r="H69" s="62">
        <v>5795</v>
      </c>
      <c r="I69" s="62">
        <v>9050</v>
      </c>
      <c r="J69" s="62">
        <v>2090</v>
      </c>
      <c r="K69" s="62">
        <v>4990</v>
      </c>
      <c r="L69" s="62">
        <v>4120</v>
      </c>
      <c r="M69" s="62">
        <v>4230</v>
      </c>
      <c r="N69" s="62">
        <v>8355</v>
      </c>
      <c r="O69" s="62">
        <v>10122</v>
      </c>
    </row>
    <row r="70" spans="2:15">
      <c r="B70" s="57" t="s">
        <v>167</v>
      </c>
      <c r="C70" s="60">
        <v>20592934</v>
      </c>
      <c r="D70" s="60">
        <v>21020491</v>
      </c>
      <c r="E70" s="60">
        <v>21620423</v>
      </c>
      <c r="F70" s="60">
        <v>18326814</v>
      </c>
      <c r="G70" s="60">
        <v>17798749</v>
      </c>
      <c r="H70" s="60">
        <v>17712870</v>
      </c>
      <c r="I70" s="60">
        <v>15925586</v>
      </c>
      <c r="J70" s="60">
        <v>16223327</v>
      </c>
      <c r="K70" s="60">
        <v>16363542</v>
      </c>
      <c r="L70" s="60">
        <v>17238741</v>
      </c>
      <c r="M70" s="60">
        <v>19257375</v>
      </c>
      <c r="N70" s="60">
        <v>18245348</v>
      </c>
      <c r="O70" s="60">
        <v>16990784</v>
      </c>
    </row>
    <row r="71" spans="2:15">
      <c r="B71" s="57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2:15">
      <c r="B72" s="57" t="s">
        <v>168</v>
      </c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2:15">
      <c r="B73" s="57" t="s">
        <v>169</v>
      </c>
      <c r="C73" s="60">
        <v>53407472</v>
      </c>
      <c r="D73" s="60">
        <v>53407472</v>
      </c>
      <c r="E73" s="60">
        <v>53407472</v>
      </c>
      <c r="F73" s="60">
        <v>54463753</v>
      </c>
      <c r="G73" s="60">
        <v>54463753</v>
      </c>
      <c r="H73" s="60">
        <v>54463753</v>
      </c>
      <c r="I73" s="60">
        <v>55577234</v>
      </c>
      <c r="J73" s="60">
        <v>55577234</v>
      </c>
      <c r="K73" s="60">
        <v>55577234</v>
      </c>
      <c r="L73" s="60">
        <v>83152512</v>
      </c>
      <c r="M73" s="60">
        <v>83936703</v>
      </c>
      <c r="N73" s="60">
        <v>84720893</v>
      </c>
      <c r="O73" s="60">
        <v>84598454</v>
      </c>
    </row>
    <row r="74" spans="2:15">
      <c r="B74" s="57" t="s">
        <v>170</v>
      </c>
      <c r="C74" s="60">
        <v>-26629725</v>
      </c>
      <c r="D74" s="60">
        <v>-26629725</v>
      </c>
      <c r="E74" s="60">
        <v>-26629725</v>
      </c>
      <c r="F74" s="60">
        <v>-26479028</v>
      </c>
      <c r="G74" s="60">
        <v>-26479028</v>
      </c>
      <c r="H74" s="60">
        <v>-26479028</v>
      </c>
      <c r="I74" s="60">
        <v>-26289050</v>
      </c>
      <c r="J74" s="60">
        <v>-26289050</v>
      </c>
      <c r="K74" s="60">
        <v>-26289050</v>
      </c>
      <c r="L74" s="60">
        <v>-25998968</v>
      </c>
      <c r="M74" s="60">
        <v>-25907777</v>
      </c>
      <c r="N74" s="60">
        <v>-25816586</v>
      </c>
      <c r="O74" s="60">
        <v>-34033348</v>
      </c>
    </row>
    <row r="75" spans="2:15">
      <c r="B75" s="57" t="s">
        <v>171</v>
      </c>
      <c r="C75" s="60">
        <v>-22585</v>
      </c>
      <c r="D75" s="60">
        <v>-22585</v>
      </c>
      <c r="E75" s="60">
        <v>-22585</v>
      </c>
      <c r="F75" s="60">
        <v>-22457</v>
      </c>
      <c r="G75" s="60">
        <v>-22457</v>
      </c>
      <c r="H75" s="60">
        <v>-22457</v>
      </c>
      <c r="I75" s="60">
        <v>-22296</v>
      </c>
      <c r="J75" s="60">
        <v>-22296</v>
      </c>
      <c r="K75" s="60">
        <v>-22296</v>
      </c>
      <c r="L75" s="60">
        <v>-22050</v>
      </c>
      <c r="M75" s="60">
        <v>-21972</v>
      </c>
      <c r="N75" s="60">
        <v>-42306</v>
      </c>
      <c r="O75" s="60">
        <v>-35983</v>
      </c>
    </row>
    <row r="76" spans="2:15">
      <c r="B76" s="57" t="s">
        <v>172</v>
      </c>
      <c r="C76" s="60">
        <v>13856760</v>
      </c>
      <c r="D76" s="60">
        <v>13856760</v>
      </c>
      <c r="E76" s="60">
        <v>13856760</v>
      </c>
      <c r="F76" s="60">
        <v>13856760</v>
      </c>
      <c r="G76" s="60">
        <v>13856760</v>
      </c>
      <c r="H76" s="60">
        <v>13856760</v>
      </c>
      <c r="I76" s="60">
        <v>13856760</v>
      </c>
      <c r="J76" s="60">
        <v>13856760</v>
      </c>
      <c r="K76" s="60">
        <v>13856760</v>
      </c>
      <c r="L76" s="60">
        <v>13856760</v>
      </c>
      <c r="M76" s="60">
        <v>13856760</v>
      </c>
      <c r="N76" s="60">
        <v>13856760</v>
      </c>
      <c r="O76" s="60">
        <v>20350000</v>
      </c>
    </row>
    <row r="77" spans="2:15">
      <c r="B77" s="57" t="s">
        <v>173</v>
      </c>
      <c r="C77" s="60">
        <v>8627000</v>
      </c>
      <c r="D77" s="60">
        <v>8627000</v>
      </c>
      <c r="E77" s="60">
        <v>8627000</v>
      </c>
      <c r="F77" s="60">
        <v>8627000</v>
      </c>
      <c r="G77" s="60">
        <v>8627000</v>
      </c>
      <c r="H77" s="60">
        <v>8627000</v>
      </c>
      <c r="I77" s="60">
        <v>8627000</v>
      </c>
      <c r="J77" s="60">
        <v>8627000</v>
      </c>
      <c r="K77" s="60">
        <v>8627000</v>
      </c>
      <c r="L77" s="60">
        <v>8627000</v>
      </c>
      <c r="M77" s="60">
        <v>8627000</v>
      </c>
      <c r="N77" s="60">
        <v>8627000</v>
      </c>
      <c r="O77" s="60">
        <v>4850000</v>
      </c>
    </row>
    <row r="78" spans="2:15">
      <c r="B78" s="57" t="s">
        <v>174</v>
      </c>
      <c r="C78" s="60">
        <v>2382700</v>
      </c>
      <c r="D78" s="60">
        <v>2382700</v>
      </c>
      <c r="E78" s="60">
        <v>2382700</v>
      </c>
      <c r="F78" s="60">
        <v>2382700</v>
      </c>
      <c r="G78" s="60">
        <v>2382700</v>
      </c>
      <c r="H78" s="60">
        <v>2382700</v>
      </c>
      <c r="I78" s="60">
        <v>2382700</v>
      </c>
      <c r="J78" s="60">
        <v>2382700</v>
      </c>
      <c r="K78" s="60">
        <v>2382700</v>
      </c>
      <c r="L78" s="60">
        <v>2382700</v>
      </c>
      <c r="M78" s="60">
        <v>2382700</v>
      </c>
      <c r="N78" s="60">
        <v>2382700</v>
      </c>
      <c r="O78" s="60">
        <v>655505</v>
      </c>
    </row>
    <row r="79" spans="2:15">
      <c r="B79" s="57" t="s">
        <v>162</v>
      </c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2:15">
      <c r="B80" s="57" t="s">
        <v>95</v>
      </c>
      <c r="C80" s="60">
        <v>5600728</v>
      </c>
      <c r="D80" s="60">
        <v>5406582</v>
      </c>
      <c r="E80" s="60">
        <v>5285443</v>
      </c>
      <c r="F80" s="60">
        <v>5088863</v>
      </c>
      <c r="G80" s="60">
        <v>4799027</v>
      </c>
      <c r="H80" s="60">
        <v>4611134</v>
      </c>
      <c r="I80" s="60">
        <v>4423019</v>
      </c>
      <c r="J80" s="60">
        <v>4254733</v>
      </c>
      <c r="K80" s="60">
        <v>4089707</v>
      </c>
      <c r="L80" s="60">
        <v>3924473</v>
      </c>
      <c r="M80" s="60">
        <v>3765160</v>
      </c>
      <c r="N80" s="60">
        <v>3727644</v>
      </c>
      <c r="O80" s="60">
        <v>2687210</v>
      </c>
    </row>
    <row r="81" spans="2:15">
      <c r="B81" s="61" t="s">
        <v>175</v>
      </c>
      <c r="C81" s="62"/>
      <c r="D81" s="62"/>
      <c r="E81" s="62"/>
      <c r="F81" s="62"/>
      <c r="G81" s="62"/>
      <c r="H81" s="62"/>
      <c r="I81" s="62">
        <v>25000000</v>
      </c>
      <c r="J81" s="62">
        <v>25000000</v>
      </c>
      <c r="K81" s="62">
        <v>25000000</v>
      </c>
      <c r="L81" s="62"/>
      <c r="M81" s="62"/>
      <c r="N81" s="62"/>
      <c r="O81" s="62"/>
    </row>
    <row r="82" spans="2:15">
      <c r="B82" s="57" t="s">
        <v>176</v>
      </c>
      <c r="C82" s="60">
        <v>57222350</v>
      </c>
      <c r="D82" s="60">
        <v>57028204</v>
      </c>
      <c r="E82" s="60">
        <v>56907066</v>
      </c>
      <c r="F82" s="60">
        <v>57917592</v>
      </c>
      <c r="G82" s="60">
        <v>57627756</v>
      </c>
      <c r="H82" s="60">
        <v>57439862</v>
      </c>
      <c r="I82" s="60">
        <v>83555367</v>
      </c>
      <c r="J82" s="60">
        <v>83387082</v>
      </c>
      <c r="K82" s="60">
        <v>83222055</v>
      </c>
      <c r="L82" s="60">
        <v>85922428</v>
      </c>
      <c r="M82" s="60">
        <v>86638573</v>
      </c>
      <c r="N82" s="60">
        <v>87456106</v>
      </c>
      <c r="O82" s="60">
        <v>79071838</v>
      </c>
    </row>
    <row r="83" spans="2:15">
      <c r="B83" s="57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>
      <c r="B84" s="55" t="s">
        <v>177</v>
      </c>
      <c r="C84" s="64">
        <v>77815284</v>
      </c>
      <c r="D84" s="64">
        <v>78048695</v>
      </c>
      <c r="E84" s="64">
        <v>78527489</v>
      </c>
      <c r="F84" s="64">
        <v>76244406</v>
      </c>
      <c r="G84" s="64">
        <v>75426505</v>
      </c>
      <c r="H84" s="64">
        <v>75152732</v>
      </c>
      <c r="I84" s="64">
        <v>99480953</v>
      </c>
      <c r="J84" s="64">
        <v>99610409</v>
      </c>
      <c r="K84" s="64">
        <v>99585598</v>
      </c>
      <c r="L84" s="64">
        <v>103161169</v>
      </c>
      <c r="M84" s="64">
        <v>105895948</v>
      </c>
      <c r="N84" s="64">
        <v>105701454</v>
      </c>
      <c r="O84" s="64">
        <v>96062622</v>
      </c>
    </row>
    <row r="85" spans="2:15">
      <c r="B85" s="57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>
      <c r="B86" s="57" t="s">
        <v>178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>
      <c r="B87" s="57" t="s">
        <v>179</v>
      </c>
      <c r="C87" s="60">
        <v>49206009</v>
      </c>
      <c r="D87" s="60">
        <v>49206009</v>
      </c>
      <c r="E87" s="60">
        <v>49206009</v>
      </c>
      <c r="F87" s="60">
        <v>49206009</v>
      </c>
      <c r="G87" s="60">
        <v>49206009</v>
      </c>
      <c r="H87" s="60">
        <v>49206009</v>
      </c>
      <c r="I87" s="60">
        <v>49206009</v>
      </c>
      <c r="J87" s="60">
        <v>49206009</v>
      </c>
      <c r="K87" s="60">
        <v>49206009</v>
      </c>
      <c r="L87" s="60">
        <v>49206009</v>
      </c>
      <c r="M87" s="60">
        <v>49206009</v>
      </c>
      <c r="N87" s="60">
        <v>49206009</v>
      </c>
      <c r="O87" s="60">
        <v>52094059</v>
      </c>
    </row>
    <row r="88" spans="2:15">
      <c r="B88" s="57" t="s">
        <v>180</v>
      </c>
      <c r="C88" s="60">
        <v>410514</v>
      </c>
      <c r="D88" s="60">
        <v>410514</v>
      </c>
      <c r="E88" s="60">
        <v>410514</v>
      </c>
      <c r="F88" s="60">
        <v>410514</v>
      </c>
      <c r="G88" s="60">
        <v>410514</v>
      </c>
      <c r="H88" s="60">
        <v>410514</v>
      </c>
      <c r="I88" s="60">
        <v>410514</v>
      </c>
      <c r="J88" s="60">
        <v>410514</v>
      </c>
      <c r="K88" s="60">
        <v>410514</v>
      </c>
      <c r="L88" s="60">
        <v>410514</v>
      </c>
      <c r="M88" s="60">
        <v>410514</v>
      </c>
      <c r="N88" s="60">
        <v>410514</v>
      </c>
      <c r="O88" s="60">
        <v>410514</v>
      </c>
    </row>
    <row r="89" spans="2:15">
      <c r="B89" s="57" t="s">
        <v>181</v>
      </c>
      <c r="C89" s="60">
        <v>346459629</v>
      </c>
      <c r="D89" s="60">
        <v>346543552</v>
      </c>
      <c r="E89" s="60">
        <v>346627476</v>
      </c>
      <c r="F89" s="60">
        <v>346711399</v>
      </c>
      <c r="G89" s="60">
        <v>346795323</v>
      </c>
      <c r="H89" s="60">
        <v>346879247</v>
      </c>
      <c r="I89" s="60">
        <v>346963170</v>
      </c>
      <c r="J89" s="60">
        <v>347047094</v>
      </c>
      <c r="K89" s="60">
        <v>347131017</v>
      </c>
      <c r="L89" s="60">
        <v>347214941</v>
      </c>
      <c r="M89" s="60">
        <v>347298865</v>
      </c>
      <c r="N89" s="60">
        <v>347382788</v>
      </c>
      <c r="O89" s="60">
        <v>347132378</v>
      </c>
    </row>
    <row r="90" spans="2:15">
      <c r="B90" s="57" t="s">
        <v>182</v>
      </c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>
      <c r="B91" s="57" t="s">
        <v>183</v>
      </c>
      <c r="C91" s="60">
        <v>-8346150</v>
      </c>
      <c r="D91" s="60">
        <v>-8346150</v>
      </c>
      <c r="E91" s="60">
        <v>-8346150</v>
      </c>
      <c r="F91" s="60">
        <v>-8346150</v>
      </c>
      <c r="G91" s="60">
        <v>-8346150</v>
      </c>
      <c r="H91" s="60">
        <v>-8346150</v>
      </c>
      <c r="I91" s="60">
        <v>-8346150</v>
      </c>
      <c r="J91" s="60">
        <v>-8346150</v>
      </c>
      <c r="K91" s="60">
        <v>-8346150</v>
      </c>
      <c r="L91" s="60">
        <v>-8346150</v>
      </c>
      <c r="M91" s="60">
        <v>-8346150</v>
      </c>
      <c r="N91" s="60">
        <v>-8346150</v>
      </c>
      <c r="O91" s="60">
        <v>-8346150</v>
      </c>
    </row>
    <row r="92" spans="2:15">
      <c r="B92" s="57" t="s">
        <v>184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</row>
    <row r="93" spans="2:15">
      <c r="B93" s="57" t="s">
        <v>185</v>
      </c>
      <c r="C93" s="60">
        <v>-278615017</v>
      </c>
      <c r="D93" s="60">
        <v>-304581694</v>
      </c>
      <c r="E93" s="60">
        <v>-304581694</v>
      </c>
      <c r="F93" s="60">
        <v>-304581694</v>
      </c>
      <c r="G93" s="60">
        <v>-304581694</v>
      </c>
      <c r="H93" s="60">
        <v>-304581694</v>
      </c>
      <c r="I93" s="60">
        <v>-304581694</v>
      </c>
      <c r="J93" s="60">
        <v>-304581694</v>
      </c>
      <c r="K93" s="60">
        <v>-304581694</v>
      </c>
      <c r="L93" s="60">
        <v>-304581694</v>
      </c>
      <c r="M93" s="60">
        <v>-304581694</v>
      </c>
      <c r="N93" s="60">
        <v>-304581694</v>
      </c>
      <c r="O93" s="60">
        <v>-306641210</v>
      </c>
    </row>
    <row r="94" spans="2:15">
      <c r="B94" s="57" t="s">
        <v>186</v>
      </c>
      <c r="C94" s="60">
        <v>-25966677</v>
      </c>
      <c r="D94" s="60">
        <v>-1415540</v>
      </c>
      <c r="E94" s="60">
        <v>-3517995</v>
      </c>
      <c r="F94" s="60">
        <v>-7293424</v>
      </c>
      <c r="G94" s="60">
        <v>-9472618</v>
      </c>
      <c r="H94" s="60">
        <v>-12335257</v>
      </c>
      <c r="I94" s="60">
        <v>-16333684</v>
      </c>
      <c r="J94" s="60">
        <v>-18300817</v>
      </c>
      <c r="K94" s="60">
        <v>-20602116</v>
      </c>
      <c r="L94" s="60">
        <v>-25703011</v>
      </c>
      <c r="M94" s="60">
        <v>-29276618</v>
      </c>
      <c r="N94" s="60">
        <v>-31456153</v>
      </c>
      <c r="O94" s="60">
        <v>-27928528</v>
      </c>
    </row>
    <row r="95" spans="2:15">
      <c r="B95" s="57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>
      <c r="B96" s="55" t="s">
        <v>187</v>
      </c>
      <c r="C96" s="64">
        <v>83148308</v>
      </c>
      <c r="D96" s="64">
        <v>81816692</v>
      </c>
      <c r="E96" s="64">
        <v>79798160</v>
      </c>
      <c r="F96" s="64">
        <v>76106655</v>
      </c>
      <c r="G96" s="64">
        <v>74011385</v>
      </c>
      <c r="H96" s="64">
        <v>71232669</v>
      </c>
      <c r="I96" s="64">
        <v>67318166</v>
      </c>
      <c r="J96" s="64">
        <v>65434957</v>
      </c>
      <c r="K96" s="64">
        <v>63217581</v>
      </c>
      <c r="L96" s="64">
        <v>58200609</v>
      </c>
      <c r="M96" s="64">
        <v>54710926</v>
      </c>
      <c r="N96" s="64">
        <v>52615314</v>
      </c>
      <c r="O96" s="64">
        <v>56721064</v>
      </c>
    </row>
    <row r="97" spans="2:15">
      <c r="B97" s="57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>
      <c r="B98" s="57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5" thickBot="1">
      <c r="B99" s="65" t="s">
        <v>188</v>
      </c>
      <c r="C99" s="66">
        <v>160963592</v>
      </c>
      <c r="D99" s="66">
        <v>159865387</v>
      </c>
      <c r="E99" s="66">
        <v>158325649</v>
      </c>
      <c r="F99" s="66">
        <v>152351061</v>
      </c>
      <c r="G99" s="66">
        <v>149437889</v>
      </c>
      <c r="H99" s="66">
        <v>146385401</v>
      </c>
      <c r="I99" s="66">
        <v>166799119</v>
      </c>
      <c r="J99" s="66">
        <v>165045366</v>
      </c>
      <c r="K99" s="66">
        <v>162803179</v>
      </c>
      <c r="L99" s="66">
        <v>161361778</v>
      </c>
      <c r="M99" s="66">
        <v>160606874</v>
      </c>
      <c r="N99" s="66">
        <v>158316768</v>
      </c>
      <c r="O99" s="66">
        <v>152783686</v>
      </c>
    </row>
    <row r="100" spans="2:15" ht="15" thickTop="1">
      <c r="B100" s="67"/>
      <c r="C100" s="68">
        <f t="shared" ref="C100:O100" si="0">C51-C99</f>
        <v>0</v>
      </c>
      <c r="D100" s="68">
        <f t="shared" si="0"/>
        <v>0</v>
      </c>
      <c r="E100" s="68">
        <f t="shared" si="0"/>
        <v>0</v>
      </c>
      <c r="F100" s="68">
        <f t="shared" si="0"/>
        <v>0</v>
      </c>
      <c r="G100" s="68">
        <f t="shared" si="0"/>
        <v>0</v>
      </c>
      <c r="H100" s="68">
        <f t="shared" si="0"/>
        <v>0</v>
      </c>
      <c r="I100" s="68">
        <f t="shared" si="0"/>
        <v>0</v>
      </c>
      <c r="J100" s="68">
        <f t="shared" si="0"/>
        <v>0</v>
      </c>
      <c r="K100" s="68">
        <f t="shared" si="0"/>
        <v>0</v>
      </c>
      <c r="L100" s="68">
        <f t="shared" si="0"/>
        <v>0</v>
      </c>
      <c r="M100" s="68">
        <f t="shared" si="0"/>
        <v>0</v>
      </c>
      <c r="N100" s="68">
        <f t="shared" si="0"/>
        <v>0</v>
      </c>
      <c r="O100" s="68">
        <f t="shared" si="0"/>
        <v>0</v>
      </c>
    </row>
    <row r="101" spans="2:15">
      <c r="B101" s="67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</row>
    <row r="102" spans="2:15">
      <c r="B102" s="6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</row>
    <row r="103" spans="2:15">
      <c r="B103" s="67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</row>
    <row r="104" spans="2:15">
      <c r="B104" s="67" t="s">
        <v>50</v>
      </c>
      <c r="C104" s="68">
        <v>816485</v>
      </c>
      <c r="D104" s="68">
        <v>109701</v>
      </c>
      <c r="E104" s="68">
        <v>215138</v>
      </c>
      <c r="F104" s="68">
        <v>322263</v>
      </c>
      <c r="G104" s="68">
        <v>431396</v>
      </c>
      <c r="H104" s="68">
        <v>538847</v>
      </c>
      <c r="I104" s="68">
        <v>646215</v>
      </c>
      <c r="J104" s="68">
        <v>717726</v>
      </c>
      <c r="K104" s="68">
        <v>787383</v>
      </c>
      <c r="L104" s="68">
        <v>740111</v>
      </c>
      <c r="M104" s="68">
        <v>810425</v>
      </c>
      <c r="N104" s="68">
        <v>880391</v>
      </c>
      <c r="O104" s="68">
        <v>924250</v>
      </c>
    </row>
    <row r="105" spans="2:15">
      <c r="B105" s="69" t="s">
        <v>189</v>
      </c>
      <c r="C105" s="68">
        <v>1048081</v>
      </c>
      <c r="D105" s="68">
        <v>134333</v>
      </c>
      <c r="E105" s="68">
        <v>271058</v>
      </c>
      <c r="F105" s="68">
        <v>407782</v>
      </c>
      <c r="G105" s="68">
        <v>544506</v>
      </c>
      <c r="H105" s="68">
        <v>681230</v>
      </c>
      <c r="I105" s="68">
        <v>840318</v>
      </c>
      <c r="J105" s="68">
        <v>988377</v>
      </c>
      <c r="K105" s="68">
        <v>1147074</v>
      </c>
      <c r="L105" s="68">
        <v>1300452</v>
      </c>
      <c r="M105" s="68">
        <v>1453829</v>
      </c>
      <c r="N105" s="68">
        <v>1623788</v>
      </c>
      <c r="O105" s="68">
        <v>1786252</v>
      </c>
    </row>
    <row r="106" spans="2:15">
      <c r="B106" s="67" t="s">
        <v>190</v>
      </c>
      <c r="C106" s="68">
        <v>6065277</v>
      </c>
      <c r="D106" s="68">
        <v>650218</v>
      </c>
      <c r="E106" s="68">
        <v>1304963</v>
      </c>
      <c r="F106" s="68">
        <v>1947512</v>
      </c>
      <c r="G106" s="68">
        <v>2595155</v>
      </c>
      <c r="H106" s="68">
        <v>3243091</v>
      </c>
      <c r="I106" s="68">
        <v>3868987</v>
      </c>
      <c r="J106" s="68">
        <v>4448795</v>
      </c>
      <c r="K106" s="68">
        <v>5028288</v>
      </c>
      <c r="L106" s="68">
        <v>6105964</v>
      </c>
      <c r="M106" s="68">
        <v>6768143</v>
      </c>
      <c r="N106" s="68">
        <v>7435813</v>
      </c>
      <c r="O106" s="68">
        <v>8109945</v>
      </c>
    </row>
    <row r="107" spans="2:15">
      <c r="B107" s="67" t="s">
        <v>191</v>
      </c>
      <c r="C107" s="68">
        <v>5222619</v>
      </c>
      <c r="D107" s="68">
        <v>435218</v>
      </c>
      <c r="E107" s="68">
        <v>870437</v>
      </c>
      <c r="F107" s="68">
        <v>1305655</v>
      </c>
      <c r="G107" s="68">
        <v>1740873</v>
      </c>
      <c r="H107" s="68">
        <v>2176091</v>
      </c>
      <c r="I107" s="68">
        <v>2611310</v>
      </c>
      <c r="J107" s="68">
        <v>3046528</v>
      </c>
      <c r="K107" s="68">
        <v>3040452</v>
      </c>
      <c r="L107" s="68">
        <v>3420508</v>
      </c>
      <c r="M107" s="68">
        <v>3800565</v>
      </c>
      <c r="N107" s="68">
        <v>4180621</v>
      </c>
      <c r="O107" s="68">
        <v>4560678</v>
      </c>
    </row>
    <row r="108" spans="2:15">
      <c r="B108" s="67" t="s">
        <v>192</v>
      </c>
      <c r="C108" s="68">
        <v>4291667</v>
      </c>
      <c r="D108" s="68">
        <v>363194</v>
      </c>
      <c r="E108" s="68">
        <v>726389</v>
      </c>
      <c r="F108" s="68">
        <v>1089583</v>
      </c>
      <c r="G108" s="68">
        <v>1452778</v>
      </c>
      <c r="H108" s="68">
        <v>1815972</v>
      </c>
      <c r="I108" s="68">
        <v>2179167</v>
      </c>
      <c r="J108" s="68">
        <v>2542361</v>
      </c>
      <c r="K108" s="68">
        <v>2861111</v>
      </c>
      <c r="L108" s="68">
        <v>3218750</v>
      </c>
      <c r="M108" s="68">
        <v>3576389</v>
      </c>
      <c r="N108" s="68">
        <v>3934028</v>
      </c>
      <c r="O108" s="68">
        <v>4291667</v>
      </c>
    </row>
    <row r="109" spans="2:15">
      <c r="B109" s="67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</row>
    <row r="110" spans="2:15">
      <c r="B110" s="67" t="s">
        <v>193</v>
      </c>
      <c r="C110" s="68">
        <v>805223</v>
      </c>
      <c r="D110" s="68">
        <v>83924</v>
      </c>
      <c r="E110" s="68">
        <v>167847</v>
      </c>
      <c r="F110" s="68">
        <v>251771</v>
      </c>
      <c r="G110" s="68">
        <v>335814</v>
      </c>
      <c r="H110" s="68">
        <v>419738</v>
      </c>
      <c r="I110" s="68">
        <v>503661</v>
      </c>
      <c r="J110" s="68">
        <v>587585</v>
      </c>
      <c r="K110" s="68">
        <v>671508</v>
      </c>
      <c r="L110" s="68">
        <v>755432</v>
      </c>
      <c r="M110" s="68">
        <v>839356</v>
      </c>
      <c r="N110" s="68">
        <v>923279</v>
      </c>
      <c r="O110" s="68">
        <v>672869</v>
      </c>
    </row>
    <row r="111" spans="2:15">
      <c r="B111" s="67" t="s">
        <v>194</v>
      </c>
      <c r="C111" s="68">
        <v>-9233183</v>
      </c>
      <c r="D111" s="68">
        <v>3355</v>
      </c>
      <c r="E111" s="68">
        <v>99098</v>
      </c>
      <c r="F111" s="68">
        <v>169615</v>
      </c>
      <c r="G111" s="68">
        <v>113304</v>
      </c>
      <c r="H111" s="68">
        <v>192499</v>
      </c>
      <c r="I111" s="68">
        <v>215322</v>
      </c>
      <c r="J111" s="68">
        <v>203531</v>
      </c>
      <c r="K111" s="68">
        <v>196031</v>
      </c>
      <c r="L111" s="68">
        <v>161899</v>
      </c>
      <c r="M111" s="68">
        <v>162091</v>
      </c>
      <c r="N111" s="68">
        <v>162091</v>
      </c>
      <c r="O111" s="68">
        <v>113952</v>
      </c>
    </row>
    <row r="112" spans="2:15">
      <c r="B112" s="67" t="s">
        <v>195</v>
      </c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>
        <v>6251791</v>
      </c>
      <c r="N112" s="68">
        <v>7127250</v>
      </c>
      <c r="O112" s="68">
        <v>7196297</v>
      </c>
    </row>
    <row r="113" spans="2:15">
      <c r="B113" s="67" t="s">
        <v>196</v>
      </c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>
        <v>-16460</v>
      </c>
      <c r="N113" s="68">
        <v>-18084</v>
      </c>
      <c r="O113" s="68">
        <v>-19762</v>
      </c>
    </row>
    <row r="114" spans="2:15">
      <c r="B114" s="67" t="s">
        <v>197</v>
      </c>
      <c r="C114" s="68">
        <v>3886043</v>
      </c>
      <c r="D114" s="68">
        <v>201</v>
      </c>
      <c r="E114" s="68">
        <v>201</v>
      </c>
      <c r="F114" s="68">
        <v>1209470</v>
      </c>
      <c r="G114" s="68">
        <v>1209470</v>
      </c>
      <c r="H114" s="68">
        <v>1209590</v>
      </c>
      <c r="I114" s="68">
        <v>2513210</v>
      </c>
      <c r="J114" s="68">
        <v>2514016</v>
      </c>
      <c r="K114" s="68">
        <v>2512665</v>
      </c>
      <c r="L114" s="68">
        <v>5378271</v>
      </c>
      <c r="M114" s="68">
        <v>1939</v>
      </c>
      <c r="N114" s="68">
        <v>1939</v>
      </c>
      <c r="O114" s="68">
        <v>1939</v>
      </c>
    </row>
    <row r="115" spans="2:15">
      <c r="B115" s="67" t="s">
        <v>198</v>
      </c>
      <c r="C115" s="68">
        <v>-19858</v>
      </c>
      <c r="D115" s="68">
        <v>-1713</v>
      </c>
      <c r="E115" s="68">
        <v>-3229</v>
      </c>
      <c r="F115" s="68">
        <v>-5476</v>
      </c>
      <c r="G115" s="68">
        <v>-7100</v>
      </c>
      <c r="H115" s="68">
        <v>-13511</v>
      </c>
      <c r="I115" s="68">
        <v>-15686</v>
      </c>
      <c r="J115" s="68">
        <v>-17440</v>
      </c>
      <c r="K115" s="68">
        <v>-68151</v>
      </c>
      <c r="L115" s="68">
        <v>-73081</v>
      </c>
      <c r="M115" s="68">
        <v>-58306</v>
      </c>
      <c r="N115" s="68">
        <v>-65949</v>
      </c>
      <c r="O115" s="68">
        <v>-66483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004ECD71559241932772DD66964CBE" ma:contentTypeVersion="12" ma:contentTypeDescription="Create a new document." ma:contentTypeScope="" ma:versionID="9366e5c57fcbabfae38c50419639abc7">
  <xsd:schema xmlns:xsd="http://www.w3.org/2001/XMLSchema" xmlns:xs="http://www.w3.org/2001/XMLSchema" xmlns:p="http://schemas.microsoft.com/office/2006/metadata/properties" xmlns:ns2="f1a84779-da58-46ae-a9ae-c638d5921080" xmlns:ns3="15808fe9-3be3-4f5d-a074-5394706db50a" targetNamespace="http://schemas.microsoft.com/office/2006/metadata/properties" ma:root="true" ma:fieldsID="a8bbe1d71ce3834097aa5f72b5d44210" ns2:_="" ns3:_="">
    <xsd:import namespace="f1a84779-da58-46ae-a9ae-c638d5921080"/>
    <xsd:import namespace="15808fe9-3be3-4f5d-a074-5394706db5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84779-da58-46ae-a9ae-c638d5921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53216fe-9c6e-4871-8089-0dc5ae1d7b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08fe9-3be3-4f5d-a074-5394706db50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01c8b30-fc6a-419d-bee0-19a8f3269289}" ma:internalName="TaxCatchAll" ma:showField="CatchAllData" ma:web="15808fe9-3be3-4f5d-a074-5394706db5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a84779-da58-46ae-a9ae-c638d5921080">
      <Terms xmlns="http://schemas.microsoft.com/office/infopath/2007/PartnerControls"/>
    </lcf76f155ced4ddcb4097134ff3c332f>
    <TaxCatchAll xmlns="15808fe9-3be3-4f5d-a074-5394706db50a" xsi:nil="true"/>
  </documentManagement>
</p:properties>
</file>

<file path=customXml/itemProps1.xml><?xml version="1.0" encoding="utf-8"?>
<ds:datastoreItem xmlns:ds="http://schemas.openxmlformats.org/officeDocument/2006/customXml" ds:itemID="{1B271A8C-92FC-4828-A43F-E6E47D1015EF}"/>
</file>

<file path=customXml/itemProps2.xml><?xml version="1.0" encoding="utf-8"?>
<ds:datastoreItem xmlns:ds="http://schemas.openxmlformats.org/officeDocument/2006/customXml" ds:itemID="{17E97F2A-D283-4BF7-B921-C90DA9A5B89D}"/>
</file>

<file path=customXml/itemProps3.xml><?xml version="1.0" encoding="utf-8"?>
<ds:datastoreItem xmlns:ds="http://schemas.openxmlformats.org/officeDocument/2006/customXml" ds:itemID="{FDBCCFDF-C1E5-47A2-9177-7A7EB80F69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P&amp;L without PT</vt:lpstr>
      <vt:lpstr>TOTAL P&amp;L with PT</vt:lpstr>
      <vt:lpstr>Cash Flow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Spitalny</dc:creator>
  <cp:lastModifiedBy>Melanie Spitalny</cp:lastModifiedBy>
  <dcterms:created xsi:type="dcterms:W3CDTF">2025-05-05T21:19:12Z</dcterms:created>
  <dcterms:modified xsi:type="dcterms:W3CDTF">2025-05-06T16:14:05Z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0x01010071004ECD71559241932772DD66964CBE</vt:lpwstr>
  </property>
</Properties>
</file>