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hau/Documents/EEE/Year 2/Engineering Design Project/"/>
    </mc:Choice>
  </mc:AlternateContent>
  <xr:revisionPtr revIDLastSave="0" documentId="13_ncr:1_{345297F5-7173-BE41-B6F5-12DDBABC6381}" xr6:coauthVersionLast="47" xr6:coauthVersionMax="47" xr10:uidLastSave="{00000000-0000-0000-0000-000000000000}"/>
  <bookViews>
    <workbookView xWindow="25600" yWindow="-8000" windowWidth="38400" windowHeight="24000" activeTab="1" xr2:uid="{10F5235A-3275-440E-9CFD-250070C47AB8}"/>
  </bookViews>
  <sheets>
    <sheet name="master_sheet" sheetId="1" r:id="rId1"/>
    <sheet name="drive_pwr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M7" i="1"/>
  <c r="M11" i="1"/>
  <c r="M15" i="1"/>
  <c r="M19" i="1"/>
  <c r="B30" i="1"/>
  <c r="B32" i="1" s="1"/>
  <c r="B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E6" i="1"/>
  <c r="L6" i="1" s="1"/>
  <c r="M6" i="1" s="1"/>
  <c r="E7" i="1"/>
  <c r="L7" i="1" s="1"/>
  <c r="E8" i="1"/>
  <c r="E9" i="1"/>
  <c r="L9" i="1" s="1"/>
  <c r="M9" i="1" s="1"/>
  <c r="E10" i="1"/>
  <c r="L10" i="1" s="1"/>
  <c r="M10" i="1" s="1"/>
  <c r="E11" i="1"/>
  <c r="L11" i="1" s="1"/>
  <c r="E12" i="1"/>
  <c r="E13" i="1"/>
  <c r="L13" i="1" s="1"/>
  <c r="M13" i="1" s="1"/>
  <c r="E14" i="1"/>
  <c r="L14" i="1" s="1"/>
  <c r="M14" i="1" s="1"/>
  <c r="E15" i="1"/>
  <c r="L15" i="1" s="1"/>
  <c r="E16" i="1"/>
  <c r="E17" i="1"/>
  <c r="L17" i="1" s="1"/>
  <c r="M17" i="1" s="1"/>
  <c r="E18" i="1"/>
  <c r="L18" i="1" s="1"/>
  <c r="M18" i="1" s="1"/>
  <c r="E19" i="1"/>
  <c r="L19" i="1" s="1"/>
  <c r="E20" i="1"/>
  <c r="E21" i="1"/>
  <c r="L21" i="1" s="1"/>
  <c r="M21" i="1" s="1"/>
  <c r="E22" i="1"/>
  <c r="L22" i="1" s="1"/>
  <c r="M22" i="1" s="1"/>
  <c r="E5" i="1"/>
  <c r="L5" i="1" s="1"/>
  <c r="M5" i="1" s="1"/>
  <c r="B5" i="1"/>
  <c r="A6" i="1"/>
  <c r="B6" i="1" s="1"/>
  <c r="L20" i="1" l="1"/>
  <c r="M20" i="1" s="1"/>
  <c r="L16" i="1"/>
  <c r="M16" i="1" s="1"/>
  <c r="L12" i="1"/>
  <c r="M12" i="1" s="1"/>
  <c r="L8" i="1"/>
  <c r="M8" i="1" s="1"/>
  <c r="A7" i="1"/>
  <c r="B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22" i="1" s="1"/>
  <c r="B9" i="1"/>
  <c r="B12" i="1"/>
  <c r="B10" i="1" l="1"/>
  <c r="B18" i="1"/>
  <c r="B8" i="1"/>
  <c r="B21" i="1"/>
  <c r="B19" i="1"/>
  <c r="B15" i="1"/>
  <c r="B11" i="1"/>
  <c r="B16" i="1"/>
  <c r="B17" i="1"/>
  <c r="B13" i="1"/>
  <c r="B20" i="1"/>
  <c r="B14" i="1"/>
</calcChain>
</file>

<file path=xl/sharedStrings.xml><?xml version="1.0" encoding="utf-8"?>
<sst xmlns="http://schemas.openxmlformats.org/spreadsheetml/2006/main" count="58" uniqueCount="42">
  <si>
    <t>Speed</t>
  </si>
  <si>
    <t>Duty</t>
  </si>
  <si>
    <t>0-&gt;255</t>
  </si>
  <si>
    <t>0-&gt;1</t>
  </si>
  <si>
    <t>V</t>
  </si>
  <si>
    <t>A</t>
  </si>
  <si>
    <t>V_motor</t>
  </si>
  <si>
    <t>I_motor</t>
  </si>
  <si>
    <t>P_in</t>
    <phoneticPr fontId="1" type="noConversion"/>
  </si>
  <si>
    <t>DE10+ESP32</t>
    <phoneticPr fontId="1" type="noConversion"/>
  </si>
  <si>
    <t>Voltage</t>
    <phoneticPr fontId="1" type="noConversion"/>
  </si>
  <si>
    <t>Current</t>
    <phoneticPr fontId="1" type="noConversion"/>
  </si>
  <si>
    <t>Power</t>
    <phoneticPr fontId="1" type="noConversion"/>
  </si>
  <si>
    <t>Arduino</t>
    <phoneticPr fontId="1" type="noConversion"/>
  </si>
  <si>
    <t>Drive Power Data</t>
    <phoneticPr fontId="1" type="noConversion"/>
  </si>
  <si>
    <t>P_motor</t>
    <phoneticPr fontId="1" type="noConversion"/>
  </si>
  <si>
    <t>W</t>
    <phoneticPr fontId="1" type="noConversion"/>
  </si>
  <si>
    <t>Note: This assumes that there are 2 motors connected, in parallel, hence the power is doubled.</t>
    <phoneticPr fontId="1" type="noConversion"/>
  </si>
  <si>
    <t>Input of Drive SMPS (Port A)</t>
    <phoneticPr fontId="1" type="noConversion"/>
  </si>
  <si>
    <t>Estimated current drawn from energy SMPS (Port B)</t>
    <phoneticPr fontId="1" type="noConversion"/>
  </si>
  <si>
    <t>Output at Drive SMPS (Port B)</t>
    <phoneticPr fontId="1" type="noConversion"/>
  </si>
  <si>
    <t>90% efficiency</t>
    <phoneticPr fontId="1" type="noConversion"/>
  </si>
  <si>
    <t>I_in</t>
    <phoneticPr fontId="1" type="noConversion"/>
  </si>
  <si>
    <t>V_in</t>
    <phoneticPr fontId="1" type="noConversion"/>
  </si>
  <si>
    <t>P_in + DE10 + ESP32</t>
    <phoneticPr fontId="1" type="noConversion"/>
  </si>
  <si>
    <t>Note: Drive arduino and energy arduino already accounted for in SMPS efficiency calculations</t>
    <phoneticPr fontId="1" type="noConversion"/>
  </si>
  <si>
    <t>V</t>
    <phoneticPr fontId="1" type="noConversion"/>
  </si>
  <si>
    <t>A</t>
    <phoneticPr fontId="1" type="noConversion"/>
  </si>
  <si>
    <t>Notes on energy SMPS:</t>
    <phoneticPr fontId="1" type="noConversion"/>
  </si>
  <si>
    <t>Duty cycle range is always approximately 90-99% to maintain a 250 to 500mA discharge current</t>
    <phoneticPr fontId="1" type="noConversion"/>
  </si>
  <si>
    <t>Consequently the voltage transfer ratio is approximately 100% (or slightly less than that)</t>
    <phoneticPr fontId="1" type="noConversion"/>
  </si>
  <si>
    <t>The efficiency is consistently around 90 to 95%</t>
    <phoneticPr fontId="1" type="noConversion"/>
  </si>
  <si>
    <t>Efficiency Confirmation</t>
    <phoneticPr fontId="1" type="noConversion"/>
  </si>
  <si>
    <t>Discharge reference current</t>
    <phoneticPr fontId="1" type="noConversion"/>
  </si>
  <si>
    <t>Discharge current</t>
    <phoneticPr fontId="1" type="noConversion"/>
  </si>
  <si>
    <t>Battery pack nominal voltage</t>
    <phoneticPr fontId="1" type="noConversion"/>
  </si>
  <si>
    <t>Resistors nominal voltage</t>
    <phoneticPr fontId="1" type="noConversion"/>
  </si>
  <si>
    <t>Config</t>
    <phoneticPr fontId="1" type="noConversion"/>
  </si>
  <si>
    <t>Boost Synchronous (Battery pack B, 75R resistor A)</t>
    <phoneticPr fontId="1" type="noConversion"/>
  </si>
  <si>
    <t>Output Current</t>
    <phoneticPr fontId="1" type="noConversion"/>
  </si>
  <si>
    <t>Efficiency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</si>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</sst>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2" fontId="2" fillId="0" borderId="0" xfId="0" applyNumberFormat="1" applyFont="1"/>
    <xf numFmtId="0" fontId="3" fillId="0" borderId="0" xfId="0" applyFont="1"/>
    <xf numFmtId="0" fontId="2" fillId="0" borderId="0" xfId="0" applyFont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9AE-E1FF-4C97-8E78-A33BF04B2DA0}">
  <dimension ref="A1:R42"/>
  <sheetViews>
    <sheetView zoomScale="125" workbookViewId="0">
      <selection activeCell="F5" sqref="F5:F22"/>
    </sheetView>
  </sheetViews>
  <sheetFormatPr baseColWidth="10" defaultColWidth="9" defaultRowHeight="15"/>
  <cols>
    <col min="1" max="3" width="9" style="1"/>
    <col min="4" max="4" width="12.3984375" style="1" bestFit="1" customWidth="1"/>
    <col min="5" max="5" width="9" style="1"/>
    <col min="6" max="6" width="20.3984375" style="1" customWidth="1"/>
    <col min="7" max="7" width="13.59765625" style="1" customWidth="1"/>
    <col min="8" max="8" width="12.59765625" style="1" customWidth="1"/>
    <col min="9" max="9" width="14.796875" style="1" customWidth="1"/>
    <col min="10" max="12" width="9" style="1"/>
    <col min="13" max="13" width="10.796875" style="1" customWidth="1"/>
    <col min="14" max="14" width="11" style="1" customWidth="1"/>
    <col min="15" max="16" width="9" style="1"/>
    <col min="17" max="17" width="16.59765625" style="1" customWidth="1"/>
    <col min="18" max="16384" width="9" style="1"/>
  </cols>
  <sheetData>
    <row r="1" spans="1:18" ht="14" customHeight="1">
      <c r="A1" s="6" t="s">
        <v>14</v>
      </c>
      <c r="B1" s="6"/>
      <c r="L1" s="2" t="s">
        <v>19</v>
      </c>
      <c r="M1" s="2"/>
    </row>
    <row r="2" spans="1:18" ht="14" customHeight="1">
      <c r="C2" s="7" t="s">
        <v>18</v>
      </c>
      <c r="D2" s="7"/>
      <c r="E2" s="7"/>
      <c r="H2" s="3" t="s">
        <v>20</v>
      </c>
      <c r="I2" s="3"/>
      <c r="J2" s="3"/>
      <c r="L2" s="2"/>
      <c r="M2" s="2"/>
    </row>
    <row r="3" spans="1:18">
      <c r="A3" s="1" t="s">
        <v>0</v>
      </c>
      <c r="B3" s="1" t="s">
        <v>1</v>
      </c>
      <c r="C3" s="1" t="s">
        <v>23</v>
      </c>
      <c r="D3" s="1" t="s">
        <v>22</v>
      </c>
      <c r="E3" s="1" t="s">
        <v>8</v>
      </c>
      <c r="F3" s="8" t="s">
        <v>24</v>
      </c>
      <c r="H3" s="1" t="s">
        <v>6</v>
      </c>
      <c r="I3" s="1" t="s">
        <v>7</v>
      </c>
      <c r="J3" s="1" t="s">
        <v>15</v>
      </c>
      <c r="L3" s="2"/>
      <c r="M3" s="2"/>
    </row>
    <row r="4" spans="1:18" ht="32">
      <c r="A4" s="1" t="s">
        <v>2</v>
      </c>
      <c r="B4" s="1" t="s">
        <v>3</v>
      </c>
      <c r="C4" s="1" t="s">
        <v>4</v>
      </c>
      <c r="D4" s="1" t="s">
        <v>5</v>
      </c>
      <c r="E4" s="1" t="s">
        <v>16</v>
      </c>
      <c r="F4" s="1" t="s">
        <v>16</v>
      </c>
      <c r="H4" s="1" t="s">
        <v>4</v>
      </c>
      <c r="I4" s="1" t="s">
        <v>5</v>
      </c>
      <c r="J4" s="1" t="s">
        <v>16</v>
      </c>
      <c r="L4" s="4"/>
      <c r="M4" s="4" t="s">
        <v>21</v>
      </c>
    </row>
    <row r="5" spans="1:18">
      <c r="A5" s="1">
        <v>0</v>
      </c>
      <c r="B5" s="5">
        <f>A5/255</f>
        <v>0</v>
      </c>
      <c r="C5" s="1">
        <v>5.0599999999999996</v>
      </c>
      <c r="D5" s="1">
        <v>0.10199999999999999</v>
      </c>
      <c r="E5" s="1">
        <f>C5*D5</f>
        <v>0.51611999999999991</v>
      </c>
      <c r="F5" s="1">
        <f>E5+1.775</f>
        <v>2.2911199999999998</v>
      </c>
      <c r="H5" s="1">
        <v>0</v>
      </c>
      <c r="I5" s="1">
        <v>0</v>
      </c>
      <c r="J5" s="1">
        <v>0</v>
      </c>
      <c r="L5" s="1">
        <f>F5/9.9</f>
        <v>0.23142626262626259</v>
      </c>
      <c r="M5" s="1">
        <f>L5/0.9</f>
        <v>0.25714029180695841</v>
      </c>
    </row>
    <row r="6" spans="1:18" ht="14" customHeight="1">
      <c r="A6" s="1">
        <f>A5+15</f>
        <v>15</v>
      </c>
      <c r="B6" s="5">
        <f t="shared" ref="B6:B22" si="0">A6/255</f>
        <v>5.8823529411764705E-2</v>
      </c>
      <c r="C6" s="1">
        <v>5.05</v>
      </c>
      <c r="D6" s="1">
        <v>0.108</v>
      </c>
      <c r="E6" s="1">
        <f t="shared" ref="E6:E22" si="1">C6*D6</f>
        <v>0.5454</v>
      </c>
      <c r="F6" s="1">
        <f t="shared" ref="F6:F22" si="2">E6+1.775</f>
        <v>2.3203999999999998</v>
      </c>
      <c r="H6" s="1">
        <v>0.17199999999999999</v>
      </c>
      <c r="I6" s="1">
        <v>2.4E-2</v>
      </c>
      <c r="J6" s="1">
        <f>2*H6*I6</f>
        <v>8.2559999999999995E-3</v>
      </c>
      <c r="L6" s="1">
        <f>F6/9.9</f>
        <v>0.23438383838383836</v>
      </c>
      <c r="M6" s="1">
        <f t="shared" ref="M6:M22" si="3">L6/0.9</f>
        <v>0.26042648709315375</v>
      </c>
      <c r="R6" s="4"/>
    </row>
    <row r="7" spans="1:18">
      <c r="A7" s="1">
        <f t="shared" ref="A7:A22" si="4">A6+15</f>
        <v>30</v>
      </c>
      <c r="B7" s="5">
        <f t="shared" si="0"/>
        <v>0.11764705882352941</v>
      </c>
      <c r="C7" s="1">
        <v>5.04</v>
      </c>
      <c r="D7" s="1">
        <v>0.112</v>
      </c>
      <c r="E7" s="1">
        <f t="shared" si="1"/>
        <v>0.56447999999999998</v>
      </c>
      <c r="F7" s="1">
        <f t="shared" si="2"/>
        <v>2.33948</v>
      </c>
      <c r="H7" s="1">
        <v>0.34899999999999998</v>
      </c>
      <c r="I7" s="1">
        <v>4.7E-2</v>
      </c>
      <c r="J7" s="1">
        <f t="shared" ref="J7:J22" si="5">2*H7*I7</f>
        <v>3.2805999999999995E-2</v>
      </c>
      <c r="L7" s="1">
        <f>F7/9.9</f>
        <v>0.23631111111111111</v>
      </c>
      <c r="M7" s="1">
        <f t="shared" si="3"/>
        <v>0.26256790123456791</v>
      </c>
      <c r="R7" s="4"/>
    </row>
    <row r="8" spans="1:18">
      <c r="A8" s="1">
        <f t="shared" si="4"/>
        <v>45</v>
      </c>
      <c r="B8" s="5">
        <f t="shared" si="0"/>
        <v>0.17647058823529413</v>
      </c>
      <c r="C8" s="1">
        <v>5.03</v>
      </c>
      <c r="D8" s="1">
        <v>0.11600000000000001</v>
      </c>
      <c r="E8" s="1">
        <f t="shared" si="1"/>
        <v>0.58348000000000011</v>
      </c>
      <c r="F8" s="1">
        <f t="shared" si="2"/>
        <v>2.3584800000000001</v>
      </c>
      <c r="H8" s="1">
        <v>0.52800000000000002</v>
      </c>
      <c r="I8" s="1">
        <v>0.03</v>
      </c>
      <c r="J8" s="1">
        <f t="shared" si="5"/>
        <v>3.168E-2</v>
      </c>
      <c r="L8" s="1">
        <f>F8/9.9</f>
        <v>0.23823030303030304</v>
      </c>
      <c r="M8" s="1">
        <f t="shared" si="3"/>
        <v>0.26470033670033671</v>
      </c>
      <c r="R8" s="4"/>
    </row>
    <row r="9" spans="1:18">
      <c r="A9" s="1">
        <f t="shared" si="4"/>
        <v>60</v>
      </c>
      <c r="B9" s="5">
        <f t="shared" si="0"/>
        <v>0.23529411764705882</v>
      </c>
      <c r="C9" s="1">
        <v>5.0199999999999996</v>
      </c>
      <c r="D9" s="1">
        <v>0.12</v>
      </c>
      <c r="E9" s="1">
        <f t="shared" si="1"/>
        <v>0.60239999999999994</v>
      </c>
      <c r="F9" s="1">
        <f t="shared" si="2"/>
        <v>2.3773999999999997</v>
      </c>
      <c r="H9" s="1">
        <v>0.70699999999999996</v>
      </c>
      <c r="I9" s="1">
        <v>3.3000000000000002E-2</v>
      </c>
      <c r="J9" s="1">
        <f t="shared" si="5"/>
        <v>4.6662000000000002E-2</v>
      </c>
      <c r="L9" s="1">
        <f>F9/9.9</f>
        <v>0.2401414141414141</v>
      </c>
      <c r="M9" s="1">
        <f t="shared" si="3"/>
        <v>0.26682379349046009</v>
      </c>
      <c r="R9" s="4"/>
    </row>
    <row r="10" spans="1:18">
      <c r="A10" s="1">
        <f t="shared" si="4"/>
        <v>75</v>
      </c>
      <c r="B10" s="5">
        <f t="shared" si="0"/>
        <v>0.29411764705882354</v>
      </c>
      <c r="C10" s="1">
        <v>5.0199999999999996</v>
      </c>
      <c r="D10" s="1">
        <v>0.125</v>
      </c>
      <c r="E10" s="1">
        <f t="shared" si="1"/>
        <v>0.62749999999999995</v>
      </c>
      <c r="F10" s="1">
        <f t="shared" si="2"/>
        <v>2.4024999999999999</v>
      </c>
      <c r="H10" s="1">
        <v>0.88700000000000001</v>
      </c>
      <c r="I10" s="1">
        <v>3.5000000000000003E-2</v>
      </c>
      <c r="J10" s="1">
        <f t="shared" si="5"/>
        <v>6.2090000000000006E-2</v>
      </c>
      <c r="L10" s="1">
        <f>F10/9.9</f>
        <v>0.24267676767676766</v>
      </c>
      <c r="M10" s="1">
        <f t="shared" si="3"/>
        <v>0.26964085297418627</v>
      </c>
      <c r="R10" s="4"/>
    </row>
    <row r="11" spans="1:18">
      <c r="A11" s="1">
        <f t="shared" si="4"/>
        <v>90</v>
      </c>
      <c r="B11" s="5">
        <f t="shared" si="0"/>
        <v>0.35294117647058826</v>
      </c>
      <c r="C11" s="1">
        <v>5.01</v>
      </c>
      <c r="D11" s="1">
        <v>0.13500000000000001</v>
      </c>
      <c r="E11" s="1">
        <f t="shared" si="1"/>
        <v>0.67635000000000001</v>
      </c>
      <c r="F11" s="1">
        <f t="shared" si="2"/>
        <v>2.4513499999999997</v>
      </c>
      <c r="H11" s="1">
        <v>1.0669999999999999</v>
      </c>
      <c r="I11" s="1">
        <v>3.9E-2</v>
      </c>
      <c r="J11" s="1">
        <f t="shared" si="5"/>
        <v>8.3225999999999994E-2</v>
      </c>
      <c r="L11" s="1">
        <f>F11/9.9</f>
        <v>0.24761111111111106</v>
      </c>
      <c r="M11" s="1">
        <f t="shared" si="3"/>
        <v>0.2751234567901234</v>
      </c>
      <c r="O11" s="4"/>
      <c r="R11" s="4"/>
    </row>
    <row r="12" spans="1:18">
      <c r="A12" s="1">
        <f t="shared" si="4"/>
        <v>105</v>
      </c>
      <c r="B12" s="5">
        <f t="shared" si="0"/>
        <v>0.41176470588235292</v>
      </c>
      <c r="C12" s="1">
        <v>5.01</v>
      </c>
      <c r="D12" s="1">
        <v>0.13300000000000001</v>
      </c>
      <c r="E12" s="1">
        <f t="shared" si="1"/>
        <v>0.66632999999999998</v>
      </c>
      <c r="F12" s="1">
        <f t="shared" si="2"/>
        <v>2.4413299999999998</v>
      </c>
      <c r="H12" s="1">
        <v>1.246</v>
      </c>
      <c r="I12" s="1">
        <v>3.5999999999999997E-2</v>
      </c>
      <c r="J12" s="1">
        <f t="shared" si="5"/>
        <v>8.9711999999999986E-2</v>
      </c>
      <c r="L12" s="1">
        <f>F12/9.9</f>
        <v>0.24659898989898987</v>
      </c>
      <c r="M12" s="1">
        <f t="shared" si="3"/>
        <v>0.27399887766554432</v>
      </c>
      <c r="O12" s="4"/>
      <c r="R12" s="4"/>
    </row>
    <row r="13" spans="1:18">
      <c r="A13" s="1">
        <f t="shared" si="4"/>
        <v>120</v>
      </c>
      <c r="B13" s="5">
        <f t="shared" si="0"/>
        <v>0.47058823529411764</v>
      </c>
      <c r="C13" s="1">
        <v>5.01</v>
      </c>
      <c r="D13" s="1">
        <v>0.13900000000000001</v>
      </c>
      <c r="E13" s="1">
        <f t="shared" si="1"/>
        <v>0.69639000000000006</v>
      </c>
      <c r="F13" s="1">
        <f t="shared" si="2"/>
        <v>2.47139</v>
      </c>
      <c r="H13" s="1">
        <v>1.425</v>
      </c>
      <c r="I13" s="1">
        <v>3.6999999999999998E-2</v>
      </c>
      <c r="J13" s="1">
        <f t="shared" si="5"/>
        <v>0.10545</v>
      </c>
      <c r="L13" s="1">
        <f>F13/9.9</f>
        <v>0.24963535353535352</v>
      </c>
      <c r="M13" s="1">
        <f t="shared" si="3"/>
        <v>0.27737261503928168</v>
      </c>
    </row>
    <row r="14" spans="1:18">
      <c r="A14" s="1">
        <f t="shared" si="4"/>
        <v>135</v>
      </c>
      <c r="B14" s="5">
        <f t="shared" si="0"/>
        <v>0.52941176470588236</v>
      </c>
      <c r="C14" s="1">
        <v>5</v>
      </c>
      <c r="D14" s="1">
        <v>0.14099999999999999</v>
      </c>
      <c r="E14" s="1">
        <f t="shared" si="1"/>
        <v>0.70499999999999996</v>
      </c>
      <c r="F14" s="1">
        <f t="shared" si="2"/>
        <v>2.48</v>
      </c>
      <c r="H14" s="1">
        <v>1.6040000000000001</v>
      </c>
      <c r="I14" s="1">
        <v>4.1000000000000002E-2</v>
      </c>
      <c r="J14" s="1">
        <f t="shared" si="5"/>
        <v>0.13152800000000001</v>
      </c>
      <c r="L14" s="1">
        <f>F14/9.9</f>
        <v>0.25050505050505051</v>
      </c>
      <c r="M14" s="1">
        <f t="shared" si="3"/>
        <v>0.27833894500561168</v>
      </c>
    </row>
    <row r="15" spans="1:18">
      <c r="A15" s="1">
        <f t="shared" si="4"/>
        <v>150</v>
      </c>
      <c r="B15" s="5">
        <f t="shared" si="0"/>
        <v>0.58823529411764708</v>
      </c>
      <c r="C15" s="1">
        <v>5</v>
      </c>
      <c r="D15" s="1">
        <v>0.14699999999999999</v>
      </c>
      <c r="E15" s="1">
        <f t="shared" si="1"/>
        <v>0.73499999999999999</v>
      </c>
      <c r="F15" s="1">
        <f t="shared" si="2"/>
        <v>2.5099999999999998</v>
      </c>
      <c r="H15" s="1">
        <v>1.7829999999999999</v>
      </c>
      <c r="I15" s="1">
        <v>4.2000000000000003E-2</v>
      </c>
      <c r="J15" s="1">
        <f t="shared" si="5"/>
        <v>0.14977200000000002</v>
      </c>
      <c r="L15" s="1">
        <f>F15/9.9</f>
        <v>0.2535353535353535</v>
      </c>
      <c r="M15" s="1">
        <f t="shared" si="3"/>
        <v>0.28170594837261498</v>
      </c>
    </row>
    <row r="16" spans="1:18">
      <c r="A16" s="1">
        <f t="shared" si="4"/>
        <v>165</v>
      </c>
      <c r="B16" s="5">
        <f t="shared" si="0"/>
        <v>0.6470588235294118</v>
      </c>
      <c r="C16" s="1">
        <v>5</v>
      </c>
      <c r="D16" s="1">
        <v>0.14899999999999999</v>
      </c>
      <c r="E16" s="1">
        <f t="shared" si="1"/>
        <v>0.745</v>
      </c>
      <c r="F16" s="1">
        <f t="shared" si="2"/>
        <v>2.52</v>
      </c>
      <c r="H16" s="1">
        <v>1.96</v>
      </c>
      <c r="I16" s="1">
        <v>4.1000000000000002E-2</v>
      </c>
      <c r="J16" s="1">
        <f t="shared" si="5"/>
        <v>0.16072</v>
      </c>
      <c r="L16" s="1">
        <f>F16/9.9</f>
        <v>0.25454545454545452</v>
      </c>
      <c r="M16" s="1">
        <f t="shared" si="3"/>
        <v>0.28282828282828282</v>
      </c>
    </row>
    <row r="17" spans="1:13">
      <c r="A17" s="1">
        <f t="shared" si="4"/>
        <v>180</v>
      </c>
      <c r="B17" s="5">
        <f t="shared" si="0"/>
        <v>0.70588235294117652</v>
      </c>
      <c r="C17" s="1">
        <v>5</v>
      </c>
      <c r="D17" s="1">
        <v>0.151</v>
      </c>
      <c r="E17" s="1">
        <f t="shared" si="1"/>
        <v>0.755</v>
      </c>
      <c r="F17" s="1">
        <f t="shared" si="2"/>
        <v>2.5299999999999998</v>
      </c>
      <c r="H17" s="1">
        <v>2.14</v>
      </c>
      <c r="I17" s="1">
        <v>4.3999999999999997E-2</v>
      </c>
      <c r="J17" s="1">
        <f t="shared" si="5"/>
        <v>0.18831999999999999</v>
      </c>
      <c r="L17" s="1">
        <f>F17/9.9</f>
        <v>0.25555555555555554</v>
      </c>
      <c r="M17" s="1">
        <f t="shared" si="3"/>
        <v>0.2839506172839506</v>
      </c>
    </row>
    <row r="18" spans="1:13">
      <c r="A18" s="1">
        <f t="shared" si="4"/>
        <v>195</v>
      </c>
      <c r="B18" s="5">
        <f t="shared" si="0"/>
        <v>0.76470588235294112</v>
      </c>
      <c r="C18" s="1">
        <v>5</v>
      </c>
      <c r="D18" s="1">
        <v>0.153</v>
      </c>
      <c r="E18" s="1">
        <f t="shared" si="1"/>
        <v>0.76500000000000001</v>
      </c>
      <c r="F18" s="1">
        <f t="shared" si="2"/>
        <v>2.54</v>
      </c>
      <c r="H18" s="1">
        <v>2.3199999999999998</v>
      </c>
      <c r="I18" s="1">
        <v>4.4999999999999998E-2</v>
      </c>
      <c r="J18" s="1">
        <f t="shared" si="5"/>
        <v>0.20879999999999999</v>
      </c>
      <c r="L18" s="1">
        <f>F18/9.9</f>
        <v>0.25656565656565655</v>
      </c>
      <c r="M18" s="1">
        <f t="shared" si="3"/>
        <v>0.28507295173961839</v>
      </c>
    </row>
    <row r="19" spans="1:13">
      <c r="A19" s="1">
        <f t="shared" si="4"/>
        <v>210</v>
      </c>
      <c r="B19" s="5">
        <f t="shared" si="0"/>
        <v>0.82352941176470584</v>
      </c>
      <c r="C19" s="1">
        <v>4.99</v>
      </c>
      <c r="D19" s="1">
        <v>0.157</v>
      </c>
      <c r="E19" s="1">
        <f t="shared" si="1"/>
        <v>0.78343000000000007</v>
      </c>
      <c r="F19" s="1">
        <f t="shared" si="2"/>
        <v>2.55843</v>
      </c>
      <c r="H19" s="1">
        <v>2.5099999999999998</v>
      </c>
      <c r="I19" s="1">
        <v>4.4999999999999998E-2</v>
      </c>
      <c r="J19" s="1">
        <f t="shared" si="5"/>
        <v>0.22589999999999996</v>
      </c>
      <c r="L19" s="1">
        <f>F19/9.9</f>
        <v>0.25842727272727273</v>
      </c>
      <c r="M19" s="1">
        <f t="shared" si="3"/>
        <v>0.28714141414141414</v>
      </c>
    </row>
    <row r="20" spans="1:13">
      <c r="A20" s="1">
        <f t="shared" si="4"/>
        <v>225</v>
      </c>
      <c r="B20" s="5">
        <f t="shared" si="0"/>
        <v>0.88235294117647056</v>
      </c>
      <c r="C20" s="1">
        <v>4.99</v>
      </c>
      <c r="D20" s="1">
        <v>0.159</v>
      </c>
      <c r="E20" s="1">
        <f t="shared" si="1"/>
        <v>0.79341000000000006</v>
      </c>
      <c r="F20" s="1">
        <f t="shared" si="2"/>
        <v>2.5684100000000001</v>
      </c>
      <c r="H20" s="1">
        <v>2.67</v>
      </c>
      <c r="I20" s="1">
        <v>4.8000000000000001E-2</v>
      </c>
      <c r="J20" s="1">
        <f t="shared" si="5"/>
        <v>0.25631999999999999</v>
      </c>
      <c r="L20" s="1">
        <f>F20/9.9</f>
        <v>0.25943535353535352</v>
      </c>
      <c r="M20" s="1">
        <f t="shared" si="3"/>
        <v>0.28826150392817057</v>
      </c>
    </row>
    <row r="21" spans="1:13">
      <c r="A21" s="1">
        <f t="shared" si="4"/>
        <v>240</v>
      </c>
      <c r="B21" s="5">
        <f t="shared" si="0"/>
        <v>0.94117647058823528</v>
      </c>
      <c r="C21" s="1">
        <v>4.99</v>
      </c>
      <c r="D21" s="1">
        <v>0.16200000000000001</v>
      </c>
      <c r="E21" s="1">
        <f t="shared" si="1"/>
        <v>0.8083800000000001</v>
      </c>
      <c r="F21" s="1">
        <f t="shared" si="2"/>
        <v>2.58338</v>
      </c>
      <c r="H21" s="1">
        <v>2.85</v>
      </c>
      <c r="I21" s="1">
        <v>4.9000000000000002E-2</v>
      </c>
      <c r="J21" s="1">
        <f t="shared" si="5"/>
        <v>0.27929999999999999</v>
      </c>
      <c r="L21" s="1">
        <f>F21/9.9</f>
        <v>0.26094747474747476</v>
      </c>
      <c r="M21" s="1">
        <f t="shared" si="3"/>
        <v>0.2899416386083053</v>
      </c>
    </row>
    <row r="22" spans="1:13">
      <c r="A22" s="1">
        <f t="shared" si="4"/>
        <v>255</v>
      </c>
      <c r="B22" s="5">
        <f t="shared" si="0"/>
        <v>1</v>
      </c>
      <c r="C22" s="1">
        <v>4.99</v>
      </c>
      <c r="D22" s="1">
        <v>0.16300000000000001</v>
      </c>
      <c r="E22" s="1">
        <f t="shared" si="1"/>
        <v>0.81337000000000004</v>
      </c>
      <c r="F22" s="1">
        <f t="shared" si="2"/>
        <v>2.5883699999999998</v>
      </c>
      <c r="H22" s="1">
        <v>3.03</v>
      </c>
      <c r="I22" s="1">
        <v>4.9000000000000002E-2</v>
      </c>
      <c r="J22" s="1">
        <f t="shared" si="5"/>
        <v>0.29693999999999998</v>
      </c>
      <c r="L22" s="1">
        <f>F22/9.9</f>
        <v>0.2614515151515151</v>
      </c>
      <c r="M22" s="1">
        <f t="shared" si="3"/>
        <v>0.29050168350168343</v>
      </c>
    </row>
    <row r="24" spans="1:13" ht="15" customHeight="1">
      <c r="A24" s="6" t="s">
        <v>9</v>
      </c>
      <c r="F24" s="2" t="s">
        <v>25</v>
      </c>
      <c r="H24" s="2" t="s">
        <v>17</v>
      </c>
      <c r="I24" s="2"/>
      <c r="J24" s="2"/>
    </row>
    <row r="25" spans="1:13">
      <c r="A25" s="1" t="s">
        <v>10</v>
      </c>
      <c r="B25" s="1">
        <v>5</v>
      </c>
      <c r="C25" s="1" t="s">
        <v>26</v>
      </c>
      <c r="F25" s="2"/>
      <c r="H25" s="2"/>
      <c r="I25" s="2"/>
      <c r="J25" s="2"/>
    </row>
    <row r="26" spans="1:13">
      <c r="A26" s="1" t="s">
        <v>11</v>
      </c>
      <c r="B26" s="1">
        <v>0.35499999999999998</v>
      </c>
      <c r="C26" s="1" t="s">
        <v>27</v>
      </c>
      <c r="F26" s="2"/>
      <c r="H26" s="2"/>
      <c r="I26" s="2"/>
      <c r="J26" s="2"/>
    </row>
    <row r="27" spans="1:13">
      <c r="A27" s="1" t="s">
        <v>12</v>
      </c>
      <c r="B27" s="8">
        <f>B26*B25</f>
        <v>1.7749999999999999</v>
      </c>
      <c r="C27" s="1" t="s">
        <v>16</v>
      </c>
      <c r="F27" s="2"/>
      <c r="H27" s="4"/>
      <c r="I27" s="4"/>
      <c r="J27" s="4"/>
    </row>
    <row r="28" spans="1:13">
      <c r="F28" s="2"/>
      <c r="H28" s="4"/>
      <c r="I28" s="4"/>
      <c r="J28" s="4"/>
    </row>
    <row r="29" spans="1:13">
      <c r="A29" s="6" t="s">
        <v>13</v>
      </c>
    </row>
    <row r="30" spans="1:13">
      <c r="A30" s="1" t="s">
        <v>10</v>
      </c>
      <c r="B30" s="1">
        <f>5</f>
        <v>5</v>
      </c>
      <c r="C30" s="1" t="s">
        <v>26</v>
      </c>
      <c r="F30" s="6" t="s">
        <v>28</v>
      </c>
    </row>
    <row r="31" spans="1:13">
      <c r="A31" s="1" t="s">
        <v>11</v>
      </c>
      <c r="B31" s="1">
        <v>4.8000000000000001E-2</v>
      </c>
      <c r="C31" s="1" t="s">
        <v>27</v>
      </c>
      <c r="F31" s="1" t="s">
        <v>29</v>
      </c>
    </row>
    <row r="32" spans="1:13">
      <c r="A32" s="1" t="s">
        <v>12</v>
      </c>
      <c r="B32" s="1">
        <f>B31*B30</f>
        <v>0.24</v>
      </c>
      <c r="C32" s="1" t="s">
        <v>16</v>
      </c>
      <c r="F32" s="1" t="s">
        <v>30</v>
      </c>
    </row>
    <row r="33" spans="6:8">
      <c r="F33" s="1" t="s">
        <v>31</v>
      </c>
    </row>
    <row r="35" spans="6:8">
      <c r="F35" s="1" t="s">
        <v>32</v>
      </c>
    </row>
    <row r="36" spans="6:8">
      <c r="F36" s="1" t="s">
        <v>37</v>
      </c>
      <c r="G36" s="1" t="s">
        <v>38</v>
      </c>
    </row>
    <row r="37" spans="6:8" ht="32">
      <c r="F37" s="4" t="s">
        <v>33</v>
      </c>
      <c r="G37" s="1">
        <v>0.15</v>
      </c>
      <c r="H37" s="1" t="s">
        <v>27</v>
      </c>
    </row>
    <row r="38" spans="6:8">
      <c r="F38" s="1" t="s">
        <v>34</v>
      </c>
      <c r="G38" s="1">
        <v>0.157</v>
      </c>
      <c r="H38" s="1" t="s">
        <v>26</v>
      </c>
    </row>
    <row r="39" spans="6:8" ht="32">
      <c r="F39" s="4" t="s">
        <v>35</v>
      </c>
      <c r="G39" s="1">
        <v>9.6</v>
      </c>
      <c r="H39" s="1" t="s">
        <v>26</v>
      </c>
    </row>
    <row r="40" spans="6:8">
      <c r="F40" s="1" t="s">
        <v>36</v>
      </c>
      <c r="G40" s="1">
        <v>9.65</v>
      </c>
      <c r="H40" s="1" t="s">
        <v>26</v>
      </c>
    </row>
    <row r="41" spans="6:8">
      <c r="F41" s="1" t="s">
        <v>39</v>
      </c>
      <c r="G41" s="1">
        <v>0.14000000000000001</v>
      </c>
      <c r="H41" s="1" t="s">
        <v>27</v>
      </c>
    </row>
    <row r="42" spans="6:8">
      <c r="F42" s="1" t="s">
        <v>40</v>
      </c>
      <c r="G42" s="1">
        <f>G40*G41/G39/G38 * 100</f>
        <v>89.636411889596616</v>
      </c>
      <c r="H42" s="1" t="s">
        <v>41</v>
      </c>
    </row>
  </sheetData>
  <mergeCells count="4">
    <mergeCell ref="L1:M3"/>
    <mergeCell ref="H24:J26"/>
    <mergeCell ref="F24:F28"/>
    <mergeCell ref="H2:J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3841-C7B0-1447-BCDB-DA1EB4E38CE2}">
  <dimension ref="A1:B18"/>
  <sheetViews>
    <sheetView tabSelected="1" zoomScale="134" zoomScaleNormal="134" workbookViewId="0">
      <selection activeCell="G15" sqref="G15"/>
    </sheetView>
  </sheetViews>
  <sheetFormatPr baseColWidth="10" defaultRowHeight="15"/>
  <cols>
    <col min="1" max="16384" width="11" style="1"/>
  </cols>
  <sheetData>
    <row r="1" spans="1:2">
      <c r="A1" s="1">
        <v>0</v>
      </c>
      <c r="B1" s="1">
        <v>2.2911199999999998</v>
      </c>
    </row>
    <row r="2" spans="1:2">
      <c r="A2" s="1">
        <f>A1+15</f>
        <v>15</v>
      </c>
      <c r="B2" s="1">
        <v>2.3203999999999998</v>
      </c>
    </row>
    <row r="3" spans="1:2">
      <c r="A3" s="1">
        <f t="shared" ref="A3:A18" si="0">A2+15</f>
        <v>30</v>
      </c>
      <c r="B3" s="1">
        <v>2.33948</v>
      </c>
    </row>
    <row r="4" spans="1:2">
      <c r="A4" s="1">
        <f t="shared" si="0"/>
        <v>45</v>
      </c>
      <c r="B4" s="1">
        <v>2.3584800000000001</v>
      </c>
    </row>
    <row r="5" spans="1:2">
      <c r="A5" s="1">
        <f t="shared" si="0"/>
        <v>60</v>
      </c>
      <c r="B5" s="1">
        <v>2.3773999999999997</v>
      </c>
    </row>
    <row r="6" spans="1:2">
      <c r="A6" s="1">
        <f t="shared" si="0"/>
        <v>75</v>
      </c>
      <c r="B6" s="1">
        <v>2.4024999999999999</v>
      </c>
    </row>
    <row r="7" spans="1:2">
      <c r="A7" s="1">
        <f t="shared" si="0"/>
        <v>90</v>
      </c>
      <c r="B7" s="1">
        <v>2.4513499999999997</v>
      </c>
    </row>
    <row r="8" spans="1:2">
      <c r="A8" s="1">
        <f t="shared" si="0"/>
        <v>105</v>
      </c>
      <c r="B8" s="1">
        <v>2.4413299999999998</v>
      </c>
    </row>
    <row r="9" spans="1:2">
      <c r="A9" s="1">
        <f t="shared" si="0"/>
        <v>120</v>
      </c>
      <c r="B9" s="1">
        <v>2.47139</v>
      </c>
    </row>
    <row r="10" spans="1:2">
      <c r="A10" s="1">
        <f t="shared" si="0"/>
        <v>135</v>
      </c>
      <c r="B10" s="1">
        <v>2.48</v>
      </c>
    </row>
    <row r="11" spans="1:2">
      <c r="A11" s="1">
        <f t="shared" si="0"/>
        <v>150</v>
      </c>
      <c r="B11" s="1">
        <v>2.5099999999999998</v>
      </c>
    </row>
    <row r="12" spans="1:2">
      <c r="A12" s="1">
        <f t="shared" si="0"/>
        <v>165</v>
      </c>
      <c r="B12" s="1">
        <v>2.52</v>
      </c>
    </row>
    <row r="13" spans="1:2">
      <c r="A13" s="1">
        <f t="shared" si="0"/>
        <v>180</v>
      </c>
      <c r="B13" s="1">
        <v>2.5299999999999998</v>
      </c>
    </row>
    <row r="14" spans="1:2">
      <c r="A14" s="1">
        <f t="shared" si="0"/>
        <v>195</v>
      </c>
      <c r="B14" s="1">
        <v>2.54</v>
      </c>
    </row>
    <row r="15" spans="1:2">
      <c r="A15" s="1">
        <f t="shared" si="0"/>
        <v>210</v>
      </c>
      <c r="B15" s="1">
        <v>2.55843</v>
      </c>
    </row>
    <row r="16" spans="1:2">
      <c r="A16" s="1">
        <f t="shared" si="0"/>
        <v>225</v>
      </c>
      <c r="B16" s="1">
        <v>2.5684100000000001</v>
      </c>
    </row>
    <row r="17" spans="1:2">
      <c r="A17" s="1">
        <f t="shared" si="0"/>
        <v>240</v>
      </c>
      <c r="B17" s="1">
        <v>2.58338</v>
      </c>
    </row>
    <row r="18" spans="1:2">
      <c r="A18" s="1">
        <f t="shared" si="0"/>
        <v>255</v>
      </c>
      <c r="B18" s="1">
        <v>2.5883699999999998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master_sheet</vt:lpstr>
      <vt:lpstr>drive_pwr_csv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Bodnar</dc:creator>
  <cp:lastModifiedBy>Yanni Chau</cp:lastModifiedBy>
  <dcterms:created xsi:type="dcterms:W3CDTF">2021-06-02T10:52:33Z</dcterms:created>
  <dcterms:modified xsi:type="dcterms:W3CDTF">2021-06-13T06:35:32Z</dcterms:modified>
</cp:coreProperties>
</file>