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80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06'!$U$2:$V$29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0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F42" i="4"/>
  <c r="F43" i="4"/>
  <c r="F44" i="4"/>
  <c r="F45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<sst xmlns="http://schemas.openxmlformats.org/spreadsheetml/2006/main" count="320" uniqueCount="126">
  <si>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</si>
  <si>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</si>
  <si>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</si>
  <si>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</si>
  <si>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</si>
  <si>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</si>
  <si>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</si>
  <si>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</si>
  <si>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</si>
  <si>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</si>
  <si>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</si>
  <si>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</si>
  <si>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</si>
  <si>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</si>
  <si>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</si>
  <si>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</si>
  <si>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</si>
  <si>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</si>
  <si>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</si>
  <si>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</si>
  <si>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</si>
  <si>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</si>
  <si>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</si>
  <si>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</si>
  <si>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</si>
  <si>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</si>
  <si>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</si>
  <si>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</si>
  <si>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</si>
  <si>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</si>
  <si>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</si>
  <si>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</si>
  <si>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</si>
  <si>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</si>
  <si>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</si>
  <si>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</si>
  <si>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</si>
  <si>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</si>
  <si>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</si>
  <si>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</si>
  <si>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</si>
  <si>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</si>
  <si>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</si>
  <si>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</si>
  <si>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</si>
  <si>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</si>
  <si>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</si>
  <si>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</si>
  <si>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</si>
  <si>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</si>
  <si>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</si>
  <si>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</si>
  <si>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</si>
  <si>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</si>
  <si>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</si>
  <si>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</si>
  <si>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</si>
  <si>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</si>
  <si>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</si>
  <si>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</si>
  <si>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</si>
  <si>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</si>
  <si>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</si>
  <si>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</si>
  <si>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</si>
  <si>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</si>
  <si>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</si>
  <si>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</si>
  <si>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</si>
  <si>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</si>
  <si>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</si>
  <si>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</si>
  <si>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</si>
  <si>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</si>
  <si>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</si>
  <si>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</si>
  <si>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</si>
  <si>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</si>
  <si>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</si>
  <si>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</si>
  <si>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</si>
  <si>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</si>
  <si>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</si>
  <si>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</si>
  <si>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</si>
  <si>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</si>
  <si>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</si>
  <si>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</si>
  <si>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</si>
  <si>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</si>
  <si>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</si>
  <si>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</si>
  <si>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</si>
  <si>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</si>
  <si>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</si>
  <si>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</si>
  <si>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</si>
  <si>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</si>
  <si>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</si>
  <si>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</si>
  <si>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</si>
  <si>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</si>
  <si>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</si>
  <si>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</si>
  <si>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</si>
  <si>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</si>
  <si>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</si>
  <si>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</si>
  <si>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</si>
  <si>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</si>
  <si>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</si>
  <si>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</si>
  <si>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</si>
  <si>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</si>
  <si>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</si>
  <si>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</si>
  <si>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</si>
  <si>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</si>
  <si>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</si>
  <si>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</si>
  <si>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</si>
  <si>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</si>
  <si>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</si>
  <si>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</si>
  <si>
    <t>Pemba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</si>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</sst>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89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4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/>
    <cellStyle name="Percentagem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Normal="100" workbookViewId="0">
      <pane xSplit="3" ySplit="3" topLeftCell="H4" activePane="bottomRight" state="frozen"/>
      <selection pane="topRight" activeCell="D1" sqref="D1"/>
      <selection pane="bottomLeft" activeCell="A6" sqref="A6"/>
      <selection pane="bottomRight" activeCell="Q46" sqref="Q23:Q46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6" t="s">
        <v>41</v>
      </c>
      <c r="C2" s="377" t="s">
        <v>30</v>
      </c>
      <c r="D2" s="377" t="s">
        <v>1</v>
      </c>
      <c r="E2" s="377"/>
      <c r="F2" s="377"/>
      <c r="G2" s="377"/>
      <c r="H2" s="377"/>
      <c r="I2" s="377" t="s">
        <v>2</v>
      </c>
      <c r="J2" s="377"/>
      <c r="K2" s="377"/>
      <c r="L2" s="377"/>
      <c r="M2" s="377"/>
      <c r="N2" s="377" t="s">
        <v>3</v>
      </c>
      <c r="O2" s="377" t="s">
        <v>4</v>
      </c>
      <c r="P2" s="377" t="s">
        <v>31</v>
      </c>
      <c r="Q2" s="379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4">
      <c r="A3" s="44" t="s">
        <v>125</v>
      </c>
      <c r="B3" s="387"/>
      <c r="C3" s="378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110</v>
      </c>
      <c r="K3" s="174" t="s">
        <v>40</v>
      </c>
      <c r="L3" s="174" t="s">
        <v>6</v>
      </c>
      <c r="M3" s="174" t="s">
        <v>7</v>
      </c>
      <c r="N3" s="378"/>
      <c r="O3" s="378"/>
      <c r="P3" s="378"/>
      <c r="Q3" s="380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3"/>
      <c r="B4" s="381" t="s">
        <v>21</v>
      </c>
      <c r="C4" s="176" t="s">
        <v>93</v>
      </c>
      <c r="D4" s="309">
        <v>0</v>
      </c>
      <c r="E4" s="309">
        <v>0</v>
      </c>
      <c r="F4" s="82">
        <f t="shared" ref="F4:F41" si="0">SUM(D4:E4)</f>
        <v>0</v>
      </c>
      <c r="G4" s="82">
        <v>0</v>
      </c>
      <c r="H4" s="82">
        <v>0</v>
      </c>
      <c r="I4" s="82">
        <v>181</v>
      </c>
      <c r="J4" s="82">
        <v>0</v>
      </c>
      <c r="K4" s="82">
        <f t="shared" ref="K4:K41" si="1">J4+I4</f>
        <v>181</v>
      </c>
      <c r="L4" s="82">
        <v>181</v>
      </c>
      <c r="M4" s="82">
        <v>0</v>
      </c>
      <c r="N4" s="82">
        <v>0</v>
      </c>
      <c r="O4" s="207">
        <f t="shared" ref="O4:O8" si="2">M4/K4</f>
        <v>0</v>
      </c>
      <c r="P4" s="208">
        <v>336264.32329028018</v>
      </c>
      <c r="Q4" s="209">
        <f>(K4/P4)*100000</f>
        <v>53.826703418593638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3"/>
      <c r="B5" s="382"/>
      <c r="C5" s="202" t="s">
        <v>96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3"/>
      <c r="B6" s="385"/>
      <c r="C6" s="202" t="s">
        <v>123</v>
      </c>
      <c r="D6" s="200">
        <v>0</v>
      </c>
      <c r="E6" s="200">
        <v>0</v>
      </c>
      <c r="F6" s="70">
        <f t="shared" si="0"/>
        <v>0</v>
      </c>
      <c r="G6" s="70">
        <v>3</v>
      </c>
      <c r="H6" s="70">
        <v>0</v>
      </c>
      <c r="I6" s="70">
        <v>16</v>
      </c>
      <c r="J6" s="70">
        <v>0</v>
      </c>
      <c r="K6" s="70">
        <f t="shared" si="1"/>
        <v>16</v>
      </c>
      <c r="L6" s="70">
        <v>11</v>
      </c>
      <c r="M6" s="70">
        <v>0</v>
      </c>
      <c r="N6" s="70">
        <v>5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4.4251390095329199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3"/>
      <c r="B7" s="383"/>
      <c r="C7" s="181" t="s">
        <v>94</v>
      </c>
      <c r="D7" s="354">
        <v>0</v>
      </c>
      <c r="E7" s="354">
        <v>0</v>
      </c>
      <c r="F7" s="98">
        <f t="shared" si="0"/>
        <v>0</v>
      </c>
      <c r="G7" s="98">
        <v>2</v>
      </c>
      <c r="H7" s="98">
        <v>0</v>
      </c>
      <c r="I7" s="98">
        <v>89</v>
      </c>
      <c r="J7" s="98">
        <v>1</v>
      </c>
      <c r="K7" s="98">
        <f t="shared" si="1"/>
        <v>90</v>
      </c>
      <c r="L7" s="98">
        <v>90</v>
      </c>
      <c r="M7" s="98">
        <v>0</v>
      </c>
      <c r="N7" s="98">
        <v>0</v>
      </c>
      <c r="O7" s="201">
        <f t="shared" si="2"/>
        <v>0</v>
      </c>
      <c r="P7" s="212">
        <v>94353.671419741513</v>
      </c>
      <c r="Q7" s="213">
        <f t="shared" si="6"/>
        <v>95.385795428803419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3"/>
      <c r="B8" s="384" t="s">
        <v>22</v>
      </c>
      <c r="C8" s="369" t="s">
        <v>113</v>
      </c>
      <c r="D8" s="360">
        <v>0</v>
      </c>
      <c r="E8" s="360">
        <v>0</v>
      </c>
      <c r="F8" s="361">
        <f t="shared" si="0"/>
        <v>0</v>
      </c>
      <c r="G8" s="361">
        <v>0</v>
      </c>
      <c r="H8" s="361">
        <v>0</v>
      </c>
      <c r="I8" s="361">
        <v>77</v>
      </c>
      <c r="J8" s="361">
        <v>296</v>
      </c>
      <c r="K8" s="361">
        <f t="shared" si="1"/>
        <v>373</v>
      </c>
      <c r="L8" s="361">
        <v>373</v>
      </c>
      <c r="M8" s="361">
        <v>0</v>
      </c>
      <c r="N8" s="361">
        <v>0</v>
      </c>
      <c r="O8" s="363">
        <f t="shared" si="2"/>
        <v>0</v>
      </c>
      <c r="P8" s="367">
        <v>342584.14810972248</v>
      </c>
      <c r="Q8" s="368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3"/>
      <c r="B9" s="382"/>
      <c r="C9" s="202" t="s">
        <v>121</v>
      </c>
      <c r="D9" s="200">
        <v>0</v>
      </c>
      <c r="E9" s="200">
        <v>0</v>
      </c>
      <c r="F9" s="70">
        <f t="shared" si="0"/>
        <v>0</v>
      </c>
      <c r="G9" s="70">
        <v>0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192</v>
      </c>
      <c r="M9" s="70">
        <v>3</v>
      </c>
      <c r="N9" s="70">
        <v>2</v>
      </c>
      <c r="O9" s="203">
        <f t="shared" ref="O9" si="11">M9/K9</f>
        <v>1.5228426395939087E-2</v>
      </c>
      <c r="P9" s="204">
        <v>188074.15671123541</v>
      </c>
      <c r="Q9" s="210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3"/>
      <c r="B10" s="382"/>
      <c r="C10" s="205" t="s">
        <v>118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3"/>
      <c r="B11" s="382"/>
      <c r="C11" s="205" t="s">
        <v>99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3"/>
      <c r="B12" s="382"/>
      <c r="C12" s="202" t="s">
        <v>77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3"/>
      <c r="B13" s="382"/>
      <c r="C13" s="240" t="s">
        <v>111</v>
      </c>
      <c r="D13" s="200">
        <v>0</v>
      </c>
      <c r="E13" s="200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3">
        <f t="shared" si="16"/>
        <v>0</v>
      </c>
      <c r="P13" s="204">
        <v>582465.4765337389</v>
      </c>
      <c r="Q13" s="210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3"/>
      <c r="B14" s="382"/>
      <c r="C14" s="202" t="s">
        <v>80</v>
      </c>
      <c r="D14" s="200">
        <v>3</v>
      </c>
      <c r="E14" s="200">
        <v>0</v>
      </c>
      <c r="F14" s="70">
        <f t="shared" si="18"/>
        <v>3</v>
      </c>
      <c r="G14" s="70">
        <v>4</v>
      </c>
      <c r="H14" s="70">
        <v>0</v>
      </c>
      <c r="I14" s="70">
        <v>87</v>
      </c>
      <c r="J14" s="70">
        <v>8</v>
      </c>
      <c r="K14" s="70">
        <f t="shared" si="1"/>
        <v>95</v>
      </c>
      <c r="L14" s="70">
        <v>92</v>
      </c>
      <c r="M14" s="70">
        <v>0</v>
      </c>
      <c r="N14" s="70">
        <v>3</v>
      </c>
      <c r="O14" s="203">
        <f t="shared" si="16"/>
        <v>0</v>
      </c>
      <c r="P14" s="204">
        <v>523973.48002292763</v>
      </c>
      <c r="Q14" s="210">
        <f t="shared" si="17"/>
        <v>18.130688598179255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3"/>
      <c r="B15" s="382"/>
      <c r="C15" s="202" t="s">
        <v>82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3"/>
      <c r="B16" s="382"/>
      <c r="C16" s="202" t="s">
        <v>83</v>
      </c>
      <c r="D16" s="200">
        <v>6</v>
      </c>
      <c r="E16" s="200">
        <v>0</v>
      </c>
      <c r="F16" s="70">
        <f t="shared" ref="F16:F17" si="19">SUM(D16:E16)</f>
        <v>6</v>
      </c>
      <c r="G16" s="70">
        <v>0</v>
      </c>
      <c r="H16" s="70">
        <v>0</v>
      </c>
      <c r="I16" s="70">
        <v>159</v>
      </c>
      <c r="J16" s="70">
        <v>34</v>
      </c>
      <c r="K16" s="70">
        <f t="shared" si="1"/>
        <v>193</v>
      </c>
      <c r="L16" s="70">
        <v>180</v>
      </c>
      <c r="M16" s="70">
        <v>0</v>
      </c>
      <c r="N16" s="70">
        <v>13</v>
      </c>
      <c r="O16" s="203">
        <f t="shared" si="16"/>
        <v>0</v>
      </c>
      <c r="P16" s="204">
        <v>86458.017080248916</v>
      </c>
      <c r="Q16" s="210">
        <f t="shared" si="17"/>
        <v>223.22973220732155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3"/>
      <c r="B17" s="385"/>
      <c r="C17" s="240" t="s">
        <v>106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3"/>
      <c r="B18" s="385"/>
      <c r="C18" s="359" t="s">
        <v>120</v>
      </c>
      <c r="D18" s="355">
        <v>0</v>
      </c>
      <c r="E18" s="355">
        <v>0</v>
      </c>
      <c r="F18" s="243">
        <f t="shared" si="18"/>
        <v>0</v>
      </c>
      <c r="G18" s="243">
        <v>0</v>
      </c>
      <c r="H18" s="243">
        <v>0</v>
      </c>
      <c r="I18" s="243">
        <v>13</v>
      </c>
      <c r="J18" s="243">
        <v>119</v>
      </c>
      <c r="K18" s="243">
        <f t="shared" si="1"/>
        <v>132</v>
      </c>
      <c r="L18" s="243">
        <v>132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3"/>
      <c r="B19" s="388" t="s">
        <v>33</v>
      </c>
      <c r="C19" s="94" t="s">
        <v>70</v>
      </c>
      <c r="D19" s="309">
        <v>3</v>
      </c>
      <c r="E19" s="309">
        <v>0</v>
      </c>
      <c r="F19" s="82">
        <f t="shared" si="0"/>
        <v>3</v>
      </c>
      <c r="G19" s="82">
        <v>4</v>
      </c>
      <c r="H19" s="82">
        <v>0</v>
      </c>
      <c r="I19" s="82">
        <v>707</v>
      </c>
      <c r="J19" s="82">
        <v>328</v>
      </c>
      <c r="K19" s="82">
        <f t="shared" si="1"/>
        <v>1035</v>
      </c>
      <c r="L19" s="82">
        <v>1029</v>
      </c>
      <c r="M19" s="82">
        <v>1</v>
      </c>
      <c r="N19" s="82">
        <v>5</v>
      </c>
      <c r="O19" s="207">
        <f t="shared" ref="O19:O41" si="22">M19/K19</f>
        <v>9.6618357487922703E-4</v>
      </c>
      <c r="P19" s="208">
        <v>516704.9271270897</v>
      </c>
      <c r="Q19" s="209">
        <f t="shared" si="17"/>
        <v>200.30774735489013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3"/>
      <c r="B20" s="389"/>
      <c r="C20" s="96" t="s">
        <v>71</v>
      </c>
      <c r="D20" s="200">
        <v>2</v>
      </c>
      <c r="E20" s="200">
        <v>0</v>
      </c>
      <c r="F20" s="70">
        <f t="shared" si="0"/>
        <v>2</v>
      </c>
      <c r="G20" s="70">
        <v>1</v>
      </c>
      <c r="H20" s="70">
        <v>0</v>
      </c>
      <c r="I20" s="70">
        <v>243</v>
      </c>
      <c r="J20" s="70">
        <v>19</v>
      </c>
      <c r="K20" s="70">
        <f t="shared" si="1"/>
        <v>262</v>
      </c>
      <c r="L20" s="70">
        <v>261</v>
      </c>
      <c r="M20" s="70">
        <v>0</v>
      </c>
      <c r="N20" s="70">
        <v>1</v>
      </c>
      <c r="O20" s="203">
        <f t="shared" si="22"/>
        <v>0</v>
      </c>
      <c r="P20" s="204">
        <v>495778.75929512957</v>
      </c>
      <c r="Q20" s="210">
        <f t="shared" si="17"/>
        <v>52.846152661420369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3"/>
      <c r="B21" s="389"/>
      <c r="C21" s="96" t="s">
        <v>75</v>
      </c>
      <c r="D21" s="200">
        <v>7</v>
      </c>
      <c r="E21" s="200">
        <v>0</v>
      </c>
      <c r="F21" s="70">
        <f t="shared" si="0"/>
        <v>7</v>
      </c>
      <c r="G21" s="70">
        <v>8</v>
      </c>
      <c r="H21" s="70">
        <v>0</v>
      </c>
      <c r="I21" s="70">
        <v>165</v>
      </c>
      <c r="J21" s="70">
        <v>0</v>
      </c>
      <c r="K21" s="70">
        <f t="shared" si="1"/>
        <v>165</v>
      </c>
      <c r="L21" s="70">
        <v>163</v>
      </c>
      <c r="M21" s="70">
        <v>0</v>
      </c>
      <c r="N21" s="70">
        <v>2</v>
      </c>
      <c r="O21" s="203">
        <f t="shared" si="22"/>
        <v>0</v>
      </c>
      <c r="P21" s="204">
        <v>425021.8104728043</v>
      </c>
      <c r="Q21" s="210">
        <f t="shared" si="17"/>
        <v>38.821537138635335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3"/>
      <c r="B22" s="390"/>
      <c r="C22" s="97" t="s">
        <v>72</v>
      </c>
      <c r="D22" s="354">
        <v>0</v>
      </c>
      <c r="E22" s="354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3"/>
      <c r="B23" s="391" t="s">
        <v>39</v>
      </c>
      <c r="C23" s="91" t="s">
        <v>69</v>
      </c>
      <c r="D23" s="360">
        <v>0</v>
      </c>
      <c r="E23" s="360">
        <v>0</v>
      </c>
      <c r="F23" s="361">
        <f t="shared" si="0"/>
        <v>0</v>
      </c>
      <c r="G23" s="361">
        <v>0</v>
      </c>
      <c r="H23" s="361">
        <v>0</v>
      </c>
      <c r="I23" s="361">
        <v>388</v>
      </c>
      <c r="J23" s="361">
        <v>236</v>
      </c>
      <c r="K23" s="361">
        <f t="shared" si="1"/>
        <v>624</v>
      </c>
      <c r="L23" s="361">
        <v>623</v>
      </c>
      <c r="M23" s="361">
        <v>1</v>
      </c>
      <c r="N23" s="361">
        <v>0</v>
      </c>
      <c r="O23" s="363">
        <f t="shared" ref="O23:O29" si="23">M23/K23</f>
        <v>1.6025641025641025E-3</v>
      </c>
      <c r="P23" s="367">
        <v>342007.76203903509</v>
      </c>
      <c r="Q23" s="368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3"/>
      <c r="B24" s="392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3"/>
      <c r="B25" s="392"/>
      <c r="C25" s="240" t="s">
        <v>117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3"/>
      <c r="B26" s="392"/>
      <c r="C26" s="202" t="s">
        <v>97</v>
      </c>
      <c r="D26" s="200">
        <v>1</v>
      </c>
      <c r="E26" s="200">
        <v>1</v>
      </c>
      <c r="F26" s="70">
        <f t="shared" si="0"/>
        <v>2</v>
      </c>
      <c r="G26" s="70">
        <v>4</v>
      </c>
      <c r="H26" s="70">
        <v>0</v>
      </c>
      <c r="I26" s="70">
        <v>246</v>
      </c>
      <c r="J26" s="70">
        <v>137</v>
      </c>
      <c r="K26" s="70">
        <f t="shared" si="1"/>
        <v>383</v>
      </c>
      <c r="L26" s="70">
        <v>382</v>
      </c>
      <c r="M26" s="70">
        <v>0</v>
      </c>
      <c r="N26" s="70">
        <v>1</v>
      </c>
      <c r="O26" s="203">
        <f t="shared" si="23"/>
        <v>0</v>
      </c>
      <c r="P26" s="204">
        <v>195729.21838740172</v>
      </c>
      <c r="Q26" s="210">
        <f t="shared" si="17"/>
        <v>195.67850071415404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3"/>
      <c r="B27" s="392"/>
      <c r="C27" s="202" t="s">
        <v>101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2" customFormat="1" ht="19" customHeight="1" x14ac:dyDescent="0.35">
      <c r="A28" s="353"/>
      <c r="B28" s="393"/>
      <c r="C28" s="284" t="s">
        <v>107</v>
      </c>
      <c r="D28" s="355">
        <v>2</v>
      </c>
      <c r="E28" s="355">
        <v>0</v>
      </c>
      <c r="F28" s="70">
        <f t="shared" si="0"/>
        <v>2</v>
      </c>
      <c r="G28" s="243">
        <v>1</v>
      </c>
      <c r="H28" s="243">
        <v>0</v>
      </c>
      <c r="I28" s="243">
        <v>57</v>
      </c>
      <c r="J28" s="243">
        <v>18</v>
      </c>
      <c r="K28" s="70">
        <f t="shared" si="1"/>
        <v>75</v>
      </c>
      <c r="L28" s="243">
        <v>72</v>
      </c>
      <c r="M28" s="243">
        <v>0</v>
      </c>
      <c r="N28" s="243">
        <v>3</v>
      </c>
      <c r="O28" s="203">
        <f t="shared" si="25"/>
        <v>0</v>
      </c>
      <c r="P28" s="328">
        <v>106705.0824880022</v>
      </c>
      <c r="Q28" s="210">
        <f t="shared" si="26"/>
        <v>70.287186187624116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3"/>
      <c r="B29" s="393"/>
      <c r="C29" s="284" t="s">
        <v>124</v>
      </c>
      <c r="D29" s="355">
        <v>3</v>
      </c>
      <c r="E29" s="355">
        <v>0</v>
      </c>
      <c r="F29" s="243">
        <f t="shared" si="0"/>
        <v>3</v>
      </c>
      <c r="G29" s="243">
        <v>4</v>
      </c>
      <c r="H29" s="243">
        <v>0</v>
      </c>
      <c r="I29" s="243">
        <v>28</v>
      </c>
      <c r="J29" s="243">
        <v>0</v>
      </c>
      <c r="K29" s="243">
        <f t="shared" si="1"/>
        <v>28</v>
      </c>
      <c r="L29" s="243">
        <v>16</v>
      </c>
      <c r="M29" s="243">
        <v>0</v>
      </c>
      <c r="N29" s="243">
        <v>12</v>
      </c>
      <c r="O29" s="310">
        <f t="shared" si="23"/>
        <v>0</v>
      </c>
      <c r="P29" s="328">
        <v>260046.32509759156</v>
      </c>
      <c r="Q29" s="329">
        <f t="shared" si="17"/>
        <v>10.767312320022986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3"/>
      <c r="B30" s="381" t="s">
        <v>53</v>
      </c>
      <c r="C30" s="176" t="s">
        <v>66</v>
      </c>
      <c r="D30" s="309">
        <v>5</v>
      </c>
      <c r="E30" s="309">
        <v>0</v>
      </c>
      <c r="F30" s="82">
        <f t="shared" si="0"/>
        <v>5</v>
      </c>
      <c r="G30" s="82">
        <v>4</v>
      </c>
      <c r="H30" s="82">
        <v>0</v>
      </c>
      <c r="I30" s="82">
        <v>2237</v>
      </c>
      <c r="J30" s="82">
        <v>147</v>
      </c>
      <c r="K30" s="82">
        <f t="shared" si="1"/>
        <v>2384</v>
      </c>
      <c r="L30" s="82">
        <v>2365</v>
      </c>
      <c r="M30" s="82">
        <v>3</v>
      </c>
      <c r="N30" s="82">
        <v>16</v>
      </c>
      <c r="O30" s="207">
        <f t="shared" si="22"/>
        <v>1.2583892617449664E-3</v>
      </c>
      <c r="P30" s="208">
        <v>1020952.7356870017</v>
      </c>
      <c r="Q30" s="209">
        <f t="shared" si="17"/>
        <v>233.50738155334884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2384</v>
      </c>
      <c r="AA30" s="24">
        <f t="shared" ref="AA30" si="27">Z30-Y30</f>
        <v>786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3"/>
      <c r="B31" s="382"/>
      <c r="C31" s="202" t="s">
        <v>78</v>
      </c>
      <c r="D31" s="200">
        <v>0</v>
      </c>
      <c r="E31" s="200">
        <v>0</v>
      </c>
      <c r="F31" s="70">
        <f t="shared" si="0"/>
        <v>0</v>
      </c>
      <c r="G31" s="70">
        <v>1</v>
      </c>
      <c r="H31" s="70">
        <v>0</v>
      </c>
      <c r="I31" s="71">
        <v>425</v>
      </c>
      <c r="J31" s="71">
        <v>0</v>
      </c>
      <c r="K31" s="70">
        <f t="shared" si="1"/>
        <v>425</v>
      </c>
      <c r="L31" s="71">
        <v>425</v>
      </c>
      <c r="M31" s="71">
        <v>0</v>
      </c>
      <c r="N31" s="70">
        <v>0</v>
      </c>
      <c r="O31" s="203">
        <f t="shared" si="22"/>
        <v>0</v>
      </c>
      <c r="P31" s="206">
        <v>469537.67557841213</v>
      </c>
      <c r="Q31" s="211">
        <f t="shared" si="17"/>
        <v>90.514568288147018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3"/>
      <c r="B32" s="382"/>
      <c r="C32" s="240" t="s">
        <v>116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3"/>
      <c r="B33" s="382"/>
      <c r="C33" s="202" t="s">
        <v>79</v>
      </c>
      <c r="D33" s="200">
        <v>0</v>
      </c>
      <c r="E33" s="200">
        <v>0</v>
      </c>
      <c r="F33" s="70">
        <f t="shared" si="0"/>
        <v>0</v>
      </c>
      <c r="G33" s="70">
        <v>2</v>
      </c>
      <c r="H33" s="70">
        <v>0</v>
      </c>
      <c r="I33" s="71">
        <v>317</v>
      </c>
      <c r="J33" s="71">
        <v>63</v>
      </c>
      <c r="K33" s="70">
        <f t="shared" si="1"/>
        <v>380</v>
      </c>
      <c r="L33" s="71">
        <v>371</v>
      </c>
      <c r="M33" s="71">
        <v>9</v>
      </c>
      <c r="N33" s="70">
        <v>0</v>
      </c>
      <c r="O33" s="203">
        <f t="shared" si="22"/>
        <v>2.368421052631579E-2</v>
      </c>
      <c r="P33" s="206">
        <v>248010.56044110621</v>
      </c>
      <c r="Q33" s="211">
        <f t="shared" si="17"/>
        <v>153.21928200320997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3"/>
      <c r="B34" s="382"/>
      <c r="C34" s="202" t="s">
        <v>98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3"/>
      <c r="B35" s="383"/>
      <c r="C35" s="116" t="s">
        <v>109</v>
      </c>
      <c r="D35" s="354">
        <v>7</v>
      </c>
      <c r="E35" s="354">
        <v>0</v>
      </c>
      <c r="F35" s="98">
        <f t="shared" si="0"/>
        <v>7</v>
      </c>
      <c r="G35" s="98">
        <v>4</v>
      </c>
      <c r="H35" s="98">
        <v>0</v>
      </c>
      <c r="I35" s="222">
        <v>176</v>
      </c>
      <c r="J35" s="222">
        <v>0</v>
      </c>
      <c r="K35" s="98">
        <f t="shared" si="1"/>
        <v>176</v>
      </c>
      <c r="L35" s="222">
        <v>162</v>
      </c>
      <c r="M35" s="222">
        <v>0</v>
      </c>
      <c r="N35" s="98">
        <v>14</v>
      </c>
      <c r="O35" s="201">
        <f t="shared" si="22"/>
        <v>0</v>
      </c>
      <c r="P35" s="223">
        <v>276882.53196513921</v>
      </c>
      <c r="Q35" s="224">
        <f t="shared" si="17"/>
        <v>63.564862236292761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3"/>
      <c r="B36" s="384" t="s">
        <v>23</v>
      </c>
      <c r="C36" s="91" t="s">
        <v>81</v>
      </c>
      <c r="D36" s="360">
        <v>0</v>
      </c>
      <c r="E36" s="360">
        <v>0</v>
      </c>
      <c r="F36" s="361">
        <f t="shared" si="0"/>
        <v>0</v>
      </c>
      <c r="G36" s="361">
        <v>0</v>
      </c>
      <c r="H36" s="361">
        <v>0</v>
      </c>
      <c r="I36" s="362">
        <v>369</v>
      </c>
      <c r="J36" s="362">
        <v>238</v>
      </c>
      <c r="K36" s="361">
        <f t="shared" si="1"/>
        <v>607</v>
      </c>
      <c r="L36" s="362">
        <v>606</v>
      </c>
      <c r="M36" s="362">
        <v>1</v>
      </c>
      <c r="N36" s="361">
        <v>0</v>
      </c>
      <c r="O36" s="363">
        <f t="shared" si="22"/>
        <v>1.6474464579901153E-3</v>
      </c>
      <c r="P36" s="364">
        <v>116330.83416912338</v>
      </c>
      <c r="Q36" s="365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3"/>
      <c r="B37" s="382"/>
      <c r="C37" s="202" t="s">
        <v>91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3"/>
      <c r="B38" s="382"/>
      <c r="C38" s="202" t="s">
        <v>108</v>
      </c>
      <c r="D38" s="200">
        <v>1</v>
      </c>
      <c r="E38" s="200">
        <v>0</v>
      </c>
      <c r="F38" s="70">
        <f t="shared" si="0"/>
        <v>1</v>
      </c>
      <c r="G38" s="70">
        <v>1</v>
      </c>
      <c r="H38" s="70">
        <v>0</v>
      </c>
      <c r="I38" s="71">
        <v>72</v>
      </c>
      <c r="J38" s="71">
        <v>14</v>
      </c>
      <c r="K38" s="70">
        <f t="shared" si="1"/>
        <v>86</v>
      </c>
      <c r="L38" s="71">
        <v>83</v>
      </c>
      <c r="M38" s="71">
        <v>0</v>
      </c>
      <c r="N38" s="70">
        <v>3</v>
      </c>
      <c r="O38" s="203">
        <f t="shared" si="22"/>
        <v>0</v>
      </c>
      <c r="P38" s="206">
        <v>72013.155784048577</v>
      </c>
      <c r="Q38" s="211">
        <f t="shared" si="17"/>
        <v>119.42262363545747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3"/>
      <c r="B39" s="382"/>
      <c r="C39" s="202" t="s">
        <v>114</v>
      </c>
      <c r="D39" s="200">
        <v>0</v>
      </c>
      <c r="E39" s="200">
        <v>0</v>
      </c>
      <c r="F39" s="70">
        <f t="shared" si="0"/>
        <v>0</v>
      </c>
      <c r="G39" s="70">
        <v>0</v>
      </c>
      <c r="H39" s="70">
        <v>0</v>
      </c>
      <c r="I39" s="71">
        <v>3</v>
      </c>
      <c r="J39" s="71">
        <v>7</v>
      </c>
      <c r="K39" s="70">
        <f t="shared" si="1"/>
        <v>10</v>
      </c>
      <c r="L39" s="71">
        <v>10</v>
      </c>
      <c r="M39" s="71">
        <v>0</v>
      </c>
      <c r="N39" s="70">
        <v>0</v>
      </c>
      <c r="O39" s="203">
        <f t="shared" si="22"/>
        <v>0</v>
      </c>
      <c r="P39" s="206">
        <v>46610.125789435391</v>
      </c>
      <c r="Q39" s="211">
        <f t="shared" si="17"/>
        <v>21.454565570528004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3"/>
      <c r="B40" s="382"/>
      <c r="C40" s="202" t="s">
        <v>119</v>
      </c>
      <c r="D40" s="200">
        <v>2</v>
      </c>
      <c r="E40" s="200">
        <v>1</v>
      </c>
      <c r="F40" s="70">
        <f t="shared" si="0"/>
        <v>3</v>
      </c>
      <c r="G40" s="70">
        <v>0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50</v>
      </c>
      <c r="M40" s="71">
        <v>0</v>
      </c>
      <c r="N40" s="70">
        <v>2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3"/>
      <c r="B41" s="385"/>
      <c r="C41" s="330" t="s">
        <v>100</v>
      </c>
      <c r="D41" s="355">
        <v>0</v>
      </c>
      <c r="E41" s="355">
        <v>0</v>
      </c>
      <c r="F41" s="243">
        <f t="shared" si="0"/>
        <v>0</v>
      </c>
      <c r="G41" s="243">
        <v>0</v>
      </c>
      <c r="H41" s="243">
        <v>0</v>
      </c>
      <c r="I41" s="356">
        <v>1</v>
      </c>
      <c r="J41" s="356">
        <v>5</v>
      </c>
      <c r="K41" s="243">
        <f t="shared" si="1"/>
        <v>6</v>
      </c>
      <c r="L41" s="356">
        <v>6</v>
      </c>
      <c r="M41" s="356">
        <v>0</v>
      </c>
      <c r="N41" s="243">
        <v>0</v>
      </c>
      <c r="O41" s="310">
        <f t="shared" si="22"/>
        <v>0</v>
      </c>
      <c r="P41" s="357">
        <v>217763.58413614001</v>
      </c>
      <c r="Q41" s="358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3"/>
      <c r="B42" s="381" t="s">
        <v>29</v>
      </c>
      <c r="C42" s="176" t="s">
        <v>104</v>
      </c>
      <c r="D42" s="309">
        <v>0</v>
      </c>
      <c r="E42" s="309">
        <v>0</v>
      </c>
      <c r="F42" s="82">
        <f t="shared" ref="F42:F45" si="29">SUM(D42:E42)</f>
        <v>0</v>
      </c>
      <c r="G42" s="82">
        <v>1</v>
      </c>
      <c r="H42" s="82">
        <v>0</v>
      </c>
      <c r="I42" s="219">
        <v>53</v>
      </c>
      <c r="J42" s="219">
        <v>2</v>
      </c>
      <c r="K42" s="82">
        <f t="shared" ref="K42:K45" si="30">J42+I42</f>
        <v>55</v>
      </c>
      <c r="L42" s="219">
        <v>49</v>
      </c>
      <c r="M42" s="219">
        <v>3</v>
      </c>
      <c r="N42" s="82">
        <v>3</v>
      </c>
      <c r="O42" s="207">
        <f t="shared" ref="O42:O45" si="31">M42/K42</f>
        <v>5.4545454545454543E-2</v>
      </c>
      <c r="P42" s="220">
        <v>116603.80734837931</v>
      </c>
      <c r="Q42" s="221">
        <f t="shared" si="17"/>
        <v>47.168271131726854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3"/>
      <c r="B43" s="382"/>
      <c r="C43" s="202" t="s">
        <v>103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3"/>
      <c r="B44" s="382"/>
      <c r="C44" s="202" t="s">
        <v>115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3"/>
      <c r="B45" s="383"/>
      <c r="C45" s="116" t="s">
        <v>105</v>
      </c>
      <c r="D45" s="354">
        <v>0</v>
      </c>
      <c r="E45" s="354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6">
        <f>SUM(D4:D45)</f>
        <v>42</v>
      </c>
      <c r="E46" s="366">
        <f t="shared" ref="E46:N46" si="33">SUM(E4:E45)</f>
        <v>2</v>
      </c>
      <c r="F46" s="366">
        <f t="shared" si="33"/>
        <v>44</v>
      </c>
      <c r="G46" s="366">
        <f t="shared" si="33"/>
        <v>44</v>
      </c>
      <c r="H46" s="366">
        <f t="shared" si="33"/>
        <v>0</v>
      </c>
      <c r="I46" s="366">
        <f t="shared" si="33"/>
        <v>8368</v>
      </c>
      <c r="J46" s="366">
        <f t="shared" si="33"/>
        <v>2964</v>
      </c>
      <c r="K46" s="366">
        <f t="shared" si="33"/>
        <v>11332</v>
      </c>
      <c r="L46" s="366">
        <f t="shared" si="33"/>
        <v>11221</v>
      </c>
      <c r="M46" s="366">
        <f t="shared" si="33"/>
        <v>26</v>
      </c>
      <c r="N46" s="366">
        <f t="shared" si="33"/>
        <v>85</v>
      </c>
      <c r="O46" s="216">
        <f>M46/K46</f>
        <v>2.2943875750088246E-3</v>
      </c>
      <c r="P46" s="217">
        <v>33244414</v>
      </c>
      <c r="Q46" s="218">
        <f>(K46/P46)*100000</f>
        <v>34.086929611693563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2581</v>
      </c>
      <c r="AA46" s="24">
        <f>SUM(AA8:AA30)</f>
        <v>935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2"/>
    </row>
    <row r="50" spans="6:9" ht="15.5" x14ac:dyDescent="0.35">
      <c r="G50" s="12"/>
      <c r="I50" s="352"/>
    </row>
    <row r="51" spans="6:9" ht="15.5" x14ac:dyDescent="0.35">
      <c r="G51" s="12"/>
      <c r="I51" s="352"/>
    </row>
    <row r="52" spans="6:9" ht="15.5" x14ac:dyDescent="0.35">
      <c r="G52" s="12"/>
      <c r="I52" s="352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J12" sqref="J12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45327</v>
      </c>
      <c r="E2" s="177">
        <v>45328</v>
      </c>
      <c r="F2" s="177">
        <v>45329</v>
      </c>
      <c r="G2" s="177">
        <v>45330</v>
      </c>
      <c r="H2" s="177">
        <v>45331</v>
      </c>
      <c r="I2" s="177">
        <v>45332</v>
      </c>
      <c r="J2" s="177">
        <v>45333</v>
      </c>
      <c r="K2" s="177">
        <v>45327</v>
      </c>
      <c r="L2" s="177">
        <v>45328</v>
      </c>
      <c r="M2" s="177">
        <v>45329</v>
      </c>
      <c r="N2" s="177">
        <v>45330</v>
      </c>
      <c r="O2" s="177">
        <v>45331</v>
      </c>
      <c r="P2" s="177">
        <v>45332</v>
      </c>
      <c r="Q2" s="177">
        <v>45333</v>
      </c>
      <c r="R2" s="404"/>
      <c r="S2" s="395"/>
    </row>
    <row r="3" spans="2:19" ht="23.25" customHeight="1" x14ac:dyDescent="0.35">
      <c r="B3" s="407" t="s">
        <v>21</v>
      </c>
      <c r="C3" s="182" t="s">
        <v>93</v>
      </c>
      <c r="D3" s="179">
        <v>0</v>
      </c>
      <c r="E3" s="179">
        <v>0</v>
      </c>
      <c r="F3" s="179">
        <v>0</v>
      </c>
      <c r="G3" s="179">
        <v>0</v>
      </c>
      <c r="H3" s="179">
        <v>0</v>
      </c>
      <c r="I3" s="179">
        <v>0</v>
      </c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0</v>
      </c>
      <c r="S3" s="262">
        <f t="shared" ref="S3:S44" si="1">SUM(K3:Q3)</f>
        <v>0</v>
      </c>
    </row>
    <row r="4" spans="2:19" ht="23.25" customHeight="1" x14ac:dyDescent="0.35">
      <c r="B4" s="402"/>
      <c r="C4" s="199" t="s">
        <v>96</v>
      </c>
      <c r="D4" s="254">
        <v>0</v>
      </c>
      <c r="E4" s="254">
        <v>0</v>
      </c>
      <c r="F4" s="254">
        <v>0</v>
      </c>
      <c r="G4" s="254">
        <v>0</v>
      </c>
      <c r="H4" s="254">
        <v>0</v>
      </c>
      <c r="I4" s="254">
        <v>0</v>
      </c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2"/>
      <c r="C5" s="199" t="s">
        <v>123</v>
      </c>
      <c r="D5" s="266">
        <v>0</v>
      </c>
      <c r="E5" s="266">
        <v>4</v>
      </c>
      <c r="F5" s="266">
        <v>4</v>
      </c>
      <c r="G5" s="266">
        <v>3</v>
      </c>
      <c r="H5" s="266">
        <v>0</v>
      </c>
      <c r="I5" s="266">
        <v>0</v>
      </c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11</v>
      </c>
      <c r="S5" s="287">
        <f t="shared" ref="S5" si="3">SUM(K5:Q5)</f>
        <v>0</v>
      </c>
    </row>
    <row r="6" spans="2:19" ht="23.25" customHeight="1" thickBot="1" x14ac:dyDescent="0.4">
      <c r="B6" s="402"/>
      <c r="C6" s="265" t="s">
        <v>94</v>
      </c>
      <c r="D6" s="266">
        <v>2</v>
      </c>
      <c r="E6" s="266">
        <v>2</v>
      </c>
      <c r="F6" s="266">
        <v>1</v>
      </c>
      <c r="G6" s="266">
        <v>0</v>
      </c>
      <c r="H6" s="266">
        <v>2</v>
      </c>
      <c r="I6" s="266">
        <v>0</v>
      </c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7</v>
      </c>
      <c r="S6" s="289">
        <f t="shared" si="1"/>
        <v>0</v>
      </c>
    </row>
    <row r="7" spans="2:19" ht="23.25" customHeight="1" thickTop="1" x14ac:dyDescent="0.35">
      <c r="B7" s="405" t="s">
        <v>22</v>
      </c>
      <c r="C7" s="338" t="s">
        <v>113</v>
      </c>
      <c r="D7" s="319">
        <v>0</v>
      </c>
      <c r="E7" s="319">
        <v>0</v>
      </c>
      <c r="F7" s="319">
        <v>0</v>
      </c>
      <c r="G7" s="319">
        <v>0</v>
      </c>
      <c r="H7" s="319">
        <v>0</v>
      </c>
      <c r="I7" s="319">
        <v>0</v>
      </c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2"/>
      <c r="C8" s="84" t="s">
        <v>121</v>
      </c>
      <c r="D8" s="254">
        <v>0</v>
      </c>
      <c r="E8" s="254">
        <v>0</v>
      </c>
      <c r="F8" s="254">
        <v>0</v>
      </c>
      <c r="G8" s="254">
        <v>2</v>
      </c>
      <c r="H8" s="254">
        <v>0</v>
      </c>
      <c r="I8" s="254">
        <v>0</v>
      </c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2</v>
      </c>
      <c r="S8" s="287">
        <f t="shared" si="1"/>
        <v>0</v>
      </c>
    </row>
    <row r="9" spans="2:19" ht="23.25" customHeight="1" x14ac:dyDescent="0.35">
      <c r="B9" s="402"/>
      <c r="C9" s="339" t="s">
        <v>118</v>
      </c>
      <c r="D9" s="254">
        <v>0</v>
      </c>
      <c r="E9" s="254">
        <v>0</v>
      </c>
      <c r="F9" s="254">
        <v>0</v>
      </c>
      <c r="G9" s="254">
        <v>0</v>
      </c>
      <c r="H9" s="254">
        <v>0</v>
      </c>
      <c r="I9" s="254">
        <v>0</v>
      </c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2"/>
      <c r="C10" s="339" t="s">
        <v>99</v>
      </c>
      <c r="D10" s="254">
        <v>0</v>
      </c>
      <c r="E10" s="254">
        <v>0</v>
      </c>
      <c r="F10" s="254">
        <v>0</v>
      </c>
      <c r="G10" s="254">
        <v>0</v>
      </c>
      <c r="H10" s="254">
        <v>0</v>
      </c>
      <c r="I10" s="254">
        <v>0</v>
      </c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2"/>
      <c r="C11" s="84" t="s">
        <v>77</v>
      </c>
      <c r="D11" s="254">
        <v>0</v>
      </c>
      <c r="E11" s="254">
        <v>0</v>
      </c>
      <c r="F11" s="254">
        <v>0</v>
      </c>
      <c r="G11" s="254">
        <v>0</v>
      </c>
      <c r="H11" s="254">
        <v>0</v>
      </c>
      <c r="I11" s="254">
        <v>0</v>
      </c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2"/>
      <c r="C12" s="340" t="s">
        <v>122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0</v>
      </c>
      <c r="S12" s="287">
        <f t="shared" si="1"/>
        <v>0</v>
      </c>
    </row>
    <row r="13" spans="2:19" ht="23.25" customHeight="1" x14ac:dyDescent="0.35">
      <c r="B13" s="402"/>
      <c r="C13" s="345" t="s">
        <v>80</v>
      </c>
      <c r="D13" s="254">
        <v>7</v>
      </c>
      <c r="E13" s="254">
        <v>10</v>
      </c>
      <c r="F13" s="254">
        <v>2</v>
      </c>
      <c r="G13" s="254">
        <v>5</v>
      </c>
      <c r="H13" s="254">
        <v>10</v>
      </c>
      <c r="I13" s="254">
        <v>3</v>
      </c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37</v>
      </c>
      <c r="S13" s="287">
        <f t="shared" si="1"/>
        <v>0</v>
      </c>
    </row>
    <row r="14" spans="2:19" ht="23.25" customHeight="1" x14ac:dyDescent="0.35">
      <c r="B14" s="402"/>
      <c r="C14" s="73" t="s">
        <v>82</v>
      </c>
      <c r="D14" s="254">
        <v>2</v>
      </c>
      <c r="E14" s="254">
        <v>0</v>
      </c>
      <c r="F14" s="254">
        <v>0</v>
      </c>
      <c r="G14" s="254">
        <v>0</v>
      </c>
      <c r="H14" s="254">
        <v>0</v>
      </c>
      <c r="I14" s="254">
        <v>0</v>
      </c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2</v>
      </c>
      <c r="S14" s="287">
        <f t="shared" si="1"/>
        <v>0</v>
      </c>
    </row>
    <row r="15" spans="2:19" ht="23.25" customHeight="1" x14ac:dyDescent="0.35">
      <c r="B15" s="402"/>
      <c r="C15" s="73" t="s">
        <v>83</v>
      </c>
      <c r="D15" s="254">
        <v>0</v>
      </c>
      <c r="E15" s="254">
        <v>0</v>
      </c>
      <c r="F15" s="254">
        <v>1</v>
      </c>
      <c r="G15" s="254">
        <v>2</v>
      </c>
      <c r="H15" s="254">
        <v>11</v>
      </c>
      <c r="I15" s="254">
        <v>6</v>
      </c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20</v>
      </c>
      <c r="S15" s="287">
        <f t="shared" si="1"/>
        <v>0</v>
      </c>
    </row>
    <row r="16" spans="2:19" ht="23.25" customHeight="1" x14ac:dyDescent="0.35">
      <c r="B16" s="402"/>
      <c r="C16" s="341" t="s">
        <v>106</v>
      </c>
      <c r="D16" s="266">
        <v>0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6"/>
      <c r="C17" s="324" t="s">
        <v>120</v>
      </c>
      <c r="D17" s="313">
        <v>0</v>
      </c>
      <c r="E17" s="313">
        <v>0</v>
      </c>
      <c r="F17" s="313">
        <v>0</v>
      </c>
      <c r="G17" s="313">
        <v>0</v>
      </c>
      <c r="H17" s="313">
        <v>0</v>
      </c>
      <c r="I17" s="313">
        <v>0</v>
      </c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0</v>
      </c>
      <c r="S17" s="293">
        <f t="shared" si="1"/>
        <v>0</v>
      </c>
    </row>
    <row r="18" spans="2:22" ht="23.25" customHeight="1" thickTop="1" x14ac:dyDescent="0.35">
      <c r="B18" s="402" t="s">
        <v>33</v>
      </c>
      <c r="C18" s="115" t="s">
        <v>70</v>
      </c>
      <c r="D18" s="316">
        <v>5</v>
      </c>
      <c r="E18" s="316">
        <v>6</v>
      </c>
      <c r="F18" s="316">
        <v>6</v>
      </c>
      <c r="G18" s="316">
        <v>6</v>
      </c>
      <c r="H18" s="316">
        <v>3</v>
      </c>
      <c r="I18" s="316">
        <v>3</v>
      </c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29</v>
      </c>
      <c r="S18" s="262">
        <f t="shared" si="1"/>
        <v>0</v>
      </c>
    </row>
    <row r="19" spans="2:22" ht="23.25" customHeight="1" x14ac:dyDescent="0.35">
      <c r="B19" s="402"/>
      <c r="C19" s="85" t="s">
        <v>71</v>
      </c>
      <c r="D19" s="254">
        <v>1</v>
      </c>
      <c r="E19" s="254">
        <v>0</v>
      </c>
      <c r="F19" s="254">
        <v>3</v>
      </c>
      <c r="G19" s="254">
        <v>2</v>
      </c>
      <c r="H19" s="254">
        <v>2</v>
      </c>
      <c r="I19" s="254">
        <v>2</v>
      </c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10</v>
      </c>
      <c r="S19" s="287">
        <f t="shared" si="1"/>
        <v>0</v>
      </c>
    </row>
    <row r="20" spans="2:22" ht="23.25" customHeight="1" x14ac:dyDescent="0.35">
      <c r="B20" s="402"/>
      <c r="C20" s="85" t="s">
        <v>75</v>
      </c>
      <c r="D20" s="254">
        <v>2</v>
      </c>
      <c r="E20" s="254">
        <v>4</v>
      </c>
      <c r="F20" s="254">
        <v>4</v>
      </c>
      <c r="G20" s="254">
        <v>5</v>
      </c>
      <c r="H20" s="254">
        <v>7</v>
      </c>
      <c r="I20" s="254">
        <v>7</v>
      </c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29</v>
      </c>
      <c r="S20" s="287">
        <f t="shared" si="1"/>
        <v>0</v>
      </c>
    </row>
    <row r="21" spans="2:22" ht="23.25" customHeight="1" thickBot="1" x14ac:dyDescent="0.4">
      <c r="B21" s="402"/>
      <c r="C21" s="85" t="s">
        <v>72</v>
      </c>
      <c r="D21" s="266">
        <v>0</v>
      </c>
      <c r="E21" s="266">
        <v>0</v>
      </c>
      <c r="F21" s="266">
        <v>0</v>
      </c>
      <c r="G21" s="266">
        <v>0</v>
      </c>
      <c r="H21" s="266">
        <v>0</v>
      </c>
      <c r="I21" s="266">
        <v>0</v>
      </c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8" t="s">
        <v>39</v>
      </c>
      <c r="C22" s="232" t="s">
        <v>69</v>
      </c>
      <c r="D22" s="325">
        <v>0</v>
      </c>
      <c r="E22" s="325">
        <v>0</v>
      </c>
      <c r="F22" s="325">
        <v>0</v>
      </c>
      <c r="G22" s="325">
        <v>0</v>
      </c>
      <c r="H22" s="325">
        <v>0</v>
      </c>
      <c r="I22" s="325">
        <v>0</v>
      </c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09"/>
      <c r="C23" s="234" t="s">
        <v>76</v>
      </c>
      <c r="D23" s="254">
        <v>0</v>
      </c>
      <c r="E23" s="254">
        <v>0</v>
      </c>
      <c r="F23" s="254">
        <v>0</v>
      </c>
      <c r="G23" s="254">
        <v>0</v>
      </c>
      <c r="H23" s="254">
        <v>0</v>
      </c>
      <c r="I23" s="254">
        <v>0</v>
      </c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09"/>
      <c r="C24" s="343" t="s">
        <v>117</v>
      </c>
      <c r="D24" s="254">
        <v>0</v>
      </c>
      <c r="E24" s="254">
        <v>0</v>
      </c>
      <c r="F24" s="254">
        <v>0</v>
      </c>
      <c r="G24" s="254">
        <v>0</v>
      </c>
      <c r="H24" s="254">
        <v>0</v>
      </c>
      <c r="I24" s="254">
        <v>0</v>
      </c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09"/>
      <c r="C25" s="239" t="s">
        <v>97</v>
      </c>
      <c r="D25" s="254">
        <v>0</v>
      </c>
      <c r="E25" s="254">
        <v>1</v>
      </c>
      <c r="F25" s="254">
        <v>2</v>
      </c>
      <c r="G25" s="254">
        <v>2</v>
      </c>
      <c r="H25" s="254">
        <v>3</v>
      </c>
      <c r="I25" s="254">
        <v>2</v>
      </c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10</v>
      </c>
      <c r="S25" s="287">
        <f t="shared" si="1"/>
        <v>0</v>
      </c>
    </row>
    <row r="26" spans="2:22" ht="23.25" customHeight="1" x14ac:dyDescent="0.35">
      <c r="B26" s="409"/>
      <c r="C26" s="239" t="s">
        <v>101</v>
      </c>
      <c r="D26" s="254">
        <v>0</v>
      </c>
      <c r="E26" s="254">
        <v>0</v>
      </c>
      <c r="F26" s="254">
        <v>0</v>
      </c>
      <c r="G26" s="254">
        <v>0</v>
      </c>
      <c r="H26" s="254">
        <v>0</v>
      </c>
      <c r="I26" s="254">
        <v>0</v>
      </c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2" customFormat="1" ht="23.25" customHeight="1" x14ac:dyDescent="0.35">
      <c r="B27" s="409"/>
      <c r="C27" s="239" t="s">
        <v>107</v>
      </c>
      <c r="D27" s="266">
        <v>1</v>
      </c>
      <c r="E27" s="266">
        <v>4</v>
      </c>
      <c r="F27" s="266">
        <v>1</v>
      </c>
      <c r="G27" s="266">
        <v>1</v>
      </c>
      <c r="H27" s="266">
        <v>1</v>
      </c>
      <c r="I27" s="266">
        <v>2</v>
      </c>
      <c r="J27" s="315"/>
      <c r="K27" s="269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0</v>
      </c>
      <c r="Q27" s="370">
        <v>0</v>
      </c>
      <c r="R27" s="286">
        <f t="shared" ref="R27" si="5">SUM(D27:J27)</f>
        <v>10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09"/>
      <c r="C28" s="327" t="s">
        <v>124</v>
      </c>
      <c r="D28" s="313">
        <v>0</v>
      </c>
      <c r="E28" s="313">
        <v>0</v>
      </c>
      <c r="F28" s="313">
        <v>0</v>
      </c>
      <c r="G28" s="313">
        <v>0</v>
      </c>
      <c r="H28" s="313">
        <v>10</v>
      </c>
      <c r="I28" s="313">
        <v>3</v>
      </c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13</v>
      </c>
      <c r="S28" s="293">
        <f t="shared" si="1"/>
        <v>0</v>
      </c>
    </row>
    <row r="29" spans="2:22" ht="19" customHeight="1" thickTop="1" x14ac:dyDescent="0.35">
      <c r="B29" s="410" t="s">
        <v>53</v>
      </c>
      <c r="C29" s="322" t="s">
        <v>66</v>
      </c>
      <c r="D29" s="319">
        <v>11</v>
      </c>
      <c r="E29" s="319">
        <v>12</v>
      </c>
      <c r="F29" s="319">
        <v>11</v>
      </c>
      <c r="G29" s="319">
        <v>14</v>
      </c>
      <c r="H29" s="319">
        <v>8</v>
      </c>
      <c r="I29" s="319">
        <v>5</v>
      </c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61</v>
      </c>
      <c r="S29" s="262">
        <f t="shared" si="1"/>
        <v>0</v>
      </c>
    </row>
    <row r="30" spans="2:22" ht="19" customHeight="1" x14ac:dyDescent="0.35">
      <c r="B30" s="411"/>
      <c r="C30" s="86" t="s">
        <v>78</v>
      </c>
      <c r="D30" s="254">
        <v>1</v>
      </c>
      <c r="E30" s="254">
        <v>1</v>
      </c>
      <c r="F30" s="254">
        <v>2</v>
      </c>
      <c r="G30" s="254">
        <v>1</v>
      </c>
      <c r="H30" s="254">
        <v>1</v>
      </c>
      <c r="I30" s="254">
        <v>0</v>
      </c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6</v>
      </c>
      <c r="S30" s="287">
        <f t="shared" si="1"/>
        <v>0</v>
      </c>
    </row>
    <row r="31" spans="2:22" ht="19" customHeight="1" x14ac:dyDescent="0.35">
      <c r="B31" s="411"/>
      <c r="C31" s="344" t="s">
        <v>116</v>
      </c>
      <c r="D31" s="254">
        <v>0</v>
      </c>
      <c r="E31" s="254">
        <v>0</v>
      </c>
      <c r="F31" s="254">
        <v>0</v>
      </c>
      <c r="G31" s="254">
        <v>0</v>
      </c>
      <c r="H31" s="254">
        <v>0</v>
      </c>
      <c r="I31" s="254">
        <v>0</v>
      </c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1"/>
      <c r="C32" s="86" t="s">
        <v>79</v>
      </c>
      <c r="D32" s="254">
        <v>1</v>
      </c>
      <c r="E32" s="254">
        <v>2</v>
      </c>
      <c r="F32" s="254">
        <v>2</v>
      </c>
      <c r="G32" s="254">
        <v>1</v>
      </c>
      <c r="H32" s="254">
        <v>1</v>
      </c>
      <c r="I32" s="254">
        <v>0</v>
      </c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7</v>
      </c>
      <c r="S32" s="287">
        <f t="shared" si="1"/>
        <v>0</v>
      </c>
    </row>
    <row r="33" spans="1:19" ht="19" customHeight="1" x14ac:dyDescent="0.35">
      <c r="B33" s="411"/>
      <c r="C33" s="280" t="s">
        <v>98</v>
      </c>
      <c r="D33" s="254">
        <v>0</v>
      </c>
      <c r="E33" s="254">
        <v>0</v>
      </c>
      <c r="F33" s="254">
        <v>0</v>
      </c>
      <c r="G33" s="254">
        <v>0</v>
      </c>
      <c r="H33" s="254">
        <v>0</v>
      </c>
      <c r="I33" s="254">
        <v>0</v>
      </c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2"/>
      <c r="C34" s="323" t="s">
        <v>109</v>
      </c>
      <c r="D34" s="313">
        <v>1</v>
      </c>
      <c r="E34" s="313">
        <v>5</v>
      </c>
      <c r="F34" s="313">
        <v>4</v>
      </c>
      <c r="G34" s="313">
        <v>6</v>
      </c>
      <c r="H34" s="313">
        <v>6</v>
      </c>
      <c r="I34" s="313">
        <v>7</v>
      </c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29</v>
      </c>
      <c r="S34" s="289">
        <f t="shared" si="1"/>
        <v>0</v>
      </c>
    </row>
    <row r="35" spans="1:19" ht="19" customHeight="1" thickTop="1" x14ac:dyDescent="0.35">
      <c r="B35" s="411" t="s">
        <v>23</v>
      </c>
      <c r="C35" s="278" t="s">
        <v>81</v>
      </c>
      <c r="D35" s="316">
        <v>1</v>
      </c>
      <c r="E35" s="316">
        <v>0</v>
      </c>
      <c r="F35" s="316">
        <v>1</v>
      </c>
      <c r="G35" s="316">
        <v>1</v>
      </c>
      <c r="H35" s="316">
        <v>0</v>
      </c>
      <c r="I35" s="316">
        <v>0</v>
      </c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3</v>
      </c>
      <c r="S35" s="291">
        <f t="shared" si="1"/>
        <v>0</v>
      </c>
    </row>
    <row r="36" spans="1:19" ht="19" customHeight="1" x14ac:dyDescent="0.35">
      <c r="B36" s="411"/>
      <c r="C36" s="138" t="s">
        <v>91</v>
      </c>
      <c r="D36" s="254">
        <v>0</v>
      </c>
      <c r="E36" s="254">
        <v>0</v>
      </c>
      <c r="F36" s="254">
        <v>0</v>
      </c>
      <c r="G36" s="254">
        <v>0</v>
      </c>
      <c r="H36" s="254">
        <v>0</v>
      </c>
      <c r="I36" s="254">
        <v>0</v>
      </c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1"/>
      <c r="C37" s="279" t="s">
        <v>108</v>
      </c>
      <c r="D37" s="254">
        <v>0</v>
      </c>
      <c r="E37" s="254">
        <v>0</v>
      </c>
      <c r="F37" s="254">
        <v>3</v>
      </c>
      <c r="G37" s="254">
        <v>3</v>
      </c>
      <c r="H37" s="254">
        <v>0</v>
      </c>
      <c r="I37" s="254">
        <v>1</v>
      </c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7</v>
      </c>
      <c r="S37" s="287">
        <f t="shared" si="1"/>
        <v>0</v>
      </c>
    </row>
    <row r="38" spans="1:19" ht="19" customHeight="1" x14ac:dyDescent="0.35">
      <c r="B38" s="411"/>
      <c r="C38" s="279" t="s">
        <v>114</v>
      </c>
      <c r="D38" s="254">
        <v>0</v>
      </c>
      <c r="E38" s="254">
        <v>0</v>
      </c>
      <c r="F38" s="254">
        <v>0</v>
      </c>
      <c r="G38" s="254">
        <v>0</v>
      </c>
      <c r="H38" s="254">
        <v>0</v>
      </c>
      <c r="I38" s="254">
        <v>0</v>
      </c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1"/>
      <c r="C39" s="279" t="s">
        <v>119</v>
      </c>
      <c r="D39" s="254">
        <v>0</v>
      </c>
      <c r="E39" s="254">
        <v>0</v>
      </c>
      <c r="F39" s="254">
        <v>2</v>
      </c>
      <c r="G39" s="254">
        <v>0</v>
      </c>
      <c r="H39" s="254">
        <v>0</v>
      </c>
      <c r="I39" s="254">
        <v>3</v>
      </c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5</v>
      </c>
      <c r="S39" s="287">
        <f t="shared" si="1"/>
        <v>0</v>
      </c>
    </row>
    <row r="40" spans="1:19" ht="19" customHeight="1" thickBot="1" x14ac:dyDescent="0.4">
      <c r="B40" s="411"/>
      <c r="C40" s="342" t="s">
        <v>100</v>
      </c>
      <c r="D40" s="266">
        <v>0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399" t="s">
        <v>29</v>
      </c>
      <c r="C41" s="318" t="s">
        <v>104</v>
      </c>
      <c r="D41" s="319">
        <v>0</v>
      </c>
      <c r="E41" s="319">
        <v>0</v>
      </c>
      <c r="F41" s="319">
        <v>2</v>
      </c>
      <c r="G41" s="319">
        <v>3</v>
      </c>
      <c r="H41" s="319">
        <v>3</v>
      </c>
      <c r="I41" s="319">
        <v>0</v>
      </c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8</v>
      </c>
      <c r="S41" s="287">
        <f t="shared" si="1"/>
        <v>0</v>
      </c>
    </row>
    <row r="42" spans="1:19" ht="19" customHeight="1" x14ac:dyDescent="0.35">
      <c r="B42" s="400"/>
      <c r="C42" s="138" t="s">
        <v>103</v>
      </c>
      <c r="D42" s="254">
        <v>0</v>
      </c>
      <c r="E42" s="254">
        <v>0</v>
      </c>
      <c r="F42" s="254">
        <v>0</v>
      </c>
      <c r="G42" s="254">
        <v>0</v>
      </c>
      <c r="H42" s="254">
        <v>0</v>
      </c>
      <c r="I42" s="254">
        <v>0</v>
      </c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0"/>
      <c r="C43" s="284" t="s">
        <v>115</v>
      </c>
      <c r="D43" s="254">
        <v>0</v>
      </c>
      <c r="E43" s="254">
        <v>0</v>
      </c>
      <c r="F43" s="254">
        <v>0</v>
      </c>
      <c r="G43" s="254">
        <v>0</v>
      </c>
      <c r="H43" s="254">
        <v>0</v>
      </c>
      <c r="I43" s="254">
        <v>0</v>
      </c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1"/>
      <c r="C44" s="321" t="s">
        <v>105</v>
      </c>
      <c r="D44" s="313">
        <v>0</v>
      </c>
      <c r="E44" s="313">
        <v>0</v>
      </c>
      <c r="F44" s="313">
        <v>0</v>
      </c>
      <c r="G44" s="313">
        <v>0</v>
      </c>
      <c r="H44" s="313">
        <v>0</v>
      </c>
      <c r="I44" s="313">
        <v>0</v>
      </c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35</v>
      </c>
      <c r="E45" s="64">
        <f t="shared" si="7"/>
        <v>51</v>
      </c>
      <c r="F45" s="64">
        <f t="shared" si="7"/>
        <v>51</v>
      </c>
      <c r="G45" s="64">
        <f t="shared" si="7"/>
        <v>57</v>
      </c>
      <c r="H45" s="64">
        <f t="shared" si="7"/>
        <v>68</v>
      </c>
      <c r="I45" s="64">
        <f t="shared" si="7"/>
        <v>44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306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331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5">
        <v>0</v>
      </c>
      <c r="I3" s="13">
        <f>Table2[[#This Row],[Casos 24h]]/$E$14</f>
        <v>0</v>
      </c>
      <c r="J3" s="13">
        <f t="shared" ref="J3:J14" si="0">C3/$C$14</f>
        <v>2.9209318743381573E-2</v>
      </c>
    </row>
    <row r="4" spans="2:11" x14ac:dyDescent="0.35">
      <c r="B4" s="251" t="s">
        <v>22</v>
      </c>
      <c r="C4" s="15">
        <f>SUM('Sheet1 (3)'!K8:K18)</f>
        <v>2247</v>
      </c>
      <c r="D4" s="15">
        <f>SUM('Sheet1 (3)'!M8:M18)</f>
        <v>7</v>
      </c>
      <c r="E4" s="15">
        <f>SUM('Sheet1 (3)'!F8:F18)</f>
        <v>9</v>
      </c>
      <c r="F4" s="15">
        <f>SUM('Sheet1 (3)'!D8:D18)</f>
        <v>9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0.20454545454545456</v>
      </c>
      <c r="J4" s="13">
        <f t="shared" si="0"/>
        <v>0.19828803388633956</v>
      </c>
    </row>
    <row r="5" spans="2:11" x14ac:dyDescent="0.35">
      <c r="B5" s="251" t="s">
        <v>23</v>
      </c>
      <c r="C5" s="15">
        <f>SUM('Sheet1 (3)'!K36:K41)</f>
        <v>1184</v>
      </c>
      <c r="D5" s="15">
        <f>SUM('Sheet1 (3)'!M36:M41)</f>
        <v>1</v>
      </c>
      <c r="E5" s="15">
        <f>SUM('Sheet1 (3)'!F36:F41)</f>
        <v>4</v>
      </c>
      <c r="F5" s="15">
        <f>SUM('Sheet1 (3)'!D36:D41)</f>
        <v>3</v>
      </c>
      <c r="G5" s="15">
        <f>SUM('Sheet1 (3)'!H36:H41)</f>
        <v>0</v>
      </c>
      <c r="H5" s="15">
        <f>SUM('Sheet1 (3)'!N37:N42)</f>
        <v>8</v>
      </c>
      <c r="I5" s="13">
        <f>Table2[[#This Row],[Casos 24h]]/$E$14</f>
        <v>9.0909090909090912E-2</v>
      </c>
      <c r="J5" s="13">
        <f t="shared" si="0"/>
        <v>0.1044828803388634</v>
      </c>
    </row>
    <row r="6" spans="2:11" x14ac:dyDescent="0.35">
      <c r="B6" s="251" t="s">
        <v>29</v>
      </c>
      <c r="C6" s="15">
        <f>SUM('Sheet1 (3)'!K42:K45)</f>
        <v>99</v>
      </c>
      <c r="D6" s="15">
        <f>SUM('Sheet1 (3)'!M42:M45)</f>
        <v>3</v>
      </c>
      <c r="E6" s="15">
        <f>SUM('Sheet1 (3)'!F42:F45)</f>
        <v>0</v>
      </c>
      <c r="F6" s="15">
        <f>SUM('Sheet1 (3)'!D42:D45)</f>
        <v>0</v>
      </c>
      <c r="G6" s="15">
        <f>SUM('Sheet1 (3)'!H42:H45)</f>
        <v>0</v>
      </c>
      <c r="H6" s="15">
        <v>0</v>
      </c>
      <c r="I6" s="13">
        <f>Table2[[#This Row],[Casos 24h]]/$E$14</f>
        <v>0</v>
      </c>
      <c r="J6" s="13">
        <f t="shared" si="0"/>
        <v>8.7363219202259094E-3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1859</v>
      </c>
      <c r="D9" s="15">
        <f>SUM('Sheet1 (3)'!M19:M22)</f>
        <v>1</v>
      </c>
      <c r="E9" s="15">
        <f>SUM('Sheet1 (3)'!F19:F22)</f>
        <v>12</v>
      </c>
      <c r="F9" s="15">
        <f>SUM('Sheet1 (3)'!D19:D22)</f>
        <v>12</v>
      </c>
      <c r="G9" s="15">
        <f>SUM('Sheet1 (3)'!H19:H22)</f>
        <v>0</v>
      </c>
      <c r="H9" s="15">
        <f>SUM('Sheet1 (3)'!N19:N23)</f>
        <v>8</v>
      </c>
      <c r="I9" s="13">
        <f>Table2[[#This Row],[Casos 24h]]/$E$14</f>
        <v>0.27272727272727271</v>
      </c>
      <c r="J9" s="13">
        <f t="shared" si="0"/>
        <v>0.16404871161313095</v>
      </c>
      <c r="K9" s="13"/>
    </row>
    <row r="10" spans="2:11" x14ac:dyDescent="0.35">
      <c r="B10" s="251" t="s">
        <v>39</v>
      </c>
      <c r="C10" s="15">
        <f>SUM('Sheet1 (3)'!K23:K29)</f>
        <v>2000</v>
      </c>
      <c r="D10" s="15">
        <f>SUM('Sheet1 (3)'!M23:M29)</f>
        <v>1</v>
      </c>
      <c r="E10" s="15">
        <f>SUM('Sheet1 (3)'!F23:F29)</f>
        <v>7</v>
      </c>
      <c r="F10" s="15">
        <f>SUM('Sheet1 (3)'!D23:D29)</f>
        <v>6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0.15909090909090909</v>
      </c>
      <c r="J10" s="13">
        <f t="shared" si="0"/>
        <v>0.17649135192375573</v>
      </c>
    </row>
    <row r="11" spans="2:11" x14ac:dyDescent="0.35">
      <c r="B11" s="251" t="s">
        <v>53</v>
      </c>
      <c r="C11" s="15">
        <f>SUM('Sheet1 (3)'!K30:K35)</f>
        <v>3612</v>
      </c>
      <c r="D11" s="15">
        <f>SUM('Sheet1 (3)'!M30:M35)</f>
        <v>12</v>
      </c>
      <c r="E11" s="15">
        <f>SUM('Sheet1 (3)'!F30:F35)</f>
        <v>12</v>
      </c>
      <c r="F11" s="15">
        <f>SUM('Sheet1 (3)'!D30:D35)</f>
        <v>12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0.27272727272727271</v>
      </c>
      <c r="J11" s="13">
        <f t="shared" si="0"/>
        <v>0.31874338157430288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11332</v>
      </c>
      <c r="D14" s="250">
        <f>SUM(D3:D13)</f>
        <v>26</v>
      </c>
      <c r="E14" s="250">
        <f t="shared" ref="E14:G14" si="1">SUM(E3:E13)</f>
        <v>44</v>
      </c>
      <c r="F14" s="250">
        <f t="shared" si="1"/>
        <v>42</v>
      </c>
      <c r="G14" s="250">
        <f t="shared" si="1"/>
        <v>0</v>
      </c>
      <c r="H14" s="23">
        <f t="shared" ref="H14" si="2">SUM(H3:H13)</f>
        <v>18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331</v>
      </c>
      <c r="D33" s="28">
        <f t="shared" ref="D33:D43" si="5">D3</f>
        <v>1</v>
      </c>
      <c r="E33" s="34">
        <f t="shared" ref="E33:E44" si="6">IFERROR(D33/C33,"0%")</f>
        <v>3.0211480362537764E-3</v>
      </c>
    </row>
    <row r="34" spans="2:5" x14ac:dyDescent="0.35">
      <c r="B34" s="29" t="s">
        <v>22</v>
      </c>
      <c r="C34" s="28">
        <f t="shared" si="4"/>
        <v>2247</v>
      </c>
      <c r="D34" s="28">
        <f t="shared" si="5"/>
        <v>7</v>
      </c>
      <c r="E34" s="34">
        <f t="shared" si="6"/>
        <v>3.1152647975077881E-3</v>
      </c>
    </row>
    <row r="35" spans="2:5" x14ac:dyDescent="0.35">
      <c r="B35" s="27" t="s">
        <v>23</v>
      </c>
      <c r="C35" s="28">
        <f t="shared" si="4"/>
        <v>1184</v>
      </c>
      <c r="D35" s="28">
        <f t="shared" si="5"/>
        <v>1</v>
      </c>
      <c r="E35" s="34">
        <f t="shared" si="6"/>
        <v>8.4459459459459464E-4</v>
      </c>
    </row>
    <row r="36" spans="2:5" x14ac:dyDescent="0.35">
      <c r="B36" s="29" t="s">
        <v>29</v>
      </c>
      <c r="C36" s="28">
        <f t="shared" si="4"/>
        <v>99</v>
      </c>
      <c r="D36" s="28">
        <f t="shared" si="5"/>
        <v>3</v>
      </c>
      <c r="E36" s="34">
        <f t="shared" si="6"/>
        <v>3.0303030303030304E-2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1859</v>
      </c>
      <c r="D39" s="28">
        <f t="shared" si="5"/>
        <v>1</v>
      </c>
      <c r="E39" s="34">
        <f t="shared" si="6"/>
        <v>5.3792361484669173E-4</v>
      </c>
    </row>
    <row r="40" spans="2:5" x14ac:dyDescent="0.35">
      <c r="B40" s="29" t="s">
        <v>39</v>
      </c>
      <c r="C40" s="28">
        <f t="shared" si="4"/>
        <v>2000</v>
      </c>
      <c r="D40" s="28">
        <f t="shared" si="5"/>
        <v>1</v>
      </c>
      <c r="E40" s="34">
        <f t="shared" si="6"/>
        <v>5.0000000000000001E-4</v>
      </c>
    </row>
    <row r="41" spans="2:5" x14ac:dyDescent="0.35">
      <c r="B41" s="27" t="s">
        <v>53</v>
      </c>
      <c r="C41" s="28">
        <f t="shared" si="4"/>
        <v>3612</v>
      </c>
      <c r="D41" s="28">
        <f t="shared" si="5"/>
        <v>12</v>
      </c>
      <c r="E41" s="34">
        <f t="shared" si="6"/>
        <v>3.3222591362126247E-3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11332</v>
      </c>
      <c r="D44" s="31">
        <f t="shared" ref="D44" si="7">SUM(D33:D42)</f>
        <v>26</v>
      </c>
      <c r="E44" s="35">
        <f t="shared" si="6"/>
        <v>2.2943875750088246E-3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O12" sqref="O12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6" t="s">
        <v>41</v>
      </c>
      <c r="C2" s="377" t="s">
        <v>30</v>
      </c>
      <c r="D2" s="377" t="s">
        <v>1</v>
      </c>
      <c r="E2" s="377"/>
      <c r="F2" s="377"/>
      <c r="G2" s="377"/>
      <c r="H2" s="377"/>
      <c r="I2" s="377" t="s">
        <v>2</v>
      </c>
      <c r="J2" s="377"/>
      <c r="K2" s="377"/>
      <c r="L2" s="377"/>
      <c r="M2" s="377"/>
      <c r="N2" s="377" t="s">
        <v>3</v>
      </c>
      <c r="O2" s="378" t="s">
        <v>84</v>
      </c>
      <c r="P2" s="378" t="s">
        <v>85</v>
      </c>
      <c r="Q2" s="377" t="s">
        <v>4</v>
      </c>
      <c r="R2" s="377" t="s">
        <v>31</v>
      </c>
      <c r="S2" s="379" t="s">
        <v>32</v>
      </c>
      <c r="W2" s="376"/>
      <c r="X2" s="376"/>
      <c r="Y2" s="39"/>
    </row>
    <row r="3" spans="2:30" ht="19.5" customHeight="1" thickBot="1" x14ac:dyDescent="0.4">
      <c r="B3" s="387"/>
      <c r="C3" s="378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77"/>
      <c r="O3" s="413"/>
      <c r="P3" s="413"/>
      <c r="Q3" s="377"/>
      <c r="R3" s="377"/>
      <c r="S3" s="379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20" t="s">
        <v>21</v>
      </c>
      <c r="C4" s="176" t="s">
        <v>93</v>
      </c>
      <c r="D4" s="122">
        <f>'Sheet1 (3)'!D4</f>
        <v>0</v>
      </c>
      <c r="E4" s="122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181</v>
      </c>
      <c r="J4" s="60">
        <f>'Sheet1 (3)'!J4</f>
        <v>0</v>
      </c>
      <c r="K4" s="60">
        <f>'Sheet1 (3)'!K4</f>
        <v>181</v>
      </c>
      <c r="L4" s="60">
        <f>'Sheet1 (3)'!L4</f>
        <v>181</v>
      </c>
      <c r="M4" s="60">
        <f>'Sheet1 (3)'!M4</f>
        <v>0</v>
      </c>
      <c r="N4" s="60">
        <f>'Sheet1 (3)'!N4</f>
        <v>0</v>
      </c>
      <c r="O4" s="184">
        <v>20</v>
      </c>
      <c r="P4" s="186">
        <f t="shared" ref="P4:P8" si="0">N4/O4</f>
        <v>0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53.826703418593638</v>
      </c>
      <c r="W4" s="39"/>
      <c r="X4" s="39"/>
      <c r="Y4" s="39"/>
    </row>
    <row r="5" spans="2:30" ht="19.5" customHeight="1" x14ac:dyDescent="0.35">
      <c r="B5" s="421"/>
      <c r="C5" s="91" t="s">
        <v>96</v>
      </c>
      <c r="D5" s="346">
        <f>'Sheet1 (3)'!D5</f>
        <v>0</v>
      </c>
      <c r="E5" s="346">
        <f>'Sheet1 (3)'!E5</f>
        <v>0</v>
      </c>
      <c r="F5" s="346">
        <f>'Sheet1 (3)'!F5</f>
        <v>0</v>
      </c>
      <c r="G5" s="346">
        <f>'Sheet1 (3)'!G5</f>
        <v>0</v>
      </c>
      <c r="H5" s="346">
        <f>'Sheet1 (3)'!H5</f>
        <v>0</v>
      </c>
      <c r="I5" s="346">
        <f>'Sheet1 (3)'!I5</f>
        <v>44</v>
      </c>
      <c r="J5" s="346">
        <f>'Sheet1 (3)'!J5</f>
        <v>0</v>
      </c>
      <c r="K5" s="346">
        <f>'Sheet1 (3)'!K5</f>
        <v>44</v>
      </c>
      <c r="L5" s="346">
        <f>'Sheet1 (3)'!L5</f>
        <v>43</v>
      </c>
      <c r="M5" s="346">
        <f>'Sheet1 (3)'!M5</f>
        <v>1</v>
      </c>
      <c r="N5" s="346">
        <f>'Sheet1 (3)'!N5</f>
        <v>0</v>
      </c>
      <c r="O5" s="347">
        <v>16</v>
      </c>
      <c r="P5" s="348">
        <f t="shared" ref="P5" si="3">N5/O5</f>
        <v>0</v>
      </c>
      <c r="Q5" s="349">
        <f t="shared" ref="Q5" si="4">M5/K5</f>
        <v>2.2727272727272728E-2</v>
      </c>
      <c r="R5" s="350">
        <f>VLOOKUP(C5,'Sheet1 (3)'!C:P,14,0)</f>
        <v>52060.454851553091</v>
      </c>
      <c r="S5" s="351">
        <f t="shared" si="2"/>
        <v>84.517125571536141</v>
      </c>
      <c r="W5" s="39"/>
      <c r="X5" s="39"/>
      <c r="Y5" s="39"/>
    </row>
    <row r="6" spans="2:30" ht="19.5" customHeight="1" x14ac:dyDescent="0.35">
      <c r="B6" s="421"/>
      <c r="C6" s="166" t="s">
        <v>123</v>
      </c>
      <c r="D6" s="159">
        <f>'Sheet1 (3)'!D6</f>
        <v>0</v>
      </c>
      <c r="E6" s="159">
        <f>'Sheet1 (3)'!E6</f>
        <v>0</v>
      </c>
      <c r="F6" s="159">
        <f>'Sheet1 (3)'!F6</f>
        <v>0</v>
      </c>
      <c r="G6" s="159">
        <f>'Sheet1 (3)'!G6</f>
        <v>3</v>
      </c>
      <c r="H6" s="159">
        <f>'Sheet1 (3)'!H6</f>
        <v>0</v>
      </c>
      <c r="I6" s="159">
        <f>'Sheet1 (3)'!I6</f>
        <v>16</v>
      </c>
      <c r="J6" s="159">
        <f>'Sheet1 (3)'!J6</f>
        <v>0</v>
      </c>
      <c r="K6" s="159">
        <f>'Sheet1 (3)'!K6</f>
        <v>16</v>
      </c>
      <c r="L6" s="159">
        <f>'Sheet1 (3)'!L6</f>
        <v>11</v>
      </c>
      <c r="M6" s="159">
        <f>'Sheet1 (3)'!M6</f>
        <v>0</v>
      </c>
      <c r="N6" s="159">
        <f>'Sheet1 (3)'!N6</f>
        <v>5</v>
      </c>
      <c r="O6" s="192">
        <v>6</v>
      </c>
      <c r="P6" s="193">
        <f t="shared" ref="P6" si="5">N6/O6</f>
        <v>0.83333333333333337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4.4251390095329199</v>
      </c>
      <c r="W6" s="39"/>
      <c r="X6" s="39"/>
      <c r="Y6" s="39"/>
    </row>
    <row r="7" spans="2:30" ht="19.5" customHeight="1" thickBot="1" x14ac:dyDescent="0.4">
      <c r="B7" s="421"/>
      <c r="C7" s="181" t="s">
        <v>94</v>
      </c>
      <c r="D7" s="123">
        <f>'Sheet1 (3)'!D7</f>
        <v>0</v>
      </c>
      <c r="E7" s="123">
        <f>'Sheet1 (3)'!E7</f>
        <v>0</v>
      </c>
      <c r="F7" s="81">
        <f>'Sheet1 (3)'!F7</f>
        <v>0</v>
      </c>
      <c r="G7" s="81">
        <f>'Sheet1 (3)'!G7</f>
        <v>2</v>
      </c>
      <c r="H7" s="81">
        <f>'Sheet1 (3)'!H7</f>
        <v>0</v>
      </c>
      <c r="I7" s="81">
        <f>'Sheet1 (3)'!I7</f>
        <v>89</v>
      </c>
      <c r="J7" s="81">
        <f>'Sheet1 (3)'!J7</f>
        <v>1</v>
      </c>
      <c r="K7" s="81">
        <f>'Sheet1 (3)'!K7</f>
        <v>90</v>
      </c>
      <c r="L7" s="81">
        <f>'Sheet1 (3)'!L7</f>
        <v>90</v>
      </c>
      <c r="M7" s="81">
        <f>'Sheet1 (3)'!M7</f>
        <v>0</v>
      </c>
      <c r="N7" s="81">
        <f>'Sheet1 (3)'!N7</f>
        <v>0</v>
      </c>
      <c r="O7" s="185">
        <v>4</v>
      </c>
      <c r="P7" s="187">
        <f t="shared" si="0"/>
        <v>0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95.385795428803419</v>
      </c>
      <c r="W7" s="39"/>
      <c r="X7" s="39"/>
      <c r="Y7" s="39"/>
    </row>
    <row r="8" spans="2:30" ht="19.5" customHeight="1" thickBot="1" x14ac:dyDescent="0.4">
      <c r="B8" s="422"/>
      <c r="C8" s="161" t="s">
        <v>95</v>
      </c>
      <c r="D8" s="160">
        <f t="shared" ref="D8:E8" si="8">SUM(D4:D7)</f>
        <v>0</v>
      </c>
      <c r="E8" s="160">
        <f t="shared" si="8"/>
        <v>0</v>
      </c>
      <c r="F8" s="160">
        <f>SUM(F4:F7)</f>
        <v>0</v>
      </c>
      <c r="G8" s="160">
        <f t="shared" ref="G8:O8" si="9">SUM(G4:G7)</f>
        <v>5</v>
      </c>
      <c r="H8" s="160">
        <f t="shared" si="9"/>
        <v>0</v>
      </c>
      <c r="I8" s="160">
        <f t="shared" si="9"/>
        <v>330</v>
      </c>
      <c r="J8" s="160">
        <f t="shared" si="9"/>
        <v>1</v>
      </c>
      <c r="K8" s="160">
        <f t="shared" si="9"/>
        <v>331</v>
      </c>
      <c r="L8" s="160">
        <f t="shared" si="9"/>
        <v>325</v>
      </c>
      <c r="M8" s="160">
        <f t="shared" si="9"/>
        <v>1</v>
      </c>
      <c r="N8" s="160">
        <f t="shared" si="9"/>
        <v>5</v>
      </c>
      <c r="O8" s="160">
        <f t="shared" si="9"/>
        <v>46</v>
      </c>
      <c r="P8" s="162">
        <f t="shared" si="0"/>
        <v>0.10869565217391304</v>
      </c>
      <c r="Q8" s="163">
        <f t="shared" si="1"/>
        <v>3.0211480362537764E-3</v>
      </c>
      <c r="R8" s="164">
        <v>2202817</v>
      </c>
      <c r="S8" s="165">
        <f t="shared" si="2"/>
        <v>15.026214161230824</v>
      </c>
      <c r="W8" s="39"/>
      <c r="X8" s="39"/>
      <c r="Y8" s="39"/>
    </row>
    <row r="9" spans="2:30" ht="19" customHeight="1" x14ac:dyDescent="0.35">
      <c r="B9" s="417" t="s">
        <v>22</v>
      </c>
      <c r="C9" s="172" t="s">
        <v>113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8"/>
      <c r="C10" s="166" t="s">
        <v>121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0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192</v>
      </c>
      <c r="M10" s="88">
        <f>'Sheet1 (3)'!M9</f>
        <v>3</v>
      </c>
      <c r="N10" s="88">
        <f>'Sheet1 (3)'!N9</f>
        <v>2</v>
      </c>
      <c r="O10" s="126">
        <v>6</v>
      </c>
      <c r="P10" s="127">
        <f t="shared" si="10"/>
        <v>0.33333333333333331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4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8"/>
      <c r="C11" s="205" t="s">
        <v>118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8"/>
      <c r="C12" s="205" t="s">
        <v>99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8"/>
      <c r="C13" s="69" t="s">
        <v>77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8"/>
      <c r="C14" s="205" t="s">
        <v>112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8">
        <v>8</v>
      </c>
      <c r="P14" s="129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8"/>
      <c r="C15" s="69" t="s">
        <v>80</v>
      </c>
      <c r="D15" s="88">
        <f>'Sheet1 (3)'!D14</f>
        <v>3</v>
      </c>
      <c r="E15" s="88">
        <f>'Sheet1 (3)'!E14</f>
        <v>0</v>
      </c>
      <c r="F15" s="88">
        <f>'Sheet1 (3)'!F14</f>
        <v>3</v>
      </c>
      <c r="G15" s="88">
        <f>'Sheet1 (3)'!G14</f>
        <v>4</v>
      </c>
      <c r="H15" s="88">
        <f>'Sheet1 (3)'!H14</f>
        <v>0</v>
      </c>
      <c r="I15" s="88">
        <f>'Sheet1 (3)'!I14</f>
        <v>87</v>
      </c>
      <c r="J15" s="88">
        <f>'Sheet1 (3)'!J14</f>
        <v>8</v>
      </c>
      <c r="K15" s="88">
        <f>'Sheet1 (3)'!K14</f>
        <v>95</v>
      </c>
      <c r="L15" s="88">
        <f>'Sheet1 (3)'!L14</f>
        <v>92</v>
      </c>
      <c r="M15" s="88">
        <f>'Sheet1 (3)'!M14</f>
        <v>0</v>
      </c>
      <c r="N15" s="88">
        <f>'Sheet1 (3)'!N14</f>
        <v>3</v>
      </c>
      <c r="O15" s="130">
        <v>15</v>
      </c>
      <c r="P15" s="131">
        <f t="shared" si="10"/>
        <v>0.2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18.130688598179255</v>
      </c>
      <c r="T15" s="10"/>
      <c r="Z15" s="10"/>
    </row>
    <row r="16" spans="2:30" ht="19" customHeight="1" x14ac:dyDescent="0.35">
      <c r="B16" s="418"/>
      <c r="C16" s="73" t="s">
        <v>82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8"/>
      <c r="C17" s="73" t="s">
        <v>83</v>
      </c>
      <c r="D17" s="120">
        <f>'Sheet1 (3)'!D16</f>
        <v>6</v>
      </c>
      <c r="E17" s="120">
        <f>'Sheet1 (3)'!E16</f>
        <v>0</v>
      </c>
      <c r="F17" s="120">
        <f>'Sheet1 (3)'!F16</f>
        <v>6</v>
      </c>
      <c r="G17" s="120">
        <f>'Sheet1 (3)'!G16</f>
        <v>0</v>
      </c>
      <c r="H17" s="120">
        <f>'Sheet1 (3)'!H16</f>
        <v>0</v>
      </c>
      <c r="I17" s="120">
        <f>'Sheet1 (3)'!I16</f>
        <v>159</v>
      </c>
      <c r="J17" s="120">
        <f>'Sheet1 (3)'!J16</f>
        <v>34</v>
      </c>
      <c r="K17" s="120">
        <f>'Sheet1 (3)'!K16</f>
        <v>193</v>
      </c>
      <c r="L17" s="120">
        <f>'Sheet1 (3)'!L16</f>
        <v>180</v>
      </c>
      <c r="M17" s="120">
        <f>'Sheet1 (3)'!M16</f>
        <v>0</v>
      </c>
      <c r="N17" s="120">
        <f>'Sheet1 (3)'!N16</f>
        <v>13</v>
      </c>
      <c r="O17" s="130">
        <v>16</v>
      </c>
      <c r="P17" s="131">
        <f t="shared" si="10"/>
        <v>0.8125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223.22973220732155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8"/>
      <c r="C18" s="332" t="s">
        <v>106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8"/>
      <c r="C19" s="337" t="s">
        <v>120</v>
      </c>
      <c r="D19" s="120">
        <f>'Sheet1 (3)'!D18</f>
        <v>0</v>
      </c>
      <c r="E19" s="120">
        <f>'Sheet1 (3)'!E18</f>
        <v>0</v>
      </c>
      <c r="F19" s="120">
        <f>'Sheet1 (3)'!F18</f>
        <v>0</v>
      </c>
      <c r="G19" s="120">
        <f>'Sheet1 (3)'!G18</f>
        <v>0</v>
      </c>
      <c r="H19" s="120">
        <f>'Sheet1 (3)'!H18</f>
        <v>0</v>
      </c>
      <c r="I19" s="120">
        <f>'Sheet1 (3)'!I18</f>
        <v>13</v>
      </c>
      <c r="J19" s="120">
        <f>'Sheet1 (3)'!J18</f>
        <v>119</v>
      </c>
      <c r="K19" s="120">
        <f>'Sheet1 (3)'!K18</f>
        <v>132</v>
      </c>
      <c r="L19" s="120">
        <f>'Sheet1 (3)'!L18</f>
        <v>132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8"/>
      <c r="C20" s="161" t="s">
        <v>86</v>
      </c>
      <c r="D20" s="160">
        <f>SUM(D9:D19)</f>
        <v>9</v>
      </c>
      <c r="E20" s="160">
        <f t="shared" ref="E20:O20" si="22">SUM(E9:E19)</f>
        <v>0</v>
      </c>
      <c r="F20" s="160">
        <f t="shared" si="22"/>
        <v>9</v>
      </c>
      <c r="G20" s="160">
        <f t="shared" si="22"/>
        <v>4</v>
      </c>
      <c r="H20" s="160">
        <f t="shared" si="22"/>
        <v>0</v>
      </c>
      <c r="I20" s="160">
        <f t="shared" si="22"/>
        <v>913</v>
      </c>
      <c r="J20" s="160">
        <f t="shared" si="22"/>
        <v>1334</v>
      </c>
      <c r="K20" s="160">
        <f t="shared" si="22"/>
        <v>2247</v>
      </c>
      <c r="L20" s="160">
        <f t="shared" si="22"/>
        <v>2222</v>
      </c>
      <c r="M20" s="160">
        <f t="shared" si="22"/>
        <v>7</v>
      </c>
      <c r="N20" s="160">
        <f t="shared" si="22"/>
        <v>18</v>
      </c>
      <c r="O20" s="160">
        <f t="shared" si="22"/>
        <v>104</v>
      </c>
      <c r="P20" s="162">
        <f t="shared" si="10"/>
        <v>0.17307692307692307</v>
      </c>
      <c r="Q20" s="163">
        <f t="shared" si="15"/>
        <v>3.1152647975077881E-3</v>
      </c>
      <c r="R20" s="164">
        <v>3173917</v>
      </c>
      <c r="S20" s="165">
        <f t="shared" si="16"/>
        <v>70.79580215865758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7" t="s">
        <v>33</v>
      </c>
      <c r="C21" s="138" t="s">
        <v>70</v>
      </c>
      <c r="D21" s="59">
        <f>'Sheet1 (3)'!D19</f>
        <v>3</v>
      </c>
      <c r="E21" s="59">
        <f>'Sheet1 (3)'!E19</f>
        <v>0</v>
      </c>
      <c r="F21" s="59">
        <f>'Sheet1 (3)'!F19</f>
        <v>3</v>
      </c>
      <c r="G21" s="59">
        <f>'Sheet1 (3)'!G19</f>
        <v>4</v>
      </c>
      <c r="H21" s="59">
        <f>'Sheet1 (3)'!H19</f>
        <v>0</v>
      </c>
      <c r="I21" s="59">
        <f>'Sheet1 (3)'!I19</f>
        <v>707</v>
      </c>
      <c r="J21" s="59">
        <f>'Sheet1 (3)'!J19</f>
        <v>328</v>
      </c>
      <c r="K21" s="59">
        <f>'Sheet1 (3)'!K19</f>
        <v>1035</v>
      </c>
      <c r="L21" s="59">
        <f>'Sheet1 (3)'!L19</f>
        <v>1029</v>
      </c>
      <c r="M21" s="59">
        <f>'Sheet1 (3)'!M19</f>
        <v>1</v>
      </c>
      <c r="N21" s="59">
        <f>'Sheet1 (3)'!N19</f>
        <v>5</v>
      </c>
      <c r="O21" s="140">
        <v>21</v>
      </c>
      <c r="P21" s="141">
        <f t="shared" si="10"/>
        <v>0.23809523809523808</v>
      </c>
      <c r="Q21" s="100">
        <f t="shared" si="15"/>
        <v>9.6618357487922703E-4</v>
      </c>
      <c r="R21" s="142">
        <f>VLOOKUP(C21,'Sheet1 (3)'!C:P,14,0)</f>
        <v>516704.9271270897</v>
      </c>
      <c r="S21" s="143">
        <f t="shared" si="16"/>
        <v>200.30774735489013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8"/>
      <c r="C22" s="62" t="s">
        <v>71</v>
      </c>
      <c r="D22" s="59">
        <f>'Sheet1 (3)'!D20</f>
        <v>2</v>
      </c>
      <c r="E22" s="59">
        <f>'Sheet1 (3)'!E20</f>
        <v>0</v>
      </c>
      <c r="F22" s="59">
        <f>'Sheet1 (3)'!F20</f>
        <v>2</v>
      </c>
      <c r="G22" s="59">
        <f>'Sheet1 (3)'!G20</f>
        <v>1</v>
      </c>
      <c r="H22" s="59">
        <f>'Sheet1 (3)'!H20</f>
        <v>0</v>
      </c>
      <c r="I22" s="59">
        <f>'Sheet1 (3)'!I20</f>
        <v>243</v>
      </c>
      <c r="J22" s="59">
        <f>'Sheet1 (3)'!J20</f>
        <v>19</v>
      </c>
      <c r="K22" s="59">
        <f>'Sheet1 (3)'!K20</f>
        <v>262</v>
      </c>
      <c r="L22" s="59">
        <f>'Sheet1 (3)'!L20</f>
        <v>261</v>
      </c>
      <c r="M22" s="59">
        <f>'Sheet1 (3)'!M20</f>
        <v>0</v>
      </c>
      <c r="N22" s="59">
        <f>'Sheet1 (3)'!N20</f>
        <v>1</v>
      </c>
      <c r="O22" s="126">
        <v>12</v>
      </c>
      <c r="P22" s="127">
        <f t="shared" si="10"/>
        <v>8.3333333333333329E-2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52.846152661420369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8"/>
      <c r="C23" s="62" t="s">
        <v>75</v>
      </c>
      <c r="D23" s="41">
        <f>'Sheet1 (3)'!D21</f>
        <v>7</v>
      </c>
      <c r="E23" s="41">
        <f>'Sheet1 (3)'!E21</f>
        <v>0</v>
      </c>
      <c r="F23" s="41">
        <f>'Sheet1 (3)'!F21</f>
        <v>7</v>
      </c>
      <c r="G23" s="41">
        <f>'Sheet1 (3)'!G21</f>
        <v>8</v>
      </c>
      <c r="H23" s="41">
        <f>'Sheet1 (3)'!H21</f>
        <v>0</v>
      </c>
      <c r="I23" s="41">
        <f>'Sheet1 (3)'!I21</f>
        <v>165</v>
      </c>
      <c r="J23" s="41">
        <f>'Sheet1 (3)'!J21</f>
        <v>0</v>
      </c>
      <c r="K23" s="41">
        <f>'Sheet1 (3)'!K21</f>
        <v>165</v>
      </c>
      <c r="L23" s="41">
        <f>'Sheet1 (3)'!L21</f>
        <v>163</v>
      </c>
      <c r="M23" s="41">
        <f>'Sheet1 (3)'!M21</f>
        <v>0</v>
      </c>
      <c r="N23" s="41">
        <f>'Sheet1 (3)'!N21</f>
        <v>2</v>
      </c>
      <c r="O23" s="41">
        <v>12</v>
      </c>
      <c r="P23" s="197">
        <f t="shared" si="10"/>
        <v>0.16666666666666666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38.821537138635335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8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9"/>
      <c r="C25" s="132" t="s">
        <v>87</v>
      </c>
      <c r="D25" s="160">
        <f>SUM(D21:D24)</f>
        <v>12</v>
      </c>
      <c r="E25" s="160">
        <f t="shared" ref="E25:O25" si="23">SUM(E21:E24)</f>
        <v>0</v>
      </c>
      <c r="F25" s="160">
        <f t="shared" si="23"/>
        <v>12</v>
      </c>
      <c r="G25" s="160">
        <f t="shared" si="23"/>
        <v>13</v>
      </c>
      <c r="H25" s="160">
        <f t="shared" si="23"/>
        <v>0</v>
      </c>
      <c r="I25" s="160">
        <f t="shared" si="23"/>
        <v>1451</v>
      </c>
      <c r="J25" s="160">
        <f t="shared" si="23"/>
        <v>408</v>
      </c>
      <c r="K25" s="160">
        <f t="shared" si="23"/>
        <v>1859</v>
      </c>
      <c r="L25" s="160">
        <f t="shared" si="23"/>
        <v>1850</v>
      </c>
      <c r="M25" s="160">
        <f t="shared" si="23"/>
        <v>1</v>
      </c>
      <c r="N25" s="160">
        <f t="shared" si="23"/>
        <v>8</v>
      </c>
      <c r="O25" s="133">
        <f t="shared" si="23"/>
        <v>58</v>
      </c>
      <c r="P25" s="134">
        <f t="shared" si="10"/>
        <v>0.13793103448275862</v>
      </c>
      <c r="Q25" s="135">
        <f t="shared" si="15"/>
        <v>5.3792361484669173E-4</v>
      </c>
      <c r="R25" s="136">
        <v>6003909</v>
      </c>
      <c r="S25" s="137">
        <f t="shared" si="16"/>
        <v>30.963160834049948</v>
      </c>
      <c r="T25" s="10"/>
      <c r="Z25" s="10"/>
    </row>
    <row r="26" spans="1:32" ht="19" customHeight="1" x14ac:dyDescent="0.35">
      <c r="B26" s="417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8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8"/>
      <c r="C28" s="240" t="s">
        <v>117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8"/>
      <c r="C29" s="96" t="s">
        <v>97</v>
      </c>
      <c r="D29" s="121">
        <f>'Sheet1 (3)'!D26</f>
        <v>1</v>
      </c>
      <c r="E29" s="121">
        <f>'Sheet1 (3)'!E26</f>
        <v>1</v>
      </c>
      <c r="F29" s="121">
        <f>'Sheet1 (3)'!F26</f>
        <v>2</v>
      </c>
      <c r="G29" s="121">
        <f>'Sheet1 (3)'!G26</f>
        <v>4</v>
      </c>
      <c r="H29" s="121">
        <f>'Sheet1 (3)'!H26</f>
        <v>0</v>
      </c>
      <c r="I29" s="121">
        <f>'Sheet1 (3)'!I26</f>
        <v>246</v>
      </c>
      <c r="J29" s="121">
        <f>'Sheet1 (3)'!J26</f>
        <v>137</v>
      </c>
      <c r="K29" s="121">
        <f>'Sheet1 (3)'!K26</f>
        <v>383</v>
      </c>
      <c r="L29" s="121">
        <f>'Sheet1 (3)'!L26</f>
        <v>382</v>
      </c>
      <c r="M29" s="121">
        <f>'Sheet1 (3)'!M26</f>
        <v>0</v>
      </c>
      <c r="N29" s="121">
        <f>'Sheet1 (3)'!N26</f>
        <v>1</v>
      </c>
      <c r="O29" s="70">
        <v>30</v>
      </c>
      <c r="P29" s="203">
        <f t="shared" si="10"/>
        <v>3.3333333333333333E-2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195.67850071415404</v>
      </c>
      <c r="T29" s="10"/>
      <c r="Z29" s="10"/>
      <c r="AF29" s="24"/>
    </row>
    <row r="30" spans="1:32" ht="19" customHeight="1" x14ac:dyDescent="0.35">
      <c r="B30" s="418"/>
      <c r="C30" s="244" t="s">
        <v>101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2" customFormat="1" ht="19" customHeight="1" x14ac:dyDescent="0.35">
      <c r="A31" s="44"/>
      <c r="B31" s="418"/>
      <c r="C31" s="96" t="s">
        <v>107</v>
      </c>
      <c r="D31" s="121">
        <f>'Sheet1 (3)'!D28</f>
        <v>2</v>
      </c>
      <c r="E31" s="121">
        <f>'Sheet1 (3)'!E28</f>
        <v>0</v>
      </c>
      <c r="F31" s="121">
        <f>'Sheet1 (3)'!F28</f>
        <v>2</v>
      </c>
      <c r="G31" s="121">
        <f>'Sheet1 (3)'!G28</f>
        <v>1</v>
      </c>
      <c r="H31" s="121">
        <f>'Sheet1 (3)'!H28</f>
        <v>0</v>
      </c>
      <c r="I31" s="121">
        <f>'Sheet1 (3)'!I28</f>
        <v>57</v>
      </c>
      <c r="J31" s="121">
        <f>'Sheet1 (3)'!J28</f>
        <v>18</v>
      </c>
      <c r="K31" s="121">
        <f>'Sheet1 (3)'!K28</f>
        <v>75</v>
      </c>
      <c r="L31" s="121">
        <f>'Sheet1 (3)'!L28</f>
        <v>72</v>
      </c>
      <c r="M31" s="121">
        <f>'Sheet1 (3)'!M28</f>
        <v>0</v>
      </c>
      <c r="N31" s="121">
        <f>'Sheet1 (3)'!N28</f>
        <v>3</v>
      </c>
      <c r="O31" s="70">
        <v>19</v>
      </c>
      <c r="P31" s="203">
        <f t="shared" si="24"/>
        <v>0.15789473684210525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70.287186187624116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8"/>
      <c r="C32" s="371" t="s">
        <v>124</v>
      </c>
      <c r="D32" s="121">
        <f>'Sheet1 (3)'!D29</f>
        <v>3</v>
      </c>
      <c r="E32" s="121">
        <f>'Sheet1 (3)'!E29</f>
        <v>0</v>
      </c>
      <c r="F32" s="121">
        <f>'Sheet1 (3)'!F29</f>
        <v>3</v>
      </c>
      <c r="G32" s="121">
        <f>'Sheet1 (3)'!G29</f>
        <v>4</v>
      </c>
      <c r="H32" s="121">
        <f>'Sheet1 (3)'!H29</f>
        <v>0</v>
      </c>
      <c r="I32" s="121">
        <f>'Sheet1 (3)'!I29</f>
        <v>28</v>
      </c>
      <c r="J32" s="121">
        <f>'Sheet1 (3)'!J29</f>
        <v>0</v>
      </c>
      <c r="K32" s="121">
        <f>'Sheet1 (3)'!K29</f>
        <v>28</v>
      </c>
      <c r="L32" s="121">
        <f>'Sheet1 (3)'!L29</f>
        <v>16</v>
      </c>
      <c r="M32" s="121">
        <f>'Sheet1 (3)'!M29</f>
        <v>0</v>
      </c>
      <c r="N32" s="121">
        <f>'Sheet1 (3)'!N29</f>
        <v>12</v>
      </c>
      <c r="O32" s="372">
        <v>50</v>
      </c>
      <c r="P32" s="373">
        <f t="shared" ref="P32" si="26">N32/O32</f>
        <v>0.24</v>
      </c>
      <c r="Q32" s="374">
        <f t="shared" ref="Q32" si="27">M32/K32</f>
        <v>0</v>
      </c>
      <c r="R32" s="238">
        <f>VLOOKUP(C32,'Sheet1 (3)'!C:P,14,0)</f>
        <v>260046.32509759156</v>
      </c>
      <c r="S32" s="375">
        <f t="shared" ref="S32" si="28">(K32/R32)*100000</f>
        <v>10.767312320022986</v>
      </c>
      <c r="T32" s="10"/>
      <c r="Z32" s="10"/>
      <c r="AF32" s="24"/>
    </row>
    <row r="33" spans="2:30" ht="19" customHeight="1" thickBot="1" x14ac:dyDescent="0.4">
      <c r="B33" s="419"/>
      <c r="C33" s="161" t="s">
        <v>88</v>
      </c>
      <c r="D33" s="160">
        <f t="shared" ref="D33:O33" si="29">SUM(D26:D32)</f>
        <v>6</v>
      </c>
      <c r="E33" s="160">
        <f t="shared" si="29"/>
        <v>1</v>
      </c>
      <c r="F33" s="160">
        <f t="shared" si="29"/>
        <v>7</v>
      </c>
      <c r="G33" s="160">
        <f t="shared" si="29"/>
        <v>9</v>
      </c>
      <c r="H33" s="160">
        <f t="shared" si="29"/>
        <v>0</v>
      </c>
      <c r="I33" s="160">
        <f t="shared" si="29"/>
        <v>1369</v>
      </c>
      <c r="J33" s="160">
        <f t="shared" si="29"/>
        <v>631</v>
      </c>
      <c r="K33" s="160">
        <f t="shared" si="29"/>
        <v>2000</v>
      </c>
      <c r="L33" s="160">
        <f t="shared" si="29"/>
        <v>1983</v>
      </c>
      <c r="M33" s="160">
        <f t="shared" si="29"/>
        <v>1</v>
      </c>
      <c r="N33" s="160">
        <f t="shared" si="29"/>
        <v>16</v>
      </c>
      <c r="O33" s="160">
        <f t="shared" si="29"/>
        <v>246</v>
      </c>
      <c r="P33" s="162">
        <f t="shared" si="10"/>
        <v>6.5040650406504072E-2</v>
      </c>
      <c r="Q33" s="163">
        <f t="shared" si="15"/>
        <v>5.0000000000000001E-4</v>
      </c>
      <c r="R33" s="164">
        <v>2744872</v>
      </c>
      <c r="S33" s="165">
        <f t="shared" si="16"/>
        <v>72.8631426164863</v>
      </c>
      <c r="T33" s="10"/>
      <c r="Z33" s="10"/>
    </row>
    <row r="34" spans="2:30" ht="19" customHeight="1" x14ac:dyDescent="0.35">
      <c r="B34" s="417" t="s">
        <v>53</v>
      </c>
      <c r="C34" s="94" t="s">
        <v>66</v>
      </c>
      <c r="D34" s="147">
        <f>'Sheet1 (3)'!D30</f>
        <v>5</v>
      </c>
      <c r="E34" s="147">
        <f>'Sheet1 (3)'!E30</f>
        <v>0</v>
      </c>
      <c r="F34" s="147">
        <f>'Sheet1 (3)'!F30</f>
        <v>5</v>
      </c>
      <c r="G34" s="147">
        <f>'Sheet1 (3)'!G30</f>
        <v>4</v>
      </c>
      <c r="H34" s="147">
        <f>'Sheet1 (3)'!H30</f>
        <v>0</v>
      </c>
      <c r="I34" s="147">
        <f>'Sheet1 (3)'!I30</f>
        <v>2237</v>
      </c>
      <c r="J34" s="147">
        <f>'Sheet1 (3)'!J30</f>
        <v>147</v>
      </c>
      <c r="K34" s="147">
        <f>'Sheet1 (3)'!K30</f>
        <v>2384</v>
      </c>
      <c r="L34" s="147">
        <f>'Sheet1 (3)'!L30</f>
        <v>2365</v>
      </c>
      <c r="M34" s="147">
        <f>'Sheet1 (3)'!M30</f>
        <v>3</v>
      </c>
      <c r="N34" s="82">
        <f>'Sheet1 (3)'!N30</f>
        <v>16</v>
      </c>
      <c r="O34" s="148">
        <v>56</v>
      </c>
      <c r="P34" s="149">
        <f t="shared" si="10"/>
        <v>0.2857142857142857</v>
      </c>
      <c r="Q34" s="95">
        <f t="shared" si="15"/>
        <v>1.2583892617449664E-3</v>
      </c>
      <c r="R34" s="107">
        <f>VLOOKUP(C34,'Sheet1 (3)'!C:P,14,0)</f>
        <v>1020952.7356870017</v>
      </c>
      <c r="S34" s="110">
        <f t="shared" si="16"/>
        <v>233.50738155334884</v>
      </c>
      <c r="T34" s="10"/>
      <c r="Z34" s="10"/>
      <c r="AA34" s="24">
        <v>1598</v>
      </c>
      <c r="AB34" s="24">
        <f t="shared" si="12"/>
        <v>2384</v>
      </c>
      <c r="AC34" s="24">
        <f t="shared" ref="AC34" si="30">AB34-AA34</f>
        <v>786</v>
      </c>
      <c r="AD34" s="24" t="str">
        <f t="shared" ref="AD34:AD53" si="31">IF(AC34&lt;&gt;F34,"Not OK","Ok")</f>
        <v>Not OK</v>
      </c>
    </row>
    <row r="35" spans="2:30" ht="19" customHeight="1" x14ac:dyDescent="0.35">
      <c r="B35" s="418"/>
      <c r="C35" s="202" t="s">
        <v>78</v>
      </c>
      <c r="D35" s="150">
        <f>'Sheet1 (3)'!D31</f>
        <v>0</v>
      </c>
      <c r="E35" s="150">
        <f>'Sheet1 (3)'!E31</f>
        <v>0</v>
      </c>
      <c r="F35" s="150">
        <f>'Sheet1 (3)'!F31</f>
        <v>0</v>
      </c>
      <c r="G35" s="150">
        <f>'Sheet1 (3)'!G31</f>
        <v>1</v>
      </c>
      <c r="H35" s="150">
        <f>'Sheet1 (3)'!H31</f>
        <v>0</v>
      </c>
      <c r="I35" s="150">
        <f>'Sheet1 (3)'!I31</f>
        <v>425</v>
      </c>
      <c r="J35" s="150">
        <f>'Sheet1 (3)'!J31</f>
        <v>0</v>
      </c>
      <c r="K35" s="150">
        <f>'Sheet1 (3)'!K31</f>
        <v>425</v>
      </c>
      <c r="L35" s="150">
        <f>'Sheet1 (3)'!L31</f>
        <v>425</v>
      </c>
      <c r="M35" s="150">
        <f>'Sheet1 (3)'!M31</f>
        <v>0</v>
      </c>
      <c r="N35" s="70">
        <f>'Sheet1 (3)'!N31</f>
        <v>0</v>
      </c>
      <c r="O35" s="151">
        <v>23</v>
      </c>
      <c r="P35" s="152">
        <f t="shared" si="10"/>
        <v>0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90.514568288147018</v>
      </c>
      <c r="T35" s="10"/>
      <c r="Z35" s="10"/>
    </row>
    <row r="36" spans="2:30" ht="19" customHeight="1" x14ac:dyDescent="0.35">
      <c r="B36" s="418"/>
      <c r="C36" s="240" t="s">
        <v>116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8"/>
      <c r="C37" s="225" t="s">
        <v>79</v>
      </c>
      <c r="D37" s="226">
        <f>'Sheet1 (3)'!D33</f>
        <v>0</v>
      </c>
      <c r="E37" s="226">
        <f>'Sheet1 (3)'!E33</f>
        <v>0</v>
      </c>
      <c r="F37" s="226">
        <f>'Sheet1 (3)'!F33</f>
        <v>0</v>
      </c>
      <c r="G37" s="226">
        <f>'Sheet1 (3)'!G33</f>
        <v>2</v>
      </c>
      <c r="H37" s="226">
        <f>'Sheet1 (3)'!H33</f>
        <v>0</v>
      </c>
      <c r="I37" s="226">
        <f>'Sheet1 (3)'!I33</f>
        <v>317</v>
      </c>
      <c r="J37" s="226">
        <f>'Sheet1 (3)'!J33</f>
        <v>63</v>
      </c>
      <c r="K37" s="226">
        <f>'Sheet1 (3)'!K33</f>
        <v>380</v>
      </c>
      <c r="L37" s="226">
        <f>'Sheet1 (3)'!L33</f>
        <v>371</v>
      </c>
      <c r="M37" s="226">
        <f>'Sheet1 (3)'!M33</f>
        <v>9</v>
      </c>
      <c r="N37" s="70">
        <f>'Sheet1 (3)'!N33</f>
        <v>0</v>
      </c>
      <c r="O37" s="227">
        <v>6</v>
      </c>
      <c r="P37" s="228">
        <f t="shared" si="10"/>
        <v>0</v>
      </c>
      <c r="Q37" s="74">
        <f t="shared" si="15"/>
        <v>2.368421052631579E-2</v>
      </c>
      <c r="R37" s="229">
        <f>VLOOKUP(C37,'Sheet1 (3)'!C:P,14,0)</f>
        <v>248010.56044110621</v>
      </c>
      <c r="S37" s="230">
        <f t="shared" si="16"/>
        <v>153.21928200320997</v>
      </c>
      <c r="T37" s="10"/>
      <c r="Z37" s="10"/>
    </row>
    <row r="38" spans="2:30" ht="19" customHeight="1" x14ac:dyDescent="0.35">
      <c r="B38" s="418"/>
      <c r="C38" s="225" t="s">
        <v>98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8"/>
      <c r="C39" s="97" t="s">
        <v>109</v>
      </c>
      <c r="D39" s="231">
        <f>'Sheet1 (3)'!D35</f>
        <v>7</v>
      </c>
      <c r="E39" s="231">
        <f>'Sheet1 (3)'!E35</f>
        <v>0</v>
      </c>
      <c r="F39" s="231">
        <f>'Sheet1 (3)'!F35</f>
        <v>7</v>
      </c>
      <c r="G39" s="231">
        <f>'Sheet1 (3)'!G35</f>
        <v>4</v>
      </c>
      <c r="H39" s="231">
        <f>'Sheet1 (3)'!H35</f>
        <v>0</v>
      </c>
      <c r="I39" s="231">
        <f>'Sheet1 (3)'!I35</f>
        <v>176</v>
      </c>
      <c r="J39" s="231">
        <f>'Sheet1 (3)'!J35</f>
        <v>0</v>
      </c>
      <c r="K39" s="231">
        <f>'Sheet1 (3)'!K35</f>
        <v>176</v>
      </c>
      <c r="L39" s="231">
        <f>'Sheet1 (3)'!L35</f>
        <v>162</v>
      </c>
      <c r="M39" s="231">
        <f>'Sheet1 (3)'!M35</f>
        <v>0</v>
      </c>
      <c r="N39" s="294">
        <f>'Sheet1 (3)'!N35</f>
        <v>14</v>
      </c>
      <c r="O39" s="154">
        <v>16</v>
      </c>
      <c r="P39" s="155">
        <f t="shared" si="10"/>
        <v>0.875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63.564862236292761</v>
      </c>
      <c r="T39" s="10"/>
      <c r="Z39" s="10"/>
    </row>
    <row r="40" spans="2:30" ht="19" customHeight="1" thickBot="1" x14ac:dyDescent="0.4">
      <c r="B40" s="419"/>
      <c r="C40" s="132" t="s">
        <v>89</v>
      </c>
      <c r="D40" s="133">
        <f>SUM(D34:D39)</f>
        <v>12</v>
      </c>
      <c r="E40" s="133">
        <f t="shared" ref="E40:N40" si="33">SUM(E34:E39)</f>
        <v>0</v>
      </c>
      <c r="F40" s="133">
        <f t="shared" si="33"/>
        <v>12</v>
      </c>
      <c r="G40" s="133">
        <f t="shared" si="33"/>
        <v>11</v>
      </c>
      <c r="H40" s="133">
        <f t="shared" si="33"/>
        <v>0</v>
      </c>
      <c r="I40" s="133">
        <f t="shared" si="33"/>
        <v>3402</v>
      </c>
      <c r="J40" s="133">
        <f t="shared" si="33"/>
        <v>210</v>
      </c>
      <c r="K40" s="133">
        <f t="shared" si="33"/>
        <v>3612</v>
      </c>
      <c r="L40" s="133">
        <f t="shared" si="33"/>
        <v>3570</v>
      </c>
      <c r="M40" s="133">
        <f t="shared" si="33"/>
        <v>12</v>
      </c>
      <c r="N40" s="237">
        <f t="shared" si="33"/>
        <v>30</v>
      </c>
      <c r="O40" s="133">
        <f>SUM(O34:O39)</f>
        <v>133</v>
      </c>
      <c r="P40" s="134">
        <f t="shared" si="10"/>
        <v>0.22556390977443608</v>
      </c>
      <c r="Q40" s="135">
        <f t="shared" si="15"/>
        <v>3.3222591362126247E-3</v>
      </c>
      <c r="R40" s="136">
        <v>6649881</v>
      </c>
      <c r="S40" s="137">
        <f t="shared" si="16"/>
        <v>54.31676145783662</v>
      </c>
      <c r="T40" s="10"/>
      <c r="Z40" s="10"/>
    </row>
    <row r="41" spans="2:30" ht="19" customHeight="1" x14ac:dyDescent="0.35">
      <c r="B41" s="414" t="s">
        <v>23</v>
      </c>
      <c r="C41" s="166" t="s">
        <v>81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5"/>
      <c r="C42" s="202" t="s">
        <v>91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5"/>
      <c r="C43" s="202" t="s">
        <v>108</v>
      </c>
      <c r="D43" s="70">
        <f>'Sheet1 (3)'!D38</f>
        <v>1</v>
      </c>
      <c r="E43" s="70">
        <f>'Sheet1 (3)'!E38</f>
        <v>0</v>
      </c>
      <c r="F43" s="70">
        <f>'Sheet1 (3)'!F38</f>
        <v>1</v>
      </c>
      <c r="G43" s="70">
        <f>'Sheet1 (3)'!G38</f>
        <v>1</v>
      </c>
      <c r="H43" s="70">
        <f>'Sheet1 (3)'!H38</f>
        <v>0</v>
      </c>
      <c r="I43" s="70">
        <f>'Sheet1 (3)'!I38</f>
        <v>72</v>
      </c>
      <c r="J43" s="70">
        <f>'Sheet1 (3)'!J38</f>
        <v>14</v>
      </c>
      <c r="K43" s="70">
        <f>'Sheet1 (3)'!K38</f>
        <v>86</v>
      </c>
      <c r="L43" s="70">
        <f>'Sheet1 (3)'!L38</f>
        <v>83</v>
      </c>
      <c r="M43" s="70">
        <f>'Sheet1 (3)'!M38</f>
        <v>0</v>
      </c>
      <c r="N43" s="296">
        <f>'Sheet1 (3)'!N38</f>
        <v>3</v>
      </c>
      <c r="O43" s="71">
        <v>20</v>
      </c>
      <c r="P43" s="253">
        <f t="shared" si="10"/>
        <v>0.15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119.42262363545747</v>
      </c>
      <c r="T43" s="10"/>
      <c r="Z43" s="10"/>
    </row>
    <row r="44" spans="2:30" ht="19" customHeight="1" x14ac:dyDescent="0.35">
      <c r="B44" s="415"/>
      <c r="C44" s="202" t="s">
        <v>114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3</v>
      </c>
      <c r="J44" s="70">
        <f>'Sheet1 (3)'!J39</f>
        <v>7</v>
      </c>
      <c r="K44" s="70">
        <f>'Sheet1 (3)'!K39</f>
        <v>10</v>
      </c>
      <c r="L44" s="70">
        <f>'Sheet1 (3)'!L39</f>
        <v>10</v>
      </c>
      <c r="M44" s="70">
        <f>'Sheet1 (3)'!M39</f>
        <v>0</v>
      </c>
      <c r="N44" s="296">
        <f>'Sheet1 (3)'!N39</f>
        <v>0</v>
      </c>
      <c r="O44" s="71">
        <v>20</v>
      </c>
      <c r="P44" s="253">
        <f t="shared" si="10"/>
        <v>0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21.454565570528004</v>
      </c>
      <c r="T44" s="10"/>
      <c r="Z44" s="10"/>
    </row>
    <row r="45" spans="2:30" ht="19" customHeight="1" x14ac:dyDescent="0.35">
      <c r="B45" s="415"/>
      <c r="C45" s="284" t="s">
        <v>119</v>
      </c>
      <c r="D45" s="70">
        <f>'Sheet1 (3)'!D40</f>
        <v>2</v>
      </c>
      <c r="E45" s="70">
        <f>'Sheet1 (3)'!E40</f>
        <v>1</v>
      </c>
      <c r="F45" s="70">
        <f>'Sheet1 (3)'!F40</f>
        <v>3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50</v>
      </c>
      <c r="M45" s="70">
        <f>'Sheet1 (3)'!M40</f>
        <v>0</v>
      </c>
      <c r="N45" s="296">
        <f>'Sheet1 (3)'!N40</f>
        <v>2</v>
      </c>
      <c r="O45" s="71">
        <v>5</v>
      </c>
      <c r="P45" s="253">
        <f t="shared" si="10"/>
        <v>0.4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5"/>
      <c r="C46" s="236" t="s">
        <v>100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6"/>
      <c r="C47" s="132" t="s">
        <v>90</v>
      </c>
      <c r="D47" s="160">
        <f t="shared" ref="D47:O47" si="35">SUM(D41:D46)</f>
        <v>3</v>
      </c>
      <c r="E47" s="160">
        <f t="shared" si="35"/>
        <v>1</v>
      </c>
      <c r="F47" s="160">
        <f t="shared" si="35"/>
        <v>4</v>
      </c>
      <c r="G47" s="160">
        <f t="shared" si="35"/>
        <v>1</v>
      </c>
      <c r="H47" s="160">
        <f t="shared" si="35"/>
        <v>0</v>
      </c>
      <c r="I47" s="237">
        <f t="shared" si="35"/>
        <v>833</v>
      </c>
      <c r="J47" s="282">
        <f t="shared" si="35"/>
        <v>351</v>
      </c>
      <c r="K47" s="282">
        <f t="shared" si="35"/>
        <v>1184</v>
      </c>
      <c r="L47" s="282">
        <f t="shared" si="35"/>
        <v>1178</v>
      </c>
      <c r="M47" s="282">
        <f t="shared" si="35"/>
        <v>1</v>
      </c>
      <c r="N47" s="282">
        <f t="shared" si="35"/>
        <v>5</v>
      </c>
      <c r="O47" s="282">
        <f t="shared" si="35"/>
        <v>92</v>
      </c>
      <c r="P47" s="283">
        <f t="shared" si="10"/>
        <v>5.434782608695652E-2</v>
      </c>
      <c r="Q47" s="304">
        <f t="shared" si="15"/>
        <v>8.4459459459459464E-4</v>
      </c>
      <c r="R47" s="305">
        <v>2674787</v>
      </c>
      <c r="S47" s="306">
        <f t="shared" si="16"/>
        <v>44.2652069118027</v>
      </c>
      <c r="T47" s="10"/>
      <c r="Z47" s="10"/>
    </row>
    <row r="48" spans="2:30" ht="19" customHeight="1" x14ac:dyDescent="0.35">
      <c r="B48" s="414" t="s">
        <v>29</v>
      </c>
      <c r="C48" s="91" t="s">
        <v>104</v>
      </c>
      <c r="D48" s="121">
        <f>'Sheet1 (3)'!D42</f>
        <v>0</v>
      </c>
      <c r="E48" s="121">
        <f>'Sheet1 (3)'!E42</f>
        <v>0</v>
      </c>
      <c r="F48" s="121">
        <f>'Sheet1 (3)'!F42</f>
        <v>0</v>
      </c>
      <c r="G48" s="121">
        <f>'Sheet1 (3)'!G42</f>
        <v>1</v>
      </c>
      <c r="H48" s="121">
        <f>'Sheet1 (3)'!H42</f>
        <v>0</v>
      </c>
      <c r="I48" s="121">
        <f>'Sheet1 (3)'!I42</f>
        <v>53</v>
      </c>
      <c r="J48" s="121">
        <f>'Sheet1 (3)'!J42</f>
        <v>2</v>
      </c>
      <c r="K48" s="121">
        <f>'Sheet1 (3)'!K42</f>
        <v>55</v>
      </c>
      <c r="L48" s="121">
        <f>'Sheet1 (3)'!L42</f>
        <v>49</v>
      </c>
      <c r="M48" s="121">
        <f>'Sheet1 (3)'!M42</f>
        <v>3</v>
      </c>
      <c r="N48" s="121">
        <f>'Sheet1 (3)'!N42</f>
        <v>3</v>
      </c>
      <c r="O48" s="156">
        <v>5</v>
      </c>
      <c r="P48" s="157">
        <f t="shared" ref="P48:P52" si="36">N48/O48</f>
        <v>0.6</v>
      </c>
      <c r="Q48" s="76">
        <f t="shared" ref="Q48:Q52" si="37">M48/K48</f>
        <v>5.4545454545454543E-2</v>
      </c>
      <c r="R48" s="113">
        <f>VLOOKUP(C48,'Sheet1 (3)'!C:P,14,0)</f>
        <v>116603.80734837931</v>
      </c>
      <c r="S48" s="119">
        <f t="shared" ref="S48:S52" si="38">(K48/R48)*100000</f>
        <v>47.168271131726854</v>
      </c>
      <c r="T48" s="10"/>
      <c r="Z48" s="10"/>
    </row>
    <row r="49" spans="2:30" ht="19" customHeight="1" x14ac:dyDescent="0.35">
      <c r="B49" s="415"/>
      <c r="C49" s="202" t="s">
        <v>103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5"/>
      <c r="C50" s="284" t="s">
        <v>115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5"/>
      <c r="C51" s="242" t="s">
        <v>105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6"/>
      <c r="C52" s="132" t="s">
        <v>102</v>
      </c>
      <c r="D52" s="241">
        <f t="shared" ref="D52:O52" si="42">SUM(D48:D51)</f>
        <v>0</v>
      </c>
      <c r="E52" s="160">
        <f t="shared" si="42"/>
        <v>0</v>
      </c>
      <c r="F52" s="160">
        <f t="shared" si="42"/>
        <v>0</v>
      </c>
      <c r="G52" s="160">
        <f t="shared" si="42"/>
        <v>1</v>
      </c>
      <c r="H52" s="160">
        <f t="shared" si="42"/>
        <v>0</v>
      </c>
      <c r="I52" s="160">
        <f t="shared" si="42"/>
        <v>70</v>
      </c>
      <c r="J52" s="160">
        <f t="shared" si="42"/>
        <v>29</v>
      </c>
      <c r="K52" s="160">
        <f t="shared" si="42"/>
        <v>99</v>
      </c>
      <c r="L52" s="160">
        <f t="shared" si="42"/>
        <v>93</v>
      </c>
      <c r="M52" s="160">
        <f t="shared" si="42"/>
        <v>3</v>
      </c>
      <c r="N52" s="160">
        <f t="shared" si="42"/>
        <v>3</v>
      </c>
      <c r="O52" s="133">
        <f t="shared" si="42"/>
        <v>35</v>
      </c>
      <c r="P52" s="134">
        <f t="shared" si="36"/>
        <v>8.5714285714285715E-2</v>
      </c>
      <c r="Q52" s="135">
        <f t="shared" si="37"/>
        <v>3.0303030303030304E-2</v>
      </c>
      <c r="R52" s="136">
        <v>2674787</v>
      </c>
      <c r="S52" s="137">
        <f t="shared" si="38"/>
        <v>3.7012292941456644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42</v>
      </c>
      <c r="E53" s="78">
        <f t="shared" si="43"/>
        <v>2</v>
      </c>
      <c r="F53" s="78">
        <f t="shared" si="43"/>
        <v>44</v>
      </c>
      <c r="G53" s="78">
        <f t="shared" si="43"/>
        <v>44</v>
      </c>
      <c r="H53" s="78">
        <f t="shared" si="43"/>
        <v>0</v>
      </c>
      <c r="I53" s="78">
        <f t="shared" si="43"/>
        <v>8368</v>
      </c>
      <c r="J53" s="78">
        <f t="shared" si="43"/>
        <v>2964</v>
      </c>
      <c r="K53" s="78">
        <f t="shared" si="43"/>
        <v>11332</v>
      </c>
      <c r="L53" s="78">
        <f t="shared" si="43"/>
        <v>11221</v>
      </c>
      <c r="M53" s="78">
        <f t="shared" si="43"/>
        <v>26</v>
      </c>
      <c r="N53" s="78">
        <f t="shared" si="43"/>
        <v>85</v>
      </c>
      <c r="O53" s="158">
        <f t="shared" si="43"/>
        <v>714</v>
      </c>
      <c r="P53" s="79">
        <f>N53/O53</f>
        <v>0.11904761904761904</v>
      </c>
      <c r="Q53" s="79">
        <f t="shared" si="15"/>
        <v>2.2943875750088246E-3</v>
      </c>
      <c r="R53" s="105">
        <v>33244414</v>
      </c>
      <c r="S53" s="106">
        <f>(K53/R53)*100000</f>
        <v>34.086929611693563</v>
      </c>
      <c r="T53" s="10"/>
      <c r="AA53" s="24">
        <f>SUM(AA9:AA34)</f>
        <v>1646</v>
      </c>
      <c r="AB53" s="24">
        <f>SUM(AB9:AB34)</f>
        <v>2581</v>
      </c>
      <c r="AC53" s="24">
        <f>SUM(AC9:AC34)</f>
        <v>935</v>
      </c>
      <c r="AD53" s="24" t="str">
        <f t="shared" si="31"/>
        <v>Not OK</v>
      </c>
    </row>
    <row r="55" spans="2:30" ht="15.5" x14ac:dyDescent="0.35">
      <c r="B55" s="11"/>
      <c r="C55" s="173" t="s">
        <v>92</v>
      </c>
      <c r="E55" s="12"/>
      <c r="G55" s="12"/>
      <c r="H55" s="13"/>
    </row>
    <row r="56" spans="2:30" x14ac:dyDescent="0.35">
      <c r="F56" s="13"/>
    </row>
  </sheetData>
  <autoFilter ref="AA3:AD53"/>
  <mergeCells count="19">
    <mergeCell ref="B48:B52"/>
    <mergeCell ref="B21:B25"/>
    <mergeCell ref="B26:B33"/>
    <mergeCell ref="B34:B40"/>
    <mergeCell ref="B4:B8"/>
    <mergeCell ref="B41:B47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35">
      <c r="B3" s="430"/>
      <c r="C3" s="424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35">
      <c r="B4" s="427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8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15.5" x14ac:dyDescent="0.3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A5064-3D82-4A99-80FF-D437A8242EB4}"/>
</file>

<file path=customXml/itemProps2.xml><?xml version="1.0" encoding="utf-8"?>
<ds:datastoreItem xmlns:ds="http://schemas.openxmlformats.org/officeDocument/2006/customXml" ds:itemID="{A9DB870C-7BB0-4570-9C83-BA6B5EE44C2A}"/>
</file>

<file path=customXml/itemProps3.xml><?xml version="1.0" encoding="utf-8"?>
<ds:datastoreItem xmlns:ds="http://schemas.openxmlformats.org/officeDocument/2006/customXml" ds:itemID="{D3A87F5A-2768-413F-B67E-B2F64FA72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2023-01-12T09:05:37Z</dcterms:created>
  <dcterms:modified xsi:type="dcterms:W3CDTF">2024-02-10T13:56:31Z</dcterms:modified>
</cp:coreProperties>
</file>