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IASvsRegions" sheetId="9" r:id="rId1"/>
    <sheet name="Working_IASvsRegions" sheetId="1" r:id="rId2"/>
    <sheet name="Regions" sheetId="2" r:id="rId3"/>
    <sheet name="PostgresSQL_IAS" sheetId="5" r:id="rId4"/>
  </sheets>
  <calcPr calcId="125725"/>
</workbook>
</file>

<file path=xl/calcChain.xml><?xml version="1.0" encoding="utf-8"?>
<calcChain xmlns="http://schemas.openxmlformats.org/spreadsheetml/2006/main">
  <c r="D46" i="9"/>
  <c r="H46" s="1"/>
  <c r="D45"/>
  <c r="H45" s="1"/>
  <c r="D44"/>
  <c r="H44" s="1"/>
  <c r="D43"/>
  <c r="H43" s="1"/>
  <c r="D42"/>
  <c r="H42" s="1"/>
  <c r="D41"/>
  <c r="H41" s="1"/>
  <c r="D40"/>
  <c r="H40" s="1"/>
  <c r="D39"/>
  <c r="H39" s="1"/>
  <c r="D38"/>
  <c r="H38" s="1"/>
  <c r="D37"/>
  <c r="H37" s="1"/>
  <c r="D36"/>
  <c r="H36" s="1"/>
  <c r="D35"/>
  <c r="H35" s="1"/>
  <c r="D34"/>
  <c r="H34" s="1"/>
  <c r="D33"/>
  <c r="H33" s="1"/>
  <c r="D32"/>
  <c r="H32" s="1"/>
  <c r="D31"/>
  <c r="H31" s="1"/>
  <c r="D30"/>
  <c r="H30" s="1"/>
  <c r="D29"/>
  <c r="H29" s="1"/>
  <c r="D28"/>
  <c r="H28" s="1"/>
  <c r="D27"/>
  <c r="H27" s="1"/>
  <c r="D26"/>
  <c r="H26" s="1"/>
  <c r="D25"/>
  <c r="H25" s="1"/>
  <c r="D24"/>
  <c r="H24" s="1"/>
  <c r="D23"/>
  <c r="H23" s="1"/>
  <c r="D22"/>
  <c r="H22" s="1"/>
  <c r="D21"/>
  <c r="H21" s="1"/>
  <c r="D20"/>
  <c r="H20" s="1"/>
  <c r="D19"/>
  <c r="H19" s="1"/>
  <c r="D18"/>
  <c r="H18" s="1"/>
  <c r="D17"/>
  <c r="H17" s="1"/>
  <c r="D16"/>
  <c r="H16" s="1"/>
  <c r="D15"/>
  <c r="H15" s="1"/>
  <c r="D14"/>
  <c r="H14" s="1"/>
  <c r="D13"/>
  <c r="H13" s="1"/>
  <c r="D12"/>
  <c r="H12" s="1"/>
  <c r="D11"/>
  <c r="H11" s="1"/>
  <c r="D10"/>
  <c r="H10" s="1"/>
  <c r="D9"/>
  <c r="H9" s="1"/>
  <c r="D8"/>
  <c r="H8" s="1"/>
  <c r="D7"/>
  <c r="H7" s="1"/>
  <c r="D6"/>
  <c r="H6" s="1"/>
  <c r="D5"/>
  <c r="H5" s="1"/>
  <c r="D4"/>
  <c r="H4" s="1"/>
  <c r="D3"/>
  <c r="H3" s="1"/>
  <c r="D2"/>
  <c r="H2" s="1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2"/>
  <c r="B3"/>
  <c r="H3" s="1"/>
  <c r="K3" s="1"/>
  <c r="B4"/>
  <c r="H4" s="1"/>
  <c r="K4" s="1"/>
  <c r="B5"/>
  <c r="H5" s="1"/>
  <c r="K5" s="1"/>
  <c r="B6"/>
  <c r="H6" s="1"/>
  <c r="K6" s="1"/>
  <c r="B7"/>
  <c r="H7" s="1"/>
  <c r="K7" s="1"/>
  <c r="B8"/>
  <c r="H8" s="1"/>
  <c r="K8" s="1"/>
  <c r="B9"/>
  <c r="H9" s="1"/>
  <c r="K9" s="1"/>
  <c r="B10"/>
  <c r="H10" s="1"/>
  <c r="K10" s="1"/>
  <c r="B11"/>
  <c r="H11" s="1"/>
  <c r="K11" s="1"/>
  <c r="B12"/>
  <c r="H12" s="1"/>
  <c r="K12" s="1"/>
  <c r="B13"/>
  <c r="H13" s="1"/>
  <c r="K13" s="1"/>
  <c r="B14"/>
  <c r="H14" s="1"/>
  <c r="K14" s="1"/>
  <c r="B15"/>
  <c r="H15" s="1"/>
  <c r="K15" s="1"/>
  <c r="B16"/>
  <c r="H16" s="1"/>
  <c r="K16" s="1"/>
  <c r="B17"/>
  <c r="H17" s="1"/>
  <c r="K17" s="1"/>
  <c r="B18"/>
  <c r="H18" s="1"/>
  <c r="K18" s="1"/>
  <c r="B19"/>
  <c r="H19" s="1"/>
  <c r="K19" s="1"/>
  <c r="B20"/>
  <c r="H20" s="1"/>
  <c r="K20" s="1"/>
  <c r="B21"/>
  <c r="H21" s="1"/>
  <c r="K21" s="1"/>
  <c r="B22"/>
  <c r="H22" s="1"/>
  <c r="K22" s="1"/>
  <c r="B23"/>
  <c r="H23" s="1"/>
  <c r="K23" s="1"/>
  <c r="B24"/>
  <c r="H24" s="1"/>
  <c r="K24" s="1"/>
  <c r="B25"/>
  <c r="H25" s="1"/>
  <c r="K25" s="1"/>
  <c r="B26"/>
  <c r="H26" s="1"/>
  <c r="K26" s="1"/>
  <c r="B27"/>
  <c r="H27" s="1"/>
  <c r="K27" s="1"/>
  <c r="B28"/>
  <c r="H28" s="1"/>
  <c r="K28" s="1"/>
  <c r="B29"/>
  <c r="H29" s="1"/>
  <c r="K29" s="1"/>
  <c r="B30"/>
  <c r="H30" s="1"/>
  <c r="K30" s="1"/>
  <c r="B31"/>
  <c r="H31" s="1"/>
  <c r="K31" s="1"/>
  <c r="B32"/>
  <c r="H32" s="1"/>
  <c r="K32" s="1"/>
  <c r="B33"/>
  <c r="H33" s="1"/>
  <c r="K33" s="1"/>
  <c r="B34"/>
  <c r="H34" s="1"/>
  <c r="K34" s="1"/>
  <c r="B35"/>
  <c r="H35" s="1"/>
  <c r="K35" s="1"/>
  <c r="B36"/>
  <c r="H36" s="1"/>
  <c r="K36" s="1"/>
  <c r="B37"/>
  <c r="H37" s="1"/>
  <c r="K37" s="1"/>
  <c r="B38"/>
  <c r="H38" s="1"/>
  <c r="K38" s="1"/>
  <c r="B39"/>
  <c r="H39" s="1"/>
  <c r="K39" s="1"/>
  <c r="B40"/>
  <c r="H40" s="1"/>
  <c r="K40" s="1"/>
  <c r="B41"/>
  <c r="H41" s="1"/>
  <c r="K41" s="1"/>
  <c r="B42"/>
  <c r="H42" s="1"/>
  <c r="K42" s="1"/>
  <c r="B43"/>
  <c r="H43" s="1"/>
  <c r="K43" s="1"/>
  <c r="B44"/>
  <c r="H44" s="1"/>
  <c r="K44" s="1"/>
  <c r="B45"/>
  <c r="H45" s="1"/>
  <c r="K45" s="1"/>
  <c r="B46"/>
  <c r="H46" s="1"/>
  <c r="K46" s="1"/>
  <c r="B2"/>
  <c r="H2" s="1"/>
  <c r="K2" s="1"/>
</calcChain>
</file>

<file path=xl/sharedStrings.xml><?xml version="1.0" encoding="utf-8"?>
<sst xmlns="http://schemas.openxmlformats.org/spreadsheetml/2006/main" count="264" uniqueCount="74">
  <si>
    <t>IASRid</t>
  </si>
  <si>
    <t>IASR_NAME</t>
  </si>
  <si>
    <t>IASR_OBS</t>
  </si>
  <si>
    <t>IASR_ORDER</t>
  </si>
  <si>
    <t>Belgique</t>
  </si>
  <si>
    <t>Zone de recherche d'espèces invasives en Belgique</t>
  </si>
  <si>
    <t>México</t>
  </si>
  <si>
    <t>Ambito de búsqueda de especies invasoras en México</t>
  </si>
  <si>
    <t>Continental Europe</t>
  </si>
  <si>
    <t>Base layer to study common IAS throughout Continental Europe. May require adjustements in the species and in the regions</t>
  </si>
  <si>
    <t>España</t>
  </si>
  <si>
    <t>Ámbito de especies invasoras en España</t>
  </si>
  <si>
    <t>Catalunya</t>
  </si>
  <si>
    <t>Àmbit de cerca d'espècies invasores a Catalunya</t>
  </si>
  <si>
    <t>Barcelona</t>
  </si>
  <si>
    <t>Àmbit de cerca d'espècies invasores a Barcelona</t>
  </si>
  <si>
    <t>Montseny</t>
  </si>
  <si>
    <t>Àmbit de cerca d'espècies invasores al Montseny</t>
  </si>
  <si>
    <t>Delta de l'Ebre</t>
  </si>
  <si>
    <t>Àmbit de cerca d'espècies invasores al Delta de l'Ebre</t>
  </si>
  <si>
    <t>Baix Empordà</t>
  </si>
  <si>
    <t>Àmbit de 6 municipis del Baix Empordà. Àrea creada en principi per a poder localitzar el cargol Poma</t>
  </si>
  <si>
    <t>IAS_scientificname</t>
  </si>
  <si>
    <t>Agave americana</t>
  </si>
  <si>
    <t>Ailanthus altissima</t>
  </si>
  <si>
    <t>Cortaderia selloana</t>
  </si>
  <si>
    <t>Opuntia spp.</t>
  </si>
  <si>
    <t>Senecio angulatus</t>
  </si>
  <si>
    <t>Dreissena polymorpha</t>
  </si>
  <si>
    <t>Rhynchophorus ferrugineus</t>
  </si>
  <si>
    <t>Procambarus clarkii</t>
  </si>
  <si>
    <t>Trachemys scripta</t>
  </si>
  <si>
    <t>Estrilda astrild</t>
  </si>
  <si>
    <t>Myocastor coypus</t>
  </si>
  <si>
    <t>Carpobrotus spp.</t>
  </si>
  <si>
    <t>Neovison vison</t>
  </si>
  <si>
    <t>Cotoneaster horizontalis</t>
  </si>
  <si>
    <t>Heracleum mantegazzianum</t>
  </si>
  <si>
    <t>Phytolacca americana</t>
  </si>
  <si>
    <t>Myiopsitta monachus</t>
  </si>
  <si>
    <t>Psittacula krameri</t>
  </si>
  <si>
    <t>Psittacula eupatria</t>
  </si>
  <si>
    <t>Procyon lotor</t>
  </si>
  <si>
    <t>Pomacea insularum</t>
  </si>
  <si>
    <t>IAS_Id_postgresql_Isaac</t>
  </si>
  <si>
    <t>IAS_id_postgresql_BB</t>
  </si>
  <si>
    <t>1;"Agave americana"</t>
  </si>
  <si>
    <t>2;"Ailanthus altissima"</t>
  </si>
  <si>
    <t>4;"Cortaderia selloana"</t>
  </si>
  <si>
    <t>15;"Opuntia spp."</t>
  </si>
  <si>
    <t>11;"Senecio angulatus"</t>
  </si>
  <si>
    <t>7;"Dreissena polymorpha"</t>
  </si>
  <si>
    <t>6;"Estrilda astrild"</t>
  </si>
  <si>
    <t>14;"Myocastor coypus"</t>
  </si>
  <si>
    <t>3;"Carpobrotus spp."</t>
  </si>
  <si>
    <t>17;"Neovison vison"</t>
  </si>
  <si>
    <t>5;"Cotoneaster horizontalis"</t>
  </si>
  <si>
    <t>10;"Heracleum mantegazzianum"</t>
  </si>
  <si>
    <t>16;"Phytolacca americana"</t>
  </si>
  <si>
    <t>12;"Myiopsitta monachus"</t>
  </si>
  <si>
    <t>13;"Psittacula krameri"</t>
  </si>
  <si>
    <t>9;"Psittacula eupatria"</t>
  </si>
  <si>
    <t>18;"Procyon lotor"</t>
  </si>
  <si>
    <t>IAS_id_BB</t>
  </si>
  <si>
    <t>IAS_ID_ISAAC</t>
  </si>
  <si>
    <t>IAS_scientificname (SEGONS CODI ISAAC)</t>
  </si>
  <si>
    <t>comprobarció</t>
  </si>
  <si>
    <t>ORDER</t>
  </si>
  <si>
    <t>IASORDRE</t>
  </si>
  <si>
    <t>º</t>
  </si>
  <si>
    <t>ORDER_REG</t>
  </si>
  <si>
    <t>ORDER_IAS</t>
  </si>
  <si>
    <t>ORDER_IAS2</t>
  </si>
  <si>
    <t>rev.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</si>
</sst>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NumberFormat="1"/>
    <xf numFmtId="0" fontId="0" fillId="4" borderId="0" xfId="0" applyFill="1"/>
    <xf numFmtId="0" fontId="0" fillId="0" borderId="0" xfId="0" applyNumberFormat="1" applyFill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2" fillId="0" borderId="0" xfId="0" applyNumberFormat="1" applyFont="1"/>
    <xf numFmtId="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A3" sqref="A3"/>
    </sheetView>
  </sheetViews>
  <sheetFormatPr baseColWidth="10" defaultRowHeight="15"/>
  <cols>
    <col min="1" max="1" width="13" bestFit="1" customWidth="1"/>
    <col min="4" max="4" width="38.140625" bestFit="1" customWidth="1"/>
    <col min="6" max="6" width="26.42578125" bestFit="1" customWidth="1"/>
    <col min="7" max="7" width="21.5703125" customWidth="1"/>
    <col min="8" max="8" width="13.140625" bestFit="1" customWidth="1"/>
  </cols>
  <sheetData>
    <row r="1" spans="1:8">
      <c r="A1" s="1" t="s">
        <v>64</v>
      </c>
      <c r="B1" s="1" t="s">
        <v>0</v>
      </c>
      <c r="C1" s="1" t="s">
        <v>67</v>
      </c>
      <c r="D1" s="5" t="s">
        <v>65</v>
      </c>
      <c r="E1" s="5" t="s">
        <v>63</v>
      </c>
      <c r="F1" s="5" t="s">
        <v>22</v>
      </c>
      <c r="G1" s="5" t="s">
        <v>1</v>
      </c>
      <c r="H1" s="5" t="s">
        <v>73</v>
      </c>
    </row>
    <row r="2" spans="1:8">
      <c r="A2" s="4">
        <v>2</v>
      </c>
      <c r="B2">
        <v>100</v>
      </c>
      <c r="C2">
        <v>990</v>
      </c>
      <c r="D2" s="10" t="str">
        <f>VLOOKUP(A2,PostgresSQL_IAS!$B$2:$C$20,2,FALSE)</f>
        <v>Ailanthus altissima</v>
      </c>
      <c r="E2" s="11">
        <v>1</v>
      </c>
      <c r="F2" s="8" t="s">
        <v>24</v>
      </c>
      <c r="G2" s="8" t="s">
        <v>8</v>
      </c>
      <c r="H2" s="10" t="b">
        <f>D2=F2</f>
        <v>1</v>
      </c>
    </row>
    <row r="3" spans="1:8">
      <c r="A3" s="4">
        <v>8</v>
      </c>
      <c r="B3">
        <v>8</v>
      </c>
      <c r="C3">
        <v>500990</v>
      </c>
      <c r="D3" s="10" t="str">
        <f>VLOOKUP(A3,PostgresSQL_IAS!$B$2:$C$20,2,FALSE)</f>
        <v>Pomacea insularum</v>
      </c>
      <c r="E3" s="11">
        <v>21</v>
      </c>
      <c r="F3" s="8" t="s">
        <v>43</v>
      </c>
      <c r="G3" s="8" t="s">
        <v>18</v>
      </c>
      <c r="H3" s="10" t="b">
        <f t="shared" ref="H3:H46" si="0">D3=F3</f>
        <v>1</v>
      </c>
    </row>
    <row r="4" spans="1:8">
      <c r="A4" s="4">
        <v>8</v>
      </c>
      <c r="B4">
        <v>9</v>
      </c>
      <c r="C4">
        <v>400990</v>
      </c>
      <c r="D4" s="10" t="str">
        <f>VLOOKUP(A4,PostgresSQL_IAS!$B$2:$C$20,2,FALSE)</f>
        <v>Pomacea insularum</v>
      </c>
      <c r="E4" s="11">
        <v>21</v>
      </c>
      <c r="F4" s="8" t="s">
        <v>43</v>
      </c>
      <c r="G4" s="8" t="s">
        <v>20</v>
      </c>
      <c r="H4" s="10" t="b">
        <f t="shared" si="0"/>
        <v>1</v>
      </c>
    </row>
    <row r="5" spans="1:8">
      <c r="A5" s="4">
        <v>14</v>
      </c>
      <c r="B5">
        <v>1</v>
      </c>
      <c r="C5">
        <v>500900</v>
      </c>
      <c r="D5" s="10" t="str">
        <f>VLOOKUP(A5,PostgresSQL_IAS!$B$2:$C$20,2,FALSE)</f>
        <v>Myocastor coypus</v>
      </c>
      <c r="E5" s="11">
        <v>11</v>
      </c>
      <c r="F5" s="8" t="s">
        <v>33</v>
      </c>
      <c r="G5" s="8" t="s">
        <v>16</v>
      </c>
      <c r="H5" s="10" t="b">
        <f t="shared" si="0"/>
        <v>1</v>
      </c>
    </row>
    <row r="6" spans="1:8">
      <c r="A6" s="4">
        <v>2</v>
      </c>
      <c r="B6" s="7">
        <v>6</v>
      </c>
      <c r="C6">
        <v>990</v>
      </c>
      <c r="D6" s="10" t="str">
        <f>VLOOKUP(A6,PostgresSQL_IAS!$B$2:$C$20,2,FALSE)</f>
        <v>Ailanthus altissima</v>
      </c>
      <c r="E6" s="12">
        <v>1</v>
      </c>
      <c r="F6" s="9" t="s">
        <v>24</v>
      </c>
      <c r="G6" s="9" t="s">
        <v>6</v>
      </c>
      <c r="H6" s="10" t="b">
        <f t="shared" si="0"/>
        <v>1</v>
      </c>
    </row>
    <row r="7" spans="1:8">
      <c r="A7" s="4">
        <v>1</v>
      </c>
      <c r="B7">
        <v>0</v>
      </c>
      <c r="C7">
        <v>150000</v>
      </c>
      <c r="D7" s="10" t="str">
        <f>VLOOKUP(A7,PostgresSQL_IAS!$B$2:$C$20,2,FALSE)</f>
        <v>Agave americana</v>
      </c>
      <c r="E7" s="11">
        <v>0</v>
      </c>
      <c r="F7" s="8" t="s">
        <v>23</v>
      </c>
      <c r="G7" s="8" t="s">
        <v>12</v>
      </c>
      <c r="H7" s="10" t="b">
        <f t="shared" si="0"/>
        <v>1</v>
      </c>
    </row>
    <row r="8" spans="1:8">
      <c r="A8" s="4">
        <v>2</v>
      </c>
      <c r="B8">
        <v>0</v>
      </c>
      <c r="C8">
        <v>150990</v>
      </c>
      <c r="D8" s="10" t="str">
        <f>VLOOKUP(A8,PostgresSQL_IAS!$B$2:$C$20,2,FALSE)</f>
        <v>Ailanthus altissima</v>
      </c>
      <c r="E8" s="11">
        <v>1</v>
      </c>
      <c r="F8" s="8" t="s">
        <v>24</v>
      </c>
      <c r="G8" s="8" t="s">
        <v>12</v>
      </c>
      <c r="H8" s="10" t="b">
        <f t="shared" si="0"/>
        <v>1</v>
      </c>
    </row>
    <row r="9" spans="1:8">
      <c r="A9" s="4">
        <v>4</v>
      </c>
      <c r="B9">
        <v>0</v>
      </c>
      <c r="C9">
        <v>150950</v>
      </c>
      <c r="D9" s="10" t="str">
        <f>VLOOKUP(A9,PostgresSQL_IAS!$B$2:$C$20,2,FALSE)</f>
        <v>Cortaderia selloana</v>
      </c>
      <c r="E9" s="11">
        <v>3</v>
      </c>
      <c r="F9" s="8" t="s">
        <v>25</v>
      </c>
      <c r="G9" s="8" t="s">
        <v>12</v>
      </c>
      <c r="H9" s="10" t="b">
        <f t="shared" si="0"/>
        <v>1</v>
      </c>
    </row>
    <row r="10" spans="1:8">
      <c r="A10" s="4">
        <v>15</v>
      </c>
      <c r="B10">
        <v>0</v>
      </c>
      <c r="C10">
        <v>150970</v>
      </c>
      <c r="D10" s="10" t="str">
        <f>VLOOKUP(A10,PostgresSQL_IAS!$B$2:$C$20,2,FALSE)</f>
        <v>Opuntia spp.</v>
      </c>
      <c r="E10" s="11">
        <v>4</v>
      </c>
      <c r="F10" s="8" t="s">
        <v>26</v>
      </c>
      <c r="G10" s="8" t="s">
        <v>12</v>
      </c>
      <c r="H10" s="10" t="b">
        <f t="shared" si="0"/>
        <v>1</v>
      </c>
    </row>
    <row r="11" spans="1:8">
      <c r="A11" s="4">
        <v>11</v>
      </c>
      <c r="B11">
        <v>0</v>
      </c>
      <c r="C11">
        <v>150000</v>
      </c>
      <c r="D11" s="10" t="str">
        <f>VLOOKUP(A11,PostgresSQL_IAS!$B$2:$C$20,2,FALSE)</f>
        <v>Senecio angulatus</v>
      </c>
      <c r="E11" s="11">
        <v>5</v>
      </c>
      <c r="F11" s="8" t="s">
        <v>27</v>
      </c>
      <c r="G11" s="8" t="s">
        <v>12</v>
      </c>
      <c r="H11" s="10" t="b">
        <f t="shared" si="0"/>
        <v>1</v>
      </c>
    </row>
    <row r="12" spans="1:8">
      <c r="A12" s="4">
        <v>7</v>
      </c>
      <c r="B12">
        <v>0</v>
      </c>
      <c r="C12">
        <v>150900</v>
      </c>
      <c r="D12" s="10" t="str">
        <f>VLOOKUP(A12,PostgresSQL_IAS!$B$2:$C$20,2,FALSE)</f>
        <v>Dreissena polymorpha</v>
      </c>
      <c r="E12" s="11">
        <v>6</v>
      </c>
      <c r="F12" s="8" t="s">
        <v>28</v>
      </c>
      <c r="G12" s="8" t="s">
        <v>12</v>
      </c>
      <c r="H12" s="10" t="b">
        <f t="shared" si="0"/>
        <v>1</v>
      </c>
    </row>
    <row r="13" spans="1:8">
      <c r="A13" s="4">
        <v>19</v>
      </c>
      <c r="B13">
        <v>0</v>
      </c>
      <c r="C13">
        <v>150940</v>
      </c>
      <c r="D13" s="10" t="str">
        <f>VLOOKUP(A13,PostgresSQL_IAS!$B$2:$C$20,2,FALSE)</f>
        <v>Rhynchophorus ferrugineus</v>
      </c>
      <c r="E13" s="11">
        <v>7</v>
      </c>
      <c r="F13" s="8" t="s">
        <v>29</v>
      </c>
      <c r="G13" s="8" t="s">
        <v>12</v>
      </c>
      <c r="H13" s="10" t="b">
        <f t="shared" si="0"/>
        <v>1</v>
      </c>
    </row>
    <row r="14" spans="1:8">
      <c r="A14" s="4">
        <v>6</v>
      </c>
      <c r="B14">
        <v>0</v>
      </c>
      <c r="C14">
        <v>150000</v>
      </c>
      <c r="D14" s="10" t="str">
        <f>VLOOKUP(A14,PostgresSQL_IAS!$B$2:$C$20,2,FALSE)</f>
        <v>Estrilda astrild</v>
      </c>
      <c r="E14" s="11">
        <v>10</v>
      </c>
      <c r="F14" s="8" t="s">
        <v>32</v>
      </c>
      <c r="G14" s="8" t="s">
        <v>12</v>
      </c>
      <c r="H14" s="10" t="b">
        <f t="shared" si="0"/>
        <v>1</v>
      </c>
    </row>
    <row r="15" spans="1:8">
      <c r="A15" s="4">
        <v>14</v>
      </c>
      <c r="B15">
        <v>0</v>
      </c>
      <c r="C15">
        <v>150900</v>
      </c>
      <c r="D15" s="10" t="str">
        <f>VLOOKUP(A15,PostgresSQL_IAS!$B$2:$C$20,2,FALSE)</f>
        <v>Myocastor coypus</v>
      </c>
      <c r="E15" s="11">
        <v>11</v>
      </c>
      <c r="F15" s="8" t="s">
        <v>33</v>
      </c>
      <c r="G15" s="8" t="s">
        <v>12</v>
      </c>
      <c r="H15" s="10" t="b">
        <f t="shared" si="0"/>
        <v>1</v>
      </c>
    </row>
    <row r="16" spans="1:8">
      <c r="A16" s="4">
        <v>3</v>
      </c>
      <c r="B16">
        <v>0</v>
      </c>
      <c r="C16">
        <v>150970</v>
      </c>
      <c r="D16" s="10" t="str">
        <f>VLOOKUP(A16,PostgresSQL_IAS!$B$2:$C$20,2,FALSE)</f>
        <v>Carpobrotus spp.</v>
      </c>
      <c r="E16" s="11">
        <v>12</v>
      </c>
      <c r="F16" s="8" t="s">
        <v>34</v>
      </c>
      <c r="G16" s="8" t="s">
        <v>12</v>
      </c>
      <c r="H16" s="10" t="b">
        <f t="shared" si="0"/>
        <v>1</v>
      </c>
    </row>
    <row r="17" spans="1:8">
      <c r="A17" s="4">
        <v>17</v>
      </c>
      <c r="B17">
        <v>0</v>
      </c>
      <c r="C17">
        <v>150900</v>
      </c>
      <c r="D17" s="10" t="str">
        <f>VLOOKUP(A17,PostgresSQL_IAS!$B$2:$C$20,2,FALSE)</f>
        <v>Neovison vison</v>
      </c>
      <c r="E17" s="11">
        <v>13</v>
      </c>
      <c r="F17" s="8" t="s">
        <v>35</v>
      </c>
      <c r="G17" s="8" t="s">
        <v>12</v>
      </c>
      <c r="H17" s="10" t="b">
        <f t="shared" si="0"/>
        <v>1</v>
      </c>
    </row>
    <row r="18" spans="1:8">
      <c r="A18" s="4">
        <v>16</v>
      </c>
      <c r="B18">
        <v>0</v>
      </c>
      <c r="C18">
        <v>150000</v>
      </c>
      <c r="D18" s="10" t="str">
        <f>VLOOKUP(A18,PostgresSQL_IAS!$B$2:$C$20,2,FALSE)</f>
        <v>Phytolacca americana</v>
      </c>
      <c r="E18" s="11">
        <v>16</v>
      </c>
      <c r="F18" s="8" t="s">
        <v>38</v>
      </c>
      <c r="G18" s="8" t="s">
        <v>12</v>
      </c>
      <c r="H18" s="10" t="b">
        <f t="shared" si="0"/>
        <v>1</v>
      </c>
    </row>
    <row r="19" spans="1:8">
      <c r="A19" s="4">
        <v>12</v>
      </c>
      <c r="B19">
        <v>0</v>
      </c>
      <c r="C19">
        <v>150970</v>
      </c>
      <c r="D19" s="10" t="str">
        <f>VLOOKUP(A19,PostgresSQL_IAS!$B$2:$C$20,2,FALSE)</f>
        <v>Myiopsitta monachus</v>
      </c>
      <c r="E19" s="11">
        <v>17</v>
      </c>
      <c r="F19" s="8" t="s">
        <v>39</v>
      </c>
      <c r="G19" s="8" t="s">
        <v>12</v>
      </c>
      <c r="H19" s="10" t="b">
        <f t="shared" si="0"/>
        <v>1</v>
      </c>
    </row>
    <row r="20" spans="1:8">
      <c r="A20" s="4">
        <v>13</v>
      </c>
      <c r="B20" s="7">
        <v>0</v>
      </c>
      <c r="C20">
        <v>150970</v>
      </c>
      <c r="D20" s="10" t="str">
        <f>VLOOKUP(A20,PostgresSQL_IAS!$B$2:$C$20,2,FALSE)</f>
        <v>Psittacula krameri</v>
      </c>
      <c r="E20" s="12">
        <v>18</v>
      </c>
      <c r="F20" s="9" t="s">
        <v>40</v>
      </c>
      <c r="G20" s="9" t="s">
        <v>12</v>
      </c>
      <c r="H20" s="10" t="b">
        <f t="shared" si="0"/>
        <v>1</v>
      </c>
    </row>
    <row r="21" spans="1:8">
      <c r="A21" s="4">
        <v>2</v>
      </c>
      <c r="B21">
        <v>5</v>
      </c>
      <c r="C21">
        <v>100990</v>
      </c>
      <c r="D21" s="10" t="str">
        <f>VLOOKUP(A21,PostgresSQL_IAS!$B$2:$C$20,2,FALSE)</f>
        <v>Ailanthus altissima</v>
      </c>
      <c r="E21" s="11">
        <v>1</v>
      </c>
      <c r="F21" s="8" t="s">
        <v>24</v>
      </c>
      <c r="G21" s="8" t="s">
        <v>4</v>
      </c>
      <c r="H21" s="10" t="b">
        <f t="shared" si="0"/>
        <v>1</v>
      </c>
    </row>
    <row r="22" spans="1:8">
      <c r="A22" s="4">
        <v>14</v>
      </c>
      <c r="B22">
        <v>5</v>
      </c>
      <c r="C22">
        <v>100900</v>
      </c>
      <c r="D22" s="10" t="str">
        <f>VLOOKUP(A22,PostgresSQL_IAS!$B$2:$C$20,2,FALSE)</f>
        <v>Myocastor coypus</v>
      </c>
      <c r="E22" s="11">
        <v>11</v>
      </c>
      <c r="F22" s="8" t="s">
        <v>33</v>
      </c>
      <c r="G22" s="8" t="s">
        <v>4</v>
      </c>
      <c r="H22" s="10" t="b">
        <f t="shared" si="0"/>
        <v>1</v>
      </c>
    </row>
    <row r="23" spans="1:8">
      <c r="A23" s="4">
        <v>3</v>
      </c>
      <c r="B23">
        <v>5</v>
      </c>
      <c r="C23">
        <v>100970</v>
      </c>
      <c r="D23" s="10" t="str">
        <f>VLOOKUP(A23,PostgresSQL_IAS!$B$2:$C$20,2,FALSE)</f>
        <v>Carpobrotus spp.</v>
      </c>
      <c r="E23" s="11">
        <v>12</v>
      </c>
      <c r="F23" s="8" t="s">
        <v>34</v>
      </c>
      <c r="G23" s="8" t="s">
        <v>4</v>
      </c>
      <c r="H23" s="10" t="b">
        <f t="shared" si="0"/>
        <v>1</v>
      </c>
    </row>
    <row r="24" spans="1:8">
      <c r="A24" s="4">
        <v>17</v>
      </c>
      <c r="B24">
        <v>5</v>
      </c>
      <c r="C24">
        <v>100900</v>
      </c>
      <c r="D24" s="10" t="str">
        <f>VLOOKUP(A24,PostgresSQL_IAS!$B$2:$C$20,2,FALSE)</f>
        <v>Neovison vison</v>
      </c>
      <c r="E24" s="11">
        <v>13</v>
      </c>
      <c r="F24" s="8" t="s">
        <v>35</v>
      </c>
      <c r="G24" s="8" t="s">
        <v>4</v>
      </c>
      <c r="H24" s="10" t="b">
        <f t="shared" si="0"/>
        <v>1</v>
      </c>
    </row>
    <row r="25" spans="1:8">
      <c r="A25" s="4">
        <v>5</v>
      </c>
      <c r="B25">
        <v>5</v>
      </c>
      <c r="C25">
        <v>100970</v>
      </c>
      <c r="D25" s="10" t="str">
        <f>VLOOKUP(A25,PostgresSQL_IAS!$B$2:$C$20,2,FALSE)</f>
        <v>Cotoneaster horizontalis</v>
      </c>
      <c r="E25" s="11">
        <v>14</v>
      </c>
      <c r="F25" s="8" t="s">
        <v>36</v>
      </c>
      <c r="G25" s="8" t="s">
        <v>4</v>
      </c>
      <c r="H25" s="10" t="b">
        <f t="shared" si="0"/>
        <v>1</v>
      </c>
    </row>
    <row r="26" spans="1:8">
      <c r="A26" s="4">
        <v>10</v>
      </c>
      <c r="B26">
        <v>5</v>
      </c>
      <c r="C26">
        <v>100970</v>
      </c>
      <c r="D26" s="10" t="str">
        <f>VLOOKUP(A26,PostgresSQL_IAS!$B$2:$C$20,2,FALSE)</f>
        <v>Heracleum mantegazzianum</v>
      </c>
      <c r="E26" s="11">
        <v>15</v>
      </c>
      <c r="F26" s="8" t="s">
        <v>37</v>
      </c>
      <c r="G26" s="8" t="s">
        <v>4</v>
      </c>
      <c r="H26" s="10" t="b">
        <f t="shared" si="0"/>
        <v>1</v>
      </c>
    </row>
    <row r="27" spans="1:8">
      <c r="A27" s="4">
        <v>16</v>
      </c>
      <c r="B27">
        <v>5</v>
      </c>
      <c r="C27">
        <v>100000</v>
      </c>
      <c r="D27" s="10" t="str">
        <f>VLOOKUP(A27,PostgresSQL_IAS!$B$2:$C$20,2,FALSE)</f>
        <v>Phytolacca americana</v>
      </c>
      <c r="E27" s="11">
        <v>16</v>
      </c>
      <c r="F27" s="8" t="s">
        <v>38</v>
      </c>
      <c r="G27" s="8" t="s">
        <v>4</v>
      </c>
      <c r="H27" s="10" t="b">
        <f t="shared" si="0"/>
        <v>1</v>
      </c>
    </row>
    <row r="28" spans="1:8">
      <c r="A28" s="4">
        <v>12</v>
      </c>
      <c r="B28">
        <v>5</v>
      </c>
      <c r="C28">
        <v>100970</v>
      </c>
      <c r="D28" s="10" t="str">
        <f>VLOOKUP(A28,PostgresSQL_IAS!$B$2:$C$20,2,FALSE)</f>
        <v>Myiopsitta monachus</v>
      </c>
      <c r="E28" s="11">
        <v>17</v>
      </c>
      <c r="F28" s="8" t="s">
        <v>39</v>
      </c>
      <c r="G28" s="8" t="s">
        <v>4</v>
      </c>
      <c r="H28" s="10" t="b">
        <f t="shared" si="0"/>
        <v>1</v>
      </c>
    </row>
    <row r="29" spans="1:8">
      <c r="A29" s="4">
        <v>13</v>
      </c>
      <c r="B29">
        <v>5</v>
      </c>
      <c r="C29">
        <v>100970</v>
      </c>
      <c r="D29" s="10" t="str">
        <f>VLOOKUP(A29,PostgresSQL_IAS!$B$2:$C$20,2,FALSE)</f>
        <v>Psittacula krameri</v>
      </c>
      <c r="E29" s="11">
        <v>18</v>
      </c>
      <c r="F29" s="8" t="s">
        <v>40</v>
      </c>
      <c r="G29" s="8" t="s">
        <v>4</v>
      </c>
      <c r="H29" s="10" t="b">
        <f t="shared" si="0"/>
        <v>1</v>
      </c>
    </row>
    <row r="30" spans="1:8">
      <c r="A30" s="4">
        <v>9</v>
      </c>
      <c r="B30">
        <v>5</v>
      </c>
      <c r="C30">
        <v>100970</v>
      </c>
      <c r="D30" s="10" t="str">
        <f>VLOOKUP(A30,PostgresSQL_IAS!$B$2:$C$20,2,FALSE)</f>
        <v>Psittacula eupatria</v>
      </c>
      <c r="E30" s="11">
        <v>19</v>
      </c>
      <c r="F30" s="8" t="s">
        <v>41</v>
      </c>
      <c r="G30" s="8" t="s">
        <v>4</v>
      </c>
      <c r="H30" s="10" t="b">
        <f t="shared" si="0"/>
        <v>1</v>
      </c>
    </row>
    <row r="31" spans="1:8">
      <c r="A31" s="4">
        <v>18</v>
      </c>
      <c r="B31" s="7">
        <v>5</v>
      </c>
      <c r="C31">
        <v>100920</v>
      </c>
      <c r="D31" s="10" t="str">
        <f>VLOOKUP(A31,PostgresSQL_IAS!$B$2:$C$20,2,FALSE)</f>
        <v>Procyon lotor</v>
      </c>
      <c r="E31" s="12">
        <v>20</v>
      </c>
      <c r="F31" s="9" t="s">
        <v>42</v>
      </c>
      <c r="G31" s="9" t="s">
        <v>4</v>
      </c>
      <c r="H31" s="10" t="b">
        <f t="shared" si="0"/>
        <v>1</v>
      </c>
    </row>
    <row r="32" spans="1:8">
      <c r="A32" s="4">
        <v>1</v>
      </c>
      <c r="B32">
        <v>7</v>
      </c>
      <c r="C32">
        <v>100000</v>
      </c>
      <c r="D32" s="10" t="str">
        <f>VLOOKUP(A32,PostgresSQL_IAS!$B$2:$C$20,2,FALSE)</f>
        <v>Agave americana</v>
      </c>
      <c r="E32" s="11">
        <v>0</v>
      </c>
      <c r="F32" s="8" t="s">
        <v>23</v>
      </c>
      <c r="G32" s="8" t="s">
        <v>10</v>
      </c>
      <c r="H32" s="10" t="b">
        <f t="shared" si="0"/>
        <v>1</v>
      </c>
    </row>
    <row r="33" spans="1:8">
      <c r="A33" s="4">
        <v>2</v>
      </c>
      <c r="B33">
        <v>7</v>
      </c>
      <c r="C33">
        <v>100990</v>
      </c>
      <c r="D33" s="10" t="str">
        <f>VLOOKUP(A33,PostgresSQL_IAS!$B$2:$C$20,2,FALSE)</f>
        <v>Ailanthus altissima</v>
      </c>
      <c r="E33" s="11">
        <v>1</v>
      </c>
      <c r="F33" s="8" t="s">
        <v>24</v>
      </c>
      <c r="G33" s="8" t="s">
        <v>10</v>
      </c>
      <c r="H33" s="10" t="b">
        <f t="shared" si="0"/>
        <v>1</v>
      </c>
    </row>
    <row r="34" spans="1:8">
      <c r="A34" s="4">
        <v>4</v>
      </c>
      <c r="B34">
        <v>7</v>
      </c>
      <c r="C34">
        <v>100950</v>
      </c>
      <c r="D34" s="10" t="str">
        <f>VLOOKUP(A34,PostgresSQL_IAS!$B$2:$C$20,2,FALSE)</f>
        <v>Cortaderia selloana</v>
      </c>
      <c r="E34" s="11">
        <v>3</v>
      </c>
      <c r="F34" s="8" t="s">
        <v>25</v>
      </c>
      <c r="G34" s="8" t="s">
        <v>10</v>
      </c>
      <c r="H34" s="10" t="b">
        <f t="shared" si="0"/>
        <v>1</v>
      </c>
    </row>
    <row r="35" spans="1:8">
      <c r="A35" s="4">
        <v>15</v>
      </c>
      <c r="B35">
        <v>7</v>
      </c>
      <c r="C35">
        <v>100970</v>
      </c>
      <c r="D35" s="10" t="str">
        <f>VLOOKUP(A35,PostgresSQL_IAS!$B$2:$C$20,2,FALSE)</f>
        <v>Opuntia spp.</v>
      </c>
      <c r="E35" s="11">
        <v>4</v>
      </c>
      <c r="F35" s="8" t="s">
        <v>26</v>
      </c>
      <c r="G35" s="8" t="s">
        <v>10</v>
      </c>
      <c r="H35" s="10" t="b">
        <f t="shared" si="0"/>
        <v>1</v>
      </c>
    </row>
    <row r="36" spans="1:8">
      <c r="A36" s="4">
        <v>11</v>
      </c>
      <c r="B36">
        <v>7</v>
      </c>
      <c r="C36">
        <v>100000</v>
      </c>
      <c r="D36" s="10" t="str">
        <f>VLOOKUP(A36,PostgresSQL_IAS!$B$2:$C$20,2,FALSE)</f>
        <v>Senecio angulatus</v>
      </c>
      <c r="E36" s="11">
        <v>5</v>
      </c>
      <c r="F36" s="8" t="s">
        <v>27</v>
      </c>
      <c r="G36" s="8" t="s">
        <v>10</v>
      </c>
      <c r="H36" s="10" t="b">
        <f t="shared" si="0"/>
        <v>1</v>
      </c>
    </row>
    <row r="37" spans="1:8">
      <c r="A37" s="4">
        <v>7</v>
      </c>
      <c r="B37">
        <v>7</v>
      </c>
      <c r="C37">
        <v>100900</v>
      </c>
      <c r="D37" s="10" t="str">
        <f>VLOOKUP(A37,PostgresSQL_IAS!$B$2:$C$20,2,FALSE)</f>
        <v>Dreissena polymorpha</v>
      </c>
      <c r="E37" s="11">
        <v>6</v>
      </c>
      <c r="F37" s="8" t="s">
        <v>28</v>
      </c>
      <c r="G37" s="8" t="s">
        <v>10</v>
      </c>
      <c r="H37" s="10" t="b">
        <f t="shared" si="0"/>
        <v>1</v>
      </c>
    </row>
    <row r="38" spans="1:8">
      <c r="A38" s="4">
        <v>19</v>
      </c>
      <c r="B38">
        <v>7</v>
      </c>
      <c r="C38">
        <v>100940</v>
      </c>
      <c r="D38" s="10" t="str">
        <f>VLOOKUP(A38,PostgresSQL_IAS!$B$2:$C$20,2,FALSE)</f>
        <v>Rhynchophorus ferrugineus</v>
      </c>
      <c r="E38" s="11">
        <v>7</v>
      </c>
      <c r="F38" s="8" t="s">
        <v>29</v>
      </c>
      <c r="G38" s="8" t="s">
        <v>10</v>
      </c>
      <c r="H38" s="10" t="b">
        <f t="shared" si="0"/>
        <v>1</v>
      </c>
    </row>
    <row r="39" spans="1:8">
      <c r="A39" s="4">
        <v>6</v>
      </c>
      <c r="B39">
        <v>7</v>
      </c>
      <c r="C39">
        <v>100000</v>
      </c>
      <c r="D39" s="10" t="str">
        <f>VLOOKUP(A39,PostgresSQL_IAS!$B$2:$C$20,2,FALSE)</f>
        <v>Estrilda astrild</v>
      </c>
      <c r="E39" s="11">
        <v>10</v>
      </c>
      <c r="F39" s="8" t="s">
        <v>32</v>
      </c>
      <c r="G39" s="8" t="s">
        <v>10</v>
      </c>
      <c r="H39" s="10" t="b">
        <f t="shared" si="0"/>
        <v>1</v>
      </c>
    </row>
    <row r="40" spans="1:8">
      <c r="A40" s="4">
        <v>3</v>
      </c>
      <c r="B40">
        <v>7</v>
      </c>
      <c r="C40">
        <v>100970</v>
      </c>
      <c r="D40" s="10" t="str">
        <f>VLOOKUP(A40,PostgresSQL_IAS!$B$2:$C$20,2,FALSE)</f>
        <v>Carpobrotus spp.</v>
      </c>
      <c r="E40" s="11">
        <v>12</v>
      </c>
      <c r="F40" s="8" t="s">
        <v>34</v>
      </c>
      <c r="G40" s="8" t="s">
        <v>10</v>
      </c>
      <c r="H40" s="10" t="b">
        <f t="shared" si="0"/>
        <v>1</v>
      </c>
    </row>
    <row r="41" spans="1:8">
      <c r="A41" s="4">
        <v>17</v>
      </c>
      <c r="B41">
        <v>7</v>
      </c>
      <c r="C41">
        <v>100900</v>
      </c>
      <c r="D41" s="10" t="str">
        <f>VLOOKUP(A41,PostgresSQL_IAS!$B$2:$C$20,2,FALSE)</f>
        <v>Neovison vison</v>
      </c>
      <c r="E41" s="11">
        <v>13</v>
      </c>
      <c r="F41" s="8" t="s">
        <v>35</v>
      </c>
      <c r="G41" s="8" t="s">
        <v>10</v>
      </c>
      <c r="H41" s="10" t="b">
        <f t="shared" si="0"/>
        <v>1</v>
      </c>
    </row>
    <row r="42" spans="1:8">
      <c r="A42" s="4">
        <v>16</v>
      </c>
      <c r="B42">
        <v>7</v>
      </c>
      <c r="C42">
        <v>100000</v>
      </c>
      <c r="D42" s="10" t="str">
        <f>VLOOKUP(A42,PostgresSQL_IAS!$B$2:$C$20,2,FALSE)</f>
        <v>Phytolacca americana</v>
      </c>
      <c r="E42" s="11">
        <v>16</v>
      </c>
      <c r="F42" s="8" t="s">
        <v>38</v>
      </c>
      <c r="G42" s="8" t="s">
        <v>10</v>
      </c>
      <c r="H42" s="10" t="b">
        <f t="shared" si="0"/>
        <v>1</v>
      </c>
    </row>
    <row r="43" spans="1:8">
      <c r="A43" s="4">
        <v>12</v>
      </c>
      <c r="B43">
        <v>7</v>
      </c>
      <c r="C43">
        <v>100970</v>
      </c>
      <c r="D43" s="10" t="str">
        <f>VLOOKUP(A43,PostgresSQL_IAS!$B$2:$C$20,2,FALSE)</f>
        <v>Myiopsitta monachus</v>
      </c>
      <c r="E43" s="11">
        <v>17</v>
      </c>
      <c r="F43" s="8" t="s">
        <v>39</v>
      </c>
      <c r="G43" s="8" t="s">
        <v>10</v>
      </c>
      <c r="H43" s="10" t="b">
        <f t="shared" si="0"/>
        <v>1</v>
      </c>
    </row>
    <row r="44" spans="1:8">
      <c r="A44" s="4">
        <v>13</v>
      </c>
      <c r="B44">
        <v>7</v>
      </c>
      <c r="C44">
        <v>100970</v>
      </c>
      <c r="D44" s="10" t="str">
        <f>VLOOKUP(A44,PostgresSQL_IAS!$B$2:$C$20,2,FALSE)</f>
        <v>Psittacula krameri</v>
      </c>
      <c r="E44" s="11">
        <v>18</v>
      </c>
      <c r="F44" s="8" t="s">
        <v>40</v>
      </c>
      <c r="G44" s="8" t="s">
        <v>10</v>
      </c>
      <c r="H44" s="10" t="b">
        <f t="shared" si="0"/>
        <v>1</v>
      </c>
    </row>
    <row r="45" spans="1:8">
      <c r="A45" s="4">
        <v>9</v>
      </c>
      <c r="B45">
        <v>7</v>
      </c>
      <c r="C45">
        <v>100970</v>
      </c>
      <c r="D45" s="10" t="str">
        <f>VLOOKUP(A45,PostgresSQL_IAS!$B$2:$C$20,2,FALSE)</f>
        <v>Psittacula eupatria</v>
      </c>
      <c r="E45" s="11">
        <v>19</v>
      </c>
      <c r="F45" s="8" t="s">
        <v>41</v>
      </c>
      <c r="G45" s="8" t="s">
        <v>10</v>
      </c>
      <c r="H45" s="10" t="b">
        <f t="shared" si="0"/>
        <v>1</v>
      </c>
    </row>
    <row r="46" spans="1:8">
      <c r="A46" s="4">
        <v>18</v>
      </c>
      <c r="B46">
        <v>7</v>
      </c>
      <c r="C46">
        <v>100920</v>
      </c>
      <c r="D46" s="10" t="str">
        <f>VLOOKUP(A46,PostgresSQL_IAS!$B$2:$C$20,2,FALSE)</f>
        <v>Procyon lotor</v>
      </c>
      <c r="E46" s="11">
        <v>20</v>
      </c>
      <c r="F46" s="8" t="s">
        <v>42</v>
      </c>
      <c r="G46" s="8" t="s">
        <v>10</v>
      </c>
      <c r="H46" s="10" t="b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topLeftCell="A28" workbookViewId="0">
      <selection activeCell="B6" sqref="B6"/>
    </sheetView>
  </sheetViews>
  <sheetFormatPr baseColWidth="10" defaultRowHeight="15"/>
  <cols>
    <col min="2" max="2" width="13" bestFit="1" customWidth="1"/>
    <col min="8" max="8" width="37.42578125" bestFit="1" customWidth="1"/>
    <col min="9" max="9" width="26.42578125" bestFit="1" customWidth="1"/>
    <col min="10" max="10" width="21.5703125" customWidth="1"/>
    <col min="11" max="11" width="13.140625" bestFit="1" customWidth="1"/>
  </cols>
  <sheetData>
    <row r="1" spans="1:11">
      <c r="A1" s="1" t="s">
        <v>63</v>
      </c>
      <c r="B1" s="1" t="s">
        <v>64</v>
      </c>
      <c r="C1" s="1" t="s">
        <v>0</v>
      </c>
      <c r="D1" s="1" t="s">
        <v>67</v>
      </c>
      <c r="E1" s="1" t="s">
        <v>70</v>
      </c>
      <c r="F1" s="1" t="s">
        <v>71</v>
      </c>
      <c r="G1" s="1" t="s">
        <v>72</v>
      </c>
      <c r="H1" s="5" t="s">
        <v>65</v>
      </c>
      <c r="I1" s="5" t="s">
        <v>22</v>
      </c>
      <c r="J1" s="5" t="s">
        <v>1</v>
      </c>
      <c r="K1" s="5" t="s">
        <v>66</v>
      </c>
    </row>
    <row r="2" spans="1:11">
      <c r="A2" s="4">
        <v>1</v>
      </c>
      <c r="B2" s="4">
        <f>VLOOKUP(A2,PostgresSQL_IAS!$A$2:$C$20,2,FALSE)</f>
        <v>2</v>
      </c>
      <c r="C2">
        <v>100</v>
      </c>
      <c r="D2">
        <f>E2+G2</f>
        <v>990</v>
      </c>
      <c r="E2">
        <f>VLOOKUP(C2,Regions!$A$2:$D$10,4,FALSE)</f>
        <v>0</v>
      </c>
      <c r="F2">
        <f>VLOOKUP(A2,PostgresSQL_IAS!$A$2:$D$20,4,FALSE)</f>
        <v>10</v>
      </c>
      <c r="G2">
        <f>1000-F2</f>
        <v>990</v>
      </c>
      <c r="H2" t="str">
        <f>VLOOKUP(B2,PostgresSQL_IAS!$B$2:$C$20,2,FALSE)</f>
        <v>Ailanthus altissima</v>
      </c>
      <c r="I2" s="8" t="s">
        <v>24</v>
      </c>
      <c r="J2" s="8" t="s">
        <v>8</v>
      </c>
      <c r="K2" t="b">
        <f>H2=I2</f>
        <v>1</v>
      </c>
    </row>
    <row r="3" spans="1:11">
      <c r="A3" s="4">
        <v>21</v>
      </c>
      <c r="B3" s="4">
        <f>VLOOKUP(A3,PostgresSQL_IAS!$A$2:$C$20,2,FALSE)</f>
        <v>8</v>
      </c>
      <c r="C3">
        <v>8</v>
      </c>
      <c r="D3">
        <f t="shared" ref="D3:D46" si="0">E3+G3</f>
        <v>500990</v>
      </c>
      <c r="E3">
        <f>VLOOKUP(C3,Regions!$A$2:$D$10,4,FALSE)</f>
        <v>500000</v>
      </c>
      <c r="F3">
        <f>VLOOKUP(A3,PostgresSQL_IAS!$A$2:$D$20,4,FALSE)</f>
        <v>10</v>
      </c>
      <c r="G3">
        <f t="shared" ref="G3:G46" si="1">1000-F3</f>
        <v>990</v>
      </c>
      <c r="H3" t="str">
        <f>VLOOKUP(B3,PostgresSQL_IAS!$B$2:$C$20,2,FALSE)</f>
        <v>Pomacea insularum</v>
      </c>
      <c r="I3" s="8" t="s">
        <v>43</v>
      </c>
      <c r="J3" s="8" t="s">
        <v>18</v>
      </c>
      <c r="K3" t="b">
        <f t="shared" ref="K3:K46" si="2">H3=I3</f>
        <v>1</v>
      </c>
    </row>
    <row r="4" spans="1:11">
      <c r="A4" s="4">
        <v>21</v>
      </c>
      <c r="B4" s="4">
        <f>VLOOKUP(A4,PostgresSQL_IAS!$A$2:$C$20,2,FALSE)</f>
        <v>8</v>
      </c>
      <c r="C4">
        <v>9</v>
      </c>
      <c r="D4">
        <f t="shared" si="0"/>
        <v>400990</v>
      </c>
      <c r="E4">
        <f>VLOOKUP(C4,Regions!$A$2:$D$10,4,FALSE)</f>
        <v>400000</v>
      </c>
      <c r="F4">
        <f>VLOOKUP(A4,PostgresSQL_IAS!$A$2:$D$20,4,FALSE)</f>
        <v>10</v>
      </c>
      <c r="G4">
        <f t="shared" si="1"/>
        <v>990</v>
      </c>
      <c r="H4" t="str">
        <f>VLOOKUP(B4,PostgresSQL_IAS!$B$2:$C$20,2,FALSE)</f>
        <v>Pomacea insularum</v>
      </c>
      <c r="I4" s="8" t="s">
        <v>43</v>
      </c>
      <c r="J4" s="8" t="s">
        <v>20</v>
      </c>
      <c r="K4" t="b">
        <f t="shared" si="2"/>
        <v>1</v>
      </c>
    </row>
    <row r="5" spans="1:11">
      <c r="A5" s="4">
        <v>11</v>
      </c>
      <c r="B5" s="4">
        <f>VLOOKUP(A5,PostgresSQL_IAS!$A$2:$C$20,2,FALSE)</f>
        <v>14</v>
      </c>
      <c r="C5">
        <v>1</v>
      </c>
      <c r="D5">
        <f t="shared" si="0"/>
        <v>500900</v>
      </c>
      <c r="E5">
        <f>VLOOKUP(C5,Regions!$A$2:$D$10,4,FALSE)</f>
        <v>500000</v>
      </c>
      <c r="F5">
        <f>VLOOKUP(A5,PostgresSQL_IAS!$A$2:$D$20,4,FALSE)</f>
        <v>100</v>
      </c>
      <c r="G5">
        <f t="shared" si="1"/>
        <v>900</v>
      </c>
      <c r="H5" t="str">
        <f>VLOOKUP(B5,PostgresSQL_IAS!$B$2:$C$20,2,FALSE)</f>
        <v>Myocastor coypus</v>
      </c>
      <c r="I5" s="8" t="s">
        <v>33</v>
      </c>
      <c r="J5" s="8" t="s">
        <v>16</v>
      </c>
      <c r="K5" t="b">
        <f t="shared" si="2"/>
        <v>1</v>
      </c>
    </row>
    <row r="6" spans="1:11">
      <c r="A6" s="6">
        <v>1</v>
      </c>
      <c r="B6" s="4">
        <f>VLOOKUP(A6,PostgresSQL_IAS!$A$2:$C$20,2,FALSE)</f>
        <v>2</v>
      </c>
      <c r="C6" s="7">
        <v>6</v>
      </c>
      <c r="D6">
        <f t="shared" si="0"/>
        <v>990</v>
      </c>
      <c r="E6">
        <f>VLOOKUP(C6,Regions!$A$2:$D$10,4,FALSE)</f>
        <v>0</v>
      </c>
      <c r="F6">
        <f>VLOOKUP(A6,PostgresSQL_IAS!$A$2:$D$20,4,FALSE)</f>
        <v>10</v>
      </c>
      <c r="G6">
        <f t="shared" si="1"/>
        <v>990</v>
      </c>
      <c r="H6" t="str">
        <f>VLOOKUP(B6,PostgresSQL_IAS!$B$2:$C$20,2,FALSE)</f>
        <v>Ailanthus altissima</v>
      </c>
      <c r="I6" s="9" t="s">
        <v>24</v>
      </c>
      <c r="J6" s="9" t="s">
        <v>6</v>
      </c>
      <c r="K6" t="b">
        <f t="shared" si="2"/>
        <v>1</v>
      </c>
    </row>
    <row r="7" spans="1:11">
      <c r="A7" s="4">
        <v>0</v>
      </c>
      <c r="B7" s="4">
        <f>VLOOKUP(A7,PostgresSQL_IAS!$A$2:$C$20,2,FALSE)</f>
        <v>1</v>
      </c>
      <c r="C7">
        <v>0</v>
      </c>
      <c r="D7">
        <f t="shared" si="0"/>
        <v>150000</v>
      </c>
      <c r="E7">
        <f>VLOOKUP(C7,Regions!$A$2:$D$10,4,FALSE)</f>
        <v>150000</v>
      </c>
      <c r="F7">
        <f>VLOOKUP(A7,PostgresSQL_IAS!$A$2:$D$20,4,FALSE)</f>
        <v>1000</v>
      </c>
      <c r="G7">
        <f t="shared" si="1"/>
        <v>0</v>
      </c>
      <c r="H7" t="str">
        <f>VLOOKUP(B7,PostgresSQL_IAS!$B$2:$C$20,2,FALSE)</f>
        <v>Agave americana</v>
      </c>
      <c r="I7" s="8" t="s">
        <v>23</v>
      </c>
      <c r="J7" s="8" t="s">
        <v>12</v>
      </c>
      <c r="K7" t="b">
        <f t="shared" si="2"/>
        <v>1</v>
      </c>
    </row>
    <row r="8" spans="1:11">
      <c r="A8" s="4">
        <v>1</v>
      </c>
      <c r="B8" s="4">
        <f>VLOOKUP(A8,PostgresSQL_IAS!$A$2:$C$20,2,FALSE)</f>
        <v>2</v>
      </c>
      <c r="C8">
        <v>0</v>
      </c>
      <c r="D8">
        <f t="shared" si="0"/>
        <v>150990</v>
      </c>
      <c r="E8">
        <f>VLOOKUP(C8,Regions!$A$2:$D$10,4,FALSE)</f>
        <v>150000</v>
      </c>
      <c r="F8">
        <f>VLOOKUP(A8,PostgresSQL_IAS!$A$2:$D$20,4,FALSE)</f>
        <v>10</v>
      </c>
      <c r="G8">
        <f t="shared" si="1"/>
        <v>990</v>
      </c>
      <c r="H8" t="str">
        <f>VLOOKUP(B8,PostgresSQL_IAS!$B$2:$C$20,2,FALSE)</f>
        <v>Ailanthus altissima</v>
      </c>
      <c r="I8" s="8" t="s">
        <v>24</v>
      </c>
      <c r="J8" s="8" t="s">
        <v>12</v>
      </c>
      <c r="K8" t="b">
        <f t="shared" si="2"/>
        <v>1</v>
      </c>
    </row>
    <row r="9" spans="1:11">
      <c r="A9" s="4">
        <v>3</v>
      </c>
      <c r="B9" s="4">
        <f>VLOOKUP(A9,PostgresSQL_IAS!$A$2:$C$20,2,FALSE)</f>
        <v>4</v>
      </c>
      <c r="C9">
        <v>0</v>
      </c>
      <c r="D9">
        <f t="shared" si="0"/>
        <v>150950</v>
      </c>
      <c r="E9">
        <f>VLOOKUP(C9,Regions!$A$2:$D$10,4,FALSE)</f>
        <v>150000</v>
      </c>
      <c r="F9">
        <f>VLOOKUP(A9,PostgresSQL_IAS!$A$2:$D$20,4,FALSE)</f>
        <v>50</v>
      </c>
      <c r="G9">
        <f t="shared" si="1"/>
        <v>950</v>
      </c>
      <c r="H9" t="str">
        <f>VLOOKUP(B9,PostgresSQL_IAS!$B$2:$C$20,2,FALSE)</f>
        <v>Cortaderia selloana</v>
      </c>
      <c r="I9" s="8" t="s">
        <v>25</v>
      </c>
      <c r="J9" s="8" t="s">
        <v>12</v>
      </c>
      <c r="K9" t="b">
        <f t="shared" si="2"/>
        <v>1</v>
      </c>
    </row>
    <row r="10" spans="1:11">
      <c r="A10" s="4">
        <v>4</v>
      </c>
      <c r="B10" s="4">
        <f>VLOOKUP(A10,PostgresSQL_IAS!$A$2:$C$20,2,FALSE)</f>
        <v>15</v>
      </c>
      <c r="C10">
        <v>0</v>
      </c>
      <c r="D10">
        <f t="shared" si="0"/>
        <v>150970</v>
      </c>
      <c r="E10">
        <f>VLOOKUP(C10,Regions!$A$2:$D$10,4,FALSE)</f>
        <v>150000</v>
      </c>
      <c r="F10">
        <f>VLOOKUP(A10,PostgresSQL_IAS!$A$2:$D$20,4,FALSE)</f>
        <v>30</v>
      </c>
      <c r="G10">
        <f t="shared" si="1"/>
        <v>970</v>
      </c>
      <c r="H10" t="str">
        <f>VLOOKUP(B10,PostgresSQL_IAS!$B$2:$C$20,2,FALSE)</f>
        <v>Opuntia spp.</v>
      </c>
      <c r="I10" s="8" t="s">
        <v>26</v>
      </c>
      <c r="J10" s="8" t="s">
        <v>12</v>
      </c>
      <c r="K10" t="b">
        <f t="shared" si="2"/>
        <v>1</v>
      </c>
    </row>
    <row r="11" spans="1:11">
      <c r="A11" s="4">
        <v>5</v>
      </c>
      <c r="B11" s="4">
        <f>VLOOKUP(A11,PostgresSQL_IAS!$A$2:$C$20,2,FALSE)</f>
        <v>11</v>
      </c>
      <c r="C11">
        <v>0</v>
      </c>
      <c r="D11">
        <f t="shared" si="0"/>
        <v>150000</v>
      </c>
      <c r="E11">
        <f>VLOOKUP(C11,Regions!$A$2:$D$10,4,FALSE)</f>
        <v>150000</v>
      </c>
      <c r="F11">
        <f>VLOOKUP(A11,PostgresSQL_IAS!$A$2:$D$20,4,FALSE)</f>
        <v>1000</v>
      </c>
      <c r="G11">
        <f t="shared" si="1"/>
        <v>0</v>
      </c>
      <c r="H11" t="str">
        <f>VLOOKUP(B11,PostgresSQL_IAS!$B$2:$C$20,2,FALSE)</f>
        <v>Senecio angulatus</v>
      </c>
      <c r="I11" s="8" t="s">
        <v>27</v>
      </c>
      <c r="J11" s="8" t="s">
        <v>12</v>
      </c>
      <c r="K11" t="b">
        <f t="shared" si="2"/>
        <v>1</v>
      </c>
    </row>
    <row r="12" spans="1:11">
      <c r="A12" s="4">
        <v>6</v>
      </c>
      <c r="B12" s="4">
        <f>VLOOKUP(A12,PostgresSQL_IAS!$A$2:$C$20,2,FALSE)</f>
        <v>7</v>
      </c>
      <c r="C12">
        <v>0</v>
      </c>
      <c r="D12">
        <f t="shared" si="0"/>
        <v>150900</v>
      </c>
      <c r="E12">
        <f>VLOOKUP(C12,Regions!$A$2:$D$10,4,FALSE)</f>
        <v>150000</v>
      </c>
      <c r="F12">
        <f>VLOOKUP(A12,PostgresSQL_IAS!$A$2:$D$20,4,FALSE)</f>
        <v>100</v>
      </c>
      <c r="G12">
        <f t="shared" si="1"/>
        <v>900</v>
      </c>
      <c r="H12" t="str">
        <f>VLOOKUP(B12,PostgresSQL_IAS!$B$2:$C$20,2,FALSE)</f>
        <v>Dreissena polymorpha</v>
      </c>
      <c r="I12" s="8" t="s">
        <v>28</v>
      </c>
      <c r="J12" s="8" t="s">
        <v>12</v>
      </c>
      <c r="K12" t="b">
        <f t="shared" si="2"/>
        <v>1</v>
      </c>
    </row>
    <row r="13" spans="1:11">
      <c r="A13" s="4">
        <v>7</v>
      </c>
      <c r="B13" s="4">
        <f>VLOOKUP(A13,PostgresSQL_IAS!$A$2:$C$20,2,FALSE)</f>
        <v>19</v>
      </c>
      <c r="C13">
        <v>0</v>
      </c>
      <c r="D13">
        <f t="shared" si="0"/>
        <v>150940</v>
      </c>
      <c r="E13">
        <f>VLOOKUP(C13,Regions!$A$2:$D$10,4,FALSE)</f>
        <v>150000</v>
      </c>
      <c r="F13">
        <f>VLOOKUP(A13,PostgresSQL_IAS!$A$2:$D$20,4,FALSE)</f>
        <v>60</v>
      </c>
      <c r="G13">
        <f t="shared" si="1"/>
        <v>940</v>
      </c>
      <c r="H13" t="str">
        <f>VLOOKUP(B13,PostgresSQL_IAS!$B$2:$C$20,2,FALSE)</f>
        <v>Rhynchophorus ferrugineus</v>
      </c>
      <c r="I13" s="8" t="s">
        <v>29</v>
      </c>
      <c r="J13" s="8" t="s">
        <v>12</v>
      </c>
      <c r="K13" t="b">
        <f t="shared" si="2"/>
        <v>1</v>
      </c>
    </row>
    <row r="14" spans="1:11">
      <c r="A14" s="4">
        <v>10</v>
      </c>
      <c r="B14" s="4">
        <f>VLOOKUP(A14,PostgresSQL_IAS!$A$2:$C$20,2,FALSE)</f>
        <v>6</v>
      </c>
      <c r="C14">
        <v>0</v>
      </c>
      <c r="D14">
        <f t="shared" si="0"/>
        <v>150000</v>
      </c>
      <c r="E14">
        <f>VLOOKUP(C14,Regions!$A$2:$D$10,4,FALSE)</f>
        <v>150000</v>
      </c>
      <c r="F14">
        <f>VLOOKUP(A14,PostgresSQL_IAS!$A$2:$D$20,4,FALSE)</f>
        <v>1000</v>
      </c>
      <c r="G14">
        <f t="shared" si="1"/>
        <v>0</v>
      </c>
      <c r="H14" t="str">
        <f>VLOOKUP(B14,PostgresSQL_IAS!$B$2:$C$20,2,FALSE)</f>
        <v>Estrilda astrild</v>
      </c>
      <c r="I14" s="8" t="s">
        <v>32</v>
      </c>
      <c r="J14" s="8" t="s">
        <v>12</v>
      </c>
      <c r="K14" t="b">
        <f t="shared" si="2"/>
        <v>1</v>
      </c>
    </row>
    <row r="15" spans="1:11">
      <c r="A15" s="4">
        <v>11</v>
      </c>
      <c r="B15" s="4">
        <f>VLOOKUP(A15,PostgresSQL_IAS!$A$2:$C$20,2,FALSE)</f>
        <v>14</v>
      </c>
      <c r="C15">
        <v>0</v>
      </c>
      <c r="D15">
        <f t="shared" si="0"/>
        <v>150900</v>
      </c>
      <c r="E15">
        <f>VLOOKUP(C15,Regions!$A$2:$D$10,4,FALSE)</f>
        <v>150000</v>
      </c>
      <c r="F15">
        <f>VLOOKUP(A15,PostgresSQL_IAS!$A$2:$D$20,4,FALSE)</f>
        <v>100</v>
      </c>
      <c r="G15">
        <f t="shared" si="1"/>
        <v>900</v>
      </c>
      <c r="H15" t="str">
        <f>VLOOKUP(B15,PostgresSQL_IAS!$B$2:$C$20,2,FALSE)</f>
        <v>Myocastor coypus</v>
      </c>
      <c r="I15" s="8" t="s">
        <v>33</v>
      </c>
      <c r="J15" s="8" t="s">
        <v>12</v>
      </c>
      <c r="K15" t="b">
        <f t="shared" si="2"/>
        <v>1</v>
      </c>
    </row>
    <row r="16" spans="1:11">
      <c r="A16" s="4">
        <v>12</v>
      </c>
      <c r="B16" s="4">
        <f>VLOOKUP(A16,PostgresSQL_IAS!$A$2:$C$20,2,FALSE)</f>
        <v>3</v>
      </c>
      <c r="C16">
        <v>0</v>
      </c>
      <c r="D16">
        <f t="shared" si="0"/>
        <v>150970</v>
      </c>
      <c r="E16">
        <f>VLOOKUP(C16,Regions!$A$2:$D$10,4,FALSE)</f>
        <v>150000</v>
      </c>
      <c r="F16">
        <f>VLOOKUP(A16,PostgresSQL_IAS!$A$2:$D$20,4,FALSE)</f>
        <v>30</v>
      </c>
      <c r="G16">
        <f t="shared" si="1"/>
        <v>970</v>
      </c>
      <c r="H16" t="str">
        <f>VLOOKUP(B16,PostgresSQL_IAS!$B$2:$C$20,2,FALSE)</f>
        <v>Carpobrotus spp.</v>
      </c>
      <c r="I16" s="8" t="s">
        <v>34</v>
      </c>
      <c r="J16" s="8" t="s">
        <v>12</v>
      </c>
      <c r="K16" t="b">
        <f t="shared" si="2"/>
        <v>1</v>
      </c>
    </row>
    <row r="17" spans="1:11">
      <c r="A17" s="4">
        <v>13</v>
      </c>
      <c r="B17" s="4">
        <f>VLOOKUP(A17,PostgresSQL_IAS!$A$2:$C$20,2,FALSE)</f>
        <v>17</v>
      </c>
      <c r="C17">
        <v>0</v>
      </c>
      <c r="D17">
        <f t="shared" si="0"/>
        <v>150900</v>
      </c>
      <c r="E17">
        <f>VLOOKUP(C17,Regions!$A$2:$D$10,4,FALSE)</f>
        <v>150000</v>
      </c>
      <c r="F17">
        <f>VLOOKUP(A17,PostgresSQL_IAS!$A$2:$D$20,4,FALSE)</f>
        <v>100</v>
      </c>
      <c r="G17">
        <f t="shared" si="1"/>
        <v>900</v>
      </c>
      <c r="H17" t="str">
        <f>VLOOKUP(B17,PostgresSQL_IAS!$B$2:$C$20,2,FALSE)</f>
        <v>Neovison vison</v>
      </c>
      <c r="I17" s="8" t="s">
        <v>35</v>
      </c>
      <c r="J17" s="8" t="s">
        <v>12</v>
      </c>
      <c r="K17" t="b">
        <f t="shared" si="2"/>
        <v>1</v>
      </c>
    </row>
    <row r="18" spans="1:11">
      <c r="A18" s="4">
        <v>16</v>
      </c>
      <c r="B18" s="4">
        <f>VLOOKUP(A18,PostgresSQL_IAS!$A$2:$C$20,2,FALSE)</f>
        <v>16</v>
      </c>
      <c r="C18">
        <v>0</v>
      </c>
      <c r="D18">
        <f t="shared" si="0"/>
        <v>150000</v>
      </c>
      <c r="E18">
        <f>VLOOKUP(C18,Regions!$A$2:$D$10,4,FALSE)</f>
        <v>150000</v>
      </c>
      <c r="F18">
        <f>VLOOKUP(A18,PostgresSQL_IAS!$A$2:$D$20,4,FALSE)</f>
        <v>1000</v>
      </c>
      <c r="G18">
        <f t="shared" si="1"/>
        <v>0</v>
      </c>
      <c r="H18" t="str">
        <f>VLOOKUP(B18,PostgresSQL_IAS!$B$2:$C$20,2,FALSE)</f>
        <v>Phytolacca americana</v>
      </c>
      <c r="I18" s="8" t="s">
        <v>38</v>
      </c>
      <c r="J18" s="8" t="s">
        <v>12</v>
      </c>
      <c r="K18" t="b">
        <f t="shared" si="2"/>
        <v>1</v>
      </c>
    </row>
    <row r="19" spans="1:11">
      <c r="A19" s="4">
        <v>17</v>
      </c>
      <c r="B19" s="4">
        <f>VLOOKUP(A19,PostgresSQL_IAS!$A$2:$C$20,2,FALSE)</f>
        <v>12</v>
      </c>
      <c r="C19">
        <v>0</v>
      </c>
      <c r="D19">
        <f t="shared" si="0"/>
        <v>150970</v>
      </c>
      <c r="E19">
        <f>VLOOKUP(C19,Regions!$A$2:$D$10,4,FALSE)</f>
        <v>150000</v>
      </c>
      <c r="F19">
        <f>VLOOKUP(A19,PostgresSQL_IAS!$A$2:$D$20,4,FALSE)</f>
        <v>30</v>
      </c>
      <c r="G19">
        <f t="shared" si="1"/>
        <v>970</v>
      </c>
      <c r="H19" t="str">
        <f>VLOOKUP(B19,PostgresSQL_IAS!$B$2:$C$20,2,FALSE)</f>
        <v>Myiopsitta monachus</v>
      </c>
      <c r="I19" s="8" t="s">
        <v>39</v>
      </c>
      <c r="J19" s="8" t="s">
        <v>12</v>
      </c>
      <c r="K19" t="b">
        <f t="shared" si="2"/>
        <v>1</v>
      </c>
    </row>
    <row r="20" spans="1:11">
      <c r="A20" s="6">
        <v>18</v>
      </c>
      <c r="B20" s="4">
        <f>VLOOKUP(A20,PostgresSQL_IAS!$A$2:$C$20,2,FALSE)</f>
        <v>13</v>
      </c>
      <c r="C20" s="7">
        <v>0</v>
      </c>
      <c r="D20">
        <f t="shared" si="0"/>
        <v>150970</v>
      </c>
      <c r="E20">
        <f>VLOOKUP(C20,Regions!$A$2:$D$10,4,FALSE)</f>
        <v>150000</v>
      </c>
      <c r="F20">
        <f>VLOOKUP(A20,PostgresSQL_IAS!$A$2:$D$20,4,FALSE)</f>
        <v>30</v>
      </c>
      <c r="G20">
        <f t="shared" si="1"/>
        <v>970</v>
      </c>
      <c r="H20" t="str">
        <f>VLOOKUP(B20,PostgresSQL_IAS!$B$2:$C$20,2,FALSE)</f>
        <v>Psittacula krameri</v>
      </c>
      <c r="I20" s="9" t="s">
        <v>40</v>
      </c>
      <c r="J20" s="9" t="s">
        <v>12</v>
      </c>
      <c r="K20" t="b">
        <f t="shared" si="2"/>
        <v>1</v>
      </c>
    </row>
    <row r="21" spans="1:11">
      <c r="A21" s="4">
        <v>1</v>
      </c>
      <c r="B21" s="4">
        <f>VLOOKUP(A21,PostgresSQL_IAS!$A$2:$C$20,2,FALSE)</f>
        <v>2</v>
      </c>
      <c r="C21">
        <v>5</v>
      </c>
      <c r="D21">
        <f t="shared" si="0"/>
        <v>100990</v>
      </c>
      <c r="E21">
        <f>VLOOKUP(C21,Regions!$A$2:$D$10,4,FALSE)</f>
        <v>100000</v>
      </c>
      <c r="F21">
        <f>VLOOKUP(A21,PostgresSQL_IAS!$A$2:$D$20,4,FALSE)</f>
        <v>10</v>
      </c>
      <c r="G21">
        <f t="shared" si="1"/>
        <v>990</v>
      </c>
      <c r="H21" t="str">
        <f>VLOOKUP(B21,PostgresSQL_IAS!$B$2:$C$20,2,FALSE)</f>
        <v>Ailanthus altissima</v>
      </c>
      <c r="I21" s="8" t="s">
        <v>24</v>
      </c>
      <c r="J21" s="8" t="s">
        <v>4</v>
      </c>
      <c r="K21" t="b">
        <f t="shared" si="2"/>
        <v>1</v>
      </c>
    </row>
    <row r="22" spans="1:11">
      <c r="A22" s="4">
        <v>11</v>
      </c>
      <c r="B22" s="4">
        <f>VLOOKUP(A22,PostgresSQL_IAS!$A$2:$C$20,2,FALSE)</f>
        <v>14</v>
      </c>
      <c r="C22">
        <v>5</v>
      </c>
      <c r="D22">
        <f t="shared" si="0"/>
        <v>100900</v>
      </c>
      <c r="E22">
        <f>VLOOKUP(C22,Regions!$A$2:$D$10,4,FALSE)</f>
        <v>100000</v>
      </c>
      <c r="F22">
        <f>VLOOKUP(A22,PostgresSQL_IAS!$A$2:$D$20,4,FALSE)</f>
        <v>100</v>
      </c>
      <c r="G22">
        <f t="shared" si="1"/>
        <v>900</v>
      </c>
      <c r="H22" t="str">
        <f>VLOOKUP(B22,PostgresSQL_IAS!$B$2:$C$20,2,FALSE)</f>
        <v>Myocastor coypus</v>
      </c>
      <c r="I22" s="8" t="s">
        <v>33</v>
      </c>
      <c r="J22" s="8" t="s">
        <v>4</v>
      </c>
      <c r="K22" t="b">
        <f t="shared" si="2"/>
        <v>1</v>
      </c>
    </row>
    <row r="23" spans="1:11">
      <c r="A23" s="4">
        <v>12</v>
      </c>
      <c r="B23" s="4">
        <f>VLOOKUP(A23,PostgresSQL_IAS!$A$2:$C$20,2,FALSE)</f>
        <v>3</v>
      </c>
      <c r="C23">
        <v>5</v>
      </c>
      <c r="D23">
        <f t="shared" si="0"/>
        <v>100970</v>
      </c>
      <c r="E23">
        <f>VLOOKUP(C23,Regions!$A$2:$D$10,4,FALSE)</f>
        <v>100000</v>
      </c>
      <c r="F23">
        <f>VLOOKUP(A23,PostgresSQL_IAS!$A$2:$D$20,4,FALSE)</f>
        <v>30</v>
      </c>
      <c r="G23">
        <f t="shared" si="1"/>
        <v>970</v>
      </c>
      <c r="H23" t="str">
        <f>VLOOKUP(B23,PostgresSQL_IAS!$B$2:$C$20,2,FALSE)</f>
        <v>Carpobrotus spp.</v>
      </c>
      <c r="I23" s="8" t="s">
        <v>34</v>
      </c>
      <c r="J23" s="8" t="s">
        <v>4</v>
      </c>
      <c r="K23" t="b">
        <f t="shared" si="2"/>
        <v>1</v>
      </c>
    </row>
    <row r="24" spans="1:11">
      <c r="A24" s="4">
        <v>13</v>
      </c>
      <c r="B24" s="4">
        <f>VLOOKUP(A24,PostgresSQL_IAS!$A$2:$C$20,2,FALSE)</f>
        <v>17</v>
      </c>
      <c r="C24">
        <v>5</v>
      </c>
      <c r="D24">
        <f t="shared" si="0"/>
        <v>100900</v>
      </c>
      <c r="E24">
        <f>VLOOKUP(C24,Regions!$A$2:$D$10,4,FALSE)</f>
        <v>100000</v>
      </c>
      <c r="F24">
        <f>VLOOKUP(A24,PostgresSQL_IAS!$A$2:$D$20,4,FALSE)</f>
        <v>100</v>
      </c>
      <c r="G24">
        <f t="shared" si="1"/>
        <v>900</v>
      </c>
      <c r="H24" t="str">
        <f>VLOOKUP(B24,PostgresSQL_IAS!$B$2:$C$20,2,FALSE)</f>
        <v>Neovison vison</v>
      </c>
      <c r="I24" s="8" t="s">
        <v>35</v>
      </c>
      <c r="J24" s="8" t="s">
        <v>4</v>
      </c>
      <c r="K24" t="b">
        <f t="shared" si="2"/>
        <v>1</v>
      </c>
    </row>
    <row r="25" spans="1:11">
      <c r="A25" s="4">
        <v>14</v>
      </c>
      <c r="B25" s="4">
        <f>VLOOKUP(A25,PostgresSQL_IAS!$A$2:$C$20,2,FALSE)</f>
        <v>5</v>
      </c>
      <c r="C25">
        <v>5</v>
      </c>
      <c r="D25">
        <f t="shared" si="0"/>
        <v>100970</v>
      </c>
      <c r="E25">
        <f>VLOOKUP(C25,Regions!$A$2:$D$10,4,FALSE)</f>
        <v>100000</v>
      </c>
      <c r="F25">
        <f>VLOOKUP(A25,PostgresSQL_IAS!$A$2:$D$20,4,FALSE)</f>
        <v>30</v>
      </c>
      <c r="G25">
        <f t="shared" si="1"/>
        <v>970</v>
      </c>
      <c r="H25" t="str">
        <f>VLOOKUP(B25,PostgresSQL_IAS!$B$2:$C$20,2,FALSE)</f>
        <v>Cotoneaster horizontalis</v>
      </c>
      <c r="I25" s="8" t="s">
        <v>36</v>
      </c>
      <c r="J25" s="8" t="s">
        <v>4</v>
      </c>
      <c r="K25" t="b">
        <f t="shared" si="2"/>
        <v>1</v>
      </c>
    </row>
    <row r="26" spans="1:11">
      <c r="A26" s="4">
        <v>15</v>
      </c>
      <c r="B26" s="4">
        <f>VLOOKUP(A26,PostgresSQL_IAS!$A$2:$C$20,2,FALSE)</f>
        <v>10</v>
      </c>
      <c r="C26">
        <v>5</v>
      </c>
      <c r="D26">
        <f t="shared" si="0"/>
        <v>100970</v>
      </c>
      <c r="E26">
        <f>VLOOKUP(C26,Regions!$A$2:$D$10,4,FALSE)</f>
        <v>100000</v>
      </c>
      <c r="F26">
        <f>VLOOKUP(A26,PostgresSQL_IAS!$A$2:$D$20,4,FALSE)</f>
        <v>30</v>
      </c>
      <c r="G26">
        <f t="shared" si="1"/>
        <v>970</v>
      </c>
      <c r="H26" t="str">
        <f>VLOOKUP(B26,PostgresSQL_IAS!$B$2:$C$20,2,FALSE)</f>
        <v>Heracleum mantegazzianum</v>
      </c>
      <c r="I26" s="8" t="s">
        <v>37</v>
      </c>
      <c r="J26" s="8" t="s">
        <v>4</v>
      </c>
      <c r="K26" t="b">
        <f t="shared" si="2"/>
        <v>1</v>
      </c>
    </row>
    <row r="27" spans="1:11">
      <c r="A27" s="4">
        <v>16</v>
      </c>
      <c r="B27" s="4">
        <f>VLOOKUP(A27,PostgresSQL_IAS!$A$2:$C$20,2,FALSE)</f>
        <v>16</v>
      </c>
      <c r="C27">
        <v>5</v>
      </c>
      <c r="D27">
        <f t="shared" si="0"/>
        <v>100000</v>
      </c>
      <c r="E27">
        <f>VLOOKUP(C27,Regions!$A$2:$D$10,4,FALSE)</f>
        <v>100000</v>
      </c>
      <c r="F27">
        <f>VLOOKUP(A27,PostgresSQL_IAS!$A$2:$D$20,4,FALSE)</f>
        <v>1000</v>
      </c>
      <c r="G27">
        <f t="shared" si="1"/>
        <v>0</v>
      </c>
      <c r="H27" t="str">
        <f>VLOOKUP(B27,PostgresSQL_IAS!$B$2:$C$20,2,FALSE)</f>
        <v>Phytolacca americana</v>
      </c>
      <c r="I27" s="8" t="s">
        <v>38</v>
      </c>
      <c r="J27" s="8" t="s">
        <v>4</v>
      </c>
      <c r="K27" t="b">
        <f t="shared" si="2"/>
        <v>1</v>
      </c>
    </row>
    <row r="28" spans="1:11">
      <c r="A28" s="4">
        <v>17</v>
      </c>
      <c r="B28" s="4">
        <f>VLOOKUP(A28,PostgresSQL_IAS!$A$2:$C$20,2,FALSE)</f>
        <v>12</v>
      </c>
      <c r="C28">
        <v>5</v>
      </c>
      <c r="D28">
        <f t="shared" si="0"/>
        <v>100970</v>
      </c>
      <c r="E28">
        <f>VLOOKUP(C28,Regions!$A$2:$D$10,4,FALSE)</f>
        <v>100000</v>
      </c>
      <c r="F28">
        <f>VLOOKUP(A28,PostgresSQL_IAS!$A$2:$D$20,4,FALSE)</f>
        <v>30</v>
      </c>
      <c r="G28">
        <f t="shared" si="1"/>
        <v>970</v>
      </c>
      <c r="H28" t="str">
        <f>VLOOKUP(B28,PostgresSQL_IAS!$B$2:$C$20,2,FALSE)</f>
        <v>Myiopsitta monachus</v>
      </c>
      <c r="I28" s="8" t="s">
        <v>39</v>
      </c>
      <c r="J28" s="8" t="s">
        <v>4</v>
      </c>
      <c r="K28" t="b">
        <f t="shared" si="2"/>
        <v>1</v>
      </c>
    </row>
    <row r="29" spans="1:11">
      <c r="A29" s="4">
        <v>18</v>
      </c>
      <c r="B29" s="4">
        <f>VLOOKUP(A29,PostgresSQL_IAS!$A$2:$C$20,2,FALSE)</f>
        <v>13</v>
      </c>
      <c r="C29">
        <v>5</v>
      </c>
      <c r="D29">
        <f t="shared" si="0"/>
        <v>100970</v>
      </c>
      <c r="E29">
        <f>VLOOKUP(C29,Regions!$A$2:$D$10,4,FALSE)</f>
        <v>100000</v>
      </c>
      <c r="F29">
        <f>VLOOKUP(A29,PostgresSQL_IAS!$A$2:$D$20,4,FALSE)</f>
        <v>30</v>
      </c>
      <c r="G29">
        <f t="shared" si="1"/>
        <v>970</v>
      </c>
      <c r="H29" t="str">
        <f>VLOOKUP(B29,PostgresSQL_IAS!$B$2:$C$20,2,FALSE)</f>
        <v>Psittacula krameri</v>
      </c>
      <c r="I29" s="8" t="s">
        <v>40</v>
      </c>
      <c r="J29" s="8" t="s">
        <v>4</v>
      </c>
      <c r="K29" t="b">
        <f t="shared" si="2"/>
        <v>1</v>
      </c>
    </row>
    <row r="30" spans="1:11">
      <c r="A30" s="4">
        <v>19</v>
      </c>
      <c r="B30" s="4">
        <f>VLOOKUP(A30,PostgresSQL_IAS!$A$2:$C$20,2,FALSE)</f>
        <v>9</v>
      </c>
      <c r="C30">
        <v>5</v>
      </c>
      <c r="D30">
        <f t="shared" si="0"/>
        <v>100970</v>
      </c>
      <c r="E30">
        <f>VLOOKUP(C30,Regions!$A$2:$D$10,4,FALSE)</f>
        <v>100000</v>
      </c>
      <c r="F30">
        <f>VLOOKUP(A30,PostgresSQL_IAS!$A$2:$D$20,4,FALSE)</f>
        <v>30</v>
      </c>
      <c r="G30">
        <f t="shared" si="1"/>
        <v>970</v>
      </c>
      <c r="H30" t="str">
        <f>VLOOKUP(B30,PostgresSQL_IAS!$B$2:$C$20,2,FALSE)</f>
        <v>Psittacula eupatria</v>
      </c>
      <c r="I30" s="8" t="s">
        <v>41</v>
      </c>
      <c r="J30" s="8" t="s">
        <v>4</v>
      </c>
      <c r="K30" t="b">
        <f t="shared" si="2"/>
        <v>1</v>
      </c>
    </row>
    <row r="31" spans="1:11">
      <c r="A31" s="6">
        <v>20</v>
      </c>
      <c r="B31" s="4">
        <f>VLOOKUP(A31,PostgresSQL_IAS!$A$2:$C$20,2,FALSE)</f>
        <v>18</v>
      </c>
      <c r="C31" s="7">
        <v>5</v>
      </c>
      <c r="D31">
        <f t="shared" si="0"/>
        <v>100920</v>
      </c>
      <c r="E31">
        <f>VLOOKUP(C31,Regions!$A$2:$D$10,4,FALSE)</f>
        <v>100000</v>
      </c>
      <c r="F31">
        <f>VLOOKUP(A31,PostgresSQL_IAS!$A$2:$D$20,4,FALSE)</f>
        <v>80</v>
      </c>
      <c r="G31">
        <f t="shared" si="1"/>
        <v>920</v>
      </c>
      <c r="H31" t="str">
        <f>VLOOKUP(B31,PostgresSQL_IAS!$B$2:$C$20,2,FALSE)</f>
        <v>Procyon lotor</v>
      </c>
      <c r="I31" s="9" t="s">
        <v>42</v>
      </c>
      <c r="J31" s="9" t="s">
        <v>4</v>
      </c>
      <c r="K31" t="b">
        <f t="shared" si="2"/>
        <v>1</v>
      </c>
    </row>
    <row r="32" spans="1:11">
      <c r="A32" s="4">
        <v>0</v>
      </c>
      <c r="B32" s="4">
        <f>VLOOKUP(A32,PostgresSQL_IAS!$A$2:$C$20,2,FALSE)</f>
        <v>1</v>
      </c>
      <c r="C32">
        <v>7</v>
      </c>
      <c r="D32">
        <f t="shared" si="0"/>
        <v>100000</v>
      </c>
      <c r="E32">
        <f>VLOOKUP(C32,Regions!$A$2:$D$10,4,FALSE)</f>
        <v>100000</v>
      </c>
      <c r="F32">
        <f>VLOOKUP(A32,PostgresSQL_IAS!$A$2:$D$20,4,FALSE)</f>
        <v>1000</v>
      </c>
      <c r="G32">
        <f t="shared" si="1"/>
        <v>0</v>
      </c>
      <c r="H32" t="str">
        <f>VLOOKUP(B32,PostgresSQL_IAS!$B$2:$C$20,2,FALSE)</f>
        <v>Agave americana</v>
      </c>
      <c r="I32" s="8" t="s">
        <v>23</v>
      </c>
      <c r="J32" s="8" t="s">
        <v>10</v>
      </c>
      <c r="K32" t="b">
        <f t="shared" si="2"/>
        <v>1</v>
      </c>
    </row>
    <row r="33" spans="1:11">
      <c r="A33" s="4">
        <v>1</v>
      </c>
      <c r="B33" s="4">
        <f>VLOOKUP(A33,PostgresSQL_IAS!$A$2:$C$20,2,FALSE)</f>
        <v>2</v>
      </c>
      <c r="C33">
        <v>7</v>
      </c>
      <c r="D33">
        <f t="shared" si="0"/>
        <v>100990</v>
      </c>
      <c r="E33">
        <f>VLOOKUP(C33,Regions!$A$2:$D$10,4,FALSE)</f>
        <v>100000</v>
      </c>
      <c r="F33">
        <f>VLOOKUP(A33,PostgresSQL_IAS!$A$2:$D$20,4,FALSE)</f>
        <v>10</v>
      </c>
      <c r="G33">
        <f t="shared" si="1"/>
        <v>990</v>
      </c>
      <c r="H33" t="str">
        <f>VLOOKUP(B33,PostgresSQL_IAS!$B$2:$C$20,2,FALSE)</f>
        <v>Ailanthus altissima</v>
      </c>
      <c r="I33" s="8" t="s">
        <v>24</v>
      </c>
      <c r="J33" s="8" t="s">
        <v>10</v>
      </c>
      <c r="K33" t="b">
        <f t="shared" si="2"/>
        <v>1</v>
      </c>
    </row>
    <row r="34" spans="1:11">
      <c r="A34" s="4">
        <v>3</v>
      </c>
      <c r="B34" s="4">
        <f>VLOOKUP(A34,PostgresSQL_IAS!$A$2:$C$20,2,FALSE)</f>
        <v>4</v>
      </c>
      <c r="C34">
        <v>7</v>
      </c>
      <c r="D34">
        <f t="shared" si="0"/>
        <v>100950</v>
      </c>
      <c r="E34">
        <f>VLOOKUP(C34,Regions!$A$2:$D$10,4,FALSE)</f>
        <v>100000</v>
      </c>
      <c r="F34">
        <f>VLOOKUP(A34,PostgresSQL_IAS!$A$2:$D$20,4,FALSE)</f>
        <v>50</v>
      </c>
      <c r="G34">
        <f t="shared" si="1"/>
        <v>950</v>
      </c>
      <c r="H34" t="str">
        <f>VLOOKUP(B34,PostgresSQL_IAS!$B$2:$C$20,2,FALSE)</f>
        <v>Cortaderia selloana</v>
      </c>
      <c r="I34" s="8" t="s">
        <v>25</v>
      </c>
      <c r="J34" s="8" t="s">
        <v>10</v>
      </c>
      <c r="K34" t="b">
        <f t="shared" si="2"/>
        <v>1</v>
      </c>
    </row>
    <row r="35" spans="1:11">
      <c r="A35" s="4">
        <v>4</v>
      </c>
      <c r="B35" s="4">
        <f>VLOOKUP(A35,PostgresSQL_IAS!$A$2:$C$20,2,FALSE)</f>
        <v>15</v>
      </c>
      <c r="C35">
        <v>7</v>
      </c>
      <c r="D35">
        <f t="shared" si="0"/>
        <v>100970</v>
      </c>
      <c r="E35">
        <f>VLOOKUP(C35,Regions!$A$2:$D$10,4,FALSE)</f>
        <v>100000</v>
      </c>
      <c r="F35">
        <f>VLOOKUP(A35,PostgresSQL_IAS!$A$2:$D$20,4,FALSE)</f>
        <v>30</v>
      </c>
      <c r="G35">
        <f t="shared" si="1"/>
        <v>970</v>
      </c>
      <c r="H35" t="str">
        <f>VLOOKUP(B35,PostgresSQL_IAS!$B$2:$C$20,2,FALSE)</f>
        <v>Opuntia spp.</v>
      </c>
      <c r="I35" s="8" t="s">
        <v>26</v>
      </c>
      <c r="J35" s="8" t="s">
        <v>10</v>
      </c>
      <c r="K35" t="b">
        <f t="shared" si="2"/>
        <v>1</v>
      </c>
    </row>
    <row r="36" spans="1:11">
      <c r="A36" s="4">
        <v>5</v>
      </c>
      <c r="B36" s="4">
        <f>VLOOKUP(A36,PostgresSQL_IAS!$A$2:$C$20,2,FALSE)</f>
        <v>11</v>
      </c>
      <c r="C36">
        <v>7</v>
      </c>
      <c r="D36">
        <f t="shared" si="0"/>
        <v>100000</v>
      </c>
      <c r="E36">
        <f>VLOOKUP(C36,Regions!$A$2:$D$10,4,FALSE)</f>
        <v>100000</v>
      </c>
      <c r="F36">
        <f>VLOOKUP(A36,PostgresSQL_IAS!$A$2:$D$20,4,FALSE)</f>
        <v>1000</v>
      </c>
      <c r="G36">
        <f t="shared" si="1"/>
        <v>0</v>
      </c>
      <c r="H36" t="str">
        <f>VLOOKUP(B36,PostgresSQL_IAS!$B$2:$C$20,2,FALSE)</f>
        <v>Senecio angulatus</v>
      </c>
      <c r="I36" s="8" t="s">
        <v>27</v>
      </c>
      <c r="J36" s="8" t="s">
        <v>10</v>
      </c>
      <c r="K36" t="b">
        <f t="shared" si="2"/>
        <v>1</v>
      </c>
    </row>
    <row r="37" spans="1:11">
      <c r="A37" s="4">
        <v>6</v>
      </c>
      <c r="B37" s="4">
        <f>VLOOKUP(A37,PostgresSQL_IAS!$A$2:$C$20,2,FALSE)</f>
        <v>7</v>
      </c>
      <c r="C37">
        <v>7</v>
      </c>
      <c r="D37">
        <f t="shared" si="0"/>
        <v>100900</v>
      </c>
      <c r="E37">
        <f>VLOOKUP(C37,Regions!$A$2:$D$10,4,FALSE)</f>
        <v>100000</v>
      </c>
      <c r="F37">
        <f>VLOOKUP(A37,PostgresSQL_IAS!$A$2:$D$20,4,FALSE)</f>
        <v>100</v>
      </c>
      <c r="G37">
        <f t="shared" si="1"/>
        <v>900</v>
      </c>
      <c r="H37" t="str">
        <f>VLOOKUP(B37,PostgresSQL_IAS!$B$2:$C$20,2,FALSE)</f>
        <v>Dreissena polymorpha</v>
      </c>
      <c r="I37" s="8" t="s">
        <v>28</v>
      </c>
      <c r="J37" s="8" t="s">
        <v>10</v>
      </c>
      <c r="K37" t="b">
        <f t="shared" si="2"/>
        <v>1</v>
      </c>
    </row>
    <row r="38" spans="1:11">
      <c r="A38" s="4">
        <v>7</v>
      </c>
      <c r="B38" s="4">
        <f>VLOOKUP(A38,PostgresSQL_IAS!$A$2:$C$20,2,FALSE)</f>
        <v>19</v>
      </c>
      <c r="C38">
        <v>7</v>
      </c>
      <c r="D38">
        <f t="shared" si="0"/>
        <v>100940</v>
      </c>
      <c r="E38">
        <f>VLOOKUP(C38,Regions!$A$2:$D$10,4,FALSE)</f>
        <v>100000</v>
      </c>
      <c r="F38">
        <f>VLOOKUP(A38,PostgresSQL_IAS!$A$2:$D$20,4,FALSE)</f>
        <v>60</v>
      </c>
      <c r="G38">
        <f t="shared" si="1"/>
        <v>940</v>
      </c>
      <c r="H38" t="str">
        <f>VLOOKUP(B38,PostgresSQL_IAS!$B$2:$C$20,2,FALSE)</f>
        <v>Rhynchophorus ferrugineus</v>
      </c>
      <c r="I38" s="8" t="s">
        <v>29</v>
      </c>
      <c r="J38" s="8" t="s">
        <v>10</v>
      </c>
      <c r="K38" t="b">
        <f t="shared" si="2"/>
        <v>1</v>
      </c>
    </row>
    <row r="39" spans="1:11">
      <c r="A39" s="4">
        <v>10</v>
      </c>
      <c r="B39" s="4">
        <f>VLOOKUP(A39,PostgresSQL_IAS!$A$2:$C$20,2,FALSE)</f>
        <v>6</v>
      </c>
      <c r="C39">
        <v>7</v>
      </c>
      <c r="D39">
        <f t="shared" si="0"/>
        <v>100000</v>
      </c>
      <c r="E39">
        <f>VLOOKUP(C39,Regions!$A$2:$D$10,4,FALSE)</f>
        <v>100000</v>
      </c>
      <c r="F39">
        <f>VLOOKUP(A39,PostgresSQL_IAS!$A$2:$D$20,4,FALSE)</f>
        <v>1000</v>
      </c>
      <c r="G39">
        <f t="shared" si="1"/>
        <v>0</v>
      </c>
      <c r="H39" t="str">
        <f>VLOOKUP(B39,PostgresSQL_IAS!$B$2:$C$20,2,FALSE)</f>
        <v>Estrilda astrild</v>
      </c>
      <c r="I39" s="8" t="s">
        <v>32</v>
      </c>
      <c r="J39" s="8" t="s">
        <v>10</v>
      </c>
      <c r="K39" t="b">
        <f t="shared" si="2"/>
        <v>1</v>
      </c>
    </row>
    <row r="40" spans="1:11">
      <c r="A40" s="4">
        <v>12</v>
      </c>
      <c r="B40" s="4">
        <f>VLOOKUP(A40,PostgresSQL_IAS!$A$2:$C$20,2,FALSE)</f>
        <v>3</v>
      </c>
      <c r="C40">
        <v>7</v>
      </c>
      <c r="D40">
        <f t="shared" si="0"/>
        <v>100970</v>
      </c>
      <c r="E40">
        <f>VLOOKUP(C40,Regions!$A$2:$D$10,4,FALSE)</f>
        <v>100000</v>
      </c>
      <c r="F40">
        <f>VLOOKUP(A40,PostgresSQL_IAS!$A$2:$D$20,4,FALSE)</f>
        <v>30</v>
      </c>
      <c r="G40">
        <f t="shared" si="1"/>
        <v>970</v>
      </c>
      <c r="H40" t="str">
        <f>VLOOKUP(B40,PostgresSQL_IAS!$B$2:$C$20,2,FALSE)</f>
        <v>Carpobrotus spp.</v>
      </c>
      <c r="I40" s="8" t="s">
        <v>34</v>
      </c>
      <c r="J40" s="8" t="s">
        <v>10</v>
      </c>
      <c r="K40" t="b">
        <f t="shared" si="2"/>
        <v>1</v>
      </c>
    </row>
    <row r="41" spans="1:11">
      <c r="A41" s="4">
        <v>13</v>
      </c>
      <c r="B41" s="4">
        <f>VLOOKUP(A41,PostgresSQL_IAS!$A$2:$C$20,2,FALSE)</f>
        <v>17</v>
      </c>
      <c r="C41">
        <v>7</v>
      </c>
      <c r="D41">
        <f t="shared" si="0"/>
        <v>100900</v>
      </c>
      <c r="E41">
        <f>VLOOKUP(C41,Regions!$A$2:$D$10,4,FALSE)</f>
        <v>100000</v>
      </c>
      <c r="F41">
        <f>VLOOKUP(A41,PostgresSQL_IAS!$A$2:$D$20,4,FALSE)</f>
        <v>100</v>
      </c>
      <c r="G41">
        <f t="shared" si="1"/>
        <v>900</v>
      </c>
      <c r="H41" t="str">
        <f>VLOOKUP(B41,PostgresSQL_IAS!$B$2:$C$20,2,FALSE)</f>
        <v>Neovison vison</v>
      </c>
      <c r="I41" s="8" t="s">
        <v>35</v>
      </c>
      <c r="J41" s="8" t="s">
        <v>10</v>
      </c>
      <c r="K41" t="b">
        <f t="shared" si="2"/>
        <v>1</v>
      </c>
    </row>
    <row r="42" spans="1:11">
      <c r="A42" s="4">
        <v>16</v>
      </c>
      <c r="B42" s="4">
        <f>VLOOKUP(A42,PostgresSQL_IAS!$A$2:$C$20,2,FALSE)</f>
        <v>16</v>
      </c>
      <c r="C42">
        <v>7</v>
      </c>
      <c r="D42">
        <f t="shared" si="0"/>
        <v>100000</v>
      </c>
      <c r="E42">
        <f>VLOOKUP(C42,Regions!$A$2:$D$10,4,FALSE)</f>
        <v>100000</v>
      </c>
      <c r="F42">
        <f>VLOOKUP(A42,PostgresSQL_IAS!$A$2:$D$20,4,FALSE)</f>
        <v>1000</v>
      </c>
      <c r="G42">
        <f t="shared" si="1"/>
        <v>0</v>
      </c>
      <c r="H42" t="str">
        <f>VLOOKUP(B42,PostgresSQL_IAS!$B$2:$C$20,2,FALSE)</f>
        <v>Phytolacca americana</v>
      </c>
      <c r="I42" s="8" t="s">
        <v>38</v>
      </c>
      <c r="J42" s="8" t="s">
        <v>10</v>
      </c>
      <c r="K42" t="b">
        <f t="shared" si="2"/>
        <v>1</v>
      </c>
    </row>
    <row r="43" spans="1:11">
      <c r="A43" s="4">
        <v>17</v>
      </c>
      <c r="B43" s="4">
        <f>VLOOKUP(A43,PostgresSQL_IAS!$A$2:$C$20,2,FALSE)</f>
        <v>12</v>
      </c>
      <c r="C43">
        <v>7</v>
      </c>
      <c r="D43">
        <f t="shared" si="0"/>
        <v>100970</v>
      </c>
      <c r="E43">
        <f>VLOOKUP(C43,Regions!$A$2:$D$10,4,FALSE)</f>
        <v>100000</v>
      </c>
      <c r="F43">
        <f>VLOOKUP(A43,PostgresSQL_IAS!$A$2:$D$20,4,FALSE)</f>
        <v>30</v>
      </c>
      <c r="G43">
        <f t="shared" si="1"/>
        <v>970</v>
      </c>
      <c r="H43" t="str">
        <f>VLOOKUP(B43,PostgresSQL_IAS!$B$2:$C$20,2,FALSE)</f>
        <v>Myiopsitta monachus</v>
      </c>
      <c r="I43" s="8" t="s">
        <v>39</v>
      </c>
      <c r="J43" s="8" t="s">
        <v>10</v>
      </c>
      <c r="K43" t="b">
        <f t="shared" si="2"/>
        <v>1</v>
      </c>
    </row>
    <row r="44" spans="1:11">
      <c r="A44" s="4">
        <v>18</v>
      </c>
      <c r="B44" s="4">
        <f>VLOOKUP(A44,PostgresSQL_IAS!$A$2:$C$20,2,FALSE)</f>
        <v>13</v>
      </c>
      <c r="C44">
        <v>7</v>
      </c>
      <c r="D44">
        <f t="shared" si="0"/>
        <v>100970</v>
      </c>
      <c r="E44">
        <f>VLOOKUP(C44,Regions!$A$2:$D$10,4,FALSE)</f>
        <v>100000</v>
      </c>
      <c r="F44">
        <f>VLOOKUP(A44,PostgresSQL_IAS!$A$2:$D$20,4,FALSE)</f>
        <v>30</v>
      </c>
      <c r="G44">
        <f t="shared" si="1"/>
        <v>970</v>
      </c>
      <c r="H44" t="str">
        <f>VLOOKUP(B44,PostgresSQL_IAS!$B$2:$C$20,2,FALSE)</f>
        <v>Psittacula krameri</v>
      </c>
      <c r="I44" s="8" t="s">
        <v>40</v>
      </c>
      <c r="J44" s="8" t="s">
        <v>10</v>
      </c>
      <c r="K44" t="b">
        <f t="shared" si="2"/>
        <v>1</v>
      </c>
    </row>
    <row r="45" spans="1:11">
      <c r="A45" s="4">
        <v>19</v>
      </c>
      <c r="B45" s="4">
        <f>VLOOKUP(A45,PostgresSQL_IAS!$A$2:$C$20,2,FALSE)</f>
        <v>9</v>
      </c>
      <c r="C45">
        <v>7</v>
      </c>
      <c r="D45">
        <f t="shared" si="0"/>
        <v>100970</v>
      </c>
      <c r="E45">
        <f>VLOOKUP(C45,Regions!$A$2:$D$10,4,FALSE)</f>
        <v>100000</v>
      </c>
      <c r="F45">
        <f>VLOOKUP(A45,PostgresSQL_IAS!$A$2:$D$20,4,FALSE)</f>
        <v>30</v>
      </c>
      <c r="G45">
        <f t="shared" si="1"/>
        <v>970</v>
      </c>
      <c r="H45" t="str">
        <f>VLOOKUP(B45,PostgresSQL_IAS!$B$2:$C$20,2,FALSE)</f>
        <v>Psittacula eupatria</v>
      </c>
      <c r="I45" s="8" t="s">
        <v>41</v>
      </c>
      <c r="J45" s="8" t="s">
        <v>10</v>
      </c>
      <c r="K45" t="b">
        <f t="shared" si="2"/>
        <v>1</v>
      </c>
    </row>
    <row r="46" spans="1:11">
      <c r="A46" s="4">
        <v>20</v>
      </c>
      <c r="B46" s="4">
        <f>VLOOKUP(A46,PostgresSQL_IAS!$A$2:$C$20,2,FALSE)</f>
        <v>18</v>
      </c>
      <c r="C46">
        <v>7</v>
      </c>
      <c r="D46">
        <f t="shared" si="0"/>
        <v>100920</v>
      </c>
      <c r="E46">
        <f>VLOOKUP(C46,Regions!$A$2:$D$10,4,FALSE)</f>
        <v>100000</v>
      </c>
      <c r="F46">
        <f>VLOOKUP(A46,PostgresSQL_IAS!$A$2:$D$20,4,FALSE)</f>
        <v>80</v>
      </c>
      <c r="G46">
        <f t="shared" si="1"/>
        <v>920</v>
      </c>
      <c r="H46" t="str">
        <f>VLOOKUP(B46,PostgresSQL_IAS!$B$2:$C$20,2,FALSE)</f>
        <v>Procyon lotor</v>
      </c>
      <c r="I46" s="8" t="s">
        <v>42</v>
      </c>
      <c r="J46" s="8" t="s">
        <v>10</v>
      </c>
      <c r="K46" t="b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20" sqref="C20"/>
    </sheetView>
  </sheetViews>
  <sheetFormatPr baseColWidth="10" defaultRowHeight="15"/>
  <cols>
    <col min="1" max="1" width="6.7109375" bestFit="1" customWidth="1"/>
    <col min="2" max="2" width="18.28515625" bestFit="1" customWidth="1"/>
    <col min="3" max="3" width="62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 t="s">
        <v>12</v>
      </c>
      <c r="C2" s="2" t="s">
        <v>13</v>
      </c>
      <c r="D2">
        <v>150000</v>
      </c>
    </row>
    <row r="3" spans="1:4">
      <c r="A3">
        <v>1</v>
      </c>
      <c r="B3" t="s">
        <v>16</v>
      </c>
      <c r="C3" s="2" t="s">
        <v>17</v>
      </c>
      <c r="D3">
        <v>500000</v>
      </c>
    </row>
    <row r="4" spans="1:4">
      <c r="A4">
        <v>2</v>
      </c>
      <c r="B4" t="s">
        <v>14</v>
      </c>
      <c r="C4" s="2" t="s">
        <v>15</v>
      </c>
      <c r="D4">
        <v>600000</v>
      </c>
    </row>
    <row r="5" spans="1:4">
      <c r="A5">
        <v>5</v>
      </c>
      <c r="B5" t="s">
        <v>4</v>
      </c>
      <c r="C5" s="2" t="s">
        <v>5</v>
      </c>
      <c r="D5">
        <v>100000</v>
      </c>
    </row>
    <row r="6" spans="1:4">
      <c r="A6">
        <v>6</v>
      </c>
      <c r="B6" t="s">
        <v>6</v>
      </c>
      <c r="C6" s="2" t="s">
        <v>7</v>
      </c>
      <c r="D6">
        <v>0</v>
      </c>
    </row>
    <row r="7" spans="1:4">
      <c r="A7">
        <v>7</v>
      </c>
      <c r="B7" t="s">
        <v>10</v>
      </c>
      <c r="C7" s="2" t="s">
        <v>11</v>
      </c>
      <c r="D7">
        <v>100000</v>
      </c>
    </row>
    <row r="8" spans="1:4">
      <c r="A8">
        <v>8</v>
      </c>
      <c r="B8" t="s">
        <v>18</v>
      </c>
      <c r="C8" s="2" t="s">
        <v>19</v>
      </c>
      <c r="D8">
        <v>500000</v>
      </c>
    </row>
    <row r="9" spans="1:4" ht="30">
      <c r="A9">
        <v>9</v>
      </c>
      <c r="B9" t="s">
        <v>20</v>
      </c>
      <c r="C9" s="2" t="s">
        <v>21</v>
      </c>
      <c r="D9">
        <v>400000</v>
      </c>
    </row>
    <row r="10" spans="1:4" ht="30">
      <c r="A10">
        <v>100</v>
      </c>
      <c r="B10" t="s">
        <v>8</v>
      </c>
      <c r="C10" s="2" t="s">
        <v>9</v>
      </c>
      <c r="D10">
        <v>0</v>
      </c>
    </row>
  </sheetData>
  <sortState ref="A2:D10">
    <sortCondition ref="A2:A1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C13" sqref="C13"/>
    </sheetView>
  </sheetViews>
  <sheetFormatPr baseColWidth="10" defaultRowHeight="15"/>
  <cols>
    <col min="1" max="1" width="20.28515625" bestFit="1" customWidth="1"/>
    <col min="2" max="2" width="22.140625" customWidth="1"/>
    <col min="3" max="3" width="26.42578125" bestFit="1" customWidth="1"/>
    <col min="4" max="4" width="9.85546875" bestFit="1" customWidth="1"/>
    <col min="5" max="5" width="109" customWidth="1"/>
  </cols>
  <sheetData>
    <row r="1" spans="1:5">
      <c r="A1" s="3" t="s">
        <v>45</v>
      </c>
      <c r="B1" s="3" t="s">
        <v>44</v>
      </c>
      <c r="C1" s="3" t="s">
        <v>22</v>
      </c>
      <c r="D1" s="3" t="s">
        <v>68</v>
      </c>
    </row>
    <row r="2" spans="1:5">
      <c r="A2" s="4">
        <v>0</v>
      </c>
      <c r="B2">
        <v>1</v>
      </c>
      <c r="C2" t="s">
        <v>23</v>
      </c>
      <c r="D2">
        <v>1000</v>
      </c>
      <c r="E2" t="s">
        <v>46</v>
      </c>
    </row>
    <row r="3" spans="1:5">
      <c r="A3" s="4">
        <v>1</v>
      </c>
      <c r="B3">
        <v>2</v>
      </c>
      <c r="C3" t="s">
        <v>24</v>
      </c>
      <c r="D3">
        <v>10</v>
      </c>
      <c r="E3" t="s">
        <v>47</v>
      </c>
    </row>
    <row r="4" spans="1:5">
      <c r="A4" s="4">
        <v>3</v>
      </c>
      <c r="B4">
        <v>4</v>
      </c>
      <c r="C4" t="s">
        <v>25</v>
      </c>
      <c r="D4">
        <v>50</v>
      </c>
      <c r="E4" t="s">
        <v>48</v>
      </c>
    </row>
    <row r="5" spans="1:5">
      <c r="A5" s="4">
        <v>4</v>
      </c>
      <c r="B5">
        <v>15</v>
      </c>
      <c r="C5" t="s">
        <v>26</v>
      </c>
      <c r="D5">
        <v>30</v>
      </c>
      <c r="E5" t="s">
        <v>49</v>
      </c>
    </row>
    <row r="6" spans="1:5">
      <c r="A6" s="4">
        <v>5</v>
      </c>
      <c r="B6">
        <v>11</v>
      </c>
      <c r="C6" t="s">
        <v>27</v>
      </c>
      <c r="D6">
        <v>1000</v>
      </c>
      <c r="E6" t="s">
        <v>50</v>
      </c>
    </row>
    <row r="7" spans="1:5">
      <c r="A7" s="4">
        <v>6</v>
      </c>
      <c r="B7">
        <v>7</v>
      </c>
      <c r="C7" t="s">
        <v>28</v>
      </c>
      <c r="D7">
        <v>100</v>
      </c>
      <c r="E7" t="s">
        <v>51</v>
      </c>
    </row>
    <row r="8" spans="1:5">
      <c r="A8" s="4">
        <v>7</v>
      </c>
      <c r="B8">
        <v>19</v>
      </c>
      <c r="C8" t="s">
        <v>29</v>
      </c>
      <c r="D8">
        <v>60</v>
      </c>
    </row>
    <row r="9" spans="1:5">
      <c r="A9" s="4">
        <v>10</v>
      </c>
      <c r="B9">
        <v>6</v>
      </c>
      <c r="C9" t="s">
        <v>32</v>
      </c>
      <c r="D9">
        <v>1000</v>
      </c>
      <c r="E9" t="s">
        <v>52</v>
      </c>
    </row>
    <row r="10" spans="1:5">
      <c r="A10" s="4">
        <v>11</v>
      </c>
      <c r="B10">
        <v>14</v>
      </c>
      <c r="C10" t="s">
        <v>33</v>
      </c>
      <c r="D10">
        <v>100</v>
      </c>
      <c r="E10" t="s">
        <v>53</v>
      </c>
    </row>
    <row r="11" spans="1:5">
      <c r="A11" s="4">
        <v>12</v>
      </c>
      <c r="B11">
        <v>3</v>
      </c>
      <c r="C11" t="s">
        <v>34</v>
      </c>
      <c r="D11">
        <v>30</v>
      </c>
      <c r="E11" t="s">
        <v>54</v>
      </c>
    </row>
    <row r="12" spans="1:5">
      <c r="A12" s="4">
        <v>13</v>
      </c>
      <c r="B12">
        <v>17</v>
      </c>
      <c r="C12" t="s">
        <v>35</v>
      </c>
      <c r="D12">
        <v>100</v>
      </c>
      <c r="E12" t="s">
        <v>55</v>
      </c>
    </row>
    <row r="13" spans="1:5">
      <c r="A13" s="4">
        <v>14</v>
      </c>
      <c r="B13">
        <v>5</v>
      </c>
      <c r="C13" t="s">
        <v>36</v>
      </c>
      <c r="D13">
        <v>30</v>
      </c>
      <c r="E13" t="s">
        <v>56</v>
      </c>
    </row>
    <row r="14" spans="1:5">
      <c r="A14" s="4">
        <v>15</v>
      </c>
      <c r="B14">
        <v>10</v>
      </c>
      <c r="C14" t="s">
        <v>37</v>
      </c>
      <c r="D14">
        <v>30</v>
      </c>
      <c r="E14" t="s">
        <v>57</v>
      </c>
    </row>
    <row r="15" spans="1:5">
      <c r="A15" s="4">
        <v>16</v>
      </c>
      <c r="B15">
        <v>16</v>
      </c>
      <c r="C15" t="s">
        <v>38</v>
      </c>
      <c r="D15">
        <v>1000</v>
      </c>
      <c r="E15" t="s">
        <v>58</v>
      </c>
    </row>
    <row r="16" spans="1:5">
      <c r="A16" s="4">
        <v>17</v>
      </c>
      <c r="B16">
        <v>12</v>
      </c>
      <c r="C16" t="s">
        <v>39</v>
      </c>
      <c r="D16">
        <v>30</v>
      </c>
      <c r="E16" t="s">
        <v>59</v>
      </c>
    </row>
    <row r="17" spans="1:5">
      <c r="A17" s="4">
        <v>18</v>
      </c>
      <c r="B17">
        <v>13</v>
      </c>
      <c r="C17" t="s">
        <v>40</v>
      </c>
      <c r="D17">
        <v>30</v>
      </c>
      <c r="E17" t="s">
        <v>60</v>
      </c>
    </row>
    <row r="18" spans="1:5">
      <c r="A18" s="4">
        <v>19</v>
      </c>
      <c r="B18">
        <v>9</v>
      </c>
      <c r="C18" t="s">
        <v>41</v>
      </c>
      <c r="D18">
        <v>30</v>
      </c>
      <c r="E18" t="s">
        <v>61</v>
      </c>
    </row>
    <row r="19" spans="1:5">
      <c r="A19" s="4">
        <v>20</v>
      </c>
      <c r="B19">
        <v>18</v>
      </c>
      <c r="C19" t="s">
        <v>42</v>
      </c>
      <c r="D19">
        <v>80</v>
      </c>
      <c r="E19" t="s">
        <v>62</v>
      </c>
    </row>
    <row r="20" spans="1:5">
      <c r="A20" s="4">
        <v>21</v>
      </c>
      <c r="B20">
        <v>8</v>
      </c>
      <c r="C20" t="s">
        <v>43</v>
      </c>
      <c r="D20">
        <v>10</v>
      </c>
      <c r="E20" t="s">
        <v>69</v>
      </c>
    </row>
    <row r="21" spans="1:5">
      <c r="A21" s="4">
        <v>8</v>
      </c>
      <c r="C21" t="s">
        <v>30</v>
      </c>
      <c r="D21">
        <v>30</v>
      </c>
    </row>
    <row r="22" spans="1:5">
      <c r="A22" s="4">
        <v>9</v>
      </c>
      <c r="C22" t="s">
        <v>31</v>
      </c>
      <c r="D2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IASvsRegions</vt:lpstr>
      <vt:lpstr>Working_IASvsRegions</vt:lpstr>
      <vt:lpstr>Regions</vt:lpstr>
      <vt:lpstr>PostgresSQL_IAS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ic2team</dc:creator>
  <cp:lastModifiedBy>ic2team</cp:lastModifiedBy>
  <dcterms:created xsi:type="dcterms:W3CDTF">2015-09-22T09:00:16Z</dcterms:created>
  <dcterms:modified xsi:type="dcterms:W3CDTF">2015-09-26T16:10:18Z</dcterms:modified>
</cp:coreProperties>
</file>