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man\Desktop\BU_609 Business Analytics\20170911_Lecture 5 - Decision Tree\"/>
    </mc:Choice>
  </mc:AlternateContent>
  <bookViews>
    <workbookView xWindow="0" yWindow="0" windowWidth="23040" windowHeight="10068" xr2:uid="{00000000-000D-0000-FFFF-FFFF00000000}"/>
  </bookViews>
  <sheets>
    <sheet name="Size_up" sheetId="1" r:id="rId1"/>
    <sheet name="Class_Answer" sheetId="5" r:id="rId2"/>
    <sheet name="InClass_MM" sheetId="6" r:id="rId3"/>
    <sheet name="Class_Ans_RH" sheetId="7" r:id="rId4"/>
  </sheets>
  <definedNames>
    <definedName name="MinimizeCosts" localSheetId="3">FALSE</definedName>
    <definedName name="MinimizeCosts" localSheetId="1">FALSE</definedName>
    <definedName name="MinimizeCosts" localSheetId="2">FALSE</definedName>
    <definedName name="_xlnm.Print_Area" localSheetId="3">Class_Ans_RH!TreeDiagram</definedName>
    <definedName name="_xlnm.Print_Area" localSheetId="1">Class_Answer!TreeDiagram</definedName>
    <definedName name="_xlnm.Print_Area" localSheetId="2">InClass_MM!TreeDiagram</definedName>
    <definedName name="RT">999999999999</definedName>
    <definedName name="TreeData" localSheetId="3">Class_Ans_RH!$GH$1001:$GV$1009</definedName>
    <definedName name="TreeData" localSheetId="1">Class_Answer!$GH$1001:$GV$1009</definedName>
    <definedName name="TreeData" localSheetId="2">InClass_MM!$GH$1000:$GV$1008</definedName>
    <definedName name="TreeDiagBase" localSheetId="3">Class_Ans_RH!$G$1</definedName>
    <definedName name="TreeDiagBase" localSheetId="1">Class_Answer!$A$1</definedName>
    <definedName name="TreeDiagBase" localSheetId="2">InClass_MM!$A$19</definedName>
    <definedName name="TreeDiagram" localSheetId="3">Class_Ans_RH!$G$1:$Y$24</definedName>
    <definedName name="TreeDiagram" localSheetId="1">Class_Answer!$A$1:$S$24</definedName>
    <definedName name="TreeDiagram" localSheetId="2">InClass_MM!$A$19:$S$42</definedName>
    <definedName name="UseExpUtility" localSheetId="3">FALSE</definedName>
    <definedName name="UseExpUtility" localSheetId="1">FALSE</definedName>
    <definedName name="UseExpUtility" localSheetId="2">FALSE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3" i="7" l="1"/>
  <c r="K24" i="7" s="1"/>
  <c r="D16" i="7"/>
  <c r="V4" i="7" s="1"/>
  <c r="D13" i="7"/>
  <c r="R6" i="7" s="1"/>
  <c r="D12" i="7"/>
  <c r="D11" i="7"/>
  <c r="N10" i="7"/>
  <c r="D10" i="7"/>
  <c r="D9" i="7"/>
  <c r="J14" i="7" s="1"/>
  <c r="N7" i="7"/>
  <c r="R3" i="7"/>
  <c r="V1" i="7"/>
  <c r="V6" i="7" s="1"/>
  <c r="P19" i="6"/>
  <c r="P24" i="6" s="1"/>
  <c r="Y18" i="7" l="1"/>
  <c r="O19" i="7" s="1"/>
  <c r="V9" i="7"/>
  <c r="Y8" i="7" s="1"/>
  <c r="W9" i="7" s="1"/>
  <c r="Y13" i="7"/>
  <c r="S14" i="7" s="1"/>
  <c r="Y3" i="7"/>
  <c r="W4" i="7" s="1"/>
  <c r="R11" i="7"/>
  <c r="N16" i="7"/>
  <c r="S6" i="7" l="1"/>
  <c r="O10" i="7"/>
  <c r="K14" i="7" s="1"/>
  <c r="G19" i="7" s="1"/>
  <c r="H18" i="7" s="1"/>
  <c r="P22" i="6" l="1"/>
  <c r="L24" i="6"/>
  <c r="L21" i="6"/>
  <c r="L29" i="6" s="1"/>
  <c r="H28" i="6"/>
  <c r="H25" i="6"/>
  <c r="H34" i="6" s="1"/>
  <c r="S41" i="6"/>
  <c r="E42" i="6" s="1"/>
  <c r="D32" i="6"/>
  <c r="S3" i="5"/>
  <c r="Q4" i="5" s="1"/>
  <c r="M6" i="5" s="1"/>
  <c r="I10" i="5" s="1"/>
  <c r="E14" i="5" s="1"/>
  <c r="A19" i="5" s="1"/>
  <c r="B18" i="5" s="1"/>
  <c r="S8" i="5"/>
  <c r="Q9" i="5"/>
  <c r="S13" i="5"/>
  <c r="M14" i="5"/>
  <c r="S18" i="5"/>
  <c r="I19" i="5"/>
  <c r="S23" i="5"/>
  <c r="E24" i="5"/>
  <c r="S31" i="6" l="1"/>
  <c r="M32" i="6" s="1"/>
  <c r="P27" i="6"/>
  <c r="S26" i="6" s="1"/>
  <c r="Q27" i="6" s="1"/>
  <c r="S21" i="6"/>
  <c r="Q22" i="6" s="1"/>
  <c r="S36" i="6"/>
  <c r="I37" i="6" s="1"/>
  <c r="M24" i="6" l="1"/>
  <c r="I28" i="6" s="1"/>
  <c r="E32" i="6" s="1"/>
  <c r="A37" i="6" s="1"/>
  <c r="B3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Raymond Haffar</author>
  </authors>
  <commentList>
    <comment ref="N7" authorId="0" shapeId="0" xr:uid="{C8E6AF65-3F87-426D-AA7C-DB92B63D1FF3}">
      <text>
        <r>
          <rPr>
            <b/>
            <sz val="9"/>
            <color indexed="81"/>
            <rFont val="Tahoma"/>
            <family val="2"/>
          </rPr>
          <t>Raymond Haffar:</t>
        </r>
        <r>
          <rPr>
            <sz val="9"/>
            <color indexed="81"/>
            <rFont val="Tahoma"/>
            <family val="2"/>
          </rPr>
          <t xml:space="preserve">
must multiply mutually exclusive probabilities because both must pass</t>
        </r>
      </text>
    </comment>
    <comment ref="V9" authorId="0" shapeId="0" xr:uid="{473BD5F2-E2F6-422E-B0A9-EED02244D6A2}">
      <text>
        <r>
          <rPr>
            <b/>
            <sz val="9"/>
            <color indexed="81"/>
            <rFont val="Tahoma"/>
            <family val="2"/>
          </rPr>
          <t>Raymond Haffar:</t>
        </r>
        <r>
          <rPr>
            <sz val="9"/>
            <color indexed="81"/>
            <rFont val="Tahoma"/>
            <family val="2"/>
          </rPr>
          <t xml:space="preserve">
break even equation</t>
        </r>
      </text>
    </comment>
    <comment ref="K14" authorId="0" shapeId="0" xr:uid="{F76D7B5C-67EB-4D9E-B0D3-290A4BE54C15}">
      <text>
        <r>
          <rPr>
            <b/>
            <sz val="9"/>
            <color indexed="81"/>
            <rFont val="Tahoma"/>
            <family val="2"/>
          </rPr>
          <t>Raymond Haffar:</t>
        </r>
        <r>
          <rPr>
            <sz val="9"/>
            <color indexed="81"/>
            <rFont val="Tahoma"/>
            <family val="2"/>
          </rPr>
          <t xml:space="preserve">
expected value of the 2 event branches
ie 0.36*$11,580 + 0.64*-$1,000</t>
        </r>
      </text>
    </comment>
    <comment ref="H18" authorId="0" shapeId="0" xr:uid="{FD3F4051-5202-40E5-93DE-0EA2E201D2DC}">
      <text>
        <r>
          <rPr>
            <b/>
            <sz val="9"/>
            <color indexed="81"/>
            <rFont val="Tahoma"/>
            <family val="2"/>
          </rPr>
          <t>Raymond Haffar:</t>
        </r>
        <r>
          <rPr>
            <sz val="9"/>
            <color indexed="81"/>
            <rFont val="Tahoma"/>
            <family val="2"/>
          </rPr>
          <t xml:space="preserve">
DT tells you what branch to take</t>
        </r>
      </text>
    </comment>
    <comment ref="G19" authorId="0" shapeId="0" xr:uid="{3069C2B8-B403-4B33-B7A2-ADA469C96923}">
      <text>
        <r>
          <rPr>
            <b/>
            <sz val="9"/>
            <color indexed="81"/>
            <rFont val="Tahoma"/>
            <family val="2"/>
          </rPr>
          <t>Raymond Haffar:</t>
        </r>
        <r>
          <rPr>
            <sz val="9"/>
            <color indexed="81"/>
            <rFont val="Tahoma"/>
            <family val="2"/>
          </rPr>
          <t xml:space="preserve">
expected value</t>
        </r>
      </text>
    </comment>
  </commentList>
</comments>
</file>

<file path=xl/sharedStrings.xml><?xml version="1.0" encoding="utf-8"?>
<sst xmlns="http://schemas.openxmlformats.org/spreadsheetml/2006/main" count="221" uniqueCount="135">
  <si>
    <t xml:space="preserve">When: </t>
  </si>
  <si>
    <t>Why:</t>
  </si>
  <si>
    <t>Size-up</t>
  </si>
  <si>
    <t>Key Issues</t>
  </si>
  <si>
    <t>Stage</t>
  </si>
  <si>
    <t>Who:</t>
  </si>
  <si>
    <t>Analysis</t>
  </si>
  <si>
    <t>Recommendation</t>
  </si>
  <si>
    <t>Implementation</t>
  </si>
  <si>
    <t>Title</t>
  </si>
  <si>
    <t>Class/Lecture #</t>
  </si>
  <si>
    <t>Date</t>
  </si>
  <si>
    <t>Research and Development at ICI: Anthraquinone</t>
  </si>
  <si>
    <t>Class 5: decision tree</t>
  </si>
  <si>
    <t>Present day</t>
  </si>
  <si>
    <t>Decide if to produce synthetic Anthrequinone, also known as dioxoanthracene</t>
  </si>
  <si>
    <t>Expansion into other avenues requires Synthetic AQ</t>
  </si>
  <si>
    <t>Competitor BASF would have a head start</t>
  </si>
  <si>
    <t>Probability of success</t>
  </si>
  <si>
    <t>Probability of Scale up</t>
  </si>
  <si>
    <t>cost of R&amp;D</t>
  </si>
  <si>
    <t>Cost of scale up</t>
  </si>
  <si>
    <t>Probability of succss in market entry</t>
  </si>
  <si>
    <t>Cost for market entry</t>
  </si>
  <si>
    <t>Preliminary Market</t>
  </si>
  <si>
    <t>Commercialization</t>
  </si>
  <si>
    <t>ID</t>
  </si>
  <si>
    <t>Name</t>
  </si>
  <si>
    <t>Value</t>
  </si>
  <si>
    <t>Prob</t>
  </si>
  <si>
    <t>TreePlan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</si>
  <si>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</si>
  <si>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</si>
  <si>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</si>
  <si>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</si>
  <si>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</si>
  <si>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</si>
  <si>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</si>
  <si>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</si>
  <si>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</si>
  <si>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</si>
  <si>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</si>
  <si>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D</t>
  </si>
  <si>
    <t>T</t>
  </si>
  <si>
    <t>TreePlan Student License</t>
  </si>
  <si>
    <t>For Education Only</t>
  </si>
  <si>
    <t>Modifier</t>
  </si>
  <si>
    <t>Average</t>
  </si>
  <si>
    <t>High</t>
  </si>
  <si>
    <t>Low</t>
  </si>
  <si>
    <t>E</t>
  </si>
  <si>
    <t>Commercial Success</t>
  </si>
  <si>
    <t>Decision</t>
  </si>
  <si>
    <t>Outcome</t>
  </si>
  <si>
    <t>Low Cost</t>
  </si>
  <si>
    <t>High Cost</t>
  </si>
  <si>
    <t>Average Cost</t>
  </si>
  <si>
    <t>Probability</t>
  </si>
  <si>
    <t>R&amp;D Sucessful</t>
  </si>
  <si>
    <t>Significant Mrkt Found</t>
  </si>
  <si>
    <t>R&amp;D Expense (R&amp;D_E)</t>
  </si>
  <si>
    <t>Process Dev (PD)</t>
  </si>
  <si>
    <t>Prelim Mrkt (PM)</t>
  </si>
  <si>
    <t>Prelim Commercialization (PC)</t>
  </si>
  <si>
    <t>Comercial Dev. (CD)</t>
  </si>
  <si>
    <t>Type</t>
  </si>
  <si>
    <t>event</t>
  </si>
  <si>
    <t>decision</t>
  </si>
  <si>
    <t>Continue R&amp;D</t>
  </si>
  <si>
    <t>?</t>
  </si>
  <si>
    <t>Do not do R&amp;D</t>
  </si>
  <si>
    <t>R&amp;D - or Not sig market</t>
  </si>
  <si>
    <t>Board no</t>
  </si>
  <si>
    <t>Do R&amp;D, prelim Mkt</t>
  </si>
  <si>
    <t>R&amp;D+, Mkt+, Precom dev</t>
  </si>
  <si>
    <t>Com Failure Breakeven</t>
  </si>
  <si>
    <t>Board Yes, go full</t>
  </si>
  <si>
    <t>Com Success</t>
  </si>
  <si>
    <t>Manager of R&amp;D at ICI</t>
  </si>
  <si>
    <t>North America</t>
  </si>
  <si>
    <t>Where:</t>
  </si>
  <si>
    <t>AQ is a commodity chemical</t>
  </si>
  <si>
    <t xml:space="preserve">AQ is a byproduct of steel production </t>
  </si>
  <si>
    <t>money not an issue for firm</t>
  </si>
  <si>
    <t>Modest R&amp;D Budget - Therefore not betting the firm (expected values)</t>
  </si>
  <si>
    <t>unpantabile product use - with out Synthetic AQ you will be trounced</t>
  </si>
  <si>
    <t>Should we move forward or shut down R&amp;D - project</t>
  </si>
  <si>
    <t>Uncertainty in the numbers</t>
  </si>
  <si>
    <t>Benefits</t>
  </si>
  <si>
    <t>2500k +/- 50%</t>
  </si>
  <si>
    <t>Breakeven = 0</t>
  </si>
  <si>
    <t>A</t>
  </si>
  <si>
    <t>Sequence</t>
  </si>
  <si>
    <t>B</t>
  </si>
  <si>
    <t>C</t>
  </si>
  <si>
    <t>Value to use</t>
  </si>
  <si>
    <t>Payoff:</t>
  </si>
  <si>
    <t>Alternative 2</t>
  </si>
  <si>
    <t>negative is cost</t>
  </si>
  <si>
    <t>Outcome 6</t>
  </si>
  <si>
    <t>R&amp;D &amp; Prelim Mkt</t>
  </si>
  <si>
    <t>R&amp;D+ Mkt+, Prelim Com Dev</t>
  </si>
  <si>
    <t>R&amp;D- or Not Sig Mkt</t>
  </si>
  <si>
    <t>Board Yes, Go full Scale</t>
  </si>
  <si>
    <t>Com Failure - Breakeven</t>
  </si>
  <si>
    <t>expected value (0.8*1950+0.2*0)</t>
  </si>
  <si>
    <t>Breakeven is the cost along the tree</t>
  </si>
  <si>
    <t>Board Approval
(If Sig Mkt &amp; PC Sucessful)</t>
  </si>
  <si>
    <t>Event</t>
  </si>
  <si>
    <t>Variability</t>
  </si>
  <si>
    <t>Value to Use</t>
  </si>
  <si>
    <t>Find mfg process</t>
  </si>
  <si>
    <t>Comm Success</t>
  </si>
  <si>
    <t>Prelim mkt good</t>
  </si>
  <si>
    <t>Board approval</t>
  </si>
  <si>
    <t>Board+, Go to market</t>
  </si>
  <si>
    <t>Market success</t>
  </si>
  <si>
    <t>Comm Fail - Breakeven</t>
  </si>
  <si>
    <t>Costs</t>
  </si>
  <si>
    <t>R&amp;D+,  Mkt+, Pre Comm Dev</t>
  </si>
  <si>
    <t>R&amp;D for new mfg process</t>
  </si>
  <si>
    <t>Further deve new mfg process</t>
  </si>
  <si>
    <t>Preliminary mkt dev</t>
  </si>
  <si>
    <t>Preliminary commercial development</t>
  </si>
  <si>
    <t>Do R&amp;D, Pre Mkt Dev</t>
  </si>
  <si>
    <t>Board- (no!)</t>
  </si>
  <si>
    <t>Commercial development</t>
  </si>
  <si>
    <t>Market Success</t>
  </si>
  <si>
    <t>Market Failure</t>
  </si>
  <si>
    <t>Break Even</t>
  </si>
  <si>
    <t>R&amp;D- or Mkt-</t>
  </si>
  <si>
    <t>AQ R&amp;D</t>
  </si>
  <si>
    <t>A events occur at the same time!</t>
  </si>
  <si>
    <t>Do Not Proceed</t>
  </si>
  <si>
    <t>Based on this mid range result, it's a 3.5M expected value; so definitly proceed!!!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</si>
</sst>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/>
    <xf numFmtId="0" fontId="5" fillId="0" borderId="0" xfId="2" applyFont="1" applyBorder="1" applyProtection="1">
      <protection locked="0" hidden="1"/>
    </xf>
    <xf numFmtId="0" fontId="5" fillId="0" borderId="0" xfId="2" applyFont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164" fontId="0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0" fillId="0" borderId="0" xfId="1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44" fontId="0" fillId="0" borderId="0" xfId="1" applyFo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 wrapText="1"/>
    </xf>
    <xf numFmtId="10" fontId="7" fillId="0" borderId="0" xfId="0" applyNumberFormat="1" applyFont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left"/>
    </xf>
    <xf numFmtId="44" fontId="6" fillId="0" borderId="1" xfId="1" applyFont="1" applyBorder="1"/>
    <xf numFmtId="9" fontId="6" fillId="0" borderId="1" xfId="3" applyFont="1" applyBorder="1" applyAlignment="1">
      <alignment horizontal="center"/>
    </xf>
    <xf numFmtId="165" fontId="0" fillId="2" borderId="0" xfId="1" applyNumberFormat="1" applyFont="1" applyFill="1" applyAlignment="1">
      <alignment horizontal="left"/>
    </xf>
    <xf numFmtId="0" fontId="6" fillId="0" borderId="0" xfId="0" applyFont="1" applyFill="1" applyBorder="1"/>
    <xf numFmtId="0" fontId="9" fillId="0" borderId="0" xfId="0" applyFont="1"/>
  </cellXfs>
  <cellStyles count="4">
    <cellStyle name="Currency" xfId="1" builtinId="4"/>
    <cellStyle name="Normal" xfId="0" builtinId="0"/>
    <cellStyle name="Normal 3" xfId="2" xr:uid="{00571A2D-F405-477B-B217-C82F5A632DD8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12</xdr:row>
      <xdr:rowOff>0</xdr:rowOff>
    </xdr:from>
    <xdr:ext cx="152400" cy="152400"/>
    <xdr:sp macro="" textlink="">
      <xdr:nvSpPr>
        <xdr:cNvPr id="2" name="Circle 1">
          <a:extLst>
            <a:ext uri="{FF2B5EF4-FFF2-40B4-BE49-F238E27FC236}">
              <a16:creationId xmlns:a16="http://schemas.microsoft.com/office/drawing/2014/main" id="{DC9E50CE-956C-4244-BD1C-5F32EC3CED5B}"/>
            </a:ext>
          </a:extLst>
        </xdr:cNvPr>
        <xdr:cNvSpPr/>
      </xdr:nvSpPr>
      <xdr:spPr>
        <a:xfrm>
          <a:off x="3048000" y="219456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oneCellAnchor>
  <xdr:twoCellAnchor>
    <xdr:from>
      <xdr:col>3</xdr:col>
      <xdr:colOff>0</xdr:colOff>
      <xdr:row>12</xdr:row>
      <xdr:rowOff>76200</xdr:rowOff>
    </xdr:from>
    <xdr:to>
      <xdr:col>5</xdr:col>
      <xdr:colOff>0</xdr:colOff>
      <xdr:row>12</xdr:row>
      <xdr:rowOff>76200</xdr:rowOff>
    </xdr:to>
    <xdr:sp macro="" textlink="">
      <xdr:nvSpPr>
        <xdr:cNvPr id="3" name="Line 46">
          <a:extLst>
            <a:ext uri="{FF2B5EF4-FFF2-40B4-BE49-F238E27FC236}">
              <a16:creationId xmlns:a16="http://schemas.microsoft.com/office/drawing/2014/main" id="{1B7DC24A-6A13-48DD-994F-81C2B6855B6A}"/>
            </a:ext>
          </a:extLst>
        </xdr:cNvPr>
        <xdr:cNvSpPr>
          <a:spLocks noChangeShapeType="1"/>
        </xdr:cNvSpPr>
      </xdr:nvSpPr>
      <xdr:spPr bwMode="auto">
        <a:xfrm>
          <a:off x="1828800" y="227076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12</xdr:row>
      <xdr:rowOff>76200</xdr:rowOff>
    </xdr:from>
    <xdr:to>
      <xdr:col>3</xdr:col>
      <xdr:colOff>0</xdr:colOff>
      <xdr:row>17</xdr:row>
      <xdr:rowOff>76200</xdr:rowOff>
    </xdr:to>
    <xdr:sp macro="" textlink="">
      <xdr:nvSpPr>
        <xdr:cNvPr id="4" name="Line 47">
          <a:extLst>
            <a:ext uri="{FF2B5EF4-FFF2-40B4-BE49-F238E27FC236}">
              <a16:creationId xmlns:a16="http://schemas.microsoft.com/office/drawing/2014/main" id="{0C101C1D-A493-4DED-A4B1-B953F737AD68}"/>
            </a:ext>
          </a:extLst>
        </xdr:cNvPr>
        <xdr:cNvSpPr>
          <a:spLocks noChangeShapeType="1"/>
        </xdr:cNvSpPr>
      </xdr:nvSpPr>
      <xdr:spPr bwMode="auto">
        <a:xfrm flipV="1">
          <a:off x="762000" y="2270760"/>
          <a:ext cx="1066800" cy="914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5</xdr:col>
      <xdr:colOff>0</xdr:colOff>
      <xdr:row>22</xdr:row>
      <xdr:rowOff>0</xdr:rowOff>
    </xdr:from>
    <xdr:ext cx="152400" cy="152400"/>
    <xdr:sp macro="" textlink="">
      <xdr:nvSpPr>
        <xdr:cNvPr id="5" name="Triangle 2">
          <a:extLst>
            <a:ext uri="{FF2B5EF4-FFF2-40B4-BE49-F238E27FC236}">
              <a16:creationId xmlns:a16="http://schemas.microsoft.com/office/drawing/2014/main" id="{31F56D61-0592-40D8-99F3-8E48C70C911C}"/>
            </a:ext>
          </a:extLst>
        </xdr:cNvPr>
        <xdr:cNvSpPr/>
      </xdr:nvSpPr>
      <xdr:spPr>
        <a:xfrm rot="16200000">
          <a:off x="3048000" y="40233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oneCellAnchor>
  <xdr:twoCellAnchor>
    <xdr:from>
      <xdr:col>5</xdr:col>
      <xdr:colOff>152400</xdr:colOff>
      <xdr:row>22</xdr:row>
      <xdr:rowOff>76200</xdr:rowOff>
    </xdr:from>
    <xdr:to>
      <xdr:col>17</xdr:col>
      <xdr:colOff>0</xdr:colOff>
      <xdr:row>22</xdr:row>
      <xdr:rowOff>76200</xdr:rowOff>
    </xdr:to>
    <xdr:sp macro="" textlink="">
      <xdr:nvSpPr>
        <xdr:cNvPr id="6" name="Line 48">
          <a:extLst>
            <a:ext uri="{FF2B5EF4-FFF2-40B4-BE49-F238E27FC236}">
              <a16:creationId xmlns:a16="http://schemas.microsoft.com/office/drawing/2014/main" id="{5B38E0E7-7EA5-49DA-9091-E6C2509F900E}"/>
            </a:ext>
          </a:extLst>
        </xdr:cNvPr>
        <xdr:cNvSpPr>
          <a:spLocks noChangeShapeType="1"/>
        </xdr:cNvSpPr>
      </xdr:nvSpPr>
      <xdr:spPr bwMode="auto">
        <a:xfrm>
          <a:off x="3200400" y="4099560"/>
          <a:ext cx="7162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22</xdr:row>
      <xdr:rowOff>76200</xdr:rowOff>
    </xdr:from>
    <xdr:to>
      <xdr:col>5</xdr:col>
      <xdr:colOff>0</xdr:colOff>
      <xdr:row>22</xdr:row>
      <xdr:rowOff>76200</xdr:rowOff>
    </xdr:to>
    <xdr:sp macro="" textlink="">
      <xdr:nvSpPr>
        <xdr:cNvPr id="7" name="Line 49">
          <a:extLst>
            <a:ext uri="{FF2B5EF4-FFF2-40B4-BE49-F238E27FC236}">
              <a16:creationId xmlns:a16="http://schemas.microsoft.com/office/drawing/2014/main" id="{9FD306DA-674A-4802-9818-6C416169113D}"/>
            </a:ext>
          </a:extLst>
        </xdr:cNvPr>
        <xdr:cNvSpPr>
          <a:spLocks noChangeShapeType="1"/>
        </xdr:cNvSpPr>
      </xdr:nvSpPr>
      <xdr:spPr bwMode="auto">
        <a:xfrm>
          <a:off x="1828800" y="409956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17</xdr:row>
      <xdr:rowOff>76200</xdr:rowOff>
    </xdr:from>
    <xdr:to>
      <xdr:col>3</xdr:col>
      <xdr:colOff>0</xdr:colOff>
      <xdr:row>22</xdr:row>
      <xdr:rowOff>76200</xdr:rowOff>
    </xdr:to>
    <xdr:sp macro="" textlink="">
      <xdr:nvSpPr>
        <xdr:cNvPr id="8" name="Line 50">
          <a:extLst>
            <a:ext uri="{FF2B5EF4-FFF2-40B4-BE49-F238E27FC236}">
              <a16:creationId xmlns:a16="http://schemas.microsoft.com/office/drawing/2014/main" id="{DAD7DA0D-E719-441C-8EAF-66269889C9E7}"/>
            </a:ext>
          </a:extLst>
        </xdr:cNvPr>
        <xdr:cNvSpPr>
          <a:spLocks noChangeShapeType="1"/>
        </xdr:cNvSpPr>
      </xdr:nvSpPr>
      <xdr:spPr bwMode="auto">
        <a:xfrm>
          <a:off x="762000" y="3185160"/>
          <a:ext cx="1066800" cy="914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9</xdr:col>
      <xdr:colOff>0</xdr:colOff>
      <xdr:row>8</xdr:row>
      <xdr:rowOff>0</xdr:rowOff>
    </xdr:from>
    <xdr:ext cx="152400" cy="152400"/>
    <xdr:sp macro="" textlink="">
      <xdr:nvSpPr>
        <xdr:cNvPr id="9" name="Circle 3">
          <a:extLst>
            <a:ext uri="{FF2B5EF4-FFF2-40B4-BE49-F238E27FC236}">
              <a16:creationId xmlns:a16="http://schemas.microsoft.com/office/drawing/2014/main" id="{D8111932-3F05-46C7-935F-9F8F4D472CDC}"/>
            </a:ext>
          </a:extLst>
        </xdr:cNvPr>
        <xdr:cNvSpPr/>
      </xdr:nvSpPr>
      <xdr:spPr>
        <a:xfrm>
          <a:off x="5486400" y="146304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oneCellAnchor>
  <xdr:twoCellAnchor>
    <xdr:from>
      <xdr:col>7</xdr:col>
      <xdr:colOff>0</xdr:colOff>
      <xdr:row>8</xdr:row>
      <xdr:rowOff>76200</xdr:rowOff>
    </xdr:from>
    <xdr:to>
      <xdr:col>9</xdr:col>
      <xdr:colOff>0</xdr:colOff>
      <xdr:row>8</xdr:row>
      <xdr:rowOff>76200</xdr:rowOff>
    </xdr:to>
    <xdr:sp macro="" textlink="">
      <xdr:nvSpPr>
        <xdr:cNvPr id="10" name="Line 51">
          <a:extLst>
            <a:ext uri="{FF2B5EF4-FFF2-40B4-BE49-F238E27FC236}">
              <a16:creationId xmlns:a16="http://schemas.microsoft.com/office/drawing/2014/main" id="{59EC2652-E35B-496A-BC0D-5ED928604963}"/>
            </a:ext>
          </a:extLst>
        </xdr:cNvPr>
        <xdr:cNvSpPr>
          <a:spLocks noChangeShapeType="1"/>
        </xdr:cNvSpPr>
      </xdr:nvSpPr>
      <xdr:spPr bwMode="auto">
        <a:xfrm>
          <a:off x="4267200" y="153924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8</xdr:row>
      <xdr:rowOff>76200</xdr:rowOff>
    </xdr:from>
    <xdr:to>
      <xdr:col>7</xdr:col>
      <xdr:colOff>0</xdr:colOff>
      <xdr:row>12</xdr:row>
      <xdr:rowOff>76200</xdr:rowOff>
    </xdr:to>
    <xdr:sp macro="" textlink="">
      <xdr:nvSpPr>
        <xdr:cNvPr id="11" name="Line 52">
          <a:extLst>
            <a:ext uri="{FF2B5EF4-FFF2-40B4-BE49-F238E27FC236}">
              <a16:creationId xmlns:a16="http://schemas.microsoft.com/office/drawing/2014/main" id="{7199A897-B899-455C-85A6-362849CA164F}"/>
            </a:ext>
          </a:extLst>
        </xdr:cNvPr>
        <xdr:cNvSpPr>
          <a:spLocks noChangeShapeType="1"/>
        </xdr:cNvSpPr>
      </xdr:nvSpPr>
      <xdr:spPr bwMode="auto">
        <a:xfrm flipV="1">
          <a:off x="3200400" y="1539240"/>
          <a:ext cx="1066800" cy="73152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9</xdr:col>
      <xdr:colOff>0</xdr:colOff>
      <xdr:row>17</xdr:row>
      <xdr:rowOff>0</xdr:rowOff>
    </xdr:from>
    <xdr:ext cx="152400" cy="152400"/>
    <xdr:sp macro="" textlink="">
      <xdr:nvSpPr>
        <xdr:cNvPr id="12" name="Triangle 4">
          <a:extLst>
            <a:ext uri="{FF2B5EF4-FFF2-40B4-BE49-F238E27FC236}">
              <a16:creationId xmlns:a16="http://schemas.microsoft.com/office/drawing/2014/main" id="{FA7323F0-429F-445F-A9C2-D7B8502BF15E}"/>
            </a:ext>
          </a:extLst>
        </xdr:cNvPr>
        <xdr:cNvSpPr/>
      </xdr:nvSpPr>
      <xdr:spPr>
        <a:xfrm rot="16200000">
          <a:off x="5486400" y="31089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oneCellAnchor>
  <xdr:twoCellAnchor>
    <xdr:from>
      <xdr:col>9</xdr:col>
      <xdr:colOff>152400</xdr:colOff>
      <xdr:row>17</xdr:row>
      <xdr:rowOff>76200</xdr:rowOff>
    </xdr:from>
    <xdr:to>
      <xdr:col>17</xdr:col>
      <xdr:colOff>0</xdr:colOff>
      <xdr:row>17</xdr:row>
      <xdr:rowOff>76200</xdr:rowOff>
    </xdr:to>
    <xdr:sp macro="" textlink="">
      <xdr:nvSpPr>
        <xdr:cNvPr id="13" name="Line 53">
          <a:extLst>
            <a:ext uri="{FF2B5EF4-FFF2-40B4-BE49-F238E27FC236}">
              <a16:creationId xmlns:a16="http://schemas.microsoft.com/office/drawing/2014/main" id="{E60D085A-3FF1-4E08-BA77-70DA56A74BAE}"/>
            </a:ext>
          </a:extLst>
        </xdr:cNvPr>
        <xdr:cNvSpPr>
          <a:spLocks noChangeShapeType="1"/>
        </xdr:cNvSpPr>
      </xdr:nvSpPr>
      <xdr:spPr bwMode="auto">
        <a:xfrm>
          <a:off x="5638800" y="3185160"/>
          <a:ext cx="4724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sp macro="" textlink="">
      <xdr:nvSpPr>
        <xdr:cNvPr id="14" name="Line 54">
          <a:extLst>
            <a:ext uri="{FF2B5EF4-FFF2-40B4-BE49-F238E27FC236}">
              <a16:creationId xmlns:a16="http://schemas.microsoft.com/office/drawing/2014/main" id="{EB0A4520-26F5-4245-9F89-CD7ED5E59682}"/>
            </a:ext>
          </a:extLst>
        </xdr:cNvPr>
        <xdr:cNvSpPr>
          <a:spLocks noChangeShapeType="1"/>
        </xdr:cNvSpPr>
      </xdr:nvSpPr>
      <xdr:spPr bwMode="auto">
        <a:xfrm>
          <a:off x="4267200" y="318516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12</xdr:row>
      <xdr:rowOff>76200</xdr:rowOff>
    </xdr:from>
    <xdr:to>
      <xdr:col>7</xdr:col>
      <xdr:colOff>0</xdr:colOff>
      <xdr:row>17</xdr:row>
      <xdr:rowOff>76200</xdr:rowOff>
    </xdr:to>
    <xdr:sp macro="" textlink="">
      <xdr:nvSpPr>
        <xdr:cNvPr id="15" name="Line 55">
          <a:extLst>
            <a:ext uri="{FF2B5EF4-FFF2-40B4-BE49-F238E27FC236}">
              <a16:creationId xmlns:a16="http://schemas.microsoft.com/office/drawing/2014/main" id="{5615F679-73D8-4323-A391-E43DEBF84373}"/>
            </a:ext>
          </a:extLst>
        </xdr:cNvPr>
        <xdr:cNvSpPr>
          <a:spLocks noChangeShapeType="1"/>
        </xdr:cNvSpPr>
      </xdr:nvSpPr>
      <xdr:spPr bwMode="auto">
        <a:xfrm>
          <a:off x="3200400" y="2270760"/>
          <a:ext cx="1066800" cy="914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13</xdr:col>
      <xdr:colOff>0</xdr:colOff>
      <xdr:row>4</xdr:row>
      <xdr:rowOff>0</xdr:rowOff>
    </xdr:from>
    <xdr:ext cx="152400" cy="152400"/>
    <xdr:sp macro="" textlink="">
      <xdr:nvSpPr>
        <xdr:cNvPr id="16" name="Circle 5">
          <a:extLst>
            <a:ext uri="{FF2B5EF4-FFF2-40B4-BE49-F238E27FC236}">
              <a16:creationId xmlns:a16="http://schemas.microsoft.com/office/drawing/2014/main" id="{2B7A7650-294C-4EDB-9F7B-8B812D9BDEDD}"/>
            </a:ext>
          </a:extLst>
        </xdr:cNvPr>
        <xdr:cNvSpPr/>
      </xdr:nvSpPr>
      <xdr:spPr>
        <a:xfrm>
          <a:off x="7924800" y="73152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oneCellAnchor>
  <xdr:twoCellAnchor>
    <xdr:from>
      <xdr:col>11</xdr:col>
      <xdr:colOff>0</xdr:colOff>
      <xdr:row>4</xdr:row>
      <xdr:rowOff>76200</xdr:rowOff>
    </xdr:from>
    <xdr:to>
      <xdr:col>13</xdr:col>
      <xdr:colOff>0</xdr:colOff>
      <xdr:row>4</xdr:row>
      <xdr:rowOff>76200</xdr:rowOff>
    </xdr:to>
    <xdr:sp macro="" textlink="">
      <xdr:nvSpPr>
        <xdr:cNvPr id="17" name="Line 56">
          <a:extLst>
            <a:ext uri="{FF2B5EF4-FFF2-40B4-BE49-F238E27FC236}">
              <a16:creationId xmlns:a16="http://schemas.microsoft.com/office/drawing/2014/main" id="{D55522E8-E02C-40F2-9F25-19CFAB1B9EBA}"/>
            </a:ext>
          </a:extLst>
        </xdr:cNvPr>
        <xdr:cNvSpPr>
          <a:spLocks noChangeShapeType="1"/>
        </xdr:cNvSpPr>
      </xdr:nvSpPr>
      <xdr:spPr bwMode="auto">
        <a:xfrm>
          <a:off x="6705600" y="80772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4</xdr:row>
      <xdr:rowOff>76200</xdr:rowOff>
    </xdr:from>
    <xdr:to>
      <xdr:col>11</xdr:col>
      <xdr:colOff>0</xdr:colOff>
      <xdr:row>8</xdr:row>
      <xdr:rowOff>76200</xdr:rowOff>
    </xdr:to>
    <xdr:sp macro="" textlink="">
      <xdr:nvSpPr>
        <xdr:cNvPr id="18" name="Line 57">
          <a:extLst>
            <a:ext uri="{FF2B5EF4-FFF2-40B4-BE49-F238E27FC236}">
              <a16:creationId xmlns:a16="http://schemas.microsoft.com/office/drawing/2014/main" id="{77021560-FC33-4BE5-8E64-976ED9E58D12}"/>
            </a:ext>
          </a:extLst>
        </xdr:cNvPr>
        <xdr:cNvSpPr>
          <a:spLocks noChangeShapeType="1"/>
        </xdr:cNvSpPr>
      </xdr:nvSpPr>
      <xdr:spPr bwMode="auto">
        <a:xfrm flipV="1">
          <a:off x="5638800" y="807720"/>
          <a:ext cx="1066800" cy="73152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13</xdr:col>
      <xdr:colOff>0</xdr:colOff>
      <xdr:row>12</xdr:row>
      <xdr:rowOff>0</xdr:rowOff>
    </xdr:from>
    <xdr:ext cx="152400" cy="152400"/>
    <xdr:sp macro="" textlink="">
      <xdr:nvSpPr>
        <xdr:cNvPr id="19" name="Triangle 6">
          <a:extLst>
            <a:ext uri="{FF2B5EF4-FFF2-40B4-BE49-F238E27FC236}">
              <a16:creationId xmlns:a16="http://schemas.microsoft.com/office/drawing/2014/main" id="{3498FAE6-E256-46A2-A898-1A390C108F6A}"/>
            </a:ext>
          </a:extLst>
        </xdr:cNvPr>
        <xdr:cNvSpPr/>
      </xdr:nvSpPr>
      <xdr:spPr>
        <a:xfrm rot="16200000">
          <a:off x="7924800" y="21945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oneCellAnchor>
  <xdr:twoCellAnchor>
    <xdr:from>
      <xdr:col>13</xdr:col>
      <xdr:colOff>152400</xdr:colOff>
      <xdr:row>12</xdr:row>
      <xdr:rowOff>76200</xdr:rowOff>
    </xdr:from>
    <xdr:to>
      <xdr:col>17</xdr:col>
      <xdr:colOff>0</xdr:colOff>
      <xdr:row>12</xdr:row>
      <xdr:rowOff>76200</xdr:rowOff>
    </xdr:to>
    <xdr:sp macro="" textlink="">
      <xdr:nvSpPr>
        <xdr:cNvPr id="20" name="Line 58">
          <a:extLst>
            <a:ext uri="{FF2B5EF4-FFF2-40B4-BE49-F238E27FC236}">
              <a16:creationId xmlns:a16="http://schemas.microsoft.com/office/drawing/2014/main" id="{737A558B-101E-4A1F-9959-20A220D82846}"/>
            </a:ext>
          </a:extLst>
        </xdr:cNvPr>
        <xdr:cNvSpPr>
          <a:spLocks noChangeShapeType="1"/>
        </xdr:cNvSpPr>
      </xdr:nvSpPr>
      <xdr:spPr bwMode="auto">
        <a:xfrm>
          <a:off x="8077200" y="2270760"/>
          <a:ext cx="2286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12</xdr:row>
      <xdr:rowOff>76200</xdr:rowOff>
    </xdr:from>
    <xdr:to>
      <xdr:col>13</xdr:col>
      <xdr:colOff>0</xdr:colOff>
      <xdr:row>12</xdr:row>
      <xdr:rowOff>76200</xdr:rowOff>
    </xdr:to>
    <xdr:sp macro="" textlink="">
      <xdr:nvSpPr>
        <xdr:cNvPr id="21" name="Line 59">
          <a:extLst>
            <a:ext uri="{FF2B5EF4-FFF2-40B4-BE49-F238E27FC236}">
              <a16:creationId xmlns:a16="http://schemas.microsoft.com/office/drawing/2014/main" id="{60186C85-4EEC-4C66-A25E-874ACDD88E96}"/>
            </a:ext>
          </a:extLst>
        </xdr:cNvPr>
        <xdr:cNvSpPr>
          <a:spLocks noChangeShapeType="1"/>
        </xdr:cNvSpPr>
      </xdr:nvSpPr>
      <xdr:spPr bwMode="auto">
        <a:xfrm>
          <a:off x="6705600" y="227076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8</xdr:row>
      <xdr:rowOff>76200</xdr:rowOff>
    </xdr:from>
    <xdr:to>
      <xdr:col>11</xdr:col>
      <xdr:colOff>0</xdr:colOff>
      <xdr:row>12</xdr:row>
      <xdr:rowOff>76200</xdr:rowOff>
    </xdr:to>
    <xdr:sp macro="" textlink="">
      <xdr:nvSpPr>
        <xdr:cNvPr id="22" name="Line 60">
          <a:extLst>
            <a:ext uri="{FF2B5EF4-FFF2-40B4-BE49-F238E27FC236}">
              <a16:creationId xmlns:a16="http://schemas.microsoft.com/office/drawing/2014/main" id="{2FE78B04-66B3-487B-AAB0-6EB085DC459C}"/>
            </a:ext>
          </a:extLst>
        </xdr:cNvPr>
        <xdr:cNvSpPr>
          <a:spLocks noChangeShapeType="1"/>
        </xdr:cNvSpPr>
      </xdr:nvSpPr>
      <xdr:spPr bwMode="auto">
        <a:xfrm>
          <a:off x="5638800" y="1539240"/>
          <a:ext cx="1066800" cy="73152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17</xdr:col>
      <xdr:colOff>0</xdr:colOff>
      <xdr:row>2</xdr:row>
      <xdr:rowOff>0</xdr:rowOff>
    </xdr:from>
    <xdr:ext cx="152400" cy="152400"/>
    <xdr:sp macro="" textlink="">
      <xdr:nvSpPr>
        <xdr:cNvPr id="23" name="Triangle 7">
          <a:extLst>
            <a:ext uri="{FF2B5EF4-FFF2-40B4-BE49-F238E27FC236}">
              <a16:creationId xmlns:a16="http://schemas.microsoft.com/office/drawing/2014/main" id="{B1BEB1FF-F1E9-4695-B642-56284D80DF37}"/>
            </a:ext>
          </a:extLst>
        </xdr:cNvPr>
        <xdr:cNvSpPr/>
      </xdr:nvSpPr>
      <xdr:spPr>
        <a:xfrm rot="16200000">
          <a:off x="10363200" y="3657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oneCellAnchor>
  <xdr:twoCellAnchor>
    <xdr:from>
      <xdr:col>15</xdr:col>
      <xdr:colOff>0</xdr:colOff>
      <xdr:row>2</xdr:row>
      <xdr:rowOff>76200</xdr:rowOff>
    </xdr:from>
    <xdr:to>
      <xdr:col>17</xdr:col>
      <xdr:colOff>0</xdr:colOff>
      <xdr:row>2</xdr:row>
      <xdr:rowOff>76200</xdr:rowOff>
    </xdr:to>
    <xdr:sp macro="" textlink="">
      <xdr:nvSpPr>
        <xdr:cNvPr id="24" name="Line 61">
          <a:extLst>
            <a:ext uri="{FF2B5EF4-FFF2-40B4-BE49-F238E27FC236}">
              <a16:creationId xmlns:a16="http://schemas.microsoft.com/office/drawing/2014/main" id="{A90188D4-7658-4159-B6B7-39A6BC911307}"/>
            </a:ext>
          </a:extLst>
        </xdr:cNvPr>
        <xdr:cNvSpPr>
          <a:spLocks noChangeShapeType="1"/>
        </xdr:cNvSpPr>
      </xdr:nvSpPr>
      <xdr:spPr bwMode="auto">
        <a:xfrm>
          <a:off x="9144000" y="44196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2</xdr:row>
      <xdr:rowOff>76200</xdr:rowOff>
    </xdr:from>
    <xdr:to>
      <xdr:col>15</xdr:col>
      <xdr:colOff>0</xdr:colOff>
      <xdr:row>4</xdr:row>
      <xdr:rowOff>76200</xdr:rowOff>
    </xdr:to>
    <xdr:sp macro="" textlink="">
      <xdr:nvSpPr>
        <xdr:cNvPr id="25" name="Line 62">
          <a:extLst>
            <a:ext uri="{FF2B5EF4-FFF2-40B4-BE49-F238E27FC236}">
              <a16:creationId xmlns:a16="http://schemas.microsoft.com/office/drawing/2014/main" id="{B529C946-D202-44F5-A5F5-EEFB462ABCB8}"/>
            </a:ext>
          </a:extLst>
        </xdr:cNvPr>
        <xdr:cNvSpPr>
          <a:spLocks noChangeShapeType="1"/>
        </xdr:cNvSpPr>
      </xdr:nvSpPr>
      <xdr:spPr bwMode="auto">
        <a:xfrm flipV="1">
          <a:off x="8077200" y="441960"/>
          <a:ext cx="1066800" cy="36576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17</xdr:col>
      <xdr:colOff>0</xdr:colOff>
      <xdr:row>7</xdr:row>
      <xdr:rowOff>0</xdr:rowOff>
    </xdr:from>
    <xdr:ext cx="152400" cy="152400"/>
    <xdr:sp macro="" textlink="">
      <xdr:nvSpPr>
        <xdr:cNvPr id="26" name="Triangle 8">
          <a:extLst>
            <a:ext uri="{FF2B5EF4-FFF2-40B4-BE49-F238E27FC236}">
              <a16:creationId xmlns:a16="http://schemas.microsoft.com/office/drawing/2014/main" id="{4BFD2BA7-D9AF-463C-869C-6B978D0FC168}"/>
            </a:ext>
          </a:extLst>
        </xdr:cNvPr>
        <xdr:cNvSpPr/>
      </xdr:nvSpPr>
      <xdr:spPr>
        <a:xfrm rot="16200000">
          <a:off x="10363200" y="12801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oneCellAnchor>
  <xdr:twoCellAnchor>
    <xdr:from>
      <xdr:col>15</xdr:col>
      <xdr:colOff>0</xdr:colOff>
      <xdr:row>7</xdr:row>
      <xdr:rowOff>76200</xdr:rowOff>
    </xdr:from>
    <xdr:to>
      <xdr:col>17</xdr:col>
      <xdr:colOff>0</xdr:colOff>
      <xdr:row>7</xdr:row>
      <xdr:rowOff>76200</xdr:rowOff>
    </xdr:to>
    <xdr:sp macro="" textlink="">
      <xdr:nvSpPr>
        <xdr:cNvPr id="27" name="Line 63">
          <a:extLst>
            <a:ext uri="{FF2B5EF4-FFF2-40B4-BE49-F238E27FC236}">
              <a16:creationId xmlns:a16="http://schemas.microsoft.com/office/drawing/2014/main" id="{C2C645C3-5F6F-48E1-A625-0D37FAC61304}"/>
            </a:ext>
          </a:extLst>
        </xdr:cNvPr>
        <xdr:cNvSpPr>
          <a:spLocks noChangeShapeType="1"/>
        </xdr:cNvSpPr>
      </xdr:nvSpPr>
      <xdr:spPr bwMode="auto">
        <a:xfrm>
          <a:off x="9144000" y="135636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4</xdr:row>
      <xdr:rowOff>76200</xdr:rowOff>
    </xdr:from>
    <xdr:to>
      <xdr:col>15</xdr:col>
      <xdr:colOff>0</xdr:colOff>
      <xdr:row>7</xdr:row>
      <xdr:rowOff>76200</xdr:rowOff>
    </xdr:to>
    <xdr:sp macro="" textlink="">
      <xdr:nvSpPr>
        <xdr:cNvPr id="28" name="Line 64">
          <a:extLst>
            <a:ext uri="{FF2B5EF4-FFF2-40B4-BE49-F238E27FC236}">
              <a16:creationId xmlns:a16="http://schemas.microsoft.com/office/drawing/2014/main" id="{29D39E45-C837-44DD-9005-A60E36A237FB}"/>
            </a:ext>
          </a:extLst>
        </xdr:cNvPr>
        <xdr:cNvSpPr>
          <a:spLocks noChangeShapeType="1"/>
        </xdr:cNvSpPr>
      </xdr:nvSpPr>
      <xdr:spPr bwMode="auto">
        <a:xfrm>
          <a:off x="8077200" y="807720"/>
          <a:ext cx="1066800" cy="54864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1</xdr:col>
      <xdr:colOff>0</xdr:colOff>
      <xdr:row>17</xdr:row>
      <xdr:rowOff>0</xdr:rowOff>
    </xdr:from>
    <xdr:ext cx="152400" cy="152400"/>
    <xdr:sp macro="" textlink="">
      <xdr:nvSpPr>
        <xdr:cNvPr id="29" name="Square 0">
          <a:extLst>
            <a:ext uri="{FF2B5EF4-FFF2-40B4-BE49-F238E27FC236}">
              <a16:creationId xmlns:a16="http://schemas.microsoft.com/office/drawing/2014/main" id="{0444DC50-0DF9-4467-B36D-C0AF11AF0E89}"/>
            </a:ext>
          </a:extLst>
        </xdr:cNvPr>
        <xdr:cNvSpPr/>
      </xdr:nvSpPr>
      <xdr:spPr>
        <a:xfrm>
          <a:off x="609600" y="310896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oneCellAnchor>
  <xdr:twoCellAnchor>
    <xdr:from>
      <xdr:col>0</xdr:col>
      <xdr:colOff>0</xdr:colOff>
      <xdr:row>17</xdr:row>
      <xdr:rowOff>76200</xdr:rowOff>
    </xdr:from>
    <xdr:to>
      <xdr:col>1</xdr:col>
      <xdr:colOff>0</xdr:colOff>
      <xdr:row>17</xdr:row>
      <xdr:rowOff>76200</xdr:rowOff>
    </xdr:to>
    <xdr:sp macro="" textlink="">
      <xdr:nvSpPr>
        <xdr:cNvPr id="30" name="Line 65">
          <a:extLst>
            <a:ext uri="{FF2B5EF4-FFF2-40B4-BE49-F238E27FC236}">
              <a16:creationId xmlns:a16="http://schemas.microsoft.com/office/drawing/2014/main" id="{A2C4D25C-CB16-48D0-8E67-50AA33D4504B}"/>
            </a:ext>
          </a:extLst>
        </xdr:cNvPr>
        <xdr:cNvSpPr>
          <a:spLocks noChangeShapeType="1"/>
        </xdr:cNvSpPr>
      </xdr:nvSpPr>
      <xdr:spPr bwMode="auto">
        <a:xfrm>
          <a:off x="0" y="3185160"/>
          <a:ext cx="609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30</xdr:row>
      <xdr:rowOff>0</xdr:rowOff>
    </xdr:from>
    <xdr:to>
      <xdr:col>5</xdr:col>
      <xdr:colOff>152400</xdr:colOff>
      <xdr:row>30</xdr:row>
      <xdr:rowOff>152400</xdr:rowOff>
    </xdr:to>
    <xdr:sp macro="" textlink="">
      <xdr:nvSpPr>
        <xdr:cNvPr id="17" name="Circle 1">
          <a:extLst>
            <a:ext uri="{FF2B5EF4-FFF2-40B4-BE49-F238E27FC236}">
              <a16:creationId xmlns:a16="http://schemas.microsoft.com/office/drawing/2014/main" id="{A1E1F041-22BF-4532-897F-82BE48FDA780}"/>
            </a:ext>
          </a:extLst>
        </xdr:cNvPr>
        <xdr:cNvSpPr/>
      </xdr:nvSpPr>
      <xdr:spPr>
        <a:xfrm>
          <a:off x="2247900" y="566928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</xdr:col>
      <xdr:colOff>0</xdr:colOff>
      <xdr:row>30</xdr:row>
      <xdr:rowOff>76200</xdr:rowOff>
    </xdr:from>
    <xdr:to>
      <xdr:col>5</xdr:col>
      <xdr:colOff>0</xdr:colOff>
      <xdr:row>30</xdr:row>
      <xdr:rowOff>76200</xdr:rowOff>
    </xdr:to>
    <xdr:sp macro="" textlink="">
      <xdr:nvSpPr>
        <xdr:cNvPr id="5151" name="Line 31">
          <a:extLst>
            <a:ext uri="{FF2B5EF4-FFF2-40B4-BE49-F238E27FC236}">
              <a16:creationId xmlns:a16="http://schemas.microsoft.com/office/drawing/2014/main" id="{E5E1CDFE-AC70-4A26-871B-8A1E0393282E}"/>
            </a:ext>
          </a:extLst>
        </xdr:cNvPr>
        <xdr:cNvSpPr>
          <a:spLocks noChangeShapeType="1"/>
        </xdr:cNvSpPr>
      </xdr:nvSpPr>
      <xdr:spPr bwMode="auto">
        <a:xfrm>
          <a:off x="1028700" y="574548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30</xdr:row>
      <xdr:rowOff>76200</xdr:rowOff>
    </xdr:from>
    <xdr:to>
      <xdr:col>3</xdr:col>
      <xdr:colOff>0</xdr:colOff>
      <xdr:row>35</xdr:row>
      <xdr:rowOff>76200</xdr:rowOff>
    </xdr:to>
    <xdr:sp macro="" textlink="">
      <xdr:nvSpPr>
        <xdr:cNvPr id="5152" name="Line 32">
          <a:extLst>
            <a:ext uri="{FF2B5EF4-FFF2-40B4-BE49-F238E27FC236}">
              <a16:creationId xmlns:a16="http://schemas.microsoft.com/office/drawing/2014/main" id="{D25450E9-D915-4087-95BA-E82D14FF41C7}"/>
            </a:ext>
          </a:extLst>
        </xdr:cNvPr>
        <xdr:cNvSpPr>
          <a:spLocks noChangeShapeType="1"/>
        </xdr:cNvSpPr>
      </xdr:nvSpPr>
      <xdr:spPr bwMode="auto">
        <a:xfrm flipV="1">
          <a:off x="762000" y="5745480"/>
          <a:ext cx="266700" cy="914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152400</xdr:colOff>
      <xdr:row>40</xdr:row>
      <xdr:rowOff>152400</xdr:rowOff>
    </xdr:to>
    <xdr:sp macro="" textlink="">
      <xdr:nvSpPr>
        <xdr:cNvPr id="18" name="Triangle 2">
          <a:extLst>
            <a:ext uri="{FF2B5EF4-FFF2-40B4-BE49-F238E27FC236}">
              <a16:creationId xmlns:a16="http://schemas.microsoft.com/office/drawing/2014/main" id="{B340CFD4-3E83-4039-A8B7-29EB0E0B8FDD}"/>
            </a:ext>
          </a:extLst>
        </xdr:cNvPr>
        <xdr:cNvSpPr/>
      </xdr:nvSpPr>
      <xdr:spPr>
        <a:xfrm rot="16200000">
          <a:off x="2247900" y="74980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5</xdr:col>
      <xdr:colOff>152400</xdr:colOff>
      <xdr:row>40</xdr:row>
      <xdr:rowOff>76200</xdr:rowOff>
    </xdr:from>
    <xdr:to>
      <xdr:col>17</xdr:col>
      <xdr:colOff>0</xdr:colOff>
      <xdr:row>40</xdr:row>
      <xdr:rowOff>76200</xdr:rowOff>
    </xdr:to>
    <xdr:sp macro="" textlink="">
      <xdr:nvSpPr>
        <xdr:cNvPr id="5153" name="Line 33">
          <a:extLst>
            <a:ext uri="{FF2B5EF4-FFF2-40B4-BE49-F238E27FC236}">
              <a16:creationId xmlns:a16="http://schemas.microsoft.com/office/drawing/2014/main" id="{234255D6-D9D6-4121-9C76-B0CE77884348}"/>
            </a:ext>
          </a:extLst>
        </xdr:cNvPr>
        <xdr:cNvSpPr>
          <a:spLocks noChangeShapeType="1"/>
        </xdr:cNvSpPr>
      </xdr:nvSpPr>
      <xdr:spPr bwMode="auto">
        <a:xfrm>
          <a:off x="2400300" y="7574280"/>
          <a:ext cx="476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40</xdr:row>
      <xdr:rowOff>76200</xdr:rowOff>
    </xdr:from>
    <xdr:to>
      <xdr:col>5</xdr:col>
      <xdr:colOff>0</xdr:colOff>
      <xdr:row>40</xdr:row>
      <xdr:rowOff>76200</xdr:rowOff>
    </xdr:to>
    <xdr:sp macro="" textlink="">
      <xdr:nvSpPr>
        <xdr:cNvPr id="5154" name="Line 34">
          <a:extLst>
            <a:ext uri="{FF2B5EF4-FFF2-40B4-BE49-F238E27FC236}">
              <a16:creationId xmlns:a16="http://schemas.microsoft.com/office/drawing/2014/main" id="{69C992B7-6377-4518-B2B7-8762C353773D}"/>
            </a:ext>
          </a:extLst>
        </xdr:cNvPr>
        <xdr:cNvSpPr>
          <a:spLocks noChangeShapeType="1"/>
        </xdr:cNvSpPr>
      </xdr:nvSpPr>
      <xdr:spPr bwMode="auto">
        <a:xfrm>
          <a:off x="1028700" y="757428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35</xdr:row>
      <xdr:rowOff>76200</xdr:rowOff>
    </xdr:from>
    <xdr:to>
      <xdr:col>3</xdr:col>
      <xdr:colOff>0</xdr:colOff>
      <xdr:row>40</xdr:row>
      <xdr:rowOff>76200</xdr:rowOff>
    </xdr:to>
    <xdr:sp macro="" textlink="">
      <xdr:nvSpPr>
        <xdr:cNvPr id="5155" name="Line 35">
          <a:extLst>
            <a:ext uri="{FF2B5EF4-FFF2-40B4-BE49-F238E27FC236}">
              <a16:creationId xmlns:a16="http://schemas.microsoft.com/office/drawing/2014/main" id="{42CBE611-330F-4C1E-B79B-2ADBB6C3930D}"/>
            </a:ext>
          </a:extLst>
        </xdr:cNvPr>
        <xdr:cNvSpPr>
          <a:spLocks noChangeShapeType="1"/>
        </xdr:cNvSpPr>
      </xdr:nvSpPr>
      <xdr:spPr bwMode="auto">
        <a:xfrm>
          <a:off x="762000" y="6659880"/>
          <a:ext cx="266700" cy="914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152400</xdr:colOff>
      <xdr:row>26</xdr:row>
      <xdr:rowOff>152400</xdr:rowOff>
    </xdr:to>
    <xdr:sp macro="" textlink="">
      <xdr:nvSpPr>
        <xdr:cNvPr id="19" name="Circle 3">
          <a:extLst>
            <a:ext uri="{FF2B5EF4-FFF2-40B4-BE49-F238E27FC236}">
              <a16:creationId xmlns:a16="http://schemas.microsoft.com/office/drawing/2014/main" id="{FDF62A9D-1DC1-4981-99CE-0958FA83EC09}"/>
            </a:ext>
          </a:extLst>
        </xdr:cNvPr>
        <xdr:cNvSpPr/>
      </xdr:nvSpPr>
      <xdr:spPr>
        <a:xfrm>
          <a:off x="3886200" y="493776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7</xdr:col>
      <xdr:colOff>0</xdr:colOff>
      <xdr:row>26</xdr:row>
      <xdr:rowOff>76200</xdr:rowOff>
    </xdr:from>
    <xdr:to>
      <xdr:col>9</xdr:col>
      <xdr:colOff>0</xdr:colOff>
      <xdr:row>26</xdr:row>
      <xdr:rowOff>76200</xdr:rowOff>
    </xdr:to>
    <xdr:sp macro="" textlink="">
      <xdr:nvSpPr>
        <xdr:cNvPr id="5156" name="Line 36">
          <a:extLst>
            <a:ext uri="{FF2B5EF4-FFF2-40B4-BE49-F238E27FC236}">
              <a16:creationId xmlns:a16="http://schemas.microsoft.com/office/drawing/2014/main" id="{EB5C7653-3F22-47DB-BC26-1B03F0505ABF}"/>
            </a:ext>
          </a:extLst>
        </xdr:cNvPr>
        <xdr:cNvSpPr>
          <a:spLocks noChangeShapeType="1"/>
        </xdr:cNvSpPr>
      </xdr:nvSpPr>
      <xdr:spPr bwMode="auto">
        <a:xfrm>
          <a:off x="2667000" y="501396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26</xdr:row>
      <xdr:rowOff>76200</xdr:rowOff>
    </xdr:from>
    <xdr:to>
      <xdr:col>7</xdr:col>
      <xdr:colOff>0</xdr:colOff>
      <xdr:row>30</xdr:row>
      <xdr:rowOff>76200</xdr:rowOff>
    </xdr:to>
    <xdr:sp macro="" textlink="">
      <xdr:nvSpPr>
        <xdr:cNvPr id="5157" name="Line 37">
          <a:extLst>
            <a:ext uri="{FF2B5EF4-FFF2-40B4-BE49-F238E27FC236}">
              <a16:creationId xmlns:a16="http://schemas.microsoft.com/office/drawing/2014/main" id="{5208DAAD-6938-4226-86A6-728AA589F28E}"/>
            </a:ext>
          </a:extLst>
        </xdr:cNvPr>
        <xdr:cNvSpPr>
          <a:spLocks noChangeShapeType="1"/>
        </xdr:cNvSpPr>
      </xdr:nvSpPr>
      <xdr:spPr bwMode="auto">
        <a:xfrm flipV="1">
          <a:off x="2400300" y="5013960"/>
          <a:ext cx="266700" cy="73152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152400</xdr:colOff>
      <xdr:row>35</xdr:row>
      <xdr:rowOff>152400</xdr:rowOff>
    </xdr:to>
    <xdr:sp macro="" textlink="">
      <xdr:nvSpPr>
        <xdr:cNvPr id="20" name="Triangle 4">
          <a:extLst>
            <a:ext uri="{FF2B5EF4-FFF2-40B4-BE49-F238E27FC236}">
              <a16:creationId xmlns:a16="http://schemas.microsoft.com/office/drawing/2014/main" id="{20B38698-AD1D-4FC1-A3B7-C7AC7AD83A79}"/>
            </a:ext>
          </a:extLst>
        </xdr:cNvPr>
        <xdr:cNvSpPr/>
      </xdr:nvSpPr>
      <xdr:spPr>
        <a:xfrm rot="16200000">
          <a:off x="3886200" y="65836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9</xdr:col>
      <xdr:colOff>152400</xdr:colOff>
      <xdr:row>35</xdr:row>
      <xdr:rowOff>76200</xdr:rowOff>
    </xdr:from>
    <xdr:to>
      <xdr:col>17</xdr:col>
      <xdr:colOff>0</xdr:colOff>
      <xdr:row>35</xdr:row>
      <xdr:rowOff>76200</xdr:rowOff>
    </xdr:to>
    <xdr:sp macro="" textlink="">
      <xdr:nvSpPr>
        <xdr:cNvPr id="5158" name="Line 38">
          <a:extLst>
            <a:ext uri="{FF2B5EF4-FFF2-40B4-BE49-F238E27FC236}">
              <a16:creationId xmlns:a16="http://schemas.microsoft.com/office/drawing/2014/main" id="{E83B21B8-AD76-4C5B-BDFD-CA6503843868}"/>
            </a:ext>
          </a:extLst>
        </xdr:cNvPr>
        <xdr:cNvSpPr>
          <a:spLocks noChangeShapeType="1"/>
        </xdr:cNvSpPr>
      </xdr:nvSpPr>
      <xdr:spPr bwMode="auto">
        <a:xfrm>
          <a:off x="4038600" y="6659880"/>
          <a:ext cx="3124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35</xdr:row>
      <xdr:rowOff>76200</xdr:rowOff>
    </xdr:from>
    <xdr:to>
      <xdr:col>9</xdr:col>
      <xdr:colOff>0</xdr:colOff>
      <xdr:row>35</xdr:row>
      <xdr:rowOff>76200</xdr:rowOff>
    </xdr:to>
    <xdr:sp macro="" textlink="">
      <xdr:nvSpPr>
        <xdr:cNvPr id="5159" name="Line 39">
          <a:extLst>
            <a:ext uri="{FF2B5EF4-FFF2-40B4-BE49-F238E27FC236}">
              <a16:creationId xmlns:a16="http://schemas.microsoft.com/office/drawing/2014/main" id="{28C6177E-9D5F-4F8B-8F4D-0562A17AE2F0}"/>
            </a:ext>
          </a:extLst>
        </xdr:cNvPr>
        <xdr:cNvSpPr>
          <a:spLocks noChangeShapeType="1"/>
        </xdr:cNvSpPr>
      </xdr:nvSpPr>
      <xdr:spPr bwMode="auto">
        <a:xfrm>
          <a:off x="2667000" y="665988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30</xdr:row>
      <xdr:rowOff>76200</xdr:rowOff>
    </xdr:from>
    <xdr:to>
      <xdr:col>7</xdr:col>
      <xdr:colOff>0</xdr:colOff>
      <xdr:row>35</xdr:row>
      <xdr:rowOff>76200</xdr:rowOff>
    </xdr:to>
    <xdr:sp macro="" textlink="">
      <xdr:nvSpPr>
        <xdr:cNvPr id="5160" name="Line 40">
          <a:extLst>
            <a:ext uri="{FF2B5EF4-FFF2-40B4-BE49-F238E27FC236}">
              <a16:creationId xmlns:a16="http://schemas.microsoft.com/office/drawing/2014/main" id="{2D9FD5CA-5D28-4E9E-BA97-06E287AF0372}"/>
            </a:ext>
          </a:extLst>
        </xdr:cNvPr>
        <xdr:cNvSpPr>
          <a:spLocks noChangeShapeType="1"/>
        </xdr:cNvSpPr>
      </xdr:nvSpPr>
      <xdr:spPr bwMode="auto">
        <a:xfrm>
          <a:off x="2400300" y="5745480"/>
          <a:ext cx="266700" cy="914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152400</xdr:colOff>
      <xdr:row>22</xdr:row>
      <xdr:rowOff>152400</xdr:rowOff>
    </xdr:to>
    <xdr:sp macro="" textlink="">
      <xdr:nvSpPr>
        <xdr:cNvPr id="21" name="Circle 5">
          <a:extLst>
            <a:ext uri="{FF2B5EF4-FFF2-40B4-BE49-F238E27FC236}">
              <a16:creationId xmlns:a16="http://schemas.microsoft.com/office/drawing/2014/main" id="{6DD8E6E5-BB5E-40E9-BAF8-9E3F836C3ADF}"/>
            </a:ext>
          </a:extLst>
        </xdr:cNvPr>
        <xdr:cNvSpPr/>
      </xdr:nvSpPr>
      <xdr:spPr>
        <a:xfrm>
          <a:off x="5524500" y="420624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11</xdr:col>
      <xdr:colOff>0</xdr:colOff>
      <xdr:row>22</xdr:row>
      <xdr:rowOff>76200</xdr:rowOff>
    </xdr:from>
    <xdr:to>
      <xdr:col>13</xdr:col>
      <xdr:colOff>0</xdr:colOff>
      <xdr:row>22</xdr:row>
      <xdr:rowOff>76200</xdr:rowOff>
    </xdr:to>
    <xdr:sp macro="" textlink="">
      <xdr:nvSpPr>
        <xdr:cNvPr id="5161" name="Line 41">
          <a:extLst>
            <a:ext uri="{FF2B5EF4-FFF2-40B4-BE49-F238E27FC236}">
              <a16:creationId xmlns:a16="http://schemas.microsoft.com/office/drawing/2014/main" id="{ECC2B563-3F4A-4CCF-B313-98CD73C46669}"/>
            </a:ext>
          </a:extLst>
        </xdr:cNvPr>
        <xdr:cNvSpPr>
          <a:spLocks noChangeShapeType="1"/>
        </xdr:cNvSpPr>
      </xdr:nvSpPr>
      <xdr:spPr bwMode="auto">
        <a:xfrm>
          <a:off x="4305300" y="428244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22</xdr:row>
      <xdr:rowOff>76200</xdr:rowOff>
    </xdr:from>
    <xdr:to>
      <xdr:col>11</xdr:col>
      <xdr:colOff>0</xdr:colOff>
      <xdr:row>26</xdr:row>
      <xdr:rowOff>76200</xdr:rowOff>
    </xdr:to>
    <xdr:sp macro="" textlink="">
      <xdr:nvSpPr>
        <xdr:cNvPr id="5162" name="Line 42">
          <a:extLst>
            <a:ext uri="{FF2B5EF4-FFF2-40B4-BE49-F238E27FC236}">
              <a16:creationId xmlns:a16="http://schemas.microsoft.com/office/drawing/2014/main" id="{77E7CFAC-0934-46AD-910A-96CB69C71BDE}"/>
            </a:ext>
          </a:extLst>
        </xdr:cNvPr>
        <xdr:cNvSpPr>
          <a:spLocks noChangeShapeType="1"/>
        </xdr:cNvSpPr>
      </xdr:nvSpPr>
      <xdr:spPr bwMode="auto">
        <a:xfrm flipV="1">
          <a:off x="4038600" y="4282440"/>
          <a:ext cx="266700" cy="73152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30</xdr:row>
      <xdr:rowOff>0</xdr:rowOff>
    </xdr:from>
    <xdr:to>
      <xdr:col>13</xdr:col>
      <xdr:colOff>152400</xdr:colOff>
      <xdr:row>30</xdr:row>
      <xdr:rowOff>152400</xdr:rowOff>
    </xdr:to>
    <xdr:sp macro="" textlink="">
      <xdr:nvSpPr>
        <xdr:cNvPr id="22" name="Triangle 6">
          <a:extLst>
            <a:ext uri="{FF2B5EF4-FFF2-40B4-BE49-F238E27FC236}">
              <a16:creationId xmlns:a16="http://schemas.microsoft.com/office/drawing/2014/main" id="{15A14C32-5AD5-4931-ACBF-81B7E78F123A}"/>
            </a:ext>
          </a:extLst>
        </xdr:cNvPr>
        <xdr:cNvSpPr/>
      </xdr:nvSpPr>
      <xdr:spPr>
        <a:xfrm rot="16200000">
          <a:off x="5524500" y="56692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13</xdr:col>
      <xdr:colOff>152400</xdr:colOff>
      <xdr:row>30</xdr:row>
      <xdr:rowOff>76200</xdr:rowOff>
    </xdr:from>
    <xdr:to>
      <xdr:col>17</xdr:col>
      <xdr:colOff>0</xdr:colOff>
      <xdr:row>30</xdr:row>
      <xdr:rowOff>76200</xdr:rowOff>
    </xdr:to>
    <xdr:sp macro="" textlink="">
      <xdr:nvSpPr>
        <xdr:cNvPr id="5163" name="Line 43">
          <a:extLst>
            <a:ext uri="{FF2B5EF4-FFF2-40B4-BE49-F238E27FC236}">
              <a16:creationId xmlns:a16="http://schemas.microsoft.com/office/drawing/2014/main" id="{7D52D6C0-32A9-46D7-B4CF-3B016BED0F35}"/>
            </a:ext>
          </a:extLst>
        </xdr:cNvPr>
        <xdr:cNvSpPr>
          <a:spLocks noChangeShapeType="1"/>
        </xdr:cNvSpPr>
      </xdr:nvSpPr>
      <xdr:spPr bwMode="auto">
        <a:xfrm>
          <a:off x="5676900" y="5745480"/>
          <a:ext cx="1485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30</xdr:row>
      <xdr:rowOff>76200</xdr:rowOff>
    </xdr:from>
    <xdr:to>
      <xdr:col>13</xdr:col>
      <xdr:colOff>0</xdr:colOff>
      <xdr:row>30</xdr:row>
      <xdr:rowOff>76200</xdr:rowOff>
    </xdr:to>
    <xdr:sp macro="" textlink="">
      <xdr:nvSpPr>
        <xdr:cNvPr id="5164" name="Line 44">
          <a:extLst>
            <a:ext uri="{FF2B5EF4-FFF2-40B4-BE49-F238E27FC236}">
              <a16:creationId xmlns:a16="http://schemas.microsoft.com/office/drawing/2014/main" id="{FEBE7CF8-E794-46EB-8F2D-F73751A9DC28}"/>
            </a:ext>
          </a:extLst>
        </xdr:cNvPr>
        <xdr:cNvSpPr>
          <a:spLocks noChangeShapeType="1"/>
        </xdr:cNvSpPr>
      </xdr:nvSpPr>
      <xdr:spPr bwMode="auto">
        <a:xfrm>
          <a:off x="4305300" y="574548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26</xdr:row>
      <xdr:rowOff>76200</xdr:rowOff>
    </xdr:from>
    <xdr:to>
      <xdr:col>11</xdr:col>
      <xdr:colOff>0</xdr:colOff>
      <xdr:row>30</xdr:row>
      <xdr:rowOff>76200</xdr:rowOff>
    </xdr:to>
    <xdr:sp macro="" textlink="">
      <xdr:nvSpPr>
        <xdr:cNvPr id="5165" name="Line 45">
          <a:extLst>
            <a:ext uri="{FF2B5EF4-FFF2-40B4-BE49-F238E27FC236}">
              <a16:creationId xmlns:a16="http://schemas.microsoft.com/office/drawing/2014/main" id="{3745A14E-CC1D-4ED9-9BBB-69C344F56706}"/>
            </a:ext>
          </a:extLst>
        </xdr:cNvPr>
        <xdr:cNvSpPr>
          <a:spLocks noChangeShapeType="1"/>
        </xdr:cNvSpPr>
      </xdr:nvSpPr>
      <xdr:spPr bwMode="auto">
        <a:xfrm>
          <a:off x="4038600" y="5013960"/>
          <a:ext cx="266700" cy="73152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152400</xdr:colOff>
      <xdr:row>20</xdr:row>
      <xdr:rowOff>152400</xdr:rowOff>
    </xdr:to>
    <xdr:sp macro="" textlink="">
      <xdr:nvSpPr>
        <xdr:cNvPr id="23" name="Triangle 7">
          <a:extLst>
            <a:ext uri="{FF2B5EF4-FFF2-40B4-BE49-F238E27FC236}">
              <a16:creationId xmlns:a16="http://schemas.microsoft.com/office/drawing/2014/main" id="{716F40DA-5B16-4055-A91A-99F81CE9582D}"/>
            </a:ext>
          </a:extLst>
        </xdr:cNvPr>
        <xdr:cNvSpPr/>
      </xdr:nvSpPr>
      <xdr:spPr>
        <a:xfrm rot="16200000">
          <a:off x="7162800" y="38404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15</xdr:col>
      <xdr:colOff>0</xdr:colOff>
      <xdr:row>20</xdr:row>
      <xdr:rowOff>76200</xdr:rowOff>
    </xdr:from>
    <xdr:to>
      <xdr:col>17</xdr:col>
      <xdr:colOff>0</xdr:colOff>
      <xdr:row>20</xdr:row>
      <xdr:rowOff>76200</xdr:rowOff>
    </xdr:to>
    <xdr:sp macro="" textlink="">
      <xdr:nvSpPr>
        <xdr:cNvPr id="5166" name="Line 46">
          <a:extLst>
            <a:ext uri="{FF2B5EF4-FFF2-40B4-BE49-F238E27FC236}">
              <a16:creationId xmlns:a16="http://schemas.microsoft.com/office/drawing/2014/main" id="{468204E1-04EF-48B8-9BA5-78458A2730DB}"/>
            </a:ext>
          </a:extLst>
        </xdr:cNvPr>
        <xdr:cNvSpPr>
          <a:spLocks noChangeShapeType="1"/>
        </xdr:cNvSpPr>
      </xdr:nvSpPr>
      <xdr:spPr bwMode="auto">
        <a:xfrm>
          <a:off x="5943600" y="391668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20</xdr:row>
      <xdr:rowOff>76200</xdr:rowOff>
    </xdr:from>
    <xdr:to>
      <xdr:col>15</xdr:col>
      <xdr:colOff>0</xdr:colOff>
      <xdr:row>22</xdr:row>
      <xdr:rowOff>76200</xdr:rowOff>
    </xdr:to>
    <xdr:sp macro="" textlink="">
      <xdr:nvSpPr>
        <xdr:cNvPr id="5167" name="Line 47">
          <a:extLst>
            <a:ext uri="{FF2B5EF4-FFF2-40B4-BE49-F238E27FC236}">
              <a16:creationId xmlns:a16="http://schemas.microsoft.com/office/drawing/2014/main" id="{728E0612-6A56-4CE3-AF66-48A48F45277A}"/>
            </a:ext>
          </a:extLst>
        </xdr:cNvPr>
        <xdr:cNvSpPr>
          <a:spLocks noChangeShapeType="1"/>
        </xdr:cNvSpPr>
      </xdr:nvSpPr>
      <xdr:spPr bwMode="auto">
        <a:xfrm flipV="1">
          <a:off x="5676900" y="3916680"/>
          <a:ext cx="266700" cy="36576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152400</xdr:colOff>
      <xdr:row>25</xdr:row>
      <xdr:rowOff>152400</xdr:rowOff>
    </xdr:to>
    <xdr:sp macro="" textlink="">
      <xdr:nvSpPr>
        <xdr:cNvPr id="24" name="Triangle 8">
          <a:extLst>
            <a:ext uri="{FF2B5EF4-FFF2-40B4-BE49-F238E27FC236}">
              <a16:creationId xmlns:a16="http://schemas.microsoft.com/office/drawing/2014/main" id="{F227AA73-D1CA-496A-8D8F-8B1AE6F9BB1A}"/>
            </a:ext>
          </a:extLst>
        </xdr:cNvPr>
        <xdr:cNvSpPr/>
      </xdr:nvSpPr>
      <xdr:spPr>
        <a:xfrm rot="16200000">
          <a:off x="7162800" y="47548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15</xdr:col>
      <xdr:colOff>0</xdr:colOff>
      <xdr:row>25</xdr:row>
      <xdr:rowOff>76200</xdr:rowOff>
    </xdr:from>
    <xdr:to>
      <xdr:col>17</xdr:col>
      <xdr:colOff>0</xdr:colOff>
      <xdr:row>25</xdr:row>
      <xdr:rowOff>76200</xdr:rowOff>
    </xdr:to>
    <xdr:sp macro="" textlink="">
      <xdr:nvSpPr>
        <xdr:cNvPr id="5168" name="Line 48">
          <a:extLst>
            <a:ext uri="{FF2B5EF4-FFF2-40B4-BE49-F238E27FC236}">
              <a16:creationId xmlns:a16="http://schemas.microsoft.com/office/drawing/2014/main" id="{7461DF54-C99E-420E-ACA7-8CD358DCF6A6}"/>
            </a:ext>
          </a:extLst>
        </xdr:cNvPr>
        <xdr:cNvSpPr>
          <a:spLocks noChangeShapeType="1"/>
        </xdr:cNvSpPr>
      </xdr:nvSpPr>
      <xdr:spPr bwMode="auto">
        <a:xfrm>
          <a:off x="5943600" y="483108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22</xdr:row>
      <xdr:rowOff>76200</xdr:rowOff>
    </xdr:from>
    <xdr:to>
      <xdr:col>15</xdr:col>
      <xdr:colOff>0</xdr:colOff>
      <xdr:row>25</xdr:row>
      <xdr:rowOff>76200</xdr:rowOff>
    </xdr:to>
    <xdr:sp macro="" textlink="">
      <xdr:nvSpPr>
        <xdr:cNvPr id="5169" name="Line 49">
          <a:extLst>
            <a:ext uri="{FF2B5EF4-FFF2-40B4-BE49-F238E27FC236}">
              <a16:creationId xmlns:a16="http://schemas.microsoft.com/office/drawing/2014/main" id="{5A0E0528-B636-425F-B53C-A7247043BD42}"/>
            </a:ext>
          </a:extLst>
        </xdr:cNvPr>
        <xdr:cNvSpPr>
          <a:spLocks noChangeShapeType="1"/>
        </xdr:cNvSpPr>
      </xdr:nvSpPr>
      <xdr:spPr bwMode="auto">
        <a:xfrm>
          <a:off x="5676900" y="4282440"/>
          <a:ext cx="266700" cy="54864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sp macro="" textlink="">
      <xdr:nvSpPr>
        <xdr:cNvPr id="25" name="Square 0">
          <a:extLst>
            <a:ext uri="{FF2B5EF4-FFF2-40B4-BE49-F238E27FC236}">
              <a16:creationId xmlns:a16="http://schemas.microsoft.com/office/drawing/2014/main" id="{128A7172-23F5-4F5B-A302-F39732F7BD9B}"/>
            </a:ext>
          </a:extLst>
        </xdr:cNvPr>
        <xdr:cNvSpPr/>
      </xdr:nvSpPr>
      <xdr:spPr>
        <a:xfrm>
          <a:off x="690282" y="6454588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0</xdr:colOff>
      <xdr:row>35</xdr:row>
      <xdr:rowOff>76200</xdr:rowOff>
    </xdr:from>
    <xdr:to>
      <xdr:col>1</xdr:col>
      <xdr:colOff>0</xdr:colOff>
      <xdr:row>35</xdr:row>
      <xdr:rowOff>76200</xdr:rowOff>
    </xdr:to>
    <xdr:sp macro="" textlink="">
      <xdr:nvSpPr>
        <xdr:cNvPr id="5170" name="Line 50">
          <a:extLst>
            <a:ext uri="{FF2B5EF4-FFF2-40B4-BE49-F238E27FC236}">
              <a16:creationId xmlns:a16="http://schemas.microsoft.com/office/drawing/2014/main" id="{D1D71032-ADE8-4721-AE51-795096BF7F69}"/>
            </a:ext>
          </a:extLst>
        </xdr:cNvPr>
        <xdr:cNvSpPr>
          <a:spLocks noChangeShapeType="1"/>
        </xdr:cNvSpPr>
      </xdr:nvSpPr>
      <xdr:spPr bwMode="auto">
        <a:xfrm>
          <a:off x="0" y="6659880"/>
          <a:ext cx="609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12</xdr:row>
      <xdr:rowOff>0</xdr:rowOff>
    </xdr:from>
    <xdr:to>
      <xdr:col>12</xdr:col>
      <xdr:colOff>0</xdr:colOff>
      <xdr:row>12</xdr:row>
      <xdr:rowOff>152400</xdr:rowOff>
    </xdr:to>
    <xdr:sp macro="" textlink="">
      <xdr:nvSpPr>
        <xdr:cNvPr id="2" name="Circle 1">
          <a:extLst>
            <a:ext uri="{FF2B5EF4-FFF2-40B4-BE49-F238E27FC236}">
              <a16:creationId xmlns:a16="http://schemas.microsoft.com/office/drawing/2014/main" id="{40879F0B-F5BC-444E-AF41-6D36A94CE2E6}"/>
            </a:ext>
          </a:extLst>
        </xdr:cNvPr>
        <xdr:cNvSpPr/>
      </xdr:nvSpPr>
      <xdr:spPr>
        <a:xfrm>
          <a:off x="9898380" y="2194560"/>
          <a:ext cx="16002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9</xdr:col>
      <xdr:colOff>0</xdr:colOff>
      <xdr:row>12</xdr:row>
      <xdr:rowOff>76200</xdr:rowOff>
    </xdr:from>
    <xdr:to>
      <xdr:col>11</xdr:col>
      <xdr:colOff>0</xdr:colOff>
      <xdr:row>12</xdr:row>
      <xdr:rowOff>76200</xdr:rowOff>
    </xdr:to>
    <xdr:sp macro="" textlink="">
      <xdr:nvSpPr>
        <xdr:cNvPr id="3" name="Line 76">
          <a:extLst>
            <a:ext uri="{FF2B5EF4-FFF2-40B4-BE49-F238E27FC236}">
              <a16:creationId xmlns:a16="http://schemas.microsoft.com/office/drawing/2014/main" id="{35C0F9FD-A142-4CB9-B961-8EF871029251}"/>
            </a:ext>
          </a:extLst>
        </xdr:cNvPr>
        <xdr:cNvSpPr>
          <a:spLocks noChangeShapeType="1"/>
        </xdr:cNvSpPr>
      </xdr:nvSpPr>
      <xdr:spPr bwMode="auto">
        <a:xfrm>
          <a:off x="7871460" y="2270760"/>
          <a:ext cx="202692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12</xdr:row>
      <xdr:rowOff>76200</xdr:rowOff>
    </xdr:from>
    <xdr:to>
      <xdr:col>9</xdr:col>
      <xdr:colOff>0</xdr:colOff>
      <xdr:row>17</xdr:row>
      <xdr:rowOff>76200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8CF611F8-CB94-490C-8732-D2B41E104941}"/>
            </a:ext>
          </a:extLst>
        </xdr:cNvPr>
        <xdr:cNvSpPr>
          <a:spLocks noChangeShapeType="1"/>
        </xdr:cNvSpPr>
      </xdr:nvSpPr>
      <xdr:spPr bwMode="auto">
        <a:xfrm flipV="1">
          <a:off x="7620000" y="2270760"/>
          <a:ext cx="251460" cy="914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12</xdr:col>
      <xdr:colOff>0</xdr:colOff>
      <xdr:row>22</xdr:row>
      <xdr:rowOff>152400</xdr:rowOff>
    </xdr:to>
    <xdr:sp macro="" textlink="">
      <xdr:nvSpPr>
        <xdr:cNvPr id="5" name="Triangle 2">
          <a:extLst>
            <a:ext uri="{FF2B5EF4-FFF2-40B4-BE49-F238E27FC236}">
              <a16:creationId xmlns:a16="http://schemas.microsoft.com/office/drawing/2014/main" id="{45E00E33-8A7B-47E8-AB9F-FD8C0B8DB4BC}"/>
            </a:ext>
          </a:extLst>
        </xdr:cNvPr>
        <xdr:cNvSpPr/>
      </xdr:nvSpPr>
      <xdr:spPr>
        <a:xfrm rot="16200000">
          <a:off x="9902190" y="4019550"/>
          <a:ext cx="152400" cy="16002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12</xdr:col>
      <xdr:colOff>0</xdr:colOff>
      <xdr:row>22</xdr:row>
      <xdr:rowOff>76200</xdr:rowOff>
    </xdr:from>
    <xdr:to>
      <xdr:col>23</xdr:col>
      <xdr:colOff>0</xdr:colOff>
      <xdr:row>22</xdr:row>
      <xdr:rowOff>76200</xdr:rowOff>
    </xdr:to>
    <xdr:sp macro="" textlink="">
      <xdr:nvSpPr>
        <xdr:cNvPr id="6" name="Line 78">
          <a:extLst>
            <a:ext uri="{FF2B5EF4-FFF2-40B4-BE49-F238E27FC236}">
              <a16:creationId xmlns:a16="http://schemas.microsoft.com/office/drawing/2014/main" id="{AA49C1E4-BEAE-4ED5-9C51-CAF76C917F34}"/>
            </a:ext>
          </a:extLst>
        </xdr:cNvPr>
        <xdr:cNvSpPr>
          <a:spLocks noChangeShapeType="1"/>
        </xdr:cNvSpPr>
      </xdr:nvSpPr>
      <xdr:spPr bwMode="auto">
        <a:xfrm>
          <a:off x="10058400" y="4099560"/>
          <a:ext cx="65760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0</xdr:colOff>
      <xdr:row>22</xdr:row>
      <xdr:rowOff>76200</xdr:rowOff>
    </xdr:from>
    <xdr:to>
      <xdr:col>11</xdr:col>
      <xdr:colOff>0</xdr:colOff>
      <xdr:row>22</xdr:row>
      <xdr:rowOff>76200</xdr:rowOff>
    </xdr:to>
    <xdr:sp macro="" textlink="">
      <xdr:nvSpPr>
        <xdr:cNvPr id="7" name="Line 79">
          <a:extLst>
            <a:ext uri="{FF2B5EF4-FFF2-40B4-BE49-F238E27FC236}">
              <a16:creationId xmlns:a16="http://schemas.microsoft.com/office/drawing/2014/main" id="{E36F29AD-8685-45C7-883B-F0794A8DC37D}"/>
            </a:ext>
          </a:extLst>
        </xdr:cNvPr>
        <xdr:cNvSpPr>
          <a:spLocks noChangeShapeType="1"/>
        </xdr:cNvSpPr>
      </xdr:nvSpPr>
      <xdr:spPr bwMode="auto">
        <a:xfrm>
          <a:off x="7871460" y="4099560"/>
          <a:ext cx="202692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17</xdr:row>
      <xdr:rowOff>76200</xdr:rowOff>
    </xdr:from>
    <xdr:to>
      <xdr:col>9</xdr:col>
      <xdr:colOff>0</xdr:colOff>
      <xdr:row>22</xdr:row>
      <xdr:rowOff>76200</xdr:rowOff>
    </xdr:to>
    <xdr:sp macro="" textlink="">
      <xdr:nvSpPr>
        <xdr:cNvPr id="8" name="Line 80">
          <a:extLst>
            <a:ext uri="{FF2B5EF4-FFF2-40B4-BE49-F238E27FC236}">
              <a16:creationId xmlns:a16="http://schemas.microsoft.com/office/drawing/2014/main" id="{0F1B23C2-DEA6-42AF-9A13-0A98F68F63D3}"/>
            </a:ext>
          </a:extLst>
        </xdr:cNvPr>
        <xdr:cNvSpPr>
          <a:spLocks noChangeShapeType="1"/>
        </xdr:cNvSpPr>
      </xdr:nvSpPr>
      <xdr:spPr bwMode="auto">
        <a:xfrm>
          <a:off x="7620000" y="3185160"/>
          <a:ext cx="251460" cy="914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8</xdr:row>
      <xdr:rowOff>0</xdr:rowOff>
    </xdr:from>
    <xdr:to>
      <xdr:col>16</xdr:col>
      <xdr:colOff>0</xdr:colOff>
      <xdr:row>8</xdr:row>
      <xdr:rowOff>152400</xdr:rowOff>
    </xdr:to>
    <xdr:sp macro="" textlink="">
      <xdr:nvSpPr>
        <xdr:cNvPr id="9" name="Circle 3">
          <a:extLst>
            <a:ext uri="{FF2B5EF4-FFF2-40B4-BE49-F238E27FC236}">
              <a16:creationId xmlns:a16="http://schemas.microsoft.com/office/drawing/2014/main" id="{80CB7C72-148D-4C8F-9C33-F6CC56C2864E}"/>
            </a:ext>
          </a:extLst>
        </xdr:cNvPr>
        <xdr:cNvSpPr/>
      </xdr:nvSpPr>
      <xdr:spPr>
        <a:xfrm>
          <a:off x="12809220" y="1463040"/>
          <a:ext cx="16002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13</xdr:col>
      <xdr:colOff>0</xdr:colOff>
      <xdr:row>8</xdr:row>
      <xdr:rowOff>76200</xdr:rowOff>
    </xdr:from>
    <xdr:to>
      <xdr:col>15</xdr:col>
      <xdr:colOff>0</xdr:colOff>
      <xdr:row>8</xdr:row>
      <xdr:rowOff>76200</xdr:rowOff>
    </xdr:to>
    <xdr:sp macro="" textlink="">
      <xdr:nvSpPr>
        <xdr:cNvPr id="10" name="Line 81">
          <a:extLst>
            <a:ext uri="{FF2B5EF4-FFF2-40B4-BE49-F238E27FC236}">
              <a16:creationId xmlns:a16="http://schemas.microsoft.com/office/drawing/2014/main" id="{F88C1D7D-84F7-4503-88C5-F101621F11E3}"/>
            </a:ext>
          </a:extLst>
        </xdr:cNvPr>
        <xdr:cNvSpPr>
          <a:spLocks noChangeShapeType="1"/>
        </xdr:cNvSpPr>
      </xdr:nvSpPr>
      <xdr:spPr bwMode="auto">
        <a:xfrm>
          <a:off x="10309860" y="1539240"/>
          <a:ext cx="249936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8</xdr:row>
      <xdr:rowOff>76200</xdr:rowOff>
    </xdr:from>
    <xdr:to>
      <xdr:col>13</xdr:col>
      <xdr:colOff>0</xdr:colOff>
      <xdr:row>12</xdr:row>
      <xdr:rowOff>76200</xdr:rowOff>
    </xdr:to>
    <xdr:sp macro="" textlink="">
      <xdr:nvSpPr>
        <xdr:cNvPr id="11" name="Line 82">
          <a:extLst>
            <a:ext uri="{FF2B5EF4-FFF2-40B4-BE49-F238E27FC236}">
              <a16:creationId xmlns:a16="http://schemas.microsoft.com/office/drawing/2014/main" id="{D6E1A3FF-1EE8-4C50-892E-47576E320497}"/>
            </a:ext>
          </a:extLst>
        </xdr:cNvPr>
        <xdr:cNvSpPr>
          <a:spLocks noChangeShapeType="1"/>
        </xdr:cNvSpPr>
      </xdr:nvSpPr>
      <xdr:spPr bwMode="auto">
        <a:xfrm flipV="1">
          <a:off x="10058400" y="1539240"/>
          <a:ext cx="251460" cy="73152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17</xdr:row>
      <xdr:rowOff>0</xdr:rowOff>
    </xdr:from>
    <xdr:to>
      <xdr:col>16</xdr:col>
      <xdr:colOff>0</xdr:colOff>
      <xdr:row>17</xdr:row>
      <xdr:rowOff>152400</xdr:rowOff>
    </xdr:to>
    <xdr:sp macro="" textlink="">
      <xdr:nvSpPr>
        <xdr:cNvPr id="12" name="Triangle 4">
          <a:extLst>
            <a:ext uri="{FF2B5EF4-FFF2-40B4-BE49-F238E27FC236}">
              <a16:creationId xmlns:a16="http://schemas.microsoft.com/office/drawing/2014/main" id="{649BA6B2-E9B6-4796-9AA1-758D0A11FAC4}"/>
            </a:ext>
          </a:extLst>
        </xdr:cNvPr>
        <xdr:cNvSpPr/>
      </xdr:nvSpPr>
      <xdr:spPr>
        <a:xfrm rot="16200000">
          <a:off x="12813030" y="3105150"/>
          <a:ext cx="152400" cy="16002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16</xdr:col>
      <xdr:colOff>0</xdr:colOff>
      <xdr:row>17</xdr:row>
      <xdr:rowOff>76200</xdr:rowOff>
    </xdr:from>
    <xdr:to>
      <xdr:col>23</xdr:col>
      <xdr:colOff>0</xdr:colOff>
      <xdr:row>17</xdr:row>
      <xdr:rowOff>76200</xdr:rowOff>
    </xdr:to>
    <xdr:sp macro="" textlink="">
      <xdr:nvSpPr>
        <xdr:cNvPr id="13" name="Line 83">
          <a:extLst>
            <a:ext uri="{FF2B5EF4-FFF2-40B4-BE49-F238E27FC236}">
              <a16:creationId xmlns:a16="http://schemas.microsoft.com/office/drawing/2014/main" id="{EA3923AE-86F0-4069-8357-A72207BC378E}"/>
            </a:ext>
          </a:extLst>
        </xdr:cNvPr>
        <xdr:cNvSpPr>
          <a:spLocks noChangeShapeType="1"/>
        </xdr:cNvSpPr>
      </xdr:nvSpPr>
      <xdr:spPr bwMode="auto">
        <a:xfrm>
          <a:off x="12969240" y="3185160"/>
          <a:ext cx="36652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17</xdr:row>
      <xdr:rowOff>76200</xdr:rowOff>
    </xdr:from>
    <xdr:to>
      <xdr:col>15</xdr:col>
      <xdr:colOff>0</xdr:colOff>
      <xdr:row>17</xdr:row>
      <xdr:rowOff>76200</xdr:rowOff>
    </xdr:to>
    <xdr:sp macro="" textlink="">
      <xdr:nvSpPr>
        <xdr:cNvPr id="14" name="Line 84">
          <a:extLst>
            <a:ext uri="{FF2B5EF4-FFF2-40B4-BE49-F238E27FC236}">
              <a16:creationId xmlns:a16="http://schemas.microsoft.com/office/drawing/2014/main" id="{1892F7E1-CC11-4F77-8A68-44B72096DF2F}"/>
            </a:ext>
          </a:extLst>
        </xdr:cNvPr>
        <xdr:cNvSpPr>
          <a:spLocks noChangeShapeType="1"/>
        </xdr:cNvSpPr>
      </xdr:nvSpPr>
      <xdr:spPr bwMode="auto">
        <a:xfrm>
          <a:off x="10309860" y="3185160"/>
          <a:ext cx="249936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12</xdr:row>
      <xdr:rowOff>76200</xdr:rowOff>
    </xdr:from>
    <xdr:to>
      <xdr:col>13</xdr:col>
      <xdr:colOff>0</xdr:colOff>
      <xdr:row>17</xdr:row>
      <xdr:rowOff>76200</xdr:rowOff>
    </xdr:to>
    <xdr:sp macro="" textlink="">
      <xdr:nvSpPr>
        <xdr:cNvPr id="15" name="Line 85">
          <a:extLst>
            <a:ext uri="{FF2B5EF4-FFF2-40B4-BE49-F238E27FC236}">
              <a16:creationId xmlns:a16="http://schemas.microsoft.com/office/drawing/2014/main" id="{6F6B3EDA-0341-4D9F-8208-37E60A785F75}"/>
            </a:ext>
          </a:extLst>
        </xdr:cNvPr>
        <xdr:cNvSpPr>
          <a:spLocks noChangeShapeType="1"/>
        </xdr:cNvSpPr>
      </xdr:nvSpPr>
      <xdr:spPr bwMode="auto">
        <a:xfrm>
          <a:off x="10058400" y="2270760"/>
          <a:ext cx="251460" cy="914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19</xdr:col>
      <xdr:colOff>0</xdr:colOff>
      <xdr:row>4</xdr:row>
      <xdr:rowOff>0</xdr:rowOff>
    </xdr:from>
    <xdr:to>
      <xdr:col>20</xdr:col>
      <xdr:colOff>0</xdr:colOff>
      <xdr:row>4</xdr:row>
      <xdr:rowOff>152400</xdr:rowOff>
    </xdr:to>
    <xdr:sp macro="" textlink="">
      <xdr:nvSpPr>
        <xdr:cNvPr id="16" name="Circle 5">
          <a:extLst>
            <a:ext uri="{FF2B5EF4-FFF2-40B4-BE49-F238E27FC236}">
              <a16:creationId xmlns:a16="http://schemas.microsoft.com/office/drawing/2014/main" id="{65E7E8A3-6EBB-4B1D-8258-7105ABE1BFAE}"/>
            </a:ext>
          </a:extLst>
        </xdr:cNvPr>
        <xdr:cNvSpPr/>
      </xdr:nvSpPr>
      <xdr:spPr>
        <a:xfrm>
          <a:off x="14638020" y="731520"/>
          <a:ext cx="16002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17</xdr:col>
      <xdr:colOff>0</xdr:colOff>
      <xdr:row>4</xdr:row>
      <xdr:rowOff>76200</xdr:rowOff>
    </xdr:from>
    <xdr:to>
      <xdr:col>19</xdr:col>
      <xdr:colOff>0</xdr:colOff>
      <xdr:row>4</xdr:row>
      <xdr:rowOff>76200</xdr:rowOff>
    </xdr:to>
    <xdr:sp macro="" textlink="">
      <xdr:nvSpPr>
        <xdr:cNvPr id="17" name="Line 86">
          <a:extLst>
            <a:ext uri="{FF2B5EF4-FFF2-40B4-BE49-F238E27FC236}">
              <a16:creationId xmlns:a16="http://schemas.microsoft.com/office/drawing/2014/main" id="{B7F2778B-6CAF-48FB-9ADB-C5B760804690}"/>
            </a:ext>
          </a:extLst>
        </xdr:cNvPr>
        <xdr:cNvSpPr>
          <a:spLocks noChangeShapeType="1"/>
        </xdr:cNvSpPr>
      </xdr:nvSpPr>
      <xdr:spPr bwMode="auto">
        <a:xfrm>
          <a:off x="13220700" y="807720"/>
          <a:ext cx="141732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0</xdr:colOff>
      <xdr:row>4</xdr:row>
      <xdr:rowOff>76200</xdr:rowOff>
    </xdr:from>
    <xdr:to>
      <xdr:col>17</xdr:col>
      <xdr:colOff>0</xdr:colOff>
      <xdr:row>8</xdr:row>
      <xdr:rowOff>76200</xdr:rowOff>
    </xdr:to>
    <xdr:sp macro="" textlink="">
      <xdr:nvSpPr>
        <xdr:cNvPr id="18" name="Line 87">
          <a:extLst>
            <a:ext uri="{FF2B5EF4-FFF2-40B4-BE49-F238E27FC236}">
              <a16:creationId xmlns:a16="http://schemas.microsoft.com/office/drawing/2014/main" id="{266E5847-692C-43B7-8773-160F4AFE4D59}"/>
            </a:ext>
          </a:extLst>
        </xdr:cNvPr>
        <xdr:cNvSpPr>
          <a:spLocks noChangeShapeType="1"/>
        </xdr:cNvSpPr>
      </xdr:nvSpPr>
      <xdr:spPr bwMode="auto">
        <a:xfrm flipV="1">
          <a:off x="12969240" y="807720"/>
          <a:ext cx="251460" cy="73152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19</xdr:col>
      <xdr:colOff>0</xdr:colOff>
      <xdr:row>12</xdr:row>
      <xdr:rowOff>0</xdr:rowOff>
    </xdr:from>
    <xdr:to>
      <xdr:col>20</xdr:col>
      <xdr:colOff>0</xdr:colOff>
      <xdr:row>12</xdr:row>
      <xdr:rowOff>152400</xdr:rowOff>
    </xdr:to>
    <xdr:sp macro="" textlink="">
      <xdr:nvSpPr>
        <xdr:cNvPr id="19" name="Triangle 6">
          <a:extLst>
            <a:ext uri="{FF2B5EF4-FFF2-40B4-BE49-F238E27FC236}">
              <a16:creationId xmlns:a16="http://schemas.microsoft.com/office/drawing/2014/main" id="{91CD03BB-122B-46E0-872F-E817CD4FF000}"/>
            </a:ext>
          </a:extLst>
        </xdr:cNvPr>
        <xdr:cNvSpPr/>
      </xdr:nvSpPr>
      <xdr:spPr>
        <a:xfrm rot="16200000">
          <a:off x="14641830" y="2190750"/>
          <a:ext cx="152400" cy="16002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20</xdr:col>
      <xdr:colOff>0</xdr:colOff>
      <xdr:row>12</xdr:row>
      <xdr:rowOff>76200</xdr:rowOff>
    </xdr:from>
    <xdr:to>
      <xdr:col>23</xdr:col>
      <xdr:colOff>0</xdr:colOff>
      <xdr:row>12</xdr:row>
      <xdr:rowOff>76200</xdr:rowOff>
    </xdr:to>
    <xdr:sp macro="" textlink="">
      <xdr:nvSpPr>
        <xdr:cNvPr id="20" name="Line 88">
          <a:extLst>
            <a:ext uri="{FF2B5EF4-FFF2-40B4-BE49-F238E27FC236}">
              <a16:creationId xmlns:a16="http://schemas.microsoft.com/office/drawing/2014/main" id="{C5813785-24F2-46D5-BFD3-34E6F32C0DF4}"/>
            </a:ext>
          </a:extLst>
        </xdr:cNvPr>
        <xdr:cNvSpPr>
          <a:spLocks noChangeShapeType="1"/>
        </xdr:cNvSpPr>
      </xdr:nvSpPr>
      <xdr:spPr bwMode="auto">
        <a:xfrm>
          <a:off x="14798040" y="2270760"/>
          <a:ext cx="1836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12</xdr:row>
      <xdr:rowOff>76200</xdr:rowOff>
    </xdr:from>
    <xdr:to>
      <xdr:col>19</xdr:col>
      <xdr:colOff>0</xdr:colOff>
      <xdr:row>12</xdr:row>
      <xdr:rowOff>76200</xdr:rowOff>
    </xdr:to>
    <xdr:sp macro="" textlink="">
      <xdr:nvSpPr>
        <xdr:cNvPr id="21" name="Line 89">
          <a:extLst>
            <a:ext uri="{FF2B5EF4-FFF2-40B4-BE49-F238E27FC236}">
              <a16:creationId xmlns:a16="http://schemas.microsoft.com/office/drawing/2014/main" id="{3F876B7E-5FFE-4148-BF3B-4BCBC9719A39}"/>
            </a:ext>
          </a:extLst>
        </xdr:cNvPr>
        <xdr:cNvSpPr>
          <a:spLocks noChangeShapeType="1"/>
        </xdr:cNvSpPr>
      </xdr:nvSpPr>
      <xdr:spPr bwMode="auto">
        <a:xfrm>
          <a:off x="13220700" y="2270760"/>
          <a:ext cx="141732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0</xdr:colOff>
      <xdr:row>8</xdr:row>
      <xdr:rowOff>76200</xdr:rowOff>
    </xdr:from>
    <xdr:to>
      <xdr:col>17</xdr:col>
      <xdr:colOff>0</xdr:colOff>
      <xdr:row>12</xdr:row>
      <xdr:rowOff>76200</xdr:rowOff>
    </xdr:to>
    <xdr:sp macro="" textlink="">
      <xdr:nvSpPr>
        <xdr:cNvPr id="22" name="Line 90">
          <a:extLst>
            <a:ext uri="{FF2B5EF4-FFF2-40B4-BE49-F238E27FC236}">
              <a16:creationId xmlns:a16="http://schemas.microsoft.com/office/drawing/2014/main" id="{AF4A14DF-2573-4AAF-9A70-E4397D5DC631}"/>
            </a:ext>
          </a:extLst>
        </xdr:cNvPr>
        <xdr:cNvSpPr>
          <a:spLocks noChangeShapeType="1"/>
        </xdr:cNvSpPr>
      </xdr:nvSpPr>
      <xdr:spPr bwMode="auto">
        <a:xfrm>
          <a:off x="12969240" y="1539240"/>
          <a:ext cx="251460" cy="73152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23</xdr:col>
      <xdr:colOff>0</xdr:colOff>
      <xdr:row>2</xdr:row>
      <xdr:rowOff>0</xdr:rowOff>
    </xdr:from>
    <xdr:to>
      <xdr:col>24</xdr:col>
      <xdr:colOff>0</xdr:colOff>
      <xdr:row>2</xdr:row>
      <xdr:rowOff>152400</xdr:rowOff>
    </xdr:to>
    <xdr:sp macro="" textlink="">
      <xdr:nvSpPr>
        <xdr:cNvPr id="23" name="Triangle 7">
          <a:extLst>
            <a:ext uri="{FF2B5EF4-FFF2-40B4-BE49-F238E27FC236}">
              <a16:creationId xmlns:a16="http://schemas.microsoft.com/office/drawing/2014/main" id="{A72359AA-2F83-4F50-B5C2-076B6166A698}"/>
            </a:ext>
          </a:extLst>
        </xdr:cNvPr>
        <xdr:cNvSpPr/>
      </xdr:nvSpPr>
      <xdr:spPr>
        <a:xfrm rot="16200000">
          <a:off x="16638270" y="361950"/>
          <a:ext cx="152400" cy="16002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21</xdr:col>
      <xdr:colOff>0</xdr:colOff>
      <xdr:row>2</xdr:row>
      <xdr:rowOff>76200</xdr:rowOff>
    </xdr:from>
    <xdr:to>
      <xdr:col>23</xdr:col>
      <xdr:colOff>0</xdr:colOff>
      <xdr:row>2</xdr:row>
      <xdr:rowOff>76200</xdr:rowOff>
    </xdr:to>
    <xdr:sp macro="" textlink="">
      <xdr:nvSpPr>
        <xdr:cNvPr id="24" name="Line 91">
          <a:extLst>
            <a:ext uri="{FF2B5EF4-FFF2-40B4-BE49-F238E27FC236}">
              <a16:creationId xmlns:a16="http://schemas.microsoft.com/office/drawing/2014/main" id="{C1A973AA-EDA8-43DA-B216-D2BC3615ED2B}"/>
            </a:ext>
          </a:extLst>
        </xdr:cNvPr>
        <xdr:cNvSpPr>
          <a:spLocks noChangeShapeType="1"/>
        </xdr:cNvSpPr>
      </xdr:nvSpPr>
      <xdr:spPr bwMode="auto">
        <a:xfrm>
          <a:off x="15049500" y="441960"/>
          <a:ext cx="158496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0</xdr:colOff>
      <xdr:row>2</xdr:row>
      <xdr:rowOff>76200</xdr:rowOff>
    </xdr:from>
    <xdr:to>
      <xdr:col>21</xdr:col>
      <xdr:colOff>0</xdr:colOff>
      <xdr:row>4</xdr:row>
      <xdr:rowOff>76200</xdr:rowOff>
    </xdr:to>
    <xdr:sp macro="" textlink="">
      <xdr:nvSpPr>
        <xdr:cNvPr id="25" name="Line 92">
          <a:extLst>
            <a:ext uri="{FF2B5EF4-FFF2-40B4-BE49-F238E27FC236}">
              <a16:creationId xmlns:a16="http://schemas.microsoft.com/office/drawing/2014/main" id="{3351AE8A-93B6-4F4A-98F2-4492D51AA59A}"/>
            </a:ext>
          </a:extLst>
        </xdr:cNvPr>
        <xdr:cNvSpPr>
          <a:spLocks noChangeShapeType="1"/>
        </xdr:cNvSpPr>
      </xdr:nvSpPr>
      <xdr:spPr bwMode="auto">
        <a:xfrm flipV="1">
          <a:off x="14798040" y="441960"/>
          <a:ext cx="251460" cy="36576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24</xdr:col>
      <xdr:colOff>0</xdr:colOff>
      <xdr:row>7</xdr:row>
      <xdr:rowOff>152400</xdr:rowOff>
    </xdr:to>
    <xdr:sp macro="" textlink="">
      <xdr:nvSpPr>
        <xdr:cNvPr id="26" name="Triangle 8">
          <a:extLst>
            <a:ext uri="{FF2B5EF4-FFF2-40B4-BE49-F238E27FC236}">
              <a16:creationId xmlns:a16="http://schemas.microsoft.com/office/drawing/2014/main" id="{E10843F0-7555-4938-B54E-CAFF111FF424}"/>
            </a:ext>
          </a:extLst>
        </xdr:cNvPr>
        <xdr:cNvSpPr/>
      </xdr:nvSpPr>
      <xdr:spPr>
        <a:xfrm rot="16200000">
          <a:off x="16638270" y="1276350"/>
          <a:ext cx="152400" cy="16002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21</xdr:col>
      <xdr:colOff>0</xdr:colOff>
      <xdr:row>7</xdr:row>
      <xdr:rowOff>76200</xdr:rowOff>
    </xdr:from>
    <xdr:to>
      <xdr:col>23</xdr:col>
      <xdr:colOff>0</xdr:colOff>
      <xdr:row>7</xdr:row>
      <xdr:rowOff>76200</xdr:rowOff>
    </xdr:to>
    <xdr:sp macro="" textlink="">
      <xdr:nvSpPr>
        <xdr:cNvPr id="27" name="Line 93">
          <a:extLst>
            <a:ext uri="{FF2B5EF4-FFF2-40B4-BE49-F238E27FC236}">
              <a16:creationId xmlns:a16="http://schemas.microsoft.com/office/drawing/2014/main" id="{65B53377-3B9A-461A-BB53-C3D55C3538B1}"/>
            </a:ext>
          </a:extLst>
        </xdr:cNvPr>
        <xdr:cNvSpPr>
          <a:spLocks noChangeShapeType="1"/>
        </xdr:cNvSpPr>
      </xdr:nvSpPr>
      <xdr:spPr bwMode="auto">
        <a:xfrm>
          <a:off x="15049500" y="1356360"/>
          <a:ext cx="158496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0</xdr:colOff>
      <xdr:row>4</xdr:row>
      <xdr:rowOff>76200</xdr:rowOff>
    </xdr:from>
    <xdr:to>
      <xdr:col>21</xdr:col>
      <xdr:colOff>0</xdr:colOff>
      <xdr:row>7</xdr:row>
      <xdr:rowOff>76200</xdr:rowOff>
    </xdr:to>
    <xdr:sp macro="" textlink="">
      <xdr:nvSpPr>
        <xdr:cNvPr id="28" name="Line 94">
          <a:extLst>
            <a:ext uri="{FF2B5EF4-FFF2-40B4-BE49-F238E27FC236}">
              <a16:creationId xmlns:a16="http://schemas.microsoft.com/office/drawing/2014/main" id="{AA07160B-1117-41B0-A619-9863B13C90A7}"/>
            </a:ext>
          </a:extLst>
        </xdr:cNvPr>
        <xdr:cNvSpPr>
          <a:spLocks noChangeShapeType="1"/>
        </xdr:cNvSpPr>
      </xdr:nvSpPr>
      <xdr:spPr bwMode="auto">
        <a:xfrm>
          <a:off x="14798040" y="807720"/>
          <a:ext cx="251460" cy="54864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0</xdr:colOff>
      <xdr:row>17</xdr:row>
      <xdr:rowOff>152400</xdr:rowOff>
    </xdr:to>
    <xdr:sp macro="" textlink="">
      <xdr:nvSpPr>
        <xdr:cNvPr id="29" name="Square 0">
          <a:extLst>
            <a:ext uri="{FF2B5EF4-FFF2-40B4-BE49-F238E27FC236}">
              <a16:creationId xmlns:a16="http://schemas.microsoft.com/office/drawing/2014/main" id="{55B92340-BA7B-4C1C-948A-FC10BBC141CA}"/>
            </a:ext>
          </a:extLst>
        </xdr:cNvPr>
        <xdr:cNvSpPr/>
      </xdr:nvSpPr>
      <xdr:spPr>
        <a:xfrm>
          <a:off x="7459980" y="3108960"/>
          <a:ext cx="16002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6</xdr:col>
      <xdr:colOff>0</xdr:colOff>
      <xdr:row>17</xdr:row>
      <xdr:rowOff>76200</xdr:rowOff>
    </xdr:from>
    <xdr:to>
      <xdr:col>7</xdr:col>
      <xdr:colOff>0</xdr:colOff>
      <xdr:row>17</xdr:row>
      <xdr:rowOff>76200</xdr:rowOff>
    </xdr:to>
    <xdr:sp macro="" textlink="">
      <xdr:nvSpPr>
        <xdr:cNvPr id="30" name="Line 95">
          <a:extLst>
            <a:ext uri="{FF2B5EF4-FFF2-40B4-BE49-F238E27FC236}">
              <a16:creationId xmlns:a16="http://schemas.microsoft.com/office/drawing/2014/main" id="{843F2680-8708-459F-B301-95427338911C}"/>
            </a:ext>
          </a:extLst>
        </xdr:cNvPr>
        <xdr:cNvSpPr>
          <a:spLocks noChangeShapeType="1"/>
        </xdr:cNvSpPr>
      </xdr:nvSpPr>
      <xdr:spPr bwMode="auto">
        <a:xfrm>
          <a:off x="6850380" y="3185160"/>
          <a:ext cx="609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zoomScale="99" workbookViewId="0">
      <selection activeCell="E28" sqref="E28:M54"/>
    </sheetView>
  </sheetViews>
  <sheetFormatPr defaultColWidth="8.77734375" defaultRowHeight="14.4" x14ac:dyDescent="0.3"/>
  <cols>
    <col min="1" max="1" width="19.44140625" bestFit="1" customWidth="1"/>
    <col min="2" max="2" width="13.44140625" customWidth="1"/>
    <col min="3" max="3" width="15.77734375" customWidth="1"/>
    <col min="4" max="4" width="21.44140625" bestFit="1" customWidth="1"/>
    <col min="5" max="5" width="10.44140625" bestFit="1" customWidth="1"/>
    <col min="6" max="6" width="22.5546875" style="14" customWidth="1"/>
    <col min="7" max="7" width="13.21875" style="8" customWidth="1"/>
    <col min="8" max="10" width="13.21875" customWidth="1"/>
    <col min="11" max="11" width="3.5546875" customWidth="1"/>
    <col min="12" max="12" width="14.77734375" customWidth="1"/>
  </cols>
  <sheetData>
    <row r="1" spans="1:3" x14ac:dyDescent="0.3">
      <c r="A1" t="s">
        <v>9</v>
      </c>
      <c r="B1" s="3" t="s">
        <v>12</v>
      </c>
      <c r="C1" s="3"/>
    </row>
    <row r="2" spans="1:3" x14ac:dyDescent="0.3">
      <c r="A2" t="s">
        <v>10</v>
      </c>
      <c r="B2" s="23" t="s">
        <v>13</v>
      </c>
      <c r="C2" s="23"/>
    </row>
    <row r="3" spans="1:3" x14ac:dyDescent="0.3">
      <c r="A3" t="s">
        <v>11</v>
      </c>
      <c r="B3" s="23">
        <v>20170911</v>
      </c>
      <c r="C3" s="23"/>
    </row>
    <row r="5" spans="1:3" x14ac:dyDescent="0.3">
      <c r="A5" s="2" t="s">
        <v>4</v>
      </c>
    </row>
    <row r="6" spans="1:3" x14ac:dyDescent="0.3">
      <c r="A6" t="s">
        <v>5</v>
      </c>
      <c r="B6" t="s">
        <v>78</v>
      </c>
    </row>
    <row r="7" spans="1:3" x14ac:dyDescent="0.3">
      <c r="A7" t="s">
        <v>0</v>
      </c>
      <c r="B7" t="s">
        <v>14</v>
      </c>
    </row>
    <row r="8" spans="1:3" x14ac:dyDescent="0.3">
      <c r="A8" t="s">
        <v>80</v>
      </c>
      <c r="B8" t="s">
        <v>79</v>
      </c>
    </row>
    <row r="9" spans="1:3" x14ac:dyDescent="0.3">
      <c r="A9" s="1" t="s">
        <v>1</v>
      </c>
      <c r="B9" t="s">
        <v>15</v>
      </c>
    </row>
    <row r="11" spans="1:3" x14ac:dyDescent="0.3">
      <c r="A11" s="2" t="s">
        <v>2</v>
      </c>
      <c r="B11" t="s">
        <v>84</v>
      </c>
    </row>
    <row r="12" spans="1:3" x14ac:dyDescent="0.3">
      <c r="A12" s="2"/>
      <c r="B12" t="s">
        <v>83</v>
      </c>
    </row>
    <row r="13" spans="1:3" x14ac:dyDescent="0.3">
      <c r="B13" t="s">
        <v>16</v>
      </c>
    </row>
    <row r="14" spans="1:3" x14ac:dyDescent="0.3">
      <c r="B14" t="s">
        <v>17</v>
      </c>
    </row>
    <row r="15" spans="1:3" x14ac:dyDescent="0.3">
      <c r="B15" t="s">
        <v>82</v>
      </c>
    </row>
    <row r="16" spans="1:3" x14ac:dyDescent="0.3">
      <c r="B16" t="s">
        <v>81</v>
      </c>
    </row>
    <row r="17" spans="1:12" x14ac:dyDescent="0.3">
      <c r="B17" t="s">
        <v>85</v>
      </c>
    </row>
    <row r="21" spans="1:12" x14ac:dyDescent="0.3">
      <c r="A21" s="2" t="s">
        <v>3</v>
      </c>
      <c r="B21" t="s">
        <v>86</v>
      </c>
      <c r="F21" s="15"/>
      <c r="G21"/>
    </row>
    <row r="22" spans="1:12" x14ac:dyDescent="0.3">
      <c r="B22" t="s">
        <v>87</v>
      </c>
      <c r="F22" s="15"/>
      <c r="G22"/>
    </row>
    <row r="23" spans="1:12" x14ac:dyDescent="0.3">
      <c r="F23" s="15"/>
      <c r="G23"/>
    </row>
    <row r="24" spans="1:12" x14ac:dyDescent="0.3">
      <c r="F24" s="15"/>
      <c r="G24"/>
    </row>
    <row r="25" spans="1:12" x14ac:dyDescent="0.3">
      <c r="A25" s="2" t="s">
        <v>6</v>
      </c>
      <c r="B25" t="s">
        <v>18</v>
      </c>
      <c r="D25" t="s">
        <v>24</v>
      </c>
      <c r="F25" s="15"/>
      <c r="G25"/>
    </row>
    <row r="26" spans="1:12" x14ac:dyDescent="0.3">
      <c r="B26" t="s">
        <v>20</v>
      </c>
      <c r="D26" t="s">
        <v>25</v>
      </c>
      <c r="F26" s="15"/>
      <c r="G26"/>
    </row>
    <row r="27" spans="1:12" x14ac:dyDescent="0.3">
      <c r="B27" t="s">
        <v>19</v>
      </c>
      <c r="F27" s="15"/>
      <c r="G27"/>
    </row>
    <row r="28" spans="1:12" x14ac:dyDescent="0.3">
      <c r="B28" t="s">
        <v>21</v>
      </c>
    </row>
    <row r="29" spans="1:12" x14ac:dyDescent="0.3">
      <c r="B29" t="s">
        <v>22</v>
      </c>
      <c r="E29" s="8"/>
      <c r="F29" s="16"/>
      <c r="G29" s="17"/>
      <c r="H29" s="24"/>
      <c r="I29" s="24"/>
      <c r="J29" s="24"/>
    </row>
    <row r="30" spans="1:12" x14ac:dyDescent="0.3">
      <c r="B30" t="s">
        <v>23</v>
      </c>
      <c r="E30" s="8"/>
      <c r="F30" s="16"/>
      <c r="G30" s="17"/>
      <c r="H30" s="17"/>
      <c r="I30" s="17"/>
      <c r="J30" s="17"/>
      <c r="L30" s="12"/>
    </row>
    <row r="31" spans="1:12" x14ac:dyDescent="0.3">
      <c r="E31" s="8"/>
      <c r="G31" s="11"/>
      <c r="H31" s="9"/>
      <c r="I31" s="9"/>
      <c r="J31" s="13"/>
      <c r="L31" s="21"/>
    </row>
    <row r="32" spans="1:12" x14ac:dyDescent="0.3">
      <c r="E32" s="8"/>
      <c r="G32" s="11"/>
      <c r="H32" s="9"/>
      <c r="I32" s="9"/>
      <c r="J32" s="13"/>
    </row>
    <row r="33" spans="5:10" x14ac:dyDescent="0.3">
      <c r="E33" s="8"/>
      <c r="G33" s="11"/>
      <c r="H33" s="9"/>
      <c r="I33" s="9"/>
      <c r="J33" s="13"/>
    </row>
    <row r="34" spans="5:10" x14ac:dyDescent="0.3">
      <c r="E34" s="8"/>
      <c r="G34" s="11"/>
      <c r="H34" s="9"/>
      <c r="I34" s="9"/>
      <c r="J34" s="13"/>
    </row>
    <row r="35" spans="5:10" x14ac:dyDescent="0.3">
      <c r="E35" s="8"/>
      <c r="G35" s="11"/>
      <c r="H35" s="9"/>
      <c r="I35" s="9"/>
      <c r="J35" s="13"/>
    </row>
    <row r="36" spans="5:10" x14ac:dyDescent="0.3">
      <c r="E36" s="8"/>
      <c r="G36" s="11"/>
      <c r="H36" s="9"/>
      <c r="I36" s="8"/>
      <c r="J36" s="13"/>
    </row>
    <row r="37" spans="5:10" x14ac:dyDescent="0.3">
      <c r="E37" s="8"/>
      <c r="H37" s="8"/>
      <c r="I37" s="8"/>
      <c r="J37" s="8"/>
    </row>
    <row r="38" spans="5:10" x14ac:dyDescent="0.3">
      <c r="E38" s="8"/>
      <c r="F38" s="16"/>
      <c r="G38" s="17"/>
      <c r="H38" s="24"/>
      <c r="I38" s="24"/>
      <c r="J38" s="24"/>
    </row>
    <row r="39" spans="5:10" x14ac:dyDescent="0.3">
      <c r="E39" s="17"/>
      <c r="F39" s="16"/>
      <c r="G39" s="17"/>
      <c r="H39" s="17"/>
      <c r="I39" s="17"/>
      <c r="J39" s="17"/>
    </row>
    <row r="40" spans="5:10" x14ac:dyDescent="0.3">
      <c r="E40" s="17"/>
      <c r="F40" s="16"/>
      <c r="G40" s="17"/>
      <c r="H40" s="17"/>
      <c r="I40" s="17"/>
      <c r="J40" s="17"/>
    </row>
    <row r="41" spans="5:10" x14ac:dyDescent="0.3">
      <c r="E41" s="8"/>
      <c r="H41" s="20"/>
      <c r="I41" s="19"/>
      <c r="J41" s="18"/>
    </row>
    <row r="42" spans="5:10" x14ac:dyDescent="0.3">
      <c r="E42" s="8"/>
      <c r="H42" s="20"/>
      <c r="I42" s="19"/>
      <c r="J42" s="18"/>
    </row>
    <row r="43" spans="5:10" ht="28.8" customHeight="1" x14ac:dyDescent="0.3">
      <c r="E43" s="8"/>
      <c r="H43" s="20"/>
      <c r="I43" s="19"/>
      <c r="J43" s="18"/>
    </row>
    <row r="44" spans="5:10" x14ac:dyDescent="0.3">
      <c r="E44" s="8"/>
      <c r="H44" s="20"/>
      <c r="I44" s="19"/>
      <c r="J44" s="18"/>
    </row>
    <row r="46" spans="5:10" x14ac:dyDescent="0.3">
      <c r="H46" s="20"/>
      <c r="I46" s="19"/>
      <c r="J46" s="18"/>
    </row>
    <row r="52" spans="1:1" x14ac:dyDescent="0.3">
      <c r="A52" s="2" t="s">
        <v>7</v>
      </c>
    </row>
    <row r="63" spans="1:1" x14ac:dyDescent="0.3">
      <c r="A63" s="2" t="s">
        <v>8</v>
      </c>
    </row>
  </sheetData>
  <mergeCells count="4">
    <mergeCell ref="B2:C2"/>
    <mergeCell ref="B3:C3"/>
    <mergeCell ref="H29:J29"/>
    <mergeCell ref="H38:J3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6F7A2-F1EF-4B98-B686-179C309CD7B9}">
  <dimension ref="A1:GV1009"/>
  <sheetViews>
    <sheetView zoomScaleNormal="100" workbookViewId="0">
      <selection activeCell="H10" sqref="H10"/>
    </sheetView>
  </sheetViews>
  <sheetFormatPr defaultRowHeight="14.4" x14ac:dyDescent="0.3"/>
  <cols>
    <col min="2" max="2" width="2.33203125" customWidth="1"/>
    <col min="3" max="3" width="3.77734375" customWidth="1"/>
    <col min="6" max="6" width="2.33203125" customWidth="1"/>
    <col min="7" max="7" width="3.77734375" customWidth="1"/>
    <col min="8" max="9" width="12.6640625" customWidth="1"/>
    <col min="10" max="10" width="2.33203125" customWidth="1"/>
    <col min="11" max="11" width="3.77734375" customWidth="1"/>
    <col min="14" max="14" width="2.33203125" customWidth="1"/>
    <col min="15" max="15" width="3.77734375" customWidth="1"/>
    <col min="18" max="18" width="2.33203125" customWidth="1"/>
  </cols>
  <sheetData>
    <row r="1" spans="1:19" x14ac:dyDescent="0.3">
      <c r="A1" s="6" t="s">
        <v>44</v>
      </c>
      <c r="P1" s="10">
        <v>0.8</v>
      </c>
      <c r="S1" s="7" t="s">
        <v>45</v>
      </c>
    </row>
    <row r="2" spans="1:19" x14ac:dyDescent="0.3">
      <c r="P2" t="s">
        <v>77</v>
      </c>
    </row>
    <row r="3" spans="1:19" x14ac:dyDescent="0.3">
      <c r="L3" s="10">
        <v>0.8</v>
      </c>
      <c r="S3">
        <f>SUM(D14,H10,L6,P4)</f>
        <v>19500</v>
      </c>
    </row>
    <row r="4" spans="1:19" x14ac:dyDescent="0.3">
      <c r="L4" t="s">
        <v>76</v>
      </c>
      <c r="P4" s="10">
        <v>25000</v>
      </c>
      <c r="Q4">
        <f>S3</f>
        <v>19500</v>
      </c>
    </row>
    <row r="6" spans="1:19" x14ac:dyDescent="0.3">
      <c r="L6" s="10">
        <v>-1000</v>
      </c>
      <c r="M6">
        <f>IF(ABS(1-(P1+P6))&lt;=0.00001,P1*Q4+P6*Q9,NA())</f>
        <v>15600</v>
      </c>
      <c r="P6" s="10">
        <v>0.2</v>
      </c>
    </row>
    <row r="7" spans="1:19" x14ac:dyDescent="0.3">
      <c r="H7" s="10">
        <v>0.36</v>
      </c>
      <c r="P7" t="s">
        <v>75</v>
      </c>
    </row>
    <row r="8" spans="1:19" x14ac:dyDescent="0.3">
      <c r="H8" t="s">
        <v>74</v>
      </c>
      <c r="S8">
        <f>SUM(D14,H10,L6,P9)</f>
        <v>0</v>
      </c>
    </row>
    <row r="9" spans="1:19" x14ac:dyDescent="0.3">
      <c r="P9" s="10">
        <v>5500</v>
      </c>
      <c r="Q9">
        <f>S8</f>
        <v>0</v>
      </c>
    </row>
    <row r="10" spans="1:19" x14ac:dyDescent="0.3">
      <c r="H10" s="10">
        <v>-3500</v>
      </c>
      <c r="I10">
        <f>IF(ABS(1-(L3+L11))&lt;=0.00001,L3*M6+L11*M14,NA())</f>
        <v>11580</v>
      </c>
    </row>
    <row r="11" spans="1:19" x14ac:dyDescent="0.3">
      <c r="L11" s="10">
        <v>0.2</v>
      </c>
    </row>
    <row r="12" spans="1:19" x14ac:dyDescent="0.3">
      <c r="D12" t="s">
        <v>73</v>
      </c>
      <c r="L12" t="s">
        <v>72</v>
      </c>
    </row>
    <row r="13" spans="1:19" x14ac:dyDescent="0.3">
      <c r="S13">
        <f>SUM(D14,H10,L14)</f>
        <v>-4500</v>
      </c>
    </row>
    <row r="14" spans="1:19" x14ac:dyDescent="0.3">
      <c r="D14" s="10">
        <v>-1000</v>
      </c>
      <c r="E14">
        <f>IF(ABS(1-(H7+H16))&lt;=0.00001,H7*I10+H16*I19,NA())</f>
        <v>3528.8</v>
      </c>
      <c r="L14" s="10">
        <v>0</v>
      </c>
      <c r="M14">
        <f>S13</f>
        <v>-4500</v>
      </c>
    </row>
    <row r="16" spans="1:19" x14ac:dyDescent="0.3">
      <c r="H16" s="10">
        <v>0.64</v>
      </c>
    </row>
    <row r="17" spans="1:19" x14ac:dyDescent="0.3">
      <c r="H17" t="s">
        <v>71</v>
      </c>
    </row>
    <row r="18" spans="1:19" x14ac:dyDescent="0.3">
      <c r="B18">
        <f>IF(A19=E14,1,IF(A19=E24,2))</f>
        <v>1</v>
      </c>
      <c r="S18">
        <f>SUM(D14,H19)</f>
        <v>-1000</v>
      </c>
    </row>
    <row r="19" spans="1:19" x14ac:dyDescent="0.3">
      <c r="A19">
        <f>MAX(E14,E24)</f>
        <v>3528.8</v>
      </c>
      <c r="H19" s="10">
        <v>0</v>
      </c>
      <c r="I19">
        <f>S18</f>
        <v>-1000</v>
      </c>
    </row>
    <row r="22" spans="1:19" x14ac:dyDescent="0.3">
      <c r="D22" t="s">
        <v>70</v>
      </c>
    </row>
    <row r="23" spans="1:19" x14ac:dyDescent="0.3">
      <c r="S23">
        <f>SUM(D24)</f>
        <v>0</v>
      </c>
    </row>
    <row r="24" spans="1:19" x14ac:dyDescent="0.3">
      <c r="D24" s="10">
        <v>0</v>
      </c>
      <c r="E24">
        <f>S23</f>
        <v>0</v>
      </c>
    </row>
    <row r="1000" spans="190:204" x14ac:dyDescent="0.3">
      <c r="GH1000" s="4" t="s">
        <v>26</v>
      </c>
      <c r="GI1000" s="4" t="s">
        <v>27</v>
      </c>
      <c r="GJ1000" s="4" t="s">
        <v>28</v>
      </c>
      <c r="GK1000" s="4" t="s">
        <v>29</v>
      </c>
      <c r="GL1000" s="4" t="s">
        <v>31</v>
      </c>
      <c r="GM1000" s="4" t="s">
        <v>32</v>
      </c>
      <c r="GN1000" s="4" t="s">
        <v>33</v>
      </c>
      <c r="GO1000" s="4" t="s">
        <v>34</v>
      </c>
      <c r="GP1000" s="4" t="s">
        <v>35</v>
      </c>
      <c r="GQ1000" s="4" t="s">
        <v>36</v>
      </c>
      <c r="GR1000" s="4" t="s">
        <v>37</v>
      </c>
      <c r="GS1000" s="4" t="s">
        <v>38</v>
      </c>
      <c r="GT1000" s="4" t="s">
        <v>39</v>
      </c>
      <c r="GU1000" s="4" t="s">
        <v>40</v>
      </c>
      <c r="GV1000" s="4" t="s">
        <v>41</v>
      </c>
    </row>
    <row r="1001" spans="190:204" x14ac:dyDescent="0.3">
      <c r="GH1001" s="4">
        <v>0</v>
      </c>
      <c r="GI1001" s="4" t="s">
        <v>30</v>
      </c>
      <c r="GJ1001" s="4">
        <v>0</v>
      </c>
      <c r="GK1001" s="4">
        <v>0</v>
      </c>
      <c r="GL1001" s="4">
        <v>0</v>
      </c>
      <c r="GM1001" s="4" t="s">
        <v>42</v>
      </c>
      <c r="GN1001" s="4">
        <v>2</v>
      </c>
      <c r="GO1001" s="4">
        <v>1</v>
      </c>
      <c r="GP1001" s="4">
        <v>2</v>
      </c>
      <c r="GQ1001" s="4">
        <v>0</v>
      </c>
      <c r="GR1001" s="4">
        <v>0</v>
      </c>
      <c r="GS1001" s="4">
        <v>0</v>
      </c>
      <c r="GT1001" s="5">
        <v>17</v>
      </c>
      <c r="GU1001" s="5">
        <v>1</v>
      </c>
      <c r="GV1001" s="5" t="b">
        <v>1</v>
      </c>
    </row>
    <row r="1002" spans="190:204" x14ac:dyDescent="0.3">
      <c r="GH1002" s="4">
        <v>1</v>
      </c>
      <c r="GK1002">
        <v>0</v>
      </c>
      <c r="GL1002" s="4">
        <v>0</v>
      </c>
      <c r="GM1002" s="4" t="s">
        <v>50</v>
      </c>
      <c r="GN1002" s="4">
        <v>2</v>
      </c>
      <c r="GO1002" s="4">
        <v>3</v>
      </c>
      <c r="GP1002" s="4">
        <v>4</v>
      </c>
      <c r="GQ1002" s="4">
        <v>0</v>
      </c>
      <c r="GR1002" s="4">
        <v>0</v>
      </c>
      <c r="GS1002" s="4">
        <v>0</v>
      </c>
      <c r="GT1002" s="5">
        <v>12</v>
      </c>
      <c r="GU1002" s="5">
        <v>5</v>
      </c>
      <c r="GV1002" s="5" t="b">
        <v>1</v>
      </c>
    </row>
    <row r="1003" spans="190:204" x14ac:dyDescent="0.3">
      <c r="GH1003" s="4">
        <v>2</v>
      </c>
      <c r="GK1003">
        <v>0</v>
      </c>
      <c r="GL1003" s="4">
        <v>0</v>
      </c>
      <c r="GM1003" s="4" t="s">
        <v>43</v>
      </c>
      <c r="GN1003" s="4">
        <v>0</v>
      </c>
      <c r="GO1003" s="4">
        <v>0</v>
      </c>
      <c r="GP1003" s="4">
        <v>0</v>
      </c>
      <c r="GQ1003" s="4">
        <v>0</v>
      </c>
      <c r="GR1003" s="4">
        <v>0</v>
      </c>
      <c r="GS1003" s="4">
        <v>0</v>
      </c>
      <c r="GT1003" s="5">
        <v>22</v>
      </c>
      <c r="GU1003" s="5">
        <v>5</v>
      </c>
      <c r="GV1003" s="5" t="b">
        <v>1</v>
      </c>
    </row>
    <row r="1004" spans="190:204" x14ac:dyDescent="0.3">
      <c r="GH1004">
        <v>3</v>
      </c>
      <c r="GL1004">
        <v>1</v>
      </c>
      <c r="GM1004" t="s">
        <v>50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8</v>
      </c>
      <c r="GU1004">
        <v>9</v>
      </c>
      <c r="GV1004" t="b">
        <v>1</v>
      </c>
    </row>
    <row r="1005" spans="190:204" x14ac:dyDescent="0.3">
      <c r="GH1005">
        <v>4</v>
      </c>
      <c r="GL1005">
        <v>1</v>
      </c>
      <c r="GM1005" t="s">
        <v>43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17</v>
      </c>
      <c r="GU1005">
        <v>9</v>
      </c>
      <c r="GV1005" t="b">
        <v>1</v>
      </c>
    </row>
    <row r="1006" spans="190:204" x14ac:dyDescent="0.3">
      <c r="GH1006">
        <v>5</v>
      </c>
      <c r="GL1006">
        <v>3</v>
      </c>
      <c r="GM1006" t="s">
        <v>50</v>
      </c>
      <c r="GN1006">
        <v>2</v>
      </c>
      <c r="GO1006">
        <v>7</v>
      </c>
      <c r="GP1006">
        <v>8</v>
      </c>
      <c r="GQ1006">
        <v>0</v>
      </c>
      <c r="GR1006">
        <v>0</v>
      </c>
      <c r="GS1006">
        <v>0</v>
      </c>
      <c r="GT1006">
        <v>4</v>
      </c>
      <c r="GU1006">
        <v>13</v>
      </c>
      <c r="GV1006" t="b">
        <v>1</v>
      </c>
    </row>
    <row r="1007" spans="190:204" x14ac:dyDescent="0.3">
      <c r="GH1007">
        <v>6</v>
      </c>
      <c r="GL1007">
        <v>3</v>
      </c>
      <c r="GM1007" t="s">
        <v>43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12</v>
      </c>
      <c r="GU1007">
        <v>13</v>
      </c>
      <c r="GV1007" t="b">
        <v>1</v>
      </c>
    </row>
    <row r="1008" spans="190:204" x14ac:dyDescent="0.3">
      <c r="GH1008">
        <v>7</v>
      </c>
      <c r="GL1008">
        <v>5</v>
      </c>
      <c r="GM1008" t="s">
        <v>43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2</v>
      </c>
      <c r="GU1008">
        <v>17</v>
      </c>
      <c r="GV1008" t="b">
        <v>1</v>
      </c>
    </row>
    <row r="1009" spans="190:204" x14ac:dyDescent="0.3">
      <c r="GH1009">
        <v>8</v>
      </c>
      <c r="GL1009">
        <v>5</v>
      </c>
      <c r="GM1009" t="s">
        <v>43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7</v>
      </c>
      <c r="GU1009">
        <v>17</v>
      </c>
      <c r="GV1009" t="b">
        <v>1</v>
      </c>
    </row>
  </sheetData>
  <pageMargins left="0.7" right="0.7" top="0.75" bottom="0.75" header="0.3" footer="0.3"/>
  <pageSetup orientation="portrait" horizontalDpi="0" verticalDpi="0" r:id="rId1"/>
  <headerFooter>
    <oddFooter>&amp;l&amp;bTreePlan Student License, For Education Only&amp;r&amp;bTreePlan.com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88A7-4202-4B65-875D-F9000E2DF8B4}">
  <dimension ref="A1:GV1008"/>
  <sheetViews>
    <sheetView zoomScale="70" zoomScaleNormal="70" workbookViewId="0">
      <selection activeCell="B44" sqref="B44"/>
    </sheetView>
  </sheetViews>
  <sheetFormatPr defaultRowHeight="14.4" x14ac:dyDescent="0.3"/>
  <cols>
    <col min="1" max="1" width="10" customWidth="1"/>
    <col min="2" max="2" width="21.5546875" customWidth="1"/>
    <col min="3" max="6" width="18" customWidth="1"/>
    <col min="7" max="7" width="18" style="8" customWidth="1"/>
    <col min="8" max="8" width="15.77734375" customWidth="1"/>
    <col min="10" max="10" width="2.33203125" customWidth="1"/>
    <col min="11" max="11" width="3.77734375" customWidth="1"/>
    <col min="12" max="13" width="13.77734375" customWidth="1"/>
    <col min="14" max="14" width="2.33203125" customWidth="1"/>
    <col min="15" max="15" width="3.77734375" customWidth="1"/>
    <col min="16" max="17" width="14.77734375" customWidth="1"/>
    <col min="18" max="18" width="2.33203125" customWidth="1"/>
  </cols>
  <sheetData>
    <row r="1" spans="1:9" ht="15.6" x14ac:dyDescent="0.3">
      <c r="A1" s="26"/>
      <c r="B1" s="26"/>
      <c r="C1" s="26"/>
      <c r="D1" s="26" t="s">
        <v>53</v>
      </c>
      <c r="E1" s="26"/>
      <c r="F1" s="26"/>
      <c r="G1" s="26"/>
      <c r="H1" s="14"/>
    </row>
    <row r="2" spans="1:9" ht="15.6" x14ac:dyDescent="0.3">
      <c r="A2" s="26" t="s">
        <v>92</v>
      </c>
      <c r="B2" s="27" t="s">
        <v>52</v>
      </c>
      <c r="C2" s="26" t="s">
        <v>46</v>
      </c>
      <c r="D2" s="26" t="s">
        <v>54</v>
      </c>
      <c r="E2" s="26" t="s">
        <v>56</v>
      </c>
      <c r="F2" s="26" t="s">
        <v>55</v>
      </c>
      <c r="G2" s="26" t="s">
        <v>95</v>
      </c>
      <c r="H2" s="14" t="s">
        <v>88</v>
      </c>
    </row>
    <row r="3" spans="1:9" ht="31.2" x14ac:dyDescent="0.3">
      <c r="A3" s="26" t="s">
        <v>91</v>
      </c>
      <c r="B3" s="26" t="s">
        <v>60</v>
      </c>
      <c r="C3" s="26">
        <v>0.25</v>
      </c>
      <c r="D3" s="28">
        <v>600000</v>
      </c>
      <c r="E3" s="28">
        <v>800000</v>
      </c>
      <c r="F3" s="28">
        <v>1000000</v>
      </c>
      <c r="G3" s="29">
        <v>1000</v>
      </c>
      <c r="H3" s="14" t="s">
        <v>89</v>
      </c>
    </row>
    <row r="4" spans="1:9" ht="15.6" x14ac:dyDescent="0.3">
      <c r="A4" s="26" t="s">
        <v>93</v>
      </c>
      <c r="B4" s="26" t="s">
        <v>61</v>
      </c>
      <c r="C4" s="26">
        <v>0.25</v>
      </c>
      <c r="D4" s="28">
        <v>2250000</v>
      </c>
      <c r="E4" s="28">
        <v>3000000</v>
      </c>
      <c r="F4" s="28">
        <v>3750000</v>
      </c>
      <c r="G4" s="29">
        <v>3000</v>
      </c>
      <c r="H4" s="14" t="s">
        <v>90</v>
      </c>
      <c r="I4" t="s">
        <v>106</v>
      </c>
    </row>
    <row r="5" spans="1:9" ht="15.6" x14ac:dyDescent="0.3">
      <c r="A5" s="26" t="s">
        <v>91</v>
      </c>
      <c r="B5" s="26" t="s">
        <v>62</v>
      </c>
      <c r="C5" s="26">
        <v>0.25</v>
      </c>
      <c r="D5" s="28">
        <v>150000</v>
      </c>
      <c r="E5" s="28">
        <v>200000</v>
      </c>
      <c r="F5" s="28">
        <v>250000</v>
      </c>
      <c r="G5" s="29">
        <v>250</v>
      </c>
      <c r="H5" s="14"/>
    </row>
    <row r="6" spans="1:9" ht="46.8" x14ac:dyDescent="0.3">
      <c r="A6" s="26" t="s">
        <v>93</v>
      </c>
      <c r="B6" s="26" t="s">
        <v>63</v>
      </c>
      <c r="C6" s="26">
        <v>0.25</v>
      </c>
      <c r="D6" s="28">
        <v>375000</v>
      </c>
      <c r="E6" s="28">
        <v>500000</v>
      </c>
      <c r="F6" s="28">
        <v>625000</v>
      </c>
      <c r="G6" s="29">
        <v>625</v>
      </c>
      <c r="H6" s="14"/>
    </row>
    <row r="7" spans="1:9" ht="15.6" x14ac:dyDescent="0.3">
      <c r="A7" s="26" t="s">
        <v>94</v>
      </c>
      <c r="B7" s="26" t="s">
        <v>64</v>
      </c>
      <c r="C7" s="26">
        <v>0.25</v>
      </c>
      <c r="D7" s="28">
        <v>750000</v>
      </c>
      <c r="E7" s="28">
        <v>1000000</v>
      </c>
      <c r="F7" s="28">
        <v>1250000</v>
      </c>
      <c r="G7" s="29">
        <v>1250</v>
      </c>
      <c r="H7" s="14"/>
    </row>
    <row r="8" spans="1:9" ht="15.6" x14ac:dyDescent="0.3">
      <c r="A8" s="26"/>
      <c r="B8" s="26"/>
      <c r="C8" s="26"/>
      <c r="D8" s="26"/>
      <c r="E8" s="26"/>
      <c r="F8" s="26"/>
      <c r="G8" s="26" t="s">
        <v>98</v>
      </c>
      <c r="H8" s="14"/>
    </row>
    <row r="9" spans="1:9" ht="15.6" x14ac:dyDescent="0.3">
      <c r="A9" s="26"/>
      <c r="B9" s="26"/>
      <c r="C9" s="26"/>
      <c r="D9" s="26" t="s">
        <v>57</v>
      </c>
      <c r="E9" s="26"/>
      <c r="F9" s="26"/>
      <c r="G9" s="26"/>
      <c r="H9" s="14"/>
    </row>
    <row r="10" spans="1:9" ht="15.6" x14ac:dyDescent="0.3">
      <c r="A10" s="26" t="s">
        <v>65</v>
      </c>
      <c r="B10" s="27" t="s">
        <v>52</v>
      </c>
      <c r="C10" s="26" t="s">
        <v>46</v>
      </c>
      <c r="D10" s="26" t="s">
        <v>49</v>
      </c>
      <c r="E10" s="26" t="s">
        <v>47</v>
      </c>
      <c r="F10" s="26" t="s">
        <v>48</v>
      </c>
      <c r="G10" s="26" t="s">
        <v>95</v>
      </c>
      <c r="H10" s="14"/>
    </row>
    <row r="11" spans="1:9" ht="15.6" x14ac:dyDescent="0.3">
      <c r="A11" s="26" t="s">
        <v>67</v>
      </c>
      <c r="B11" s="26" t="s">
        <v>68</v>
      </c>
      <c r="C11" s="26" t="s">
        <v>69</v>
      </c>
      <c r="D11" s="26" t="s">
        <v>69</v>
      </c>
      <c r="E11" s="26" t="s">
        <v>69</v>
      </c>
      <c r="F11" s="26" t="s">
        <v>69</v>
      </c>
      <c r="G11" s="26"/>
      <c r="H11" s="14"/>
    </row>
    <row r="12" spans="1:9" ht="15.6" x14ac:dyDescent="0.3">
      <c r="A12" s="26" t="s">
        <v>66</v>
      </c>
      <c r="B12" s="26" t="s">
        <v>58</v>
      </c>
      <c r="C12" s="26">
        <v>0.15</v>
      </c>
      <c r="D12" s="26">
        <v>0.44999999999999996</v>
      </c>
      <c r="E12" s="26">
        <v>0.6</v>
      </c>
      <c r="F12" s="26">
        <v>0.75</v>
      </c>
      <c r="G12" s="26">
        <v>0.45</v>
      </c>
      <c r="H12" s="14"/>
    </row>
    <row r="13" spans="1:9" ht="31.2" x14ac:dyDescent="0.3">
      <c r="A13" s="26" t="s">
        <v>66</v>
      </c>
      <c r="B13" s="26" t="s">
        <v>59</v>
      </c>
      <c r="C13" s="26">
        <v>0.15</v>
      </c>
      <c r="D13" s="26">
        <v>0.44999999999999996</v>
      </c>
      <c r="E13" s="26">
        <v>0.6</v>
      </c>
      <c r="F13" s="26">
        <v>0.75</v>
      </c>
      <c r="G13" s="26">
        <v>0.45</v>
      </c>
      <c r="H13" s="14"/>
    </row>
    <row r="14" spans="1:9" ht="46.8" x14ac:dyDescent="0.3">
      <c r="A14" s="26" t="s">
        <v>66</v>
      </c>
      <c r="B14" s="26" t="s">
        <v>107</v>
      </c>
      <c r="C14" s="26">
        <v>0.2</v>
      </c>
      <c r="D14" s="26">
        <v>0.60000000000000009</v>
      </c>
      <c r="E14" s="26">
        <v>0.8</v>
      </c>
      <c r="F14" s="26">
        <v>1</v>
      </c>
      <c r="G14" s="26">
        <v>0.6</v>
      </c>
      <c r="H14" s="14"/>
    </row>
    <row r="15" spans="1:9" ht="15.6" x14ac:dyDescent="0.3">
      <c r="A15" s="26" t="s">
        <v>66</v>
      </c>
      <c r="B15" s="26" t="s">
        <v>51</v>
      </c>
      <c r="C15" s="26">
        <v>0.2</v>
      </c>
      <c r="D15" s="26">
        <v>0.60000000000000009</v>
      </c>
      <c r="E15" s="26">
        <v>0.8</v>
      </c>
      <c r="F15" s="26">
        <v>1</v>
      </c>
      <c r="G15" s="26">
        <v>0.8</v>
      </c>
      <c r="H15" s="14"/>
    </row>
    <row r="16" spans="1:9" ht="15.6" x14ac:dyDescent="0.3">
      <c r="A16" s="26"/>
      <c r="B16" s="26"/>
      <c r="C16" s="26"/>
      <c r="D16" s="26"/>
      <c r="E16" s="26"/>
      <c r="F16" s="26"/>
      <c r="G16" s="26"/>
      <c r="H16" s="14"/>
    </row>
    <row r="17" spans="1:19" ht="15.6" x14ac:dyDescent="0.3">
      <c r="A17" s="26"/>
      <c r="B17" s="26" t="s">
        <v>96</v>
      </c>
      <c r="C17" s="30">
        <v>0.5</v>
      </c>
      <c r="D17" s="28">
        <v>12500000</v>
      </c>
      <c r="E17" s="28">
        <v>25000000</v>
      </c>
      <c r="F17" s="28">
        <v>37500000</v>
      </c>
      <c r="G17" s="26">
        <v>25000</v>
      </c>
      <c r="H17" s="14"/>
    </row>
    <row r="19" spans="1:19" x14ac:dyDescent="0.3">
      <c r="A19" s="6" t="s">
        <v>44</v>
      </c>
      <c r="G19"/>
      <c r="P19" s="10">
        <f>G15</f>
        <v>0.8</v>
      </c>
      <c r="S19" s="7" t="s">
        <v>45</v>
      </c>
    </row>
    <row r="20" spans="1:19" x14ac:dyDescent="0.3">
      <c r="G20"/>
      <c r="P20" t="s">
        <v>77</v>
      </c>
    </row>
    <row r="21" spans="1:19" x14ac:dyDescent="0.3">
      <c r="G21"/>
      <c r="L21" s="10">
        <f>G14</f>
        <v>0.6</v>
      </c>
      <c r="S21">
        <f>SUM(D32,H28,L24,P22)</f>
        <v>18875</v>
      </c>
    </row>
    <row r="22" spans="1:19" x14ac:dyDescent="0.3">
      <c r="G22"/>
      <c r="L22" t="s">
        <v>103</v>
      </c>
      <c r="P22" s="10">
        <f>G17</f>
        <v>25000</v>
      </c>
      <c r="Q22">
        <f>S21</f>
        <v>18875</v>
      </c>
    </row>
    <row r="23" spans="1:19" x14ac:dyDescent="0.3">
      <c r="G23"/>
    </row>
    <row r="24" spans="1:19" x14ac:dyDescent="0.3">
      <c r="G24"/>
      <c r="L24" s="10">
        <f>-1*(G7)</f>
        <v>-1250</v>
      </c>
      <c r="M24">
        <f>IF(ABS(1-(P19+P24))&lt;=0.00001,P19*Q22+P24*Q27,NA())</f>
        <v>15100</v>
      </c>
      <c r="P24" s="10">
        <f>1-P19</f>
        <v>0.19999999999999996</v>
      </c>
    </row>
    <row r="25" spans="1:19" x14ac:dyDescent="0.3">
      <c r="G25"/>
      <c r="H25" s="31">
        <f>G12*G13</f>
        <v>0.20250000000000001</v>
      </c>
      <c r="M25" s="25" t="s">
        <v>105</v>
      </c>
      <c r="P25" t="s">
        <v>104</v>
      </c>
    </row>
    <row r="26" spans="1:19" x14ac:dyDescent="0.3">
      <c r="G26"/>
      <c r="H26" t="s">
        <v>101</v>
      </c>
      <c r="M26" s="25"/>
      <c r="S26">
        <f>SUM(D32,H28,L24,P27)</f>
        <v>0</v>
      </c>
    </row>
    <row r="27" spans="1:19" x14ac:dyDescent="0.3">
      <c r="G27"/>
      <c r="M27" s="25"/>
      <c r="P27" s="10">
        <f>-1*(L24+H28+D32)</f>
        <v>6125</v>
      </c>
      <c r="Q27">
        <f>S26</f>
        <v>0</v>
      </c>
    </row>
    <row r="28" spans="1:19" x14ac:dyDescent="0.3">
      <c r="G28"/>
      <c r="H28" s="10">
        <f>-1*(G4+G6)</f>
        <v>-3625</v>
      </c>
      <c r="I28">
        <f>IF(ABS(1-(L21+L29))&lt;=0.00001,L21*M24+L29*M32,NA())</f>
        <v>7110</v>
      </c>
    </row>
    <row r="29" spans="1:19" x14ac:dyDescent="0.3">
      <c r="G29"/>
      <c r="L29" s="10">
        <f>1-L21</f>
        <v>0.4</v>
      </c>
    </row>
    <row r="30" spans="1:19" x14ac:dyDescent="0.3">
      <c r="D30" t="s">
        <v>100</v>
      </c>
      <c r="G30"/>
      <c r="L30" t="s">
        <v>99</v>
      </c>
    </row>
    <row r="31" spans="1:19" x14ac:dyDescent="0.3">
      <c r="G31"/>
      <c r="S31">
        <f>SUM(D32,H28,L32)</f>
        <v>-4875</v>
      </c>
    </row>
    <row r="32" spans="1:19" x14ac:dyDescent="0.3">
      <c r="D32" s="10">
        <f>-1*(G3+G5)</f>
        <v>-1250</v>
      </c>
      <c r="E32">
        <f>IF(ABS(1-(H25+H34))&lt;=0.00001,H25*I28+H34*I37,NA())</f>
        <v>442.90000000000009</v>
      </c>
      <c r="G32"/>
      <c r="L32" s="10">
        <v>0</v>
      </c>
      <c r="M32">
        <f>S31</f>
        <v>-4875</v>
      </c>
    </row>
    <row r="33" spans="1:19" x14ac:dyDescent="0.3">
      <c r="G33"/>
    </row>
    <row r="34" spans="1:19" x14ac:dyDescent="0.3">
      <c r="G34"/>
      <c r="H34" s="10">
        <f>1-H25</f>
        <v>0.79749999999999999</v>
      </c>
    </row>
    <row r="35" spans="1:19" x14ac:dyDescent="0.3">
      <c r="G35"/>
      <c r="H35" t="s">
        <v>102</v>
      </c>
    </row>
    <row r="36" spans="1:19" x14ac:dyDescent="0.3">
      <c r="B36">
        <f>IF(A37=E32,1,IF(A37=E42,2))</f>
        <v>1</v>
      </c>
      <c r="G36"/>
      <c r="S36">
        <f>SUM(D32,H37)</f>
        <v>-1250</v>
      </c>
    </row>
    <row r="37" spans="1:19" x14ac:dyDescent="0.3">
      <c r="A37">
        <f>MAX(E32,E42)</f>
        <v>442.90000000000009</v>
      </c>
      <c r="G37"/>
      <c r="H37" s="10">
        <v>0</v>
      </c>
      <c r="I37">
        <f>S36</f>
        <v>-1250</v>
      </c>
    </row>
    <row r="40" spans="1:19" x14ac:dyDescent="0.3">
      <c r="D40" t="s">
        <v>97</v>
      </c>
    </row>
    <row r="41" spans="1:19" x14ac:dyDescent="0.3">
      <c r="S41">
        <f>SUM(D42)</f>
        <v>0</v>
      </c>
    </row>
    <row r="42" spans="1:19" x14ac:dyDescent="0.3">
      <c r="D42" s="10">
        <v>0</v>
      </c>
      <c r="E42">
        <f>S41</f>
        <v>0</v>
      </c>
    </row>
    <row r="999" spans="190:204" x14ac:dyDescent="0.3">
      <c r="GH999" s="4" t="s">
        <v>26</v>
      </c>
      <c r="GI999" s="4" t="s">
        <v>27</v>
      </c>
      <c r="GJ999" s="4" t="s">
        <v>28</v>
      </c>
      <c r="GK999" s="4" t="s">
        <v>29</v>
      </c>
      <c r="GL999" s="4" t="s">
        <v>31</v>
      </c>
      <c r="GM999" s="4" t="s">
        <v>32</v>
      </c>
      <c r="GN999" s="4" t="s">
        <v>33</v>
      </c>
      <c r="GO999" s="4" t="s">
        <v>34</v>
      </c>
      <c r="GP999" s="4" t="s">
        <v>35</v>
      </c>
      <c r="GQ999" s="4" t="s">
        <v>36</v>
      </c>
      <c r="GR999" s="4" t="s">
        <v>37</v>
      </c>
      <c r="GS999" s="4" t="s">
        <v>38</v>
      </c>
      <c r="GT999" s="4" t="s">
        <v>39</v>
      </c>
      <c r="GU999" s="4" t="s">
        <v>40</v>
      </c>
      <c r="GV999" s="4" t="s">
        <v>41</v>
      </c>
    </row>
    <row r="1000" spans="190:204" x14ac:dyDescent="0.3">
      <c r="GH1000" s="4">
        <v>0</v>
      </c>
      <c r="GI1000" s="4" t="s">
        <v>30</v>
      </c>
      <c r="GJ1000" s="4">
        <v>0</v>
      </c>
      <c r="GK1000" s="4">
        <v>0</v>
      </c>
      <c r="GL1000" s="4">
        <v>0</v>
      </c>
      <c r="GM1000" s="4" t="s">
        <v>42</v>
      </c>
      <c r="GN1000" s="4">
        <v>2</v>
      </c>
      <c r="GO1000" s="4">
        <v>1</v>
      </c>
      <c r="GP1000" s="4">
        <v>2</v>
      </c>
      <c r="GQ1000" s="4">
        <v>0</v>
      </c>
      <c r="GR1000" s="4">
        <v>0</v>
      </c>
      <c r="GS1000" s="4">
        <v>0</v>
      </c>
      <c r="GT1000" s="5">
        <v>17</v>
      </c>
      <c r="GU1000" s="5">
        <v>1</v>
      </c>
      <c r="GV1000" s="5" t="b">
        <v>1</v>
      </c>
    </row>
    <row r="1001" spans="190:204" x14ac:dyDescent="0.3">
      <c r="GH1001" s="4">
        <v>1</v>
      </c>
      <c r="GK1001">
        <v>0</v>
      </c>
      <c r="GL1001" s="4">
        <v>0</v>
      </c>
      <c r="GM1001" s="4" t="s">
        <v>50</v>
      </c>
      <c r="GN1001" s="4">
        <v>2</v>
      </c>
      <c r="GO1001" s="4">
        <v>3</v>
      </c>
      <c r="GP1001" s="4">
        <v>4</v>
      </c>
      <c r="GQ1001" s="4">
        <v>0</v>
      </c>
      <c r="GR1001" s="4">
        <v>0</v>
      </c>
      <c r="GS1001" s="4">
        <v>0</v>
      </c>
      <c r="GT1001" s="5">
        <v>12</v>
      </c>
      <c r="GU1001" s="5">
        <v>5</v>
      </c>
      <c r="GV1001" s="5" t="b">
        <v>1</v>
      </c>
    </row>
    <row r="1002" spans="190:204" x14ac:dyDescent="0.3">
      <c r="GH1002" s="4">
        <v>2</v>
      </c>
      <c r="GK1002">
        <v>0</v>
      </c>
      <c r="GL1002" s="4">
        <v>0</v>
      </c>
      <c r="GM1002" s="4" t="s">
        <v>43</v>
      </c>
      <c r="GN1002" s="4">
        <v>0</v>
      </c>
      <c r="GO1002" s="4">
        <v>0</v>
      </c>
      <c r="GP1002" s="4">
        <v>0</v>
      </c>
      <c r="GQ1002" s="4">
        <v>0</v>
      </c>
      <c r="GR1002" s="4">
        <v>0</v>
      </c>
      <c r="GS1002" s="4">
        <v>0</v>
      </c>
      <c r="GT1002" s="5">
        <v>22</v>
      </c>
      <c r="GU1002" s="5">
        <v>5</v>
      </c>
      <c r="GV1002" s="5" t="b">
        <v>1</v>
      </c>
    </row>
    <row r="1003" spans="190:204" x14ac:dyDescent="0.3">
      <c r="GH1003">
        <v>3</v>
      </c>
      <c r="GL1003">
        <v>1</v>
      </c>
      <c r="GM1003" t="s">
        <v>50</v>
      </c>
      <c r="GN1003">
        <v>2</v>
      </c>
      <c r="GO1003">
        <v>5</v>
      </c>
      <c r="GP1003">
        <v>6</v>
      </c>
      <c r="GQ1003">
        <v>0</v>
      </c>
      <c r="GR1003">
        <v>0</v>
      </c>
      <c r="GS1003">
        <v>0</v>
      </c>
      <c r="GT1003">
        <v>8</v>
      </c>
      <c r="GU1003">
        <v>9</v>
      </c>
      <c r="GV1003" t="b">
        <v>1</v>
      </c>
    </row>
    <row r="1004" spans="190:204" x14ac:dyDescent="0.3">
      <c r="GH1004">
        <v>4</v>
      </c>
      <c r="GL1004">
        <v>1</v>
      </c>
      <c r="GM1004" t="s">
        <v>43</v>
      </c>
      <c r="GN1004">
        <v>0</v>
      </c>
      <c r="GO1004">
        <v>0</v>
      </c>
      <c r="GP1004">
        <v>0</v>
      </c>
      <c r="GQ1004">
        <v>0</v>
      </c>
      <c r="GR1004">
        <v>0</v>
      </c>
      <c r="GS1004">
        <v>0</v>
      </c>
      <c r="GT1004">
        <v>17</v>
      </c>
      <c r="GU1004">
        <v>9</v>
      </c>
      <c r="GV1004" t="b">
        <v>1</v>
      </c>
    </row>
    <row r="1005" spans="190:204" x14ac:dyDescent="0.3">
      <c r="GH1005">
        <v>5</v>
      </c>
      <c r="GL1005">
        <v>3</v>
      </c>
      <c r="GM1005" t="s">
        <v>50</v>
      </c>
      <c r="GN1005">
        <v>2</v>
      </c>
      <c r="GO1005">
        <v>7</v>
      </c>
      <c r="GP1005">
        <v>8</v>
      </c>
      <c r="GQ1005">
        <v>0</v>
      </c>
      <c r="GR1005">
        <v>0</v>
      </c>
      <c r="GS1005">
        <v>0</v>
      </c>
      <c r="GT1005">
        <v>4</v>
      </c>
      <c r="GU1005">
        <v>13</v>
      </c>
      <c r="GV1005" t="b">
        <v>1</v>
      </c>
    </row>
    <row r="1006" spans="190:204" x14ac:dyDescent="0.3">
      <c r="GH1006">
        <v>6</v>
      </c>
      <c r="GL1006">
        <v>3</v>
      </c>
      <c r="GM1006" t="s">
        <v>43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12</v>
      </c>
      <c r="GU1006">
        <v>13</v>
      </c>
      <c r="GV1006" t="b">
        <v>1</v>
      </c>
    </row>
    <row r="1007" spans="190:204" x14ac:dyDescent="0.3">
      <c r="GH1007">
        <v>7</v>
      </c>
      <c r="GL1007">
        <v>5</v>
      </c>
      <c r="GM1007" t="s">
        <v>43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2</v>
      </c>
      <c r="GU1007">
        <v>17</v>
      </c>
      <c r="GV1007" t="b">
        <v>1</v>
      </c>
    </row>
    <row r="1008" spans="190:204" x14ac:dyDescent="0.3">
      <c r="GH1008">
        <v>8</v>
      </c>
      <c r="GL1008">
        <v>5</v>
      </c>
      <c r="GM1008" t="s">
        <v>43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7</v>
      </c>
      <c r="GU1008">
        <v>17</v>
      </c>
      <c r="GV1008" t="b">
        <v>1</v>
      </c>
    </row>
  </sheetData>
  <mergeCells count="1">
    <mergeCell ref="M25:M27"/>
  </mergeCells>
  <pageMargins left="0.7" right="0.7" top="0.75" bottom="0.75" header="0.3" footer="0.3"/>
  <pageSetup orientation="portrait" horizontalDpi="0" verticalDpi="0" r:id="rId1"/>
  <headerFooter>
    <oddFooter>&amp;l&amp;bTreePlan Student License, For Education Only&amp;r&amp;bTreePlan.com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1DF96-F943-4F84-8A81-01114472195C}">
  <dimension ref="A1:GV1009"/>
  <sheetViews>
    <sheetView zoomScaleNormal="100" workbookViewId="0">
      <selection activeCell="J14" sqref="J14"/>
    </sheetView>
  </sheetViews>
  <sheetFormatPr defaultRowHeight="14.4" x14ac:dyDescent="0.3"/>
  <cols>
    <col min="1" max="1" width="35.33203125" bestFit="1" customWidth="1"/>
    <col min="2" max="4" width="15.33203125" bestFit="1" customWidth="1"/>
    <col min="5" max="5" width="9.6640625" bestFit="1" customWidth="1"/>
    <col min="8" max="8" width="2.33203125" customWidth="1"/>
    <col min="9" max="9" width="3.6640625" customWidth="1"/>
    <col min="10" max="10" width="19.6640625" bestFit="1" customWidth="1"/>
    <col min="11" max="11" width="9.88671875" bestFit="1" customWidth="1"/>
    <col min="12" max="12" width="2.33203125" customWidth="1"/>
    <col min="13" max="13" width="3.6640625" customWidth="1"/>
    <col min="14" max="14" width="26.33203125" bestFit="1" customWidth="1"/>
    <col min="15" max="15" width="10.109375" bestFit="1" customWidth="1"/>
    <col min="16" max="16" width="2.33203125" customWidth="1"/>
    <col min="17" max="17" width="3.6640625" customWidth="1"/>
    <col min="18" max="18" width="10.5546875" bestFit="1" customWidth="1"/>
    <col min="19" max="19" width="10.109375" bestFit="1" customWidth="1"/>
    <col min="20" max="20" width="2.33203125" customWidth="1"/>
    <col min="21" max="21" width="3.6640625" customWidth="1"/>
    <col min="22" max="23" width="11.5546875" bestFit="1" customWidth="1"/>
    <col min="24" max="24" width="2.33203125" customWidth="1"/>
    <col min="25" max="25" width="17.88671875" bestFit="1" customWidth="1"/>
    <col min="26" max="26" width="11.5546875" bestFit="1" customWidth="1"/>
    <col min="28" max="28" width="2.33203125" customWidth="1"/>
  </cols>
  <sheetData>
    <row r="1" spans="1:25" x14ac:dyDescent="0.3">
      <c r="A1" s="32" t="s">
        <v>108</v>
      </c>
      <c r="B1" s="33" t="s">
        <v>57</v>
      </c>
      <c r="C1" s="33" t="s">
        <v>109</v>
      </c>
      <c r="D1" s="33" t="s">
        <v>110</v>
      </c>
      <c r="E1" s="33" t="s">
        <v>92</v>
      </c>
      <c r="G1" s="6" t="s">
        <v>44</v>
      </c>
      <c r="V1" s="22">
        <f>D5</f>
        <v>0.8</v>
      </c>
      <c r="Y1" s="7" t="s">
        <v>45</v>
      </c>
    </row>
    <row r="2" spans="1:25" x14ac:dyDescent="0.3">
      <c r="A2" s="32" t="s">
        <v>111</v>
      </c>
      <c r="B2" s="33">
        <v>0.6</v>
      </c>
      <c r="C2" s="33">
        <v>0.15</v>
      </c>
      <c r="D2" s="33">
        <v>0.6</v>
      </c>
      <c r="E2" s="33" t="s">
        <v>91</v>
      </c>
      <c r="V2" t="s">
        <v>112</v>
      </c>
    </row>
    <row r="3" spans="1:25" x14ac:dyDescent="0.3">
      <c r="A3" s="32" t="s">
        <v>113</v>
      </c>
      <c r="B3" s="33">
        <v>0.6</v>
      </c>
      <c r="C3" s="33">
        <v>0.15</v>
      </c>
      <c r="D3" s="33">
        <v>0.6</v>
      </c>
      <c r="E3" s="33" t="s">
        <v>93</v>
      </c>
      <c r="R3" s="22">
        <f>D4</f>
        <v>0.8</v>
      </c>
      <c r="Y3" s="34">
        <f>SUM(J14,N10,R6,V4)</f>
        <v>19500</v>
      </c>
    </row>
    <row r="4" spans="1:25" x14ac:dyDescent="0.3">
      <c r="A4" s="32" t="s">
        <v>114</v>
      </c>
      <c r="B4" s="33">
        <v>0.8</v>
      </c>
      <c r="C4" s="33">
        <v>0.2</v>
      </c>
      <c r="D4" s="33">
        <v>0.8</v>
      </c>
      <c r="E4" s="33" t="s">
        <v>91</v>
      </c>
      <c r="R4" t="s">
        <v>115</v>
      </c>
      <c r="V4" s="35">
        <f>D16</f>
        <v>25000</v>
      </c>
      <c r="W4" s="34">
        <f>Y3</f>
        <v>19500</v>
      </c>
    </row>
    <row r="5" spans="1:25" x14ac:dyDescent="0.3">
      <c r="A5" s="32" t="s">
        <v>116</v>
      </c>
      <c r="B5" s="33">
        <v>0.8</v>
      </c>
      <c r="C5" s="33">
        <v>0.2</v>
      </c>
      <c r="D5" s="33">
        <v>0.8</v>
      </c>
      <c r="E5" s="33" t="s">
        <v>93</v>
      </c>
    </row>
    <row r="6" spans="1:25" x14ac:dyDescent="0.3">
      <c r="A6" s="32"/>
      <c r="B6" s="33"/>
      <c r="C6" s="33"/>
      <c r="D6" s="33"/>
      <c r="E6" s="33" t="s">
        <v>94</v>
      </c>
      <c r="R6" s="35">
        <f>D13*-1</f>
        <v>-1000</v>
      </c>
      <c r="S6" s="34">
        <f>IF(ABS(1-(V1+V6))&lt;=0.00001,V1*W4+V6*W9,NA())</f>
        <v>15600</v>
      </c>
      <c r="V6" s="22">
        <f>1-V1</f>
        <v>0.19999999999999996</v>
      </c>
    </row>
    <row r="7" spans="1:25" x14ac:dyDescent="0.3">
      <c r="N7" s="31">
        <f>D2*D3</f>
        <v>0.36</v>
      </c>
      <c r="V7" t="s">
        <v>117</v>
      </c>
    </row>
    <row r="8" spans="1:25" x14ac:dyDescent="0.3">
      <c r="A8" s="32" t="s">
        <v>27</v>
      </c>
      <c r="B8" s="32" t="s">
        <v>118</v>
      </c>
      <c r="C8" s="33" t="s">
        <v>109</v>
      </c>
      <c r="D8" s="33" t="s">
        <v>110</v>
      </c>
      <c r="N8" t="s">
        <v>119</v>
      </c>
      <c r="Y8" s="34">
        <f>SUM(J14,N10,R6,V9)</f>
        <v>0</v>
      </c>
    </row>
    <row r="9" spans="1:25" x14ac:dyDescent="0.3">
      <c r="A9" s="32" t="s">
        <v>120</v>
      </c>
      <c r="B9" s="36">
        <v>800</v>
      </c>
      <c r="C9" s="37">
        <v>0.25</v>
      </c>
      <c r="D9" s="36">
        <f t="shared" ref="D9:D13" si="0">B9</f>
        <v>800</v>
      </c>
      <c r="V9" s="38">
        <f>(J14+N10+R6)*-1</f>
        <v>5500</v>
      </c>
      <c r="W9" s="34">
        <f>Y8</f>
        <v>0</v>
      </c>
    </row>
    <row r="10" spans="1:25" x14ac:dyDescent="0.3">
      <c r="A10" s="32" t="s">
        <v>121</v>
      </c>
      <c r="B10" s="36">
        <v>3000</v>
      </c>
      <c r="C10" s="37">
        <v>0.25</v>
      </c>
      <c r="D10" s="36">
        <f t="shared" si="0"/>
        <v>3000</v>
      </c>
      <c r="N10" s="35">
        <f>-1*(D10+D12)</f>
        <v>-3500</v>
      </c>
      <c r="O10" s="34">
        <f>IF(ABS(1-(R3+R11))&lt;=0.00001,R3*S6+R11*S14,NA())</f>
        <v>11580</v>
      </c>
    </row>
    <row r="11" spans="1:25" x14ac:dyDescent="0.3">
      <c r="A11" s="32" t="s">
        <v>122</v>
      </c>
      <c r="B11" s="36">
        <v>200</v>
      </c>
      <c r="C11" s="37">
        <v>0.25</v>
      </c>
      <c r="D11" s="36">
        <f t="shared" si="0"/>
        <v>200</v>
      </c>
      <c r="R11" s="22">
        <f>1-R3</f>
        <v>0.19999999999999996</v>
      </c>
    </row>
    <row r="12" spans="1:25" x14ac:dyDescent="0.3">
      <c r="A12" s="32" t="s">
        <v>123</v>
      </c>
      <c r="B12" s="36">
        <v>500</v>
      </c>
      <c r="C12" s="37">
        <v>0.25</v>
      </c>
      <c r="D12" s="36">
        <f t="shared" si="0"/>
        <v>500</v>
      </c>
      <c r="J12" t="s">
        <v>124</v>
      </c>
      <c r="R12" t="s">
        <v>125</v>
      </c>
    </row>
    <row r="13" spans="1:25" x14ac:dyDescent="0.3">
      <c r="A13" s="32" t="s">
        <v>126</v>
      </c>
      <c r="B13" s="36">
        <v>1000</v>
      </c>
      <c r="C13" s="37">
        <v>0.25</v>
      </c>
      <c r="D13" s="36">
        <f t="shared" si="0"/>
        <v>1000</v>
      </c>
      <c r="Y13" s="34">
        <f>SUM(J14,N10,R14)</f>
        <v>-4500</v>
      </c>
    </row>
    <row r="14" spans="1:25" x14ac:dyDescent="0.3">
      <c r="J14" s="35">
        <f>-1*(D9+D11)</f>
        <v>-1000</v>
      </c>
      <c r="K14" s="34">
        <f>IF(ABS(1-(N7+N16))&lt;=0.00001,N7*O10+N16*O19,NA())</f>
        <v>3528.8</v>
      </c>
      <c r="R14" s="35">
        <v>0</v>
      </c>
      <c r="S14" s="34">
        <f>Y13</f>
        <v>-4500</v>
      </c>
    </row>
    <row r="15" spans="1:25" x14ac:dyDescent="0.3">
      <c r="A15" s="32" t="s">
        <v>108</v>
      </c>
      <c r="B15" s="32" t="s">
        <v>88</v>
      </c>
      <c r="C15" s="33" t="s">
        <v>109</v>
      </c>
      <c r="D15" s="33" t="s">
        <v>110</v>
      </c>
    </row>
    <row r="16" spans="1:25" x14ac:dyDescent="0.3">
      <c r="A16" s="32" t="s">
        <v>127</v>
      </c>
      <c r="B16" s="36">
        <v>25000</v>
      </c>
      <c r="C16" s="37">
        <v>0.5</v>
      </c>
      <c r="D16" s="36">
        <f>B16</f>
        <v>25000</v>
      </c>
      <c r="N16" s="22">
        <f>1-N7</f>
        <v>0.64</v>
      </c>
    </row>
    <row r="17" spans="1:25" x14ac:dyDescent="0.3">
      <c r="A17" s="32" t="s">
        <v>128</v>
      </c>
      <c r="B17" s="32" t="s">
        <v>129</v>
      </c>
      <c r="C17" s="33"/>
      <c r="D17" s="36"/>
      <c r="N17" t="s">
        <v>130</v>
      </c>
    </row>
    <row r="18" spans="1:25" x14ac:dyDescent="0.3">
      <c r="F18" t="s">
        <v>131</v>
      </c>
      <c r="H18">
        <f>IF(G19=K14,1,IF(G19=K24,2))</f>
        <v>1</v>
      </c>
      <c r="Y18" s="34">
        <f>SUM(J14,N19)</f>
        <v>-1000</v>
      </c>
    </row>
    <row r="19" spans="1:25" x14ac:dyDescent="0.3">
      <c r="A19" s="39" t="s">
        <v>132</v>
      </c>
      <c r="G19" s="34">
        <f>MAX(K14,K24)</f>
        <v>3528.8</v>
      </c>
      <c r="N19" s="35">
        <v>0</v>
      </c>
      <c r="O19" s="34">
        <f>Y18</f>
        <v>-1000</v>
      </c>
    </row>
    <row r="22" spans="1:25" x14ac:dyDescent="0.3">
      <c r="J22" t="s">
        <v>133</v>
      </c>
    </row>
    <row r="23" spans="1:25" x14ac:dyDescent="0.3">
      <c r="Y23" s="34">
        <f>SUM(J24)</f>
        <v>0</v>
      </c>
    </row>
    <row r="24" spans="1:25" x14ac:dyDescent="0.3">
      <c r="J24" s="35">
        <v>0</v>
      </c>
      <c r="K24" s="34">
        <f>Y23</f>
        <v>0</v>
      </c>
    </row>
    <row r="26" spans="1:25" x14ac:dyDescent="0.3">
      <c r="G26" s="40" t="s">
        <v>134</v>
      </c>
    </row>
    <row r="1000" spans="190:204" x14ac:dyDescent="0.3">
      <c r="GH1000" s="4" t="s">
        <v>26</v>
      </c>
      <c r="GI1000" s="4" t="s">
        <v>27</v>
      </c>
      <c r="GJ1000" s="4" t="s">
        <v>28</v>
      </c>
      <c r="GK1000" s="4" t="s">
        <v>29</v>
      </c>
      <c r="GL1000" s="4" t="s">
        <v>31</v>
      </c>
      <c r="GM1000" s="4" t="s">
        <v>32</v>
      </c>
      <c r="GN1000" s="4" t="s">
        <v>33</v>
      </c>
      <c r="GO1000" s="4" t="s">
        <v>34</v>
      </c>
      <c r="GP1000" s="4" t="s">
        <v>35</v>
      </c>
      <c r="GQ1000" s="4" t="s">
        <v>36</v>
      </c>
      <c r="GR1000" s="4" t="s">
        <v>37</v>
      </c>
      <c r="GS1000" s="4" t="s">
        <v>38</v>
      </c>
      <c r="GT1000" s="4" t="s">
        <v>39</v>
      </c>
      <c r="GU1000" s="4" t="s">
        <v>40</v>
      </c>
      <c r="GV1000" s="4" t="s">
        <v>41</v>
      </c>
    </row>
    <row r="1001" spans="190:204" x14ac:dyDescent="0.3">
      <c r="GH1001" s="4">
        <v>0</v>
      </c>
      <c r="GI1001" s="4" t="s">
        <v>30</v>
      </c>
      <c r="GJ1001" s="4">
        <v>0</v>
      </c>
      <c r="GK1001" s="4">
        <v>0</v>
      </c>
      <c r="GL1001" s="4">
        <v>0</v>
      </c>
      <c r="GM1001" s="4" t="s">
        <v>42</v>
      </c>
      <c r="GN1001" s="4">
        <v>2</v>
      </c>
      <c r="GO1001" s="4">
        <v>1</v>
      </c>
      <c r="GP1001" s="4">
        <v>2</v>
      </c>
      <c r="GQ1001" s="4">
        <v>0</v>
      </c>
      <c r="GR1001" s="4">
        <v>0</v>
      </c>
      <c r="GS1001" s="4">
        <v>0</v>
      </c>
      <c r="GT1001" s="5">
        <v>17</v>
      </c>
      <c r="GU1001" s="5">
        <v>1</v>
      </c>
      <c r="GV1001" s="5" t="b">
        <v>1</v>
      </c>
    </row>
    <row r="1002" spans="190:204" x14ac:dyDescent="0.3">
      <c r="GH1002" s="4">
        <v>1</v>
      </c>
      <c r="GK1002">
        <v>0</v>
      </c>
      <c r="GL1002" s="4">
        <v>0</v>
      </c>
      <c r="GM1002" s="4" t="s">
        <v>50</v>
      </c>
      <c r="GN1002" s="4">
        <v>2</v>
      </c>
      <c r="GO1002" s="4">
        <v>3</v>
      </c>
      <c r="GP1002" s="4">
        <v>4</v>
      </c>
      <c r="GQ1002" s="4">
        <v>0</v>
      </c>
      <c r="GR1002" s="4">
        <v>0</v>
      </c>
      <c r="GS1002" s="4">
        <v>0</v>
      </c>
      <c r="GT1002" s="5">
        <v>12</v>
      </c>
      <c r="GU1002" s="5">
        <v>5</v>
      </c>
      <c r="GV1002" s="5" t="b">
        <v>1</v>
      </c>
    </row>
    <row r="1003" spans="190:204" x14ac:dyDescent="0.3">
      <c r="GH1003" s="4">
        <v>2</v>
      </c>
      <c r="GK1003">
        <v>0</v>
      </c>
      <c r="GL1003" s="4">
        <v>0</v>
      </c>
      <c r="GM1003" s="4" t="s">
        <v>43</v>
      </c>
      <c r="GN1003" s="4">
        <v>0</v>
      </c>
      <c r="GO1003" s="4">
        <v>0</v>
      </c>
      <c r="GP1003" s="4">
        <v>0</v>
      </c>
      <c r="GQ1003" s="4">
        <v>0</v>
      </c>
      <c r="GR1003" s="4">
        <v>0</v>
      </c>
      <c r="GS1003" s="4">
        <v>0</v>
      </c>
      <c r="GT1003" s="5">
        <v>22</v>
      </c>
      <c r="GU1003" s="5">
        <v>5</v>
      </c>
      <c r="GV1003" s="5" t="b">
        <v>1</v>
      </c>
    </row>
    <row r="1004" spans="190:204" x14ac:dyDescent="0.3">
      <c r="GH1004">
        <v>3</v>
      </c>
      <c r="GL1004">
        <v>1</v>
      </c>
      <c r="GM1004" t="s">
        <v>50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8</v>
      </c>
      <c r="GU1004">
        <v>9</v>
      </c>
      <c r="GV1004" t="b">
        <v>1</v>
      </c>
    </row>
    <row r="1005" spans="190:204" x14ac:dyDescent="0.3">
      <c r="GH1005">
        <v>4</v>
      </c>
      <c r="GL1005">
        <v>1</v>
      </c>
      <c r="GM1005" t="s">
        <v>43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17</v>
      </c>
      <c r="GU1005">
        <v>9</v>
      </c>
      <c r="GV1005" t="b">
        <v>1</v>
      </c>
    </row>
    <row r="1006" spans="190:204" x14ac:dyDescent="0.3">
      <c r="GH1006">
        <v>5</v>
      </c>
      <c r="GL1006">
        <v>3</v>
      </c>
      <c r="GM1006" t="s">
        <v>50</v>
      </c>
      <c r="GN1006">
        <v>2</v>
      </c>
      <c r="GO1006">
        <v>7</v>
      </c>
      <c r="GP1006">
        <v>8</v>
      </c>
      <c r="GQ1006">
        <v>0</v>
      </c>
      <c r="GR1006">
        <v>0</v>
      </c>
      <c r="GS1006">
        <v>0</v>
      </c>
      <c r="GT1006">
        <v>4</v>
      </c>
      <c r="GU1006">
        <v>13</v>
      </c>
      <c r="GV1006" t="b">
        <v>1</v>
      </c>
    </row>
    <row r="1007" spans="190:204" x14ac:dyDescent="0.3">
      <c r="GH1007">
        <v>6</v>
      </c>
      <c r="GL1007">
        <v>3</v>
      </c>
      <c r="GM1007" t="s">
        <v>43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12</v>
      </c>
      <c r="GU1007">
        <v>13</v>
      </c>
      <c r="GV1007" t="b">
        <v>1</v>
      </c>
    </row>
    <row r="1008" spans="190:204" x14ac:dyDescent="0.3">
      <c r="GH1008">
        <v>7</v>
      </c>
      <c r="GL1008">
        <v>5</v>
      </c>
      <c r="GM1008" t="s">
        <v>43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2</v>
      </c>
      <c r="GU1008">
        <v>17</v>
      </c>
      <c r="GV1008" t="b">
        <v>1</v>
      </c>
    </row>
    <row r="1009" spans="190:204" x14ac:dyDescent="0.3">
      <c r="GH1009">
        <v>8</v>
      </c>
      <c r="GL1009">
        <v>5</v>
      </c>
      <c r="GM1009" t="s">
        <v>43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7</v>
      </c>
      <c r="GU1009">
        <v>17</v>
      </c>
      <c r="GV1009" t="b">
        <v>1</v>
      </c>
    </row>
  </sheetData>
  <pageMargins left="0.7" right="0.7" top="0.75" bottom="0.75" header="0.3" footer="0.3"/>
  <pageSetup orientation="portrait" r:id="rId1"/>
  <headerFooter>
    <oddFooter>&amp;l&amp;bTreePlan Student License, For Education Only&amp;r&amp;bTreePlan.com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Size_up</vt:lpstr>
      <vt:lpstr>Class_Answer</vt:lpstr>
      <vt:lpstr>InClass_MM</vt:lpstr>
      <vt:lpstr>Class_Ans_RH</vt:lpstr>
      <vt:lpstr>Class_Ans_RH!TreeData</vt:lpstr>
      <vt:lpstr>Class_Answer!TreeData</vt:lpstr>
      <vt:lpstr>InClass_MM!TreeData</vt:lpstr>
      <vt:lpstr>Class_Ans_RH!TreeDiagBase</vt:lpstr>
      <vt:lpstr>Class_Answer!TreeDiagBase</vt:lpstr>
      <vt:lpstr>InClass_MM!TreeDiagBase</vt:lpstr>
      <vt:lpstr>Class_Ans_RH!TreeDiagram</vt:lpstr>
      <vt:lpstr>Class_Answer!TreeDiagram</vt:lpstr>
      <vt:lpstr>InClass_MM!TreeDiagram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Haffar</dc:creator>
  <cp:lastModifiedBy>Marcus Manocha</cp:lastModifiedBy>
  <dcterms:created xsi:type="dcterms:W3CDTF">2017-08-23T23:29:50Z</dcterms:created>
  <dcterms:modified xsi:type="dcterms:W3CDTF">2017-10-19T14:40:30Z</dcterms:modified>
</cp:coreProperties>
</file>